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62268f8e476118ed/Documentos/PROGRAMAÇÃO/Julia/Aulinha de Plots/Modelos Lajes/"/>
    </mc:Choice>
  </mc:AlternateContent>
  <xr:revisionPtr revIDLastSave="1269" documentId="8_{F077F23F-5A3A-4DB2-B955-63C3F0E2ECB6}" xr6:coauthVersionLast="46" xr6:coauthVersionMax="46" xr10:uidLastSave="{FDCB253F-E465-4EB7-935E-BD81ABB068BF}"/>
  <bookViews>
    <workbookView xWindow="-120" yWindow="-120" windowWidth="29040" windowHeight="15840" activeTab="2" xr2:uid="{6EDDA416-DA77-4D65-B792-86569D73EFF5}"/>
  </bookViews>
  <sheets>
    <sheet name="Planilha1" sheetId="1" r:id="rId1"/>
    <sheet name="Planilha2" sheetId="2" r:id="rId2"/>
    <sheet name="Planilha2 (2)" sheetId="4" r:id="rId3"/>
  </sheets>
  <definedNames>
    <definedName name="DadosExternos_1" localSheetId="0" hidden="1">Planilha1!$A$7:$AJ$10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5" i="2" l="1" a="1"/>
  <c r="P5" i="2" s="1"/>
  <c r="AW145" i="4" a="1"/>
  <c r="AW145" i="4" s="1"/>
  <c r="AV145" i="4"/>
  <c r="AV145" i="4" a="1"/>
  <c r="AU145" i="4"/>
  <c r="AU145" i="4" a="1"/>
  <c r="AT145" i="4" a="1"/>
  <c r="AT145" i="4" s="1"/>
  <c r="AS145" i="4" a="1"/>
  <c r="AS145" i="4" s="1"/>
  <c r="AR145" i="4"/>
  <c r="AR145" i="4" a="1"/>
  <c r="AQ145" i="4"/>
  <c r="AQ145" i="4" a="1"/>
  <c r="AP145" i="4" a="1"/>
  <c r="AP145" i="4" s="1"/>
  <c r="AO145" i="4" a="1"/>
  <c r="AO145" i="4" s="1"/>
  <c r="AN145" i="4"/>
  <c r="AN145" i="4" a="1"/>
  <c r="AM145" i="4"/>
  <c r="AM145" i="4" a="1"/>
  <c r="AL145" i="4" a="1"/>
  <c r="AL145" i="4" s="1"/>
  <c r="AK145" i="4" a="1"/>
  <c r="AK145" i="4" s="1"/>
  <c r="AJ145" i="4"/>
  <c r="AJ145" i="4" a="1"/>
  <c r="AI145" i="4"/>
  <c r="AI145" i="4" a="1"/>
  <c r="AH145" i="4" a="1"/>
  <c r="AH145" i="4" s="1"/>
  <c r="AG145" i="4" a="1"/>
  <c r="AG145" i="4" s="1"/>
  <c r="AF145" i="4"/>
  <c r="AF145" i="4" a="1"/>
  <c r="AE145" i="4"/>
  <c r="AE145" i="4" a="1"/>
  <c r="AD145" i="4" a="1"/>
  <c r="AD145" i="4" s="1"/>
  <c r="AC145" i="4" a="1"/>
  <c r="AC145" i="4" s="1"/>
  <c r="AB145" i="4"/>
  <c r="AB145" i="4" a="1"/>
  <c r="AA145" i="4"/>
  <c r="AA145" i="4" a="1"/>
  <c r="Z145" i="4" a="1"/>
  <c r="Z145" i="4" s="1"/>
  <c r="Y145" i="4" a="1"/>
  <c r="Y145" i="4" s="1"/>
  <c r="X145" i="4"/>
  <c r="X145" i="4" a="1"/>
  <c r="W145" i="4"/>
  <c r="W145" i="4" a="1"/>
  <c r="V145" i="4" a="1"/>
  <c r="V145" i="4" s="1"/>
  <c r="U145" i="4" a="1"/>
  <c r="U145" i="4" s="1"/>
  <c r="T145" i="4"/>
  <c r="T145" i="4" a="1"/>
  <c r="S145" i="4"/>
  <c r="S145" i="4" a="1"/>
  <c r="R145" i="4" a="1"/>
  <c r="R145" i="4" s="1"/>
  <c r="Q145" i="4" a="1"/>
  <c r="Q145" i="4" s="1"/>
  <c r="P145" i="4"/>
  <c r="P145" i="4" a="1"/>
  <c r="AW144" i="4"/>
  <c r="AW144" i="4" a="1"/>
  <c r="AV144" i="4" a="1"/>
  <c r="AV144" i="4" s="1"/>
  <c r="AU144" i="4" a="1"/>
  <c r="AU144" i="4" s="1"/>
  <c r="AT144" i="4"/>
  <c r="AT144" i="4" a="1"/>
  <c r="AS144" i="4"/>
  <c r="AS144" i="4" a="1"/>
  <c r="AR144" i="4" a="1"/>
  <c r="AR144" i="4" s="1"/>
  <c r="AQ144" i="4" a="1"/>
  <c r="AQ144" i="4" s="1"/>
  <c r="AP144" i="4"/>
  <c r="AP144" i="4" a="1"/>
  <c r="AO144" i="4"/>
  <c r="AO144" i="4" a="1"/>
  <c r="AN144" i="4" a="1"/>
  <c r="AN144" i="4" s="1"/>
  <c r="AM144" i="4" a="1"/>
  <c r="AM144" i="4" s="1"/>
  <c r="AL144" i="4"/>
  <c r="AL144" i="4" a="1"/>
  <c r="AK144" i="4"/>
  <c r="AK144" i="4" a="1"/>
  <c r="AJ144" i="4" a="1"/>
  <c r="AJ144" i="4" s="1"/>
  <c r="AI144" i="4" a="1"/>
  <c r="AI144" i="4" s="1"/>
  <c r="AH144" i="4"/>
  <c r="AH144" i="4" a="1"/>
  <c r="AG144" i="4"/>
  <c r="AG144" i="4" a="1"/>
  <c r="AF144" i="4" a="1"/>
  <c r="AF144" i="4" s="1"/>
  <c r="AE144" i="4" a="1"/>
  <c r="AE144" i="4" s="1"/>
  <c r="AD144" i="4"/>
  <c r="AD144" i="4" a="1"/>
  <c r="AC144" i="4" a="1"/>
  <c r="AC144" i="4" s="1"/>
  <c r="AB144" i="4" a="1"/>
  <c r="AB144" i="4" s="1"/>
  <c r="AA144" i="4" a="1"/>
  <c r="AA144" i="4" s="1"/>
  <c r="Z144" i="4"/>
  <c r="Z144" i="4" a="1"/>
  <c r="Y144" i="4"/>
  <c r="Y144" i="4" a="1"/>
  <c r="X144" i="4" a="1"/>
  <c r="X144" i="4" s="1"/>
  <c r="W144" i="4" a="1"/>
  <c r="W144" i="4" s="1"/>
  <c r="V144" i="4"/>
  <c r="V144" i="4" a="1"/>
  <c r="U144" i="4" a="1"/>
  <c r="U144" i="4" s="1"/>
  <c r="T144" i="4" a="1"/>
  <c r="T144" i="4" s="1"/>
  <c r="S144" i="4" a="1"/>
  <c r="S144" i="4" s="1"/>
  <c r="R144" i="4"/>
  <c r="R144" i="4" a="1"/>
  <c r="Q144" i="4"/>
  <c r="Q144" i="4" a="1"/>
  <c r="P144" i="4" a="1"/>
  <c r="P144" i="4" s="1"/>
  <c r="AW143" i="4" a="1"/>
  <c r="AW143" i="4" s="1"/>
  <c r="AV143" i="4"/>
  <c r="AV143" i="4" a="1"/>
  <c r="AU143" i="4" a="1"/>
  <c r="AU143" i="4" s="1"/>
  <c r="AT143" i="4" a="1"/>
  <c r="AT143" i="4" s="1"/>
  <c r="AS143" i="4" a="1"/>
  <c r="AS143" i="4" s="1"/>
  <c r="AR143" i="4"/>
  <c r="AR143" i="4" a="1"/>
  <c r="AQ143" i="4"/>
  <c r="AQ143" i="4" a="1"/>
  <c r="AP143" i="4" a="1"/>
  <c r="AP143" i="4" s="1"/>
  <c r="AO143" i="4" a="1"/>
  <c r="AO143" i="4" s="1"/>
  <c r="AN143" i="4"/>
  <c r="AN143" i="4" a="1"/>
  <c r="AM143" i="4" a="1"/>
  <c r="AM143" i="4" s="1"/>
  <c r="AL143" i="4" a="1"/>
  <c r="AL143" i="4" s="1"/>
  <c r="AK143" i="4" a="1"/>
  <c r="AK143" i="4" s="1"/>
  <c r="AJ143" i="4"/>
  <c r="AJ143" i="4" a="1"/>
  <c r="AI143" i="4"/>
  <c r="AI143" i="4" a="1"/>
  <c r="AH143" i="4" a="1"/>
  <c r="AH143" i="4" s="1"/>
  <c r="AG143" i="4" a="1"/>
  <c r="AG143" i="4" s="1"/>
  <c r="AF143" i="4"/>
  <c r="AF143" i="4" a="1"/>
  <c r="AE143" i="4" a="1"/>
  <c r="AE143" i="4" s="1"/>
  <c r="AD143" i="4" a="1"/>
  <c r="AD143" i="4" s="1"/>
  <c r="AC143" i="4" a="1"/>
  <c r="AC143" i="4" s="1"/>
  <c r="AB143" i="4"/>
  <c r="AB143" i="4" a="1"/>
  <c r="AA143" i="4"/>
  <c r="AA143" i="4" a="1"/>
  <c r="Z143" i="4" a="1"/>
  <c r="Z143" i="4" s="1"/>
  <c r="Y143" i="4" a="1"/>
  <c r="Y143" i="4" s="1"/>
  <c r="X143" i="4"/>
  <c r="X143" i="4" a="1"/>
  <c r="W143" i="4" a="1"/>
  <c r="W143" i="4" s="1"/>
  <c r="V143" i="4" a="1"/>
  <c r="V143" i="4" s="1"/>
  <c r="U143" i="4" a="1"/>
  <c r="U143" i="4" s="1"/>
  <c r="T143" i="4" a="1"/>
  <c r="T143" i="4" s="1"/>
  <c r="S143" i="4"/>
  <c r="S143" i="4" a="1"/>
  <c r="R143" i="4" a="1"/>
  <c r="R143" i="4" s="1"/>
  <c r="Q143" i="4" a="1"/>
  <c r="Q143" i="4" s="1"/>
  <c r="P143" i="4"/>
  <c r="P143" i="4" a="1"/>
  <c r="AW142" i="4" a="1"/>
  <c r="AW142" i="4" s="1"/>
  <c r="AV142" i="4" a="1"/>
  <c r="AV142" i="4" s="1"/>
  <c r="AU142" i="4" a="1"/>
  <c r="AU142" i="4" s="1"/>
  <c r="AT142" i="4" a="1"/>
  <c r="AT142" i="4" s="1"/>
  <c r="AS142" i="4"/>
  <c r="AS142" i="4" a="1"/>
  <c r="AR142" i="4" a="1"/>
  <c r="AR142" i="4" s="1"/>
  <c r="AQ142" i="4" a="1"/>
  <c r="AQ142" i="4" s="1"/>
  <c r="AP142" i="4"/>
  <c r="AP142" i="4" a="1"/>
  <c r="AO142" i="4" a="1"/>
  <c r="AO142" i="4" s="1"/>
  <c r="AN142" i="4" a="1"/>
  <c r="AN142" i="4" s="1"/>
  <c r="AM142" i="4" a="1"/>
  <c r="AM142" i="4" s="1"/>
  <c r="AL142" i="4" a="1"/>
  <c r="AL142" i="4" s="1"/>
  <c r="AK142" i="4" a="1"/>
  <c r="AK142" i="4" s="1"/>
  <c r="AJ142" i="4" a="1"/>
  <c r="AJ142" i="4" s="1"/>
  <c r="AI142" i="4" a="1"/>
  <c r="AI142" i="4" s="1"/>
  <c r="AH142" i="4"/>
  <c r="AH142" i="4" a="1"/>
  <c r="AG142" i="4" a="1"/>
  <c r="AG142" i="4" s="1"/>
  <c r="AF142" i="4" a="1"/>
  <c r="AF142" i="4" s="1"/>
  <c r="AE142" i="4" a="1"/>
  <c r="AE142" i="4" s="1"/>
  <c r="AD142" i="4" a="1"/>
  <c r="AD142" i="4" s="1"/>
  <c r="AC142" i="4"/>
  <c r="AC142" i="4" a="1"/>
  <c r="AB142" i="4" a="1"/>
  <c r="AB142" i="4" s="1"/>
  <c r="AA142" i="4" a="1"/>
  <c r="AA142" i="4" s="1"/>
  <c r="Z142" i="4" a="1"/>
  <c r="Z142" i="4" s="1"/>
  <c r="Y142" i="4" a="1"/>
  <c r="Y142" i="4" s="1"/>
  <c r="X142" i="4" a="1"/>
  <c r="X142" i="4" s="1"/>
  <c r="W142" i="4" a="1"/>
  <c r="W142" i="4" s="1"/>
  <c r="V142" i="4" a="1"/>
  <c r="V142" i="4" s="1"/>
  <c r="U142" i="4" a="1"/>
  <c r="U142" i="4" s="1"/>
  <c r="T142" i="4" a="1"/>
  <c r="T142" i="4" s="1"/>
  <c r="S142" i="4" a="1"/>
  <c r="S142" i="4" s="1"/>
  <c r="R142" i="4"/>
  <c r="R142" i="4" a="1"/>
  <c r="Q142" i="4" a="1"/>
  <c r="Q142" i="4" s="1"/>
  <c r="P142" i="4" a="1"/>
  <c r="P142" i="4" s="1"/>
  <c r="AW141" i="4" a="1"/>
  <c r="AW141" i="4" s="1"/>
  <c r="AV141" i="4" a="1"/>
  <c r="AV141" i="4" s="1"/>
  <c r="AU141" i="4"/>
  <c r="AU141" i="4" a="1"/>
  <c r="AT141" i="4" a="1"/>
  <c r="AT141" i="4" s="1"/>
  <c r="AS141" i="4" a="1"/>
  <c r="AS141" i="4" s="1"/>
  <c r="AR141" i="4" a="1"/>
  <c r="AR141" i="4" s="1"/>
  <c r="AQ141" i="4" a="1"/>
  <c r="AQ141" i="4" s="1"/>
  <c r="AP141" i="4" a="1"/>
  <c r="AP141" i="4" s="1"/>
  <c r="AO141" i="4" a="1"/>
  <c r="AO141" i="4" s="1"/>
  <c r="AN141" i="4" a="1"/>
  <c r="AN141" i="4" s="1"/>
  <c r="AM141" i="4" a="1"/>
  <c r="AM141" i="4" s="1"/>
  <c r="AL141" i="4" a="1"/>
  <c r="AL141" i="4" s="1"/>
  <c r="AK141" i="4" a="1"/>
  <c r="AK141" i="4" s="1"/>
  <c r="AJ141" i="4"/>
  <c r="AJ141" i="4" a="1"/>
  <c r="AI141" i="4" a="1"/>
  <c r="AI141" i="4" s="1"/>
  <c r="AH141" i="4" a="1"/>
  <c r="AH141" i="4" s="1"/>
  <c r="AG141" i="4" a="1"/>
  <c r="AG141" i="4" s="1"/>
  <c r="AF141" i="4" a="1"/>
  <c r="AF141" i="4" s="1"/>
  <c r="AE141" i="4"/>
  <c r="AE141" i="4" a="1"/>
  <c r="AD141" i="4" a="1"/>
  <c r="AD141" i="4" s="1"/>
  <c r="AC141" i="4" a="1"/>
  <c r="AC141" i="4" s="1"/>
  <c r="AB141" i="4" a="1"/>
  <c r="AB141" i="4" s="1"/>
  <c r="AA141" i="4" a="1"/>
  <c r="AA141" i="4" s="1"/>
  <c r="Z141" i="4" a="1"/>
  <c r="Z141" i="4" s="1"/>
  <c r="Y141" i="4" a="1"/>
  <c r="Y141" i="4" s="1"/>
  <c r="X141" i="4" a="1"/>
  <c r="X141" i="4" s="1"/>
  <c r="W141" i="4" a="1"/>
  <c r="W141" i="4" s="1"/>
  <c r="V141" i="4" a="1"/>
  <c r="V141" i="4" s="1"/>
  <c r="U141" i="4" a="1"/>
  <c r="U141" i="4" s="1"/>
  <c r="T141" i="4"/>
  <c r="T141" i="4" a="1"/>
  <c r="S141" i="4" a="1"/>
  <c r="S141" i="4" s="1"/>
  <c r="R141" i="4" a="1"/>
  <c r="R141" i="4" s="1"/>
  <c r="Q141" i="4" a="1"/>
  <c r="Q141" i="4" s="1"/>
  <c r="P141" i="4" a="1"/>
  <c r="P141" i="4" s="1"/>
  <c r="AW140" i="4"/>
  <c r="AW140" i="4" a="1"/>
  <c r="AV140" i="4" a="1"/>
  <c r="AV140" i="4" s="1"/>
  <c r="AU140" i="4" a="1"/>
  <c r="AU140" i="4" s="1"/>
  <c r="AT140" i="4" a="1"/>
  <c r="AT140" i="4" s="1"/>
  <c r="AS140" i="4" a="1"/>
  <c r="AS140" i="4" s="1"/>
  <c r="AR140" i="4" a="1"/>
  <c r="AR140" i="4" s="1"/>
  <c r="AQ140" i="4" a="1"/>
  <c r="AQ140" i="4" s="1"/>
  <c r="AP140" i="4" a="1"/>
  <c r="AP140" i="4" s="1"/>
  <c r="AO140" i="4" a="1"/>
  <c r="AO140" i="4" s="1"/>
  <c r="AN140" i="4" a="1"/>
  <c r="AN140" i="4" s="1"/>
  <c r="AM140" i="4" a="1"/>
  <c r="AM140" i="4" s="1"/>
  <c r="AL140" i="4"/>
  <c r="AL140" i="4" a="1"/>
  <c r="AK140" i="4" a="1"/>
  <c r="AK140" i="4" s="1"/>
  <c r="AJ140" i="4" a="1"/>
  <c r="AJ140" i="4" s="1"/>
  <c r="AI140" i="4" a="1"/>
  <c r="AI140" i="4" s="1"/>
  <c r="AH140" i="4" a="1"/>
  <c r="AH140" i="4" s="1"/>
  <c r="AG140" i="4"/>
  <c r="AG140" i="4" a="1"/>
  <c r="AF140" i="4" a="1"/>
  <c r="AF140" i="4" s="1"/>
  <c r="AE140" i="4" a="1"/>
  <c r="AE140" i="4" s="1"/>
  <c r="AD140" i="4" a="1"/>
  <c r="AD140" i="4" s="1"/>
  <c r="AC140" i="4" a="1"/>
  <c r="AC140" i="4" s="1"/>
  <c r="AB140" i="4" a="1"/>
  <c r="AB140" i="4" s="1"/>
  <c r="AA140" i="4" a="1"/>
  <c r="AA140" i="4" s="1"/>
  <c r="Z140" i="4" a="1"/>
  <c r="Z140" i="4" s="1"/>
  <c r="Y140" i="4" a="1"/>
  <c r="Y140" i="4" s="1"/>
  <c r="X140" i="4" a="1"/>
  <c r="X140" i="4" s="1"/>
  <c r="W140" i="4" a="1"/>
  <c r="W140" i="4" s="1"/>
  <c r="V140" i="4"/>
  <c r="V140" i="4" a="1"/>
  <c r="U140" i="4" a="1"/>
  <c r="U140" i="4" s="1"/>
  <c r="T140" i="4" a="1"/>
  <c r="T140" i="4" s="1"/>
  <c r="S140" i="4" a="1"/>
  <c r="S140" i="4" s="1"/>
  <c r="R140" i="4" a="1"/>
  <c r="R140" i="4" s="1"/>
  <c r="Q140" i="4"/>
  <c r="Q140" i="4" a="1"/>
  <c r="P140" i="4" a="1"/>
  <c r="P140" i="4" s="1"/>
  <c r="AW139" i="4" a="1"/>
  <c r="AW139" i="4" s="1"/>
  <c r="AV139" i="4" a="1"/>
  <c r="AV139" i="4" s="1"/>
  <c r="AU139" i="4" a="1"/>
  <c r="AU139" i="4" s="1"/>
  <c r="AT139" i="4" a="1"/>
  <c r="AT139" i="4" s="1"/>
  <c r="AS139" i="4" a="1"/>
  <c r="AS139" i="4" s="1"/>
  <c r="AR139" i="4" a="1"/>
  <c r="AR139" i="4" s="1"/>
  <c r="AQ139" i="4" a="1"/>
  <c r="AQ139" i="4" s="1"/>
  <c r="AP139" i="4" a="1"/>
  <c r="AP139" i="4" s="1"/>
  <c r="AO139" i="4" a="1"/>
  <c r="AO139" i="4" s="1"/>
  <c r="AN139" i="4"/>
  <c r="AN139" i="4" a="1"/>
  <c r="AM139" i="4" a="1"/>
  <c r="AM139" i="4" s="1"/>
  <c r="AL139" i="4" a="1"/>
  <c r="AL139" i="4" s="1"/>
  <c r="AK139" i="4" a="1"/>
  <c r="AK139" i="4" s="1"/>
  <c r="AJ139" i="4" a="1"/>
  <c r="AJ139" i="4" s="1"/>
  <c r="AI139" i="4"/>
  <c r="AI139" i="4" a="1"/>
  <c r="AH139" i="4" a="1"/>
  <c r="AH139" i="4" s="1"/>
  <c r="AG139" i="4" a="1"/>
  <c r="AG139" i="4" s="1"/>
  <c r="AF139" i="4" a="1"/>
  <c r="AF139" i="4" s="1"/>
  <c r="AE139" i="4" a="1"/>
  <c r="AE139" i="4" s="1"/>
  <c r="AD139" i="4" a="1"/>
  <c r="AD139" i="4" s="1"/>
  <c r="AC139" i="4" a="1"/>
  <c r="AC139" i="4" s="1"/>
  <c r="AB139" i="4" a="1"/>
  <c r="AB139" i="4" s="1"/>
  <c r="AA139" i="4" a="1"/>
  <c r="AA139" i="4" s="1"/>
  <c r="Z139" i="4" a="1"/>
  <c r="Z139" i="4" s="1"/>
  <c r="Y139" i="4" a="1"/>
  <c r="Y139" i="4" s="1"/>
  <c r="X139" i="4"/>
  <c r="X139" i="4" a="1"/>
  <c r="W139" i="4" a="1"/>
  <c r="W139" i="4" s="1"/>
  <c r="V139" i="4" a="1"/>
  <c r="V139" i="4" s="1"/>
  <c r="U139" i="4" a="1"/>
  <c r="U139" i="4" s="1"/>
  <c r="T139" i="4" a="1"/>
  <c r="T139" i="4" s="1"/>
  <c r="S139" i="4"/>
  <c r="S139" i="4" a="1"/>
  <c r="R139" i="4" a="1"/>
  <c r="R139" i="4" s="1"/>
  <c r="Q139" i="4" a="1"/>
  <c r="Q139" i="4" s="1"/>
  <c r="P139" i="4" a="1"/>
  <c r="P139" i="4" s="1"/>
  <c r="AW138" i="4" a="1"/>
  <c r="AW138" i="4" s="1"/>
  <c r="AV138" i="4" a="1"/>
  <c r="AV138" i="4" s="1"/>
  <c r="AU138" i="4" a="1"/>
  <c r="AU138" i="4" s="1"/>
  <c r="AT138" i="4" a="1"/>
  <c r="AT138" i="4" s="1"/>
  <c r="AS138" i="4" a="1"/>
  <c r="AS138" i="4" s="1"/>
  <c r="AR138" i="4" a="1"/>
  <c r="AR138" i="4" s="1"/>
  <c r="AQ138" i="4" a="1"/>
  <c r="AQ138" i="4" s="1"/>
  <c r="AP138" i="4"/>
  <c r="AP138" i="4" a="1"/>
  <c r="AO138" i="4" a="1"/>
  <c r="AO138" i="4" s="1"/>
  <c r="AN138" i="4" a="1"/>
  <c r="AN138" i="4" s="1"/>
  <c r="AM138" i="4" a="1"/>
  <c r="AM138" i="4" s="1"/>
  <c r="AL138" i="4" a="1"/>
  <c r="AL138" i="4" s="1"/>
  <c r="AK138" i="4"/>
  <c r="AK138" i="4" a="1"/>
  <c r="AJ138" i="4" a="1"/>
  <c r="AJ138" i="4" s="1"/>
  <c r="AI138" i="4" a="1"/>
  <c r="AI138" i="4" s="1"/>
  <c r="AH138" i="4" a="1"/>
  <c r="AH138" i="4" s="1"/>
  <c r="AG138" i="4" a="1"/>
  <c r="AG138" i="4" s="1"/>
  <c r="AF138" i="4" a="1"/>
  <c r="AF138" i="4" s="1"/>
  <c r="AE138" i="4" a="1"/>
  <c r="AE138" i="4" s="1"/>
  <c r="AD138" i="4" a="1"/>
  <c r="AD138" i="4" s="1"/>
  <c r="AC138" i="4" a="1"/>
  <c r="AC138" i="4" s="1"/>
  <c r="AB138" i="4" a="1"/>
  <c r="AB138" i="4" s="1"/>
  <c r="AA138" i="4" a="1"/>
  <c r="AA138" i="4" s="1"/>
  <c r="Z138" i="4"/>
  <c r="Z138" i="4" a="1"/>
  <c r="Y138" i="4" a="1"/>
  <c r="Y138" i="4" s="1"/>
  <c r="X138" i="4" a="1"/>
  <c r="X138" i="4" s="1"/>
  <c r="W138" i="4" a="1"/>
  <c r="W138" i="4" s="1"/>
  <c r="V138" i="4" a="1"/>
  <c r="V138" i="4" s="1"/>
  <c r="U138" i="4"/>
  <c r="U138" i="4" a="1"/>
  <c r="T138" i="4" a="1"/>
  <c r="T138" i="4" s="1"/>
  <c r="S138" i="4" a="1"/>
  <c r="S138" i="4" s="1"/>
  <c r="R138" i="4" a="1"/>
  <c r="R138" i="4" s="1"/>
  <c r="Q138" i="4" a="1"/>
  <c r="Q138" i="4" s="1"/>
  <c r="P138" i="4" a="1"/>
  <c r="P138" i="4" s="1"/>
  <c r="AW137" i="4" a="1"/>
  <c r="AW137" i="4" s="1"/>
  <c r="AV137" i="4" a="1"/>
  <c r="AV137" i="4" s="1"/>
  <c r="AU137" i="4" a="1"/>
  <c r="AU137" i="4" s="1"/>
  <c r="AT137" i="4" a="1"/>
  <c r="AT137" i="4" s="1"/>
  <c r="AS137" i="4" a="1"/>
  <c r="AS137" i="4" s="1"/>
  <c r="AR137" i="4"/>
  <c r="AR137" i="4" a="1"/>
  <c r="AQ137" i="4" a="1"/>
  <c r="AQ137" i="4" s="1"/>
  <c r="AP137" i="4" a="1"/>
  <c r="AP137" i="4" s="1"/>
  <c r="AO137" i="4" a="1"/>
  <c r="AO137" i="4" s="1"/>
  <c r="AN137" i="4" a="1"/>
  <c r="AN137" i="4" s="1"/>
  <c r="AM137" i="4"/>
  <c r="AM137" i="4" a="1"/>
  <c r="AL137" i="4" a="1"/>
  <c r="AL137" i="4" s="1"/>
  <c r="AK137" i="4" a="1"/>
  <c r="AK137" i="4" s="1"/>
  <c r="AJ137" i="4" a="1"/>
  <c r="AJ137" i="4" s="1"/>
  <c r="AI137" i="4" a="1"/>
  <c r="AI137" i="4" s="1"/>
  <c r="AH137" i="4" a="1"/>
  <c r="AH137" i="4" s="1"/>
  <c r="AG137" i="4" a="1"/>
  <c r="AG137" i="4" s="1"/>
  <c r="AF137" i="4" a="1"/>
  <c r="AF137" i="4" s="1"/>
  <c r="AE137" i="4" a="1"/>
  <c r="AE137" i="4" s="1"/>
  <c r="AD137" i="4" a="1"/>
  <c r="AD137" i="4" s="1"/>
  <c r="AC137" i="4" a="1"/>
  <c r="AC137" i="4" s="1"/>
  <c r="AB137" i="4"/>
  <c r="AB137" i="4" a="1"/>
  <c r="AA137" i="4" a="1"/>
  <c r="AA137" i="4" s="1"/>
  <c r="Z137" i="4" a="1"/>
  <c r="Z137" i="4" s="1"/>
  <c r="Y137" i="4" a="1"/>
  <c r="Y137" i="4" s="1"/>
  <c r="X137" i="4" a="1"/>
  <c r="X137" i="4" s="1"/>
  <c r="W137" i="4"/>
  <c r="W137" i="4" a="1"/>
  <c r="V137" i="4" a="1"/>
  <c r="V137" i="4" s="1"/>
  <c r="U137" i="4" a="1"/>
  <c r="U137" i="4" s="1"/>
  <c r="T137" i="4" a="1"/>
  <c r="T137" i="4" s="1"/>
  <c r="S137" i="4" a="1"/>
  <c r="S137" i="4" s="1"/>
  <c r="R137" i="4" a="1"/>
  <c r="R137" i="4" s="1"/>
  <c r="Q137" i="4" a="1"/>
  <c r="Q137" i="4" s="1"/>
  <c r="P137" i="4" a="1"/>
  <c r="P137" i="4" s="1"/>
  <c r="AW136" i="4" a="1"/>
  <c r="AW136" i="4" s="1"/>
  <c r="AV136" i="4" a="1"/>
  <c r="AV136" i="4" s="1"/>
  <c r="AU136" i="4" a="1"/>
  <c r="AU136" i="4" s="1"/>
  <c r="AT136" i="4"/>
  <c r="AT136" i="4" a="1"/>
  <c r="AS136" i="4" a="1"/>
  <c r="AS136" i="4" s="1"/>
  <c r="AR136" i="4" a="1"/>
  <c r="AR136" i="4" s="1"/>
  <c r="AQ136" i="4" a="1"/>
  <c r="AQ136" i="4" s="1"/>
  <c r="AP136" i="4" a="1"/>
  <c r="AP136" i="4" s="1"/>
  <c r="AO136" i="4"/>
  <c r="AO136" i="4" a="1"/>
  <c r="AN136" i="4" a="1"/>
  <c r="AN136" i="4" s="1"/>
  <c r="AM136" i="4" a="1"/>
  <c r="AM136" i="4" s="1"/>
  <c r="AL136" i="4" a="1"/>
  <c r="AL136" i="4" s="1"/>
  <c r="AK136" i="4" a="1"/>
  <c r="AK136" i="4" s="1"/>
  <c r="AJ136" i="4" a="1"/>
  <c r="AJ136" i="4" s="1"/>
  <c r="AI136" i="4" a="1"/>
  <c r="AI136" i="4" s="1"/>
  <c r="AH136" i="4" a="1"/>
  <c r="AH136" i="4" s="1"/>
  <c r="AG136" i="4" a="1"/>
  <c r="AG136" i="4" s="1"/>
  <c r="AF136" i="4" a="1"/>
  <c r="AF136" i="4" s="1"/>
  <c r="AE136" i="4" a="1"/>
  <c r="AE136" i="4" s="1"/>
  <c r="AD136" i="4"/>
  <c r="AD136" i="4" a="1"/>
  <c r="AC136" i="4" a="1"/>
  <c r="AC136" i="4" s="1"/>
  <c r="AB136" i="4" a="1"/>
  <c r="AB136" i="4" s="1"/>
  <c r="AA136" i="4" a="1"/>
  <c r="AA136" i="4" s="1"/>
  <c r="Z136" i="4" a="1"/>
  <c r="Z136" i="4" s="1"/>
  <c r="Y136" i="4"/>
  <c r="Y136" i="4" a="1"/>
  <c r="X136" i="4" a="1"/>
  <c r="X136" i="4" s="1"/>
  <c r="W136" i="4" a="1"/>
  <c r="W136" i="4" s="1"/>
  <c r="V136" i="4" a="1"/>
  <c r="V136" i="4" s="1"/>
  <c r="U136" i="4" a="1"/>
  <c r="U136" i="4" s="1"/>
  <c r="T136" i="4" a="1"/>
  <c r="T136" i="4" s="1"/>
  <c r="S136" i="4" a="1"/>
  <c r="S136" i="4" s="1"/>
  <c r="R136" i="4" a="1"/>
  <c r="R136" i="4" s="1"/>
  <c r="Q136" i="4" a="1"/>
  <c r="Q136" i="4" s="1"/>
  <c r="P136" i="4" a="1"/>
  <c r="P136" i="4" s="1"/>
  <c r="AW135" i="4" a="1"/>
  <c r="AW135" i="4" s="1"/>
  <c r="AV135" i="4"/>
  <c r="AV135" i="4" a="1"/>
  <c r="AU135" i="4"/>
  <c r="AU135" i="4" a="1"/>
  <c r="AT135" i="4"/>
  <c r="AT135" i="4" a="1"/>
  <c r="AS135" i="4" a="1"/>
  <c r="AS135" i="4" s="1"/>
  <c r="AR135" i="4"/>
  <c r="AR135" i="4" a="1"/>
  <c r="AQ135" i="4"/>
  <c r="AQ135" i="4" a="1"/>
  <c r="AP135" i="4"/>
  <c r="AP135" i="4" a="1"/>
  <c r="AO135" i="4" a="1"/>
  <c r="AO135" i="4" s="1"/>
  <c r="AN135" i="4"/>
  <c r="AN135" i="4" a="1"/>
  <c r="AM135" i="4"/>
  <c r="AM135" i="4" a="1"/>
  <c r="AL135" i="4"/>
  <c r="AL135" i="4" a="1"/>
  <c r="AK135" i="4" a="1"/>
  <c r="AK135" i="4" s="1"/>
  <c r="AJ135" i="4"/>
  <c r="AJ135" i="4" a="1"/>
  <c r="AI135" i="4"/>
  <c r="AI135" i="4" a="1"/>
  <c r="AH135" i="4"/>
  <c r="AH135" i="4" a="1"/>
  <c r="AG135" i="4" a="1"/>
  <c r="AG135" i="4" s="1"/>
  <c r="AF135" i="4"/>
  <c r="AF135" i="4" a="1"/>
  <c r="AE135" i="4"/>
  <c r="AE135" i="4" a="1"/>
  <c r="AD135" i="4"/>
  <c r="AD135" i="4" a="1"/>
  <c r="AC135" i="4" a="1"/>
  <c r="AC135" i="4" s="1"/>
  <c r="AB135" i="4"/>
  <c r="AB135" i="4" a="1"/>
  <c r="AA135" i="4"/>
  <c r="AA135" i="4" a="1"/>
  <c r="Z135" i="4"/>
  <c r="Z135" i="4" a="1"/>
  <c r="Y135" i="4" a="1"/>
  <c r="Y135" i="4" s="1"/>
  <c r="X135" i="4"/>
  <c r="X135" i="4" a="1"/>
  <c r="W135" i="4"/>
  <c r="W135" i="4" a="1"/>
  <c r="V135" i="4"/>
  <c r="V135" i="4" a="1"/>
  <c r="U135" i="4" a="1"/>
  <c r="U135" i="4" s="1"/>
  <c r="T135" i="4"/>
  <c r="T135" i="4" a="1"/>
  <c r="S135" i="4"/>
  <c r="S135" i="4" a="1"/>
  <c r="R135" i="4"/>
  <c r="R135" i="4" a="1"/>
  <c r="Q135" i="4" a="1"/>
  <c r="Q135" i="4" s="1"/>
  <c r="P135" i="4"/>
  <c r="P135" i="4" a="1"/>
  <c r="AW134" i="4"/>
  <c r="AW134" i="4" a="1"/>
  <c r="AV134" i="4"/>
  <c r="AV134" i="4" a="1"/>
  <c r="AU134" i="4" a="1"/>
  <c r="AU134" i="4" s="1"/>
  <c r="AT134" i="4"/>
  <c r="AT134" i="4" a="1"/>
  <c r="AS134" i="4"/>
  <c r="AS134" i="4" a="1"/>
  <c r="AR134" i="4"/>
  <c r="AR134" i="4" a="1"/>
  <c r="AQ134" i="4" a="1"/>
  <c r="AQ134" i="4" s="1"/>
  <c r="AP134" i="4"/>
  <c r="AP134" i="4" a="1"/>
  <c r="AO134" i="4"/>
  <c r="AO134" i="4" a="1"/>
  <c r="AN134" i="4"/>
  <c r="AN134" i="4" a="1"/>
  <c r="AM134" i="4" a="1"/>
  <c r="AM134" i="4" s="1"/>
  <c r="AL134" i="4"/>
  <c r="AL134" i="4" a="1"/>
  <c r="AK134" i="4"/>
  <c r="AK134" i="4" a="1"/>
  <c r="AJ134" i="4"/>
  <c r="AJ134" i="4" a="1"/>
  <c r="AI134" i="4" a="1"/>
  <c r="AI134" i="4" s="1"/>
  <c r="AH134" i="4"/>
  <c r="AH134" i="4" a="1"/>
  <c r="AG134" i="4"/>
  <c r="AG134" i="4" a="1"/>
  <c r="AF134" i="4"/>
  <c r="AF134" i="4" a="1"/>
  <c r="AE134" i="4" a="1"/>
  <c r="AE134" i="4" s="1"/>
  <c r="AD134" i="4"/>
  <c r="AD134" i="4" a="1"/>
  <c r="AC134" i="4"/>
  <c r="AC134" i="4" a="1"/>
  <c r="AB134" i="4"/>
  <c r="AB134" i="4" a="1"/>
  <c r="AA134" i="4" a="1"/>
  <c r="AA134" i="4" s="1"/>
  <c r="Z134" i="4"/>
  <c r="Z134" i="4" a="1"/>
  <c r="Y134" i="4"/>
  <c r="Y134" i="4" a="1"/>
  <c r="X134" i="4"/>
  <c r="X134" i="4" a="1"/>
  <c r="W134" i="4" a="1"/>
  <c r="W134" i="4" s="1"/>
  <c r="V134" i="4"/>
  <c r="V134" i="4" a="1"/>
  <c r="U134" i="4"/>
  <c r="U134" i="4" a="1"/>
  <c r="T134" i="4"/>
  <c r="T134" i="4" a="1"/>
  <c r="S134" i="4" a="1"/>
  <c r="S134" i="4" s="1"/>
  <c r="R134" i="4"/>
  <c r="R134" i="4" a="1"/>
  <c r="Q134" i="4"/>
  <c r="Q134" i="4" a="1"/>
  <c r="P134" i="4"/>
  <c r="P134" i="4" a="1"/>
  <c r="AW133" i="4" a="1"/>
  <c r="AW133" i="4" s="1"/>
  <c r="AV133" i="4"/>
  <c r="AV133" i="4" a="1"/>
  <c r="AU133" i="4"/>
  <c r="AU133" i="4" a="1"/>
  <c r="AT133" i="4"/>
  <c r="AT133" i="4" a="1"/>
  <c r="AS133" i="4" a="1"/>
  <c r="AS133" i="4" s="1"/>
  <c r="AR133" i="4"/>
  <c r="AR133" i="4" a="1"/>
  <c r="AQ133" i="4"/>
  <c r="AQ133" i="4" a="1"/>
  <c r="AP133" i="4"/>
  <c r="AP133" i="4" a="1"/>
  <c r="AO133" i="4" a="1"/>
  <c r="AO133" i="4" s="1"/>
  <c r="AN133" i="4"/>
  <c r="AN133" i="4" a="1"/>
  <c r="AM133" i="4"/>
  <c r="AM133" i="4" a="1"/>
  <c r="AL133" i="4"/>
  <c r="AL133" i="4" a="1"/>
  <c r="AK133" i="4" a="1"/>
  <c r="AK133" i="4" s="1"/>
  <c r="AJ133" i="4"/>
  <c r="AJ133" i="4" a="1"/>
  <c r="AI133" i="4"/>
  <c r="AI133" i="4" a="1"/>
  <c r="AH133" i="4"/>
  <c r="AH133" i="4" a="1"/>
  <c r="AG133" i="4" a="1"/>
  <c r="AG133" i="4" s="1"/>
  <c r="AF133" i="4"/>
  <c r="AF133" i="4" a="1"/>
  <c r="AE133" i="4"/>
  <c r="AE133" i="4" a="1"/>
  <c r="AD133" i="4"/>
  <c r="AD133" i="4" a="1"/>
  <c r="AC133" i="4" a="1"/>
  <c r="AC133" i="4" s="1"/>
  <c r="AB133" i="4"/>
  <c r="AB133" i="4" a="1"/>
  <c r="AA133" i="4"/>
  <c r="AA133" i="4" a="1"/>
  <c r="Z133" i="4"/>
  <c r="Z133" i="4" a="1"/>
  <c r="Y133" i="4" a="1"/>
  <c r="Y133" i="4" s="1"/>
  <c r="X133" i="4"/>
  <c r="X133" i="4" a="1"/>
  <c r="W133" i="4"/>
  <c r="W133" i="4" a="1"/>
  <c r="V133" i="4"/>
  <c r="V133" i="4" a="1"/>
  <c r="U133" i="4" a="1"/>
  <c r="U133" i="4" s="1"/>
  <c r="T133" i="4"/>
  <c r="T133" i="4" a="1"/>
  <c r="S133" i="4"/>
  <c r="S133" i="4" a="1"/>
  <c r="R133" i="4"/>
  <c r="R133" i="4" a="1"/>
  <c r="Q133" i="4" a="1"/>
  <c r="Q133" i="4" s="1"/>
  <c r="P133" i="4"/>
  <c r="P133" i="4" a="1"/>
  <c r="AW132" i="4"/>
  <c r="AW132" i="4" a="1"/>
  <c r="AV132" i="4"/>
  <c r="AV132" i="4" a="1"/>
  <c r="AU132" i="4" a="1"/>
  <c r="AU132" i="4" s="1"/>
  <c r="AT132" i="4"/>
  <c r="AT132" i="4" a="1"/>
  <c r="AS132" i="4"/>
  <c r="AS132" i="4" a="1"/>
  <c r="AR132" i="4"/>
  <c r="AR132" i="4" a="1"/>
  <c r="AQ132" i="4" a="1"/>
  <c r="AQ132" i="4" s="1"/>
  <c r="AP132" i="4"/>
  <c r="AP132" i="4" a="1"/>
  <c r="AO132" i="4"/>
  <c r="AO132" i="4" a="1"/>
  <c r="AN132" i="4"/>
  <c r="AN132" i="4" a="1"/>
  <c r="AM132" i="4" a="1"/>
  <c r="AM132" i="4" s="1"/>
  <c r="AL132" i="4"/>
  <c r="AL132" i="4" a="1"/>
  <c r="AK132" i="4"/>
  <c r="AK132" i="4" a="1"/>
  <c r="AJ132" i="4"/>
  <c r="AJ132" i="4" a="1"/>
  <c r="AI132" i="4" a="1"/>
  <c r="AI132" i="4" s="1"/>
  <c r="AH132" i="4"/>
  <c r="AH132" i="4" a="1"/>
  <c r="AG132" i="4"/>
  <c r="AG132" i="4" a="1"/>
  <c r="AF132" i="4"/>
  <c r="AF132" i="4" a="1"/>
  <c r="AE132" i="4" a="1"/>
  <c r="AE132" i="4" s="1"/>
  <c r="AD132" i="4"/>
  <c r="AD132" i="4" a="1"/>
  <c r="AC132" i="4"/>
  <c r="AC132" i="4" a="1"/>
  <c r="AB132" i="4"/>
  <c r="AB132" i="4" a="1"/>
  <c r="AA132" i="4" a="1"/>
  <c r="AA132" i="4" s="1"/>
  <c r="Z132" i="4"/>
  <c r="Z132" i="4" a="1"/>
  <c r="Y132" i="4"/>
  <c r="Y132" i="4" a="1"/>
  <c r="X132" i="4"/>
  <c r="X132" i="4" a="1"/>
  <c r="W132" i="4" a="1"/>
  <c r="W132" i="4" s="1"/>
  <c r="V132" i="4"/>
  <c r="V132" i="4" a="1"/>
  <c r="U132" i="4"/>
  <c r="U132" i="4" a="1"/>
  <c r="T132" i="4"/>
  <c r="T132" i="4" a="1"/>
  <c r="S132" i="4" a="1"/>
  <c r="S132" i="4" s="1"/>
  <c r="R132" i="4"/>
  <c r="R132" i="4" a="1"/>
  <c r="Q132" i="4"/>
  <c r="Q132" i="4" a="1"/>
  <c r="P132" i="4"/>
  <c r="P132" i="4" a="1"/>
  <c r="AW131" i="4" a="1"/>
  <c r="AW131" i="4" s="1"/>
  <c r="AV131" i="4"/>
  <c r="AV131" i="4" a="1"/>
  <c r="AU131" i="4"/>
  <c r="AU131" i="4" a="1"/>
  <c r="AT131" i="4"/>
  <c r="AT131" i="4" a="1"/>
  <c r="AS131" i="4" a="1"/>
  <c r="AS131" i="4" s="1"/>
  <c r="AR131" i="4"/>
  <c r="AR131" i="4" a="1"/>
  <c r="AQ131" i="4"/>
  <c r="AQ131" i="4" a="1"/>
  <c r="AP131" i="4"/>
  <c r="AP131" i="4" a="1"/>
  <c r="AO131" i="4" a="1"/>
  <c r="AO131" i="4" s="1"/>
  <c r="AN131" i="4"/>
  <c r="AN131" i="4" a="1"/>
  <c r="AM131" i="4"/>
  <c r="AM131" i="4" a="1"/>
  <c r="AL131" i="4"/>
  <c r="AL131" i="4" a="1"/>
  <c r="AK131" i="4" a="1"/>
  <c r="AK131" i="4" s="1"/>
  <c r="AJ131" i="4"/>
  <c r="AJ131" i="4" a="1"/>
  <c r="AI131" i="4"/>
  <c r="AI131" i="4" a="1"/>
  <c r="AH131" i="4"/>
  <c r="AH131" i="4" a="1"/>
  <c r="AG131" i="4" a="1"/>
  <c r="AG131" i="4" s="1"/>
  <c r="AF131" i="4"/>
  <c r="AF131" i="4" a="1"/>
  <c r="AE131" i="4" a="1"/>
  <c r="AE131" i="4" s="1"/>
  <c r="AD131" i="4"/>
  <c r="AD131" i="4" a="1"/>
  <c r="AC131" i="4" a="1"/>
  <c r="AC131" i="4" s="1"/>
  <c r="AB131" i="4"/>
  <c r="AB131" i="4" a="1"/>
  <c r="AA131" i="4" a="1"/>
  <c r="AA131" i="4" s="1"/>
  <c r="Z131" i="4"/>
  <c r="Z131" i="4" a="1"/>
  <c r="Y131" i="4"/>
  <c r="Y131" i="4" a="1"/>
  <c r="X131" i="4"/>
  <c r="X131" i="4" a="1"/>
  <c r="W131" i="4" a="1"/>
  <c r="W131" i="4" s="1"/>
  <c r="V131" i="4"/>
  <c r="V131" i="4" a="1"/>
  <c r="U131" i="4" a="1"/>
  <c r="U131" i="4" s="1"/>
  <c r="T131" i="4"/>
  <c r="T131" i="4" a="1"/>
  <c r="S131" i="4" a="1"/>
  <c r="S131" i="4" s="1"/>
  <c r="R131" i="4"/>
  <c r="R131" i="4" a="1"/>
  <c r="Q131" i="4"/>
  <c r="Q131" i="4" a="1"/>
  <c r="P131" i="4"/>
  <c r="P131" i="4" a="1"/>
  <c r="AW130" i="4" a="1"/>
  <c r="AW130" i="4" s="1"/>
  <c r="AV130" i="4"/>
  <c r="AV130" i="4" a="1"/>
  <c r="AU130" i="4" a="1"/>
  <c r="AU130" i="4" s="1"/>
  <c r="AT130" i="4"/>
  <c r="AT130" i="4" a="1"/>
  <c r="AS130" i="4" a="1"/>
  <c r="AS130" i="4" s="1"/>
  <c r="AR130" i="4"/>
  <c r="AR130" i="4" a="1"/>
  <c r="AQ130" i="4"/>
  <c r="AQ130" i="4" a="1"/>
  <c r="AP130" i="4"/>
  <c r="AP130" i="4" a="1"/>
  <c r="AO130" i="4" a="1"/>
  <c r="AO130" i="4" s="1"/>
  <c r="AN130" i="4"/>
  <c r="AN130" i="4" a="1"/>
  <c r="AM130" i="4"/>
  <c r="AM130" i="4" a="1"/>
  <c r="AL130" i="4"/>
  <c r="AL130" i="4" a="1"/>
  <c r="AK130" i="4" a="1"/>
  <c r="AK130" i="4" s="1"/>
  <c r="AJ130" i="4"/>
  <c r="AJ130" i="4" a="1"/>
  <c r="AI130" i="4" a="1"/>
  <c r="AI130" i="4" s="1"/>
  <c r="AH130" i="4"/>
  <c r="AH130" i="4" a="1"/>
  <c r="AG130" i="4" a="1"/>
  <c r="AG130" i="4" s="1"/>
  <c r="AF130" i="4" a="1"/>
  <c r="AF130" i="4" s="1"/>
  <c r="AE130" i="4"/>
  <c r="AE130" i="4" a="1"/>
  <c r="AD130" i="4"/>
  <c r="AD130" i="4" a="1"/>
  <c r="AC130" i="4" a="1"/>
  <c r="AC130" i="4" s="1"/>
  <c r="AB130" i="4" a="1"/>
  <c r="AB130" i="4" s="1"/>
  <c r="AA130" i="4" a="1"/>
  <c r="AA130" i="4" s="1"/>
  <c r="Z130" i="4" a="1"/>
  <c r="Z130" i="4" s="1"/>
  <c r="Y130" i="4" a="1"/>
  <c r="Y130" i="4" s="1"/>
  <c r="X130" i="4" a="1"/>
  <c r="X130" i="4" s="1"/>
  <c r="W130" i="4"/>
  <c r="W130" i="4" a="1"/>
  <c r="V130" i="4" a="1"/>
  <c r="V130" i="4" s="1"/>
  <c r="U130" i="4" a="1"/>
  <c r="U130" i="4" s="1"/>
  <c r="T130" i="4" a="1"/>
  <c r="T130" i="4" s="1"/>
  <c r="S130" i="4"/>
  <c r="S130" i="4" a="1"/>
  <c r="R130" i="4" a="1"/>
  <c r="R130" i="4" s="1"/>
  <c r="Q130" i="4" a="1"/>
  <c r="Q130" i="4" s="1"/>
  <c r="P130" i="4" a="1"/>
  <c r="P130" i="4" s="1"/>
  <c r="AW129" i="4" a="1"/>
  <c r="AW129" i="4" s="1"/>
  <c r="AV129" i="4" a="1"/>
  <c r="AV129" i="4" s="1"/>
  <c r="AU129" i="4" a="1"/>
  <c r="AU129" i="4" s="1"/>
  <c r="AT129" i="4" a="1"/>
  <c r="AT129" i="4" s="1"/>
  <c r="AS129" i="4" a="1"/>
  <c r="AS129" i="4" s="1"/>
  <c r="AR129" i="4" a="1"/>
  <c r="AR129" i="4" s="1"/>
  <c r="AQ129" i="4" a="1"/>
  <c r="AQ129" i="4" s="1"/>
  <c r="AP129" i="4" a="1"/>
  <c r="AP129" i="4" s="1"/>
  <c r="AO129" i="4" a="1"/>
  <c r="AO129" i="4" s="1"/>
  <c r="AN129" i="4" a="1"/>
  <c r="AN129" i="4" s="1"/>
  <c r="AM129" i="4" a="1"/>
  <c r="AM129" i="4" s="1"/>
  <c r="AL129" i="4" a="1"/>
  <c r="AL129" i="4" s="1"/>
  <c r="AK129" i="4"/>
  <c r="AK129" i="4" a="1"/>
  <c r="AJ129" i="4" a="1"/>
  <c r="AJ129" i="4" s="1"/>
  <c r="AI129" i="4" a="1"/>
  <c r="AI129" i="4" s="1"/>
  <c r="AH129" i="4" a="1"/>
  <c r="AH129" i="4" s="1"/>
  <c r="AG129" i="4" a="1"/>
  <c r="AG129" i="4" s="1"/>
  <c r="AF129" i="4" a="1"/>
  <c r="AF129" i="4" s="1"/>
  <c r="AE129" i="4" a="1"/>
  <c r="AE129" i="4" s="1"/>
  <c r="AD129" i="4" a="1"/>
  <c r="AD129" i="4" s="1"/>
  <c r="AC129" i="4"/>
  <c r="AC129" i="4" a="1"/>
  <c r="AB129" i="4" a="1"/>
  <c r="AB129" i="4" s="1"/>
  <c r="AA129" i="4" a="1"/>
  <c r="AA129" i="4" s="1"/>
  <c r="Z129" i="4" a="1"/>
  <c r="Z129" i="4" s="1"/>
  <c r="Y129" i="4"/>
  <c r="Y129" i="4" a="1"/>
  <c r="X129" i="4" a="1"/>
  <c r="X129" i="4" s="1"/>
  <c r="W129" i="4" a="1"/>
  <c r="W129" i="4" s="1"/>
  <c r="V129" i="4" a="1"/>
  <c r="V129" i="4" s="1"/>
  <c r="U129" i="4"/>
  <c r="U129" i="4" a="1"/>
  <c r="T129" i="4" a="1"/>
  <c r="T129" i="4" s="1"/>
  <c r="S129" i="4" a="1"/>
  <c r="S129" i="4" s="1"/>
  <c r="R129" i="4" a="1"/>
  <c r="R129" i="4" s="1"/>
  <c r="Q129" i="4" a="1"/>
  <c r="Q129" i="4" s="1"/>
  <c r="P129" i="4" a="1"/>
  <c r="P129" i="4" s="1"/>
  <c r="AW128" i="4" a="1"/>
  <c r="AW128" i="4" s="1"/>
  <c r="AV128" i="4" a="1"/>
  <c r="AV128" i="4" s="1"/>
  <c r="AU128" i="4" a="1"/>
  <c r="AU128" i="4" s="1"/>
  <c r="AT128" i="4" a="1"/>
  <c r="AT128" i="4" s="1"/>
  <c r="AS128" i="4" a="1"/>
  <c r="AS128" i="4" s="1"/>
  <c r="AR128" i="4" a="1"/>
  <c r="AR128" i="4" s="1"/>
  <c r="AQ128" i="4" a="1"/>
  <c r="AQ128" i="4" s="1"/>
  <c r="AP128" i="4" a="1"/>
  <c r="AP128" i="4" s="1"/>
  <c r="AO128" i="4" a="1"/>
  <c r="AO128" i="4" s="1"/>
  <c r="AN128" i="4" a="1"/>
  <c r="AN128" i="4" s="1"/>
  <c r="AM128" i="4"/>
  <c r="AM128" i="4" a="1"/>
  <c r="AL128" i="4" a="1"/>
  <c r="AL128" i="4" s="1"/>
  <c r="AK128" i="4" a="1"/>
  <c r="AK128" i="4" s="1"/>
  <c r="AJ128" i="4" a="1"/>
  <c r="AJ128" i="4" s="1"/>
  <c r="AI128" i="4" a="1"/>
  <c r="AI128" i="4" s="1"/>
  <c r="AH128" i="4" a="1"/>
  <c r="AH128" i="4" s="1"/>
  <c r="AG128" i="4" a="1"/>
  <c r="AG128" i="4" s="1"/>
  <c r="AF128" i="4" a="1"/>
  <c r="AF128" i="4" s="1"/>
  <c r="AE128" i="4" a="1"/>
  <c r="AE128" i="4" s="1"/>
  <c r="AD128" i="4" a="1"/>
  <c r="AD128" i="4" s="1"/>
  <c r="AC128" i="4" a="1"/>
  <c r="AC128" i="4" s="1"/>
  <c r="AB128" i="4" a="1"/>
  <c r="AB128" i="4" s="1"/>
  <c r="AA128" i="4"/>
  <c r="AA128" i="4" a="1"/>
  <c r="Z128" i="4" a="1"/>
  <c r="Z128" i="4" s="1"/>
  <c r="Y128" i="4" a="1"/>
  <c r="Y128" i="4" s="1"/>
  <c r="X128" i="4" a="1"/>
  <c r="X128" i="4" s="1"/>
  <c r="W128" i="4"/>
  <c r="W128" i="4" a="1"/>
  <c r="V128" i="4" a="1"/>
  <c r="V128" i="4" s="1"/>
  <c r="U128" i="4" a="1"/>
  <c r="U128" i="4" s="1"/>
  <c r="T128" i="4" a="1"/>
  <c r="T128" i="4" s="1"/>
  <c r="S128" i="4" a="1"/>
  <c r="S128" i="4" s="1"/>
  <c r="R128" i="4" a="1"/>
  <c r="R128" i="4" s="1"/>
  <c r="Q128" i="4" a="1"/>
  <c r="Q128" i="4" s="1"/>
  <c r="P128" i="4" a="1"/>
  <c r="P128" i="4" s="1"/>
  <c r="AW127" i="4"/>
  <c r="AW127" i="4" a="1"/>
  <c r="AV127" i="4" a="1"/>
  <c r="AV127" i="4" s="1"/>
  <c r="AU127" i="4" a="1"/>
  <c r="AU127" i="4" s="1"/>
  <c r="AT127" i="4" a="1"/>
  <c r="AT127" i="4" s="1"/>
  <c r="AS127" i="4" a="1"/>
  <c r="AS127" i="4" s="1"/>
  <c r="AR127" i="4" a="1"/>
  <c r="AR127" i="4" s="1"/>
  <c r="AQ127" i="4" a="1"/>
  <c r="AQ127" i="4" s="1"/>
  <c r="AP127" i="4" a="1"/>
  <c r="AP127" i="4" s="1"/>
  <c r="AO127" i="4"/>
  <c r="AO127" i="4" a="1"/>
  <c r="AN127" i="4" a="1"/>
  <c r="AN127" i="4" s="1"/>
  <c r="AM127" i="4" a="1"/>
  <c r="AM127" i="4" s="1"/>
  <c r="AL127" i="4" a="1"/>
  <c r="AL127" i="4" s="1"/>
  <c r="AK127" i="4" a="1"/>
  <c r="AK127" i="4" s="1"/>
  <c r="AJ127" i="4" a="1"/>
  <c r="AJ127" i="4" s="1"/>
  <c r="AI127" i="4" a="1"/>
  <c r="AI127" i="4" s="1"/>
  <c r="AH127" i="4" a="1"/>
  <c r="AH127" i="4" s="1"/>
  <c r="AG127" i="4"/>
  <c r="AG127" i="4" a="1"/>
  <c r="AF127" i="4" a="1"/>
  <c r="AF127" i="4" s="1"/>
  <c r="AE127" i="4" a="1"/>
  <c r="AE127" i="4" s="1"/>
  <c r="AD127" i="4" a="1"/>
  <c r="AD127" i="4" s="1"/>
  <c r="AC127" i="4"/>
  <c r="AC127" i="4" a="1"/>
  <c r="AB127" i="4" a="1"/>
  <c r="AB127" i="4" s="1"/>
  <c r="AA127" i="4" a="1"/>
  <c r="AA127" i="4" s="1"/>
  <c r="Z127" i="4" a="1"/>
  <c r="Z127" i="4" s="1"/>
  <c r="Y127" i="4"/>
  <c r="Y127" i="4" a="1"/>
  <c r="X127" i="4" a="1"/>
  <c r="X127" i="4" s="1"/>
  <c r="W127" i="4" a="1"/>
  <c r="W127" i="4" s="1"/>
  <c r="V127" i="4" a="1"/>
  <c r="V127" i="4" s="1"/>
  <c r="U127" i="4" a="1"/>
  <c r="U127" i="4" s="1"/>
  <c r="T127" i="4" a="1"/>
  <c r="T127" i="4" s="1"/>
  <c r="S127" i="4" a="1"/>
  <c r="S127" i="4" s="1"/>
  <c r="R127" i="4" a="1"/>
  <c r="R127" i="4" s="1"/>
  <c r="Q127" i="4"/>
  <c r="Q127" i="4" a="1"/>
  <c r="P127" i="4" a="1"/>
  <c r="P127" i="4" s="1"/>
  <c r="AW126" i="4" a="1"/>
  <c r="AW126" i="4" s="1"/>
  <c r="AV126" i="4" a="1"/>
  <c r="AV126" i="4" s="1"/>
  <c r="AU126" i="4" a="1"/>
  <c r="AU126" i="4" s="1"/>
  <c r="AT126" i="4" a="1"/>
  <c r="AT126" i="4" s="1"/>
  <c r="AS126" i="4" a="1"/>
  <c r="AS126" i="4" s="1"/>
  <c r="AR126" i="4" a="1"/>
  <c r="AR126" i="4" s="1"/>
  <c r="AQ126" i="4"/>
  <c r="AQ126" i="4" a="1"/>
  <c r="AP126" i="4" a="1"/>
  <c r="AP126" i="4" s="1"/>
  <c r="AO126" i="4" a="1"/>
  <c r="AO126" i="4" s="1"/>
  <c r="AN126" i="4" a="1"/>
  <c r="AN126" i="4" s="1"/>
  <c r="AM126" i="4" a="1"/>
  <c r="AM126" i="4" s="1"/>
  <c r="AL126" i="4" a="1"/>
  <c r="AL126" i="4" s="1"/>
  <c r="AK126" i="4" a="1"/>
  <c r="AK126" i="4" s="1"/>
  <c r="AJ126" i="4" a="1"/>
  <c r="AJ126" i="4" s="1"/>
  <c r="AI126" i="4"/>
  <c r="AI126" i="4" a="1"/>
  <c r="AH126" i="4" a="1"/>
  <c r="AH126" i="4" s="1"/>
  <c r="AG126" i="4" a="1"/>
  <c r="AG126" i="4" s="1"/>
  <c r="AF126" i="4" a="1"/>
  <c r="AF126" i="4" s="1"/>
  <c r="AE126" i="4"/>
  <c r="AE126" i="4" a="1"/>
  <c r="AD126" i="4" a="1"/>
  <c r="AD126" i="4" s="1"/>
  <c r="AC126" i="4" a="1"/>
  <c r="AC126" i="4" s="1"/>
  <c r="AB126" i="4" a="1"/>
  <c r="AB126" i="4" s="1"/>
  <c r="AA126" i="4"/>
  <c r="AA126" i="4" a="1"/>
  <c r="Z126" i="4" a="1"/>
  <c r="Z126" i="4" s="1"/>
  <c r="Y126" i="4" a="1"/>
  <c r="Y126" i="4" s="1"/>
  <c r="X126" i="4" a="1"/>
  <c r="X126" i="4" s="1"/>
  <c r="W126" i="4" a="1"/>
  <c r="W126" i="4" s="1"/>
  <c r="V126" i="4" a="1"/>
  <c r="V126" i="4" s="1"/>
  <c r="U126" i="4" a="1"/>
  <c r="U126" i="4" s="1"/>
  <c r="T126" i="4" a="1"/>
  <c r="T126" i="4" s="1"/>
  <c r="S126" i="4"/>
  <c r="S126" i="4" a="1"/>
  <c r="R126" i="4" a="1"/>
  <c r="R126" i="4" s="1"/>
  <c r="Q126" i="4" a="1"/>
  <c r="Q126" i="4" s="1"/>
  <c r="P126" i="4" a="1"/>
  <c r="P126" i="4" s="1"/>
  <c r="AW125" i="4" a="1"/>
  <c r="AW125" i="4" s="1"/>
  <c r="AV125" i="4" a="1"/>
  <c r="AV125" i="4" s="1"/>
  <c r="AU125" i="4" a="1"/>
  <c r="AU125" i="4" s="1"/>
  <c r="AT125" i="4" a="1"/>
  <c r="AT125" i="4" s="1"/>
  <c r="AS125" i="4"/>
  <c r="AS125" i="4" a="1"/>
  <c r="AR125" i="4" a="1"/>
  <c r="AR125" i="4" s="1"/>
  <c r="AQ125" i="4" a="1"/>
  <c r="AQ125" i="4" s="1"/>
  <c r="AP125" i="4" a="1"/>
  <c r="AP125" i="4" s="1"/>
  <c r="AO125" i="4" a="1"/>
  <c r="AO125" i="4" s="1"/>
  <c r="AN125" i="4" a="1"/>
  <c r="AN125" i="4" s="1"/>
  <c r="AM125" i="4" a="1"/>
  <c r="AM125" i="4" s="1"/>
  <c r="AL125" i="4" a="1"/>
  <c r="AL125" i="4" s="1"/>
  <c r="AK125" i="4" a="1"/>
  <c r="AK125" i="4" s="1"/>
  <c r="AJ125" i="4" a="1"/>
  <c r="AJ125" i="4" s="1"/>
  <c r="AI125" i="4" a="1"/>
  <c r="AI125" i="4" s="1"/>
  <c r="AH125" i="4" a="1"/>
  <c r="AH125" i="4" s="1"/>
  <c r="AG125" i="4"/>
  <c r="AG125" i="4" a="1"/>
  <c r="AF125" i="4" a="1"/>
  <c r="AF125" i="4" s="1"/>
  <c r="AE125" i="4" a="1"/>
  <c r="AE125" i="4" s="1"/>
  <c r="AD125" i="4" a="1"/>
  <c r="AD125" i="4" s="1"/>
  <c r="AC125" i="4"/>
  <c r="AC125" i="4" a="1"/>
  <c r="AB125" i="4" a="1"/>
  <c r="AB125" i="4" s="1"/>
  <c r="AA125" i="4" a="1"/>
  <c r="AA125" i="4" s="1"/>
  <c r="Z125" i="4" a="1"/>
  <c r="Z125" i="4" s="1"/>
  <c r="Y125" i="4" a="1"/>
  <c r="Y125" i="4" s="1"/>
  <c r="X125" i="4" a="1"/>
  <c r="X125" i="4" s="1"/>
  <c r="W125" i="4" a="1"/>
  <c r="W125" i="4" s="1"/>
  <c r="V125" i="4" a="1"/>
  <c r="V125" i="4" s="1"/>
  <c r="U125" i="4"/>
  <c r="U125" i="4" a="1"/>
  <c r="T125" i="4" a="1"/>
  <c r="T125" i="4" s="1"/>
  <c r="S125" i="4" a="1"/>
  <c r="S125" i="4" s="1"/>
  <c r="R125" i="4" a="1"/>
  <c r="R125" i="4" s="1"/>
  <c r="Q125" i="4" a="1"/>
  <c r="Q125" i="4" s="1"/>
  <c r="P125" i="4" a="1"/>
  <c r="P125" i="4" s="1"/>
  <c r="AW124" i="4" a="1"/>
  <c r="AW124" i="4" s="1"/>
  <c r="AV124" i="4" a="1"/>
  <c r="AV124" i="4" s="1"/>
  <c r="AU124" i="4"/>
  <c r="AU124" i="4" a="1"/>
  <c r="AT124" i="4" a="1"/>
  <c r="AT124" i="4" s="1"/>
  <c r="AS124" i="4" a="1"/>
  <c r="AS124" i="4" s="1"/>
  <c r="AR124" i="4" a="1"/>
  <c r="AR124" i="4" s="1"/>
  <c r="AQ124" i="4" a="1"/>
  <c r="AQ124" i="4" s="1"/>
  <c r="AP124" i="4" a="1"/>
  <c r="AP124" i="4" s="1"/>
  <c r="AO124" i="4" a="1"/>
  <c r="AO124" i="4" s="1"/>
  <c r="AN124" i="4" a="1"/>
  <c r="AN124" i="4" s="1"/>
  <c r="AM124" i="4" a="1"/>
  <c r="AM124" i="4" s="1"/>
  <c r="AL124" i="4" a="1"/>
  <c r="AL124" i="4" s="1"/>
  <c r="AK124" i="4" a="1"/>
  <c r="AK124" i="4" s="1"/>
  <c r="AJ124" i="4" a="1"/>
  <c r="AJ124" i="4" s="1"/>
  <c r="AI124" i="4"/>
  <c r="AI124" i="4" a="1"/>
  <c r="AH124" i="4" a="1"/>
  <c r="AH124" i="4" s="1"/>
  <c r="AG124" i="4" a="1"/>
  <c r="AG124" i="4" s="1"/>
  <c r="AF124" i="4" a="1"/>
  <c r="AF124" i="4" s="1"/>
  <c r="AE124" i="4"/>
  <c r="AE124" i="4" a="1"/>
  <c r="AD124" i="4" a="1"/>
  <c r="AD124" i="4" s="1"/>
  <c r="AC124" i="4" a="1"/>
  <c r="AC124" i="4" s="1"/>
  <c r="AB124" i="4" a="1"/>
  <c r="AB124" i="4" s="1"/>
  <c r="AA124" i="4" a="1"/>
  <c r="AA124" i="4" s="1"/>
  <c r="Z124" i="4" a="1"/>
  <c r="Z124" i="4" s="1"/>
  <c r="Y124" i="4" a="1"/>
  <c r="Y124" i="4" s="1"/>
  <c r="X124" i="4" a="1"/>
  <c r="X124" i="4" s="1"/>
  <c r="W124" i="4"/>
  <c r="W124" i="4" a="1"/>
  <c r="V124" i="4" a="1"/>
  <c r="V124" i="4" s="1"/>
  <c r="U124" i="4" a="1"/>
  <c r="U124" i="4" s="1"/>
  <c r="T124" i="4" a="1"/>
  <c r="T124" i="4" s="1"/>
  <c r="S124" i="4" a="1"/>
  <c r="S124" i="4" s="1"/>
  <c r="R124" i="4" a="1"/>
  <c r="R124" i="4" s="1"/>
  <c r="Q124" i="4" a="1"/>
  <c r="Q124" i="4" s="1"/>
  <c r="P124" i="4" a="1"/>
  <c r="P124" i="4" s="1"/>
  <c r="AW123" i="4"/>
  <c r="AW123" i="4" a="1"/>
  <c r="AV123" i="4" a="1"/>
  <c r="AV123" i="4" s="1"/>
  <c r="AU123" i="4" a="1"/>
  <c r="AU123" i="4" s="1"/>
  <c r="AT123" i="4" a="1"/>
  <c r="AT123" i="4" s="1"/>
  <c r="AS123" i="4" a="1"/>
  <c r="AS123" i="4" s="1"/>
  <c r="AR123" i="4" a="1"/>
  <c r="AR123" i="4" s="1"/>
  <c r="AQ123" i="4" a="1"/>
  <c r="AQ123" i="4" s="1"/>
  <c r="AP123" i="4" a="1"/>
  <c r="AP123" i="4" s="1"/>
  <c r="AO123" i="4" a="1"/>
  <c r="AO123" i="4" s="1"/>
  <c r="AN123" i="4" a="1"/>
  <c r="AN123" i="4" s="1"/>
  <c r="AM123" i="4" a="1"/>
  <c r="AM123" i="4" s="1"/>
  <c r="AL123" i="4" a="1"/>
  <c r="AL123" i="4" s="1"/>
  <c r="AK123" i="4"/>
  <c r="AK123" i="4" a="1"/>
  <c r="AJ123" i="4" a="1"/>
  <c r="AJ123" i="4" s="1"/>
  <c r="AI123" i="4" a="1"/>
  <c r="AI123" i="4" s="1"/>
  <c r="AH123" i="4" a="1"/>
  <c r="AH123" i="4" s="1"/>
  <c r="AG123" i="4"/>
  <c r="AG123" i="4" a="1"/>
  <c r="AF123" i="4" a="1"/>
  <c r="AF123" i="4" s="1"/>
  <c r="AE123" i="4" a="1"/>
  <c r="AE123" i="4" s="1"/>
  <c r="AD123" i="4" a="1"/>
  <c r="AD123" i="4" s="1"/>
  <c r="AC123" i="4" a="1"/>
  <c r="AC123" i="4" s="1"/>
  <c r="AB123" i="4" a="1"/>
  <c r="AB123" i="4" s="1"/>
  <c r="AA123" i="4" a="1"/>
  <c r="AA123" i="4" s="1"/>
  <c r="Z123" i="4" a="1"/>
  <c r="Z123" i="4" s="1"/>
  <c r="Y123" i="4" a="1"/>
  <c r="Y123" i="4" s="1"/>
  <c r="X123" i="4" a="1"/>
  <c r="X123" i="4" s="1"/>
  <c r="W123" i="4" a="1"/>
  <c r="W123" i="4" s="1"/>
  <c r="V123" i="4" a="1"/>
  <c r="V123" i="4" s="1"/>
  <c r="U123" i="4" a="1"/>
  <c r="U123" i="4" s="1"/>
  <c r="T123" i="4" a="1"/>
  <c r="T123" i="4" s="1"/>
  <c r="S123" i="4" a="1"/>
  <c r="S123" i="4" s="1"/>
  <c r="R123" i="4" a="1"/>
  <c r="R123" i="4" s="1"/>
  <c r="Q123" i="4"/>
  <c r="Q123" i="4" a="1"/>
  <c r="P123" i="4" a="1"/>
  <c r="P123" i="4" s="1"/>
  <c r="AW122" i="4" a="1"/>
  <c r="AW122" i="4" s="1"/>
  <c r="AV122" i="4" a="1"/>
  <c r="AV122" i="4" s="1"/>
  <c r="AU122" i="4" a="1"/>
  <c r="AU122" i="4" s="1"/>
  <c r="AT122" i="4" a="1"/>
  <c r="AT122" i="4" s="1"/>
  <c r="AS122" i="4" a="1"/>
  <c r="AS122" i="4" s="1"/>
  <c r="AR122" i="4" a="1"/>
  <c r="AR122" i="4" s="1"/>
  <c r="AQ122" i="4" a="1"/>
  <c r="AQ122" i="4" s="1"/>
  <c r="AP122" i="4" a="1"/>
  <c r="AP122" i="4" s="1"/>
  <c r="AO122" i="4" a="1"/>
  <c r="AO122" i="4" s="1"/>
  <c r="AN122" i="4" a="1"/>
  <c r="AN122" i="4" s="1"/>
  <c r="AM122" i="4"/>
  <c r="AM122" i="4" a="1"/>
  <c r="AL122" i="4" a="1"/>
  <c r="AL122" i="4" s="1"/>
  <c r="AK122" i="4" a="1"/>
  <c r="AK122" i="4" s="1"/>
  <c r="AJ122" i="4" a="1"/>
  <c r="AJ122" i="4" s="1"/>
  <c r="AI122" i="4"/>
  <c r="AI122" i="4" a="1"/>
  <c r="AH122" i="4" a="1"/>
  <c r="AH122" i="4" s="1"/>
  <c r="AG122" i="4" a="1"/>
  <c r="AG122" i="4" s="1"/>
  <c r="AF122" i="4" a="1"/>
  <c r="AF122" i="4" s="1"/>
  <c r="AE122" i="4" a="1"/>
  <c r="AE122" i="4" s="1"/>
  <c r="AD122" i="4" a="1"/>
  <c r="AD122" i="4" s="1"/>
  <c r="AC122" i="4" a="1"/>
  <c r="AC122" i="4" s="1"/>
  <c r="AB122" i="4" a="1"/>
  <c r="AB122" i="4" s="1"/>
  <c r="AA122" i="4" a="1"/>
  <c r="AA122" i="4" s="1"/>
  <c r="Z122" i="4" a="1"/>
  <c r="Z122" i="4" s="1"/>
  <c r="Y122" i="4" a="1"/>
  <c r="Y122" i="4" s="1"/>
  <c r="X122" i="4" a="1"/>
  <c r="X122" i="4" s="1"/>
  <c r="W122" i="4" a="1"/>
  <c r="W122" i="4" s="1"/>
  <c r="V122" i="4" a="1"/>
  <c r="V122" i="4" s="1"/>
  <c r="U122" i="4" a="1"/>
  <c r="U122" i="4" s="1"/>
  <c r="T122" i="4" a="1"/>
  <c r="T122" i="4" s="1"/>
  <c r="S122" i="4"/>
  <c r="S122" i="4" a="1"/>
  <c r="R122" i="4" a="1"/>
  <c r="R122" i="4" s="1"/>
  <c r="Q122" i="4" a="1"/>
  <c r="Q122" i="4" s="1"/>
  <c r="P122" i="4" a="1"/>
  <c r="P122" i="4" s="1"/>
  <c r="AW121" i="4" a="1"/>
  <c r="AW121" i="4" s="1"/>
  <c r="AV121" i="4" a="1"/>
  <c r="AV121" i="4" s="1"/>
  <c r="AU121" i="4" a="1"/>
  <c r="AU121" i="4" s="1"/>
  <c r="AT121" i="4" a="1"/>
  <c r="AT121" i="4" s="1"/>
  <c r="AS121" i="4" a="1"/>
  <c r="AS121" i="4" s="1"/>
  <c r="AR121" i="4" a="1"/>
  <c r="AR121" i="4" s="1"/>
  <c r="AQ121" i="4" a="1"/>
  <c r="AQ121" i="4" s="1"/>
  <c r="AP121" i="4" a="1"/>
  <c r="AP121" i="4" s="1"/>
  <c r="AO121" i="4"/>
  <c r="AO121" i="4" a="1"/>
  <c r="AN121" i="4" a="1"/>
  <c r="AN121" i="4" s="1"/>
  <c r="AM121" i="4" a="1"/>
  <c r="AM121" i="4" s="1"/>
  <c r="AL121" i="4" a="1"/>
  <c r="AL121" i="4" s="1"/>
  <c r="AK121" i="4"/>
  <c r="AK121" i="4" a="1"/>
  <c r="AJ121" i="4" a="1"/>
  <c r="AJ121" i="4" s="1"/>
  <c r="AI121" i="4" a="1"/>
  <c r="AI121" i="4" s="1"/>
  <c r="AH121" i="4" a="1"/>
  <c r="AH121" i="4" s="1"/>
  <c r="AG121" i="4" a="1"/>
  <c r="AG121" i="4" s="1"/>
  <c r="AF121" i="4" a="1"/>
  <c r="AF121" i="4" s="1"/>
  <c r="AE121" i="4"/>
  <c r="AE121" i="4" a="1"/>
  <c r="AD121" i="4" a="1"/>
  <c r="AD121" i="4" s="1"/>
  <c r="AC121" i="4"/>
  <c r="AC121" i="4" a="1"/>
  <c r="AB121" i="4" a="1"/>
  <c r="AB121" i="4" s="1"/>
  <c r="AA121" i="4"/>
  <c r="AA121" i="4" a="1"/>
  <c r="Z121" i="4"/>
  <c r="Z121" i="4" a="1"/>
  <c r="Y121" i="4"/>
  <c r="Y121" i="4" a="1"/>
  <c r="X121" i="4" a="1"/>
  <c r="X121" i="4" s="1"/>
  <c r="W121" i="4"/>
  <c r="W121" i="4" a="1"/>
  <c r="V121" i="4" a="1"/>
  <c r="V121" i="4" s="1"/>
  <c r="U121" i="4"/>
  <c r="U121" i="4" a="1"/>
  <c r="T121" i="4" a="1"/>
  <c r="T121" i="4" s="1"/>
  <c r="S121" i="4"/>
  <c r="S121" i="4" a="1"/>
  <c r="R121" i="4" a="1"/>
  <c r="R121" i="4" s="1"/>
  <c r="Q121" i="4"/>
  <c r="Q121" i="4" a="1"/>
  <c r="P121" i="4" a="1"/>
  <c r="P121" i="4" s="1"/>
  <c r="AW120" i="4"/>
  <c r="AW120" i="4" a="1"/>
  <c r="AV120" i="4" a="1"/>
  <c r="AV120" i="4" s="1"/>
  <c r="AU120" i="4"/>
  <c r="AU120" i="4" a="1"/>
  <c r="AT120" i="4" a="1"/>
  <c r="AT120" i="4" s="1"/>
  <c r="AS120" i="4"/>
  <c r="AS120" i="4" a="1"/>
  <c r="AR120" i="4"/>
  <c r="AR120" i="4" a="1"/>
  <c r="AQ120" i="4"/>
  <c r="AQ120" i="4" a="1"/>
  <c r="AP120" i="4" a="1"/>
  <c r="AP120" i="4" s="1"/>
  <c r="AO120" i="4"/>
  <c r="AO120" i="4" a="1"/>
  <c r="AN120" i="4"/>
  <c r="AN120" i="4" a="1"/>
  <c r="AM120" i="4"/>
  <c r="AM120" i="4" a="1"/>
  <c r="AL120" i="4" a="1"/>
  <c r="AL120" i="4" s="1"/>
  <c r="AK120" i="4"/>
  <c r="AK120" i="4" a="1"/>
  <c r="AJ120" i="4" a="1"/>
  <c r="AJ120" i="4" s="1"/>
  <c r="AI120" i="4"/>
  <c r="AI120" i="4" a="1"/>
  <c r="AH120" i="4" a="1"/>
  <c r="AH120" i="4" s="1"/>
  <c r="AG120" i="4"/>
  <c r="AG120" i="4" a="1"/>
  <c r="AF120" i="4" a="1"/>
  <c r="AF120" i="4" s="1"/>
  <c r="AE120" i="4"/>
  <c r="AE120" i="4" a="1"/>
  <c r="AD120" i="4" a="1"/>
  <c r="AD120" i="4" s="1"/>
  <c r="AC120" i="4"/>
  <c r="AC120" i="4" a="1"/>
  <c r="AB120" i="4"/>
  <c r="AB120" i="4" a="1"/>
  <c r="AA120" i="4"/>
  <c r="AA120" i="4" a="1"/>
  <c r="Z120" i="4" a="1"/>
  <c r="Z120" i="4" s="1"/>
  <c r="Y120" i="4" a="1"/>
  <c r="Y120" i="4" s="1"/>
  <c r="X120" i="4" a="1"/>
  <c r="X120" i="4" s="1"/>
  <c r="W120" i="4"/>
  <c r="W120" i="4" a="1"/>
  <c r="V120" i="4" a="1"/>
  <c r="V120" i="4" s="1"/>
  <c r="U120" i="4" a="1"/>
  <c r="U120" i="4" s="1"/>
  <c r="T120" i="4"/>
  <c r="T120" i="4" a="1"/>
  <c r="S120" i="4" a="1"/>
  <c r="S120" i="4" s="1"/>
  <c r="R120" i="4" a="1"/>
  <c r="R120" i="4" s="1"/>
  <c r="Q120" i="4" a="1"/>
  <c r="Q120" i="4" s="1"/>
  <c r="P120" i="4" a="1"/>
  <c r="P120" i="4" s="1"/>
  <c r="AW119" i="4" a="1"/>
  <c r="AW119" i="4" s="1"/>
  <c r="AV119" i="4" a="1"/>
  <c r="AV119" i="4" s="1"/>
  <c r="AU119" i="4" a="1"/>
  <c r="AU119" i="4" s="1"/>
  <c r="AT119" i="4" a="1"/>
  <c r="AT119" i="4" s="1"/>
  <c r="AS119" i="4" a="1"/>
  <c r="AS119" i="4" s="1"/>
  <c r="AR119" i="4" a="1"/>
  <c r="AR119" i="4" s="1"/>
  <c r="AQ119" i="4" a="1"/>
  <c r="AQ119" i="4" s="1"/>
  <c r="AP119" i="4" a="1"/>
  <c r="AP119" i="4" s="1"/>
  <c r="AO119" i="4" a="1"/>
  <c r="AO119" i="4" s="1"/>
  <c r="AN119" i="4" a="1"/>
  <c r="AN119" i="4" s="1"/>
  <c r="AM119" i="4" a="1"/>
  <c r="AM119" i="4" s="1"/>
  <c r="AL119" i="4"/>
  <c r="AL119" i="4" a="1"/>
  <c r="AK119" i="4" a="1"/>
  <c r="AK119" i="4" s="1"/>
  <c r="AJ119" i="4" a="1"/>
  <c r="AJ119" i="4" s="1"/>
  <c r="AI119" i="4" a="1"/>
  <c r="AI119" i="4" s="1"/>
  <c r="AH119" i="4" a="1"/>
  <c r="AH119" i="4" s="1"/>
  <c r="AG119" i="4" a="1"/>
  <c r="AG119" i="4" s="1"/>
  <c r="AF119" i="4" a="1"/>
  <c r="AF119" i="4" s="1"/>
  <c r="AE119" i="4" a="1"/>
  <c r="AE119" i="4" s="1"/>
  <c r="AD119" i="4" a="1"/>
  <c r="AD119" i="4" s="1"/>
  <c r="AC119" i="4" a="1"/>
  <c r="AC119" i="4" s="1"/>
  <c r="AB119" i="4" a="1"/>
  <c r="AB119" i="4" s="1"/>
  <c r="AA119" i="4" a="1"/>
  <c r="AA119" i="4" s="1"/>
  <c r="Z119" i="4" a="1"/>
  <c r="Z119" i="4" s="1"/>
  <c r="Y119" i="4" a="1"/>
  <c r="Y119" i="4" s="1"/>
  <c r="X119" i="4" a="1"/>
  <c r="X119" i="4" s="1"/>
  <c r="W119" i="4" a="1"/>
  <c r="W119" i="4" s="1"/>
  <c r="V119" i="4"/>
  <c r="V119" i="4" a="1"/>
  <c r="U119" i="4" a="1"/>
  <c r="U119" i="4" s="1"/>
  <c r="T119" i="4" a="1"/>
  <c r="T119" i="4" s="1"/>
  <c r="S119" i="4" a="1"/>
  <c r="S119" i="4" s="1"/>
  <c r="R119" i="4" a="1"/>
  <c r="R119" i="4" s="1"/>
  <c r="Q119" i="4" a="1"/>
  <c r="Q119" i="4" s="1"/>
  <c r="P119" i="4" a="1"/>
  <c r="P119" i="4" s="1"/>
  <c r="AW118" i="4" a="1"/>
  <c r="AW118" i="4" s="1"/>
  <c r="AV118" i="4" a="1"/>
  <c r="AV118" i="4" s="1"/>
  <c r="AU118" i="4" a="1"/>
  <c r="AU118" i="4" s="1"/>
  <c r="AT118" i="4" a="1"/>
  <c r="AT118" i="4" s="1"/>
  <c r="AS118" i="4" a="1"/>
  <c r="AS118" i="4" s="1"/>
  <c r="AR118" i="4"/>
  <c r="AR118" i="4" a="1"/>
  <c r="AQ118" i="4" a="1"/>
  <c r="AQ118" i="4" s="1"/>
  <c r="AP118" i="4" a="1"/>
  <c r="AP118" i="4" s="1"/>
  <c r="AO118" i="4" a="1"/>
  <c r="AO118" i="4" s="1"/>
  <c r="AN118" i="4"/>
  <c r="AN118" i="4" a="1"/>
  <c r="AM118" i="4" a="1"/>
  <c r="AM118" i="4" s="1"/>
  <c r="AL118" i="4" a="1"/>
  <c r="AL118" i="4" s="1"/>
  <c r="AK118" i="4" a="1"/>
  <c r="AK118" i="4" s="1"/>
  <c r="AJ118" i="4" a="1"/>
  <c r="AJ118" i="4" s="1"/>
  <c r="AI118" i="4" a="1"/>
  <c r="AI118" i="4" s="1"/>
  <c r="AH118" i="4" a="1"/>
  <c r="AH118" i="4" s="1"/>
  <c r="AG118" i="4" a="1"/>
  <c r="AG118" i="4" s="1"/>
  <c r="AF118" i="4" a="1"/>
  <c r="AF118" i="4" s="1"/>
  <c r="AE118" i="4" a="1"/>
  <c r="AE118" i="4" s="1"/>
  <c r="AD118" i="4" a="1"/>
  <c r="AD118" i="4" s="1"/>
  <c r="AC118" i="4" a="1"/>
  <c r="AC118" i="4" s="1"/>
  <c r="AB118" i="4" a="1"/>
  <c r="AB118" i="4" s="1"/>
  <c r="AA118" i="4" a="1"/>
  <c r="AA118" i="4" s="1"/>
  <c r="Z118" i="4" a="1"/>
  <c r="Z118" i="4" s="1"/>
  <c r="Y118" i="4" a="1"/>
  <c r="Y118" i="4" s="1"/>
  <c r="X118" i="4" a="1"/>
  <c r="X118" i="4" s="1"/>
  <c r="W118" i="4" a="1"/>
  <c r="W118" i="4" s="1"/>
  <c r="V118" i="4" a="1"/>
  <c r="V118" i="4" s="1"/>
  <c r="U118" i="4" a="1"/>
  <c r="U118" i="4" s="1"/>
  <c r="T118" i="4" a="1"/>
  <c r="T118" i="4" s="1"/>
  <c r="S118" i="4" a="1"/>
  <c r="S118" i="4" s="1"/>
  <c r="R118" i="4" a="1"/>
  <c r="R118" i="4" s="1"/>
  <c r="Q118" i="4" a="1"/>
  <c r="Q118" i="4" s="1"/>
  <c r="P118" i="4" a="1"/>
  <c r="P118" i="4" s="1"/>
  <c r="AW117" i="4" a="1"/>
  <c r="AW117" i="4" s="1"/>
  <c r="AV117" i="4" a="1"/>
  <c r="AV117" i="4" s="1"/>
  <c r="AU117" i="4" a="1"/>
  <c r="AU117" i="4" s="1"/>
  <c r="AT117" i="4"/>
  <c r="AT117" i="4" a="1"/>
  <c r="AS117" i="4" a="1"/>
  <c r="AS117" i="4" s="1"/>
  <c r="AR117" i="4" a="1"/>
  <c r="AR117" i="4" s="1"/>
  <c r="AQ117" i="4" a="1"/>
  <c r="AQ117" i="4" s="1"/>
  <c r="AP117" i="4"/>
  <c r="AP117" i="4" a="1"/>
  <c r="AO117" i="4" a="1"/>
  <c r="AO117" i="4" s="1"/>
  <c r="AN117" i="4" a="1"/>
  <c r="AN117" i="4" s="1"/>
  <c r="AM117" i="4" a="1"/>
  <c r="AM117" i="4" s="1"/>
  <c r="AL117" i="4" a="1"/>
  <c r="AL117" i="4" s="1"/>
  <c r="AK117" i="4" a="1"/>
  <c r="AK117" i="4" s="1"/>
  <c r="AJ117" i="4" a="1"/>
  <c r="AJ117" i="4" s="1"/>
  <c r="AI117" i="4" a="1"/>
  <c r="AI117" i="4" s="1"/>
  <c r="AH117" i="4" a="1"/>
  <c r="AH117" i="4" s="1"/>
  <c r="AG117" i="4" a="1"/>
  <c r="AG117" i="4" s="1"/>
  <c r="AF117" i="4" a="1"/>
  <c r="AF117" i="4" s="1"/>
  <c r="AE117" i="4" a="1"/>
  <c r="AE117" i="4" s="1"/>
  <c r="AD117" i="4" a="1"/>
  <c r="AD117" i="4" s="1"/>
  <c r="AC117" i="4" a="1"/>
  <c r="AC117" i="4" s="1"/>
  <c r="AB117" i="4" a="1"/>
  <c r="AB117" i="4" s="1"/>
  <c r="AA117" i="4" a="1"/>
  <c r="AA117" i="4" s="1"/>
  <c r="Z117" i="4" a="1"/>
  <c r="Z117" i="4" s="1"/>
  <c r="Y117" i="4" a="1"/>
  <c r="Y117" i="4" s="1"/>
  <c r="X117" i="4" a="1"/>
  <c r="X117" i="4" s="1"/>
  <c r="W117" i="4" a="1"/>
  <c r="W117" i="4" s="1"/>
  <c r="V117" i="4" a="1"/>
  <c r="V117" i="4" s="1"/>
  <c r="U117" i="4" a="1"/>
  <c r="U117" i="4" s="1"/>
  <c r="T117" i="4" a="1"/>
  <c r="T117" i="4" s="1"/>
  <c r="S117" i="4" a="1"/>
  <c r="S117" i="4" s="1"/>
  <c r="R117" i="4" a="1"/>
  <c r="R117" i="4" s="1"/>
  <c r="Q117" i="4" a="1"/>
  <c r="Q117" i="4" s="1"/>
  <c r="P117" i="4" a="1"/>
  <c r="P117" i="4" s="1"/>
  <c r="AW116" i="4" a="1"/>
  <c r="AW116" i="4" s="1"/>
  <c r="AV116" i="4"/>
  <c r="AV116" i="4" a="1"/>
  <c r="AU116" i="4" a="1"/>
  <c r="AU116" i="4" s="1"/>
  <c r="AT116" i="4" a="1"/>
  <c r="AT116" i="4" s="1"/>
  <c r="AS116" i="4" a="1"/>
  <c r="AS116" i="4" s="1"/>
  <c r="AR116" i="4"/>
  <c r="AR116" i="4" a="1"/>
  <c r="AQ116" i="4" a="1"/>
  <c r="AQ116" i="4" s="1"/>
  <c r="AP116" i="4" a="1"/>
  <c r="AP116" i="4" s="1"/>
  <c r="AO116" i="4" a="1"/>
  <c r="AO116" i="4" s="1"/>
  <c r="AN116" i="4" a="1"/>
  <c r="AN116" i="4" s="1"/>
  <c r="AM116" i="4" a="1"/>
  <c r="AM116" i="4" s="1"/>
  <c r="AL116" i="4" a="1"/>
  <c r="AL116" i="4" s="1"/>
  <c r="AK116" i="4" a="1"/>
  <c r="AK116" i="4" s="1"/>
  <c r="AJ116" i="4" a="1"/>
  <c r="AJ116" i="4" s="1"/>
  <c r="AI116" i="4" a="1"/>
  <c r="AI116" i="4" s="1"/>
  <c r="AH116" i="4" a="1"/>
  <c r="AH116" i="4" s="1"/>
  <c r="AG116" i="4" a="1"/>
  <c r="AG116" i="4" s="1"/>
  <c r="AF116" i="4" a="1"/>
  <c r="AF116" i="4" s="1"/>
  <c r="AE116" i="4" a="1"/>
  <c r="AE116" i="4" s="1"/>
  <c r="AD116" i="4" a="1"/>
  <c r="AD116" i="4" s="1"/>
  <c r="AC116" i="4" a="1"/>
  <c r="AC116" i="4" s="1"/>
  <c r="AB116" i="4" a="1"/>
  <c r="AB116" i="4" s="1"/>
  <c r="AA116" i="4" a="1"/>
  <c r="AA116" i="4" s="1"/>
  <c r="Z116" i="4" a="1"/>
  <c r="Z116" i="4" s="1"/>
  <c r="Y116" i="4" a="1"/>
  <c r="Y116" i="4" s="1"/>
  <c r="X116" i="4" a="1"/>
  <c r="X116" i="4" s="1"/>
  <c r="W116" i="4" a="1"/>
  <c r="W116" i="4" s="1"/>
  <c r="V116" i="4" a="1"/>
  <c r="V116" i="4" s="1"/>
  <c r="U116" i="4" a="1"/>
  <c r="U116" i="4" s="1"/>
  <c r="T116" i="4" a="1"/>
  <c r="T116" i="4" s="1"/>
  <c r="S116" i="4" a="1"/>
  <c r="S116" i="4" s="1"/>
  <c r="R116" i="4" a="1"/>
  <c r="R116" i="4" s="1"/>
  <c r="Q116" i="4" a="1"/>
  <c r="Q116" i="4" s="1"/>
  <c r="P116" i="4"/>
  <c r="P116" i="4" a="1"/>
  <c r="AW115" i="4" a="1"/>
  <c r="AW115" i="4" s="1"/>
  <c r="AV115" i="4" a="1"/>
  <c r="AV115" i="4" s="1"/>
  <c r="AU115" i="4" a="1"/>
  <c r="AU115" i="4" s="1"/>
  <c r="AT115" i="4"/>
  <c r="AT115" i="4" a="1"/>
  <c r="AS115" i="4" a="1"/>
  <c r="AS115" i="4" s="1"/>
  <c r="AR115" i="4" a="1"/>
  <c r="AR115" i="4" s="1"/>
  <c r="AQ115" i="4" a="1"/>
  <c r="AQ115" i="4" s="1"/>
  <c r="AP115" i="4" a="1"/>
  <c r="AP115" i="4" s="1"/>
  <c r="AO115" i="4" a="1"/>
  <c r="AO115" i="4" s="1"/>
  <c r="AN115" i="4" a="1"/>
  <c r="AN115" i="4" s="1"/>
  <c r="AM115" i="4" a="1"/>
  <c r="AM115" i="4" s="1"/>
  <c r="AL115" i="4" a="1"/>
  <c r="AL115" i="4" s="1"/>
  <c r="AK115" i="4" a="1"/>
  <c r="AK115" i="4" s="1"/>
  <c r="AJ115" i="4" a="1"/>
  <c r="AJ115" i="4" s="1"/>
  <c r="AI115" i="4" a="1"/>
  <c r="AI115" i="4" s="1"/>
  <c r="AH115" i="4" a="1"/>
  <c r="AH115" i="4" s="1"/>
  <c r="AG115" i="4" a="1"/>
  <c r="AG115" i="4" s="1"/>
  <c r="AF115" i="4" a="1"/>
  <c r="AF115" i="4" s="1"/>
  <c r="AE115" i="4" a="1"/>
  <c r="AE115" i="4" s="1"/>
  <c r="AD115" i="4" a="1"/>
  <c r="AD115" i="4" s="1"/>
  <c r="AC115" i="4" a="1"/>
  <c r="AC115" i="4" s="1"/>
  <c r="AB115" i="4" a="1"/>
  <c r="AB115" i="4" s="1"/>
  <c r="AA115" i="4" a="1"/>
  <c r="AA115" i="4" s="1"/>
  <c r="Z115" i="4" a="1"/>
  <c r="Z115" i="4" s="1"/>
  <c r="Y115" i="4" a="1"/>
  <c r="Y115" i="4" s="1"/>
  <c r="X115" i="4" a="1"/>
  <c r="X115" i="4" s="1"/>
  <c r="W115" i="4" a="1"/>
  <c r="W115" i="4" s="1"/>
  <c r="V115" i="4" a="1"/>
  <c r="V115" i="4" s="1"/>
  <c r="U115" i="4" a="1"/>
  <c r="U115" i="4" s="1"/>
  <c r="T115" i="4" a="1"/>
  <c r="T115" i="4" s="1"/>
  <c r="S115" i="4" a="1"/>
  <c r="S115" i="4" s="1"/>
  <c r="R115" i="4"/>
  <c r="R115" i="4" a="1"/>
  <c r="Q115" i="4" a="1"/>
  <c r="Q115" i="4" s="1"/>
  <c r="P115" i="4" a="1"/>
  <c r="P115" i="4" s="1"/>
  <c r="AW114" i="4" a="1"/>
  <c r="AW114" i="4" s="1"/>
  <c r="AV114" i="4"/>
  <c r="AV114" i="4" a="1"/>
  <c r="AU114" i="4" a="1"/>
  <c r="AU114" i="4" s="1"/>
  <c r="AT114" i="4" a="1"/>
  <c r="AT114" i="4" s="1"/>
  <c r="AS114" i="4" a="1"/>
  <c r="AS114" i="4" s="1"/>
  <c r="AR114" i="4" a="1"/>
  <c r="AR114" i="4" s="1"/>
  <c r="AQ114" i="4" a="1"/>
  <c r="AQ114" i="4" s="1"/>
  <c r="AP114" i="4" a="1"/>
  <c r="AP114" i="4" s="1"/>
  <c r="AO114" i="4" a="1"/>
  <c r="AO114" i="4" s="1"/>
  <c r="AN114" i="4" a="1"/>
  <c r="AN114" i="4" s="1"/>
  <c r="AM114" i="4" a="1"/>
  <c r="AM114" i="4" s="1"/>
  <c r="AL114" i="4" a="1"/>
  <c r="AL114" i="4" s="1"/>
  <c r="AK114" i="4" a="1"/>
  <c r="AK114" i="4" s="1"/>
  <c r="AJ114" i="4" a="1"/>
  <c r="AJ114" i="4" s="1"/>
  <c r="AI114" i="4" a="1"/>
  <c r="AI114" i="4" s="1"/>
  <c r="AH114" i="4" a="1"/>
  <c r="AH114" i="4" s="1"/>
  <c r="AG114" i="4" a="1"/>
  <c r="AG114" i="4" s="1"/>
  <c r="AF114" i="4" a="1"/>
  <c r="AF114" i="4" s="1"/>
  <c r="AE114" i="4" a="1"/>
  <c r="AE114" i="4" s="1"/>
  <c r="AD114" i="4" a="1"/>
  <c r="AD114" i="4" s="1"/>
  <c r="AC114" i="4" a="1"/>
  <c r="AC114" i="4" s="1"/>
  <c r="AB114" i="4" a="1"/>
  <c r="AB114" i="4" s="1"/>
  <c r="AA114" i="4" a="1"/>
  <c r="AA114" i="4" s="1"/>
  <c r="Z114" i="4" a="1"/>
  <c r="Z114" i="4" s="1"/>
  <c r="Y114" i="4" a="1"/>
  <c r="Y114" i="4" s="1"/>
  <c r="X114" i="4" a="1"/>
  <c r="X114" i="4" s="1"/>
  <c r="W114" i="4" a="1"/>
  <c r="W114" i="4" s="1"/>
  <c r="V114" i="4" a="1"/>
  <c r="V114" i="4" s="1"/>
  <c r="U114" i="4" a="1"/>
  <c r="U114" i="4" s="1"/>
  <c r="T114" i="4"/>
  <c r="T114" i="4" a="1"/>
  <c r="S114" i="4" a="1"/>
  <c r="S114" i="4" s="1"/>
  <c r="R114" i="4" a="1"/>
  <c r="R114" i="4" s="1"/>
  <c r="Q114" i="4" a="1"/>
  <c r="Q114" i="4" s="1"/>
  <c r="P114" i="4"/>
  <c r="P114" i="4" a="1"/>
  <c r="AW113" i="4" a="1"/>
  <c r="AW113" i="4" s="1"/>
  <c r="AV113" i="4" a="1"/>
  <c r="AV113" i="4" s="1"/>
  <c r="AU113" i="4" a="1"/>
  <c r="AU113" i="4" s="1"/>
  <c r="AT113" i="4" a="1"/>
  <c r="AT113" i="4" s="1"/>
  <c r="AS113" i="4" a="1"/>
  <c r="AS113" i="4" s="1"/>
  <c r="AR113" i="4" a="1"/>
  <c r="AR113" i="4" s="1"/>
  <c r="AQ113" i="4" a="1"/>
  <c r="AQ113" i="4" s="1"/>
  <c r="AP113" i="4" a="1"/>
  <c r="AP113" i="4" s="1"/>
  <c r="AO113" i="4" a="1"/>
  <c r="AO113" i="4" s="1"/>
  <c r="AN113" i="4" a="1"/>
  <c r="AN113" i="4" s="1"/>
  <c r="AM113" i="4" a="1"/>
  <c r="AM113" i="4" s="1"/>
  <c r="AL113" i="4" a="1"/>
  <c r="AL113" i="4" s="1"/>
  <c r="AK113" i="4" a="1"/>
  <c r="AK113" i="4" s="1"/>
  <c r="AJ113" i="4" a="1"/>
  <c r="AJ113" i="4" s="1"/>
  <c r="AI113" i="4" a="1"/>
  <c r="AI113" i="4" s="1"/>
  <c r="AH113" i="4" a="1"/>
  <c r="AH113" i="4" s="1"/>
  <c r="AG113" i="4" a="1"/>
  <c r="AG113" i="4" s="1"/>
  <c r="AF113" i="4" a="1"/>
  <c r="AF113" i="4" s="1"/>
  <c r="AE113" i="4" a="1"/>
  <c r="AE113" i="4" s="1"/>
  <c r="AD113" i="4" a="1"/>
  <c r="AD113" i="4" s="1"/>
  <c r="AC113" i="4" a="1"/>
  <c r="AC113" i="4" s="1"/>
  <c r="AB113" i="4" a="1"/>
  <c r="AB113" i="4" s="1"/>
  <c r="AA113" i="4" a="1"/>
  <c r="AA113" i="4" s="1"/>
  <c r="Z113" i="4" a="1"/>
  <c r="Z113" i="4" s="1"/>
  <c r="Y113" i="4" a="1"/>
  <c r="Y113" i="4" s="1"/>
  <c r="X113" i="4" a="1"/>
  <c r="X113" i="4" s="1"/>
  <c r="W113" i="4" a="1"/>
  <c r="W113" i="4" s="1"/>
  <c r="V113" i="4"/>
  <c r="V113" i="4" a="1"/>
  <c r="U113" i="4" a="1"/>
  <c r="U113" i="4" s="1"/>
  <c r="T113" i="4" a="1"/>
  <c r="T113" i="4" s="1"/>
  <c r="S113" i="4" a="1"/>
  <c r="S113" i="4" s="1"/>
  <c r="R113" i="4"/>
  <c r="R113" i="4" a="1"/>
  <c r="Q113" i="4" a="1"/>
  <c r="Q113" i="4" s="1"/>
  <c r="P113" i="4" a="1"/>
  <c r="P113" i="4" s="1"/>
  <c r="AW112" i="4" a="1"/>
  <c r="AW112" i="4" s="1"/>
  <c r="AV112" i="4" a="1"/>
  <c r="AV112" i="4" s="1"/>
  <c r="AU112" i="4" a="1"/>
  <c r="AU112" i="4" s="1"/>
  <c r="AT112" i="4" a="1"/>
  <c r="AT112" i="4" s="1"/>
  <c r="AS112" i="4" a="1"/>
  <c r="AS112" i="4" s="1"/>
  <c r="AR112" i="4" a="1"/>
  <c r="AR112" i="4" s="1"/>
  <c r="AQ112" i="4" a="1"/>
  <c r="AQ112" i="4" s="1"/>
  <c r="AP112" i="4" a="1"/>
  <c r="AP112" i="4" s="1"/>
  <c r="AO112" i="4" a="1"/>
  <c r="AO112" i="4" s="1"/>
  <c r="AN112" i="4" a="1"/>
  <c r="AN112" i="4" s="1"/>
  <c r="AM112" i="4" a="1"/>
  <c r="AM112" i="4" s="1"/>
  <c r="AL112" i="4" a="1"/>
  <c r="AL112" i="4" s="1"/>
  <c r="AK112" i="4" a="1"/>
  <c r="AK112" i="4" s="1"/>
  <c r="AJ112" i="4" a="1"/>
  <c r="AJ112" i="4" s="1"/>
  <c r="AI112" i="4" a="1"/>
  <c r="AI112" i="4" s="1"/>
  <c r="AH112" i="4" a="1"/>
  <c r="AH112" i="4" s="1"/>
  <c r="AG112" i="4" a="1"/>
  <c r="AG112" i="4" s="1"/>
  <c r="AF112" i="4" a="1"/>
  <c r="AF112" i="4" s="1"/>
  <c r="AE112" i="4" a="1"/>
  <c r="AE112" i="4" s="1"/>
  <c r="AD112" i="4" a="1"/>
  <c r="AD112" i="4" s="1"/>
  <c r="AC112" i="4" a="1"/>
  <c r="AC112" i="4" s="1"/>
  <c r="AB112" i="4" a="1"/>
  <c r="AB112" i="4" s="1"/>
  <c r="AA112" i="4" a="1"/>
  <c r="AA112" i="4" s="1"/>
  <c r="Z112" i="4" a="1"/>
  <c r="Z112" i="4" s="1"/>
  <c r="Y112" i="4" a="1"/>
  <c r="Y112" i="4" s="1"/>
  <c r="X112" i="4"/>
  <c r="X112" i="4" a="1"/>
  <c r="W112" i="4" a="1"/>
  <c r="W112" i="4" s="1"/>
  <c r="V112" i="4" a="1"/>
  <c r="V112" i="4" s="1"/>
  <c r="U112" i="4" a="1"/>
  <c r="U112" i="4" s="1"/>
  <c r="T112" i="4"/>
  <c r="T112" i="4" a="1"/>
  <c r="S112" i="4" a="1"/>
  <c r="S112" i="4" s="1"/>
  <c r="R112" i="4" a="1"/>
  <c r="R112" i="4" s="1"/>
  <c r="Q112" i="4" a="1"/>
  <c r="Q112" i="4" s="1"/>
  <c r="P112" i="4" a="1"/>
  <c r="P112" i="4" s="1"/>
  <c r="AW111" i="4" a="1"/>
  <c r="AW111" i="4" s="1"/>
  <c r="AV111" i="4" a="1"/>
  <c r="AV111" i="4" s="1"/>
  <c r="AU111" i="4" a="1"/>
  <c r="AU111" i="4" s="1"/>
  <c r="AT111" i="4" a="1"/>
  <c r="AT111" i="4" s="1"/>
  <c r="AS111" i="4" a="1"/>
  <c r="AS111" i="4" s="1"/>
  <c r="AR111" i="4" a="1"/>
  <c r="AR111" i="4" s="1"/>
  <c r="AQ111" i="4" a="1"/>
  <c r="AQ111" i="4" s="1"/>
  <c r="AP111" i="4" a="1"/>
  <c r="AP111" i="4" s="1"/>
  <c r="AO111" i="4" a="1"/>
  <c r="AO111" i="4" s="1"/>
  <c r="AN111" i="4" a="1"/>
  <c r="AN111" i="4" s="1"/>
  <c r="AM111" i="4" a="1"/>
  <c r="AM111" i="4" s="1"/>
  <c r="AL111" i="4" a="1"/>
  <c r="AL111" i="4" s="1"/>
  <c r="AK111" i="4" a="1"/>
  <c r="AK111" i="4" s="1"/>
  <c r="AJ111" i="4" a="1"/>
  <c r="AJ111" i="4" s="1"/>
  <c r="AI111" i="4" a="1"/>
  <c r="AI111" i="4" s="1"/>
  <c r="AH111" i="4" a="1"/>
  <c r="AH111" i="4" s="1"/>
  <c r="AG111" i="4" a="1"/>
  <c r="AG111" i="4" s="1"/>
  <c r="AF111" i="4" a="1"/>
  <c r="AF111" i="4" s="1"/>
  <c r="AE111" i="4" a="1"/>
  <c r="AE111" i="4" s="1"/>
  <c r="AD111" i="4" a="1"/>
  <c r="AD111" i="4" s="1"/>
  <c r="AC111" i="4" a="1"/>
  <c r="AC111" i="4" s="1"/>
  <c r="AB111" i="4" a="1"/>
  <c r="AB111" i="4" s="1"/>
  <c r="AA111" i="4" a="1"/>
  <c r="AA111" i="4" s="1"/>
  <c r="Z111" i="4"/>
  <c r="Z111" i="4" a="1"/>
  <c r="Y111" i="4" a="1"/>
  <c r="Y111" i="4" s="1"/>
  <c r="X111" i="4" a="1"/>
  <c r="X111" i="4" s="1"/>
  <c r="W111" i="4" a="1"/>
  <c r="W111" i="4" s="1"/>
  <c r="V111" i="4"/>
  <c r="V111" i="4" a="1"/>
  <c r="U111" i="4" a="1"/>
  <c r="U111" i="4" s="1"/>
  <c r="T111" i="4" a="1"/>
  <c r="T111" i="4" s="1"/>
  <c r="S111" i="4" a="1"/>
  <c r="S111" i="4" s="1"/>
  <c r="R111" i="4" a="1"/>
  <c r="R111" i="4" s="1"/>
  <c r="Q111" i="4" a="1"/>
  <c r="Q111" i="4" s="1"/>
  <c r="P111" i="4" a="1"/>
  <c r="P111" i="4" s="1"/>
  <c r="AW110" i="4" a="1"/>
  <c r="AW110" i="4" s="1"/>
  <c r="AV110" i="4"/>
  <c r="AV110" i="4" a="1"/>
  <c r="AU110" i="4" a="1"/>
  <c r="AU110" i="4" s="1"/>
  <c r="AT110" i="4" a="1"/>
  <c r="AT110" i="4" s="1"/>
  <c r="AS110" i="4" a="1"/>
  <c r="AS110" i="4" s="1"/>
  <c r="AR110" i="4" a="1"/>
  <c r="AR110" i="4" s="1"/>
  <c r="AQ110" i="4" a="1"/>
  <c r="AQ110" i="4" s="1"/>
  <c r="AP110" i="4" a="1"/>
  <c r="AP110" i="4" s="1"/>
  <c r="AO110" i="4" a="1"/>
  <c r="AO110" i="4" s="1"/>
  <c r="AN110" i="4" a="1"/>
  <c r="AN110" i="4" s="1"/>
  <c r="AM110" i="4" a="1"/>
  <c r="AM110" i="4" s="1"/>
  <c r="AL110" i="4" a="1"/>
  <c r="AL110" i="4" s="1"/>
  <c r="AK110" i="4" a="1"/>
  <c r="AK110" i="4" s="1"/>
  <c r="AJ110" i="4" a="1"/>
  <c r="AJ110" i="4" s="1"/>
  <c r="AI110" i="4" a="1"/>
  <c r="AI110" i="4" s="1"/>
  <c r="AH110" i="4" a="1"/>
  <c r="AH110" i="4" s="1"/>
  <c r="AG110" i="4" a="1"/>
  <c r="AG110" i="4" s="1"/>
  <c r="AF110" i="4" a="1"/>
  <c r="AF110" i="4" s="1"/>
  <c r="AE110" i="4" a="1"/>
  <c r="AE110" i="4" s="1"/>
  <c r="AD110" i="4" a="1"/>
  <c r="AD110" i="4" s="1"/>
  <c r="AC110" i="4" a="1"/>
  <c r="AC110" i="4" s="1"/>
  <c r="AB110" i="4"/>
  <c r="AB110" i="4" a="1"/>
  <c r="AA110" i="4" a="1"/>
  <c r="AA110" i="4" s="1"/>
  <c r="Z110" i="4" a="1"/>
  <c r="Z110" i="4" s="1"/>
  <c r="Y110" i="4" a="1"/>
  <c r="Y110" i="4" s="1"/>
  <c r="X110" i="4" a="1"/>
  <c r="X110" i="4" s="1"/>
  <c r="W110" i="4" a="1"/>
  <c r="W110" i="4" s="1"/>
  <c r="V110" i="4" a="1"/>
  <c r="V110" i="4" s="1"/>
  <c r="U110" i="4" a="1"/>
  <c r="U110" i="4" s="1"/>
  <c r="T110" i="4" a="1"/>
  <c r="T110" i="4" s="1"/>
  <c r="S110" i="4" a="1"/>
  <c r="S110" i="4" s="1"/>
  <c r="R110" i="4" a="1"/>
  <c r="R110" i="4" s="1"/>
  <c r="Q110" i="4"/>
  <c r="Q110" i="4" a="1"/>
  <c r="P110" i="4" a="1"/>
  <c r="P110" i="4" s="1"/>
  <c r="AW109" i="4" a="1"/>
  <c r="AW109" i="4" s="1"/>
  <c r="AV109" i="4" a="1"/>
  <c r="AV109" i="4" s="1"/>
  <c r="AU109" i="4" a="1"/>
  <c r="AU109" i="4" s="1"/>
  <c r="AT109" i="4"/>
  <c r="AT109" i="4" a="1"/>
  <c r="AS109" i="4" a="1"/>
  <c r="AS109" i="4" s="1"/>
  <c r="AR109" i="4" a="1"/>
  <c r="AR109" i="4" s="1"/>
  <c r="AQ109" i="4" a="1"/>
  <c r="AQ109" i="4" s="1"/>
  <c r="AP109" i="4" a="1"/>
  <c r="AP109" i="4" s="1"/>
  <c r="AO109" i="4" a="1"/>
  <c r="AO109" i="4" s="1"/>
  <c r="AN109" i="4" a="1"/>
  <c r="AN109" i="4" s="1"/>
  <c r="AM109" i="4" a="1"/>
  <c r="AM109" i="4" s="1"/>
  <c r="AL109" i="4" a="1"/>
  <c r="AL109" i="4" s="1"/>
  <c r="AK109" i="4" a="1"/>
  <c r="AK109" i="4" s="1"/>
  <c r="AJ109" i="4" a="1"/>
  <c r="AJ109" i="4" s="1"/>
  <c r="AI109" i="4"/>
  <c r="AI109" i="4" a="1"/>
  <c r="AH109" i="4" a="1"/>
  <c r="AH109" i="4" s="1"/>
  <c r="AG109" i="4" a="1"/>
  <c r="AG109" i="4" s="1"/>
  <c r="AF109" i="4" a="1"/>
  <c r="AF109" i="4" s="1"/>
  <c r="AE109" i="4" a="1"/>
  <c r="AE109" i="4" s="1"/>
  <c r="AD109" i="4"/>
  <c r="AD109" i="4" a="1"/>
  <c r="AC109" i="4" a="1"/>
  <c r="AC109" i="4" s="1"/>
  <c r="AB109" i="4" a="1"/>
  <c r="AB109" i="4" s="1"/>
  <c r="AA109" i="4" a="1"/>
  <c r="AA109" i="4" s="1"/>
  <c r="Z109" i="4" a="1"/>
  <c r="Z109" i="4" s="1"/>
  <c r="Y109" i="4" a="1"/>
  <c r="Y109" i="4" s="1"/>
  <c r="X109" i="4" a="1"/>
  <c r="X109" i="4" s="1"/>
  <c r="W109" i="4" a="1"/>
  <c r="W109" i="4" s="1"/>
  <c r="V109" i="4" a="1"/>
  <c r="V109" i="4" s="1"/>
  <c r="U109" i="4" a="1"/>
  <c r="U109" i="4" s="1"/>
  <c r="T109" i="4" a="1"/>
  <c r="T109" i="4" s="1"/>
  <c r="S109" i="4"/>
  <c r="S109" i="4" a="1"/>
  <c r="R109" i="4" a="1"/>
  <c r="R109" i="4" s="1"/>
  <c r="Q109" i="4" a="1"/>
  <c r="Q109" i="4" s="1"/>
  <c r="P109" i="4" a="1"/>
  <c r="P109" i="4" s="1"/>
  <c r="AW108" i="4" a="1"/>
  <c r="AW108" i="4" s="1"/>
  <c r="AV108" i="4"/>
  <c r="AV108" i="4" a="1"/>
  <c r="AU108" i="4" a="1"/>
  <c r="AU108" i="4" s="1"/>
  <c r="AT108" i="4" a="1"/>
  <c r="AT108" i="4" s="1"/>
  <c r="AS108" i="4" a="1"/>
  <c r="AS108" i="4" s="1"/>
  <c r="AR108" i="4" a="1"/>
  <c r="AR108" i="4" s="1"/>
  <c r="AQ108" i="4" a="1"/>
  <c r="AQ108" i="4" s="1"/>
  <c r="AP108" i="4" a="1"/>
  <c r="AP108" i="4" s="1"/>
  <c r="AO108" i="4" a="1"/>
  <c r="AO108" i="4" s="1"/>
  <c r="AN108" i="4" a="1"/>
  <c r="AN108" i="4" s="1"/>
  <c r="AM108" i="4" a="1"/>
  <c r="AM108" i="4" s="1"/>
  <c r="AL108" i="4" a="1"/>
  <c r="AL108" i="4" s="1"/>
  <c r="AK108" i="4"/>
  <c r="AK108" i="4" a="1"/>
  <c r="AJ108" i="4" a="1"/>
  <c r="AJ108" i="4" s="1"/>
  <c r="AI108" i="4" a="1"/>
  <c r="AI108" i="4" s="1"/>
  <c r="AH108" i="4" a="1"/>
  <c r="AH108" i="4" s="1"/>
  <c r="AG108" i="4" a="1"/>
  <c r="AG108" i="4" s="1"/>
  <c r="AF108" i="4"/>
  <c r="AF108" i="4" a="1"/>
  <c r="AE108" i="4" a="1"/>
  <c r="AE108" i="4" s="1"/>
  <c r="AD108" i="4" a="1"/>
  <c r="AD108" i="4" s="1"/>
  <c r="AC108" i="4" a="1"/>
  <c r="AC108" i="4" s="1"/>
  <c r="AB108" i="4" a="1"/>
  <c r="AB108" i="4" s="1"/>
  <c r="AA108" i="4" a="1"/>
  <c r="AA108" i="4" s="1"/>
  <c r="Z108" i="4" a="1"/>
  <c r="Z108" i="4" s="1"/>
  <c r="Y108" i="4" a="1"/>
  <c r="Y108" i="4" s="1"/>
  <c r="X108" i="4" a="1"/>
  <c r="X108" i="4" s="1"/>
  <c r="W108" i="4" a="1"/>
  <c r="W108" i="4" s="1"/>
  <c r="V108" i="4" a="1"/>
  <c r="V108" i="4" s="1"/>
  <c r="U108" i="4"/>
  <c r="U108" i="4" a="1"/>
  <c r="T108" i="4" a="1"/>
  <c r="T108" i="4" s="1"/>
  <c r="S108" i="4" a="1"/>
  <c r="S108" i="4" s="1"/>
  <c r="R108" i="4" a="1"/>
  <c r="R108" i="4" s="1"/>
  <c r="Q108" i="4" a="1"/>
  <c r="Q108" i="4" s="1"/>
  <c r="P108" i="4"/>
  <c r="P108" i="4" a="1"/>
  <c r="AW107" i="4" a="1"/>
  <c r="AW107" i="4" s="1"/>
  <c r="AV107" i="4" a="1"/>
  <c r="AV107" i="4" s="1"/>
  <c r="AU107" i="4" a="1"/>
  <c r="AU107" i="4" s="1"/>
  <c r="AT107" i="4" a="1"/>
  <c r="AT107" i="4" s="1"/>
  <c r="AS107" i="4" a="1"/>
  <c r="AS107" i="4" s="1"/>
  <c r="AR107" i="4" a="1"/>
  <c r="AR107" i="4" s="1"/>
  <c r="AQ107" i="4" a="1"/>
  <c r="AQ107" i="4" s="1"/>
  <c r="AP107" i="4" a="1"/>
  <c r="AP107" i="4" s="1"/>
  <c r="AO107" i="4" a="1"/>
  <c r="AO107" i="4" s="1"/>
  <c r="AN107" i="4" a="1"/>
  <c r="AN107" i="4" s="1"/>
  <c r="AM107" i="4"/>
  <c r="AM107" i="4" a="1"/>
  <c r="AL107" i="4" a="1"/>
  <c r="AL107" i="4" s="1"/>
  <c r="AK107" i="4" a="1"/>
  <c r="AK107" i="4" s="1"/>
  <c r="AJ107" i="4" a="1"/>
  <c r="AJ107" i="4" s="1"/>
  <c r="AI107" i="4" a="1"/>
  <c r="AI107" i="4" s="1"/>
  <c r="AH107" i="4" a="1"/>
  <c r="AH107" i="4" s="1"/>
  <c r="AG107" i="4" a="1"/>
  <c r="AG107" i="4" s="1"/>
  <c r="AF107" i="4" a="1"/>
  <c r="AF107" i="4" s="1"/>
  <c r="AE107" i="4" a="1"/>
  <c r="AE107" i="4" s="1"/>
  <c r="AD107" i="4" a="1"/>
  <c r="AD107" i="4" s="1"/>
  <c r="AC107" i="4" a="1"/>
  <c r="AC107" i="4" s="1"/>
  <c r="AB107" i="4" a="1"/>
  <c r="AB107" i="4" s="1"/>
  <c r="AA107" i="4" a="1"/>
  <c r="AA107" i="4" s="1"/>
  <c r="Z107" i="4" a="1"/>
  <c r="Z107" i="4" s="1"/>
  <c r="Y107" i="4" a="1"/>
  <c r="Y107" i="4" s="1"/>
  <c r="X107" i="4" a="1"/>
  <c r="X107" i="4" s="1"/>
  <c r="W107" i="4" a="1"/>
  <c r="W107" i="4" s="1"/>
  <c r="V107" i="4" a="1"/>
  <c r="V107" i="4" s="1"/>
  <c r="U107" i="4" a="1"/>
  <c r="U107" i="4" s="1"/>
  <c r="T107" i="4" a="1"/>
  <c r="T107" i="4" s="1"/>
  <c r="S107" i="4" a="1"/>
  <c r="S107" i="4" s="1"/>
  <c r="R107" i="4" a="1"/>
  <c r="R107" i="4" s="1"/>
  <c r="Q107" i="4" a="1"/>
  <c r="Q107" i="4" s="1"/>
  <c r="P107" i="4" a="1"/>
  <c r="P107" i="4" s="1"/>
  <c r="AW106" i="4" a="1"/>
  <c r="AW106" i="4" s="1"/>
  <c r="AV106" i="4" a="1"/>
  <c r="AV106" i="4" s="1"/>
  <c r="AU106" i="4" a="1"/>
  <c r="AU106" i="4" s="1"/>
  <c r="AT106" i="4" a="1"/>
  <c r="AT106" i="4" s="1"/>
  <c r="AS106" i="4" a="1"/>
  <c r="AS106" i="4" s="1"/>
  <c r="AR106" i="4" a="1"/>
  <c r="AR106" i="4" s="1"/>
  <c r="AQ106" i="4" a="1"/>
  <c r="AQ106" i="4" s="1"/>
  <c r="AP106" i="4" a="1"/>
  <c r="AP106" i="4" s="1"/>
  <c r="AO106" i="4" a="1"/>
  <c r="AO106" i="4" s="1"/>
  <c r="AN106" i="4" a="1"/>
  <c r="AN106" i="4" s="1"/>
  <c r="AM106" i="4" a="1"/>
  <c r="AM106" i="4" s="1"/>
  <c r="AL106" i="4" a="1"/>
  <c r="AL106" i="4" s="1"/>
  <c r="AK106" i="4" a="1"/>
  <c r="AK106" i="4" s="1"/>
  <c r="AJ106" i="4" a="1"/>
  <c r="AJ106" i="4" s="1"/>
  <c r="AI106" i="4" a="1"/>
  <c r="AI106" i="4" s="1"/>
  <c r="AH106" i="4" a="1"/>
  <c r="AH106" i="4" s="1"/>
  <c r="AG106" i="4" a="1"/>
  <c r="AG106" i="4" s="1"/>
  <c r="AF106" i="4" a="1"/>
  <c r="AF106" i="4" s="1"/>
  <c r="AE106" i="4" a="1"/>
  <c r="AE106" i="4" s="1"/>
  <c r="AD106" i="4" a="1"/>
  <c r="AD106" i="4" s="1"/>
  <c r="AC106" i="4" a="1"/>
  <c r="AC106" i="4" s="1"/>
  <c r="AB106" i="4" a="1"/>
  <c r="AB106" i="4" s="1"/>
  <c r="AA106" i="4" a="1"/>
  <c r="AA106" i="4" s="1"/>
  <c r="Z106" i="4" a="1"/>
  <c r="Z106" i="4" s="1"/>
  <c r="Y106" i="4" a="1"/>
  <c r="Y106" i="4" s="1"/>
  <c r="X106" i="4" a="1"/>
  <c r="X106" i="4" s="1"/>
  <c r="W106" i="4" a="1"/>
  <c r="W106" i="4" s="1"/>
  <c r="V106" i="4" a="1"/>
  <c r="V106" i="4" s="1"/>
  <c r="U106" i="4" a="1"/>
  <c r="U106" i="4" s="1"/>
  <c r="T106" i="4" a="1"/>
  <c r="T106" i="4" s="1"/>
  <c r="S106" i="4" a="1"/>
  <c r="S106" i="4" s="1"/>
  <c r="R106" i="4" a="1"/>
  <c r="R106" i="4" s="1"/>
  <c r="Q106" i="4" a="1"/>
  <c r="Q106" i="4" s="1"/>
  <c r="P106" i="4" a="1"/>
  <c r="P106" i="4" s="1"/>
  <c r="AW105" i="4" a="1"/>
  <c r="AW105" i="4" s="1"/>
  <c r="AV105" i="4" a="1"/>
  <c r="AV105" i="4" s="1"/>
  <c r="AU105" i="4" a="1"/>
  <c r="AU105" i="4" s="1"/>
  <c r="AT105" i="4" a="1"/>
  <c r="AT105" i="4" s="1"/>
  <c r="AS105" i="4" a="1"/>
  <c r="AS105" i="4" s="1"/>
  <c r="AR105" i="4" a="1"/>
  <c r="AR105" i="4" s="1"/>
  <c r="AQ105" i="4" a="1"/>
  <c r="AQ105" i="4" s="1"/>
  <c r="AP105" i="4" a="1"/>
  <c r="AP105" i="4" s="1"/>
  <c r="AO105" i="4" a="1"/>
  <c r="AO105" i="4" s="1"/>
  <c r="AN105" i="4" a="1"/>
  <c r="AN105" i="4" s="1"/>
  <c r="AM105" i="4" a="1"/>
  <c r="AM105" i="4" s="1"/>
  <c r="AL105" i="4" a="1"/>
  <c r="AL105" i="4" s="1"/>
  <c r="AK105" i="4" a="1"/>
  <c r="AK105" i="4" s="1"/>
  <c r="AJ105" i="4" a="1"/>
  <c r="AJ105" i="4" s="1"/>
  <c r="AI105" i="4" a="1"/>
  <c r="AI105" i="4" s="1"/>
  <c r="AH105" i="4" a="1"/>
  <c r="AH105" i="4" s="1"/>
  <c r="AG105" i="4" a="1"/>
  <c r="AG105" i="4" s="1"/>
  <c r="AF105" i="4" a="1"/>
  <c r="AF105" i="4" s="1"/>
  <c r="AE105" i="4" a="1"/>
  <c r="AE105" i="4" s="1"/>
  <c r="AD105" i="4" a="1"/>
  <c r="AD105" i="4" s="1"/>
  <c r="AC105" i="4" a="1"/>
  <c r="AC105" i="4" s="1"/>
  <c r="AB105" i="4" a="1"/>
  <c r="AB105" i="4" s="1"/>
  <c r="AA105" i="4" a="1"/>
  <c r="AA105" i="4" s="1"/>
  <c r="Z105" i="4" a="1"/>
  <c r="Z105" i="4" s="1"/>
  <c r="Y105" i="4" a="1"/>
  <c r="Y105" i="4" s="1"/>
  <c r="X105" i="4" a="1"/>
  <c r="X105" i="4" s="1"/>
  <c r="W105" i="4" a="1"/>
  <c r="W105" i="4" s="1"/>
  <c r="V105" i="4" a="1"/>
  <c r="V105" i="4" s="1"/>
  <c r="U105" i="4" a="1"/>
  <c r="U105" i="4" s="1"/>
  <c r="T105" i="4" a="1"/>
  <c r="T105" i="4" s="1"/>
  <c r="S105" i="4" a="1"/>
  <c r="S105" i="4" s="1"/>
  <c r="R105" i="4" a="1"/>
  <c r="R105" i="4" s="1"/>
  <c r="Q105" i="4" a="1"/>
  <c r="Q105" i="4" s="1"/>
  <c r="P105" i="4" a="1"/>
  <c r="P105" i="4" s="1"/>
  <c r="AW104" i="4" a="1"/>
  <c r="AW104" i="4" s="1"/>
  <c r="AV104" i="4" a="1"/>
  <c r="AV104" i="4" s="1"/>
  <c r="AU104" i="4" a="1"/>
  <c r="AU104" i="4" s="1"/>
  <c r="AT104" i="4" a="1"/>
  <c r="AT104" i="4" s="1"/>
  <c r="AS104" i="4" a="1"/>
  <c r="AS104" i="4" s="1"/>
  <c r="AR104" i="4" a="1"/>
  <c r="AR104" i="4" s="1"/>
  <c r="AQ104" i="4" a="1"/>
  <c r="AQ104" i="4" s="1"/>
  <c r="AP104" i="4" a="1"/>
  <c r="AP104" i="4" s="1"/>
  <c r="AO104" i="4" a="1"/>
  <c r="AO104" i="4" s="1"/>
  <c r="AN104" i="4" a="1"/>
  <c r="AN104" i="4" s="1"/>
  <c r="AM104" i="4" a="1"/>
  <c r="AM104" i="4" s="1"/>
  <c r="AL104" i="4" a="1"/>
  <c r="AL104" i="4" s="1"/>
  <c r="AK104" i="4" a="1"/>
  <c r="AK104" i="4" s="1"/>
  <c r="AJ104" i="4" a="1"/>
  <c r="AJ104" i="4" s="1"/>
  <c r="AI104" i="4" a="1"/>
  <c r="AI104" i="4" s="1"/>
  <c r="AH104" i="4" a="1"/>
  <c r="AH104" i="4" s="1"/>
  <c r="AG104" i="4" a="1"/>
  <c r="AG104" i="4" s="1"/>
  <c r="AF104" i="4" a="1"/>
  <c r="AF104" i="4" s="1"/>
  <c r="AE104" i="4" a="1"/>
  <c r="AE104" i="4" s="1"/>
  <c r="AD104" i="4" a="1"/>
  <c r="AD104" i="4" s="1"/>
  <c r="AC104" i="4" a="1"/>
  <c r="AC104" i="4" s="1"/>
  <c r="AB104" i="4" a="1"/>
  <c r="AB104" i="4" s="1"/>
  <c r="AA104" i="4" a="1"/>
  <c r="AA104" i="4" s="1"/>
  <c r="Z104" i="4" a="1"/>
  <c r="Z104" i="4" s="1"/>
  <c r="Y104" i="4" a="1"/>
  <c r="Y104" i="4" s="1"/>
  <c r="X104" i="4" a="1"/>
  <c r="X104" i="4" s="1"/>
  <c r="W104" i="4" a="1"/>
  <c r="W104" i="4" s="1"/>
  <c r="V104" i="4" a="1"/>
  <c r="V104" i="4" s="1"/>
  <c r="U104" i="4" a="1"/>
  <c r="U104" i="4" s="1"/>
  <c r="T104" i="4" a="1"/>
  <c r="T104" i="4" s="1"/>
  <c r="S104" i="4" a="1"/>
  <c r="S104" i="4" s="1"/>
  <c r="R104" i="4" a="1"/>
  <c r="R104" i="4" s="1"/>
  <c r="Q104" i="4" a="1"/>
  <c r="Q104" i="4" s="1"/>
  <c r="P104" i="4" a="1"/>
  <c r="P104" i="4" s="1"/>
  <c r="AW103" i="4" a="1"/>
  <c r="AW103" i="4" s="1"/>
  <c r="AV103" i="4" a="1"/>
  <c r="AV103" i="4" s="1"/>
  <c r="AU103" i="4" a="1"/>
  <c r="AU103" i="4" s="1"/>
  <c r="AT103" i="4" a="1"/>
  <c r="AT103" i="4" s="1"/>
  <c r="AS103" i="4" a="1"/>
  <c r="AS103" i="4" s="1"/>
  <c r="AR103" i="4" a="1"/>
  <c r="AR103" i="4" s="1"/>
  <c r="AQ103" i="4" a="1"/>
  <c r="AQ103" i="4" s="1"/>
  <c r="AP103" i="4" a="1"/>
  <c r="AP103" i="4" s="1"/>
  <c r="AO103" i="4" a="1"/>
  <c r="AO103" i="4" s="1"/>
  <c r="AN103" i="4" a="1"/>
  <c r="AN103" i="4" s="1"/>
  <c r="AM103" i="4" a="1"/>
  <c r="AM103" i="4" s="1"/>
  <c r="AL103" i="4" a="1"/>
  <c r="AL103" i="4" s="1"/>
  <c r="AK103" i="4" a="1"/>
  <c r="AK103" i="4" s="1"/>
  <c r="AJ103" i="4" a="1"/>
  <c r="AJ103" i="4" s="1"/>
  <c r="AI103" i="4" a="1"/>
  <c r="AI103" i="4" s="1"/>
  <c r="AH103" i="4" a="1"/>
  <c r="AH103" i="4" s="1"/>
  <c r="AG103" i="4" a="1"/>
  <c r="AG103" i="4" s="1"/>
  <c r="AF103" i="4" a="1"/>
  <c r="AF103" i="4" s="1"/>
  <c r="AE103" i="4" a="1"/>
  <c r="AE103" i="4" s="1"/>
  <c r="AD103" i="4" a="1"/>
  <c r="AD103" i="4" s="1"/>
  <c r="AC103" i="4" a="1"/>
  <c r="AC103" i="4" s="1"/>
  <c r="AB103" i="4" a="1"/>
  <c r="AB103" i="4" s="1"/>
  <c r="AA103" i="4" a="1"/>
  <c r="AA103" i="4" s="1"/>
  <c r="Z103" i="4" a="1"/>
  <c r="Z103" i="4" s="1"/>
  <c r="Y103" i="4" a="1"/>
  <c r="Y103" i="4" s="1"/>
  <c r="X103" i="4" a="1"/>
  <c r="X103" i="4" s="1"/>
  <c r="W103" i="4" a="1"/>
  <c r="W103" i="4" s="1"/>
  <c r="V103" i="4" a="1"/>
  <c r="V103" i="4" s="1"/>
  <c r="U103" i="4" a="1"/>
  <c r="U103" i="4" s="1"/>
  <c r="T103" i="4" a="1"/>
  <c r="T103" i="4" s="1"/>
  <c r="S103" i="4" a="1"/>
  <c r="S103" i="4" s="1"/>
  <c r="R103" i="4" a="1"/>
  <c r="R103" i="4" s="1"/>
  <c r="Q103" i="4" a="1"/>
  <c r="Q103" i="4" s="1"/>
  <c r="P103" i="4" a="1"/>
  <c r="P103" i="4"/>
  <c r="L40" i="4"/>
  <c r="K40" i="4"/>
  <c r="L39" i="4"/>
  <c r="K39" i="4"/>
  <c r="L38" i="4"/>
  <c r="K38" i="4"/>
  <c r="L37" i="4"/>
  <c r="K37" i="4"/>
  <c r="AF58" i="4" a="1"/>
  <c r="AF58" i="4"/>
  <c r="AF93" i="4" a="1"/>
  <c r="AF93" i="4" s="1"/>
  <c r="P152" i="4" a="1"/>
  <c r="P152" i="4"/>
  <c r="Q152" i="4" a="1"/>
  <c r="Q152" i="4"/>
  <c r="R152" i="4" a="1"/>
  <c r="R152" i="4" s="1"/>
  <c r="S152" i="4" a="1"/>
  <c r="S152" i="4"/>
  <c r="T152" i="4" a="1"/>
  <c r="T152" i="4" s="1"/>
  <c r="U152" i="4" a="1"/>
  <c r="U152" i="4"/>
  <c r="V152" i="4" a="1"/>
  <c r="V152" i="4" s="1"/>
  <c r="W152" i="4" a="1"/>
  <c r="W152" i="4"/>
  <c r="X152" i="4" a="1"/>
  <c r="X152" i="4"/>
  <c r="Y152" i="4" a="1"/>
  <c r="Y152" i="4"/>
  <c r="Z152" i="4" a="1"/>
  <c r="Z152" i="4" s="1"/>
  <c r="AA152" i="4" a="1"/>
  <c r="AA152" i="4"/>
  <c r="AB152" i="4" a="1"/>
  <c r="AB152" i="4" s="1"/>
  <c r="AC152" i="4" a="1"/>
  <c r="AC152" i="4"/>
  <c r="AD152" i="4" a="1"/>
  <c r="AD152" i="4" s="1"/>
  <c r="AE152" i="4" a="1"/>
  <c r="AE152" i="4"/>
  <c r="AF152" i="4" a="1"/>
  <c r="AF152" i="4" s="1"/>
  <c r="AG152" i="4" a="1"/>
  <c r="AG152" i="4"/>
  <c r="AH152" i="4" a="1"/>
  <c r="AH152" i="4" s="1"/>
  <c r="AI152" i="4" a="1"/>
  <c r="AI152" i="4"/>
  <c r="AJ152" i="4" a="1"/>
  <c r="AJ152" i="4" s="1"/>
  <c r="AK152" i="4" a="1"/>
  <c r="AK152" i="4"/>
  <c r="AL152" i="4" a="1"/>
  <c r="AL152" i="4" s="1"/>
  <c r="AM152" i="4" a="1"/>
  <c r="AM152" i="4"/>
  <c r="AN152" i="4" a="1"/>
  <c r="AN152" i="4"/>
  <c r="AO152" i="4" a="1"/>
  <c r="AO152" i="4"/>
  <c r="AP152" i="4" a="1"/>
  <c r="AP152" i="4" s="1"/>
  <c r="AQ152" i="4" a="1"/>
  <c r="AQ152" i="4"/>
  <c r="AR152" i="4" a="1"/>
  <c r="AR152" i="4"/>
  <c r="AS152" i="4" a="1"/>
  <c r="AS152" i="4"/>
  <c r="AT152" i="4" a="1"/>
  <c r="AT152" i="4" s="1"/>
  <c r="AU152" i="4" a="1"/>
  <c r="AU152" i="4"/>
  <c r="AV152" i="4" a="1"/>
  <c r="AV152" i="4"/>
  <c r="AW152" i="4" a="1"/>
  <c r="AW152" i="4"/>
  <c r="P153" i="4" a="1"/>
  <c r="P153" i="4" s="1"/>
  <c r="Q153" i="4" a="1"/>
  <c r="Q153" i="4"/>
  <c r="R153" i="4" a="1"/>
  <c r="R153" i="4" s="1"/>
  <c r="S153" i="4" a="1"/>
  <c r="S153" i="4"/>
  <c r="T153" i="4" a="1"/>
  <c r="T153" i="4" s="1"/>
  <c r="U153" i="4" a="1"/>
  <c r="U153" i="4"/>
  <c r="V153" i="4" a="1"/>
  <c r="V153" i="4"/>
  <c r="W153" i="4" a="1"/>
  <c r="W153" i="4" s="1"/>
  <c r="X153" i="4" a="1"/>
  <c r="X153" i="4" s="1"/>
  <c r="Y153" i="4" a="1"/>
  <c r="Y153" i="4" s="1"/>
  <c r="Z153" i="4" a="1"/>
  <c r="Z153" i="4" s="1"/>
  <c r="AA153" i="4" a="1"/>
  <c r="AA153" i="4" s="1"/>
  <c r="AB153" i="4" a="1"/>
  <c r="AB153" i="4" s="1"/>
  <c r="AC153" i="4" a="1"/>
  <c r="AC153" i="4"/>
  <c r="AD153" i="4" a="1"/>
  <c r="AD153" i="4" s="1"/>
  <c r="AE153" i="4" a="1"/>
  <c r="AE153" i="4"/>
  <c r="AF153" i="4" a="1"/>
  <c r="AF153" i="4" s="1"/>
  <c r="AG153" i="4" a="1"/>
  <c r="AG153" i="4"/>
  <c r="AH153" i="4" a="1"/>
  <c r="AH153" i="4" s="1"/>
  <c r="AI153" i="4" a="1"/>
  <c r="AI153" i="4" s="1"/>
  <c r="AJ153" i="4" a="1"/>
  <c r="AJ153" i="4" s="1"/>
  <c r="AK153" i="4" a="1"/>
  <c r="AK153" i="4" s="1"/>
  <c r="AL153" i="4" a="1"/>
  <c r="AL153" i="4"/>
  <c r="AM153" i="4" a="1"/>
  <c r="AM153" i="4" s="1"/>
  <c r="AN153" i="4" a="1"/>
  <c r="AN153" i="4" s="1"/>
  <c r="AO153" i="4" a="1"/>
  <c r="AO153" i="4" s="1"/>
  <c r="AP153" i="4" a="1"/>
  <c r="AP153" i="4"/>
  <c r="AQ153" i="4" a="1"/>
  <c r="AQ153" i="4" s="1"/>
  <c r="AR153" i="4" a="1"/>
  <c r="AR153" i="4" s="1"/>
  <c r="AS153" i="4" a="1"/>
  <c r="AS153" i="4"/>
  <c r="AT153" i="4" a="1"/>
  <c r="AT153" i="4" s="1"/>
  <c r="AU153" i="4" a="1"/>
  <c r="AU153" i="4"/>
  <c r="AV153" i="4" a="1"/>
  <c r="AV153" i="4" s="1"/>
  <c r="AW153" i="4" a="1"/>
  <c r="AW153" i="4" s="1"/>
  <c r="P154" i="4" a="1"/>
  <c r="P154" i="4" s="1"/>
  <c r="Q154" i="4" a="1"/>
  <c r="Q154" i="4"/>
  <c r="R154" i="4" a="1"/>
  <c r="R154" i="4" s="1"/>
  <c r="S154" i="4" a="1"/>
  <c r="S154" i="4" s="1"/>
  <c r="T154" i="4" a="1"/>
  <c r="T154" i="4"/>
  <c r="U154" i="4" a="1"/>
  <c r="U154" i="4" s="1"/>
  <c r="V154" i="4" a="1"/>
  <c r="V154" i="4" s="1"/>
  <c r="W154" i="4" a="1"/>
  <c r="W154" i="4" s="1"/>
  <c r="X154" i="4" a="1"/>
  <c r="X154" i="4" s="1"/>
  <c r="Y154" i="4" a="1"/>
  <c r="Y154" i="4" s="1"/>
  <c r="Z154" i="4" a="1"/>
  <c r="Z154" i="4" s="1"/>
  <c r="AA154" i="4" a="1"/>
  <c r="AA154" i="4"/>
  <c r="AB154" i="4" a="1"/>
  <c r="AB154" i="4" s="1"/>
  <c r="AC154" i="4" a="1"/>
  <c r="AC154" i="4"/>
  <c r="AD154" i="4" a="1"/>
  <c r="AD154" i="4" s="1"/>
  <c r="AE154" i="4" a="1"/>
  <c r="AE154" i="4"/>
  <c r="AF154" i="4" a="1"/>
  <c r="AF154" i="4" s="1"/>
  <c r="AG154" i="4" a="1"/>
  <c r="AG154" i="4" s="1"/>
  <c r="AH154" i="4" a="1"/>
  <c r="AH154" i="4" s="1"/>
  <c r="AI154" i="4" a="1"/>
  <c r="AI154" i="4" s="1"/>
  <c r="AJ154" i="4" a="1"/>
  <c r="AJ154" i="4" s="1"/>
  <c r="AK154" i="4" a="1"/>
  <c r="AK154" i="4" s="1"/>
  <c r="AL154" i="4" a="1"/>
  <c r="AL154" i="4" s="1"/>
  <c r="AM154" i="4" a="1"/>
  <c r="AM154" i="4" s="1"/>
  <c r="AN154" i="4" a="1"/>
  <c r="AN154" i="4"/>
  <c r="AO154" i="4" a="1"/>
  <c r="AO154" i="4" s="1"/>
  <c r="AP154" i="4" a="1"/>
  <c r="AP154" i="4" s="1"/>
  <c r="AQ154" i="4" a="1"/>
  <c r="AQ154" i="4"/>
  <c r="AR154" i="4" a="1"/>
  <c r="AR154" i="4"/>
  <c r="AS154" i="4" a="1"/>
  <c r="AS154" i="4"/>
  <c r="AT154" i="4" a="1"/>
  <c r="AT154" i="4" s="1"/>
  <c r="AU154" i="4" a="1"/>
  <c r="AU154" i="4"/>
  <c r="AV154" i="4" a="1"/>
  <c r="AV154" i="4" s="1"/>
  <c r="AW154" i="4" a="1"/>
  <c r="AW154" i="4"/>
  <c r="P155" i="4" a="1"/>
  <c r="P155" i="4" s="1"/>
  <c r="Q155" i="4" a="1"/>
  <c r="Q155" i="4" s="1"/>
  <c r="R155" i="4" a="1"/>
  <c r="R155" i="4"/>
  <c r="S155" i="4" a="1"/>
  <c r="S155" i="4" s="1"/>
  <c r="T155" i="4" a="1"/>
  <c r="T155" i="4" s="1"/>
  <c r="U155" i="4" a="1"/>
  <c r="U155" i="4" s="1"/>
  <c r="V155" i="4" a="1"/>
  <c r="V155" i="4"/>
  <c r="W155" i="4" a="1"/>
  <c r="W155" i="4" s="1"/>
  <c r="X155" i="4" a="1"/>
  <c r="X155" i="4" s="1"/>
  <c r="Y155" i="4" a="1"/>
  <c r="Y155" i="4"/>
  <c r="Z155" i="4" a="1"/>
  <c r="Z155" i="4" s="1"/>
  <c r="AA155" i="4" a="1"/>
  <c r="AA155" i="4"/>
  <c r="AB155" i="4" a="1"/>
  <c r="AB155" i="4" s="1"/>
  <c r="AC155" i="4" a="1"/>
  <c r="AC155" i="4"/>
  <c r="AD155" i="4" a="1"/>
  <c r="AD155" i="4" s="1"/>
  <c r="AE155" i="4" a="1"/>
  <c r="AE155" i="4"/>
  <c r="AF155" i="4" a="1"/>
  <c r="AF155" i="4" s="1"/>
  <c r="AG155" i="4" a="1"/>
  <c r="AG155" i="4" s="1"/>
  <c r="AH155" i="4" a="1"/>
  <c r="AH155" i="4"/>
  <c r="AI155" i="4" a="1"/>
  <c r="AI155" i="4" s="1"/>
  <c r="AJ155" i="4" a="1"/>
  <c r="AJ155" i="4" s="1"/>
  <c r="AK155" i="4" a="1"/>
  <c r="AK155" i="4" s="1"/>
  <c r="AL155" i="4" a="1"/>
  <c r="AL155" i="4"/>
  <c r="AM155" i="4" a="1"/>
  <c r="AM155" i="4" s="1"/>
  <c r="AN155" i="4" a="1"/>
  <c r="AN155" i="4" s="1"/>
  <c r="AO155" i="4" a="1"/>
  <c r="AO155" i="4"/>
  <c r="AP155" i="4" a="1"/>
  <c r="AP155" i="4" s="1"/>
  <c r="AQ155" i="4" a="1"/>
  <c r="AQ155" i="4"/>
  <c r="AR155" i="4" a="1"/>
  <c r="AR155" i="4" s="1"/>
  <c r="AS155" i="4" a="1"/>
  <c r="AS155" i="4"/>
  <c r="AT155" i="4" a="1"/>
  <c r="AT155" i="4" s="1"/>
  <c r="AU155" i="4" a="1"/>
  <c r="AU155" i="4"/>
  <c r="AV155" i="4" a="1"/>
  <c r="AV155" i="4" s="1"/>
  <c r="AW155" i="4" a="1"/>
  <c r="AW155" i="4" s="1"/>
  <c r="P156" i="4" a="1"/>
  <c r="P156" i="4" s="1"/>
  <c r="Q156" i="4" a="1"/>
  <c r="Q156" i="4" s="1"/>
  <c r="R156" i="4" a="1"/>
  <c r="R156" i="4" s="1"/>
  <c r="S156" i="4" a="1"/>
  <c r="S156" i="4" s="1"/>
  <c r="T156" i="4" a="1"/>
  <c r="T156" i="4" s="1"/>
  <c r="U156" i="4" a="1"/>
  <c r="U156" i="4" s="1"/>
  <c r="V156" i="4" a="1"/>
  <c r="V156" i="4" s="1"/>
  <c r="W156" i="4" a="1"/>
  <c r="W156" i="4" s="1"/>
  <c r="X156" i="4" a="1"/>
  <c r="X156" i="4" s="1"/>
  <c r="Y156" i="4" a="1"/>
  <c r="Y156" i="4" s="1"/>
  <c r="Z156" i="4" a="1"/>
  <c r="Z156" i="4" s="1"/>
  <c r="AA156" i="4" a="1"/>
  <c r="AA156" i="4" s="1"/>
  <c r="AB156" i="4" a="1"/>
  <c r="AB156" i="4"/>
  <c r="AC156" i="4" a="1"/>
  <c r="AC156" i="4" s="1"/>
  <c r="AD156" i="4" a="1"/>
  <c r="AD156" i="4" s="1"/>
  <c r="AE156" i="4" a="1"/>
  <c r="AE156" i="4" s="1"/>
  <c r="AG156" i="4" a="1"/>
  <c r="AG156" i="4" s="1"/>
  <c r="AH156" i="4" a="1"/>
  <c r="AH156" i="4" s="1"/>
  <c r="AI156" i="4" a="1"/>
  <c r="AI156" i="4" s="1"/>
  <c r="AJ156" i="4" a="1"/>
  <c r="AJ156" i="4" s="1"/>
  <c r="AK156" i="4" a="1"/>
  <c r="AK156" i="4" s="1"/>
  <c r="AL156" i="4" a="1"/>
  <c r="AL156" i="4" s="1"/>
  <c r="AM156" i="4" a="1"/>
  <c r="AM156" i="4" s="1"/>
  <c r="AN156" i="4" a="1"/>
  <c r="AN156" i="4" s="1"/>
  <c r="AO156" i="4" a="1"/>
  <c r="AO156" i="4" s="1"/>
  <c r="AP156" i="4" a="1"/>
  <c r="AP156" i="4" s="1"/>
  <c r="AQ156" i="4" a="1"/>
  <c r="AQ156" i="4" s="1"/>
  <c r="AR156" i="4" a="1"/>
  <c r="AR156" i="4" s="1"/>
  <c r="AS156" i="4" a="1"/>
  <c r="AS156" i="4" s="1"/>
  <c r="AT156" i="4" a="1"/>
  <c r="AT156" i="4" s="1"/>
  <c r="AU156" i="4" a="1"/>
  <c r="AU156" i="4" s="1"/>
  <c r="AV156" i="4" a="1"/>
  <c r="AV156" i="4"/>
  <c r="AW156" i="4" a="1"/>
  <c r="AW156" i="4" s="1"/>
  <c r="P157" i="4" a="1"/>
  <c r="P157" i="4" s="1"/>
  <c r="Q157" i="4" a="1"/>
  <c r="Q157" i="4" s="1"/>
  <c r="R157" i="4" a="1"/>
  <c r="R157" i="4"/>
  <c r="S157" i="4" a="1"/>
  <c r="S157" i="4" s="1"/>
  <c r="T157" i="4" a="1"/>
  <c r="T157" i="4" s="1"/>
  <c r="U157" i="4" a="1"/>
  <c r="U157" i="4"/>
  <c r="V157" i="4" a="1"/>
  <c r="V157" i="4" s="1"/>
  <c r="W157" i="4" a="1"/>
  <c r="W157" i="4"/>
  <c r="X157" i="4" a="1"/>
  <c r="X157" i="4" s="1"/>
  <c r="Y157" i="4" a="1"/>
  <c r="Y157" i="4"/>
  <c r="Z157" i="4" a="1"/>
  <c r="Z157" i="4" s="1"/>
  <c r="AA157" i="4" a="1"/>
  <c r="AA157" i="4"/>
  <c r="AB157" i="4" a="1"/>
  <c r="AB157" i="4" s="1"/>
  <c r="AC157" i="4" a="1"/>
  <c r="AC157" i="4"/>
  <c r="AD157" i="4" a="1"/>
  <c r="AD157" i="4"/>
  <c r="AE157" i="4" a="1"/>
  <c r="AE157" i="4" s="1"/>
  <c r="AG157" i="4" a="1"/>
  <c r="AG157" i="4" s="1"/>
  <c r="AH157" i="4" a="1"/>
  <c r="AH157" i="4"/>
  <c r="AI157" i="4" a="1"/>
  <c r="AI157" i="4" s="1"/>
  <c r="AJ157" i="4" a="1"/>
  <c r="AJ157" i="4" s="1"/>
  <c r="AK157" i="4" a="1"/>
  <c r="AK157" i="4"/>
  <c r="AL157" i="4" a="1"/>
  <c r="AL157" i="4" s="1"/>
  <c r="AM157" i="4" a="1"/>
  <c r="AM157" i="4" s="1"/>
  <c r="AN157" i="4" a="1"/>
  <c r="AN157" i="4" s="1"/>
  <c r="AO157" i="4" a="1"/>
  <c r="AO157" i="4"/>
  <c r="AP157" i="4" a="1"/>
  <c r="AP157" i="4" s="1"/>
  <c r="AQ157" i="4" a="1"/>
  <c r="AQ157" i="4"/>
  <c r="AR157" i="4" a="1"/>
  <c r="AR157" i="4" s="1"/>
  <c r="AS157" i="4" a="1"/>
  <c r="AS157" i="4" s="1"/>
  <c r="AT157" i="4" a="1"/>
  <c r="AT157" i="4"/>
  <c r="AU157" i="4" a="1"/>
  <c r="AU157" i="4"/>
  <c r="AV157" i="4" a="1"/>
  <c r="AV157" i="4" s="1"/>
  <c r="AW157" i="4" a="1"/>
  <c r="AW157" i="4"/>
  <c r="P158" i="4" a="1"/>
  <c r="P158" i="4"/>
  <c r="Q158" i="4" a="1"/>
  <c r="Q158" i="4" s="1"/>
  <c r="R158" i="4" a="1"/>
  <c r="R158" i="4" s="1"/>
  <c r="S158" i="4" a="1"/>
  <c r="S158" i="4" s="1"/>
  <c r="T158" i="4" a="1"/>
  <c r="T158" i="4" s="1"/>
  <c r="U158" i="4" a="1"/>
  <c r="U158" i="4"/>
  <c r="V158" i="4" a="1"/>
  <c r="V158" i="4" s="1"/>
  <c r="W158" i="4" a="1"/>
  <c r="W158" i="4"/>
  <c r="X158" i="4" a="1"/>
  <c r="X158" i="4"/>
  <c r="Y158" i="4" a="1"/>
  <c r="Y158" i="4"/>
  <c r="Z158" i="4" a="1"/>
  <c r="Z158" i="4" s="1"/>
  <c r="AA158" i="4" a="1"/>
  <c r="AA158" i="4"/>
  <c r="AB158" i="4" a="1"/>
  <c r="AB158" i="4" s="1"/>
  <c r="AC158" i="4" a="1"/>
  <c r="AC158" i="4" s="1"/>
  <c r="AD158" i="4" a="1"/>
  <c r="AD158" i="4" s="1"/>
  <c r="AE158" i="4" a="1"/>
  <c r="AE158" i="4" s="1"/>
  <c r="AG158" i="4" a="1"/>
  <c r="AG158" i="4"/>
  <c r="AH158" i="4" a="1"/>
  <c r="AH158" i="4" s="1"/>
  <c r="AI158" i="4" a="1"/>
  <c r="AI158" i="4"/>
  <c r="AJ158" i="4" a="1"/>
  <c r="AJ158" i="4"/>
  <c r="AK158" i="4" a="1"/>
  <c r="AK158" i="4" s="1"/>
  <c r="AL158" i="4" a="1"/>
  <c r="AL158" i="4" s="1"/>
  <c r="AM158" i="4" a="1"/>
  <c r="AM158" i="4"/>
  <c r="AN158" i="4" a="1"/>
  <c r="AN158" i="4" s="1"/>
  <c r="AO158" i="4" a="1"/>
  <c r="AO158" i="4"/>
  <c r="AP158" i="4" a="1"/>
  <c r="AP158" i="4" s="1"/>
  <c r="AQ158" i="4" a="1"/>
  <c r="AQ158" i="4" s="1"/>
  <c r="AR158" i="4" a="1"/>
  <c r="AR158" i="4"/>
  <c r="AS158" i="4" a="1"/>
  <c r="AS158" i="4"/>
  <c r="AT158" i="4" a="1"/>
  <c r="AT158" i="4" s="1"/>
  <c r="AU158" i="4" a="1"/>
  <c r="AU158" i="4"/>
  <c r="AV158" i="4" a="1"/>
  <c r="AV158" i="4"/>
  <c r="AW158" i="4" a="1"/>
  <c r="AW158" i="4" s="1"/>
  <c r="P159" i="4" a="1"/>
  <c r="P159" i="4" s="1"/>
  <c r="Q159" i="4" a="1"/>
  <c r="Q159" i="4" s="1"/>
  <c r="R159" i="4" a="1"/>
  <c r="R159" i="4" s="1"/>
  <c r="S159" i="4" a="1"/>
  <c r="S159" i="4"/>
  <c r="T159" i="4" a="1"/>
  <c r="T159" i="4" s="1"/>
  <c r="U159" i="4" a="1"/>
  <c r="U159" i="4"/>
  <c r="V159" i="4" a="1"/>
  <c r="V159" i="4"/>
  <c r="W159" i="4" a="1"/>
  <c r="W159" i="4"/>
  <c r="X159" i="4" a="1"/>
  <c r="X159" i="4" s="1"/>
  <c r="Y159" i="4" a="1"/>
  <c r="Y159" i="4"/>
  <c r="Z159" i="4" a="1"/>
  <c r="Z159" i="4" s="1"/>
  <c r="AA159" i="4" a="1"/>
  <c r="AA159" i="4" s="1"/>
  <c r="AB159" i="4" a="1"/>
  <c r="AB159" i="4" s="1"/>
  <c r="AC159" i="4" a="1"/>
  <c r="AC159" i="4" s="1"/>
  <c r="AD159" i="4" a="1"/>
  <c r="AD159" i="4"/>
  <c r="AE159" i="4" a="1"/>
  <c r="AE159" i="4"/>
  <c r="AG159" i="4" a="1"/>
  <c r="AG159" i="4"/>
  <c r="AH159" i="4" a="1"/>
  <c r="AH159" i="4"/>
  <c r="AI159" i="4" a="1"/>
  <c r="AI159" i="4" s="1"/>
  <c r="AJ159" i="4" a="1"/>
  <c r="AJ159" i="4" s="1"/>
  <c r="AK159" i="4" a="1"/>
  <c r="AK159" i="4"/>
  <c r="AL159" i="4" a="1"/>
  <c r="AL159" i="4" s="1"/>
  <c r="AM159" i="4" a="1"/>
  <c r="AM159" i="4" s="1"/>
  <c r="AN159" i="4" a="1"/>
  <c r="AN159" i="4" s="1"/>
  <c r="AO159" i="4" a="1"/>
  <c r="AO159" i="4" s="1"/>
  <c r="AP159" i="4" a="1"/>
  <c r="AP159" i="4"/>
  <c r="AQ159" i="4" a="1"/>
  <c r="AQ159" i="4"/>
  <c r="AR159" i="4" a="1"/>
  <c r="AR159" i="4" s="1"/>
  <c r="AS159" i="4" a="1"/>
  <c r="AS159" i="4"/>
  <c r="AT159" i="4" a="1"/>
  <c r="AT159" i="4" s="1"/>
  <c r="AU159" i="4" a="1"/>
  <c r="AU159" i="4" s="1"/>
  <c r="AV159" i="4" a="1"/>
  <c r="AV159" i="4" s="1"/>
  <c r="AW159" i="4" a="1"/>
  <c r="AW159" i="4" s="1"/>
  <c r="P160" i="4" a="1"/>
  <c r="P160" i="4" s="1"/>
  <c r="Q160" i="4" a="1"/>
  <c r="Q160" i="4"/>
  <c r="R160" i="4" a="1"/>
  <c r="R160" i="4" s="1"/>
  <c r="S160" i="4" a="1"/>
  <c r="S160" i="4" s="1"/>
  <c r="T160" i="4" a="1"/>
  <c r="T160" i="4"/>
  <c r="U160" i="4" a="1"/>
  <c r="U160" i="4" s="1"/>
  <c r="V160" i="4" a="1"/>
  <c r="V160" i="4" s="1"/>
  <c r="W160" i="4" a="1"/>
  <c r="W160" i="4"/>
  <c r="X160" i="4" a="1"/>
  <c r="X160" i="4" s="1"/>
  <c r="Y160" i="4" a="1"/>
  <c r="Y160" i="4" s="1"/>
  <c r="Z160" i="4" a="1"/>
  <c r="Z160" i="4" s="1"/>
  <c r="AA160" i="4" a="1"/>
  <c r="AA160" i="4" s="1"/>
  <c r="AB160" i="4" a="1"/>
  <c r="AB160" i="4" s="1"/>
  <c r="AC160" i="4" a="1"/>
  <c r="AC160" i="4"/>
  <c r="AD160" i="4" a="1"/>
  <c r="AD160" i="4" s="1"/>
  <c r="AE160" i="4" a="1"/>
  <c r="AE160" i="4"/>
  <c r="AG160" i="4" a="1"/>
  <c r="AG160" i="4" s="1"/>
  <c r="AH160" i="4" a="1"/>
  <c r="AH160" i="4" s="1"/>
  <c r="AI160" i="4" a="1"/>
  <c r="AI160" i="4" s="1"/>
  <c r="AJ160" i="4" a="1"/>
  <c r="AJ160" i="4" s="1"/>
  <c r="AK160" i="4" a="1"/>
  <c r="AK160" i="4" s="1"/>
  <c r="AL160" i="4" a="1"/>
  <c r="AL160" i="4" s="1"/>
  <c r="AM160" i="4" a="1"/>
  <c r="AM160" i="4" s="1"/>
  <c r="AN160" i="4" a="1"/>
  <c r="AN160" i="4"/>
  <c r="AO160" i="4" a="1"/>
  <c r="AO160" i="4" s="1"/>
  <c r="AP160" i="4" a="1"/>
  <c r="AP160" i="4" s="1"/>
  <c r="AQ160" i="4" a="1"/>
  <c r="AQ160" i="4"/>
  <c r="AR160" i="4" a="1"/>
  <c r="AR160" i="4" s="1"/>
  <c r="AS160" i="4" a="1"/>
  <c r="AS160" i="4"/>
  <c r="AT160" i="4" a="1"/>
  <c r="AT160" i="4" s="1"/>
  <c r="AU160" i="4" a="1"/>
  <c r="AU160" i="4" s="1"/>
  <c r="AV160" i="4" a="1"/>
  <c r="AV160" i="4" s="1"/>
  <c r="AW160" i="4" a="1"/>
  <c r="AW160" i="4"/>
  <c r="P161" i="4" a="1"/>
  <c r="P161" i="4" s="1"/>
  <c r="Q161" i="4" a="1"/>
  <c r="Q161" i="4" s="1"/>
  <c r="R161" i="4" a="1"/>
  <c r="R161" i="4"/>
  <c r="S161" i="4" a="1"/>
  <c r="S161" i="4" s="1"/>
  <c r="T161" i="4" a="1"/>
  <c r="T161" i="4" s="1"/>
  <c r="U161" i="4" a="1"/>
  <c r="U161" i="4" s="1"/>
  <c r="V161" i="4" a="1"/>
  <c r="V161" i="4" s="1"/>
  <c r="W161" i="4" a="1"/>
  <c r="W161" i="4" s="1"/>
  <c r="X161" i="4" a="1"/>
  <c r="X161" i="4" s="1"/>
  <c r="Y161" i="4" a="1"/>
  <c r="Y161" i="4"/>
  <c r="Z161" i="4" a="1"/>
  <c r="Z161" i="4" s="1"/>
  <c r="AA161" i="4" a="1"/>
  <c r="AA161" i="4"/>
  <c r="AB161" i="4" a="1"/>
  <c r="AB161" i="4" s="1"/>
  <c r="AC161" i="4" a="1"/>
  <c r="AC161" i="4"/>
  <c r="AD161" i="4" a="1"/>
  <c r="AD161" i="4"/>
  <c r="AE161" i="4" a="1"/>
  <c r="AE161" i="4" s="1"/>
  <c r="AG161" i="4" a="1"/>
  <c r="AG161" i="4" s="1"/>
  <c r="AH161" i="4" a="1"/>
  <c r="AH161" i="4" s="1"/>
  <c r="AI161" i="4" a="1"/>
  <c r="AI161" i="4" s="1"/>
  <c r="AJ161" i="4" a="1"/>
  <c r="AJ161" i="4" s="1"/>
  <c r="AK161" i="4" a="1"/>
  <c r="AK161" i="4" s="1"/>
  <c r="AL161" i="4" a="1"/>
  <c r="AL161" i="4"/>
  <c r="AM161" i="4" a="1"/>
  <c r="AM161" i="4"/>
  <c r="AN161" i="4" a="1"/>
  <c r="AN161" i="4" s="1"/>
  <c r="AO161" i="4" a="1"/>
  <c r="AO161" i="4"/>
  <c r="AP161" i="4" a="1"/>
  <c r="AP161" i="4" s="1"/>
  <c r="AQ161" i="4" a="1"/>
  <c r="AQ161" i="4"/>
  <c r="AR161" i="4" a="1"/>
  <c r="AR161" i="4" s="1"/>
  <c r="AS161" i="4" a="1"/>
  <c r="AS161" i="4" s="1"/>
  <c r="AT161" i="4" a="1"/>
  <c r="AT161" i="4" s="1"/>
  <c r="AU161" i="4" a="1"/>
  <c r="AU161" i="4"/>
  <c r="AV161" i="4" a="1"/>
  <c r="AV161" i="4" s="1"/>
  <c r="AW161" i="4" a="1"/>
  <c r="AW161" i="4" s="1"/>
  <c r="P162" i="4" a="1"/>
  <c r="P162" i="4"/>
  <c r="Q162" i="4" a="1"/>
  <c r="Q162" i="4" s="1"/>
  <c r="R162" i="4" a="1"/>
  <c r="R162" i="4"/>
  <c r="S162" i="4" a="1"/>
  <c r="S162" i="4" s="1"/>
  <c r="T162" i="4" a="1"/>
  <c r="T162" i="4"/>
  <c r="U162" i="4" a="1"/>
  <c r="U162" i="4" s="1"/>
  <c r="V162" i="4" a="1"/>
  <c r="V162" i="4"/>
  <c r="W162" i="4" a="1"/>
  <c r="W162" i="4" s="1"/>
  <c r="X162" i="4" a="1"/>
  <c r="X162" i="4"/>
  <c r="Y162" i="4" a="1"/>
  <c r="Y162" i="4" s="1"/>
  <c r="Z162" i="4" a="1"/>
  <c r="Z162" i="4"/>
  <c r="AA162" i="4" a="1"/>
  <c r="AA162" i="4" s="1"/>
  <c r="AB162" i="4" a="1"/>
  <c r="AB162" i="4"/>
  <c r="AC162" i="4" a="1"/>
  <c r="AC162" i="4" s="1"/>
  <c r="AD162" i="4" a="1"/>
  <c r="AD162" i="4"/>
  <c r="AE162" i="4" a="1"/>
  <c r="AE162" i="4" s="1"/>
  <c r="AG162" i="4" a="1"/>
  <c r="AG162" i="4" s="1"/>
  <c r="AH162" i="4" a="1"/>
  <c r="AH162" i="4"/>
  <c r="AI162" i="4" a="1"/>
  <c r="AI162" i="4" s="1"/>
  <c r="AJ162" i="4" a="1"/>
  <c r="AJ162" i="4" s="1"/>
  <c r="AK162" i="4" a="1"/>
  <c r="AK162" i="4" s="1"/>
  <c r="AL162" i="4" a="1"/>
  <c r="AL162" i="4"/>
  <c r="AM162" i="4" a="1"/>
  <c r="AM162" i="4" s="1"/>
  <c r="AN162" i="4" a="1"/>
  <c r="AN162" i="4" s="1"/>
  <c r="AO162" i="4" a="1"/>
  <c r="AO162" i="4" s="1"/>
  <c r="AP162" i="4" a="1"/>
  <c r="AP162" i="4"/>
  <c r="AQ162" i="4" a="1"/>
  <c r="AQ162" i="4" s="1"/>
  <c r="AR162" i="4" a="1"/>
  <c r="AR162" i="4" s="1"/>
  <c r="AS162" i="4" a="1"/>
  <c r="AS162" i="4" s="1"/>
  <c r="AT162" i="4" a="1"/>
  <c r="AT162" i="4"/>
  <c r="AU162" i="4" a="1"/>
  <c r="AU162" i="4" s="1"/>
  <c r="AV162" i="4" a="1"/>
  <c r="AV162" i="4" s="1"/>
  <c r="AW162" i="4" a="1"/>
  <c r="AW162" i="4" s="1"/>
  <c r="P163" i="4" a="1"/>
  <c r="P163" i="4"/>
  <c r="Q163" i="4" a="1"/>
  <c r="Q163" i="4" s="1"/>
  <c r="R163" i="4" a="1"/>
  <c r="R163" i="4" s="1"/>
  <c r="S163" i="4" a="1"/>
  <c r="S163" i="4" s="1"/>
  <c r="T163" i="4" a="1"/>
  <c r="T163" i="4"/>
  <c r="U163" i="4" a="1"/>
  <c r="U163" i="4" s="1"/>
  <c r="V163" i="4" a="1"/>
  <c r="V163" i="4" s="1"/>
  <c r="W163" i="4" a="1"/>
  <c r="W163" i="4" s="1"/>
  <c r="X163" i="4" a="1"/>
  <c r="X163" i="4"/>
  <c r="Y163" i="4" a="1"/>
  <c r="Y163" i="4" s="1"/>
  <c r="Z163" i="4" a="1"/>
  <c r="Z163" i="4" s="1"/>
  <c r="AA163" i="4" a="1"/>
  <c r="AA163" i="4" s="1"/>
  <c r="AB163" i="4" a="1"/>
  <c r="AB163" i="4"/>
  <c r="AC163" i="4" a="1"/>
  <c r="AC163" i="4" s="1"/>
  <c r="AD163" i="4" a="1"/>
  <c r="AD163" i="4" s="1"/>
  <c r="AE163" i="4" a="1"/>
  <c r="AE163" i="4" s="1"/>
  <c r="AG163" i="4" a="1"/>
  <c r="AG163" i="4" s="1"/>
  <c r="AH163" i="4" a="1"/>
  <c r="AH163" i="4" s="1"/>
  <c r="AI163" i="4" a="1"/>
  <c r="AI163" i="4" s="1"/>
  <c r="AJ163" i="4" a="1"/>
  <c r="AJ163" i="4"/>
  <c r="AK163" i="4" a="1"/>
  <c r="AK163" i="4" s="1"/>
  <c r="AL163" i="4" a="1"/>
  <c r="AL163" i="4" s="1"/>
  <c r="AM163" i="4" a="1"/>
  <c r="AM163" i="4" s="1"/>
  <c r="AN163" i="4" a="1"/>
  <c r="AN163" i="4"/>
  <c r="AO163" i="4" a="1"/>
  <c r="AO163" i="4" s="1"/>
  <c r="AP163" i="4" a="1"/>
  <c r="AP163" i="4" s="1"/>
  <c r="AQ163" i="4" a="1"/>
  <c r="AQ163" i="4" s="1"/>
  <c r="AR163" i="4" a="1"/>
  <c r="AR163" i="4"/>
  <c r="AS163" i="4" a="1"/>
  <c r="AS163" i="4" s="1"/>
  <c r="AT163" i="4" a="1"/>
  <c r="AT163" i="4" s="1"/>
  <c r="AU163" i="4" a="1"/>
  <c r="AU163" i="4" s="1"/>
  <c r="AV163" i="4" a="1"/>
  <c r="AV163" i="4"/>
  <c r="AW163" i="4" a="1"/>
  <c r="AW163" i="4" s="1"/>
  <c r="P164" i="4" a="1"/>
  <c r="P164" i="4" s="1"/>
  <c r="Q164" i="4" a="1"/>
  <c r="Q164" i="4" s="1"/>
  <c r="R164" i="4" a="1"/>
  <c r="R164" i="4"/>
  <c r="S164" i="4" a="1"/>
  <c r="S164" i="4" s="1"/>
  <c r="T164" i="4" a="1"/>
  <c r="T164" i="4" s="1"/>
  <c r="U164" i="4" a="1"/>
  <c r="U164" i="4" s="1"/>
  <c r="V164" i="4" a="1"/>
  <c r="V164" i="4"/>
  <c r="W164" i="4" a="1"/>
  <c r="W164" i="4" s="1"/>
  <c r="X164" i="4" a="1"/>
  <c r="X164" i="4" s="1"/>
  <c r="Y164" i="4" a="1"/>
  <c r="Y164" i="4" s="1"/>
  <c r="Z164" i="4" a="1"/>
  <c r="Z164" i="4"/>
  <c r="AA164" i="4" a="1"/>
  <c r="AA164" i="4" s="1"/>
  <c r="AB164" i="4" a="1"/>
  <c r="AB164" i="4" s="1"/>
  <c r="AC164" i="4" a="1"/>
  <c r="AC164" i="4" s="1"/>
  <c r="AD164" i="4" a="1"/>
  <c r="AD164" i="4"/>
  <c r="AE164" i="4" a="1"/>
  <c r="AE164" i="4" s="1"/>
  <c r="AG164" i="4" a="1"/>
  <c r="AG164" i="4" s="1"/>
  <c r="AH164" i="4" a="1"/>
  <c r="AH164" i="4"/>
  <c r="AI164" i="4" a="1"/>
  <c r="AI164" i="4" s="1"/>
  <c r="AJ164" i="4" a="1"/>
  <c r="AJ164" i="4" s="1"/>
  <c r="AK164" i="4" a="1"/>
  <c r="AK164" i="4" s="1"/>
  <c r="AL164" i="4" a="1"/>
  <c r="AL164" i="4"/>
  <c r="AM164" i="4" a="1"/>
  <c r="AM164" i="4" s="1"/>
  <c r="AN164" i="4" a="1"/>
  <c r="AN164" i="4" s="1"/>
  <c r="AO164" i="4" a="1"/>
  <c r="AO164" i="4" s="1"/>
  <c r="AP164" i="4" a="1"/>
  <c r="AP164" i="4"/>
  <c r="AQ164" i="4" a="1"/>
  <c r="AQ164" i="4" s="1"/>
  <c r="AR164" i="4" a="1"/>
  <c r="AR164" i="4" s="1"/>
  <c r="AS164" i="4" a="1"/>
  <c r="AS164" i="4" s="1"/>
  <c r="AT164" i="4" a="1"/>
  <c r="AT164" i="4"/>
  <c r="AU164" i="4" a="1"/>
  <c r="AU164" i="4" s="1"/>
  <c r="AV164" i="4" a="1"/>
  <c r="AV164" i="4" s="1"/>
  <c r="AW164" i="4" a="1"/>
  <c r="AW164" i="4" s="1"/>
  <c r="P165" i="4" a="1"/>
  <c r="P165" i="4"/>
  <c r="Q165" i="4" a="1"/>
  <c r="Q165" i="4" s="1"/>
  <c r="R165" i="4" a="1"/>
  <c r="R165" i="4" s="1"/>
  <c r="S165" i="4" a="1"/>
  <c r="S165" i="4" s="1"/>
  <c r="T165" i="4" a="1"/>
  <c r="T165" i="4"/>
  <c r="U165" i="4" a="1"/>
  <c r="U165" i="4" s="1"/>
  <c r="V165" i="4" a="1"/>
  <c r="V165" i="4" s="1"/>
  <c r="W165" i="4" a="1"/>
  <c r="W165" i="4" s="1"/>
  <c r="X165" i="4" a="1"/>
  <c r="X165" i="4"/>
  <c r="Y165" i="4" a="1"/>
  <c r="Y165" i="4" s="1"/>
  <c r="Z165" i="4" a="1"/>
  <c r="Z165" i="4" s="1"/>
  <c r="AA165" i="4" a="1"/>
  <c r="AA165" i="4" s="1"/>
  <c r="AB165" i="4" a="1"/>
  <c r="AB165" i="4"/>
  <c r="AC165" i="4" a="1"/>
  <c r="AC165" i="4" s="1"/>
  <c r="AD165" i="4" a="1"/>
  <c r="AD165" i="4" s="1"/>
  <c r="AE165" i="4" a="1"/>
  <c r="AE165" i="4" s="1"/>
  <c r="AG165" i="4" a="1"/>
  <c r="AG165" i="4" s="1"/>
  <c r="AH165" i="4" a="1"/>
  <c r="AH165" i="4" s="1"/>
  <c r="AI165" i="4" a="1"/>
  <c r="AI165" i="4" s="1"/>
  <c r="AJ165" i="4" a="1"/>
  <c r="AJ165" i="4"/>
  <c r="AK165" i="4" a="1"/>
  <c r="AK165" i="4" s="1"/>
  <c r="AL165" i="4" a="1"/>
  <c r="AL165" i="4" s="1"/>
  <c r="AM165" i="4" a="1"/>
  <c r="AM165" i="4" s="1"/>
  <c r="AN165" i="4" a="1"/>
  <c r="AN165" i="4"/>
  <c r="AO165" i="4" a="1"/>
  <c r="AO165" i="4" s="1"/>
  <c r="AP165" i="4" a="1"/>
  <c r="AP165" i="4" s="1"/>
  <c r="AQ165" i="4" a="1"/>
  <c r="AQ165" i="4" s="1"/>
  <c r="AR165" i="4" a="1"/>
  <c r="AR165" i="4"/>
  <c r="AS165" i="4" a="1"/>
  <c r="AS165" i="4" s="1"/>
  <c r="AT165" i="4" a="1"/>
  <c r="AT165" i="4" s="1"/>
  <c r="AU165" i="4" a="1"/>
  <c r="AU165" i="4" s="1"/>
  <c r="AV165" i="4" a="1"/>
  <c r="AV165" i="4"/>
  <c r="AW165" i="4" a="1"/>
  <c r="AW165" i="4" s="1"/>
  <c r="P166" i="4" a="1"/>
  <c r="P166" i="4" s="1"/>
  <c r="Q166" i="4" a="1"/>
  <c r="Q166" i="4" s="1"/>
  <c r="R166" i="4" a="1"/>
  <c r="R166" i="4"/>
  <c r="S166" i="4" a="1"/>
  <c r="S166" i="4" s="1"/>
  <c r="T166" i="4" a="1"/>
  <c r="T166" i="4" s="1"/>
  <c r="U166" i="4" a="1"/>
  <c r="U166" i="4" s="1"/>
  <c r="V166" i="4" a="1"/>
  <c r="V166" i="4"/>
  <c r="W166" i="4" a="1"/>
  <c r="W166" i="4" s="1"/>
  <c r="X166" i="4" a="1"/>
  <c r="X166" i="4" s="1"/>
  <c r="Y166" i="4" a="1"/>
  <c r="Y166" i="4" s="1"/>
  <c r="Z166" i="4" a="1"/>
  <c r="Z166" i="4"/>
  <c r="AA166" i="4" a="1"/>
  <c r="AA166" i="4" s="1"/>
  <c r="AB166" i="4" a="1"/>
  <c r="AB166" i="4" s="1"/>
  <c r="AC166" i="4" a="1"/>
  <c r="AC166" i="4" s="1"/>
  <c r="AD166" i="4" a="1"/>
  <c r="AD166" i="4"/>
  <c r="AE166" i="4" a="1"/>
  <c r="AE166" i="4" s="1"/>
  <c r="AG166" i="4" a="1"/>
  <c r="AG166" i="4" s="1"/>
  <c r="AH166" i="4" a="1"/>
  <c r="AH166" i="4" s="1"/>
  <c r="AI166" i="4" a="1"/>
  <c r="AI166" i="4" s="1"/>
  <c r="AJ166" i="4" a="1"/>
  <c r="AJ166" i="4" s="1"/>
  <c r="AK166" i="4" a="1"/>
  <c r="AK166" i="4" s="1"/>
  <c r="AL166" i="4" a="1"/>
  <c r="AL166" i="4"/>
  <c r="AM166" i="4" a="1"/>
  <c r="AM166" i="4" s="1"/>
  <c r="AN166" i="4" a="1"/>
  <c r="AN166" i="4" s="1"/>
  <c r="AO166" i="4" a="1"/>
  <c r="AO166" i="4" s="1"/>
  <c r="AP166" i="4" a="1"/>
  <c r="AP166" i="4"/>
  <c r="AQ166" i="4" a="1"/>
  <c r="AQ166" i="4" s="1"/>
  <c r="AR166" i="4" a="1"/>
  <c r="AR166" i="4" s="1"/>
  <c r="AS166" i="4" a="1"/>
  <c r="AS166" i="4" s="1"/>
  <c r="AT166" i="4" a="1"/>
  <c r="AT166" i="4"/>
  <c r="AU166" i="4" a="1"/>
  <c r="AU166" i="4" s="1"/>
  <c r="AV166" i="4" a="1"/>
  <c r="AV166" i="4" s="1"/>
  <c r="AW166" i="4" a="1"/>
  <c r="AW166" i="4" s="1"/>
  <c r="P167" i="4" a="1"/>
  <c r="P167" i="4" s="1"/>
  <c r="Q167" i="4" a="1"/>
  <c r="Q167" i="4" s="1"/>
  <c r="R167" i="4" a="1"/>
  <c r="R167" i="4" s="1"/>
  <c r="S167" i="4" a="1"/>
  <c r="S167" i="4" s="1"/>
  <c r="T167" i="4" a="1"/>
  <c r="T167" i="4"/>
  <c r="U167" i="4" a="1"/>
  <c r="U167" i="4" s="1"/>
  <c r="V167" i="4" a="1"/>
  <c r="V167" i="4" s="1"/>
  <c r="W167" i="4" a="1"/>
  <c r="W167" i="4" s="1"/>
  <c r="X167" i="4" a="1"/>
  <c r="X167" i="4"/>
  <c r="Y167" i="4" a="1"/>
  <c r="Y167" i="4" s="1"/>
  <c r="Z167" i="4" a="1"/>
  <c r="Z167" i="4" s="1"/>
  <c r="AA167" i="4" a="1"/>
  <c r="AA167" i="4" s="1"/>
  <c r="AB167" i="4" a="1"/>
  <c r="AB167" i="4" s="1"/>
  <c r="AC167" i="4" a="1"/>
  <c r="AC167" i="4" s="1"/>
  <c r="AD167" i="4" a="1"/>
  <c r="AD167" i="4" s="1"/>
  <c r="AE167" i="4" a="1"/>
  <c r="AE167" i="4" s="1"/>
  <c r="AG167" i="4" a="1"/>
  <c r="AG167" i="4"/>
  <c r="AH167" i="4" a="1"/>
  <c r="AH167" i="4" s="1"/>
  <c r="AI167" i="4" a="1"/>
  <c r="AI167" i="4" s="1"/>
  <c r="AJ167" i="4" a="1"/>
  <c r="AJ167" i="4" s="1"/>
  <c r="AK167" i="4" a="1"/>
  <c r="AK167" i="4" s="1"/>
  <c r="AL167" i="4" a="1"/>
  <c r="AL167" i="4" s="1"/>
  <c r="AM167" i="4" a="1"/>
  <c r="AM167" i="4" s="1"/>
  <c r="AN167" i="4" a="1"/>
  <c r="AN167" i="4" s="1"/>
  <c r="AO167" i="4" a="1"/>
  <c r="AO167" i="4"/>
  <c r="AP167" i="4" a="1"/>
  <c r="AP167" i="4"/>
  <c r="AQ167" i="4" a="1"/>
  <c r="AQ167" i="4" s="1"/>
  <c r="AR167" i="4" a="1"/>
  <c r="AR167" i="4" s="1"/>
  <c r="AS167" i="4" a="1"/>
  <c r="AS167" i="4" s="1"/>
  <c r="AT167" i="4" a="1"/>
  <c r="AT167" i="4" s="1"/>
  <c r="AU167" i="4" a="1"/>
  <c r="AU167" i="4" s="1"/>
  <c r="AV167" i="4" a="1"/>
  <c r="AV167" i="4"/>
  <c r="AW167" i="4" a="1"/>
  <c r="AW167" i="4" s="1"/>
  <c r="P168" i="4" a="1"/>
  <c r="P168" i="4"/>
  <c r="Q168" i="4" a="1"/>
  <c r="Q168" i="4" s="1"/>
  <c r="R168" i="4" a="1"/>
  <c r="R168" i="4" s="1"/>
  <c r="S168" i="4" a="1"/>
  <c r="S168" i="4" s="1"/>
  <c r="T168" i="4" a="1"/>
  <c r="T168" i="4" s="1"/>
  <c r="U168" i="4" a="1"/>
  <c r="U168" i="4" s="1"/>
  <c r="V168" i="4" a="1"/>
  <c r="V168" i="4"/>
  <c r="W168" i="4" a="1"/>
  <c r="W168" i="4"/>
  <c r="X168" i="4" a="1"/>
  <c r="X168" i="4" s="1"/>
  <c r="Y168" i="4" a="1"/>
  <c r="Y168" i="4" s="1"/>
  <c r="Z168" i="4" a="1"/>
  <c r="Z168" i="4" s="1"/>
  <c r="AA168" i="4" a="1"/>
  <c r="AA168" i="4" s="1"/>
  <c r="AB168" i="4" a="1"/>
  <c r="AB168" i="4" s="1"/>
  <c r="AC168" i="4" a="1"/>
  <c r="AC168" i="4" s="1"/>
  <c r="AD168" i="4" a="1"/>
  <c r="AD168" i="4"/>
  <c r="AE168" i="4" a="1"/>
  <c r="AE168" i="4"/>
  <c r="AG168" i="4" a="1"/>
  <c r="AG168" i="4" s="1"/>
  <c r="AH168" i="4" a="1"/>
  <c r="AH168" i="4" s="1"/>
  <c r="AI168" i="4" a="1"/>
  <c r="AI168" i="4" s="1"/>
  <c r="AJ168" i="4" a="1"/>
  <c r="AJ168" i="4"/>
  <c r="AK168" i="4" a="1"/>
  <c r="AK168" i="4" s="1"/>
  <c r="AL168" i="4" a="1"/>
  <c r="AL168" i="4" s="1"/>
  <c r="AM168" i="4" a="1"/>
  <c r="AM168" i="4"/>
  <c r="AN168" i="4" a="1"/>
  <c r="AN168" i="4"/>
  <c r="AO168" i="4" a="1"/>
  <c r="AO168" i="4" s="1"/>
  <c r="AP168" i="4" a="1"/>
  <c r="AP168" i="4" s="1"/>
  <c r="AQ168" i="4" a="1"/>
  <c r="AQ168" i="4" s="1"/>
  <c r="AR168" i="4" a="1"/>
  <c r="AR168" i="4" s="1"/>
  <c r="AS168" i="4" a="1"/>
  <c r="AS168" i="4" s="1"/>
  <c r="AT168" i="4" a="1"/>
  <c r="AT168" i="4" s="1"/>
  <c r="AU168" i="4" a="1"/>
  <c r="AU168" i="4" s="1"/>
  <c r="AV168" i="4" a="1"/>
  <c r="AV168" i="4"/>
  <c r="AW168" i="4" a="1"/>
  <c r="AW168" i="4" s="1"/>
  <c r="P169" i="4" a="1"/>
  <c r="P169" i="4" s="1"/>
  <c r="Q169" i="4" a="1"/>
  <c r="Q169" i="4" s="1"/>
  <c r="R169" i="4" a="1"/>
  <c r="R169" i="4" s="1"/>
  <c r="S169" i="4" a="1"/>
  <c r="S169" i="4" s="1"/>
  <c r="T169" i="4" a="1"/>
  <c r="T169" i="4"/>
  <c r="U169" i="4" a="1"/>
  <c r="U169" i="4" s="1"/>
  <c r="V169" i="4" a="1"/>
  <c r="V169" i="4" s="1"/>
  <c r="W169" i="4" a="1"/>
  <c r="W169" i="4" s="1"/>
  <c r="X169" i="4" a="1"/>
  <c r="X169" i="4" s="1"/>
  <c r="Y169" i="4" a="1"/>
  <c r="Y169" i="4" s="1"/>
  <c r="Z169" i="4" a="1"/>
  <c r="Z169" i="4"/>
  <c r="AA169" i="4" a="1"/>
  <c r="AA169" i="4" s="1"/>
  <c r="AB169" i="4" a="1"/>
  <c r="AB169" i="4"/>
  <c r="AC169" i="4" a="1"/>
  <c r="AC169" i="4"/>
  <c r="AD169" i="4" a="1"/>
  <c r="AD169" i="4"/>
  <c r="AE169" i="4" a="1"/>
  <c r="AE169" i="4" s="1"/>
  <c r="AG169" i="4" a="1"/>
  <c r="AG169" i="4" s="1"/>
  <c r="AH169" i="4" a="1"/>
  <c r="AH169" i="4" s="1"/>
  <c r="AI169" i="4" a="1"/>
  <c r="AI169" i="4" s="1"/>
  <c r="AJ169" i="4" a="1"/>
  <c r="AJ169" i="4"/>
  <c r="AK169" i="4" a="1"/>
  <c r="AK169" i="4"/>
  <c r="AL169" i="4" a="1"/>
  <c r="AL169" i="4"/>
  <c r="AM169" i="4" a="1"/>
  <c r="AM169" i="4" s="1"/>
  <c r="AN169" i="4" a="1"/>
  <c r="AN169" i="4" s="1"/>
  <c r="AO169" i="4" a="1"/>
  <c r="AO169" i="4" s="1"/>
  <c r="AP169" i="4" a="1"/>
  <c r="AP169" i="4" s="1"/>
  <c r="AQ169" i="4" a="1"/>
  <c r="AQ169" i="4" s="1"/>
  <c r="AR169" i="4" a="1"/>
  <c r="AR169" i="4"/>
  <c r="AS169" i="4" a="1"/>
  <c r="AS169" i="4"/>
  <c r="AT169" i="4" a="1"/>
  <c r="AT169" i="4"/>
  <c r="AU169" i="4" a="1"/>
  <c r="AU169" i="4" s="1"/>
  <c r="AV169" i="4" a="1"/>
  <c r="AV169" i="4" s="1"/>
  <c r="AW169" i="4" a="1"/>
  <c r="AW169" i="4" s="1"/>
  <c r="P170" i="4" a="1"/>
  <c r="P170" i="4" s="1"/>
  <c r="Q170" i="4" a="1"/>
  <c r="Q170" i="4" s="1"/>
  <c r="R170" i="4" a="1"/>
  <c r="R170" i="4"/>
  <c r="S170" i="4" a="1"/>
  <c r="S170" i="4" s="1"/>
  <c r="T170" i="4" a="1"/>
  <c r="T170" i="4" s="1"/>
  <c r="U170" i="4" a="1"/>
  <c r="U170" i="4" s="1"/>
  <c r="V170" i="4" a="1"/>
  <c r="V170" i="4" s="1"/>
  <c r="W170" i="4" a="1"/>
  <c r="W170" i="4"/>
  <c r="X170" i="4" a="1"/>
  <c r="X170" i="4" s="1"/>
  <c r="Y170" i="4" a="1"/>
  <c r="Y170" i="4" s="1"/>
  <c r="Z170" i="4" a="1"/>
  <c r="Z170" i="4"/>
  <c r="AA170" i="4" a="1"/>
  <c r="AA170" i="4"/>
  <c r="AB170" i="4" a="1"/>
  <c r="AB170" i="4" s="1"/>
  <c r="AC170" i="4" a="1"/>
  <c r="AC170" i="4" s="1"/>
  <c r="AD170" i="4" a="1"/>
  <c r="AD170" i="4" s="1"/>
  <c r="AE170" i="4" a="1"/>
  <c r="AE170" i="4" s="1"/>
  <c r="AG170" i="4" a="1"/>
  <c r="AG170" i="4" s="1"/>
  <c r="AH170" i="4" a="1"/>
  <c r="AH170" i="4"/>
  <c r="AI170" i="4" a="1"/>
  <c r="AI170" i="4" s="1"/>
  <c r="AJ170" i="4" a="1"/>
  <c r="AJ170" i="4" s="1"/>
  <c r="AK170" i="4" a="1"/>
  <c r="AK170" i="4"/>
  <c r="AL170" i="4" a="1"/>
  <c r="AL170" i="4" s="1"/>
  <c r="AM170" i="4" a="1"/>
  <c r="AM170" i="4" s="1"/>
  <c r="AN170" i="4" a="1"/>
  <c r="AN170" i="4"/>
  <c r="AO170" i="4" a="1"/>
  <c r="AO170" i="4"/>
  <c r="AP170" i="4" a="1"/>
  <c r="AP170" i="4" s="1"/>
  <c r="AQ170" i="4" a="1"/>
  <c r="AQ170" i="4" s="1"/>
  <c r="AR170" i="4" a="1"/>
  <c r="AR170" i="4" s="1"/>
  <c r="AS170" i="4" a="1"/>
  <c r="AS170" i="4" s="1"/>
  <c r="AT170" i="4" a="1"/>
  <c r="AT170" i="4"/>
  <c r="AU170" i="4" a="1"/>
  <c r="AU170" i="4" s="1"/>
  <c r="AV170" i="4" a="1"/>
  <c r="AV170" i="4"/>
  <c r="AW170" i="4" a="1"/>
  <c r="AW170" i="4"/>
  <c r="P171" i="4" a="1"/>
  <c r="P171" i="4"/>
  <c r="Q171" i="4" a="1"/>
  <c r="Q171" i="4" s="1"/>
  <c r="R171" i="4" a="1"/>
  <c r="R171" i="4" s="1"/>
  <c r="S171" i="4" a="1"/>
  <c r="S171" i="4" s="1"/>
  <c r="T171" i="4" a="1"/>
  <c r="T171" i="4" s="1"/>
  <c r="U171" i="4" a="1"/>
  <c r="U171" i="4" s="1"/>
  <c r="V171" i="4" a="1"/>
  <c r="V171" i="4" s="1"/>
  <c r="W171" i="4" a="1"/>
  <c r="W171" i="4"/>
  <c r="X171" i="4" a="1"/>
  <c r="X171" i="4"/>
  <c r="Y171" i="4" a="1"/>
  <c r="Y171" i="4" s="1"/>
  <c r="Z171" i="4" a="1"/>
  <c r="Z171" i="4"/>
  <c r="AA171" i="4" a="1"/>
  <c r="AA171" i="4" s="1"/>
  <c r="AB171" i="4" a="1"/>
  <c r="AB171" i="4" s="1"/>
  <c r="AC171" i="4" a="1"/>
  <c r="AC171" i="4" s="1"/>
  <c r="AD171" i="4" a="1"/>
  <c r="AD171" i="4"/>
  <c r="AE171" i="4" a="1"/>
  <c r="AE171" i="4" s="1"/>
  <c r="AG171" i="4" a="1"/>
  <c r="AG171" i="4" s="1"/>
  <c r="AH171" i="4" a="1"/>
  <c r="AH171" i="4" s="1"/>
  <c r="AI171" i="4" a="1"/>
  <c r="AI171" i="4"/>
  <c r="AJ171" i="4" a="1"/>
  <c r="AJ171" i="4" s="1"/>
  <c r="AK171" i="4" a="1"/>
  <c r="AK171" i="4" s="1"/>
  <c r="AL171" i="4" a="1"/>
  <c r="AL171" i="4"/>
  <c r="AM171" i="4" a="1"/>
  <c r="AM171" i="4"/>
  <c r="AN171" i="4" a="1"/>
  <c r="AN171" i="4" s="1"/>
  <c r="AO171" i="4" a="1"/>
  <c r="AO171" i="4" s="1"/>
  <c r="AP171" i="4" a="1"/>
  <c r="AP171" i="4" s="1"/>
  <c r="AQ171" i="4" a="1"/>
  <c r="AQ171" i="4" s="1"/>
  <c r="AR171" i="4" a="1"/>
  <c r="AR171" i="4"/>
  <c r="AS171" i="4" a="1"/>
  <c r="AS171" i="4" s="1"/>
  <c r="AT171" i="4" a="1"/>
  <c r="AT171" i="4"/>
  <c r="AU171" i="4" a="1"/>
  <c r="AU171" i="4"/>
  <c r="AV171" i="4" a="1"/>
  <c r="AV171" i="4"/>
  <c r="AW171" i="4" a="1"/>
  <c r="AW171" i="4" s="1"/>
  <c r="P172" i="4" a="1"/>
  <c r="P172" i="4"/>
  <c r="Q172" i="4" a="1"/>
  <c r="Q172" i="4" s="1"/>
  <c r="R172" i="4" a="1"/>
  <c r="R172" i="4" s="1"/>
  <c r="S172" i="4" a="1"/>
  <c r="S172" i="4" s="1"/>
  <c r="T172" i="4" a="1"/>
  <c r="T172" i="4" s="1"/>
  <c r="U172" i="4" a="1"/>
  <c r="U172" i="4"/>
  <c r="V172" i="4" a="1"/>
  <c r="V172" i="4"/>
  <c r="W172" i="4" a="1"/>
  <c r="W172" i="4" s="1"/>
  <c r="X172" i="4" a="1"/>
  <c r="X172" i="4"/>
  <c r="Y172" i="4" a="1"/>
  <c r="Y172" i="4"/>
  <c r="Z172" i="4" a="1"/>
  <c r="Z172" i="4" s="1"/>
  <c r="AA172" i="4" a="1"/>
  <c r="AA172" i="4" s="1"/>
  <c r="AB172" i="4" a="1"/>
  <c r="AB172" i="4"/>
  <c r="AC172" i="4" a="1"/>
  <c r="AC172" i="4" s="1"/>
  <c r="AD172" i="4" a="1"/>
  <c r="AD172" i="4"/>
  <c r="AE172" i="4" a="1"/>
  <c r="AE172" i="4" s="1"/>
  <c r="AG172" i="4" a="1"/>
  <c r="AG172" i="4"/>
  <c r="AH172" i="4" a="1"/>
  <c r="AH172" i="4"/>
  <c r="AI172" i="4" a="1"/>
  <c r="AI172" i="4" s="1"/>
  <c r="AJ172" i="4" a="1"/>
  <c r="AJ172" i="4"/>
  <c r="AK172" i="4" a="1"/>
  <c r="AK172" i="4"/>
  <c r="AL172" i="4" a="1"/>
  <c r="AL172" i="4" s="1"/>
  <c r="AM172" i="4" a="1"/>
  <c r="AM172" i="4" s="1"/>
  <c r="AN172" i="4" a="1"/>
  <c r="AN172" i="4" s="1"/>
  <c r="AO172" i="4" a="1"/>
  <c r="AO172" i="4" s="1"/>
  <c r="AP172" i="4" a="1"/>
  <c r="AP172" i="4"/>
  <c r="AQ172" i="4" a="1"/>
  <c r="AQ172" i="4" s="1"/>
  <c r="AR172" i="4" a="1"/>
  <c r="AR172" i="4"/>
  <c r="AS172" i="4" a="1"/>
  <c r="AS172" i="4"/>
  <c r="AT172" i="4" a="1"/>
  <c r="AT172" i="4"/>
  <c r="AU172" i="4" a="1"/>
  <c r="AU172" i="4" s="1"/>
  <c r="AV172" i="4" a="1"/>
  <c r="AV172" i="4"/>
  <c r="AW172" i="4" a="1"/>
  <c r="AW172" i="4" s="1"/>
  <c r="P173" i="4" a="1"/>
  <c r="P173" i="4" s="1"/>
  <c r="Q173" i="4" a="1"/>
  <c r="Q173" i="4" s="1"/>
  <c r="R173" i="4" a="1"/>
  <c r="R173" i="4" s="1"/>
  <c r="S173" i="4" a="1"/>
  <c r="S173" i="4"/>
  <c r="T173" i="4" a="1"/>
  <c r="T173" i="4"/>
  <c r="U173" i="4" a="1"/>
  <c r="U173" i="4" s="1"/>
  <c r="V173" i="4" a="1"/>
  <c r="V173" i="4"/>
  <c r="W173" i="4" a="1"/>
  <c r="W173" i="4"/>
  <c r="X173" i="4" a="1"/>
  <c r="X173" i="4" s="1"/>
  <c r="Y173" i="4" a="1"/>
  <c r="Y173" i="4" s="1"/>
  <c r="Z173" i="4" a="1"/>
  <c r="Z173" i="4"/>
  <c r="AA173" i="4" a="1"/>
  <c r="AA173" i="4" s="1"/>
  <c r="AB173" i="4" a="1"/>
  <c r="AB173" i="4"/>
  <c r="AC173" i="4" a="1"/>
  <c r="AC173" i="4" s="1"/>
  <c r="AD173" i="4" a="1"/>
  <c r="AD173" i="4" s="1"/>
  <c r="AE173" i="4" a="1"/>
  <c r="AE173" i="4"/>
  <c r="AG173" i="4" a="1"/>
  <c r="AG173" i="4" s="1"/>
  <c r="AH173" i="4" a="1"/>
  <c r="AH173" i="4"/>
  <c r="AI173" i="4" a="1"/>
  <c r="AI173" i="4"/>
  <c r="AJ173" i="4" a="1"/>
  <c r="AJ173" i="4" s="1"/>
  <c r="AK173" i="4" a="1"/>
  <c r="AK173" i="4" s="1"/>
  <c r="AL173" i="4" a="1"/>
  <c r="AL173" i="4" s="1"/>
  <c r="AM173" i="4" a="1"/>
  <c r="AM173" i="4" s="1"/>
  <c r="AN173" i="4" a="1"/>
  <c r="AN173" i="4"/>
  <c r="AO173" i="4" a="1"/>
  <c r="AO173" i="4" s="1"/>
  <c r="AP173" i="4" a="1"/>
  <c r="AP173" i="4" s="1"/>
  <c r="AQ173" i="4" a="1"/>
  <c r="AQ173" i="4"/>
  <c r="AR173" i="4" a="1"/>
  <c r="AR173" i="4"/>
  <c r="AS173" i="4" a="1"/>
  <c r="AS173" i="4" s="1"/>
  <c r="AT173" i="4" a="1"/>
  <c r="AT173" i="4"/>
  <c r="AU173" i="4" a="1"/>
  <c r="AU173" i="4" s="1"/>
  <c r="AV173" i="4" a="1"/>
  <c r="AV173" i="4" s="1"/>
  <c r="AW173" i="4" a="1"/>
  <c r="AW173" i="4" s="1"/>
  <c r="P174" i="4" a="1"/>
  <c r="P174" i="4" s="1"/>
  <c r="Q174" i="4" a="1"/>
  <c r="Q174" i="4" s="1"/>
  <c r="R174" i="4" a="1"/>
  <c r="R174" i="4"/>
  <c r="S174" i="4" a="1"/>
  <c r="S174" i="4" s="1"/>
  <c r="T174" i="4" a="1"/>
  <c r="T174" i="4"/>
  <c r="U174" i="4" a="1"/>
  <c r="U174" i="4"/>
  <c r="V174" i="4" a="1"/>
  <c r="V174" i="4" s="1"/>
  <c r="W174" i="4" a="1"/>
  <c r="W174" i="4" s="1"/>
  <c r="X174" i="4" a="1"/>
  <c r="X174" i="4"/>
  <c r="Y174" i="4" a="1"/>
  <c r="Y174" i="4" s="1"/>
  <c r="Z174" i="4" a="1"/>
  <c r="Z174" i="4" s="1"/>
  <c r="AA174" i="4" a="1"/>
  <c r="AA174" i="4" s="1"/>
  <c r="AB174" i="4" a="1"/>
  <c r="AB174" i="4" s="1"/>
  <c r="AC174" i="4" a="1"/>
  <c r="AC174" i="4"/>
  <c r="AD174" i="4" a="1"/>
  <c r="AD174" i="4"/>
  <c r="AE174" i="4" a="1"/>
  <c r="AE174" i="4" s="1"/>
  <c r="AG174" i="4" a="1"/>
  <c r="AG174" i="4" s="1"/>
  <c r="AH174" i="4" a="1"/>
  <c r="AH174" i="4" s="1"/>
  <c r="AI174" i="4" a="1"/>
  <c r="AI174" i="4" s="1"/>
  <c r="AJ174" i="4" a="1"/>
  <c r="AJ174" i="4" s="1"/>
  <c r="AK174" i="4" a="1"/>
  <c r="AK174" i="4" s="1"/>
  <c r="AL174" i="4" a="1"/>
  <c r="AL174" i="4"/>
  <c r="AM174" i="4" a="1"/>
  <c r="AM174" i="4" s="1"/>
  <c r="AN174" i="4" a="1"/>
  <c r="AN174" i="4" s="1"/>
  <c r="AO174" i="4" a="1"/>
  <c r="AO174" i="4"/>
  <c r="AP174" i="4" a="1"/>
  <c r="AP174" i="4" s="1"/>
  <c r="AQ174" i="4" a="1"/>
  <c r="AQ174" i="4" s="1"/>
  <c r="AR174" i="4" a="1"/>
  <c r="AR174" i="4"/>
  <c r="AS174" i="4" a="1"/>
  <c r="AS174" i="4" s="1"/>
  <c r="AT174" i="4" a="1"/>
  <c r="AT174" i="4" s="1"/>
  <c r="AU174" i="4" a="1"/>
  <c r="AU174" i="4" s="1"/>
  <c r="AV174" i="4" a="1"/>
  <c r="AV174" i="4" s="1"/>
  <c r="AW174" i="4" a="1"/>
  <c r="AW174" i="4"/>
  <c r="P175" i="4" a="1"/>
  <c r="P175" i="4"/>
  <c r="Q175" i="4" a="1"/>
  <c r="Q175" i="4" s="1"/>
  <c r="R175" i="4" a="1"/>
  <c r="R175" i="4"/>
  <c r="S175" i="4" a="1"/>
  <c r="S175" i="4"/>
  <c r="T175" i="4" a="1"/>
  <c r="T175" i="4" s="1"/>
  <c r="U175" i="4" a="1"/>
  <c r="U175" i="4" s="1"/>
  <c r="V175" i="4" a="1"/>
  <c r="V175" i="4" s="1"/>
  <c r="W175" i="4" a="1"/>
  <c r="W175" i="4" s="1"/>
  <c r="X175" i="4" a="1"/>
  <c r="X175" i="4"/>
  <c r="Y175" i="4" a="1"/>
  <c r="Y175" i="4" s="1"/>
  <c r="Z175" i="4" a="1"/>
  <c r="Z175" i="4" s="1"/>
  <c r="AA175" i="4" a="1"/>
  <c r="AA175" i="4"/>
  <c r="AB175" i="4" a="1"/>
  <c r="AB175" i="4"/>
  <c r="AC175" i="4" a="1"/>
  <c r="AC175" i="4" s="1"/>
  <c r="AD175" i="4" a="1"/>
  <c r="AD175" i="4"/>
  <c r="AE175" i="4" a="1"/>
  <c r="AE175" i="4" s="1"/>
  <c r="AG175" i="4" a="1"/>
  <c r="AG175" i="4" s="1"/>
  <c r="AH175" i="4" a="1"/>
  <c r="AH175" i="4" s="1"/>
  <c r="AI175" i="4" a="1"/>
  <c r="AI175" i="4" s="1"/>
  <c r="AJ175" i="4" a="1"/>
  <c r="AJ175" i="4"/>
  <c r="AK175" i="4" a="1"/>
  <c r="AK175" i="4" s="1"/>
  <c r="AL175" i="4" a="1"/>
  <c r="AL175" i="4" s="1"/>
  <c r="AM175" i="4" a="1"/>
  <c r="AM175" i="4"/>
  <c r="AN175" i="4" a="1"/>
  <c r="AN175" i="4" s="1"/>
  <c r="AO175" i="4" a="1"/>
  <c r="AO175" i="4" s="1"/>
  <c r="AP175" i="4" a="1"/>
  <c r="AP175" i="4"/>
  <c r="AQ175" i="4" a="1"/>
  <c r="AQ175" i="4" s="1"/>
  <c r="AR175" i="4" a="1"/>
  <c r="AR175" i="4" s="1"/>
  <c r="AS175" i="4" a="1"/>
  <c r="AS175" i="4" s="1"/>
  <c r="AT175" i="4" a="1"/>
  <c r="AT175" i="4" s="1"/>
  <c r="AU175" i="4" a="1"/>
  <c r="AU175" i="4"/>
  <c r="AV175" i="4" a="1"/>
  <c r="AV175" i="4"/>
  <c r="AW175" i="4" a="1"/>
  <c r="AW175" i="4" s="1"/>
  <c r="P176" i="4" a="1"/>
  <c r="P176" i="4"/>
  <c r="Q176" i="4" a="1"/>
  <c r="Q176" i="4"/>
  <c r="R176" i="4" a="1"/>
  <c r="R176" i="4" s="1"/>
  <c r="S176" i="4" a="1"/>
  <c r="S176" i="4" s="1"/>
  <c r="T176" i="4" a="1"/>
  <c r="T176" i="4" s="1"/>
  <c r="U176" i="4" a="1"/>
  <c r="U176" i="4" s="1"/>
  <c r="V176" i="4" a="1"/>
  <c r="V176" i="4"/>
  <c r="W176" i="4" a="1"/>
  <c r="W176" i="4" s="1"/>
  <c r="X176" i="4" a="1"/>
  <c r="X176" i="4" s="1"/>
  <c r="Y176" i="4" a="1"/>
  <c r="Y176" i="4"/>
  <c r="Z176" i="4" a="1"/>
  <c r="Z176" i="4"/>
  <c r="AA176" i="4" a="1"/>
  <c r="AA176" i="4" s="1"/>
  <c r="AB176" i="4" a="1"/>
  <c r="AB176" i="4"/>
  <c r="AC176" i="4" a="1"/>
  <c r="AC176" i="4" s="1"/>
  <c r="AD176" i="4" a="1"/>
  <c r="AD176" i="4" s="1"/>
  <c r="AE176" i="4" a="1"/>
  <c r="AE176" i="4" s="1"/>
  <c r="AG176" i="4" a="1"/>
  <c r="AG176" i="4" s="1"/>
  <c r="AH176" i="4" a="1"/>
  <c r="AH176" i="4"/>
  <c r="AI176" i="4" a="1"/>
  <c r="AI176" i="4" s="1"/>
  <c r="AJ176" i="4" a="1"/>
  <c r="AJ176" i="4" s="1"/>
  <c r="AK176" i="4" a="1"/>
  <c r="AK176" i="4"/>
  <c r="AL176" i="4" a="1"/>
  <c r="AL176" i="4" s="1"/>
  <c r="AM176" i="4" a="1"/>
  <c r="AM176" i="4" s="1"/>
  <c r="AN176" i="4" a="1"/>
  <c r="AN176" i="4"/>
  <c r="AO176" i="4" a="1"/>
  <c r="AO176" i="4" s="1"/>
  <c r="AP176" i="4" a="1"/>
  <c r="AP176" i="4" s="1"/>
  <c r="AQ176" i="4" a="1"/>
  <c r="AQ176" i="4" s="1"/>
  <c r="AR176" i="4" a="1"/>
  <c r="AR176" i="4"/>
  <c r="AS176" i="4" a="1"/>
  <c r="AS176" i="4" s="1"/>
  <c r="AT176" i="4" a="1"/>
  <c r="AT176" i="4"/>
  <c r="AU176" i="4" a="1"/>
  <c r="AU176" i="4" s="1"/>
  <c r="AV176" i="4" a="1"/>
  <c r="AV176" i="4"/>
  <c r="AW176" i="4" a="1"/>
  <c r="AW176" i="4" s="1"/>
  <c r="P177" i="4" a="1"/>
  <c r="P177" i="4" s="1"/>
  <c r="Q177" i="4" a="1"/>
  <c r="Q177" i="4" s="1"/>
  <c r="R177" i="4" a="1"/>
  <c r="R177" i="4"/>
  <c r="S177" i="4" a="1"/>
  <c r="S177" i="4"/>
  <c r="T177" i="4" a="1"/>
  <c r="T177" i="4" s="1"/>
  <c r="U177" i="4" a="1"/>
  <c r="U177" i="4" s="1"/>
  <c r="V177" i="4" a="1"/>
  <c r="V177" i="4" s="1"/>
  <c r="W177" i="4" a="1"/>
  <c r="W177" i="4"/>
  <c r="X177" i="4" a="1"/>
  <c r="X177" i="4"/>
  <c r="Y177" i="4" a="1"/>
  <c r="Y177" i="4" s="1"/>
  <c r="Z177" i="4" a="1"/>
  <c r="Z177" i="4"/>
  <c r="AA177" i="4" a="1"/>
  <c r="AA177" i="4" s="1"/>
  <c r="AB177" i="4" a="1"/>
  <c r="AB177" i="4"/>
  <c r="AC177" i="4" a="1"/>
  <c r="AC177" i="4" s="1"/>
  <c r="AD177" i="4" a="1"/>
  <c r="AD177" i="4" s="1"/>
  <c r="AE177" i="4" a="1"/>
  <c r="AE177" i="4" s="1"/>
  <c r="AG177" i="4" a="1"/>
  <c r="AG177" i="4" s="1"/>
  <c r="AH177" i="4" a="1"/>
  <c r="AH177" i="4"/>
  <c r="AI177" i="4" a="1"/>
  <c r="AI177" i="4"/>
  <c r="AJ177" i="4" a="1"/>
  <c r="AJ177" i="4" s="1"/>
  <c r="AK177" i="4" a="1"/>
  <c r="AK177" i="4" s="1"/>
  <c r="AL177" i="4" a="1"/>
  <c r="AL177" i="4"/>
  <c r="AM177" i="4" a="1"/>
  <c r="AM177" i="4" s="1"/>
  <c r="AN177" i="4" a="1"/>
  <c r="AN177" i="4" s="1"/>
  <c r="AO177" i="4" a="1"/>
  <c r="AO177" i="4" s="1"/>
  <c r="AP177" i="4" a="1"/>
  <c r="AP177" i="4"/>
  <c r="AQ177" i="4" a="1"/>
  <c r="AQ177" i="4" s="1"/>
  <c r="AR177" i="4" a="1"/>
  <c r="AR177" i="4"/>
  <c r="AS177" i="4" a="1"/>
  <c r="AS177" i="4" s="1"/>
  <c r="AT177" i="4" a="1"/>
  <c r="AT177" i="4"/>
  <c r="AU177" i="4" a="1"/>
  <c r="AU177" i="4" s="1"/>
  <c r="AV177" i="4" a="1"/>
  <c r="AV177" i="4" s="1"/>
  <c r="AW177" i="4" a="1"/>
  <c r="AW177" i="4" s="1"/>
  <c r="P178" i="4" a="1"/>
  <c r="P178" i="4"/>
  <c r="Q178" i="4" a="1"/>
  <c r="Q178" i="4"/>
  <c r="R178" i="4" a="1"/>
  <c r="R178" i="4" s="1"/>
  <c r="S178" i="4" a="1"/>
  <c r="S178" i="4" s="1"/>
  <c r="T178" i="4" a="1"/>
  <c r="T178" i="4"/>
  <c r="U178" i="4" a="1"/>
  <c r="U178" i="4"/>
  <c r="V178" i="4" a="1"/>
  <c r="V178" i="4" s="1"/>
  <c r="W178" i="4" a="1"/>
  <c r="W178" i="4" s="1"/>
  <c r="X178" i="4" a="1"/>
  <c r="X178" i="4"/>
  <c r="Y178" i="4" a="1"/>
  <c r="Y178" i="4"/>
  <c r="Z178" i="4" a="1"/>
  <c r="Z178" i="4" s="1"/>
  <c r="AA178" i="4" a="1"/>
  <c r="AA178" i="4" s="1"/>
  <c r="AB178" i="4" a="1"/>
  <c r="AB178" i="4"/>
  <c r="AC178" i="4" a="1"/>
  <c r="AC178" i="4" s="1"/>
  <c r="AD178" i="4" a="1"/>
  <c r="AD178" i="4" s="1"/>
  <c r="AE178" i="4" a="1"/>
  <c r="AE178" i="4" s="1"/>
  <c r="AG178" i="4" a="1"/>
  <c r="AG178" i="4"/>
  <c r="AH178" i="4" a="1"/>
  <c r="AH178" i="4" s="1"/>
  <c r="AI178" i="4" a="1"/>
  <c r="AI178" i="4" s="1"/>
  <c r="AJ178" i="4" a="1"/>
  <c r="AJ178" i="4"/>
  <c r="AK178" i="4" a="1"/>
  <c r="AK178" i="4"/>
  <c r="AL178" i="4" a="1"/>
  <c r="AL178" i="4" s="1"/>
  <c r="AM178" i="4" a="1"/>
  <c r="AM178" i="4" s="1"/>
  <c r="AN178" i="4" a="1"/>
  <c r="AN178" i="4" s="1"/>
  <c r="AO178" i="4" a="1"/>
  <c r="AO178" i="4"/>
  <c r="AP178" i="4" a="1"/>
  <c r="AP178" i="4" s="1"/>
  <c r="AQ178" i="4" a="1"/>
  <c r="AQ178" i="4" s="1"/>
  <c r="AR178" i="4" a="1"/>
  <c r="AR178" i="4"/>
  <c r="AS178" i="4" a="1"/>
  <c r="AS178" i="4" s="1"/>
  <c r="AT178" i="4" a="1"/>
  <c r="AT178" i="4" s="1"/>
  <c r="AU178" i="4" a="1"/>
  <c r="AU178" i="4" s="1"/>
  <c r="AV178" i="4" a="1"/>
  <c r="AV178" i="4"/>
  <c r="AW178" i="4" a="1"/>
  <c r="AW178" i="4"/>
  <c r="P179" i="4" a="1"/>
  <c r="P179" i="4" s="1"/>
  <c r="Q179" i="4" a="1"/>
  <c r="Q179" i="4" s="1"/>
  <c r="R179" i="4" a="1"/>
  <c r="R179" i="4"/>
  <c r="S179" i="4" a="1"/>
  <c r="S179" i="4"/>
  <c r="T179" i="4" a="1"/>
  <c r="T179" i="4" s="1"/>
  <c r="U179" i="4" a="1"/>
  <c r="U179" i="4" s="1"/>
  <c r="V179" i="4" a="1"/>
  <c r="V179" i="4" s="1"/>
  <c r="W179" i="4" a="1"/>
  <c r="W179" i="4"/>
  <c r="X179" i="4" a="1"/>
  <c r="X179" i="4" s="1"/>
  <c r="Y179" i="4" a="1"/>
  <c r="Y179" i="4" s="1"/>
  <c r="Z179" i="4" a="1"/>
  <c r="Z179" i="4"/>
  <c r="AA179" i="4" a="1"/>
  <c r="AA179" i="4" s="1"/>
  <c r="AB179" i="4" a="1"/>
  <c r="AB179" i="4" s="1"/>
  <c r="AC179" i="4" a="1"/>
  <c r="AC179" i="4" s="1"/>
  <c r="AD179" i="4" a="1"/>
  <c r="AD179" i="4"/>
  <c r="AE179" i="4" a="1"/>
  <c r="AE179" i="4"/>
  <c r="AG179" i="4" a="1"/>
  <c r="AG179" i="4" s="1"/>
  <c r="AH179" i="4" a="1"/>
  <c r="AH179" i="4"/>
  <c r="AI179" i="4" a="1"/>
  <c r="AI179" i="4"/>
  <c r="AJ179" i="4" a="1"/>
  <c r="AJ179" i="4" s="1"/>
  <c r="AK179" i="4" a="1"/>
  <c r="AK179" i="4" s="1"/>
  <c r="AL179" i="4" a="1"/>
  <c r="AL179" i="4" s="1"/>
  <c r="AM179" i="4" a="1"/>
  <c r="AM179" i="4"/>
  <c r="AN179" i="4" a="1"/>
  <c r="AN179" i="4" s="1"/>
  <c r="AO179" i="4" a="1"/>
  <c r="AO179" i="4" s="1"/>
  <c r="AP179" i="4" a="1"/>
  <c r="AP179" i="4"/>
  <c r="AQ179" i="4" a="1"/>
  <c r="AQ179" i="4" s="1"/>
  <c r="AR179" i="4" a="1"/>
  <c r="AR179" i="4" s="1"/>
  <c r="AS179" i="4" a="1"/>
  <c r="AS179" i="4" s="1"/>
  <c r="AT179" i="4" a="1"/>
  <c r="AT179" i="4"/>
  <c r="AU179" i="4" a="1"/>
  <c r="AU179" i="4"/>
  <c r="AV179" i="4" a="1"/>
  <c r="AV179" i="4" s="1"/>
  <c r="AW179" i="4" a="1"/>
  <c r="AW179" i="4" s="1"/>
  <c r="P180" i="4" a="1"/>
  <c r="P180" i="4"/>
  <c r="Q180" i="4" a="1"/>
  <c r="Q180" i="4"/>
  <c r="R180" i="4" a="1"/>
  <c r="R180" i="4" s="1"/>
  <c r="S180" i="4" a="1"/>
  <c r="S180" i="4" s="1"/>
  <c r="T180" i="4" a="1"/>
  <c r="T180" i="4" s="1"/>
  <c r="U180" i="4" a="1"/>
  <c r="U180" i="4"/>
  <c r="V180" i="4" a="1"/>
  <c r="V180" i="4" s="1"/>
  <c r="W180" i="4" a="1"/>
  <c r="W180" i="4" s="1"/>
  <c r="X180" i="4" a="1"/>
  <c r="X180" i="4"/>
  <c r="Y180" i="4" a="1"/>
  <c r="Y180" i="4" s="1"/>
  <c r="Z180" i="4" a="1"/>
  <c r="Z180" i="4" s="1"/>
  <c r="AA180" i="4" a="1"/>
  <c r="AA180" i="4" s="1"/>
  <c r="AB180" i="4" a="1"/>
  <c r="AB180" i="4"/>
  <c r="AC180" i="4" a="1"/>
  <c r="AC180" i="4"/>
  <c r="AD180" i="4" a="1"/>
  <c r="AD180" i="4" s="1"/>
  <c r="AE180" i="4" a="1"/>
  <c r="AE180" i="4" s="1"/>
  <c r="AG180" i="4" a="1"/>
  <c r="AG180" i="4"/>
  <c r="AH180" i="4" a="1"/>
  <c r="AH180" i="4" s="1"/>
  <c r="AI180" i="4" a="1"/>
  <c r="AI180" i="4" s="1"/>
  <c r="AJ180" i="4" a="1"/>
  <c r="AJ180" i="4" s="1"/>
  <c r="AK180" i="4" a="1"/>
  <c r="AK180" i="4"/>
  <c r="AL180" i="4" a="1"/>
  <c r="AL180" i="4" s="1"/>
  <c r="AM180" i="4" a="1"/>
  <c r="AM180" i="4" s="1"/>
  <c r="AN180" i="4" a="1"/>
  <c r="AN180" i="4"/>
  <c r="AO180" i="4" a="1"/>
  <c r="AO180" i="4" s="1"/>
  <c r="AP180" i="4" a="1"/>
  <c r="AP180" i="4" s="1"/>
  <c r="AQ180" i="4" a="1"/>
  <c r="AQ180" i="4" s="1"/>
  <c r="AR180" i="4" a="1"/>
  <c r="AR180" i="4"/>
  <c r="AS180" i="4" a="1"/>
  <c r="AS180" i="4"/>
  <c r="AT180" i="4" a="1"/>
  <c r="AT180" i="4" s="1"/>
  <c r="AU180" i="4" a="1"/>
  <c r="AU180" i="4" s="1"/>
  <c r="AV180" i="4" a="1"/>
  <c r="AV180" i="4"/>
  <c r="AW180" i="4" a="1"/>
  <c r="AW180" i="4"/>
  <c r="P181" i="4" a="1"/>
  <c r="P181" i="4" s="1"/>
  <c r="Q181" i="4" a="1"/>
  <c r="Q181" i="4" s="1"/>
  <c r="R181" i="4" a="1"/>
  <c r="R181" i="4" s="1"/>
  <c r="S181" i="4" a="1"/>
  <c r="S181" i="4"/>
  <c r="T181" i="4" a="1"/>
  <c r="T181" i="4" s="1"/>
  <c r="U181" i="4" a="1"/>
  <c r="U181" i="4" s="1"/>
  <c r="V181" i="4" a="1"/>
  <c r="V181" i="4"/>
  <c r="W181" i="4" a="1"/>
  <c r="W181" i="4" s="1"/>
  <c r="X181" i="4" a="1"/>
  <c r="X181" i="4" s="1"/>
  <c r="Y181" i="4" a="1"/>
  <c r="Y181" i="4" s="1"/>
  <c r="Z181" i="4" a="1"/>
  <c r="Z181" i="4"/>
  <c r="AA181" i="4" a="1"/>
  <c r="AA181" i="4"/>
  <c r="AB181" i="4" a="1"/>
  <c r="AB181" i="4" s="1"/>
  <c r="AC181" i="4" a="1"/>
  <c r="AC181" i="4" s="1"/>
  <c r="AD181" i="4" a="1"/>
  <c r="AD181" i="4"/>
  <c r="AE181" i="4" a="1"/>
  <c r="AE181" i="4"/>
  <c r="AG181" i="4" a="1"/>
  <c r="AG181" i="4" s="1"/>
  <c r="AH181" i="4" a="1"/>
  <c r="AH181" i="4" s="1"/>
  <c r="AI181" i="4" a="1"/>
  <c r="AI181" i="4"/>
  <c r="AJ181" i="4" a="1"/>
  <c r="AJ181" i="4" s="1"/>
  <c r="AK181" i="4" a="1"/>
  <c r="AK181" i="4" s="1"/>
  <c r="AL181" i="4" a="1"/>
  <c r="AL181" i="4"/>
  <c r="AM181" i="4" a="1"/>
  <c r="AM181" i="4" s="1"/>
  <c r="AN181" i="4" a="1"/>
  <c r="AN181" i="4" s="1"/>
  <c r="AO181" i="4" a="1"/>
  <c r="AO181" i="4" s="1"/>
  <c r="AP181" i="4" a="1"/>
  <c r="AP181" i="4"/>
  <c r="AQ181" i="4" a="1"/>
  <c r="AQ181" i="4"/>
  <c r="AR181" i="4" a="1"/>
  <c r="AR181" i="4" s="1"/>
  <c r="AS181" i="4" a="1"/>
  <c r="AS181" i="4" s="1"/>
  <c r="AT181" i="4" a="1"/>
  <c r="AT181" i="4"/>
  <c r="AU181" i="4" a="1"/>
  <c r="AU181" i="4"/>
  <c r="AV181" i="4" a="1"/>
  <c r="AV181" i="4" s="1"/>
  <c r="AW181" i="4" a="1"/>
  <c r="AW181" i="4" s="1"/>
  <c r="P182" i="4" a="1"/>
  <c r="P182" i="4" s="1"/>
  <c r="Q182" i="4" a="1"/>
  <c r="Q182" i="4"/>
  <c r="R182" i="4" a="1"/>
  <c r="R182" i="4" s="1"/>
  <c r="S182" i="4" a="1"/>
  <c r="S182" i="4" s="1"/>
  <c r="T182" i="4" a="1"/>
  <c r="T182" i="4"/>
  <c r="U182" i="4" a="1"/>
  <c r="U182" i="4" s="1"/>
  <c r="V182" i="4" a="1"/>
  <c r="V182" i="4" s="1"/>
  <c r="W182" i="4" a="1"/>
  <c r="W182" i="4" s="1"/>
  <c r="X182" i="4" a="1"/>
  <c r="X182" i="4"/>
  <c r="Y182" i="4" a="1"/>
  <c r="Y182" i="4"/>
  <c r="Z182" i="4" a="1"/>
  <c r="Z182" i="4" s="1"/>
  <c r="AA182" i="4" a="1"/>
  <c r="AA182" i="4" s="1"/>
  <c r="AB182" i="4" a="1"/>
  <c r="AB182" i="4"/>
  <c r="AC182" i="4" a="1"/>
  <c r="AC182" i="4"/>
  <c r="AD182" i="4" a="1"/>
  <c r="AD182" i="4" s="1"/>
  <c r="AE182" i="4" a="1"/>
  <c r="AE182" i="4" s="1"/>
  <c r="AG182" i="4" a="1"/>
  <c r="AG182" i="4"/>
  <c r="AH182" i="4" a="1"/>
  <c r="AH182" i="4" s="1"/>
  <c r="AI182" i="4" a="1"/>
  <c r="AI182" i="4" s="1"/>
  <c r="AJ182" i="4" a="1"/>
  <c r="AJ182" i="4" s="1"/>
  <c r="AK182" i="4" a="1"/>
  <c r="AK182" i="4" s="1"/>
  <c r="AL182" i="4" a="1"/>
  <c r="AL182" i="4" s="1"/>
  <c r="AM182" i="4" a="1"/>
  <c r="AM182" i="4" s="1"/>
  <c r="AN182" i="4" a="1"/>
  <c r="AN182" i="4" s="1"/>
  <c r="AO182" i="4" a="1"/>
  <c r="AO182" i="4" s="1"/>
  <c r="AP182" i="4" a="1"/>
  <c r="AP182" i="4" s="1"/>
  <c r="AQ182" i="4" a="1"/>
  <c r="AQ182" i="4" s="1"/>
  <c r="AR182" i="4" a="1"/>
  <c r="AR182" i="4"/>
  <c r="AS182" i="4" a="1"/>
  <c r="AS182" i="4" s="1"/>
  <c r="AT182" i="4" a="1"/>
  <c r="AT182" i="4" s="1"/>
  <c r="AU182" i="4" a="1"/>
  <c r="AU182" i="4" s="1"/>
  <c r="AV182" i="4" a="1"/>
  <c r="AV182" i="4" s="1"/>
  <c r="AW182" i="4" a="1"/>
  <c r="AW182" i="4"/>
  <c r="P183" i="4" a="1"/>
  <c r="P183" i="4" s="1"/>
  <c r="Q183" i="4" a="1"/>
  <c r="Q183" i="4" s="1"/>
  <c r="R183" i="4" a="1"/>
  <c r="R183" i="4" s="1"/>
  <c r="S183" i="4" a="1"/>
  <c r="S183" i="4" s="1"/>
  <c r="T183" i="4" a="1"/>
  <c r="T183" i="4" s="1"/>
  <c r="U183" i="4" a="1"/>
  <c r="U183" i="4" s="1"/>
  <c r="V183" i="4" a="1"/>
  <c r="V183" i="4" s="1"/>
  <c r="W183" i="4" a="1"/>
  <c r="W183" i="4" s="1"/>
  <c r="X183" i="4" a="1"/>
  <c r="X183" i="4" s="1"/>
  <c r="Y183" i="4" a="1"/>
  <c r="Y183" i="4" s="1"/>
  <c r="Z183" i="4" a="1"/>
  <c r="Z183" i="4"/>
  <c r="AA183" i="4" a="1"/>
  <c r="AA183" i="4" s="1"/>
  <c r="AB183" i="4" a="1"/>
  <c r="AB183" i="4" s="1"/>
  <c r="AC183" i="4" a="1"/>
  <c r="AC183" i="4" s="1"/>
  <c r="AD183" i="4" a="1"/>
  <c r="AD183" i="4" s="1"/>
  <c r="AE183" i="4" a="1"/>
  <c r="AE183" i="4"/>
  <c r="AG183" i="4" a="1"/>
  <c r="AG183" i="4" s="1"/>
  <c r="AH183" i="4" a="1"/>
  <c r="AH183" i="4" s="1"/>
  <c r="AI183" i="4" a="1"/>
  <c r="AI183" i="4" s="1"/>
  <c r="AJ183" i="4" a="1"/>
  <c r="AJ183" i="4" s="1"/>
  <c r="AK183" i="4" a="1"/>
  <c r="AK183" i="4" s="1"/>
  <c r="AL183" i="4" a="1"/>
  <c r="AL183" i="4" s="1"/>
  <c r="AM183" i="4" a="1"/>
  <c r="AM183" i="4" s="1"/>
  <c r="AN183" i="4" a="1"/>
  <c r="AN183" i="4" s="1"/>
  <c r="AO183" i="4" a="1"/>
  <c r="AO183" i="4" s="1"/>
  <c r="AP183" i="4" a="1"/>
  <c r="AP183" i="4"/>
  <c r="AQ183" i="4" a="1"/>
  <c r="AQ183" i="4" s="1"/>
  <c r="AR183" i="4" a="1"/>
  <c r="AR183" i="4" s="1"/>
  <c r="AS183" i="4" a="1"/>
  <c r="AS183" i="4" s="1"/>
  <c r="AT183" i="4" a="1"/>
  <c r="AT183" i="4" s="1"/>
  <c r="AU183" i="4" a="1"/>
  <c r="AU183" i="4"/>
  <c r="AV183" i="4" a="1"/>
  <c r="AV183" i="4" s="1"/>
  <c r="AW183" i="4" a="1"/>
  <c r="AW183" i="4" s="1"/>
  <c r="P184" i="4" a="1"/>
  <c r="P184" i="4" s="1"/>
  <c r="Q184" i="4" a="1"/>
  <c r="Q184" i="4" s="1"/>
  <c r="R184" i="4" a="1"/>
  <c r="R184" i="4" s="1"/>
  <c r="S184" i="4" a="1"/>
  <c r="S184" i="4" s="1"/>
  <c r="T184" i="4" a="1"/>
  <c r="T184" i="4" s="1"/>
  <c r="U184" i="4" a="1"/>
  <c r="U184" i="4" s="1"/>
  <c r="V184" i="4" a="1"/>
  <c r="V184" i="4" s="1"/>
  <c r="W184" i="4" a="1"/>
  <c r="W184" i="4" s="1"/>
  <c r="X184" i="4" a="1"/>
  <c r="X184" i="4" s="1"/>
  <c r="Y184" i="4" a="1"/>
  <c r="Y184" i="4" s="1"/>
  <c r="Z184" i="4" a="1"/>
  <c r="Z184" i="4" s="1"/>
  <c r="AA184" i="4" a="1"/>
  <c r="AA184" i="4" s="1"/>
  <c r="AB184" i="4" a="1"/>
  <c r="AB184" i="4" s="1"/>
  <c r="AC184" i="4" a="1"/>
  <c r="AC184" i="4" s="1"/>
  <c r="AD184" i="4" a="1"/>
  <c r="AD184" i="4" s="1"/>
  <c r="AE184" i="4" a="1"/>
  <c r="AE184" i="4" s="1"/>
  <c r="AG184" i="4" a="1"/>
  <c r="AG184" i="4" s="1"/>
  <c r="AH184" i="4" a="1"/>
  <c r="AH184" i="4" s="1"/>
  <c r="AI184" i="4" a="1"/>
  <c r="AI184" i="4" s="1"/>
  <c r="AJ184" i="4" a="1"/>
  <c r="AJ184" i="4" s="1"/>
  <c r="AK184" i="4" a="1"/>
  <c r="AK184" i="4" s="1"/>
  <c r="AL184" i="4" a="1"/>
  <c r="AL184" i="4" s="1"/>
  <c r="AM184" i="4" a="1"/>
  <c r="AM184" i="4"/>
  <c r="AN184" i="4" a="1"/>
  <c r="AN184" i="4" s="1"/>
  <c r="AO184" i="4" a="1"/>
  <c r="AO184" i="4" s="1"/>
  <c r="AP184" i="4" a="1"/>
  <c r="AP184" i="4" s="1"/>
  <c r="AQ184" i="4" a="1"/>
  <c r="AQ184" i="4" s="1"/>
  <c r="AR184" i="4" a="1"/>
  <c r="AR184" i="4" s="1"/>
  <c r="AS184" i="4" a="1"/>
  <c r="AS184" i="4" s="1"/>
  <c r="AT184" i="4" a="1"/>
  <c r="AT184" i="4" s="1"/>
  <c r="AU184" i="4" a="1"/>
  <c r="AU184" i="4" s="1"/>
  <c r="AV184" i="4" a="1"/>
  <c r="AV184" i="4" s="1"/>
  <c r="AW184" i="4" a="1"/>
  <c r="AW184" i="4" s="1"/>
  <c r="P185" i="4" a="1"/>
  <c r="P185" i="4" s="1"/>
  <c r="Q185" i="4" a="1"/>
  <c r="Q185" i="4" s="1"/>
  <c r="R185" i="4" a="1"/>
  <c r="R185" i="4" s="1"/>
  <c r="S185" i="4" a="1"/>
  <c r="S185" i="4" s="1"/>
  <c r="T185" i="4" a="1"/>
  <c r="T185" i="4" s="1"/>
  <c r="U185" i="4" a="1"/>
  <c r="U185" i="4"/>
  <c r="V185" i="4" a="1"/>
  <c r="V185" i="4" s="1"/>
  <c r="W185" i="4" a="1"/>
  <c r="W185" i="4" s="1"/>
  <c r="X185" i="4" a="1"/>
  <c r="X185" i="4" s="1"/>
  <c r="Y185" i="4" a="1"/>
  <c r="Y185" i="4" s="1"/>
  <c r="Z185" i="4" a="1"/>
  <c r="Z185" i="4" s="1"/>
  <c r="AA185" i="4" a="1"/>
  <c r="AA185" i="4" s="1"/>
  <c r="AB185" i="4" a="1"/>
  <c r="AB185" i="4" s="1"/>
  <c r="AC185" i="4" a="1"/>
  <c r="AC185" i="4"/>
  <c r="AD185" i="4" a="1"/>
  <c r="AD185" i="4" s="1"/>
  <c r="AE185" i="4" a="1"/>
  <c r="AE185" i="4" s="1"/>
  <c r="AG185" i="4" a="1"/>
  <c r="AG185" i="4"/>
  <c r="AH185" i="4" a="1"/>
  <c r="AH185" i="4" s="1"/>
  <c r="AI185" i="4" a="1"/>
  <c r="AI185" i="4" s="1"/>
  <c r="AJ185" i="4" a="1"/>
  <c r="AJ185" i="4" s="1"/>
  <c r="AK185" i="4" a="1"/>
  <c r="AK185" i="4"/>
  <c r="AL185" i="4" a="1"/>
  <c r="AL185" i="4" s="1"/>
  <c r="AM185" i="4" a="1"/>
  <c r="AM185" i="4" s="1"/>
  <c r="AN185" i="4" a="1"/>
  <c r="AN185" i="4" s="1"/>
  <c r="AO185" i="4" a="1"/>
  <c r="AO185" i="4" s="1"/>
  <c r="AP185" i="4" a="1"/>
  <c r="AP185" i="4" s="1"/>
  <c r="AQ185" i="4" a="1"/>
  <c r="AQ185" i="4" s="1"/>
  <c r="AR185" i="4" a="1"/>
  <c r="AR185" i="4" s="1"/>
  <c r="AS185" i="4" a="1"/>
  <c r="AS185" i="4" s="1"/>
  <c r="AT185" i="4" a="1"/>
  <c r="AT185" i="4" s="1"/>
  <c r="AU185" i="4" a="1"/>
  <c r="AU185" i="4" s="1"/>
  <c r="AV185" i="4" a="1"/>
  <c r="AV185" i="4" s="1"/>
  <c r="AW185" i="4" a="1"/>
  <c r="AW185" i="4" s="1"/>
  <c r="P186" i="4" a="1"/>
  <c r="P186" i="4" s="1"/>
  <c r="Q186" i="4" a="1"/>
  <c r="Q186" i="4" s="1"/>
  <c r="R186" i="4" a="1"/>
  <c r="R186" i="4" s="1"/>
  <c r="S186" i="4" a="1"/>
  <c r="S186" i="4"/>
  <c r="T186" i="4" a="1"/>
  <c r="T186" i="4" s="1"/>
  <c r="U186" i="4" a="1"/>
  <c r="U186" i="4" s="1"/>
  <c r="V186" i="4" a="1"/>
  <c r="V186" i="4" s="1"/>
  <c r="W186" i="4" a="1"/>
  <c r="W186" i="4" s="1"/>
  <c r="X186" i="4" a="1"/>
  <c r="X186" i="4" s="1"/>
  <c r="Y186" i="4" a="1"/>
  <c r="Y186" i="4" s="1"/>
  <c r="Z186" i="4" a="1"/>
  <c r="Z186" i="4" s="1"/>
  <c r="AA186" i="4" a="1"/>
  <c r="AA186" i="4"/>
  <c r="AB186" i="4" a="1"/>
  <c r="AB186" i="4" s="1"/>
  <c r="AC186" i="4" a="1"/>
  <c r="AC186" i="4" s="1"/>
  <c r="AD186" i="4" a="1"/>
  <c r="AD186" i="4" s="1"/>
  <c r="AE186" i="4" a="1"/>
  <c r="AE186" i="4"/>
  <c r="AG186" i="4" a="1"/>
  <c r="AG186" i="4" s="1"/>
  <c r="AH186" i="4" a="1"/>
  <c r="AH186" i="4" s="1"/>
  <c r="AI186" i="4" a="1"/>
  <c r="AI186" i="4"/>
  <c r="AJ186" i="4" a="1"/>
  <c r="AJ186" i="4" s="1"/>
  <c r="AK186" i="4" a="1"/>
  <c r="AK186" i="4" s="1"/>
  <c r="AL186" i="4" a="1"/>
  <c r="AL186" i="4" s="1"/>
  <c r="AM186" i="4" a="1"/>
  <c r="AM186" i="4" s="1"/>
  <c r="AN186" i="4" a="1"/>
  <c r="AN186" i="4" s="1"/>
  <c r="AO186" i="4" a="1"/>
  <c r="AO186" i="4" s="1"/>
  <c r="AP186" i="4" a="1"/>
  <c r="AP186" i="4" s="1"/>
  <c r="AQ186" i="4" a="1"/>
  <c r="AQ186" i="4" s="1"/>
  <c r="AR186" i="4" a="1"/>
  <c r="AR186" i="4" s="1"/>
  <c r="AS186" i="4" a="1"/>
  <c r="AS186" i="4" s="1"/>
  <c r="AT186" i="4" a="1"/>
  <c r="AT186" i="4" s="1"/>
  <c r="AU186" i="4" a="1"/>
  <c r="AU186" i="4" s="1"/>
  <c r="AV186" i="4" a="1"/>
  <c r="AV186" i="4" s="1"/>
  <c r="AW186" i="4" a="1"/>
  <c r="AW186" i="4" s="1"/>
  <c r="P187" i="4" a="1"/>
  <c r="P187" i="4" s="1"/>
  <c r="Q187" i="4" a="1"/>
  <c r="Q187" i="4"/>
  <c r="R187" i="4" a="1"/>
  <c r="R187" i="4" s="1"/>
  <c r="S187" i="4" a="1"/>
  <c r="S187" i="4" s="1"/>
  <c r="T187" i="4" a="1"/>
  <c r="T187" i="4" s="1"/>
  <c r="U187" i="4" a="1"/>
  <c r="U187" i="4"/>
  <c r="V187" i="4" a="1"/>
  <c r="V187" i="4" s="1"/>
  <c r="W187" i="4" a="1"/>
  <c r="W187" i="4" s="1"/>
  <c r="X187" i="4" a="1"/>
  <c r="X187" i="4" s="1"/>
  <c r="Y187" i="4" a="1"/>
  <c r="Y187" i="4"/>
  <c r="Z187" i="4" a="1"/>
  <c r="Z187" i="4" s="1"/>
  <c r="AA187" i="4" a="1"/>
  <c r="AA187" i="4" s="1"/>
  <c r="AB187" i="4" a="1"/>
  <c r="AB187" i="4" s="1"/>
  <c r="AC187" i="4" a="1"/>
  <c r="AC187" i="4"/>
  <c r="AD187" i="4" a="1"/>
  <c r="AD187" i="4" s="1"/>
  <c r="AE187" i="4" a="1"/>
  <c r="AE187" i="4" s="1"/>
  <c r="AG187" i="4" a="1"/>
  <c r="AG187" i="4"/>
  <c r="AH187" i="4" a="1"/>
  <c r="AH187" i="4" s="1"/>
  <c r="AI187" i="4" a="1"/>
  <c r="AI187" i="4" s="1"/>
  <c r="AJ187" i="4" a="1"/>
  <c r="AJ187" i="4" s="1"/>
  <c r="AK187" i="4" a="1"/>
  <c r="AK187" i="4" s="1"/>
  <c r="AL187" i="4" a="1"/>
  <c r="AL187" i="4" s="1"/>
  <c r="AM187" i="4" a="1"/>
  <c r="AM187" i="4" s="1"/>
  <c r="AN187" i="4" a="1"/>
  <c r="AN187" i="4" s="1"/>
  <c r="AO187" i="4" a="1"/>
  <c r="AO187" i="4" s="1"/>
  <c r="AP187" i="4" a="1"/>
  <c r="AP187" i="4" s="1"/>
  <c r="AQ187" i="4" a="1"/>
  <c r="AQ187" i="4" s="1"/>
  <c r="AR187" i="4" a="1"/>
  <c r="AR187" i="4" s="1"/>
  <c r="AS187" i="4" a="1"/>
  <c r="AS187" i="4" s="1"/>
  <c r="AT187" i="4" a="1"/>
  <c r="AT187" i="4" s="1"/>
  <c r="AU187" i="4" a="1"/>
  <c r="AU187" i="4" s="1"/>
  <c r="AV187" i="4" a="1"/>
  <c r="AV187" i="4" s="1"/>
  <c r="AW187" i="4" a="1"/>
  <c r="AW187" i="4"/>
  <c r="P188" i="4" a="1"/>
  <c r="P188" i="4" s="1"/>
  <c r="Q188" i="4" a="1"/>
  <c r="Q188" i="4" s="1"/>
  <c r="R188" i="4" a="1"/>
  <c r="R188" i="4" s="1"/>
  <c r="S188" i="4" a="1"/>
  <c r="S188" i="4" s="1"/>
  <c r="T188" i="4" a="1"/>
  <c r="T188" i="4" s="1"/>
  <c r="U188" i="4" a="1"/>
  <c r="U188" i="4" s="1"/>
  <c r="V188" i="4" a="1"/>
  <c r="V188" i="4" s="1"/>
  <c r="W188" i="4" a="1"/>
  <c r="W188" i="4"/>
  <c r="X188" i="4" a="1"/>
  <c r="X188" i="4" s="1"/>
  <c r="Y188" i="4" a="1"/>
  <c r="Y188" i="4" s="1"/>
  <c r="Z188" i="4" a="1"/>
  <c r="Z188" i="4" s="1"/>
  <c r="AA188" i="4" a="1"/>
  <c r="AA188" i="4"/>
  <c r="AB188" i="4" a="1"/>
  <c r="AB188" i="4" s="1"/>
  <c r="AC188" i="4" a="1"/>
  <c r="AC188" i="4" s="1"/>
  <c r="AD188" i="4" a="1"/>
  <c r="AD188" i="4" s="1"/>
  <c r="AE188" i="4" a="1"/>
  <c r="AE188" i="4"/>
  <c r="AG188" i="4" a="1"/>
  <c r="AG188" i="4" s="1"/>
  <c r="AH188" i="4" a="1"/>
  <c r="AH188" i="4" s="1"/>
  <c r="AI188" i="4" a="1"/>
  <c r="AI188" i="4" s="1"/>
  <c r="AJ188" i="4" a="1"/>
  <c r="AJ188" i="4" s="1"/>
  <c r="AK188" i="4" a="1"/>
  <c r="AK188" i="4" s="1"/>
  <c r="AL188" i="4" a="1"/>
  <c r="AL188" i="4" s="1"/>
  <c r="AM188" i="4" a="1"/>
  <c r="AM188" i="4" s="1"/>
  <c r="AN188" i="4" a="1"/>
  <c r="AN188" i="4" s="1"/>
  <c r="AO188" i="4" a="1"/>
  <c r="AO188" i="4" s="1"/>
  <c r="AP188" i="4" a="1"/>
  <c r="AP188" i="4" s="1"/>
  <c r="AQ188" i="4" a="1"/>
  <c r="AQ188" i="4" s="1"/>
  <c r="AR188" i="4" a="1"/>
  <c r="AR188" i="4" s="1"/>
  <c r="AS188" i="4" a="1"/>
  <c r="AS188" i="4" s="1"/>
  <c r="AT188" i="4" a="1"/>
  <c r="AT188" i="4" s="1"/>
  <c r="AU188" i="4" a="1"/>
  <c r="AU188" i="4"/>
  <c r="AV188" i="4" a="1"/>
  <c r="AV188" i="4" s="1"/>
  <c r="AW188" i="4" a="1"/>
  <c r="AW188" i="4" s="1"/>
  <c r="P189" i="4" a="1"/>
  <c r="P189" i="4" s="1"/>
  <c r="Q189" i="4" a="1"/>
  <c r="Q189" i="4"/>
  <c r="R189" i="4" a="1"/>
  <c r="R189" i="4" s="1"/>
  <c r="S189" i="4" a="1"/>
  <c r="S189" i="4" s="1"/>
  <c r="T189" i="4" a="1"/>
  <c r="T189" i="4" s="1"/>
  <c r="U189" i="4" a="1"/>
  <c r="U189" i="4"/>
  <c r="V189" i="4" a="1"/>
  <c r="V189" i="4" s="1"/>
  <c r="W189" i="4" a="1"/>
  <c r="W189" i="4" s="1"/>
  <c r="X189" i="4" a="1"/>
  <c r="X189" i="4" s="1"/>
  <c r="Y189" i="4" a="1"/>
  <c r="Y189" i="4"/>
  <c r="Z189" i="4" a="1"/>
  <c r="Z189" i="4" s="1"/>
  <c r="AA189" i="4" a="1"/>
  <c r="AA189" i="4" s="1"/>
  <c r="AB189" i="4" a="1"/>
  <c r="AB189" i="4" s="1"/>
  <c r="AC189" i="4" a="1"/>
  <c r="AC189" i="4"/>
  <c r="AD189" i="4" a="1"/>
  <c r="AD189" i="4" s="1"/>
  <c r="AE189" i="4" a="1"/>
  <c r="AE189" i="4" s="1"/>
  <c r="AG189" i="4" a="1"/>
  <c r="AG189" i="4" s="1"/>
  <c r="AH189" i="4" a="1"/>
  <c r="AH189" i="4" s="1"/>
  <c r="AI189" i="4" a="1"/>
  <c r="AI189" i="4" s="1"/>
  <c r="AJ189" i="4" a="1"/>
  <c r="AJ189" i="4" s="1"/>
  <c r="AK189" i="4" a="1"/>
  <c r="AK189" i="4" s="1"/>
  <c r="AL189" i="4" a="1"/>
  <c r="AL189" i="4" s="1"/>
  <c r="AM189" i="4" a="1"/>
  <c r="AM189" i="4" s="1"/>
  <c r="AN189" i="4" a="1"/>
  <c r="AN189" i="4" s="1"/>
  <c r="AO189" i="4" a="1"/>
  <c r="AO189" i="4" s="1"/>
  <c r="AP189" i="4" a="1"/>
  <c r="AP189" i="4" s="1"/>
  <c r="AQ189" i="4" a="1"/>
  <c r="AQ189" i="4" s="1"/>
  <c r="AR189" i="4" a="1"/>
  <c r="AR189" i="4" s="1"/>
  <c r="AS189" i="4" a="1"/>
  <c r="AS189" i="4"/>
  <c r="AT189" i="4" a="1"/>
  <c r="AT189" i="4" s="1"/>
  <c r="AU189" i="4" a="1"/>
  <c r="AU189" i="4" s="1"/>
  <c r="AV189" i="4" a="1"/>
  <c r="AV189" i="4" s="1"/>
  <c r="AW189" i="4" a="1"/>
  <c r="AW189" i="4"/>
  <c r="P190" i="4" a="1"/>
  <c r="P190" i="4" s="1"/>
  <c r="Q190" i="4" a="1"/>
  <c r="Q190" i="4" s="1"/>
  <c r="R190" i="4" a="1"/>
  <c r="R190" i="4" s="1"/>
  <c r="S190" i="4" a="1"/>
  <c r="S190" i="4"/>
  <c r="T190" i="4" a="1"/>
  <c r="T190" i="4" s="1"/>
  <c r="U190" i="4" a="1"/>
  <c r="U190" i="4" s="1"/>
  <c r="V190" i="4" a="1"/>
  <c r="V190" i="4" s="1"/>
  <c r="W190" i="4" a="1"/>
  <c r="W190" i="4"/>
  <c r="X190" i="4" a="1"/>
  <c r="X190" i="4" s="1"/>
  <c r="Y190" i="4" a="1"/>
  <c r="Y190" i="4" s="1"/>
  <c r="Z190" i="4" a="1"/>
  <c r="Z190" i="4" s="1"/>
  <c r="AA190" i="4" a="1"/>
  <c r="AA190" i="4"/>
  <c r="AB190" i="4" a="1"/>
  <c r="AB190" i="4" s="1"/>
  <c r="AC190" i="4" a="1"/>
  <c r="AC190" i="4" s="1"/>
  <c r="AD190" i="4" a="1"/>
  <c r="AD190" i="4" s="1"/>
  <c r="AE190" i="4" a="1"/>
  <c r="AE190" i="4" s="1"/>
  <c r="AG190" i="4" a="1"/>
  <c r="AG190" i="4" s="1"/>
  <c r="AH190" i="4" a="1"/>
  <c r="AH190" i="4" s="1"/>
  <c r="AI190" i="4" a="1"/>
  <c r="AI190" i="4" s="1"/>
  <c r="AJ190" i="4" a="1"/>
  <c r="AJ190" i="4" s="1"/>
  <c r="AK190" i="4" a="1"/>
  <c r="AK190" i="4" s="1"/>
  <c r="AL190" i="4" a="1"/>
  <c r="AL190" i="4" s="1"/>
  <c r="AM190" i="4" a="1"/>
  <c r="AM190" i="4" s="1"/>
  <c r="AN190" i="4" a="1"/>
  <c r="AN190" i="4" s="1"/>
  <c r="AO190" i="4" a="1"/>
  <c r="AO190" i="4" s="1"/>
  <c r="AP190" i="4" a="1"/>
  <c r="AP190" i="4" s="1"/>
  <c r="AQ190" i="4" a="1"/>
  <c r="AQ190" i="4"/>
  <c r="AR190" i="4" a="1"/>
  <c r="AR190" i="4" s="1"/>
  <c r="AS190" i="4" a="1"/>
  <c r="AS190" i="4" s="1"/>
  <c r="AT190" i="4" a="1"/>
  <c r="AT190" i="4" s="1"/>
  <c r="AU190" i="4" a="1"/>
  <c r="AU190" i="4"/>
  <c r="AV190" i="4" a="1"/>
  <c r="AV190" i="4" s="1"/>
  <c r="AW190" i="4" a="1"/>
  <c r="AW190" i="4" s="1"/>
  <c r="P191" i="4" a="1"/>
  <c r="P191" i="4" s="1"/>
  <c r="Q191" i="4" a="1"/>
  <c r="Q191" i="4" s="1"/>
  <c r="R191" i="4" a="1"/>
  <c r="R191" i="4" s="1"/>
  <c r="S191" i="4" a="1"/>
  <c r="S191" i="4" s="1"/>
  <c r="T191" i="4" a="1"/>
  <c r="T191" i="4" s="1"/>
  <c r="U191" i="4" a="1"/>
  <c r="U191" i="4" s="1"/>
  <c r="V191" i="4" a="1"/>
  <c r="V191" i="4" s="1"/>
  <c r="W191" i="4" a="1"/>
  <c r="W191" i="4" s="1"/>
  <c r="X191" i="4" a="1"/>
  <c r="X191" i="4" s="1"/>
  <c r="Y191" i="4" a="1"/>
  <c r="Y191" i="4" s="1"/>
  <c r="Z191" i="4" a="1"/>
  <c r="Z191" i="4" s="1"/>
  <c r="AA191" i="4" a="1"/>
  <c r="AA191" i="4" s="1"/>
  <c r="AB191" i="4" a="1"/>
  <c r="AB191" i="4" s="1"/>
  <c r="AC191" i="4" a="1"/>
  <c r="AC191" i="4" s="1"/>
  <c r="AD191" i="4" a="1"/>
  <c r="AD191" i="4" s="1"/>
  <c r="AE191" i="4" a="1"/>
  <c r="AE191" i="4" s="1"/>
  <c r="AG191" i="4" a="1"/>
  <c r="AG191" i="4" s="1"/>
  <c r="AH191" i="4" a="1"/>
  <c r="AH191" i="4" s="1"/>
  <c r="AI191" i="4" a="1"/>
  <c r="AI191" i="4" s="1"/>
  <c r="AJ191" i="4" a="1"/>
  <c r="AJ191" i="4" s="1"/>
  <c r="AK191" i="4" a="1"/>
  <c r="AK191" i="4" s="1"/>
  <c r="AL191" i="4" a="1"/>
  <c r="AL191" i="4" s="1"/>
  <c r="AM191" i="4" a="1"/>
  <c r="AM191" i="4" s="1"/>
  <c r="AN191" i="4" a="1"/>
  <c r="AN191" i="4" s="1"/>
  <c r="AO191" i="4" a="1"/>
  <c r="AO191" i="4" s="1"/>
  <c r="AP191" i="4" a="1"/>
  <c r="AP191" i="4" s="1"/>
  <c r="AQ191" i="4" a="1"/>
  <c r="AQ191" i="4" s="1"/>
  <c r="AR191" i="4" a="1"/>
  <c r="AR191" i="4" s="1"/>
  <c r="AS191" i="4" a="1"/>
  <c r="AS191" i="4" s="1"/>
  <c r="AT191" i="4" a="1"/>
  <c r="AT191" i="4" s="1"/>
  <c r="AU191" i="4" a="1"/>
  <c r="AU191" i="4" s="1"/>
  <c r="AV191" i="4" a="1"/>
  <c r="AV191" i="4" s="1"/>
  <c r="AW191" i="4" a="1"/>
  <c r="AW191" i="4" s="1"/>
  <c r="P192" i="4" a="1"/>
  <c r="P192" i="4" s="1"/>
  <c r="Q192" i="4" a="1"/>
  <c r="Q192" i="4" s="1"/>
  <c r="R192" i="4" a="1"/>
  <c r="R192" i="4" s="1"/>
  <c r="S192" i="4" a="1"/>
  <c r="S192" i="4"/>
  <c r="T192" i="4" a="1"/>
  <c r="T192" i="4" s="1"/>
  <c r="U192" i="4" a="1"/>
  <c r="U192" i="4" s="1"/>
  <c r="V192" i="4" a="1"/>
  <c r="V192" i="4" s="1"/>
  <c r="W192" i="4" a="1"/>
  <c r="W192" i="4"/>
  <c r="X192" i="4" a="1"/>
  <c r="X192" i="4" s="1"/>
  <c r="Y192" i="4" a="1"/>
  <c r="Y192" i="4" s="1"/>
  <c r="Z192" i="4" a="1"/>
  <c r="Z192" i="4" s="1"/>
  <c r="AA192" i="4" a="1"/>
  <c r="AA192" i="4" s="1"/>
  <c r="AB192" i="4" a="1"/>
  <c r="AB192" i="4" s="1"/>
  <c r="AC192" i="4" a="1"/>
  <c r="AC192" i="4" s="1"/>
  <c r="AD192" i="4" a="1"/>
  <c r="AD192" i="4" s="1"/>
  <c r="AE192" i="4" a="1"/>
  <c r="AE192" i="4" s="1"/>
  <c r="AF192" i="4" a="1"/>
  <c r="AF192" i="4" s="1"/>
  <c r="AG192" i="4" a="1"/>
  <c r="AG192" i="4" s="1"/>
  <c r="AH192" i="4" a="1"/>
  <c r="AH192" i="4" s="1"/>
  <c r="AI192" i="4" a="1"/>
  <c r="AI192" i="4" s="1"/>
  <c r="AJ192" i="4" a="1"/>
  <c r="AJ192" i="4" s="1"/>
  <c r="AK192" i="4" a="1"/>
  <c r="AK192" i="4" s="1"/>
  <c r="AL192" i="4" a="1"/>
  <c r="AL192" i="4" s="1"/>
  <c r="AM192" i="4" a="1"/>
  <c r="AM192" i="4"/>
  <c r="AN192" i="4" a="1"/>
  <c r="AN192" i="4" s="1"/>
  <c r="AO192" i="4" a="1"/>
  <c r="AO192" i="4" s="1"/>
  <c r="AP192" i="4" a="1"/>
  <c r="AP192" i="4" s="1"/>
  <c r="AQ192" i="4" a="1"/>
  <c r="AQ192" i="4"/>
  <c r="AR192" i="4" a="1"/>
  <c r="AR192" i="4" s="1"/>
  <c r="AS192" i="4" a="1"/>
  <c r="AS192" i="4" s="1"/>
  <c r="AT192" i="4" a="1"/>
  <c r="AT192" i="4" s="1"/>
  <c r="AU192" i="4" a="1"/>
  <c r="AU192" i="4"/>
  <c r="AV192" i="4" a="1"/>
  <c r="AV192" i="4" s="1"/>
  <c r="AW192" i="4" a="1"/>
  <c r="AW192" i="4" s="1"/>
  <c r="P193" i="4" a="1"/>
  <c r="P193" i="4" s="1"/>
  <c r="Q193" i="4" a="1"/>
  <c r="Q193" i="4"/>
  <c r="R193" i="4" a="1"/>
  <c r="R193" i="4" s="1"/>
  <c r="S193" i="4" a="1"/>
  <c r="S193" i="4" s="1"/>
  <c r="T193" i="4" a="1"/>
  <c r="T193" i="4" s="1"/>
  <c r="U193" i="4" a="1"/>
  <c r="U193" i="4"/>
  <c r="V193" i="4" a="1"/>
  <c r="V193" i="4" s="1"/>
  <c r="W193" i="4" a="1"/>
  <c r="W193" i="4" s="1"/>
  <c r="X193" i="4" a="1"/>
  <c r="X193" i="4" s="1"/>
  <c r="Y193" i="4" a="1"/>
  <c r="Y193" i="4" s="1"/>
  <c r="Z193" i="4" a="1"/>
  <c r="Z193" i="4" s="1"/>
  <c r="AA193" i="4" a="1"/>
  <c r="AA193" i="4" s="1"/>
  <c r="AB193" i="4" a="1"/>
  <c r="AB193" i="4" s="1"/>
  <c r="AC193" i="4" a="1"/>
  <c r="AC193" i="4" s="1"/>
  <c r="AD193" i="4" a="1"/>
  <c r="AD193" i="4" s="1"/>
  <c r="AE193" i="4" a="1"/>
  <c r="AE193" i="4" s="1"/>
  <c r="AF193" i="4" a="1"/>
  <c r="AF193" i="4" s="1"/>
  <c r="AG193" i="4" a="1"/>
  <c r="AG193" i="4" s="1"/>
  <c r="AH193" i="4" a="1"/>
  <c r="AH193" i="4" s="1"/>
  <c r="AI193" i="4" a="1"/>
  <c r="AI193" i="4" s="1"/>
  <c r="AJ193" i="4" a="1"/>
  <c r="AJ193" i="4" s="1"/>
  <c r="AK193" i="4" a="1"/>
  <c r="AK193" i="4"/>
  <c r="AL193" i="4" a="1"/>
  <c r="AL193" i="4"/>
  <c r="AM193" i="4" a="1"/>
  <c r="AM193" i="4" s="1"/>
  <c r="AN193" i="4" a="1"/>
  <c r="AN193" i="4" s="1"/>
  <c r="AO193" i="4" a="1"/>
  <c r="AO193" i="4" s="1"/>
  <c r="AP193" i="4" a="1"/>
  <c r="AP193" i="4"/>
  <c r="AQ193" i="4" a="1"/>
  <c r="AQ193" i="4" s="1"/>
  <c r="AR193" i="4" a="1"/>
  <c r="AR193" i="4" s="1"/>
  <c r="AS193" i="4" a="1"/>
  <c r="AS193" i="4"/>
  <c r="AT193" i="4" a="1"/>
  <c r="AT193" i="4" s="1"/>
  <c r="AU193" i="4" a="1"/>
  <c r="AU193" i="4" s="1"/>
  <c r="AV193" i="4" a="1"/>
  <c r="AV193" i="4" s="1"/>
  <c r="AW193" i="4" a="1"/>
  <c r="AW193" i="4"/>
  <c r="Q151" i="4" a="1"/>
  <c r="Q151" i="4" s="1"/>
  <c r="R151" i="4" a="1"/>
  <c r="R151" i="4" s="1"/>
  <c r="S151" i="4" a="1"/>
  <c r="S151" i="4"/>
  <c r="T151" i="4" a="1"/>
  <c r="T151" i="4"/>
  <c r="U151" i="4" a="1"/>
  <c r="U151" i="4" s="1"/>
  <c r="V151" i="4" a="1"/>
  <c r="V151" i="4" s="1"/>
  <c r="W151" i="4" a="1"/>
  <c r="W151" i="4"/>
  <c r="X151" i="4" a="1"/>
  <c r="X151" i="4"/>
  <c r="Y151" i="4" a="1"/>
  <c r="Y151" i="4" s="1"/>
  <c r="Z151" i="4" a="1"/>
  <c r="Z151" i="4" s="1"/>
  <c r="AA151" i="4" a="1"/>
  <c r="AA151" i="4"/>
  <c r="AB151" i="4" a="1"/>
  <c r="AB151" i="4"/>
  <c r="AC151" i="4" a="1"/>
  <c r="AC151" i="4" s="1"/>
  <c r="AD151" i="4" a="1"/>
  <c r="AD151" i="4" s="1"/>
  <c r="AE151" i="4" a="1"/>
  <c r="AE151" i="4"/>
  <c r="AF151" i="4" a="1"/>
  <c r="AF151" i="4" s="1"/>
  <c r="AG151" i="4" a="1"/>
  <c r="AG151" i="4" s="1"/>
  <c r="AH151" i="4" a="1"/>
  <c r="AH151" i="4" s="1"/>
  <c r="AI151" i="4" a="1"/>
  <c r="AI151" i="4"/>
  <c r="AJ151" i="4" a="1"/>
  <c r="AJ151" i="4"/>
  <c r="AK151" i="4" a="1"/>
  <c r="AK151" i="4" s="1"/>
  <c r="AL151" i="4" a="1"/>
  <c r="AL151" i="4" s="1"/>
  <c r="AM151" i="4" a="1"/>
  <c r="AM151" i="4"/>
  <c r="AN151" i="4" a="1"/>
  <c r="AN151" i="4"/>
  <c r="AO151" i="4" a="1"/>
  <c r="AO151" i="4" s="1"/>
  <c r="AP151" i="4" a="1"/>
  <c r="AP151" i="4" s="1"/>
  <c r="AQ151" i="4" a="1"/>
  <c r="AQ151" i="4"/>
  <c r="AR151" i="4" a="1"/>
  <c r="AR151" i="4"/>
  <c r="AS151" i="4" a="1"/>
  <c r="AS151" i="4" s="1"/>
  <c r="AT151" i="4" a="1"/>
  <c r="AT151" i="4" s="1"/>
  <c r="AU151" i="4" a="1"/>
  <c r="AU151" i="4"/>
  <c r="AV151" i="4" a="1"/>
  <c r="AV151" i="4"/>
  <c r="AW151" i="4" a="1"/>
  <c r="AW151" i="4" s="1"/>
  <c r="P151" i="4" a="1"/>
  <c r="P151" i="4" s="1"/>
  <c r="N151" i="4" a="1"/>
  <c r="N151" i="4" s="1"/>
  <c r="P149" i="4" a="1"/>
  <c r="P149" i="4" s="1"/>
  <c r="P137" i="2" a="1"/>
  <c r="P137" i="2" s="1"/>
  <c r="E643" i="2"/>
  <c r="D643" i="2"/>
  <c r="C643" i="2"/>
  <c r="E642" i="2"/>
  <c r="D642" i="2"/>
  <c r="C642" i="2"/>
  <c r="E641" i="2"/>
  <c r="D641" i="2"/>
  <c r="C641" i="2"/>
  <c r="E640" i="2"/>
  <c r="D640" i="2"/>
  <c r="C640" i="2"/>
  <c r="E639" i="2"/>
  <c r="D639" i="2"/>
  <c r="C639" i="2"/>
  <c r="E638" i="2"/>
  <c r="D638" i="2"/>
  <c r="C638" i="2"/>
  <c r="E637" i="2"/>
  <c r="D637" i="2"/>
  <c r="C637" i="2"/>
  <c r="E636" i="2"/>
  <c r="D636" i="2"/>
  <c r="C636" i="2"/>
  <c r="E635" i="2"/>
  <c r="D635" i="2"/>
  <c r="C635" i="2"/>
  <c r="E634" i="2"/>
  <c r="D634" i="2"/>
  <c r="C634" i="2"/>
  <c r="E633" i="2"/>
  <c r="D633" i="2"/>
  <c r="C633" i="2"/>
  <c r="E632" i="2"/>
  <c r="D632" i="2"/>
  <c r="C632" i="2"/>
  <c r="E631" i="2"/>
  <c r="D631" i="2"/>
  <c r="C631" i="2"/>
  <c r="E630" i="2"/>
  <c r="D630" i="2"/>
  <c r="C630" i="2"/>
  <c r="E629" i="2"/>
  <c r="D629" i="2"/>
  <c r="C629" i="2"/>
  <c r="E628" i="2"/>
  <c r="D628" i="2"/>
  <c r="C628" i="2"/>
  <c r="E627" i="2"/>
  <c r="D627" i="2"/>
  <c r="C627" i="2"/>
  <c r="E626" i="2"/>
  <c r="D626" i="2"/>
  <c r="C626" i="2"/>
  <c r="E625" i="2"/>
  <c r="D625" i="2"/>
  <c r="C625" i="2"/>
  <c r="E624" i="2"/>
  <c r="D624" i="2"/>
  <c r="C624" i="2"/>
  <c r="E623" i="2"/>
  <c r="D623" i="2"/>
  <c r="C623" i="2"/>
  <c r="E622" i="2"/>
  <c r="D622" i="2"/>
  <c r="C622" i="2"/>
  <c r="E621" i="2"/>
  <c r="D621" i="2"/>
  <c r="C621" i="2"/>
  <c r="E620" i="2"/>
  <c r="D620" i="2"/>
  <c r="C620" i="2"/>
  <c r="E619" i="2"/>
  <c r="D619" i="2"/>
  <c r="C619" i="2"/>
  <c r="E618" i="2"/>
  <c r="D618" i="2"/>
  <c r="C618" i="2"/>
  <c r="E617" i="2"/>
  <c r="D617" i="2"/>
  <c r="C617" i="2"/>
  <c r="E616" i="2"/>
  <c r="D616" i="2"/>
  <c r="C616" i="2"/>
  <c r="E615" i="2"/>
  <c r="D615" i="2"/>
  <c r="C615" i="2"/>
  <c r="E614" i="2"/>
  <c r="D614" i="2"/>
  <c r="C614" i="2"/>
  <c r="E613" i="2"/>
  <c r="D613" i="2"/>
  <c r="C613" i="2"/>
  <c r="E612" i="2"/>
  <c r="D612" i="2"/>
  <c r="C612" i="2"/>
  <c r="E611" i="2"/>
  <c r="D611" i="2"/>
  <c r="C611" i="2"/>
  <c r="E610" i="2"/>
  <c r="D610" i="2"/>
  <c r="C610" i="2"/>
  <c r="E609" i="2"/>
  <c r="D609" i="2"/>
  <c r="C609" i="2"/>
  <c r="E608" i="2"/>
  <c r="D608" i="2"/>
  <c r="C608" i="2"/>
  <c r="E607" i="2"/>
  <c r="D607" i="2"/>
  <c r="C607" i="2"/>
  <c r="E606" i="2"/>
  <c r="D606" i="2"/>
  <c r="C606" i="2"/>
  <c r="E605" i="2"/>
  <c r="D605" i="2"/>
  <c r="C605" i="2"/>
  <c r="E604" i="2"/>
  <c r="D604" i="2"/>
  <c r="C604" i="2"/>
  <c r="E603" i="2"/>
  <c r="D603" i="2"/>
  <c r="C603" i="2"/>
  <c r="E602" i="2"/>
  <c r="D602" i="2"/>
  <c r="C602" i="2"/>
  <c r="E601" i="2"/>
  <c r="D601" i="2"/>
  <c r="C601" i="2"/>
  <c r="E600" i="2"/>
  <c r="D600" i="2"/>
  <c r="C600" i="2"/>
  <c r="E599" i="2"/>
  <c r="D599" i="2"/>
  <c r="C599" i="2"/>
  <c r="E598" i="2"/>
  <c r="D598" i="2"/>
  <c r="C598" i="2"/>
  <c r="E597" i="2"/>
  <c r="D597" i="2"/>
  <c r="C597" i="2"/>
  <c r="E596" i="2"/>
  <c r="D596" i="2"/>
  <c r="C596" i="2"/>
  <c r="E595" i="2"/>
  <c r="D595" i="2"/>
  <c r="C595" i="2"/>
  <c r="E594" i="2"/>
  <c r="D594" i="2"/>
  <c r="C594" i="2"/>
  <c r="E593" i="2"/>
  <c r="D593" i="2"/>
  <c r="C593" i="2"/>
  <c r="E592" i="2"/>
  <c r="D592" i="2"/>
  <c r="C592" i="2"/>
  <c r="E591" i="2"/>
  <c r="D591" i="2"/>
  <c r="C591" i="2"/>
  <c r="E590" i="2"/>
  <c r="D590" i="2"/>
  <c r="C590" i="2"/>
  <c r="E589" i="2"/>
  <c r="D589" i="2"/>
  <c r="C589" i="2"/>
  <c r="E588" i="2"/>
  <c r="D588" i="2"/>
  <c r="C588" i="2"/>
  <c r="E587" i="2"/>
  <c r="D587" i="2"/>
  <c r="C587" i="2"/>
  <c r="E586" i="2"/>
  <c r="D586" i="2"/>
  <c r="C586" i="2"/>
  <c r="E585" i="2"/>
  <c r="D585" i="2"/>
  <c r="C585" i="2"/>
  <c r="E584" i="2"/>
  <c r="D584" i="2"/>
  <c r="C584" i="2"/>
  <c r="E583" i="2"/>
  <c r="D583" i="2"/>
  <c r="C583" i="2"/>
  <c r="E582" i="2"/>
  <c r="D582" i="2"/>
  <c r="C582" i="2"/>
  <c r="E581" i="2"/>
  <c r="D581" i="2"/>
  <c r="C581" i="2"/>
  <c r="E580" i="2"/>
  <c r="D580" i="2"/>
  <c r="C580" i="2"/>
  <c r="E579" i="2"/>
  <c r="D579" i="2"/>
  <c r="C579" i="2"/>
  <c r="E578" i="2"/>
  <c r="D578" i="2"/>
  <c r="C578" i="2"/>
  <c r="E577" i="2"/>
  <c r="D577" i="2"/>
  <c r="C577" i="2"/>
  <c r="E576" i="2"/>
  <c r="D576" i="2"/>
  <c r="C576" i="2"/>
  <c r="E575" i="2"/>
  <c r="D575" i="2"/>
  <c r="C575" i="2"/>
  <c r="E574" i="2"/>
  <c r="D574" i="2"/>
  <c r="C574" i="2"/>
  <c r="E573" i="2"/>
  <c r="D573" i="2"/>
  <c r="C573" i="2"/>
  <c r="E572" i="2"/>
  <c r="D572" i="2"/>
  <c r="C572" i="2"/>
  <c r="E571" i="2"/>
  <c r="D571" i="2"/>
  <c r="C571" i="2"/>
  <c r="E570" i="2"/>
  <c r="D570" i="2"/>
  <c r="C570" i="2"/>
  <c r="E569" i="2"/>
  <c r="D569" i="2"/>
  <c r="C569" i="2"/>
  <c r="E568" i="2"/>
  <c r="D568" i="2"/>
  <c r="C568" i="2"/>
  <c r="E567" i="2"/>
  <c r="D567" i="2"/>
  <c r="C567" i="2"/>
  <c r="E566" i="2"/>
  <c r="D566" i="2"/>
  <c r="C566" i="2"/>
  <c r="E565" i="2"/>
  <c r="D565" i="2"/>
  <c r="C565" i="2"/>
  <c r="E564" i="2"/>
  <c r="D564" i="2"/>
  <c r="C564" i="2"/>
  <c r="E563" i="2"/>
  <c r="D563" i="2"/>
  <c r="C563" i="2"/>
  <c r="E562" i="2"/>
  <c r="D562" i="2"/>
  <c r="C562" i="2"/>
  <c r="E561" i="2"/>
  <c r="D561" i="2"/>
  <c r="C561" i="2"/>
  <c r="E560" i="2"/>
  <c r="D560" i="2"/>
  <c r="C560" i="2"/>
  <c r="E559" i="2"/>
  <c r="D559" i="2"/>
  <c r="C559" i="2"/>
  <c r="E558" i="2"/>
  <c r="D558" i="2"/>
  <c r="C558" i="2"/>
  <c r="E557" i="2"/>
  <c r="D557" i="2"/>
  <c r="C557" i="2"/>
  <c r="E556" i="2"/>
  <c r="D556" i="2"/>
  <c r="C556" i="2"/>
  <c r="E555" i="2"/>
  <c r="D555" i="2"/>
  <c r="C555" i="2"/>
  <c r="E554" i="2"/>
  <c r="D554" i="2"/>
  <c r="C554" i="2"/>
  <c r="E553" i="2"/>
  <c r="D553" i="2"/>
  <c r="C553" i="2"/>
  <c r="E552" i="2"/>
  <c r="D552" i="2"/>
  <c r="C552" i="2"/>
  <c r="E551" i="2"/>
  <c r="D551" i="2"/>
  <c r="C551" i="2"/>
  <c r="E550" i="2"/>
  <c r="D550" i="2"/>
  <c r="C550" i="2"/>
  <c r="E549" i="2"/>
  <c r="D549" i="2"/>
  <c r="C549" i="2"/>
  <c r="E548" i="2"/>
  <c r="D548" i="2"/>
  <c r="C548" i="2"/>
  <c r="E547" i="2"/>
  <c r="D547" i="2"/>
  <c r="C547" i="2"/>
  <c r="E546" i="2"/>
  <c r="D546" i="2"/>
  <c r="C546" i="2"/>
  <c r="E545" i="2"/>
  <c r="D545" i="2"/>
  <c r="C545" i="2"/>
  <c r="E544" i="2"/>
  <c r="D544" i="2"/>
  <c r="C544" i="2"/>
  <c r="E543" i="2"/>
  <c r="D543" i="2"/>
  <c r="C543" i="2"/>
  <c r="E542" i="2"/>
  <c r="D542" i="2"/>
  <c r="C542" i="2"/>
  <c r="E541" i="2"/>
  <c r="D541" i="2"/>
  <c r="C541" i="2"/>
  <c r="E540" i="2"/>
  <c r="D540" i="2"/>
  <c r="C540" i="2"/>
  <c r="E539" i="2"/>
  <c r="D539" i="2"/>
  <c r="C539" i="2"/>
  <c r="E538" i="2"/>
  <c r="D538" i="2"/>
  <c r="C538" i="2"/>
  <c r="E537" i="2"/>
  <c r="D537" i="2"/>
  <c r="C537" i="2"/>
  <c r="E536" i="2"/>
  <c r="D536" i="2"/>
  <c r="C536" i="2"/>
  <c r="E535" i="2"/>
  <c r="D535" i="2"/>
  <c r="C535" i="2"/>
  <c r="E534" i="2"/>
  <c r="D534" i="2"/>
  <c r="C534" i="2"/>
  <c r="E533" i="2"/>
  <c r="D533" i="2"/>
  <c r="C533" i="2"/>
  <c r="E532" i="2"/>
  <c r="D532" i="2"/>
  <c r="C532" i="2"/>
  <c r="E531" i="2"/>
  <c r="D531" i="2"/>
  <c r="C531" i="2"/>
  <c r="E530" i="2"/>
  <c r="D530" i="2"/>
  <c r="C530" i="2"/>
  <c r="E529" i="2"/>
  <c r="D529" i="2"/>
  <c r="C529" i="2"/>
  <c r="E528" i="2"/>
  <c r="D528" i="2"/>
  <c r="C528" i="2"/>
  <c r="E527" i="2"/>
  <c r="D527" i="2"/>
  <c r="C527" i="2"/>
  <c r="E526" i="2"/>
  <c r="D526" i="2"/>
  <c r="C526" i="2"/>
  <c r="E525" i="2"/>
  <c r="D525" i="2"/>
  <c r="C525" i="2"/>
  <c r="E524" i="2"/>
  <c r="D524" i="2"/>
  <c r="C524" i="2"/>
  <c r="E523" i="2"/>
  <c r="D523" i="2"/>
  <c r="C523" i="2"/>
  <c r="E522" i="2"/>
  <c r="D522" i="2"/>
  <c r="C522" i="2"/>
  <c r="E521" i="2"/>
  <c r="D521" i="2"/>
  <c r="C521" i="2"/>
  <c r="E520" i="2"/>
  <c r="D520" i="2"/>
  <c r="C520" i="2"/>
  <c r="E519" i="2"/>
  <c r="D519" i="2"/>
  <c r="C519" i="2"/>
  <c r="E518" i="2"/>
  <c r="D518" i="2"/>
  <c r="C518" i="2"/>
  <c r="E517" i="2"/>
  <c r="D517" i="2"/>
  <c r="C517" i="2"/>
  <c r="E516" i="2"/>
  <c r="D516" i="2"/>
  <c r="C516" i="2"/>
  <c r="E515" i="2"/>
  <c r="D515" i="2"/>
  <c r="C515" i="2"/>
  <c r="E514" i="2"/>
  <c r="D514" i="2"/>
  <c r="C514" i="2"/>
  <c r="E513" i="2"/>
  <c r="D513" i="2"/>
  <c r="C513" i="2"/>
  <c r="E512" i="2"/>
  <c r="D512" i="2"/>
  <c r="C512" i="2"/>
  <c r="E511" i="2"/>
  <c r="D511" i="2"/>
  <c r="C511" i="2"/>
  <c r="E510" i="2"/>
  <c r="D510" i="2"/>
  <c r="C510" i="2"/>
  <c r="E509" i="2"/>
  <c r="D509" i="2"/>
  <c r="C509" i="2"/>
  <c r="E508" i="2"/>
  <c r="D508" i="2"/>
  <c r="C508" i="2"/>
  <c r="E507" i="2"/>
  <c r="D507" i="2"/>
  <c r="C507" i="2"/>
  <c r="E506" i="2"/>
  <c r="D506" i="2"/>
  <c r="C506" i="2"/>
  <c r="E505" i="2"/>
  <c r="D505" i="2"/>
  <c r="C505" i="2"/>
  <c r="E504" i="2"/>
  <c r="D504" i="2"/>
  <c r="C504" i="2"/>
  <c r="E503" i="2"/>
  <c r="D503" i="2"/>
  <c r="C503" i="2"/>
  <c r="E502" i="2"/>
  <c r="D502" i="2"/>
  <c r="C502" i="2"/>
  <c r="E501" i="2"/>
  <c r="D501" i="2"/>
  <c r="C501" i="2"/>
  <c r="E500" i="2"/>
  <c r="D500" i="2"/>
  <c r="C500" i="2"/>
  <c r="E499" i="2"/>
  <c r="D499" i="2"/>
  <c r="C499" i="2"/>
  <c r="E498" i="2"/>
  <c r="D498" i="2"/>
  <c r="C498" i="2"/>
  <c r="E497" i="2"/>
  <c r="D497" i="2"/>
  <c r="C497" i="2"/>
  <c r="E496" i="2"/>
  <c r="D496" i="2"/>
  <c r="C496" i="2"/>
  <c r="E495" i="2"/>
  <c r="D495" i="2"/>
  <c r="C495" i="2"/>
  <c r="E494" i="2"/>
  <c r="D494" i="2"/>
  <c r="C494" i="2"/>
  <c r="E493" i="2"/>
  <c r="D493" i="2"/>
  <c r="C493" i="2"/>
  <c r="E492" i="2"/>
  <c r="D492" i="2"/>
  <c r="C492" i="2"/>
  <c r="E491" i="2"/>
  <c r="D491" i="2"/>
  <c r="C491" i="2"/>
  <c r="E490" i="2"/>
  <c r="D490" i="2"/>
  <c r="C490" i="2"/>
  <c r="E489" i="2"/>
  <c r="D489" i="2"/>
  <c r="C489" i="2"/>
  <c r="E488" i="2"/>
  <c r="D488" i="2"/>
  <c r="C488" i="2"/>
  <c r="E487" i="2"/>
  <c r="D487" i="2"/>
  <c r="C487" i="2"/>
  <c r="E486" i="2"/>
  <c r="D486" i="2"/>
  <c r="C486" i="2"/>
  <c r="E485" i="2"/>
  <c r="D485" i="2"/>
  <c r="C485" i="2"/>
  <c r="E484" i="2"/>
  <c r="D484" i="2"/>
  <c r="C484" i="2"/>
  <c r="E483" i="2"/>
  <c r="D483" i="2"/>
  <c r="C483" i="2"/>
  <c r="E482" i="2"/>
  <c r="D482" i="2"/>
  <c r="C482" i="2"/>
  <c r="E481" i="2"/>
  <c r="D481" i="2"/>
  <c r="C481" i="2"/>
  <c r="E480" i="2"/>
  <c r="D480" i="2"/>
  <c r="C480" i="2"/>
  <c r="E479" i="2"/>
  <c r="D479" i="2"/>
  <c r="C479" i="2"/>
  <c r="E478" i="2"/>
  <c r="D478" i="2"/>
  <c r="C478" i="2"/>
  <c r="E477" i="2"/>
  <c r="D477" i="2"/>
  <c r="C477" i="2"/>
  <c r="E476" i="2"/>
  <c r="D476" i="2"/>
  <c r="C476" i="2"/>
  <c r="E475" i="2"/>
  <c r="D475" i="2"/>
  <c r="C475" i="2"/>
  <c r="E474" i="2"/>
  <c r="D474" i="2"/>
  <c r="C474" i="2"/>
  <c r="E473" i="2"/>
  <c r="D473" i="2"/>
  <c r="C473" i="2"/>
  <c r="E472" i="2"/>
  <c r="D472" i="2"/>
  <c r="C472" i="2"/>
  <c r="E471" i="2"/>
  <c r="D471" i="2"/>
  <c r="C471" i="2"/>
  <c r="E470" i="2"/>
  <c r="D470" i="2"/>
  <c r="C470" i="2"/>
  <c r="E469" i="2"/>
  <c r="D469" i="2"/>
  <c r="C469" i="2"/>
  <c r="E468" i="2"/>
  <c r="D468" i="2"/>
  <c r="C468" i="2"/>
  <c r="E467" i="2"/>
  <c r="D467" i="2"/>
  <c r="C467" i="2"/>
  <c r="E466" i="2"/>
  <c r="D466" i="2"/>
  <c r="C466" i="2"/>
  <c r="E465" i="2"/>
  <c r="D465" i="2"/>
  <c r="C465" i="2"/>
  <c r="E464" i="2"/>
  <c r="D464" i="2"/>
  <c r="C464" i="2"/>
  <c r="E463" i="2"/>
  <c r="D463" i="2"/>
  <c r="C463" i="2"/>
  <c r="E462" i="2"/>
  <c r="D462" i="2"/>
  <c r="C462" i="2"/>
  <c r="E461" i="2"/>
  <c r="D461" i="2"/>
  <c r="C461" i="2"/>
  <c r="E460" i="2"/>
  <c r="D460" i="2"/>
  <c r="C460" i="2"/>
  <c r="E459" i="2"/>
  <c r="D459" i="2"/>
  <c r="C459" i="2"/>
  <c r="E458" i="2"/>
  <c r="D458" i="2"/>
  <c r="C458" i="2"/>
  <c r="E457" i="2"/>
  <c r="D457" i="2"/>
  <c r="C457" i="2"/>
  <c r="E456" i="2"/>
  <c r="D456" i="2"/>
  <c r="C456" i="2"/>
  <c r="E455" i="2"/>
  <c r="D455" i="2"/>
  <c r="C455" i="2"/>
  <c r="E454" i="2"/>
  <c r="D454" i="2"/>
  <c r="C454" i="2"/>
  <c r="E453" i="2"/>
  <c r="D453" i="2"/>
  <c r="C453" i="2"/>
  <c r="E452" i="2"/>
  <c r="D452" i="2"/>
  <c r="C452" i="2"/>
  <c r="E451" i="2"/>
  <c r="D451" i="2"/>
  <c r="C451" i="2"/>
  <c r="E450" i="2"/>
  <c r="D450" i="2"/>
  <c r="C450" i="2"/>
  <c r="E449" i="2"/>
  <c r="D449" i="2"/>
  <c r="C449" i="2"/>
  <c r="E448" i="2"/>
  <c r="D448" i="2"/>
  <c r="C448" i="2"/>
  <c r="E447" i="2"/>
  <c r="D447" i="2"/>
  <c r="C447" i="2"/>
  <c r="E446" i="2"/>
  <c r="D446" i="2"/>
  <c r="C446" i="2"/>
  <c r="E445" i="2"/>
  <c r="D445" i="2"/>
  <c r="C445" i="2"/>
  <c r="E444" i="2"/>
  <c r="D444" i="2"/>
  <c r="C444" i="2"/>
  <c r="E443" i="2"/>
  <c r="D443" i="2"/>
  <c r="C443" i="2"/>
  <c r="E442" i="2"/>
  <c r="D442" i="2"/>
  <c r="C442" i="2"/>
  <c r="E441" i="2"/>
  <c r="D441" i="2"/>
  <c r="C441" i="2"/>
  <c r="E440" i="2"/>
  <c r="D440" i="2"/>
  <c r="C440" i="2"/>
  <c r="E439" i="2"/>
  <c r="D439" i="2"/>
  <c r="C439" i="2"/>
  <c r="E438" i="2"/>
  <c r="D438" i="2"/>
  <c r="C438" i="2"/>
  <c r="E437" i="2"/>
  <c r="D437" i="2"/>
  <c r="C437" i="2"/>
  <c r="E436" i="2"/>
  <c r="D436" i="2"/>
  <c r="C436" i="2"/>
  <c r="E435" i="2"/>
  <c r="D435" i="2"/>
  <c r="C435" i="2"/>
  <c r="E434" i="2"/>
  <c r="D434" i="2"/>
  <c r="C434" i="2"/>
  <c r="E433" i="2"/>
  <c r="D433" i="2"/>
  <c r="C433" i="2"/>
  <c r="E432" i="2"/>
  <c r="D432" i="2"/>
  <c r="C432" i="2"/>
  <c r="E431" i="2"/>
  <c r="D431" i="2"/>
  <c r="C431" i="2"/>
  <c r="E430" i="2"/>
  <c r="D430" i="2"/>
  <c r="C430" i="2"/>
  <c r="E429" i="2"/>
  <c r="D429" i="2"/>
  <c r="C429" i="2"/>
  <c r="E428" i="2"/>
  <c r="D428" i="2"/>
  <c r="C428" i="2"/>
  <c r="E427" i="2"/>
  <c r="D427" i="2"/>
  <c r="C427" i="2"/>
  <c r="E426" i="2"/>
  <c r="D426" i="2"/>
  <c r="C426" i="2"/>
  <c r="E425" i="2"/>
  <c r="D425" i="2"/>
  <c r="C425" i="2"/>
  <c r="E424" i="2"/>
  <c r="D424" i="2"/>
  <c r="C424" i="2"/>
  <c r="E423" i="2"/>
  <c r="D423" i="2"/>
  <c r="C423" i="2"/>
  <c r="E422" i="2"/>
  <c r="D422" i="2"/>
  <c r="C422" i="2"/>
  <c r="E421" i="2"/>
  <c r="D421" i="2"/>
  <c r="C421" i="2"/>
  <c r="E420" i="2"/>
  <c r="D420" i="2"/>
  <c r="C420" i="2"/>
  <c r="E419" i="2"/>
  <c r="D419" i="2"/>
  <c r="C419" i="2"/>
  <c r="E418" i="2"/>
  <c r="D418" i="2"/>
  <c r="C418" i="2"/>
  <c r="E417" i="2"/>
  <c r="D417" i="2"/>
  <c r="C417" i="2"/>
  <c r="E416" i="2"/>
  <c r="D416" i="2"/>
  <c r="C416" i="2"/>
  <c r="E415" i="2"/>
  <c r="D415" i="2"/>
  <c r="C415" i="2"/>
  <c r="E414" i="2"/>
  <c r="D414" i="2"/>
  <c r="C414" i="2"/>
  <c r="E413" i="2"/>
  <c r="D413" i="2"/>
  <c r="C413" i="2"/>
  <c r="E412" i="2"/>
  <c r="D412" i="2"/>
  <c r="C412" i="2"/>
  <c r="E411" i="2"/>
  <c r="D411" i="2"/>
  <c r="C411" i="2"/>
  <c r="E410" i="2"/>
  <c r="D410" i="2"/>
  <c r="C410" i="2"/>
  <c r="E409" i="2"/>
  <c r="D409" i="2"/>
  <c r="C409" i="2"/>
  <c r="E408" i="2"/>
  <c r="D408" i="2"/>
  <c r="C408" i="2"/>
  <c r="E407" i="2"/>
  <c r="D407" i="2"/>
  <c r="C407" i="2"/>
  <c r="E406" i="2"/>
  <c r="D406" i="2"/>
  <c r="C406" i="2"/>
  <c r="E405" i="2"/>
  <c r="D405" i="2"/>
  <c r="C405" i="2"/>
  <c r="E404" i="2"/>
  <c r="D404" i="2"/>
  <c r="C404" i="2"/>
  <c r="E403" i="2"/>
  <c r="D403" i="2"/>
  <c r="C403" i="2"/>
  <c r="E402" i="2"/>
  <c r="D402" i="2"/>
  <c r="C402" i="2"/>
  <c r="E401" i="2"/>
  <c r="D401" i="2"/>
  <c r="C401" i="2"/>
  <c r="E400" i="2"/>
  <c r="D400" i="2"/>
  <c r="C400" i="2"/>
  <c r="E399" i="2"/>
  <c r="D399" i="2"/>
  <c r="C399" i="2"/>
  <c r="E398" i="2"/>
  <c r="D398" i="2"/>
  <c r="C398" i="2"/>
  <c r="E397" i="2"/>
  <c r="D397" i="2"/>
  <c r="C397" i="2"/>
  <c r="E396" i="2"/>
  <c r="D396" i="2"/>
  <c r="C396" i="2"/>
  <c r="E395" i="2"/>
  <c r="D395" i="2"/>
  <c r="C395" i="2"/>
  <c r="E394" i="2"/>
  <c r="D394" i="2"/>
  <c r="C394" i="2"/>
  <c r="E393" i="2"/>
  <c r="D393" i="2"/>
  <c r="C393" i="2"/>
  <c r="E392" i="2"/>
  <c r="D392" i="2"/>
  <c r="C392" i="2"/>
  <c r="E391" i="2"/>
  <c r="D391" i="2"/>
  <c r="C391" i="2"/>
  <c r="E390" i="2"/>
  <c r="D390" i="2"/>
  <c r="C390" i="2"/>
  <c r="E389" i="2"/>
  <c r="D389" i="2"/>
  <c r="C389" i="2"/>
  <c r="E388" i="2"/>
  <c r="D388" i="2"/>
  <c r="C388" i="2"/>
  <c r="E387" i="2"/>
  <c r="D387" i="2"/>
  <c r="C387" i="2"/>
  <c r="E386" i="2"/>
  <c r="D386" i="2"/>
  <c r="C386" i="2"/>
  <c r="E385" i="2"/>
  <c r="D385" i="2"/>
  <c r="C385" i="2"/>
  <c r="E384" i="2"/>
  <c r="D384" i="2"/>
  <c r="C384" i="2"/>
  <c r="E383" i="2"/>
  <c r="D383" i="2"/>
  <c r="C383" i="2"/>
  <c r="E382" i="2"/>
  <c r="D382" i="2"/>
  <c r="C382" i="2"/>
  <c r="E381" i="2"/>
  <c r="D381" i="2"/>
  <c r="C381" i="2"/>
  <c r="E380" i="2"/>
  <c r="D380" i="2"/>
  <c r="C380" i="2"/>
  <c r="E379" i="2"/>
  <c r="D379" i="2"/>
  <c r="C379" i="2"/>
  <c r="E378" i="2"/>
  <c r="D378" i="2"/>
  <c r="C378" i="2"/>
  <c r="E377" i="2"/>
  <c r="D377" i="2"/>
  <c r="C377" i="2"/>
  <c r="E376" i="2"/>
  <c r="D376" i="2"/>
  <c r="C376" i="2"/>
  <c r="E375" i="2"/>
  <c r="D375" i="2"/>
  <c r="C375" i="2"/>
  <c r="E374" i="2"/>
  <c r="D374" i="2"/>
  <c r="C374" i="2"/>
  <c r="E373" i="2"/>
  <c r="D373" i="2"/>
  <c r="C373" i="2"/>
  <c r="E372" i="2"/>
  <c r="D372" i="2"/>
  <c r="C372" i="2"/>
  <c r="E371" i="2"/>
  <c r="D371" i="2"/>
  <c r="C371" i="2"/>
  <c r="E370" i="2"/>
  <c r="D370" i="2"/>
  <c r="C370" i="2"/>
  <c r="E369" i="2"/>
  <c r="D369" i="2"/>
  <c r="C369" i="2"/>
  <c r="E368" i="2"/>
  <c r="D368" i="2"/>
  <c r="C368" i="2"/>
  <c r="E367" i="2"/>
  <c r="D367" i="2"/>
  <c r="C367" i="2"/>
  <c r="E366" i="2"/>
  <c r="D366" i="2"/>
  <c r="C366" i="2"/>
  <c r="E365" i="2"/>
  <c r="D365" i="2"/>
  <c r="C365" i="2"/>
  <c r="E364" i="2"/>
  <c r="D364" i="2"/>
  <c r="C364" i="2"/>
  <c r="E363" i="2"/>
  <c r="D363" i="2"/>
  <c r="C363" i="2"/>
  <c r="E362" i="2"/>
  <c r="D362" i="2"/>
  <c r="C362" i="2"/>
  <c r="E361" i="2"/>
  <c r="D361" i="2"/>
  <c r="C361" i="2"/>
  <c r="E360" i="2"/>
  <c r="D360" i="2"/>
  <c r="C360" i="2"/>
  <c r="E359" i="2"/>
  <c r="D359" i="2"/>
  <c r="C359" i="2"/>
  <c r="E358" i="2"/>
  <c r="D358" i="2"/>
  <c r="C358" i="2"/>
  <c r="E357" i="2"/>
  <c r="D357" i="2"/>
  <c r="C357" i="2"/>
  <c r="E356" i="2"/>
  <c r="D356" i="2"/>
  <c r="C356" i="2"/>
  <c r="E355" i="2"/>
  <c r="D355" i="2"/>
  <c r="C355" i="2"/>
  <c r="E354" i="2"/>
  <c r="D354" i="2"/>
  <c r="C354" i="2"/>
  <c r="E353" i="2"/>
  <c r="D353" i="2"/>
  <c r="C353" i="2"/>
  <c r="E352" i="2"/>
  <c r="D352" i="2"/>
  <c r="C352" i="2"/>
  <c r="E351" i="2"/>
  <c r="D351" i="2"/>
  <c r="C351" i="2"/>
  <c r="E350" i="2"/>
  <c r="D350" i="2"/>
  <c r="C350" i="2"/>
  <c r="E349" i="2"/>
  <c r="D349" i="2"/>
  <c r="C349" i="2"/>
  <c r="E348" i="2"/>
  <c r="D348" i="2"/>
  <c r="C348" i="2"/>
  <c r="E347" i="2"/>
  <c r="D347" i="2"/>
  <c r="C347" i="2"/>
  <c r="E346" i="2"/>
  <c r="D346" i="2"/>
  <c r="C346" i="2"/>
  <c r="E345" i="2"/>
  <c r="D345" i="2"/>
  <c r="C345" i="2"/>
  <c r="E344" i="2"/>
  <c r="D344" i="2"/>
  <c r="C344" i="2"/>
  <c r="E343" i="2"/>
  <c r="D343" i="2"/>
  <c r="C343" i="2"/>
  <c r="E342" i="2"/>
  <c r="D342" i="2"/>
  <c r="C342" i="2"/>
  <c r="E341" i="2"/>
  <c r="D341" i="2"/>
  <c r="C341" i="2"/>
  <c r="E340" i="2"/>
  <c r="D340" i="2"/>
  <c r="C340" i="2"/>
  <c r="E339" i="2"/>
  <c r="D339" i="2"/>
  <c r="C339" i="2"/>
  <c r="E338" i="2"/>
  <c r="D338" i="2"/>
  <c r="C338" i="2"/>
  <c r="E337" i="2"/>
  <c r="D337" i="2"/>
  <c r="C337" i="2"/>
  <c r="E336" i="2"/>
  <c r="D336" i="2"/>
  <c r="C336" i="2"/>
  <c r="E335" i="2"/>
  <c r="D335" i="2"/>
  <c r="C335" i="2"/>
  <c r="E334" i="2"/>
  <c r="D334" i="2"/>
  <c r="C334" i="2"/>
  <c r="E333" i="2"/>
  <c r="D333" i="2"/>
  <c r="C333" i="2"/>
  <c r="E332" i="2"/>
  <c r="D332" i="2"/>
  <c r="C332" i="2"/>
  <c r="E331" i="2"/>
  <c r="D331" i="2"/>
  <c r="C331" i="2"/>
  <c r="E330" i="2"/>
  <c r="D330" i="2"/>
  <c r="C330" i="2"/>
  <c r="E329" i="2"/>
  <c r="D329" i="2"/>
  <c r="C329" i="2"/>
  <c r="E328" i="2"/>
  <c r="D328" i="2"/>
  <c r="C328" i="2"/>
  <c r="E327" i="2"/>
  <c r="D327" i="2"/>
  <c r="C327" i="2"/>
  <c r="E326" i="2"/>
  <c r="D326" i="2"/>
  <c r="C326" i="2"/>
  <c r="E325" i="2"/>
  <c r="D325" i="2"/>
  <c r="C325" i="2"/>
  <c r="E324" i="2"/>
  <c r="D324" i="2"/>
  <c r="C324" i="2"/>
  <c r="E323" i="2"/>
  <c r="D323" i="2"/>
  <c r="C323" i="2"/>
  <c r="E322" i="2"/>
  <c r="D322" i="2"/>
  <c r="C322" i="2"/>
  <c r="E321" i="2"/>
  <c r="D321" i="2"/>
  <c r="C321" i="2"/>
  <c r="E320" i="2"/>
  <c r="D320" i="2"/>
  <c r="C320" i="2"/>
  <c r="E319" i="2"/>
  <c r="D319" i="2"/>
  <c r="C319" i="2"/>
  <c r="E318" i="2"/>
  <c r="D318" i="2"/>
  <c r="C318" i="2"/>
  <c r="E317" i="2"/>
  <c r="D317" i="2"/>
  <c r="C317" i="2"/>
  <c r="E316" i="2"/>
  <c r="D316" i="2"/>
  <c r="C316" i="2"/>
  <c r="E315" i="2"/>
  <c r="D315" i="2"/>
  <c r="C315" i="2"/>
  <c r="E314" i="2"/>
  <c r="D314" i="2"/>
  <c r="C314" i="2"/>
  <c r="E313" i="2"/>
  <c r="D313" i="2"/>
  <c r="C313" i="2"/>
  <c r="E312" i="2"/>
  <c r="D312" i="2"/>
  <c r="C312" i="2"/>
  <c r="E311" i="2"/>
  <c r="D311" i="2"/>
  <c r="C311" i="2"/>
  <c r="E310" i="2"/>
  <c r="D310" i="2"/>
  <c r="C310" i="2"/>
  <c r="E309" i="2"/>
  <c r="D309" i="2"/>
  <c r="C309" i="2"/>
  <c r="E308" i="2"/>
  <c r="D308" i="2"/>
  <c r="C308" i="2"/>
  <c r="E307" i="2"/>
  <c r="D307" i="2"/>
  <c r="C307" i="2"/>
  <c r="E306" i="2"/>
  <c r="D306" i="2"/>
  <c r="C306" i="2"/>
  <c r="E305" i="2"/>
  <c r="D305" i="2"/>
  <c r="C305" i="2"/>
  <c r="E304" i="2"/>
  <c r="D304" i="2"/>
  <c r="C304" i="2"/>
  <c r="E303" i="2"/>
  <c r="D303" i="2"/>
  <c r="C303" i="2"/>
  <c r="E302" i="2"/>
  <c r="D302" i="2"/>
  <c r="C302" i="2"/>
  <c r="E301" i="2"/>
  <c r="D301" i="2"/>
  <c r="C301" i="2"/>
  <c r="E300" i="2"/>
  <c r="D300" i="2"/>
  <c r="C300" i="2"/>
  <c r="E299" i="2"/>
  <c r="D299" i="2"/>
  <c r="C299" i="2"/>
  <c r="E298" i="2"/>
  <c r="D298" i="2"/>
  <c r="C298" i="2"/>
  <c r="E297" i="2"/>
  <c r="D297" i="2"/>
  <c r="C297" i="2"/>
  <c r="E296" i="2"/>
  <c r="D296" i="2"/>
  <c r="C296" i="2"/>
  <c r="E295" i="2"/>
  <c r="D295" i="2"/>
  <c r="C295" i="2"/>
  <c r="E294" i="2"/>
  <c r="D294" i="2"/>
  <c r="C294" i="2"/>
  <c r="E293" i="2"/>
  <c r="D293" i="2"/>
  <c r="C293" i="2"/>
  <c r="E292" i="2"/>
  <c r="D292" i="2"/>
  <c r="C292" i="2"/>
  <c r="E291" i="2"/>
  <c r="D291" i="2"/>
  <c r="C291" i="2"/>
  <c r="E290" i="2"/>
  <c r="D290" i="2"/>
  <c r="C290" i="2"/>
  <c r="E289" i="2"/>
  <c r="D289" i="2"/>
  <c r="C289" i="2"/>
  <c r="E288" i="2"/>
  <c r="D288" i="2"/>
  <c r="C288" i="2"/>
  <c r="E287" i="2"/>
  <c r="D287" i="2"/>
  <c r="C287" i="2"/>
  <c r="E286" i="2"/>
  <c r="D286" i="2"/>
  <c r="C286" i="2"/>
  <c r="E285" i="2"/>
  <c r="D285" i="2"/>
  <c r="C285" i="2"/>
  <c r="E284" i="2"/>
  <c r="D284" i="2"/>
  <c r="C284" i="2"/>
  <c r="E283" i="2"/>
  <c r="D283" i="2"/>
  <c r="C283" i="2"/>
  <c r="E282" i="2"/>
  <c r="D282" i="2"/>
  <c r="C282" i="2"/>
  <c r="E281" i="2"/>
  <c r="D281" i="2"/>
  <c r="C281" i="2"/>
  <c r="E280" i="2"/>
  <c r="D280" i="2"/>
  <c r="C280" i="2"/>
  <c r="E279" i="2"/>
  <c r="D279" i="2"/>
  <c r="C279" i="2"/>
  <c r="E278" i="2"/>
  <c r="D278" i="2"/>
  <c r="C278" i="2"/>
  <c r="E277" i="2"/>
  <c r="D277" i="2"/>
  <c r="C277" i="2"/>
  <c r="E276" i="2"/>
  <c r="D276" i="2"/>
  <c r="C276" i="2"/>
  <c r="E275" i="2"/>
  <c r="D275" i="2"/>
  <c r="C275" i="2"/>
  <c r="E274" i="2"/>
  <c r="D274" i="2"/>
  <c r="C274" i="2"/>
  <c r="E273" i="2"/>
  <c r="D273" i="2"/>
  <c r="C273" i="2"/>
  <c r="E272" i="2"/>
  <c r="D272" i="2"/>
  <c r="C272" i="2"/>
  <c r="E271" i="2"/>
  <c r="D271" i="2"/>
  <c r="C271" i="2"/>
  <c r="E270" i="2"/>
  <c r="D270" i="2"/>
  <c r="C270" i="2"/>
  <c r="E269" i="2"/>
  <c r="D269" i="2"/>
  <c r="C269" i="2"/>
  <c r="E268" i="2"/>
  <c r="D268" i="2"/>
  <c r="C268" i="2"/>
  <c r="E267" i="2"/>
  <c r="D267" i="2"/>
  <c r="C267" i="2"/>
  <c r="E266" i="2"/>
  <c r="D266" i="2"/>
  <c r="C266" i="2"/>
  <c r="E265" i="2"/>
  <c r="D265" i="2"/>
  <c r="C265" i="2"/>
  <c r="E264" i="2"/>
  <c r="D264" i="2"/>
  <c r="C264" i="2"/>
  <c r="E263" i="2"/>
  <c r="D263" i="2"/>
  <c r="C263" i="2"/>
  <c r="E262" i="2"/>
  <c r="D262" i="2"/>
  <c r="C262" i="2"/>
  <c r="E261" i="2"/>
  <c r="D261" i="2"/>
  <c r="C261" i="2"/>
  <c r="E260" i="2"/>
  <c r="D260" i="2"/>
  <c r="C260" i="2"/>
  <c r="E259" i="2"/>
  <c r="D259" i="2"/>
  <c r="C259" i="2"/>
  <c r="E258" i="2"/>
  <c r="D258" i="2"/>
  <c r="C258" i="2"/>
  <c r="E257" i="2"/>
  <c r="D257" i="2"/>
  <c r="C257" i="2"/>
  <c r="E256" i="2"/>
  <c r="D256" i="2"/>
  <c r="C256" i="2"/>
  <c r="E255" i="2"/>
  <c r="D255" i="2"/>
  <c r="C255" i="2"/>
  <c r="E254" i="2"/>
  <c r="D254" i="2"/>
  <c r="C254" i="2"/>
  <c r="E253" i="2"/>
  <c r="D253" i="2"/>
  <c r="C253" i="2"/>
  <c r="E252" i="2"/>
  <c r="D252" i="2"/>
  <c r="C252" i="2"/>
  <c r="E251" i="2"/>
  <c r="D251" i="2"/>
  <c r="C251" i="2"/>
  <c r="E250" i="2"/>
  <c r="D250" i="2"/>
  <c r="C250" i="2"/>
  <c r="E249" i="2"/>
  <c r="D249" i="2"/>
  <c r="C249" i="2"/>
  <c r="E248" i="2"/>
  <c r="D248" i="2"/>
  <c r="C248" i="2"/>
  <c r="E247" i="2"/>
  <c r="D247" i="2"/>
  <c r="C247" i="2"/>
  <c r="E246" i="2"/>
  <c r="D246" i="2"/>
  <c r="C246" i="2"/>
  <c r="E245" i="2"/>
  <c r="D245" i="2"/>
  <c r="C245" i="2"/>
  <c r="E244" i="2"/>
  <c r="D244" i="2"/>
  <c r="C244" i="2"/>
  <c r="E243" i="2"/>
  <c r="D243" i="2"/>
  <c r="C243" i="2"/>
  <c r="E242" i="2"/>
  <c r="D242" i="2"/>
  <c r="C242" i="2"/>
  <c r="E241" i="2"/>
  <c r="D241" i="2"/>
  <c r="C241" i="2"/>
  <c r="E240" i="2"/>
  <c r="D240" i="2"/>
  <c r="C240" i="2"/>
  <c r="E239" i="2"/>
  <c r="D239" i="2"/>
  <c r="C239" i="2"/>
  <c r="E238" i="2"/>
  <c r="D238" i="2"/>
  <c r="C238" i="2"/>
  <c r="E237" i="2"/>
  <c r="D237" i="2"/>
  <c r="C237" i="2"/>
  <c r="E236" i="2"/>
  <c r="D236" i="2"/>
  <c r="C236" i="2"/>
  <c r="E235" i="2"/>
  <c r="D235" i="2"/>
  <c r="C235" i="2"/>
  <c r="E234" i="2"/>
  <c r="D234" i="2"/>
  <c r="C234" i="2"/>
  <c r="E233" i="2"/>
  <c r="D233" i="2"/>
  <c r="C233" i="2"/>
  <c r="E232" i="2"/>
  <c r="D232" i="2"/>
  <c r="C232" i="2"/>
  <c r="E231" i="2"/>
  <c r="D231" i="2"/>
  <c r="C231" i="2"/>
  <c r="E230" i="2"/>
  <c r="D230" i="2"/>
  <c r="C230" i="2"/>
  <c r="E229" i="2"/>
  <c r="D229" i="2"/>
  <c r="C229" i="2"/>
  <c r="E228" i="2"/>
  <c r="D228" i="2"/>
  <c r="C228" i="2"/>
  <c r="E227" i="2"/>
  <c r="D227" i="2"/>
  <c r="C227" i="2"/>
  <c r="E226" i="2"/>
  <c r="D226" i="2"/>
  <c r="C226" i="2"/>
  <c r="E225" i="2"/>
  <c r="D225" i="2"/>
  <c r="C225" i="2"/>
  <c r="E224" i="2"/>
  <c r="D224" i="2"/>
  <c r="C224" i="2"/>
  <c r="E223" i="2"/>
  <c r="D223" i="2"/>
  <c r="C223" i="2"/>
  <c r="E222" i="2"/>
  <c r="D222" i="2"/>
  <c r="C222" i="2"/>
  <c r="E221" i="2"/>
  <c r="D221" i="2"/>
  <c r="C221" i="2"/>
  <c r="E220" i="2"/>
  <c r="D220" i="2"/>
  <c r="C220" i="2"/>
  <c r="E219" i="2"/>
  <c r="D219" i="2"/>
  <c r="C219" i="2"/>
  <c r="E218" i="2"/>
  <c r="D218" i="2"/>
  <c r="C218" i="2"/>
  <c r="E217" i="2"/>
  <c r="D217" i="2"/>
  <c r="C217" i="2"/>
  <c r="E216" i="2"/>
  <c r="D216" i="2"/>
  <c r="C216" i="2"/>
  <c r="E215" i="2"/>
  <c r="D215" i="2"/>
  <c r="C215" i="2"/>
  <c r="E214" i="2"/>
  <c r="D214" i="2"/>
  <c r="C214" i="2"/>
  <c r="E213" i="2"/>
  <c r="D213" i="2"/>
  <c r="C213" i="2"/>
  <c r="E212" i="2"/>
  <c r="D212" i="2"/>
  <c r="C212" i="2"/>
  <c r="E211" i="2"/>
  <c r="D211" i="2"/>
  <c r="C211" i="2"/>
  <c r="E210" i="2"/>
  <c r="D210" i="2"/>
  <c r="C210" i="2"/>
  <c r="E209" i="2"/>
  <c r="D209" i="2"/>
  <c r="C209" i="2"/>
  <c r="E208" i="2"/>
  <c r="D208" i="2"/>
  <c r="C208" i="2"/>
  <c r="E207" i="2"/>
  <c r="D207" i="2"/>
  <c r="C207" i="2"/>
  <c r="E206" i="2"/>
  <c r="D206" i="2"/>
  <c r="C206" i="2"/>
  <c r="E205" i="2"/>
  <c r="D205" i="2"/>
  <c r="C205" i="2"/>
  <c r="E204" i="2"/>
  <c r="D204" i="2"/>
  <c r="C204" i="2"/>
  <c r="E203" i="2"/>
  <c r="D203" i="2"/>
  <c r="C203" i="2"/>
  <c r="E202" i="2"/>
  <c r="D202" i="2"/>
  <c r="C202" i="2"/>
  <c r="E201" i="2"/>
  <c r="D201" i="2"/>
  <c r="C201" i="2"/>
  <c r="E200" i="2"/>
  <c r="D200" i="2"/>
  <c r="C200" i="2"/>
  <c r="E199" i="2"/>
  <c r="D199" i="2"/>
  <c r="C199" i="2"/>
  <c r="E198" i="2"/>
  <c r="D198" i="2"/>
  <c r="C198" i="2"/>
  <c r="E197" i="2"/>
  <c r="D197" i="2"/>
  <c r="C197" i="2"/>
  <c r="E196" i="2"/>
  <c r="D196" i="2"/>
  <c r="C196" i="2"/>
  <c r="E195" i="2"/>
  <c r="D195" i="2"/>
  <c r="C195" i="2"/>
  <c r="E194" i="2"/>
  <c r="D194" i="2"/>
  <c r="C194" i="2"/>
  <c r="E193" i="2"/>
  <c r="D193" i="2"/>
  <c r="C193" i="2"/>
  <c r="E192" i="2"/>
  <c r="D192" i="2"/>
  <c r="C192" i="2"/>
  <c r="E191" i="2"/>
  <c r="D191" i="2"/>
  <c r="C191" i="2"/>
  <c r="E190" i="2"/>
  <c r="D190" i="2"/>
  <c r="C190" i="2"/>
  <c r="E189" i="2"/>
  <c r="D189" i="2"/>
  <c r="C189" i="2"/>
  <c r="E188" i="2"/>
  <c r="D188" i="2"/>
  <c r="C188" i="2"/>
  <c r="E187" i="2"/>
  <c r="D187" i="2"/>
  <c r="C187" i="2"/>
  <c r="E186" i="2"/>
  <c r="D186" i="2"/>
  <c r="C186" i="2"/>
  <c r="E185" i="2"/>
  <c r="D185" i="2"/>
  <c r="C185" i="2"/>
  <c r="E184" i="2"/>
  <c r="D184" i="2"/>
  <c r="C184" i="2"/>
  <c r="E183" i="2"/>
  <c r="D183" i="2"/>
  <c r="C183" i="2"/>
  <c r="E182" i="2"/>
  <c r="D182" i="2"/>
  <c r="C182" i="2"/>
  <c r="E181" i="2"/>
  <c r="D181" i="2"/>
  <c r="C181" i="2"/>
  <c r="E180" i="2"/>
  <c r="D180" i="2"/>
  <c r="C180" i="2"/>
  <c r="E179" i="2"/>
  <c r="D179" i="2"/>
  <c r="C179" i="2"/>
  <c r="E178" i="2"/>
  <c r="D178" i="2"/>
  <c r="C178" i="2"/>
  <c r="E177" i="2"/>
  <c r="D177" i="2"/>
  <c r="C177" i="2"/>
  <c r="E176" i="2"/>
  <c r="D176" i="2"/>
  <c r="C176" i="2"/>
  <c r="E175" i="2"/>
  <c r="D175" i="2"/>
  <c r="C175" i="2"/>
  <c r="E174" i="2"/>
  <c r="D174" i="2"/>
  <c r="C174" i="2"/>
  <c r="E173" i="2"/>
  <c r="D173" i="2"/>
  <c r="C173" i="2"/>
  <c r="E172" i="2"/>
  <c r="D172" i="2"/>
  <c r="C172" i="2"/>
  <c r="E171" i="2"/>
  <c r="D171" i="2"/>
  <c r="C171" i="2"/>
  <c r="E170" i="2"/>
  <c r="D170" i="2"/>
  <c r="C170" i="2"/>
  <c r="E169" i="2"/>
  <c r="D169" i="2"/>
  <c r="C169" i="2"/>
  <c r="E168" i="2"/>
  <c r="D168" i="2"/>
  <c r="C168" i="2"/>
  <c r="E167" i="2"/>
  <c r="D167" i="2"/>
  <c r="C167" i="2"/>
  <c r="E166" i="2"/>
  <c r="D166" i="2"/>
  <c r="C166" i="2"/>
  <c r="E165" i="2"/>
  <c r="D165" i="2"/>
  <c r="C165" i="2"/>
  <c r="E164" i="2"/>
  <c r="D164" i="2"/>
  <c r="C164" i="2"/>
  <c r="E163" i="2"/>
  <c r="D163" i="2"/>
  <c r="C163" i="2"/>
  <c r="E162" i="2"/>
  <c r="D162" i="2"/>
  <c r="C162" i="2"/>
  <c r="E161" i="2"/>
  <c r="D161" i="2"/>
  <c r="C161" i="2"/>
  <c r="E160" i="2"/>
  <c r="D160" i="2"/>
  <c r="C160" i="2"/>
  <c r="E159" i="2"/>
  <c r="D159" i="2"/>
  <c r="C159" i="2"/>
  <c r="E158" i="2"/>
  <c r="D158" i="2"/>
  <c r="C158" i="2"/>
  <c r="E157" i="2"/>
  <c r="D157" i="2"/>
  <c r="C157" i="2"/>
  <c r="E156" i="2"/>
  <c r="D156" i="2"/>
  <c r="C156" i="2"/>
  <c r="E155" i="2"/>
  <c r="D155" i="2"/>
  <c r="C155" i="2"/>
  <c r="E154" i="2"/>
  <c r="D154" i="2"/>
  <c r="C154" i="2"/>
  <c r="E153" i="2"/>
  <c r="D153" i="2"/>
  <c r="C153" i="2"/>
  <c r="E152" i="2"/>
  <c r="D152" i="2"/>
  <c r="C152" i="2"/>
  <c r="E151" i="2"/>
  <c r="D151" i="2"/>
  <c r="C151" i="2"/>
  <c r="E150" i="2"/>
  <c r="D150" i="2"/>
  <c r="C150" i="2"/>
  <c r="E149" i="2"/>
  <c r="D149" i="2"/>
  <c r="C149" i="2"/>
  <c r="E148" i="2"/>
  <c r="D148" i="2"/>
  <c r="C148" i="2"/>
  <c r="E147" i="2"/>
  <c r="D147" i="2"/>
  <c r="C147" i="2"/>
  <c r="E146" i="2"/>
  <c r="D146" i="2"/>
  <c r="C146" i="2"/>
  <c r="E145" i="2"/>
  <c r="D145" i="2"/>
  <c r="C145" i="2"/>
  <c r="E144" i="2"/>
  <c r="D144" i="2"/>
  <c r="C144" i="2"/>
  <c r="E143" i="2"/>
  <c r="D143" i="2"/>
  <c r="C143" i="2"/>
  <c r="E142" i="2"/>
  <c r="D142" i="2"/>
  <c r="C142" i="2"/>
  <c r="E141" i="2"/>
  <c r="D141" i="2"/>
  <c r="C141" i="2"/>
  <c r="E140" i="2"/>
  <c r="D140" i="2"/>
  <c r="C140" i="2"/>
  <c r="E139" i="2"/>
  <c r="D139" i="2"/>
  <c r="C139" i="2"/>
  <c r="E138" i="2"/>
  <c r="D138" i="2"/>
  <c r="C138" i="2"/>
  <c r="E137" i="2"/>
  <c r="D137" i="2"/>
  <c r="C137" i="2"/>
  <c r="E136" i="2"/>
  <c r="D136" i="2"/>
  <c r="C136" i="2"/>
  <c r="E135" i="2"/>
  <c r="D135" i="2"/>
  <c r="C135" i="2"/>
  <c r="E134" i="2"/>
  <c r="D134" i="2"/>
  <c r="C134" i="2"/>
  <c r="E133" i="2"/>
  <c r="D133" i="2"/>
  <c r="C133" i="2"/>
  <c r="E132" i="2"/>
  <c r="D132" i="2"/>
  <c r="C132" i="2"/>
  <c r="E131" i="2"/>
  <c r="D131" i="2"/>
  <c r="C131" i="2"/>
  <c r="E130" i="2"/>
  <c r="D130" i="2"/>
  <c r="C130" i="2"/>
  <c r="E129" i="2"/>
  <c r="D129" i="2"/>
  <c r="C129" i="2"/>
  <c r="E128" i="2"/>
  <c r="D128" i="2"/>
  <c r="C128" i="2"/>
  <c r="E127" i="2"/>
  <c r="D127" i="2"/>
  <c r="C127" i="2"/>
  <c r="E126" i="2"/>
  <c r="D126" i="2"/>
  <c r="C126" i="2"/>
  <c r="E125" i="2"/>
  <c r="D125" i="2"/>
  <c r="C125" i="2"/>
  <c r="E124" i="2"/>
  <c r="D124" i="2"/>
  <c r="C124" i="2"/>
  <c r="E123" i="2"/>
  <c r="D123" i="2"/>
  <c r="C123" i="2"/>
  <c r="E122" i="2"/>
  <c r="D122" i="2"/>
  <c r="C122" i="2"/>
  <c r="E121" i="2"/>
  <c r="D121" i="2"/>
  <c r="C121" i="2"/>
  <c r="E120" i="2"/>
  <c r="D120" i="2"/>
  <c r="C120" i="2"/>
  <c r="E119" i="2"/>
  <c r="D119" i="2"/>
  <c r="C119" i="2"/>
  <c r="E118" i="2"/>
  <c r="D118" i="2"/>
  <c r="C118" i="2"/>
  <c r="E117" i="2"/>
  <c r="D117" i="2"/>
  <c r="C117" i="2"/>
  <c r="E116" i="2"/>
  <c r="D116" i="2"/>
  <c r="C116" i="2"/>
  <c r="E115" i="2"/>
  <c r="D115" i="2"/>
  <c r="C115" i="2"/>
  <c r="E114" i="2"/>
  <c r="D114" i="2"/>
  <c r="C114" i="2"/>
  <c r="E113" i="2"/>
  <c r="D113" i="2"/>
  <c r="C113" i="2"/>
  <c r="E112" i="2"/>
  <c r="D112" i="2"/>
  <c r="C112" i="2"/>
  <c r="E111" i="2"/>
  <c r="D111" i="2"/>
  <c r="C111" i="2"/>
  <c r="E110" i="2"/>
  <c r="D110" i="2"/>
  <c r="C110" i="2"/>
  <c r="E109" i="2"/>
  <c r="D109" i="2"/>
  <c r="C109" i="2"/>
  <c r="E108" i="2"/>
  <c r="D108" i="2"/>
  <c r="C108" i="2"/>
  <c r="E107" i="2"/>
  <c r="D107" i="2"/>
  <c r="C107" i="2"/>
  <c r="E106" i="2"/>
  <c r="D106" i="2"/>
  <c r="C106" i="2"/>
  <c r="E105" i="2"/>
  <c r="D105" i="2"/>
  <c r="C105" i="2"/>
  <c r="E104" i="2"/>
  <c r="D104" i="2"/>
  <c r="C104" i="2"/>
  <c r="E103" i="2"/>
  <c r="D103" i="2"/>
  <c r="C103" i="2"/>
  <c r="E102" i="2"/>
  <c r="D102" i="2"/>
  <c r="C102" i="2"/>
  <c r="E101" i="2"/>
  <c r="D101" i="2"/>
  <c r="C101" i="2"/>
  <c r="E100" i="2"/>
  <c r="D100" i="2"/>
  <c r="C100" i="2"/>
  <c r="E99" i="2"/>
  <c r="D99" i="2"/>
  <c r="C99" i="2"/>
  <c r="E98" i="2"/>
  <c r="D98" i="2"/>
  <c r="C98" i="2"/>
  <c r="E97" i="2"/>
  <c r="D97" i="2"/>
  <c r="C97" i="2"/>
  <c r="E96" i="2"/>
  <c r="D96" i="2"/>
  <c r="C96" i="2"/>
  <c r="E95" i="2"/>
  <c r="D95" i="2"/>
  <c r="C95" i="2"/>
  <c r="E94" i="2"/>
  <c r="D94" i="2"/>
  <c r="C94" i="2"/>
  <c r="E93" i="2"/>
  <c r="D93" i="2"/>
  <c r="C93" i="2"/>
  <c r="E92" i="2"/>
  <c r="D92" i="2"/>
  <c r="C92" i="2"/>
  <c r="E91" i="2"/>
  <c r="D91" i="2"/>
  <c r="C91" i="2"/>
  <c r="E90" i="2"/>
  <c r="D90" i="2"/>
  <c r="C90" i="2"/>
  <c r="E89" i="2"/>
  <c r="D89" i="2"/>
  <c r="C89" i="2"/>
  <c r="E88" i="2"/>
  <c r="D88" i="2"/>
  <c r="C88" i="2"/>
  <c r="E87" i="2"/>
  <c r="D87" i="2"/>
  <c r="C87" i="2"/>
  <c r="E86" i="2"/>
  <c r="D86" i="2"/>
  <c r="C86" i="2"/>
  <c r="E85" i="2"/>
  <c r="D85" i="2"/>
  <c r="C85" i="2"/>
  <c r="E84" i="2"/>
  <c r="D84" i="2"/>
  <c r="C84" i="2"/>
  <c r="E83" i="2"/>
  <c r="D83" i="2"/>
  <c r="C83" i="2"/>
  <c r="E82" i="2"/>
  <c r="D82" i="2"/>
  <c r="C82" i="2"/>
  <c r="E81" i="2"/>
  <c r="D81" i="2"/>
  <c r="C81" i="2"/>
  <c r="E80" i="2"/>
  <c r="D80" i="2"/>
  <c r="C80" i="2"/>
  <c r="E79" i="2"/>
  <c r="D79" i="2"/>
  <c r="C79" i="2"/>
  <c r="E78" i="2"/>
  <c r="D78" i="2"/>
  <c r="C78" i="2"/>
  <c r="E77" i="2"/>
  <c r="D77" i="2"/>
  <c r="C77" i="2"/>
  <c r="E76" i="2"/>
  <c r="D76" i="2"/>
  <c r="C76" i="2"/>
  <c r="E75" i="2"/>
  <c r="D75" i="2"/>
  <c r="C75" i="2"/>
  <c r="E74" i="2"/>
  <c r="D74" i="2"/>
  <c r="C74" i="2"/>
  <c r="E73" i="2"/>
  <c r="D73" i="2"/>
  <c r="C73" i="2"/>
  <c r="E72" i="2"/>
  <c r="D72" i="2"/>
  <c r="C72" i="2"/>
  <c r="E71" i="2"/>
  <c r="D71" i="2"/>
  <c r="C71" i="2"/>
  <c r="E70" i="2"/>
  <c r="D70" i="2"/>
  <c r="C70" i="2"/>
  <c r="E69" i="2"/>
  <c r="D69" i="2"/>
  <c r="C69" i="2"/>
  <c r="E68" i="2"/>
  <c r="D68" i="2"/>
  <c r="C68" i="2"/>
  <c r="E67" i="2"/>
  <c r="D67" i="2"/>
  <c r="C67" i="2"/>
  <c r="E66" i="2"/>
  <c r="D66" i="2"/>
  <c r="C66" i="2"/>
  <c r="E65" i="2"/>
  <c r="D65" i="2"/>
  <c r="C65" i="2"/>
  <c r="E64" i="2"/>
  <c r="D64" i="2"/>
  <c r="C64" i="2"/>
  <c r="E63" i="2"/>
  <c r="D63" i="2"/>
  <c r="C63" i="2"/>
  <c r="E62" i="2"/>
  <c r="D62" i="2"/>
  <c r="C62" i="2"/>
  <c r="E61" i="2"/>
  <c r="D61" i="2"/>
  <c r="C61" i="2"/>
  <c r="E60" i="2"/>
  <c r="D60" i="2"/>
  <c r="C60" i="2"/>
  <c r="E59" i="2"/>
  <c r="D59" i="2"/>
  <c r="C59" i="2"/>
  <c r="E58" i="2"/>
  <c r="D58" i="2"/>
  <c r="C58" i="2"/>
  <c r="E57" i="2"/>
  <c r="D57" i="2"/>
  <c r="C57" i="2"/>
  <c r="E56" i="2"/>
  <c r="D56" i="2"/>
  <c r="C56" i="2"/>
  <c r="E55" i="2"/>
  <c r="D55" i="2"/>
  <c r="C55" i="2"/>
  <c r="E54" i="2"/>
  <c r="D54" i="2"/>
  <c r="C54" i="2"/>
  <c r="E53" i="2"/>
  <c r="D53" i="2"/>
  <c r="C53" i="2"/>
  <c r="E52" i="2"/>
  <c r="D52" i="2"/>
  <c r="C52" i="2"/>
  <c r="E51" i="2"/>
  <c r="D51" i="2"/>
  <c r="C51" i="2"/>
  <c r="E50" i="2"/>
  <c r="D50" i="2"/>
  <c r="C50" i="2"/>
  <c r="E49" i="2"/>
  <c r="D49" i="2"/>
  <c r="C49" i="2"/>
  <c r="E48" i="2"/>
  <c r="D48" i="2"/>
  <c r="C48" i="2"/>
  <c r="E47" i="2"/>
  <c r="D47" i="2"/>
  <c r="C47" i="2"/>
  <c r="E46" i="2"/>
  <c r="D46" i="2"/>
  <c r="C46" i="2"/>
  <c r="E45" i="2"/>
  <c r="D45" i="2"/>
  <c r="C45" i="2"/>
  <c r="E44" i="2"/>
  <c r="D44" i="2"/>
  <c r="C44" i="2"/>
  <c r="E43" i="2"/>
  <c r="D43" i="2"/>
  <c r="C43" i="2"/>
  <c r="E42" i="2"/>
  <c r="D42" i="2"/>
  <c r="C42" i="2"/>
  <c r="E41" i="2"/>
  <c r="D41" i="2"/>
  <c r="C41" i="2"/>
  <c r="E40" i="2"/>
  <c r="D40" i="2"/>
  <c r="C40" i="2"/>
  <c r="E39" i="2"/>
  <c r="D39" i="2"/>
  <c r="C39" i="2"/>
  <c r="E38" i="2"/>
  <c r="D38" i="2"/>
  <c r="C38" i="2"/>
  <c r="E37" i="2"/>
  <c r="D37" i="2"/>
  <c r="C37" i="2"/>
  <c r="E36" i="2"/>
  <c r="D36" i="2"/>
  <c r="C36" i="2"/>
  <c r="E35" i="2"/>
  <c r="D35" i="2"/>
  <c r="C35" i="2"/>
  <c r="E34" i="2"/>
  <c r="D34" i="2"/>
  <c r="C34" i="2"/>
  <c r="E33" i="2"/>
  <c r="D33" i="2"/>
  <c r="C33" i="2"/>
  <c r="E32" i="2"/>
  <c r="D32" i="2"/>
  <c r="C32" i="2"/>
  <c r="E31" i="2"/>
  <c r="D31" i="2"/>
  <c r="C31" i="2"/>
  <c r="E30" i="2"/>
  <c r="D30" i="2"/>
  <c r="C30" i="2"/>
  <c r="E29" i="2"/>
  <c r="D29" i="2"/>
  <c r="C29" i="2"/>
  <c r="E28" i="2"/>
  <c r="D28" i="2"/>
  <c r="C28" i="2"/>
  <c r="E27" i="2"/>
  <c r="D27" i="2"/>
  <c r="C27" i="2"/>
  <c r="E26" i="2"/>
  <c r="D26" i="2"/>
  <c r="C26" i="2"/>
  <c r="E25" i="2"/>
  <c r="D25" i="2"/>
  <c r="C25" i="2"/>
  <c r="E24" i="2"/>
  <c r="D24" i="2"/>
  <c r="C24" i="2"/>
  <c r="E23" i="2"/>
  <c r="D23" i="2"/>
  <c r="C23" i="2"/>
  <c r="E22" i="2"/>
  <c r="D22" i="2"/>
  <c r="C22" i="2"/>
  <c r="E21" i="2"/>
  <c r="D21" i="2"/>
  <c r="C21" i="2"/>
  <c r="E20" i="2"/>
  <c r="D20" i="2"/>
  <c r="C20" i="2"/>
  <c r="E19" i="2"/>
  <c r="D19" i="2"/>
  <c r="C19" i="2"/>
  <c r="E18" i="2"/>
  <c r="D18" i="2"/>
  <c r="C18" i="2"/>
  <c r="E17" i="2"/>
  <c r="D17" i="2"/>
  <c r="C17" i="2"/>
  <c r="E16" i="2"/>
  <c r="D16" i="2"/>
  <c r="C16" i="2"/>
  <c r="E15" i="2"/>
  <c r="D15" i="2"/>
  <c r="C15" i="2"/>
  <c r="E14" i="2"/>
  <c r="D14" i="2"/>
  <c r="C14" i="2"/>
  <c r="E13" i="2"/>
  <c r="D13" i="2"/>
  <c r="C13" i="2"/>
  <c r="E12" i="2"/>
  <c r="D12" i="2"/>
  <c r="C12" i="2"/>
  <c r="E11" i="2"/>
  <c r="D11" i="2"/>
  <c r="C11" i="2"/>
  <c r="E10" i="2"/>
  <c r="D10" i="2"/>
  <c r="C10" i="2"/>
  <c r="E9" i="2"/>
  <c r="D9" i="2"/>
  <c r="C9" i="2"/>
  <c r="E8" i="2"/>
  <c r="D8" i="2"/>
  <c r="C8" i="2"/>
  <c r="E7" i="2"/>
  <c r="D7" i="2"/>
  <c r="C7" i="2"/>
  <c r="E6" i="2"/>
  <c r="D6" i="2"/>
  <c r="C6" i="2"/>
  <c r="E5" i="2"/>
  <c r="D5" i="2"/>
  <c r="C5" i="2"/>
  <c r="E4" i="2"/>
  <c r="D4" i="2"/>
  <c r="C4" i="2"/>
  <c r="E3" i="2"/>
  <c r="D3" i="2"/>
  <c r="C3" i="2"/>
  <c r="AU53" i="4" a="1"/>
  <c r="AU53" i="4"/>
  <c r="AV53" i="4" a="1"/>
  <c r="AV53" i="4"/>
  <c r="AW53" i="4" a="1"/>
  <c r="AW53" i="4" s="1"/>
  <c r="AU54" i="4" a="1"/>
  <c r="AU54" i="4"/>
  <c r="AV54" i="4" a="1"/>
  <c r="AV54" i="4"/>
  <c r="AW54" i="4" a="1"/>
  <c r="AW54" i="4"/>
  <c r="AU55" i="4" a="1"/>
  <c r="AU55" i="4" s="1"/>
  <c r="AV55" i="4" a="1"/>
  <c r="AV55" i="4"/>
  <c r="AW55" i="4" a="1"/>
  <c r="AW55" i="4"/>
  <c r="AU56" i="4" a="1"/>
  <c r="AU56" i="4"/>
  <c r="AV56" i="4" a="1"/>
  <c r="AV56" i="4" s="1"/>
  <c r="AW56" i="4" a="1"/>
  <c r="AW56" i="4"/>
  <c r="AU57" i="4" a="1"/>
  <c r="AU57" i="4" s="1"/>
  <c r="AV57" i="4" a="1"/>
  <c r="AV57" i="4"/>
  <c r="AW57" i="4" a="1"/>
  <c r="AW57" i="4" s="1"/>
  <c r="AU58" i="4" a="1"/>
  <c r="AU58" i="4"/>
  <c r="AV58" i="4" a="1"/>
  <c r="AV58" i="4" s="1"/>
  <c r="AW58" i="4" a="1"/>
  <c r="AW58" i="4"/>
  <c r="AU59" i="4" a="1"/>
  <c r="AU59" i="4" s="1"/>
  <c r="AV59" i="4" a="1"/>
  <c r="AV59" i="4"/>
  <c r="AW59" i="4" a="1"/>
  <c r="AW59" i="4" s="1"/>
  <c r="AU60" i="4" a="1"/>
  <c r="AU60" i="4"/>
  <c r="AV60" i="4" a="1"/>
  <c r="AV60" i="4" s="1"/>
  <c r="AW60" i="4" a="1"/>
  <c r="AW60" i="4"/>
  <c r="AU61" i="4" a="1"/>
  <c r="AU61" i="4" s="1"/>
  <c r="AV61" i="4" a="1"/>
  <c r="AV61" i="4"/>
  <c r="AW61" i="4" a="1"/>
  <c r="AW61" i="4" s="1"/>
  <c r="AU62" i="4" a="1"/>
  <c r="AU62" i="4"/>
  <c r="AV62" i="4" a="1"/>
  <c r="AV62" i="4" s="1"/>
  <c r="AW62" i="4" a="1"/>
  <c r="AW62" i="4"/>
  <c r="AU63" i="4" a="1"/>
  <c r="AU63" i="4" s="1"/>
  <c r="AV63" i="4" a="1"/>
  <c r="AV63" i="4"/>
  <c r="AW63" i="4" a="1"/>
  <c r="AW63" i="4" s="1"/>
  <c r="AU64" i="4" a="1"/>
  <c r="AU64" i="4"/>
  <c r="AV64" i="4" a="1"/>
  <c r="AV64" i="4" s="1"/>
  <c r="AW64" i="4" a="1"/>
  <c r="AW64" i="4"/>
  <c r="AU65" i="4" a="1"/>
  <c r="AU65" i="4" s="1"/>
  <c r="AV65" i="4" a="1"/>
  <c r="AV65" i="4"/>
  <c r="AW65" i="4" a="1"/>
  <c r="AW65" i="4" s="1"/>
  <c r="AU66" i="4" a="1"/>
  <c r="AU66" i="4"/>
  <c r="AV66" i="4" a="1"/>
  <c r="AV66" i="4" s="1"/>
  <c r="AW66" i="4" a="1"/>
  <c r="AW66" i="4"/>
  <c r="AU67" i="4" a="1"/>
  <c r="AU67" i="4" s="1"/>
  <c r="AV67" i="4" a="1"/>
  <c r="AV67" i="4"/>
  <c r="AW67" i="4" a="1"/>
  <c r="AW67" i="4" s="1"/>
  <c r="AU68" i="4" a="1"/>
  <c r="AU68" i="4" s="1"/>
  <c r="AV68" i="4" a="1"/>
  <c r="AV68" i="4" s="1"/>
  <c r="AW68" i="4" a="1"/>
  <c r="AW68" i="4"/>
  <c r="AU69" i="4" a="1"/>
  <c r="AU69" i="4" s="1"/>
  <c r="AV69" i="4" a="1"/>
  <c r="AV69" i="4" s="1"/>
  <c r="AW69" i="4" a="1"/>
  <c r="AW69" i="4" s="1"/>
  <c r="AU70" i="4" a="1"/>
  <c r="AU70" i="4"/>
  <c r="AV70" i="4" a="1"/>
  <c r="AV70" i="4" s="1"/>
  <c r="AW70" i="4" a="1"/>
  <c r="AW70" i="4" s="1"/>
  <c r="AU71" i="4" a="1"/>
  <c r="AU71" i="4" s="1"/>
  <c r="AV71" i="4" a="1"/>
  <c r="AV71" i="4"/>
  <c r="AW71" i="4" a="1"/>
  <c r="AW71" i="4" s="1"/>
  <c r="AU72" i="4" a="1"/>
  <c r="AU72" i="4" s="1"/>
  <c r="AV72" i="4" a="1"/>
  <c r="AV72" i="4" s="1"/>
  <c r="AW72" i="4" a="1"/>
  <c r="AW72" i="4"/>
  <c r="AU73" i="4" a="1"/>
  <c r="AU73" i="4" s="1"/>
  <c r="AV73" i="4" a="1"/>
  <c r="AV73" i="4" s="1"/>
  <c r="AW73" i="4" a="1"/>
  <c r="AW73" i="4" s="1"/>
  <c r="AU74" i="4" a="1"/>
  <c r="AU74" i="4"/>
  <c r="AV74" i="4" a="1"/>
  <c r="AV74" i="4" s="1"/>
  <c r="AW74" i="4" a="1"/>
  <c r="AW74" i="4" s="1"/>
  <c r="AU75" i="4" a="1"/>
  <c r="AU75" i="4" s="1"/>
  <c r="AV75" i="4" a="1"/>
  <c r="AV75" i="4"/>
  <c r="AW75" i="4" a="1"/>
  <c r="AW75" i="4" s="1"/>
  <c r="AU76" i="4" a="1"/>
  <c r="AU76" i="4" s="1"/>
  <c r="AV76" i="4" a="1"/>
  <c r="AV76" i="4" s="1"/>
  <c r="AW76" i="4" a="1"/>
  <c r="AW76" i="4"/>
  <c r="AU77" i="4" a="1"/>
  <c r="AU77" i="4" s="1"/>
  <c r="AV77" i="4" a="1"/>
  <c r="AV77" i="4" s="1"/>
  <c r="AW77" i="4" a="1"/>
  <c r="AW77" i="4" s="1"/>
  <c r="AU78" i="4" a="1"/>
  <c r="AU78" i="4"/>
  <c r="AV78" i="4" a="1"/>
  <c r="AV78" i="4" s="1"/>
  <c r="AW78" i="4" a="1"/>
  <c r="AW78" i="4" s="1"/>
  <c r="AU79" i="4" a="1"/>
  <c r="AU79" i="4" s="1"/>
  <c r="AV79" i="4" a="1"/>
  <c r="AV79" i="4"/>
  <c r="AW79" i="4" a="1"/>
  <c r="AW79" i="4" s="1"/>
  <c r="AU80" i="4" a="1"/>
  <c r="AU80" i="4" s="1"/>
  <c r="AV80" i="4" a="1"/>
  <c r="AV80" i="4" s="1"/>
  <c r="AW80" i="4" a="1"/>
  <c r="AW80" i="4"/>
  <c r="AU81" i="4" a="1"/>
  <c r="AU81" i="4" s="1"/>
  <c r="AV81" i="4" a="1"/>
  <c r="AV81" i="4" s="1"/>
  <c r="AW81" i="4" a="1"/>
  <c r="AW81" i="4" s="1"/>
  <c r="AU82" i="4" a="1"/>
  <c r="AU82" i="4"/>
  <c r="AV82" i="4" a="1"/>
  <c r="AV82" i="4" s="1"/>
  <c r="AW82" i="4" a="1"/>
  <c r="AW82" i="4" s="1"/>
  <c r="AU83" i="4" a="1"/>
  <c r="AU83" i="4" s="1"/>
  <c r="AV83" i="4" a="1"/>
  <c r="AV83" i="4"/>
  <c r="AW83" i="4" a="1"/>
  <c r="AW83" i="4" s="1"/>
  <c r="AU84" i="4" a="1"/>
  <c r="AU84" i="4" s="1"/>
  <c r="AV84" i="4" a="1"/>
  <c r="AV84" i="4" s="1"/>
  <c r="AW84" i="4" a="1"/>
  <c r="AW84" i="4"/>
  <c r="AU85" i="4" a="1"/>
  <c r="AU85" i="4" s="1"/>
  <c r="AV85" i="4" a="1"/>
  <c r="AV85" i="4" s="1"/>
  <c r="AW85" i="4" a="1"/>
  <c r="AW85" i="4" s="1"/>
  <c r="AU86" i="4" a="1"/>
  <c r="AU86" i="4" s="1"/>
  <c r="AV86" i="4" a="1"/>
  <c r="AV86" i="4" s="1"/>
  <c r="AW86" i="4" a="1"/>
  <c r="AW86" i="4" s="1"/>
  <c r="AU87" i="4" a="1"/>
  <c r="AU87" i="4" s="1"/>
  <c r="AV87" i="4" a="1"/>
  <c r="AV87" i="4"/>
  <c r="AW87" i="4" a="1"/>
  <c r="AW87" i="4" s="1"/>
  <c r="AU88" i="4" a="1"/>
  <c r="AU88" i="4" s="1"/>
  <c r="AV88" i="4" a="1"/>
  <c r="AV88" i="4" s="1"/>
  <c r="AW88" i="4" a="1"/>
  <c r="AW88" i="4"/>
  <c r="AU89" i="4" a="1"/>
  <c r="AU89" i="4" s="1"/>
  <c r="AV89" i="4" a="1"/>
  <c r="AV89" i="4" s="1"/>
  <c r="AW89" i="4" a="1"/>
  <c r="AW89" i="4" s="1"/>
  <c r="AU90" i="4" a="1"/>
  <c r="AU90" i="4"/>
  <c r="AV90" i="4" a="1"/>
  <c r="AV90" i="4" s="1"/>
  <c r="AW90" i="4" a="1"/>
  <c r="AW90" i="4" s="1"/>
  <c r="AU91" i="4" a="1"/>
  <c r="AU91" i="4" s="1"/>
  <c r="AV91" i="4" a="1"/>
  <c r="AV91" i="4"/>
  <c r="AW91" i="4" a="1"/>
  <c r="AW91" i="4" s="1"/>
  <c r="AU92" i="4" a="1"/>
  <c r="AU92" i="4" s="1"/>
  <c r="AV92" i="4" a="1"/>
  <c r="AV92" i="4" s="1"/>
  <c r="AW92" i="4" a="1"/>
  <c r="AW92" i="4"/>
  <c r="AU93" i="4" a="1"/>
  <c r="AU93" i="4" s="1"/>
  <c r="AV93" i="4" a="1"/>
  <c r="AV93" i="4" s="1"/>
  <c r="AW93" i="4" a="1"/>
  <c r="AW93" i="4" s="1"/>
  <c r="AU94" i="4" a="1"/>
  <c r="AU94" i="4"/>
  <c r="AV94" i="4" a="1"/>
  <c r="AV94" i="4" s="1"/>
  <c r="AW94" i="4" a="1"/>
  <c r="AW94" i="4" s="1"/>
  <c r="AU95" i="4" a="1"/>
  <c r="AU95" i="4" s="1"/>
  <c r="AV95" i="4" a="1"/>
  <c r="AV95" i="4"/>
  <c r="AW95" i="4" a="1"/>
  <c r="AW95" i="4" s="1"/>
  <c r="E643" i="4"/>
  <c r="D643" i="4"/>
  <c r="C643" i="4"/>
  <c r="E642" i="4"/>
  <c r="D642" i="4"/>
  <c r="C642" i="4"/>
  <c r="E641" i="4"/>
  <c r="D641" i="4"/>
  <c r="C641" i="4"/>
  <c r="E640" i="4"/>
  <c r="D640" i="4"/>
  <c r="C640" i="4"/>
  <c r="E639" i="4"/>
  <c r="D639" i="4"/>
  <c r="C639" i="4"/>
  <c r="E638" i="4"/>
  <c r="D638" i="4"/>
  <c r="C638" i="4"/>
  <c r="E637" i="4"/>
  <c r="D637" i="4"/>
  <c r="C637" i="4"/>
  <c r="E636" i="4"/>
  <c r="D636" i="4"/>
  <c r="C636" i="4"/>
  <c r="E635" i="4"/>
  <c r="D635" i="4"/>
  <c r="C635" i="4"/>
  <c r="E634" i="4"/>
  <c r="D634" i="4"/>
  <c r="C634" i="4"/>
  <c r="E633" i="4"/>
  <c r="D633" i="4"/>
  <c r="C633" i="4"/>
  <c r="E632" i="4"/>
  <c r="D632" i="4"/>
  <c r="C632" i="4"/>
  <c r="E631" i="4"/>
  <c r="D631" i="4"/>
  <c r="C631" i="4"/>
  <c r="E630" i="4"/>
  <c r="D630" i="4"/>
  <c r="C630" i="4"/>
  <c r="E629" i="4"/>
  <c r="D629" i="4"/>
  <c r="C629" i="4"/>
  <c r="E628" i="4"/>
  <c r="D628" i="4"/>
  <c r="C628" i="4"/>
  <c r="E627" i="4"/>
  <c r="D627" i="4"/>
  <c r="C627" i="4"/>
  <c r="E626" i="4"/>
  <c r="D626" i="4"/>
  <c r="C626" i="4"/>
  <c r="E625" i="4"/>
  <c r="D625" i="4"/>
  <c r="C625" i="4"/>
  <c r="E624" i="4"/>
  <c r="D624" i="4"/>
  <c r="C624" i="4"/>
  <c r="E623" i="4"/>
  <c r="D623" i="4"/>
  <c r="C623" i="4"/>
  <c r="E622" i="4"/>
  <c r="D622" i="4"/>
  <c r="C622" i="4"/>
  <c r="E621" i="4"/>
  <c r="D621" i="4"/>
  <c r="C621" i="4"/>
  <c r="E620" i="4"/>
  <c r="D620" i="4"/>
  <c r="C620" i="4"/>
  <c r="E619" i="4"/>
  <c r="D619" i="4"/>
  <c r="C619" i="4"/>
  <c r="E618" i="4"/>
  <c r="D618" i="4"/>
  <c r="C618" i="4"/>
  <c r="E617" i="4"/>
  <c r="D617" i="4"/>
  <c r="C617" i="4"/>
  <c r="E616" i="4"/>
  <c r="D616" i="4"/>
  <c r="C616" i="4"/>
  <c r="E615" i="4"/>
  <c r="D615" i="4"/>
  <c r="C615" i="4"/>
  <c r="E614" i="4"/>
  <c r="D614" i="4"/>
  <c r="C614" i="4"/>
  <c r="E613" i="4"/>
  <c r="D613" i="4"/>
  <c r="C613" i="4"/>
  <c r="E612" i="4"/>
  <c r="D612" i="4"/>
  <c r="C612" i="4"/>
  <c r="E611" i="4"/>
  <c r="D611" i="4"/>
  <c r="C611" i="4"/>
  <c r="E610" i="4"/>
  <c r="D610" i="4"/>
  <c r="C610" i="4"/>
  <c r="E609" i="4"/>
  <c r="D609" i="4"/>
  <c r="C609" i="4"/>
  <c r="E608" i="4"/>
  <c r="D608" i="4"/>
  <c r="C608" i="4"/>
  <c r="E607" i="4"/>
  <c r="D607" i="4"/>
  <c r="C607" i="4"/>
  <c r="E606" i="4"/>
  <c r="D606" i="4"/>
  <c r="C606" i="4"/>
  <c r="E605" i="4"/>
  <c r="D605" i="4"/>
  <c r="C605" i="4"/>
  <c r="E604" i="4"/>
  <c r="D604" i="4"/>
  <c r="C604" i="4"/>
  <c r="E603" i="4"/>
  <c r="D603" i="4"/>
  <c r="C603" i="4"/>
  <c r="E602" i="4"/>
  <c r="D602" i="4"/>
  <c r="C602" i="4"/>
  <c r="E601" i="4"/>
  <c r="D601" i="4"/>
  <c r="C601" i="4"/>
  <c r="E600" i="4"/>
  <c r="D600" i="4"/>
  <c r="C600" i="4"/>
  <c r="E599" i="4"/>
  <c r="D599" i="4"/>
  <c r="C599" i="4"/>
  <c r="E598" i="4"/>
  <c r="D598" i="4"/>
  <c r="C598" i="4"/>
  <c r="E597" i="4"/>
  <c r="D597" i="4"/>
  <c r="C597" i="4"/>
  <c r="E596" i="4"/>
  <c r="D596" i="4"/>
  <c r="C596" i="4"/>
  <c r="E595" i="4"/>
  <c r="D595" i="4"/>
  <c r="C595" i="4"/>
  <c r="E594" i="4"/>
  <c r="D594" i="4"/>
  <c r="C594" i="4"/>
  <c r="E593" i="4"/>
  <c r="D593" i="4"/>
  <c r="C593" i="4"/>
  <c r="E592" i="4"/>
  <c r="D592" i="4"/>
  <c r="C592" i="4"/>
  <c r="E591" i="4"/>
  <c r="D591" i="4"/>
  <c r="C591" i="4"/>
  <c r="E590" i="4"/>
  <c r="D590" i="4"/>
  <c r="C590" i="4"/>
  <c r="E589" i="4"/>
  <c r="D589" i="4"/>
  <c r="C589" i="4"/>
  <c r="E588" i="4"/>
  <c r="D588" i="4"/>
  <c r="C588" i="4"/>
  <c r="E587" i="4"/>
  <c r="D587" i="4"/>
  <c r="C587" i="4"/>
  <c r="E586" i="4"/>
  <c r="D586" i="4"/>
  <c r="C586" i="4"/>
  <c r="E585" i="4"/>
  <c r="D585" i="4"/>
  <c r="C585" i="4"/>
  <c r="E584" i="4"/>
  <c r="D584" i="4"/>
  <c r="C584" i="4"/>
  <c r="E583" i="4"/>
  <c r="D583" i="4"/>
  <c r="C583" i="4"/>
  <c r="E582" i="4"/>
  <c r="D582" i="4"/>
  <c r="C582" i="4"/>
  <c r="E581" i="4"/>
  <c r="D581" i="4"/>
  <c r="C581" i="4"/>
  <c r="E580" i="4"/>
  <c r="D580" i="4"/>
  <c r="C580" i="4"/>
  <c r="E579" i="4"/>
  <c r="D579" i="4"/>
  <c r="C579" i="4"/>
  <c r="E578" i="4"/>
  <c r="D578" i="4"/>
  <c r="C578" i="4"/>
  <c r="E577" i="4"/>
  <c r="D577" i="4"/>
  <c r="C577" i="4"/>
  <c r="E576" i="4"/>
  <c r="D576" i="4"/>
  <c r="C576" i="4"/>
  <c r="E575" i="4"/>
  <c r="D575" i="4"/>
  <c r="C575" i="4"/>
  <c r="E574" i="4"/>
  <c r="D574" i="4"/>
  <c r="C574" i="4"/>
  <c r="E573" i="4"/>
  <c r="D573" i="4"/>
  <c r="C573" i="4"/>
  <c r="E572" i="4"/>
  <c r="D572" i="4"/>
  <c r="C572" i="4"/>
  <c r="E571" i="4"/>
  <c r="D571" i="4"/>
  <c r="C571" i="4"/>
  <c r="E570" i="4"/>
  <c r="D570" i="4"/>
  <c r="C570" i="4"/>
  <c r="E569" i="4"/>
  <c r="D569" i="4"/>
  <c r="C569" i="4"/>
  <c r="E568" i="4"/>
  <c r="D568" i="4"/>
  <c r="C568" i="4"/>
  <c r="E567" i="4"/>
  <c r="D567" i="4"/>
  <c r="C567" i="4"/>
  <c r="E566" i="4"/>
  <c r="D566" i="4"/>
  <c r="C566" i="4"/>
  <c r="E565" i="4"/>
  <c r="D565" i="4"/>
  <c r="C565" i="4"/>
  <c r="E564" i="4"/>
  <c r="D564" i="4"/>
  <c r="C564" i="4"/>
  <c r="E563" i="4"/>
  <c r="D563" i="4"/>
  <c r="C563" i="4"/>
  <c r="E562" i="4"/>
  <c r="D562" i="4"/>
  <c r="C562" i="4"/>
  <c r="E561" i="4"/>
  <c r="D561" i="4"/>
  <c r="C561" i="4"/>
  <c r="E560" i="4"/>
  <c r="D560" i="4"/>
  <c r="C560" i="4"/>
  <c r="E559" i="4"/>
  <c r="D559" i="4"/>
  <c r="C559" i="4"/>
  <c r="E558" i="4"/>
  <c r="D558" i="4"/>
  <c r="C558" i="4"/>
  <c r="E557" i="4"/>
  <c r="D557" i="4"/>
  <c r="C557" i="4"/>
  <c r="E556" i="4"/>
  <c r="D556" i="4"/>
  <c r="C556" i="4"/>
  <c r="E555" i="4"/>
  <c r="D555" i="4"/>
  <c r="C555" i="4"/>
  <c r="E554" i="4"/>
  <c r="D554" i="4"/>
  <c r="C554" i="4"/>
  <c r="E553" i="4"/>
  <c r="D553" i="4"/>
  <c r="C553" i="4"/>
  <c r="E552" i="4"/>
  <c r="D552" i="4"/>
  <c r="C552" i="4"/>
  <c r="E551" i="4"/>
  <c r="D551" i="4"/>
  <c r="C551" i="4"/>
  <c r="E550" i="4"/>
  <c r="D550" i="4"/>
  <c r="C550" i="4"/>
  <c r="E549" i="4"/>
  <c r="D549" i="4"/>
  <c r="C549" i="4"/>
  <c r="E548" i="4"/>
  <c r="D548" i="4"/>
  <c r="C548" i="4"/>
  <c r="E547" i="4"/>
  <c r="D547" i="4"/>
  <c r="C547" i="4"/>
  <c r="E546" i="4"/>
  <c r="D546" i="4"/>
  <c r="C546" i="4"/>
  <c r="E545" i="4"/>
  <c r="D545" i="4"/>
  <c r="C545" i="4"/>
  <c r="E544" i="4"/>
  <c r="D544" i="4"/>
  <c r="C544" i="4"/>
  <c r="E543" i="4"/>
  <c r="D543" i="4"/>
  <c r="C543" i="4"/>
  <c r="E542" i="4"/>
  <c r="D542" i="4"/>
  <c r="C542" i="4"/>
  <c r="E541" i="4"/>
  <c r="D541" i="4"/>
  <c r="C541" i="4"/>
  <c r="E540" i="4"/>
  <c r="D540" i="4"/>
  <c r="C540" i="4"/>
  <c r="E539" i="4"/>
  <c r="D539" i="4"/>
  <c r="C539" i="4"/>
  <c r="E538" i="4"/>
  <c r="D538" i="4"/>
  <c r="C538" i="4"/>
  <c r="E537" i="4"/>
  <c r="D537" i="4"/>
  <c r="C537" i="4"/>
  <c r="E536" i="4"/>
  <c r="D536" i="4"/>
  <c r="C536" i="4"/>
  <c r="E535" i="4"/>
  <c r="D535" i="4"/>
  <c r="C535" i="4"/>
  <c r="E534" i="4"/>
  <c r="D534" i="4"/>
  <c r="C534" i="4"/>
  <c r="E533" i="4"/>
  <c r="D533" i="4"/>
  <c r="C533" i="4"/>
  <c r="E532" i="4"/>
  <c r="D532" i="4"/>
  <c r="C532" i="4"/>
  <c r="E531" i="4"/>
  <c r="D531" i="4"/>
  <c r="C531" i="4"/>
  <c r="E530" i="4"/>
  <c r="D530" i="4"/>
  <c r="C530" i="4"/>
  <c r="E529" i="4"/>
  <c r="D529" i="4"/>
  <c r="C529" i="4"/>
  <c r="E528" i="4"/>
  <c r="D528" i="4"/>
  <c r="C528" i="4"/>
  <c r="E527" i="4"/>
  <c r="D527" i="4"/>
  <c r="C527" i="4"/>
  <c r="E526" i="4"/>
  <c r="D526" i="4"/>
  <c r="C526" i="4"/>
  <c r="E525" i="4"/>
  <c r="D525" i="4"/>
  <c r="C525" i="4"/>
  <c r="E524" i="4"/>
  <c r="D524" i="4"/>
  <c r="C524" i="4"/>
  <c r="E523" i="4"/>
  <c r="D523" i="4"/>
  <c r="C523" i="4"/>
  <c r="E522" i="4"/>
  <c r="D522" i="4"/>
  <c r="C522" i="4"/>
  <c r="E521" i="4"/>
  <c r="D521" i="4"/>
  <c r="C521" i="4"/>
  <c r="E520" i="4"/>
  <c r="D520" i="4"/>
  <c r="C520" i="4"/>
  <c r="E519" i="4"/>
  <c r="D519" i="4"/>
  <c r="C519" i="4"/>
  <c r="E518" i="4"/>
  <c r="D518" i="4"/>
  <c r="C518" i="4"/>
  <c r="E517" i="4"/>
  <c r="D517" i="4"/>
  <c r="C517" i="4"/>
  <c r="E516" i="4"/>
  <c r="D516" i="4"/>
  <c r="C516" i="4"/>
  <c r="E515" i="4"/>
  <c r="D515" i="4"/>
  <c r="C515" i="4"/>
  <c r="E514" i="4"/>
  <c r="D514" i="4"/>
  <c r="C514" i="4"/>
  <c r="E513" i="4"/>
  <c r="D513" i="4"/>
  <c r="C513" i="4"/>
  <c r="E512" i="4"/>
  <c r="D512" i="4"/>
  <c r="C512" i="4"/>
  <c r="E511" i="4"/>
  <c r="D511" i="4"/>
  <c r="C511" i="4"/>
  <c r="E510" i="4"/>
  <c r="D510" i="4"/>
  <c r="C510" i="4"/>
  <c r="E509" i="4"/>
  <c r="D509" i="4"/>
  <c r="C509" i="4"/>
  <c r="E508" i="4"/>
  <c r="D508" i="4"/>
  <c r="C508" i="4"/>
  <c r="E507" i="4"/>
  <c r="D507" i="4"/>
  <c r="C507" i="4"/>
  <c r="E506" i="4"/>
  <c r="D506" i="4"/>
  <c r="C506" i="4"/>
  <c r="E505" i="4"/>
  <c r="D505" i="4"/>
  <c r="C505" i="4"/>
  <c r="E504" i="4"/>
  <c r="D504" i="4"/>
  <c r="C504" i="4"/>
  <c r="E503" i="4"/>
  <c r="D503" i="4"/>
  <c r="C503" i="4"/>
  <c r="E502" i="4"/>
  <c r="D502" i="4"/>
  <c r="C502" i="4"/>
  <c r="E501" i="4"/>
  <c r="D501" i="4"/>
  <c r="C501" i="4"/>
  <c r="E500" i="4"/>
  <c r="D500" i="4"/>
  <c r="C500" i="4"/>
  <c r="E499" i="4"/>
  <c r="D499" i="4"/>
  <c r="C499" i="4"/>
  <c r="E498" i="4"/>
  <c r="D498" i="4"/>
  <c r="C498" i="4"/>
  <c r="E497" i="4"/>
  <c r="D497" i="4"/>
  <c r="C497" i="4"/>
  <c r="E496" i="4"/>
  <c r="D496" i="4"/>
  <c r="C496" i="4"/>
  <c r="E495" i="4"/>
  <c r="D495" i="4"/>
  <c r="C495" i="4"/>
  <c r="E494" i="4"/>
  <c r="D494" i="4"/>
  <c r="C494" i="4"/>
  <c r="E493" i="4"/>
  <c r="D493" i="4"/>
  <c r="C493" i="4"/>
  <c r="E492" i="4"/>
  <c r="D492" i="4"/>
  <c r="C492" i="4"/>
  <c r="E491" i="4"/>
  <c r="D491" i="4"/>
  <c r="C491" i="4"/>
  <c r="E490" i="4"/>
  <c r="D490" i="4"/>
  <c r="C490" i="4"/>
  <c r="E489" i="4"/>
  <c r="D489" i="4"/>
  <c r="C489" i="4"/>
  <c r="E488" i="4"/>
  <c r="D488" i="4"/>
  <c r="C488" i="4"/>
  <c r="E487" i="4"/>
  <c r="D487" i="4"/>
  <c r="C487" i="4"/>
  <c r="E486" i="4"/>
  <c r="D486" i="4"/>
  <c r="C486" i="4"/>
  <c r="E485" i="4"/>
  <c r="D485" i="4"/>
  <c r="C485" i="4"/>
  <c r="E484" i="4"/>
  <c r="D484" i="4"/>
  <c r="C484" i="4"/>
  <c r="E483" i="4"/>
  <c r="D483" i="4"/>
  <c r="C483" i="4"/>
  <c r="E482" i="4"/>
  <c r="D482" i="4"/>
  <c r="C482" i="4"/>
  <c r="E481" i="4"/>
  <c r="D481" i="4"/>
  <c r="C481" i="4"/>
  <c r="E480" i="4"/>
  <c r="D480" i="4"/>
  <c r="C480" i="4"/>
  <c r="E479" i="4"/>
  <c r="D479" i="4"/>
  <c r="C479" i="4"/>
  <c r="E478" i="4"/>
  <c r="D478" i="4"/>
  <c r="C478" i="4"/>
  <c r="E477" i="4"/>
  <c r="D477" i="4"/>
  <c r="C477" i="4"/>
  <c r="E476" i="4"/>
  <c r="D476" i="4"/>
  <c r="C476" i="4"/>
  <c r="E475" i="4"/>
  <c r="D475" i="4"/>
  <c r="C475" i="4"/>
  <c r="E474" i="4"/>
  <c r="D474" i="4"/>
  <c r="C474" i="4"/>
  <c r="E473" i="4"/>
  <c r="D473" i="4"/>
  <c r="C473" i="4"/>
  <c r="E472" i="4"/>
  <c r="D472" i="4"/>
  <c r="C472" i="4"/>
  <c r="E471" i="4"/>
  <c r="D471" i="4"/>
  <c r="C471" i="4"/>
  <c r="E470" i="4"/>
  <c r="D470" i="4"/>
  <c r="C470" i="4"/>
  <c r="E469" i="4"/>
  <c r="D469" i="4"/>
  <c r="C469" i="4"/>
  <c r="E468" i="4"/>
  <c r="D468" i="4"/>
  <c r="C468" i="4"/>
  <c r="E467" i="4"/>
  <c r="D467" i="4"/>
  <c r="C467" i="4"/>
  <c r="E466" i="4"/>
  <c r="D466" i="4"/>
  <c r="C466" i="4"/>
  <c r="E465" i="4"/>
  <c r="D465" i="4"/>
  <c r="C465" i="4"/>
  <c r="E464" i="4"/>
  <c r="D464" i="4"/>
  <c r="C464" i="4"/>
  <c r="E463" i="4"/>
  <c r="D463" i="4"/>
  <c r="C463" i="4"/>
  <c r="E462" i="4"/>
  <c r="D462" i="4"/>
  <c r="C462" i="4"/>
  <c r="E461" i="4"/>
  <c r="D461" i="4"/>
  <c r="C461" i="4"/>
  <c r="E460" i="4"/>
  <c r="D460" i="4"/>
  <c r="C460" i="4"/>
  <c r="E459" i="4"/>
  <c r="D459" i="4"/>
  <c r="C459" i="4"/>
  <c r="E458" i="4"/>
  <c r="D458" i="4"/>
  <c r="C458" i="4"/>
  <c r="E457" i="4"/>
  <c r="D457" i="4"/>
  <c r="C457" i="4"/>
  <c r="E456" i="4"/>
  <c r="D456" i="4"/>
  <c r="C456" i="4"/>
  <c r="E455" i="4"/>
  <c r="D455" i="4"/>
  <c r="C455" i="4"/>
  <c r="E454" i="4"/>
  <c r="D454" i="4"/>
  <c r="C454" i="4"/>
  <c r="E453" i="4"/>
  <c r="D453" i="4"/>
  <c r="C453" i="4"/>
  <c r="E452" i="4"/>
  <c r="D452" i="4"/>
  <c r="C452" i="4"/>
  <c r="E451" i="4"/>
  <c r="D451" i="4"/>
  <c r="C451" i="4"/>
  <c r="E450" i="4"/>
  <c r="D450" i="4"/>
  <c r="C450" i="4"/>
  <c r="E449" i="4"/>
  <c r="D449" i="4"/>
  <c r="C449" i="4"/>
  <c r="E448" i="4"/>
  <c r="D448" i="4"/>
  <c r="C448" i="4"/>
  <c r="E447" i="4"/>
  <c r="D447" i="4"/>
  <c r="C447" i="4"/>
  <c r="E446" i="4"/>
  <c r="D446" i="4"/>
  <c r="C446" i="4"/>
  <c r="E445" i="4"/>
  <c r="D445" i="4"/>
  <c r="C445" i="4"/>
  <c r="E444" i="4"/>
  <c r="D444" i="4"/>
  <c r="C444" i="4"/>
  <c r="E443" i="4"/>
  <c r="D443" i="4"/>
  <c r="C443" i="4"/>
  <c r="E442" i="4"/>
  <c r="D442" i="4"/>
  <c r="C442" i="4"/>
  <c r="E441" i="4"/>
  <c r="D441" i="4"/>
  <c r="C441" i="4"/>
  <c r="E440" i="4"/>
  <c r="D440" i="4"/>
  <c r="C440" i="4"/>
  <c r="E439" i="4"/>
  <c r="D439" i="4"/>
  <c r="C439" i="4"/>
  <c r="E438" i="4"/>
  <c r="D438" i="4"/>
  <c r="C438" i="4"/>
  <c r="E437" i="4"/>
  <c r="D437" i="4"/>
  <c r="C437" i="4"/>
  <c r="E436" i="4"/>
  <c r="D436" i="4"/>
  <c r="C436" i="4"/>
  <c r="E435" i="4"/>
  <c r="D435" i="4"/>
  <c r="C435" i="4"/>
  <c r="E434" i="4"/>
  <c r="D434" i="4"/>
  <c r="C434" i="4"/>
  <c r="E433" i="4"/>
  <c r="D433" i="4"/>
  <c r="C433" i="4"/>
  <c r="E432" i="4"/>
  <c r="D432" i="4"/>
  <c r="C432" i="4"/>
  <c r="E431" i="4"/>
  <c r="D431" i="4"/>
  <c r="C431" i="4"/>
  <c r="E430" i="4"/>
  <c r="D430" i="4"/>
  <c r="C430" i="4"/>
  <c r="E429" i="4"/>
  <c r="D429" i="4"/>
  <c r="C429" i="4"/>
  <c r="E428" i="4"/>
  <c r="D428" i="4"/>
  <c r="C428" i="4"/>
  <c r="E427" i="4"/>
  <c r="D427" i="4"/>
  <c r="C427" i="4"/>
  <c r="E426" i="4"/>
  <c r="D426" i="4"/>
  <c r="C426" i="4"/>
  <c r="E425" i="4"/>
  <c r="D425" i="4"/>
  <c r="C425" i="4"/>
  <c r="E424" i="4"/>
  <c r="D424" i="4"/>
  <c r="C424" i="4"/>
  <c r="E423" i="4"/>
  <c r="D423" i="4"/>
  <c r="C423" i="4"/>
  <c r="E422" i="4"/>
  <c r="D422" i="4"/>
  <c r="C422" i="4"/>
  <c r="E421" i="4"/>
  <c r="D421" i="4"/>
  <c r="C421" i="4"/>
  <c r="E420" i="4"/>
  <c r="D420" i="4"/>
  <c r="C420" i="4"/>
  <c r="E419" i="4"/>
  <c r="D419" i="4"/>
  <c r="C419" i="4"/>
  <c r="E418" i="4"/>
  <c r="D418" i="4"/>
  <c r="C418" i="4"/>
  <c r="E417" i="4"/>
  <c r="D417" i="4"/>
  <c r="C417" i="4"/>
  <c r="E416" i="4"/>
  <c r="D416" i="4"/>
  <c r="C416" i="4"/>
  <c r="E415" i="4"/>
  <c r="D415" i="4"/>
  <c r="C415" i="4"/>
  <c r="E414" i="4"/>
  <c r="D414" i="4"/>
  <c r="C414" i="4"/>
  <c r="E413" i="4"/>
  <c r="D413" i="4"/>
  <c r="C413" i="4"/>
  <c r="E412" i="4"/>
  <c r="D412" i="4"/>
  <c r="C412" i="4"/>
  <c r="E411" i="4"/>
  <c r="D411" i="4"/>
  <c r="C411" i="4"/>
  <c r="E410" i="4"/>
  <c r="D410" i="4"/>
  <c r="C410" i="4"/>
  <c r="E409" i="4"/>
  <c r="D409" i="4"/>
  <c r="C409" i="4"/>
  <c r="E408" i="4"/>
  <c r="D408" i="4"/>
  <c r="C408" i="4"/>
  <c r="E407" i="4"/>
  <c r="D407" i="4"/>
  <c r="C407" i="4"/>
  <c r="E406" i="4"/>
  <c r="D406" i="4"/>
  <c r="C406" i="4"/>
  <c r="E405" i="4"/>
  <c r="D405" i="4"/>
  <c r="C405" i="4"/>
  <c r="E404" i="4"/>
  <c r="D404" i="4"/>
  <c r="C404" i="4"/>
  <c r="E403" i="4"/>
  <c r="D403" i="4"/>
  <c r="C403" i="4"/>
  <c r="E402" i="4"/>
  <c r="D402" i="4"/>
  <c r="C402" i="4"/>
  <c r="E401" i="4"/>
  <c r="D401" i="4"/>
  <c r="C401" i="4"/>
  <c r="E400" i="4"/>
  <c r="D400" i="4"/>
  <c r="C400" i="4"/>
  <c r="E399" i="4"/>
  <c r="D399" i="4"/>
  <c r="C399" i="4"/>
  <c r="E398" i="4"/>
  <c r="D398" i="4"/>
  <c r="C398" i="4"/>
  <c r="E397" i="4"/>
  <c r="D397" i="4"/>
  <c r="C397" i="4"/>
  <c r="E396" i="4"/>
  <c r="D396" i="4"/>
  <c r="C396" i="4"/>
  <c r="E395" i="4"/>
  <c r="D395" i="4"/>
  <c r="C395" i="4"/>
  <c r="E394" i="4"/>
  <c r="D394" i="4"/>
  <c r="C394" i="4"/>
  <c r="E393" i="4"/>
  <c r="D393" i="4"/>
  <c r="C393" i="4"/>
  <c r="E392" i="4"/>
  <c r="D392" i="4"/>
  <c r="C392" i="4"/>
  <c r="E391" i="4"/>
  <c r="D391" i="4"/>
  <c r="C391" i="4"/>
  <c r="E390" i="4"/>
  <c r="D390" i="4"/>
  <c r="C390" i="4"/>
  <c r="E389" i="4"/>
  <c r="D389" i="4"/>
  <c r="C389" i="4"/>
  <c r="E388" i="4"/>
  <c r="D388" i="4"/>
  <c r="C388" i="4"/>
  <c r="E387" i="4"/>
  <c r="D387" i="4"/>
  <c r="C387" i="4"/>
  <c r="E386" i="4"/>
  <c r="D386" i="4"/>
  <c r="C386" i="4"/>
  <c r="E385" i="4"/>
  <c r="D385" i="4"/>
  <c r="C385" i="4"/>
  <c r="E384" i="4"/>
  <c r="D384" i="4"/>
  <c r="C384" i="4"/>
  <c r="E383" i="4"/>
  <c r="D383" i="4"/>
  <c r="C383" i="4"/>
  <c r="E382" i="4"/>
  <c r="D382" i="4"/>
  <c r="C382" i="4"/>
  <c r="E381" i="4"/>
  <c r="D381" i="4"/>
  <c r="C381" i="4"/>
  <c r="E380" i="4"/>
  <c r="D380" i="4"/>
  <c r="C380" i="4"/>
  <c r="E379" i="4"/>
  <c r="D379" i="4"/>
  <c r="C379" i="4"/>
  <c r="E378" i="4"/>
  <c r="D378" i="4"/>
  <c r="C378" i="4"/>
  <c r="E377" i="4"/>
  <c r="D377" i="4"/>
  <c r="C377" i="4"/>
  <c r="E376" i="4"/>
  <c r="D376" i="4"/>
  <c r="C376" i="4"/>
  <c r="E375" i="4"/>
  <c r="D375" i="4"/>
  <c r="C375" i="4"/>
  <c r="E374" i="4"/>
  <c r="D374" i="4"/>
  <c r="C374" i="4"/>
  <c r="E373" i="4"/>
  <c r="D373" i="4"/>
  <c r="C373" i="4"/>
  <c r="E372" i="4"/>
  <c r="D372" i="4"/>
  <c r="C372" i="4"/>
  <c r="E371" i="4"/>
  <c r="D371" i="4"/>
  <c r="C371" i="4"/>
  <c r="E370" i="4"/>
  <c r="D370" i="4"/>
  <c r="C370" i="4"/>
  <c r="E369" i="4"/>
  <c r="D369" i="4"/>
  <c r="C369" i="4"/>
  <c r="E368" i="4"/>
  <c r="D368" i="4"/>
  <c r="C368" i="4"/>
  <c r="E367" i="4"/>
  <c r="D367" i="4"/>
  <c r="C367" i="4"/>
  <c r="E366" i="4"/>
  <c r="D366" i="4"/>
  <c r="C366" i="4"/>
  <c r="E365" i="4"/>
  <c r="D365" i="4"/>
  <c r="C365" i="4"/>
  <c r="E364" i="4"/>
  <c r="D364" i="4"/>
  <c r="C364" i="4"/>
  <c r="E363" i="4"/>
  <c r="D363" i="4"/>
  <c r="C363" i="4"/>
  <c r="E362" i="4"/>
  <c r="D362" i="4"/>
  <c r="C362" i="4"/>
  <c r="E361" i="4"/>
  <c r="D361" i="4"/>
  <c r="C361" i="4"/>
  <c r="E360" i="4"/>
  <c r="D360" i="4"/>
  <c r="C360" i="4"/>
  <c r="E359" i="4"/>
  <c r="D359" i="4"/>
  <c r="C359" i="4"/>
  <c r="E358" i="4"/>
  <c r="D358" i="4"/>
  <c r="C358" i="4"/>
  <c r="E357" i="4"/>
  <c r="D357" i="4"/>
  <c r="C357" i="4"/>
  <c r="E356" i="4"/>
  <c r="D356" i="4"/>
  <c r="C356" i="4"/>
  <c r="E355" i="4"/>
  <c r="D355" i="4"/>
  <c r="C355" i="4"/>
  <c r="E354" i="4"/>
  <c r="D354" i="4"/>
  <c r="C354" i="4"/>
  <c r="E353" i="4"/>
  <c r="D353" i="4"/>
  <c r="C353" i="4"/>
  <c r="E352" i="4"/>
  <c r="D352" i="4"/>
  <c r="C352" i="4"/>
  <c r="E351" i="4"/>
  <c r="D351" i="4"/>
  <c r="C351" i="4"/>
  <c r="E350" i="4"/>
  <c r="D350" i="4"/>
  <c r="C350" i="4"/>
  <c r="E349" i="4"/>
  <c r="D349" i="4"/>
  <c r="C349" i="4"/>
  <c r="E348" i="4"/>
  <c r="D348" i="4"/>
  <c r="C348" i="4"/>
  <c r="E347" i="4"/>
  <c r="D347" i="4"/>
  <c r="C347" i="4"/>
  <c r="E346" i="4"/>
  <c r="D346" i="4"/>
  <c r="C346" i="4"/>
  <c r="E345" i="4"/>
  <c r="D345" i="4"/>
  <c r="C345" i="4"/>
  <c r="E344" i="4"/>
  <c r="D344" i="4"/>
  <c r="C344" i="4"/>
  <c r="E343" i="4"/>
  <c r="D343" i="4"/>
  <c r="C343" i="4"/>
  <c r="E342" i="4"/>
  <c r="D342" i="4"/>
  <c r="C342" i="4"/>
  <c r="E341" i="4"/>
  <c r="D341" i="4"/>
  <c r="C341" i="4"/>
  <c r="E340" i="4"/>
  <c r="D340" i="4"/>
  <c r="C340" i="4"/>
  <c r="E339" i="4"/>
  <c r="D339" i="4"/>
  <c r="C339" i="4"/>
  <c r="E338" i="4"/>
  <c r="D338" i="4"/>
  <c r="C338" i="4"/>
  <c r="E337" i="4"/>
  <c r="D337" i="4"/>
  <c r="C337" i="4"/>
  <c r="E336" i="4"/>
  <c r="D336" i="4"/>
  <c r="C336" i="4"/>
  <c r="E335" i="4"/>
  <c r="D335" i="4"/>
  <c r="C335" i="4"/>
  <c r="E334" i="4"/>
  <c r="D334" i="4"/>
  <c r="C334" i="4"/>
  <c r="E333" i="4"/>
  <c r="D333" i="4"/>
  <c r="C333" i="4"/>
  <c r="E332" i="4"/>
  <c r="D332" i="4"/>
  <c r="C332" i="4"/>
  <c r="E331" i="4"/>
  <c r="D331" i="4"/>
  <c r="C331" i="4"/>
  <c r="E330" i="4"/>
  <c r="D330" i="4"/>
  <c r="C330" i="4"/>
  <c r="E329" i="4"/>
  <c r="D329" i="4"/>
  <c r="C329" i="4"/>
  <c r="E328" i="4"/>
  <c r="D328" i="4"/>
  <c r="C328" i="4"/>
  <c r="E327" i="4"/>
  <c r="D327" i="4"/>
  <c r="C327" i="4"/>
  <c r="E326" i="4"/>
  <c r="D326" i="4"/>
  <c r="C326" i="4"/>
  <c r="E325" i="4"/>
  <c r="D325" i="4"/>
  <c r="C325" i="4"/>
  <c r="E324" i="4"/>
  <c r="D324" i="4"/>
  <c r="C324" i="4"/>
  <c r="E323" i="4"/>
  <c r="D323" i="4"/>
  <c r="C323" i="4"/>
  <c r="E322" i="4"/>
  <c r="D322" i="4"/>
  <c r="C322" i="4"/>
  <c r="E321" i="4"/>
  <c r="D321" i="4"/>
  <c r="C321" i="4"/>
  <c r="E320" i="4"/>
  <c r="D320" i="4"/>
  <c r="C320" i="4"/>
  <c r="E319" i="4"/>
  <c r="D319" i="4"/>
  <c r="C319" i="4"/>
  <c r="E318" i="4"/>
  <c r="D318" i="4"/>
  <c r="C318" i="4"/>
  <c r="E317" i="4"/>
  <c r="D317" i="4"/>
  <c r="C317" i="4"/>
  <c r="E316" i="4"/>
  <c r="D316" i="4"/>
  <c r="C316" i="4"/>
  <c r="E315" i="4"/>
  <c r="D315" i="4"/>
  <c r="C315" i="4"/>
  <c r="E314" i="4"/>
  <c r="D314" i="4"/>
  <c r="C314" i="4"/>
  <c r="E313" i="4"/>
  <c r="D313" i="4"/>
  <c r="C313" i="4"/>
  <c r="E312" i="4"/>
  <c r="D312" i="4"/>
  <c r="C312" i="4"/>
  <c r="E311" i="4"/>
  <c r="D311" i="4"/>
  <c r="C311" i="4"/>
  <c r="E310" i="4"/>
  <c r="D310" i="4"/>
  <c r="C310" i="4"/>
  <c r="E309" i="4"/>
  <c r="D309" i="4"/>
  <c r="C309" i="4"/>
  <c r="E308" i="4"/>
  <c r="D308" i="4"/>
  <c r="C308" i="4"/>
  <c r="E307" i="4"/>
  <c r="D307" i="4"/>
  <c r="C307" i="4"/>
  <c r="E306" i="4"/>
  <c r="D306" i="4"/>
  <c r="C306" i="4"/>
  <c r="E305" i="4"/>
  <c r="D305" i="4"/>
  <c r="C305" i="4"/>
  <c r="E304" i="4"/>
  <c r="D304" i="4"/>
  <c r="C304" i="4"/>
  <c r="E303" i="4"/>
  <c r="D303" i="4"/>
  <c r="C303" i="4"/>
  <c r="E302" i="4"/>
  <c r="D302" i="4"/>
  <c r="C302" i="4"/>
  <c r="E301" i="4"/>
  <c r="D301" i="4"/>
  <c r="C301" i="4"/>
  <c r="E300" i="4"/>
  <c r="D300" i="4"/>
  <c r="C300" i="4"/>
  <c r="E299" i="4"/>
  <c r="D299" i="4"/>
  <c r="C299" i="4"/>
  <c r="E298" i="4"/>
  <c r="D298" i="4"/>
  <c r="C298" i="4"/>
  <c r="E297" i="4"/>
  <c r="D297" i="4"/>
  <c r="C297" i="4"/>
  <c r="E296" i="4"/>
  <c r="D296" i="4"/>
  <c r="C296" i="4"/>
  <c r="E295" i="4"/>
  <c r="D295" i="4"/>
  <c r="C295" i="4"/>
  <c r="E294" i="4"/>
  <c r="D294" i="4"/>
  <c r="C294" i="4"/>
  <c r="E293" i="4"/>
  <c r="D293" i="4"/>
  <c r="C293" i="4"/>
  <c r="E292" i="4"/>
  <c r="D292" i="4"/>
  <c r="C292" i="4"/>
  <c r="E291" i="4"/>
  <c r="D291" i="4"/>
  <c r="C291" i="4"/>
  <c r="E290" i="4"/>
  <c r="D290" i="4"/>
  <c r="C290" i="4"/>
  <c r="E289" i="4"/>
  <c r="D289" i="4"/>
  <c r="C289" i="4"/>
  <c r="E288" i="4"/>
  <c r="D288" i="4"/>
  <c r="C288" i="4"/>
  <c r="E287" i="4"/>
  <c r="D287" i="4"/>
  <c r="C287" i="4"/>
  <c r="E286" i="4"/>
  <c r="D286" i="4"/>
  <c r="C286" i="4"/>
  <c r="E285" i="4"/>
  <c r="D285" i="4"/>
  <c r="C285" i="4"/>
  <c r="E284" i="4"/>
  <c r="D284" i="4"/>
  <c r="C284" i="4"/>
  <c r="E283" i="4"/>
  <c r="D283" i="4"/>
  <c r="C283" i="4"/>
  <c r="E282" i="4"/>
  <c r="D282" i="4"/>
  <c r="C282" i="4"/>
  <c r="E281" i="4"/>
  <c r="D281" i="4"/>
  <c r="C281" i="4"/>
  <c r="E280" i="4"/>
  <c r="D280" i="4"/>
  <c r="C280" i="4"/>
  <c r="E279" i="4"/>
  <c r="D279" i="4"/>
  <c r="C279" i="4"/>
  <c r="E278" i="4"/>
  <c r="D278" i="4"/>
  <c r="C278" i="4"/>
  <c r="E277" i="4"/>
  <c r="D277" i="4"/>
  <c r="C277" i="4"/>
  <c r="E276" i="4"/>
  <c r="D276" i="4"/>
  <c r="C276" i="4"/>
  <c r="E275" i="4"/>
  <c r="D275" i="4"/>
  <c r="C275" i="4"/>
  <c r="E274" i="4"/>
  <c r="D274" i="4"/>
  <c r="C274" i="4"/>
  <c r="E273" i="4"/>
  <c r="D273" i="4"/>
  <c r="C273" i="4"/>
  <c r="E272" i="4"/>
  <c r="D272" i="4"/>
  <c r="C272" i="4"/>
  <c r="E271" i="4"/>
  <c r="D271" i="4"/>
  <c r="C271" i="4"/>
  <c r="E270" i="4"/>
  <c r="D270" i="4"/>
  <c r="C270" i="4"/>
  <c r="E269" i="4"/>
  <c r="D269" i="4"/>
  <c r="C269" i="4"/>
  <c r="E268" i="4"/>
  <c r="D268" i="4"/>
  <c r="C268" i="4"/>
  <c r="E267" i="4"/>
  <c r="D267" i="4"/>
  <c r="C267" i="4"/>
  <c r="E266" i="4"/>
  <c r="D266" i="4"/>
  <c r="C266" i="4"/>
  <c r="E265" i="4"/>
  <c r="D265" i="4"/>
  <c r="C265" i="4"/>
  <c r="E264" i="4"/>
  <c r="D264" i="4"/>
  <c r="C264" i="4"/>
  <c r="E263" i="4"/>
  <c r="D263" i="4"/>
  <c r="C263" i="4"/>
  <c r="E262" i="4"/>
  <c r="D262" i="4"/>
  <c r="C262" i="4"/>
  <c r="E261" i="4"/>
  <c r="D261" i="4"/>
  <c r="C261" i="4"/>
  <c r="E260" i="4"/>
  <c r="D260" i="4"/>
  <c r="C260" i="4"/>
  <c r="E259" i="4"/>
  <c r="D259" i="4"/>
  <c r="C259" i="4"/>
  <c r="E258" i="4"/>
  <c r="D258" i="4"/>
  <c r="C258" i="4"/>
  <c r="E257" i="4"/>
  <c r="D257" i="4"/>
  <c r="C257" i="4"/>
  <c r="E256" i="4"/>
  <c r="D256" i="4"/>
  <c r="C256" i="4"/>
  <c r="E255" i="4"/>
  <c r="D255" i="4"/>
  <c r="C255" i="4"/>
  <c r="E254" i="4"/>
  <c r="D254" i="4"/>
  <c r="C254" i="4"/>
  <c r="E253" i="4"/>
  <c r="D253" i="4"/>
  <c r="C253" i="4"/>
  <c r="E252" i="4"/>
  <c r="D252" i="4"/>
  <c r="C252" i="4"/>
  <c r="E251" i="4"/>
  <c r="D251" i="4"/>
  <c r="C251" i="4"/>
  <c r="E250" i="4"/>
  <c r="D250" i="4"/>
  <c r="C250" i="4"/>
  <c r="E249" i="4"/>
  <c r="D249" i="4"/>
  <c r="C249" i="4"/>
  <c r="E248" i="4"/>
  <c r="D248" i="4"/>
  <c r="C248" i="4"/>
  <c r="E247" i="4"/>
  <c r="D247" i="4"/>
  <c r="C247" i="4"/>
  <c r="E246" i="4"/>
  <c r="D246" i="4"/>
  <c r="C246" i="4"/>
  <c r="E245" i="4"/>
  <c r="D245" i="4"/>
  <c r="C245" i="4"/>
  <c r="E244" i="4"/>
  <c r="D244" i="4"/>
  <c r="C244" i="4"/>
  <c r="E243" i="4"/>
  <c r="D243" i="4"/>
  <c r="C243" i="4"/>
  <c r="E242" i="4"/>
  <c r="D242" i="4"/>
  <c r="C242" i="4"/>
  <c r="E241" i="4"/>
  <c r="D241" i="4"/>
  <c r="C241" i="4"/>
  <c r="E240" i="4"/>
  <c r="D240" i="4"/>
  <c r="C240" i="4"/>
  <c r="E239" i="4"/>
  <c r="D239" i="4"/>
  <c r="C239" i="4"/>
  <c r="E238" i="4"/>
  <c r="D238" i="4"/>
  <c r="C238" i="4"/>
  <c r="E237" i="4"/>
  <c r="D237" i="4"/>
  <c r="C237" i="4"/>
  <c r="E236" i="4"/>
  <c r="D236" i="4"/>
  <c r="C236" i="4"/>
  <c r="E235" i="4"/>
  <c r="D235" i="4"/>
  <c r="C235" i="4"/>
  <c r="E234" i="4"/>
  <c r="D234" i="4"/>
  <c r="C234" i="4"/>
  <c r="E233" i="4"/>
  <c r="D233" i="4"/>
  <c r="C233" i="4"/>
  <c r="E232" i="4"/>
  <c r="D232" i="4"/>
  <c r="C232" i="4"/>
  <c r="E231" i="4"/>
  <c r="D231" i="4"/>
  <c r="C231" i="4"/>
  <c r="E230" i="4"/>
  <c r="D230" i="4"/>
  <c r="C230" i="4"/>
  <c r="E229" i="4"/>
  <c r="D229" i="4"/>
  <c r="C229" i="4"/>
  <c r="E228" i="4"/>
  <c r="D228" i="4"/>
  <c r="C228" i="4"/>
  <c r="E227" i="4"/>
  <c r="D227" i="4"/>
  <c r="C227" i="4"/>
  <c r="E226" i="4"/>
  <c r="D226" i="4"/>
  <c r="C226" i="4"/>
  <c r="E225" i="4"/>
  <c r="D225" i="4"/>
  <c r="C225" i="4"/>
  <c r="E224" i="4"/>
  <c r="D224" i="4"/>
  <c r="C224" i="4"/>
  <c r="E223" i="4"/>
  <c r="D223" i="4"/>
  <c r="C223" i="4"/>
  <c r="E222" i="4"/>
  <c r="D222" i="4"/>
  <c r="C222" i="4"/>
  <c r="E221" i="4"/>
  <c r="D221" i="4"/>
  <c r="C221" i="4"/>
  <c r="E220" i="4"/>
  <c r="D220" i="4"/>
  <c r="C220" i="4"/>
  <c r="E219" i="4"/>
  <c r="D219" i="4"/>
  <c r="C219" i="4"/>
  <c r="E218" i="4"/>
  <c r="D218" i="4"/>
  <c r="C218" i="4"/>
  <c r="E217" i="4"/>
  <c r="D217" i="4"/>
  <c r="C217" i="4"/>
  <c r="E216" i="4"/>
  <c r="D216" i="4"/>
  <c r="C216" i="4"/>
  <c r="E215" i="4"/>
  <c r="D215" i="4"/>
  <c r="C215" i="4"/>
  <c r="C99" i="4"/>
  <c r="D99" i="4"/>
  <c r="E99" i="4"/>
  <c r="C100" i="4"/>
  <c r="D100" i="4"/>
  <c r="E100" i="4"/>
  <c r="D16" i="4"/>
  <c r="D17" i="4"/>
  <c r="C20" i="4"/>
  <c r="D20" i="4"/>
  <c r="C21" i="4"/>
  <c r="D21" i="4"/>
  <c r="C22" i="4"/>
  <c r="D22" i="4"/>
  <c r="C23" i="4"/>
  <c r="D23" i="4"/>
  <c r="C16" i="4"/>
  <c r="C17" i="4"/>
  <c r="C18" i="4"/>
  <c r="D18" i="4"/>
  <c r="C19" i="4"/>
  <c r="D19" i="4"/>
  <c r="AF169" i="4" l="1" a="1"/>
  <c r="AF169" i="4" s="1"/>
  <c r="AF175" i="4" a="1"/>
  <c r="AF175" i="4" s="1"/>
  <c r="AF189" i="4" a="1"/>
  <c r="AF189" i="4" s="1"/>
  <c r="AF184" i="4" a="1"/>
  <c r="AF184" i="4" s="1"/>
  <c r="AF160" i="4" a="1"/>
  <c r="AF160" i="4" s="1"/>
  <c r="AF165" i="4" a="1"/>
  <c r="AF165" i="4" s="1"/>
  <c r="AF179" i="4" a="1"/>
  <c r="AF179" i="4" s="1"/>
  <c r="AF188" i="4" a="1"/>
  <c r="AF188" i="4" s="1"/>
  <c r="AF164" i="4" a="1"/>
  <c r="AF164" i="4" s="1"/>
  <c r="AF158" i="4" a="1"/>
  <c r="AF158" i="4" s="1"/>
  <c r="AF167" i="4" a="1"/>
  <c r="AF167" i="4" s="1"/>
  <c r="AF171" i="4" a="1"/>
  <c r="AF171" i="4" s="1"/>
  <c r="AF172" i="4" a="1"/>
  <c r="AF172" i="4" s="1"/>
  <c r="AF178" i="4" a="1"/>
  <c r="AF178" i="4" s="1"/>
  <c r="AF187" i="4" a="1"/>
  <c r="AF187" i="4" s="1"/>
  <c r="AF157" i="4" a="1"/>
  <c r="AF157" i="4" s="1"/>
  <c r="AF162" i="4" a="1"/>
  <c r="AF162" i="4" s="1"/>
  <c r="AF166" i="4" a="1"/>
  <c r="AF166" i="4" s="1"/>
  <c r="AF174" i="4" a="1"/>
  <c r="AF174" i="4" s="1"/>
  <c r="AF177" i="4" a="1"/>
  <c r="AF177" i="4" s="1"/>
  <c r="AF183" i="4" a="1"/>
  <c r="AF183" i="4" s="1"/>
  <c r="AF186" i="4" a="1"/>
  <c r="AF186" i="4" s="1"/>
  <c r="AF159" i="4" a="1"/>
  <c r="AF159" i="4" s="1"/>
  <c r="AF161" i="4" a="1"/>
  <c r="AF161" i="4" s="1"/>
  <c r="AF170" i="4" a="1"/>
  <c r="AF170" i="4" s="1"/>
  <c r="AF173" i="4" a="1"/>
  <c r="AF173" i="4" s="1"/>
  <c r="AF182" i="4" a="1"/>
  <c r="AF182" i="4" s="1"/>
  <c r="AF185" i="4" a="1"/>
  <c r="AF185" i="4" s="1"/>
  <c r="AF191" i="4" a="1"/>
  <c r="AF191" i="4" s="1"/>
  <c r="AF163" i="4" a="1"/>
  <c r="AF163" i="4" s="1"/>
  <c r="AF168" i="4" a="1"/>
  <c r="AF168" i="4" s="1"/>
  <c r="AF176" i="4" a="1"/>
  <c r="AF176" i="4" s="1"/>
  <c r="AF180" i="4" a="1"/>
  <c r="AF180" i="4" s="1"/>
  <c r="BC103" i="4" a="1"/>
  <c r="BC103" i="4" s="1"/>
  <c r="AF156" i="4" a="1"/>
  <c r="AF156" i="4" s="1"/>
  <c r="AF181" i="4" a="1"/>
  <c r="AF181" i="4" s="1"/>
  <c r="AF190" i="4" a="1"/>
  <c r="AF190" i="4" s="1"/>
  <c r="BB103" i="4" a="1"/>
  <c r="BB103" i="4" s="1"/>
  <c r="C158" i="4"/>
  <c r="D158" i="4"/>
  <c r="E158" i="4"/>
  <c r="E214" i="4"/>
  <c r="D214" i="4"/>
  <c r="C214" i="4"/>
  <c r="E213" i="4"/>
  <c r="D213" i="4"/>
  <c r="C213" i="4"/>
  <c r="E212" i="4"/>
  <c r="D212" i="4"/>
  <c r="C212" i="4"/>
  <c r="E211" i="4"/>
  <c r="D211" i="4"/>
  <c r="C211" i="4"/>
  <c r="E210" i="4"/>
  <c r="D210" i="4"/>
  <c r="C210" i="4"/>
  <c r="E209" i="4"/>
  <c r="D209" i="4"/>
  <c r="C209" i="4"/>
  <c r="E208" i="4"/>
  <c r="D208" i="4"/>
  <c r="C208" i="4"/>
  <c r="E207" i="4"/>
  <c r="D207" i="4"/>
  <c r="C207" i="4"/>
  <c r="E206" i="4"/>
  <c r="D206" i="4"/>
  <c r="C206" i="4"/>
  <c r="E205" i="4"/>
  <c r="D205" i="4"/>
  <c r="C205" i="4"/>
  <c r="E204" i="4"/>
  <c r="D204" i="4"/>
  <c r="C204" i="4"/>
  <c r="E203" i="4"/>
  <c r="D203" i="4"/>
  <c r="C203" i="4"/>
  <c r="E202" i="4"/>
  <c r="D202" i="4"/>
  <c r="C202" i="4"/>
  <c r="E201" i="4"/>
  <c r="D201" i="4"/>
  <c r="C201" i="4"/>
  <c r="E200" i="4"/>
  <c r="D200" i="4"/>
  <c r="C200" i="4"/>
  <c r="E199" i="4"/>
  <c r="D199" i="4"/>
  <c r="C199" i="4"/>
  <c r="E198" i="4"/>
  <c r="D198" i="4"/>
  <c r="C198" i="4"/>
  <c r="E197" i="4"/>
  <c r="D197" i="4"/>
  <c r="C197" i="4"/>
  <c r="E196" i="4"/>
  <c r="D196" i="4"/>
  <c r="C196" i="4"/>
  <c r="E195" i="4"/>
  <c r="D195" i="4"/>
  <c r="C195" i="4"/>
  <c r="E194" i="4"/>
  <c r="D194" i="4"/>
  <c r="C194" i="4"/>
  <c r="E193" i="4"/>
  <c r="D193" i="4"/>
  <c r="C193" i="4"/>
  <c r="E192" i="4"/>
  <c r="D192" i="4"/>
  <c r="C192" i="4"/>
  <c r="E191" i="4"/>
  <c r="D191" i="4"/>
  <c r="C191" i="4"/>
  <c r="E190" i="4"/>
  <c r="D190" i="4"/>
  <c r="C190" i="4"/>
  <c r="E189" i="4"/>
  <c r="D189" i="4"/>
  <c r="C189" i="4"/>
  <c r="E188" i="4"/>
  <c r="D188" i="4"/>
  <c r="C188" i="4"/>
  <c r="E187" i="4"/>
  <c r="D187" i="4"/>
  <c r="C187" i="4"/>
  <c r="E186" i="4"/>
  <c r="D186" i="4"/>
  <c r="C186" i="4"/>
  <c r="E185" i="4"/>
  <c r="D185" i="4"/>
  <c r="C185" i="4"/>
  <c r="E184" i="4"/>
  <c r="D184" i="4"/>
  <c r="C184" i="4"/>
  <c r="E183" i="4"/>
  <c r="D183" i="4"/>
  <c r="C183" i="4"/>
  <c r="E182" i="4"/>
  <c r="D182" i="4"/>
  <c r="C182" i="4"/>
  <c r="E181" i="4"/>
  <c r="D181" i="4"/>
  <c r="C181" i="4"/>
  <c r="E180" i="4"/>
  <c r="D180" i="4"/>
  <c r="C180" i="4"/>
  <c r="E179" i="4"/>
  <c r="D179" i="4"/>
  <c r="C179" i="4"/>
  <c r="E178" i="4"/>
  <c r="D178" i="4"/>
  <c r="C178" i="4"/>
  <c r="E177" i="4"/>
  <c r="D177" i="4"/>
  <c r="C177" i="4"/>
  <c r="E176" i="4"/>
  <c r="D176" i="4"/>
  <c r="C176" i="4"/>
  <c r="E175" i="4"/>
  <c r="D175" i="4"/>
  <c r="C175" i="4"/>
  <c r="E174" i="4"/>
  <c r="D174" i="4"/>
  <c r="C174" i="4"/>
  <c r="E173" i="4"/>
  <c r="D173" i="4"/>
  <c r="C173" i="4"/>
  <c r="E172" i="4"/>
  <c r="D172" i="4"/>
  <c r="C172" i="4"/>
  <c r="E171" i="4"/>
  <c r="D171" i="4"/>
  <c r="C171" i="4"/>
  <c r="E170" i="4"/>
  <c r="D170" i="4"/>
  <c r="C170" i="4"/>
  <c r="E169" i="4"/>
  <c r="D169" i="4"/>
  <c r="C169" i="4"/>
  <c r="E168" i="4"/>
  <c r="D168" i="4"/>
  <c r="C168" i="4"/>
  <c r="E167" i="4"/>
  <c r="D167" i="4"/>
  <c r="C167" i="4"/>
  <c r="E166" i="4"/>
  <c r="D166" i="4"/>
  <c r="C166" i="4"/>
  <c r="E165" i="4"/>
  <c r="D165" i="4"/>
  <c r="C165" i="4"/>
  <c r="E164" i="4"/>
  <c r="D164" i="4"/>
  <c r="C164" i="4"/>
  <c r="E163" i="4"/>
  <c r="D163" i="4"/>
  <c r="C163" i="4"/>
  <c r="E162" i="4"/>
  <c r="D162" i="4"/>
  <c r="C162" i="4"/>
  <c r="E161" i="4"/>
  <c r="D161" i="4"/>
  <c r="C161" i="4"/>
  <c r="E160" i="4"/>
  <c r="D160" i="4"/>
  <c r="C160" i="4"/>
  <c r="E159" i="4"/>
  <c r="D159" i="4"/>
  <c r="C159" i="4"/>
  <c r="E157" i="4"/>
  <c r="D157" i="4"/>
  <c r="C157" i="4"/>
  <c r="E156" i="4"/>
  <c r="D156" i="4"/>
  <c r="C156" i="4"/>
  <c r="E155" i="4"/>
  <c r="D155" i="4"/>
  <c r="C155" i="4"/>
  <c r="E154" i="4"/>
  <c r="D154" i="4"/>
  <c r="C154" i="4"/>
  <c r="E153" i="4"/>
  <c r="D153" i="4"/>
  <c r="C153" i="4"/>
  <c r="E152" i="4"/>
  <c r="D152" i="4"/>
  <c r="C152" i="4"/>
  <c r="E151" i="4"/>
  <c r="D151" i="4"/>
  <c r="C151" i="4"/>
  <c r="E150" i="4"/>
  <c r="D150" i="4"/>
  <c r="C150" i="4"/>
  <c r="E149" i="4"/>
  <c r="D149" i="4"/>
  <c r="C149" i="4"/>
  <c r="E148" i="4"/>
  <c r="D148" i="4"/>
  <c r="C148" i="4"/>
  <c r="E147" i="4"/>
  <c r="D147" i="4"/>
  <c r="C147" i="4"/>
  <c r="E146" i="4"/>
  <c r="D146" i="4"/>
  <c r="C146" i="4"/>
  <c r="E145" i="4"/>
  <c r="D145" i="4"/>
  <c r="C145" i="4"/>
  <c r="E144" i="4"/>
  <c r="D144" i="4"/>
  <c r="C144" i="4"/>
  <c r="E143" i="4"/>
  <c r="D143" i="4"/>
  <c r="C143" i="4"/>
  <c r="E142" i="4"/>
  <c r="D142" i="4"/>
  <c r="C142" i="4"/>
  <c r="E141" i="4"/>
  <c r="D141" i="4"/>
  <c r="C141" i="4"/>
  <c r="E140" i="4"/>
  <c r="D140" i="4"/>
  <c r="C140" i="4"/>
  <c r="E139" i="4"/>
  <c r="D139" i="4"/>
  <c r="C139" i="4"/>
  <c r="E138" i="4"/>
  <c r="D138" i="4"/>
  <c r="C138" i="4"/>
  <c r="E137" i="4"/>
  <c r="D137" i="4"/>
  <c r="C137" i="4"/>
  <c r="E136" i="4"/>
  <c r="D136" i="4"/>
  <c r="C136" i="4"/>
  <c r="E135" i="4"/>
  <c r="D135" i="4"/>
  <c r="C135" i="4"/>
  <c r="E134" i="4"/>
  <c r="D134" i="4"/>
  <c r="C134" i="4"/>
  <c r="E133" i="4"/>
  <c r="D133" i="4"/>
  <c r="C133" i="4"/>
  <c r="E132" i="4"/>
  <c r="D132" i="4"/>
  <c r="C132" i="4"/>
  <c r="E131" i="4"/>
  <c r="D131" i="4"/>
  <c r="C131" i="4"/>
  <c r="E130" i="4"/>
  <c r="D130" i="4"/>
  <c r="C130" i="4"/>
  <c r="E129" i="4"/>
  <c r="D129" i="4"/>
  <c r="C129" i="4"/>
  <c r="E128" i="4"/>
  <c r="D128" i="4"/>
  <c r="C128" i="4"/>
  <c r="E127" i="4"/>
  <c r="D127" i="4"/>
  <c r="C127" i="4"/>
  <c r="E126" i="4"/>
  <c r="D126" i="4"/>
  <c r="C126" i="4"/>
  <c r="E125" i="4"/>
  <c r="D125" i="4"/>
  <c r="C125" i="4"/>
  <c r="E124" i="4"/>
  <c r="D124" i="4"/>
  <c r="C124" i="4"/>
  <c r="E123" i="4"/>
  <c r="D123" i="4"/>
  <c r="C123" i="4"/>
  <c r="E122" i="4"/>
  <c r="D122" i="4"/>
  <c r="C122" i="4"/>
  <c r="E121" i="4"/>
  <c r="D121" i="4"/>
  <c r="C121" i="4"/>
  <c r="E120" i="4"/>
  <c r="D120" i="4"/>
  <c r="C120" i="4"/>
  <c r="E119" i="4"/>
  <c r="D119" i="4"/>
  <c r="C119" i="4"/>
  <c r="E118" i="4"/>
  <c r="D118" i="4"/>
  <c r="C118" i="4"/>
  <c r="E117" i="4"/>
  <c r="D117" i="4"/>
  <c r="C117" i="4"/>
  <c r="E116" i="4"/>
  <c r="D116" i="4"/>
  <c r="C116" i="4"/>
  <c r="E115" i="4"/>
  <c r="D115" i="4"/>
  <c r="C115" i="4"/>
  <c r="E114" i="4"/>
  <c r="D114" i="4"/>
  <c r="C114" i="4"/>
  <c r="E113" i="4"/>
  <c r="D113" i="4"/>
  <c r="C113" i="4"/>
  <c r="E112" i="4"/>
  <c r="D112" i="4"/>
  <c r="C112" i="4"/>
  <c r="E111" i="4"/>
  <c r="D111" i="4"/>
  <c r="C111" i="4"/>
  <c r="E110" i="4"/>
  <c r="D110" i="4"/>
  <c r="C110" i="4"/>
  <c r="E109" i="4"/>
  <c r="D109" i="4"/>
  <c r="C109" i="4"/>
  <c r="E108" i="4"/>
  <c r="D108" i="4"/>
  <c r="C108" i="4"/>
  <c r="E107" i="4"/>
  <c r="D107" i="4"/>
  <c r="C107" i="4"/>
  <c r="E106" i="4"/>
  <c r="D106" i="4"/>
  <c r="C106" i="4"/>
  <c r="E105" i="4"/>
  <c r="D105" i="4"/>
  <c r="C105" i="4"/>
  <c r="E104" i="4"/>
  <c r="D104" i="4"/>
  <c r="C104" i="4"/>
  <c r="E103" i="4"/>
  <c r="D103" i="4"/>
  <c r="C103" i="4"/>
  <c r="E102" i="4"/>
  <c r="D102" i="4"/>
  <c r="C102" i="4"/>
  <c r="E101" i="4"/>
  <c r="D101" i="4"/>
  <c r="C101" i="4"/>
  <c r="E98" i="4"/>
  <c r="D98" i="4"/>
  <c r="C98" i="4"/>
  <c r="E97" i="4"/>
  <c r="D97" i="4"/>
  <c r="C97" i="4"/>
  <c r="E96" i="4"/>
  <c r="D96" i="4"/>
  <c r="C96" i="4"/>
  <c r="E95" i="4"/>
  <c r="D95" i="4"/>
  <c r="C95" i="4"/>
  <c r="E94" i="4"/>
  <c r="D94" i="4"/>
  <c r="C94" i="4"/>
  <c r="E93" i="4"/>
  <c r="D93" i="4"/>
  <c r="C93" i="4"/>
  <c r="E92" i="4"/>
  <c r="D92" i="4"/>
  <c r="C92" i="4"/>
  <c r="E91" i="4"/>
  <c r="D91" i="4"/>
  <c r="C91" i="4"/>
  <c r="E90" i="4"/>
  <c r="D90" i="4"/>
  <c r="C90" i="4"/>
  <c r="E89" i="4"/>
  <c r="D89" i="4"/>
  <c r="C89" i="4"/>
  <c r="E88" i="4"/>
  <c r="D88" i="4"/>
  <c r="C88" i="4"/>
  <c r="E87" i="4"/>
  <c r="D87" i="4"/>
  <c r="C87" i="4"/>
  <c r="E86" i="4"/>
  <c r="D86" i="4"/>
  <c r="C86" i="4"/>
  <c r="E85" i="4"/>
  <c r="D85" i="4"/>
  <c r="C85" i="4"/>
  <c r="E84" i="4"/>
  <c r="D84" i="4"/>
  <c r="C84" i="4"/>
  <c r="E83" i="4"/>
  <c r="D83" i="4"/>
  <c r="C83" i="4"/>
  <c r="E82" i="4"/>
  <c r="D82" i="4"/>
  <c r="C82" i="4"/>
  <c r="E81" i="4"/>
  <c r="D81" i="4"/>
  <c r="C81" i="4"/>
  <c r="E80" i="4"/>
  <c r="D80" i="4"/>
  <c r="C80" i="4"/>
  <c r="E79" i="4"/>
  <c r="D79" i="4"/>
  <c r="C79" i="4"/>
  <c r="E78" i="4"/>
  <c r="D78" i="4"/>
  <c r="C78" i="4"/>
  <c r="E77" i="4"/>
  <c r="D77" i="4"/>
  <c r="C77" i="4"/>
  <c r="E76" i="4"/>
  <c r="D76" i="4"/>
  <c r="C76" i="4"/>
  <c r="E75" i="4"/>
  <c r="D75" i="4"/>
  <c r="C75" i="4"/>
  <c r="E74" i="4"/>
  <c r="D74" i="4"/>
  <c r="C74" i="4"/>
  <c r="E73" i="4"/>
  <c r="D73" i="4"/>
  <c r="C73" i="4"/>
  <c r="E72" i="4"/>
  <c r="D72" i="4"/>
  <c r="C72" i="4"/>
  <c r="E71" i="4"/>
  <c r="D71" i="4"/>
  <c r="C71" i="4"/>
  <c r="E70" i="4"/>
  <c r="D70" i="4"/>
  <c r="C70" i="4"/>
  <c r="E69" i="4"/>
  <c r="D69" i="4"/>
  <c r="C69" i="4"/>
  <c r="E68" i="4"/>
  <c r="D68" i="4"/>
  <c r="C68" i="4"/>
  <c r="E67" i="4"/>
  <c r="D67" i="4"/>
  <c r="C67" i="4"/>
  <c r="E66" i="4"/>
  <c r="D66" i="4"/>
  <c r="C66" i="4"/>
  <c r="E65" i="4"/>
  <c r="D65" i="4"/>
  <c r="C65" i="4"/>
  <c r="E64" i="4"/>
  <c r="D64" i="4"/>
  <c r="C64" i="4"/>
  <c r="E63" i="4"/>
  <c r="D63" i="4"/>
  <c r="C63" i="4"/>
  <c r="E62" i="4"/>
  <c r="D62" i="4"/>
  <c r="C62" i="4"/>
  <c r="E61" i="4"/>
  <c r="D61" i="4"/>
  <c r="C61" i="4"/>
  <c r="E60" i="4"/>
  <c r="D60" i="4"/>
  <c r="C60" i="4"/>
  <c r="E59" i="4"/>
  <c r="D59" i="4"/>
  <c r="C59" i="4"/>
  <c r="E58" i="4"/>
  <c r="D58" i="4"/>
  <c r="C58" i="4"/>
  <c r="E57" i="4"/>
  <c r="D57" i="4"/>
  <c r="C57" i="4"/>
  <c r="E56" i="4"/>
  <c r="D56" i="4"/>
  <c r="C56" i="4"/>
  <c r="E55" i="4"/>
  <c r="D55" i="4"/>
  <c r="C55" i="4"/>
  <c r="E54" i="4"/>
  <c r="D54" i="4"/>
  <c r="C54" i="4"/>
  <c r="E53" i="4"/>
  <c r="D53" i="4"/>
  <c r="C53" i="4"/>
  <c r="E52" i="4"/>
  <c r="D52" i="4"/>
  <c r="C52" i="4"/>
  <c r="E51" i="4"/>
  <c r="D51" i="4"/>
  <c r="C51" i="4"/>
  <c r="E50" i="4"/>
  <c r="D50" i="4"/>
  <c r="C50" i="4"/>
  <c r="E49" i="4"/>
  <c r="D49" i="4"/>
  <c r="C49" i="4"/>
  <c r="E48" i="4"/>
  <c r="D48" i="4"/>
  <c r="C48" i="4"/>
  <c r="E47" i="4"/>
  <c r="D47" i="4"/>
  <c r="C47" i="4"/>
  <c r="E46" i="4"/>
  <c r="D46" i="4"/>
  <c r="C46" i="4"/>
  <c r="E45" i="4"/>
  <c r="D45" i="4"/>
  <c r="C45" i="4"/>
  <c r="E44" i="4"/>
  <c r="D44" i="4"/>
  <c r="C44" i="4"/>
  <c r="E43" i="4"/>
  <c r="D43" i="4"/>
  <c r="C43" i="4"/>
  <c r="E42" i="4"/>
  <c r="D42" i="4"/>
  <c r="C42" i="4"/>
  <c r="E41" i="4"/>
  <c r="D41" i="4"/>
  <c r="C41" i="4"/>
  <c r="E40" i="4"/>
  <c r="D40" i="4"/>
  <c r="C40" i="4"/>
  <c r="E39" i="4"/>
  <c r="D39" i="4"/>
  <c r="C39" i="4"/>
  <c r="E38" i="4"/>
  <c r="D38" i="4"/>
  <c r="C38" i="4"/>
  <c r="E37" i="4"/>
  <c r="D37" i="4"/>
  <c r="C37" i="4"/>
  <c r="E36" i="4"/>
  <c r="D36" i="4"/>
  <c r="C36" i="4"/>
  <c r="E35" i="4"/>
  <c r="D35" i="4"/>
  <c r="C35" i="4"/>
  <c r="E34" i="4"/>
  <c r="D34" i="4"/>
  <c r="C34" i="4"/>
  <c r="K33" i="4"/>
  <c r="E33" i="4"/>
  <c r="D33" i="4"/>
  <c r="C33" i="4"/>
  <c r="E32" i="4"/>
  <c r="D32" i="4"/>
  <c r="C32" i="4"/>
  <c r="E31" i="4"/>
  <c r="D31" i="4"/>
  <c r="C31" i="4"/>
  <c r="E30" i="4"/>
  <c r="D30" i="4"/>
  <c r="C30" i="4"/>
  <c r="E29" i="4"/>
  <c r="D29" i="4"/>
  <c r="C29" i="4"/>
  <c r="E28" i="4"/>
  <c r="D28" i="4"/>
  <c r="C28" i="4"/>
  <c r="E27" i="4"/>
  <c r="D27" i="4"/>
  <c r="C27" i="4"/>
  <c r="E26" i="4"/>
  <c r="D26" i="4"/>
  <c r="C26" i="4"/>
  <c r="E25" i="4"/>
  <c r="D25" i="4"/>
  <c r="C25" i="4"/>
  <c r="E24" i="4"/>
  <c r="D24" i="4"/>
  <c r="C24" i="4"/>
  <c r="E23" i="4"/>
  <c r="E22" i="4"/>
  <c r="E21" i="4"/>
  <c r="E20" i="4"/>
  <c r="E19" i="4"/>
  <c r="E18" i="4"/>
  <c r="E17" i="4"/>
  <c r="E16" i="4"/>
  <c r="E15" i="4"/>
  <c r="D15" i="4"/>
  <c r="C15" i="4"/>
  <c r="E14" i="4"/>
  <c r="D14" i="4"/>
  <c r="C14" i="4"/>
  <c r="E13" i="4"/>
  <c r="D13" i="4"/>
  <c r="C13" i="4"/>
  <c r="E12" i="4"/>
  <c r="D12" i="4"/>
  <c r="C12" i="4"/>
  <c r="E11" i="4"/>
  <c r="D11" i="4"/>
  <c r="C11" i="4"/>
  <c r="E10" i="4"/>
  <c r="D10" i="4"/>
  <c r="C10" i="4"/>
  <c r="E9" i="4"/>
  <c r="D9" i="4"/>
  <c r="C9" i="4"/>
  <c r="E8" i="4"/>
  <c r="D8" i="4"/>
  <c r="C8" i="4"/>
  <c r="E7" i="4"/>
  <c r="D7" i="4"/>
  <c r="C7" i="4"/>
  <c r="E6" i="4"/>
  <c r="D6" i="4"/>
  <c r="C6" i="4"/>
  <c r="E5" i="4"/>
  <c r="D5" i="4"/>
  <c r="C5" i="4"/>
  <c r="E4" i="4"/>
  <c r="D4" i="4"/>
  <c r="C4" i="4"/>
  <c r="E3" i="4"/>
  <c r="D3" i="4"/>
  <c r="C3" i="4"/>
  <c r="K1" i="4" a="1"/>
  <c r="K1" i="4" s="1"/>
  <c r="K1" i="2" a="1"/>
  <c r="K1" i="2" s="1"/>
  <c r="K33" i="2"/>
  <c r="K17" i="1" a="1"/>
  <c r="K17" i="1" s="1"/>
  <c r="F21" i="1" a="1"/>
  <c r="F21" i="1" s="1"/>
  <c r="G21" i="1" a="1"/>
  <c r="G21" i="1" s="1"/>
  <c r="H21" i="1" a="1"/>
  <c r="H21" i="1" s="1"/>
  <c r="I21" i="1" a="1"/>
  <c r="I21" i="1"/>
  <c r="J21" i="1" a="1"/>
  <c r="J21" i="1" s="1"/>
  <c r="K21" i="1" a="1"/>
  <c r="K21" i="1" s="1"/>
  <c r="L21" i="1" a="1"/>
  <c r="L21" i="1" s="1"/>
  <c r="M21" i="1" a="1"/>
  <c r="M21" i="1"/>
  <c r="N21" i="1" a="1"/>
  <c r="N21" i="1" s="1"/>
  <c r="O21" i="1" a="1"/>
  <c r="O21" i="1" s="1"/>
  <c r="P21" i="1" a="1"/>
  <c r="P21" i="1" s="1"/>
  <c r="O17" i="1" a="1"/>
  <c r="O17" i="1" s="1"/>
  <c r="P17" i="1" a="1"/>
  <c r="P17" i="1" s="1"/>
  <c r="O18" i="1" a="1"/>
  <c r="O18" i="1" s="1"/>
  <c r="P18" i="1" a="1"/>
  <c r="P18" i="1"/>
  <c r="O19" i="1" a="1"/>
  <c r="O19" i="1" s="1"/>
  <c r="P19" i="1" a="1"/>
  <c r="P19" i="1" s="1"/>
  <c r="O20" i="1" a="1"/>
  <c r="O20" i="1" s="1"/>
  <c r="P20" i="1" a="1"/>
  <c r="P20" i="1"/>
  <c r="A16" i="1" a="1"/>
  <c r="A16" i="1" s="1"/>
  <c r="A12" i="1" a="1"/>
  <c r="A12" i="1" s="1"/>
  <c r="B12" i="1" a="1"/>
  <c r="B12" i="1" s="1"/>
  <c r="C4" i="1"/>
  <c r="C5" i="1"/>
  <c r="C3" i="1"/>
  <c r="L2" i="4" l="1"/>
  <c r="L4" i="4"/>
  <c r="L3" i="4"/>
  <c r="K101" i="4" a="1"/>
  <c r="K101" i="4" s="1"/>
  <c r="K103" i="4" s="1"/>
  <c r="K100" i="2" a="1"/>
  <c r="K100" i="2" s="1"/>
  <c r="K102" i="2" s="1"/>
  <c r="L3" i="2"/>
  <c r="L4" i="2"/>
  <c r="L2" i="2"/>
  <c r="F643" i="2" l="1"/>
  <c r="F639" i="2"/>
  <c r="F635" i="2"/>
  <c r="F627" i="2"/>
  <c r="F619" i="2"/>
  <c r="F611" i="2"/>
  <c r="F637" i="2"/>
  <c r="F629" i="2"/>
  <c r="F625" i="2"/>
  <c r="F621" i="2"/>
  <c r="F617" i="2"/>
  <c r="F613" i="2"/>
  <c r="F609" i="2"/>
  <c r="F605" i="2"/>
  <c r="F601" i="2"/>
  <c r="F597" i="2"/>
  <c r="F595" i="2"/>
  <c r="F581" i="2"/>
  <c r="F564" i="2"/>
  <c r="F560" i="2"/>
  <c r="F556" i="2"/>
  <c r="F540" i="2"/>
  <c r="F524" i="2"/>
  <c r="F603" i="2"/>
  <c r="F593" i="2"/>
  <c r="F587" i="2"/>
  <c r="F573" i="2"/>
  <c r="F565" i="2"/>
  <c r="F561" i="2"/>
  <c r="F546" i="2"/>
  <c r="F530" i="2"/>
  <c r="F596" i="2"/>
  <c r="F585" i="2"/>
  <c r="F569" i="2"/>
  <c r="F558" i="2"/>
  <c r="F552" i="2"/>
  <c r="F547" i="2"/>
  <c r="F542" i="2"/>
  <c r="F536" i="2"/>
  <c r="F531" i="2"/>
  <c r="F526" i="2"/>
  <c r="F520" i="2"/>
  <c r="F579" i="2"/>
  <c r="F577" i="2"/>
  <c r="F559" i="2"/>
  <c r="F589" i="2"/>
  <c r="F563" i="2"/>
  <c r="F554" i="2"/>
  <c r="F538" i="2"/>
  <c r="F522" i="2"/>
  <c r="F550" i="2"/>
  <c r="F534" i="2"/>
  <c r="F518" i="2"/>
  <c r="F571" i="2"/>
  <c r="F580" i="2"/>
  <c r="F544" i="2"/>
  <c r="F408" i="2"/>
  <c r="F404" i="2"/>
  <c r="F400" i="2"/>
  <c r="F539" i="2"/>
  <c r="F396" i="2"/>
  <c r="F392" i="2"/>
  <c r="F388" i="2"/>
  <c r="F384" i="2"/>
  <c r="I384" i="2" s="1" a="1"/>
  <c r="I384" i="2" s="1"/>
  <c r="F528" i="2"/>
  <c r="F555" i="2"/>
  <c r="F394" i="2"/>
  <c r="F371" i="2"/>
  <c r="F364" i="2"/>
  <c r="F354" i="2"/>
  <c r="F318" i="2"/>
  <c r="F407" i="2"/>
  <c r="I407" i="2" s="1" a="1"/>
  <c r="I407" i="2" s="1"/>
  <c r="F390" i="2"/>
  <c r="F374" i="2"/>
  <c r="F359" i="2"/>
  <c r="F346" i="2"/>
  <c r="F340" i="2"/>
  <c r="F331" i="2"/>
  <c r="F328" i="2"/>
  <c r="F315" i="2"/>
  <c r="F312" i="2"/>
  <c r="F386" i="2"/>
  <c r="F379" i="2"/>
  <c r="F372" i="2"/>
  <c r="F362" i="2"/>
  <c r="F352" i="2"/>
  <c r="F399" i="2"/>
  <c r="F382" i="2"/>
  <c r="F367" i="2"/>
  <c r="F360" i="2"/>
  <c r="F332" i="2"/>
  <c r="F523" i="2"/>
  <c r="F395" i="2"/>
  <c r="F380" i="2"/>
  <c r="F370" i="2"/>
  <c r="F355" i="2"/>
  <c r="I355" i="2" s="1" a="1"/>
  <c r="I355" i="2" s="1"/>
  <c r="F344" i="2"/>
  <c r="F387" i="2"/>
  <c r="F378" i="2"/>
  <c r="F376" i="2"/>
  <c r="F363" i="2"/>
  <c r="F281" i="2"/>
  <c r="F273" i="2"/>
  <c r="F265" i="2"/>
  <c r="I265" i="2" s="1" a="1"/>
  <c r="I265" i="2" s="1"/>
  <c r="F257" i="2"/>
  <c r="F327" i="2"/>
  <c r="F323" i="2"/>
  <c r="F253" i="2"/>
  <c r="F245" i="2"/>
  <c r="F237" i="2"/>
  <c r="F229" i="2"/>
  <c r="F221" i="2"/>
  <c r="F213" i="2"/>
  <c r="F205" i="2"/>
  <c r="F197" i="2"/>
  <c r="F189" i="2"/>
  <c r="F181" i="2"/>
  <c r="F398" i="2"/>
  <c r="F391" i="2"/>
  <c r="F358" i="2"/>
  <c r="F356" i="2"/>
  <c r="F339" i="2"/>
  <c r="F347" i="2"/>
  <c r="F283" i="2"/>
  <c r="F275" i="2"/>
  <c r="F267" i="2"/>
  <c r="F259" i="2"/>
  <c r="F375" i="2"/>
  <c r="I375" i="2" s="1" a="1"/>
  <c r="I375" i="2" s="1"/>
  <c r="F366" i="2"/>
  <c r="F330" i="2"/>
  <c r="F311" i="2"/>
  <c r="F209" i="2"/>
  <c r="F201" i="2"/>
  <c r="F193" i="2"/>
  <c r="F185" i="2"/>
  <c r="F159" i="2"/>
  <c r="F406" i="2"/>
  <c r="F342" i="2"/>
  <c r="F320" i="2"/>
  <c r="F174" i="2"/>
  <c r="F170" i="2"/>
  <c r="F164" i="2"/>
  <c r="F154" i="2"/>
  <c r="F304" i="2"/>
  <c r="I304" i="2" s="1" a="1"/>
  <c r="I304" i="2" s="1"/>
  <c r="F251" i="2"/>
  <c r="F235" i="2"/>
  <c r="F219" i="2"/>
  <c r="F177" i="2"/>
  <c r="F165" i="2"/>
  <c r="F149" i="2"/>
  <c r="F280" i="2"/>
  <c r="F272" i="2"/>
  <c r="F264" i="2"/>
  <c r="F256" i="2"/>
  <c r="F249" i="2"/>
  <c r="F242" i="2"/>
  <c r="F233" i="2"/>
  <c r="F226" i="2"/>
  <c r="F217" i="2"/>
  <c r="F210" i="2"/>
  <c r="I210" i="2" s="1" a="1"/>
  <c r="I210" i="2" s="1"/>
  <c r="F202" i="2"/>
  <c r="F194" i="2"/>
  <c r="F186" i="2"/>
  <c r="F383" i="2"/>
  <c r="F368" i="2"/>
  <c r="F324" i="2"/>
  <c r="F288" i="2"/>
  <c r="F178" i="2"/>
  <c r="I178" i="2" s="1" a="1"/>
  <c r="I178" i="2" s="1"/>
  <c r="F336" i="2"/>
  <c r="F314" i="2"/>
  <c r="F269" i="2"/>
  <c r="F250" i="2"/>
  <c r="F243" i="2"/>
  <c r="F142" i="2"/>
  <c r="F138" i="2"/>
  <c r="F134" i="2"/>
  <c r="F130" i="2"/>
  <c r="F126" i="2"/>
  <c r="F122" i="2"/>
  <c r="F118" i="2"/>
  <c r="F114" i="2"/>
  <c r="F285" i="2"/>
  <c r="F203" i="2"/>
  <c r="F187" i="2"/>
  <c r="F163" i="2"/>
  <c r="F157" i="2"/>
  <c r="F153" i="2"/>
  <c r="F148" i="2"/>
  <c r="I148" i="2" s="1" a="1"/>
  <c r="I148" i="2" s="1"/>
  <c r="F143" i="2"/>
  <c r="F139" i="2"/>
  <c r="F135" i="2"/>
  <c r="F131" i="2"/>
  <c r="F127" i="2"/>
  <c r="F123" i="2"/>
  <c r="F119" i="2"/>
  <c r="F115" i="2"/>
  <c r="I115" i="2" s="1" a="1"/>
  <c r="I115" i="2" s="1"/>
  <c r="F111" i="2"/>
  <c r="I77" i="2" a="1"/>
  <c r="I77" i="2" s="1"/>
  <c r="F261" i="2"/>
  <c r="F169" i="2"/>
  <c r="F173" i="2"/>
  <c r="F140" i="2"/>
  <c r="F136" i="2"/>
  <c r="F132" i="2"/>
  <c r="I132" i="2" s="1" a="1"/>
  <c r="I132" i="2" s="1"/>
  <c r="F128" i="2"/>
  <c r="F124" i="2"/>
  <c r="F120" i="2"/>
  <c r="F116" i="2"/>
  <c r="F277" i="2"/>
  <c r="F225" i="2"/>
  <c r="F218" i="2"/>
  <c r="F211" i="2"/>
  <c r="F195" i="2"/>
  <c r="F179" i="2"/>
  <c r="F158" i="2"/>
  <c r="F141" i="2"/>
  <c r="F137" i="2"/>
  <c r="F133" i="2"/>
  <c r="F129" i="2"/>
  <c r="F125" i="2"/>
  <c r="I125" i="2" s="1" a="1"/>
  <c r="I125" i="2" s="1"/>
  <c r="F121" i="2"/>
  <c r="F117" i="2"/>
  <c r="F113" i="2"/>
  <c r="F109" i="2"/>
  <c r="F348" i="2"/>
  <c r="F296" i="2"/>
  <c r="F241" i="2"/>
  <c r="F234" i="2"/>
  <c r="I234" i="2" s="1" a="1"/>
  <c r="I234" i="2" s="1"/>
  <c r="F227" i="2"/>
  <c r="F147" i="2"/>
  <c r="I56" i="2" a="1"/>
  <c r="I56" i="2" s="1"/>
  <c r="I48" i="2" a="1"/>
  <c r="I48" i="2" s="1"/>
  <c r="I40" i="2" a="1"/>
  <c r="I40" i="2" s="1"/>
  <c r="I32" i="2" a="1"/>
  <c r="I32" i="2" s="1"/>
  <c r="F22" i="2"/>
  <c r="F20" i="2"/>
  <c r="F18" i="2"/>
  <c r="F16" i="2"/>
  <c r="I16" i="2" s="1" a="1"/>
  <c r="I16" i="2" s="1"/>
  <c r="F14" i="2"/>
  <c r="F12" i="2"/>
  <c r="F10" i="2"/>
  <c r="F8" i="2"/>
  <c r="F6" i="2"/>
  <c r="F4" i="2"/>
  <c r="I29" i="2" a="1"/>
  <c r="I29" i="2" s="1"/>
  <c r="F23" i="2"/>
  <c r="F21" i="2"/>
  <c r="F19" i="2"/>
  <c r="F17" i="2"/>
  <c r="F15" i="2"/>
  <c r="F13" i="2"/>
  <c r="I13" i="2" s="1" a="1"/>
  <c r="I13" i="2" s="1"/>
  <c r="F11" i="2"/>
  <c r="F9" i="2"/>
  <c r="F7" i="2"/>
  <c r="F5" i="2"/>
  <c r="F3" i="2"/>
  <c r="F166" i="2"/>
  <c r="F167" i="2"/>
  <c r="F155" i="2"/>
  <c r="F208" i="2"/>
  <c r="F145" i="2"/>
  <c r="F224" i="2"/>
  <c r="F266" i="2"/>
  <c r="F188" i="2"/>
  <c r="F271" i="2"/>
  <c r="F168" i="2"/>
  <c r="F230" i="2"/>
  <c r="F303" i="2"/>
  <c r="F335" i="2"/>
  <c r="F278" i="2"/>
  <c r="F349" i="2"/>
  <c r="F423" i="2"/>
  <c r="F455" i="2"/>
  <c r="F519" i="2"/>
  <c r="F424" i="2"/>
  <c r="F456" i="2"/>
  <c r="F470" i="2"/>
  <c r="F403" i="2"/>
  <c r="F529" i="2"/>
  <c r="I529" i="2" s="1" a="1"/>
  <c r="I529" i="2" s="1"/>
  <c r="F480" i="2"/>
  <c r="F562" i="2"/>
  <c r="F476" i="2"/>
  <c r="F472" i="2"/>
  <c r="F419" i="2"/>
  <c r="F483" i="2"/>
  <c r="F498" i="2"/>
  <c r="F525" i="2"/>
  <c r="F578" i="2"/>
  <c r="F633" i="2"/>
  <c r="F486" i="2"/>
  <c r="F592" i="2"/>
  <c r="F636" i="2"/>
  <c r="F634" i="2"/>
  <c r="F642" i="2"/>
  <c r="F614" i="2"/>
  <c r="I614" i="2" s="1" a="1"/>
  <c r="I614" i="2" s="1"/>
  <c r="F292" i="2"/>
  <c r="F295" i="2"/>
  <c r="F144" i="2"/>
  <c r="F247" i="2"/>
  <c r="F191" i="2"/>
  <c r="F228" i="2"/>
  <c r="F300" i="2"/>
  <c r="F460" i="2"/>
  <c r="F279" i="2"/>
  <c r="F172" i="2"/>
  <c r="F289" i="2"/>
  <c r="F343" i="2"/>
  <c r="F286" i="2"/>
  <c r="F341" i="2"/>
  <c r="F397" i="2"/>
  <c r="F357" i="2"/>
  <c r="F442" i="2"/>
  <c r="F381" i="2"/>
  <c r="F457" i="2"/>
  <c r="F447" i="2"/>
  <c r="F414" i="2"/>
  <c r="F446" i="2"/>
  <c r="F484" i="2"/>
  <c r="F445" i="2"/>
  <c r="F545" i="2"/>
  <c r="F485" i="2"/>
  <c r="F491" i="2"/>
  <c r="F620" i="2"/>
  <c r="F607" i="2"/>
  <c r="F600" i="2"/>
  <c r="F216" i="2"/>
  <c r="F301" i="2"/>
  <c r="F506" i="2"/>
  <c r="F584" i="2"/>
  <c r="F549" i="2"/>
  <c r="F112" i="2"/>
  <c r="I83" i="2" a="1"/>
  <c r="I83" i="2" s="1"/>
  <c r="F175" i="2"/>
  <c r="F161" i="2"/>
  <c r="F252" i="2"/>
  <c r="F240" i="2"/>
  <c r="F160" i="2"/>
  <c r="I160" i="2" s="1" a="1"/>
  <c r="I160" i="2" s="1"/>
  <c r="F306" i="2"/>
  <c r="F196" i="2"/>
  <c r="F291" i="2"/>
  <c r="F214" i="2"/>
  <c r="F316" i="2"/>
  <c r="F439" i="2"/>
  <c r="F294" i="2"/>
  <c r="F420" i="2"/>
  <c r="I420" i="2" s="1" a="1"/>
  <c r="I420" i="2" s="1"/>
  <c r="F369" i="2"/>
  <c r="F444" i="2"/>
  <c r="F361" i="2"/>
  <c r="F432" i="2"/>
  <c r="F373" i="2"/>
  <c r="F454" i="2"/>
  <c r="F184" i="2"/>
  <c r="F299" i="2"/>
  <c r="F290" i="2"/>
  <c r="F236" i="2"/>
  <c r="F190" i="2"/>
  <c r="F308" i="2"/>
  <c r="F231" i="2"/>
  <c r="F254" i="2"/>
  <c r="F274" i="2"/>
  <c r="F199" i="2"/>
  <c r="F176" i="2"/>
  <c r="F232" i="2"/>
  <c r="F298" i="2"/>
  <c r="F326" i="2"/>
  <c r="F297" i="2"/>
  <c r="F302" i="2"/>
  <c r="F309" i="2"/>
  <c r="F418" i="2"/>
  <c r="F448" i="2"/>
  <c r="F489" i="2"/>
  <c r="F434" i="2"/>
  <c r="F401" i="2"/>
  <c r="F415" i="2"/>
  <c r="I108" i="2" a="1"/>
  <c r="I108" i="2" s="1"/>
  <c r="F110" i="2"/>
  <c r="F146" i="2"/>
  <c r="F334" i="2"/>
  <c r="F150" i="2"/>
  <c r="F260" i="2"/>
  <c r="F393" i="2"/>
  <c r="F204" i="2"/>
  <c r="F244" i="2"/>
  <c r="F307" i="2"/>
  <c r="F239" i="2"/>
  <c r="F471" i="2"/>
  <c r="F310" i="2"/>
  <c r="F389" i="2"/>
  <c r="F329" i="2"/>
  <c r="F338" i="2"/>
  <c r="F325" i="2"/>
  <c r="F450" i="2"/>
  <c r="F337" i="2"/>
  <c r="F333" i="2"/>
  <c r="F385" i="2"/>
  <c r="F464" i="2"/>
  <c r="F479" i="2"/>
  <c r="F422" i="2"/>
  <c r="F468" i="2"/>
  <c r="F440" i="2"/>
  <c r="F570" i="2"/>
  <c r="F527" i="2"/>
  <c r="F521" i="2"/>
  <c r="I521" i="2" s="1" a="1"/>
  <c r="I521" i="2" s="1"/>
  <c r="F200" i="2"/>
  <c r="F171" i="2"/>
  <c r="F206" i="2"/>
  <c r="F152" i="2"/>
  <c r="F268" i="2"/>
  <c r="F322" i="2"/>
  <c r="F215" i="2"/>
  <c r="F238" i="2"/>
  <c r="I238" i="2" s="1" a="1"/>
  <c r="I238" i="2" s="1"/>
  <c r="F258" i="2"/>
  <c r="F207" i="2"/>
  <c r="F248" i="2"/>
  <c r="F305" i="2"/>
  <c r="F317" i="2"/>
  <c r="F350" i="2"/>
  <c r="F452" i="2"/>
  <c r="F481" i="2"/>
  <c r="I481" i="2" s="1" a="1"/>
  <c r="I481" i="2" s="1"/>
  <c r="F466" i="2"/>
  <c r="F409" i="2"/>
  <c r="F430" i="2"/>
  <c r="F458" i="2"/>
  <c r="I63" i="2" a="1"/>
  <c r="I63" i="2" s="1"/>
  <c r="F182" i="2"/>
  <c r="F192" i="2"/>
  <c r="F156" i="2"/>
  <c r="F276" i="2"/>
  <c r="F351" i="2"/>
  <c r="F282" i="2"/>
  <c r="F180" i="2"/>
  <c r="I180" i="2" s="1" a="1"/>
  <c r="I180" i="2" s="1"/>
  <c r="F212" i="2"/>
  <c r="F255" i="2"/>
  <c r="F223" i="2"/>
  <c r="F246" i="2"/>
  <c r="F410" i="2"/>
  <c r="F262" i="2"/>
  <c r="F319" i="2"/>
  <c r="F462" i="2"/>
  <c r="I462" i="2" s="1" a="1"/>
  <c r="I462" i="2" s="1"/>
  <c r="F508" i="2"/>
  <c r="F405" i="2"/>
  <c r="F436" i="2"/>
  <c r="F426" i="2"/>
  <c r="F487" i="2"/>
  <c r="F425" i="2"/>
  <c r="F431" i="2"/>
  <c r="F417" i="2"/>
  <c r="I417" i="2" s="1" a="1"/>
  <c r="I417" i="2" s="1"/>
  <c r="F449" i="2"/>
  <c r="F463" i="2"/>
  <c r="F543" i="2"/>
  <c r="I543" i="2" s="1" a="1"/>
  <c r="I543" i="2" s="1"/>
  <c r="F477" i="2"/>
  <c r="F532" i="2"/>
  <c r="F467" i="2"/>
  <c r="F482" i="2"/>
  <c r="F505" i="2"/>
  <c r="I505" i="2" s="1" a="1"/>
  <c r="I505" i="2" s="1"/>
  <c r="F557" i="2"/>
  <c r="F618" i="2"/>
  <c r="F568" i="2"/>
  <c r="F533" i="2"/>
  <c r="F602" i="2"/>
  <c r="F606" i="2"/>
  <c r="I71" i="2" a="1"/>
  <c r="I71" i="2" s="1"/>
  <c r="F198" i="2"/>
  <c r="F151" i="2"/>
  <c r="F353" i="2"/>
  <c r="F220" i="2"/>
  <c r="F162" i="2"/>
  <c r="F284" i="2"/>
  <c r="F222" i="2"/>
  <c r="I222" i="2" s="1" a="1"/>
  <c r="I222" i="2" s="1"/>
  <c r="F183" i="2"/>
  <c r="F416" i="2"/>
  <c r="F287" i="2"/>
  <c r="F377" i="2"/>
  <c r="F263" i="2"/>
  <c r="F402" i="2"/>
  <c r="F313" i="2"/>
  <c r="F412" i="2"/>
  <c r="I412" i="2" s="1" a="1"/>
  <c r="I412" i="2" s="1"/>
  <c r="F270" i="2"/>
  <c r="F365" i="2"/>
  <c r="F293" i="2"/>
  <c r="F321" i="2"/>
  <c r="F345" i="2"/>
  <c r="F473" i="2"/>
  <c r="F428" i="2"/>
  <c r="F441" i="2"/>
  <c r="I441" i="2" s="1" a="1"/>
  <c r="I441" i="2" s="1"/>
  <c r="F492" i="2"/>
  <c r="F438" i="2"/>
  <c r="F437" i="2"/>
  <c r="F465" i="2"/>
  <c r="F429" i="2"/>
  <c r="F548" i="2"/>
  <c r="F537" i="2"/>
  <c r="F594" i="2"/>
  <c r="I594" i="2" s="1" a="1"/>
  <c r="I594" i="2" s="1"/>
  <c r="F411" i="2"/>
  <c r="F475" i="2"/>
  <c r="F574" i="2"/>
  <c r="F490" i="2"/>
  <c r="F599" i="2"/>
  <c r="F513" i="2"/>
  <c r="F623" i="2"/>
  <c r="F628" i="2"/>
  <c r="I628" i="2" s="1" a="1"/>
  <c r="I628" i="2" s="1"/>
  <c r="F590" i="2"/>
  <c r="F478" i="2"/>
  <c r="F586" i="2"/>
  <c r="F610" i="2"/>
  <c r="F640" i="2"/>
  <c r="F551" i="2"/>
  <c r="F567" i="2"/>
  <c r="F427" i="2"/>
  <c r="F582" i="2"/>
  <c r="F494" i="2"/>
  <c r="F501" i="2"/>
  <c r="F469" i="2"/>
  <c r="F615" i="2"/>
  <c r="F488" i="2"/>
  <c r="F495" i="2"/>
  <c r="F493" i="2"/>
  <c r="I493" i="2" s="1" a="1"/>
  <c r="I493" i="2" s="1"/>
  <c r="F497" i="2"/>
  <c r="F443" i="2"/>
  <c r="F541" i="2"/>
  <c r="F496" i="2"/>
  <c r="F517" i="2"/>
  <c r="F461" i="2"/>
  <c r="F583" i="2"/>
  <c r="F451" i="2"/>
  <c r="I451" i="2" s="1" a="1"/>
  <c r="I451" i="2" s="1"/>
  <c r="F504" i="2"/>
  <c r="F626" i="2"/>
  <c r="F575" i="2"/>
  <c r="F421" i="2"/>
  <c r="F588" i="2"/>
  <c r="F500" i="2"/>
  <c r="F459" i="2"/>
  <c r="F474" i="2"/>
  <c r="I474" i="2" s="1" a="1"/>
  <c r="I474" i="2" s="1"/>
  <c r="F591" i="2"/>
  <c r="F512" i="2"/>
  <c r="F631" i="2"/>
  <c r="F641" i="2"/>
  <c r="F553" i="2"/>
  <c r="F499" i="2"/>
  <c r="F514" i="2"/>
  <c r="F503" i="2"/>
  <c r="I503" i="2" s="1" a="1"/>
  <c r="I503" i="2" s="1"/>
  <c r="F502" i="2"/>
  <c r="F598" i="2"/>
  <c r="F608" i="2"/>
  <c r="F622" i="2"/>
  <c r="F453" i="2"/>
  <c r="F566" i="2"/>
  <c r="F516" i="2"/>
  <c r="F507" i="2"/>
  <c r="F511" i="2"/>
  <c r="F510" i="2"/>
  <c r="F616" i="2"/>
  <c r="F433" i="2"/>
  <c r="I433" i="2" s="1" a="1"/>
  <c r="I433" i="2" s="1"/>
  <c r="F515" i="2"/>
  <c r="F624" i="2"/>
  <c r="F630" i="2"/>
  <c r="F535" i="2"/>
  <c r="I535" i="2" s="1" a="1"/>
  <c r="I535" i="2" s="1"/>
  <c r="F604" i="2"/>
  <c r="F572" i="2"/>
  <c r="I572" i="2" s="1" a="1"/>
  <c r="I572" i="2" s="1"/>
  <c r="F612" i="2"/>
  <c r="F632" i="2"/>
  <c r="F638" i="2"/>
  <c r="F413" i="2"/>
  <c r="F435" i="2"/>
  <c r="F576" i="2"/>
  <c r="F509" i="2"/>
  <c r="H642" i="2"/>
  <c r="H634" i="2"/>
  <c r="H643" i="2"/>
  <c r="H639" i="2"/>
  <c r="H640" i="2"/>
  <c r="H632" i="2"/>
  <c r="H635" i="2"/>
  <c r="H636" i="2"/>
  <c r="H628" i="2"/>
  <c r="H620" i="2"/>
  <c r="H612" i="2"/>
  <c r="H637" i="2"/>
  <c r="H629" i="2"/>
  <c r="H621" i="2"/>
  <c r="H633" i="2"/>
  <c r="H625" i="2"/>
  <c r="H617" i="2"/>
  <c r="H609" i="2"/>
  <c r="H638" i="2"/>
  <c r="H630" i="2"/>
  <c r="H593" i="2"/>
  <c r="H573" i="2"/>
  <c r="H565" i="2"/>
  <c r="H561" i="2"/>
  <c r="H623" i="2"/>
  <c r="H601" i="2"/>
  <c r="H596" i="2"/>
  <c r="H546" i="2"/>
  <c r="H613" i="2"/>
  <c r="H599" i="2"/>
  <c r="H591" i="2"/>
  <c r="H585" i="2"/>
  <c r="H552" i="2"/>
  <c r="H547" i="2"/>
  <c r="H536" i="2"/>
  <c r="H531" i="2"/>
  <c r="H520" i="2"/>
  <c r="H515" i="2"/>
  <c r="H507" i="2"/>
  <c r="H615" i="2"/>
  <c r="H604" i="2"/>
  <c r="H597" i="2"/>
  <c r="H588" i="2"/>
  <c r="H548" i="2"/>
  <c r="H532" i="2"/>
  <c r="H516" i="2"/>
  <c r="H508" i="2"/>
  <c r="H500" i="2"/>
  <c r="H492" i="2"/>
  <c r="H484" i="2"/>
  <c r="H589" i="2"/>
  <c r="H583" i="2"/>
  <c r="H577" i="2"/>
  <c r="H559" i="2"/>
  <c r="H553" i="2"/>
  <c r="H543" i="2"/>
  <c r="H537" i="2"/>
  <c r="H527" i="2"/>
  <c r="H521" i="2"/>
  <c r="H509" i="2"/>
  <c r="H501" i="2"/>
  <c r="H549" i="2"/>
  <c r="H533" i="2"/>
  <c r="H517" i="2"/>
  <c r="H641" i="2"/>
  <c r="H581" i="2"/>
  <c r="H575" i="2"/>
  <c r="H488" i="2"/>
  <c r="H480" i="2"/>
  <c r="H461" i="2"/>
  <c r="H504" i="2"/>
  <c r="H631" i="2"/>
  <c r="H590" i="2"/>
  <c r="H499" i="2"/>
  <c r="H475" i="2"/>
  <c r="H472" i="2"/>
  <c r="H467" i="2"/>
  <c r="H605" i="2"/>
  <c r="H556" i="2"/>
  <c r="H540" i="2"/>
  <c r="H524" i="2"/>
  <c r="H607" i="2"/>
  <c r="H476" i="2"/>
  <c r="H469" i="2"/>
  <c r="H453" i="2"/>
  <c r="H437" i="2"/>
  <c r="H421" i="2"/>
  <c r="H512" i="2"/>
  <c r="H401" i="2"/>
  <c r="H450" i="2"/>
  <c r="H444" i="2"/>
  <c r="H441" i="2"/>
  <c r="H434" i="2"/>
  <c r="H428" i="2"/>
  <c r="H425" i="2"/>
  <c r="H418" i="2"/>
  <c r="H412" i="2"/>
  <c r="H409" i="2"/>
  <c r="H485" i="2"/>
  <c r="H483" i="2"/>
  <c r="H477" i="2"/>
  <c r="H451" i="2"/>
  <c r="H435" i="2"/>
  <c r="H419" i="2"/>
  <c r="H402" i="2"/>
  <c r="H448" i="2"/>
  <c r="H445" i="2"/>
  <c r="H432" i="2"/>
  <c r="H429" i="2"/>
  <c r="H416" i="2"/>
  <c r="H413" i="2"/>
  <c r="H496" i="2"/>
  <c r="H440" i="2"/>
  <c r="H491" i="2"/>
  <c r="H399" i="2"/>
  <c r="H493" i="2"/>
  <c r="H433" i="2"/>
  <c r="H408" i="2"/>
  <c r="H456" i="2"/>
  <c r="H404" i="2"/>
  <c r="H400" i="2"/>
  <c r="H417" i="2"/>
  <c r="H283" i="2"/>
  <c r="H275" i="2"/>
  <c r="H267" i="2"/>
  <c r="H259" i="2"/>
  <c r="H247" i="2"/>
  <c r="H239" i="2"/>
  <c r="H231" i="2"/>
  <c r="H223" i="2"/>
  <c r="H215" i="2"/>
  <c r="H207" i="2"/>
  <c r="H199" i="2"/>
  <c r="H191" i="2"/>
  <c r="H183" i="2"/>
  <c r="H175" i="2"/>
  <c r="H424" i="2"/>
  <c r="H279" i="2"/>
  <c r="H271" i="2"/>
  <c r="H263" i="2"/>
  <c r="H407" i="2"/>
  <c r="H251" i="2"/>
  <c r="H235" i="2"/>
  <c r="H219" i="2"/>
  <c r="H165" i="2"/>
  <c r="H160" i="2"/>
  <c r="H449" i="2"/>
  <c r="H177" i="2"/>
  <c r="H171" i="2"/>
  <c r="H166" i="2"/>
  <c r="H155" i="2"/>
  <c r="H245" i="2"/>
  <c r="H229" i="2"/>
  <c r="H213" i="2"/>
  <c r="H167" i="2"/>
  <c r="H151" i="2"/>
  <c r="H252" i="2"/>
  <c r="H236" i="2"/>
  <c r="H220" i="2"/>
  <c r="H243" i="2"/>
  <c r="H227" i="2"/>
  <c r="H211" i="2"/>
  <c r="H203" i="2"/>
  <c r="H195" i="2"/>
  <c r="H187" i="2"/>
  <c r="H184" i="2"/>
  <c r="H179" i="2"/>
  <c r="H572" i="2"/>
  <c r="H281" i="2"/>
  <c r="H273" i="2"/>
  <c r="H265" i="2"/>
  <c r="H257" i="2"/>
  <c r="H430" i="2"/>
  <c r="H176" i="2"/>
  <c r="H159" i="2"/>
  <c r="H148" i="2"/>
  <c r="H143" i="2"/>
  <c r="H139" i="2"/>
  <c r="H285" i="2"/>
  <c r="H261" i="2"/>
  <c r="H212" i="2"/>
  <c r="H196" i="2"/>
  <c r="H180" i="2"/>
  <c r="H169" i="2"/>
  <c r="H149" i="2"/>
  <c r="H140" i="2"/>
  <c r="H136" i="2"/>
  <c r="H132" i="2"/>
  <c r="H128" i="2"/>
  <c r="H124" i="2"/>
  <c r="H120" i="2"/>
  <c r="H116" i="2"/>
  <c r="H112" i="2"/>
  <c r="H228" i="2"/>
  <c r="H221" i="2"/>
  <c r="H173" i="2"/>
  <c r="H144" i="2"/>
  <c r="H277" i="2"/>
  <c r="H244" i="2"/>
  <c r="H237" i="2"/>
  <c r="H141" i="2"/>
  <c r="H253" i="2"/>
  <c r="H164" i="2"/>
  <c r="H150" i="2"/>
  <c r="H204" i="2"/>
  <c r="H188" i="2"/>
  <c r="H142" i="2"/>
  <c r="H138" i="2"/>
  <c r="H134" i="2"/>
  <c r="H130" i="2"/>
  <c r="H126" i="2"/>
  <c r="H122" i="2"/>
  <c r="H118" i="2"/>
  <c r="H114" i="2"/>
  <c r="H110" i="2"/>
  <c r="H269" i="2"/>
  <c r="H119" i="2"/>
  <c r="H3" i="2"/>
  <c r="H6" i="2"/>
  <c r="H22" i="2"/>
  <c r="H115" i="2"/>
  <c r="H248" i="2"/>
  <c r="H156" i="2"/>
  <c r="H232" i="2"/>
  <c r="H200" i="2"/>
  <c r="H303" i="2"/>
  <c r="H567" i="2"/>
  <c r="H290" i="2"/>
  <c r="H224" i="2"/>
  <c r="H276" i="2"/>
  <c r="H154" i="2"/>
  <c r="H222" i="2"/>
  <c r="H293" i="2"/>
  <c r="H209" i="2"/>
  <c r="H250" i="2"/>
  <c r="H414" i="2"/>
  <c r="H297" i="2"/>
  <c r="H270" i="2"/>
  <c r="H310" i="2"/>
  <c r="H296" i="2"/>
  <c r="H325" i="2"/>
  <c r="H374" i="2"/>
  <c r="H351" i="2"/>
  <c r="H486" i="2"/>
  <c r="H357" i="2"/>
  <c r="H389" i="2"/>
  <c r="H586" i="2"/>
  <c r="H384" i="2"/>
  <c r="H438" i="2"/>
  <c r="H367" i="2"/>
  <c r="H529" i="2"/>
  <c r="H494" i="2"/>
  <c r="H539" i="2"/>
  <c r="H528" i="2"/>
  <c r="H569" i="2"/>
  <c r="H603" i="2"/>
  <c r="H624" i="2"/>
  <c r="H127" i="2"/>
  <c r="H153" i="2"/>
  <c r="H9" i="2"/>
  <c r="H8" i="2"/>
  <c r="H109" i="2"/>
  <c r="H5" i="2"/>
  <c r="H121" i="2"/>
  <c r="H123" i="2"/>
  <c r="H168" i="2"/>
  <c r="H255" i="2"/>
  <c r="H162" i="2"/>
  <c r="H216" i="2"/>
  <c r="H157" i="2"/>
  <c r="H214" i="2"/>
  <c r="H161" i="2"/>
  <c r="H350" i="2"/>
  <c r="H172" i="2"/>
  <c r="H226" i="2"/>
  <c r="H284" i="2"/>
  <c r="H170" i="2"/>
  <c r="H238" i="2"/>
  <c r="H309" i="2"/>
  <c r="H426" i="2"/>
  <c r="H305" i="2"/>
  <c r="H278" i="2"/>
  <c r="H317" i="2"/>
  <c r="H313" i="2"/>
  <c r="H562" i="2"/>
  <c r="H362" i="2"/>
  <c r="H328" i="2"/>
  <c r="H354" i="2"/>
  <c r="H321" i="2"/>
  <c r="H366" i="2"/>
  <c r="H436" i="2"/>
  <c r="H361" i="2"/>
  <c r="H393" i="2"/>
  <c r="H388" i="2"/>
  <c r="H459" i="2"/>
  <c r="H411" i="2"/>
  <c r="H495" i="2"/>
  <c r="H530" i="2"/>
  <c r="H627" i="2"/>
  <c r="H595" i="2"/>
  <c r="H205" i="2"/>
  <c r="H356" i="2"/>
  <c r="H371" i="2"/>
  <c r="H541" i="2"/>
  <c r="H135" i="2"/>
  <c r="H15" i="2"/>
  <c r="H10" i="2"/>
  <c r="H11" i="2"/>
  <c r="H131" i="2"/>
  <c r="H314" i="2"/>
  <c r="H246" i="2"/>
  <c r="H230" i="2"/>
  <c r="H301" i="2"/>
  <c r="H249" i="2"/>
  <c r="H272" i="2"/>
  <c r="H174" i="2"/>
  <c r="H254" i="2"/>
  <c r="H234" i="2"/>
  <c r="H292" i="2"/>
  <c r="H347" i="2"/>
  <c r="H286" i="2"/>
  <c r="H304" i="2"/>
  <c r="H406" i="2"/>
  <c r="H316" i="2"/>
  <c r="H570" i="2"/>
  <c r="H331" i="2"/>
  <c r="H390" i="2"/>
  <c r="H463" i="2"/>
  <c r="H324" i="2"/>
  <c r="H455" i="2"/>
  <c r="H333" i="2"/>
  <c r="H365" i="2"/>
  <c r="H397" i="2"/>
  <c r="H360" i="2"/>
  <c r="H7" i="2"/>
  <c r="H23" i="2"/>
  <c r="H12" i="2"/>
  <c r="H117" i="2"/>
  <c r="H17" i="2"/>
  <c r="H145" i="2"/>
  <c r="H181" i="2"/>
  <c r="H163" i="2"/>
  <c r="H147" i="2"/>
  <c r="H298" i="2"/>
  <c r="H210" i="2"/>
  <c r="H240" i="2"/>
  <c r="H295" i="2"/>
  <c r="H258" i="2"/>
  <c r="H306" i="2"/>
  <c r="H460" i="2"/>
  <c r="H358" i="2"/>
  <c r="H323" i="2"/>
  <c r="H439" i="2"/>
  <c r="H291" i="2"/>
  <c r="H319" i="2"/>
  <c r="H322" i="2"/>
  <c r="H327" i="2"/>
  <c r="H457" i="2"/>
  <c r="H337" i="2"/>
  <c r="H369" i="2"/>
  <c r="H462" i="2"/>
  <c r="H364" i="2"/>
  <c r="H13" i="2"/>
  <c r="H14" i="2"/>
  <c r="H190" i="2"/>
  <c r="H370" i="2"/>
  <c r="H192" i="2"/>
  <c r="H233" i="2"/>
  <c r="H256" i="2"/>
  <c r="H266" i="2"/>
  <c r="H218" i="2"/>
  <c r="H300" i="2"/>
  <c r="H294" i="2"/>
  <c r="H420" i="2"/>
  <c r="H382" i="2"/>
  <c r="H386" i="2"/>
  <c r="H452" i="2"/>
  <c r="H340" i="2"/>
  <c r="H442" i="2"/>
  <c r="H341" i="2"/>
  <c r="H373" i="2"/>
  <c r="H405" i="2"/>
  <c r="H368" i="2"/>
  <c r="H422" i="2"/>
  <c r="H454" i="2"/>
  <c r="H383" i="2"/>
  <c r="H580" i="2"/>
  <c r="H600" i="2"/>
  <c r="H506" i="2"/>
  <c r="H566" i="2"/>
  <c r="H19" i="2"/>
  <c r="H21" i="2"/>
  <c r="H113" i="2"/>
  <c r="H16" i="2"/>
  <c r="H125" i="2"/>
  <c r="H197" i="2"/>
  <c r="H336" i="2"/>
  <c r="H182" i="2"/>
  <c r="H186" i="2"/>
  <c r="H280" i="2"/>
  <c r="H344" i="2"/>
  <c r="H274" i="2"/>
  <c r="H320" i="2"/>
  <c r="H185" i="2"/>
  <c r="H311" i="2"/>
  <c r="H241" i="2"/>
  <c r="H335" i="2"/>
  <c r="H458" i="2"/>
  <c r="H299" i="2"/>
  <c r="H329" i="2"/>
  <c r="H343" i="2"/>
  <c r="H312" i="2"/>
  <c r="H346" i="2"/>
  <c r="H423" i="2"/>
  <c r="H318" i="2"/>
  <c r="H394" i="2"/>
  <c r="H339" i="2"/>
  <c r="H398" i="2"/>
  <c r="H468" i="2"/>
  <c r="H345" i="2"/>
  <c r="H377" i="2"/>
  <c r="H471" i="2"/>
  <c r="H372" i="2"/>
  <c r="H355" i="2"/>
  <c r="H129" i="2"/>
  <c r="H18" i="2"/>
  <c r="H133" i="2"/>
  <c r="H158" i="2"/>
  <c r="H206" i="2"/>
  <c r="H614" i="2"/>
  <c r="H146" i="2"/>
  <c r="H326" i="2"/>
  <c r="H208" i="2"/>
  <c r="H178" i="2"/>
  <c r="H217" i="2"/>
  <c r="H260" i="2"/>
  <c r="H282" i="2"/>
  <c r="H342" i="2"/>
  <c r="H193" i="2"/>
  <c r="H330" i="2"/>
  <c r="H287" i="2"/>
  <c r="H308" i="2"/>
  <c r="H446" i="2"/>
  <c r="H466" i="2"/>
  <c r="H302" i="2"/>
  <c r="H288" i="2"/>
  <c r="H332" i="2"/>
  <c r="H315" i="2"/>
  <c r="H334" i="2"/>
  <c r="H470" i="2"/>
  <c r="H349" i="2"/>
  <c r="H381" i="2"/>
  <c r="H487" i="2"/>
  <c r="H481" i="2"/>
  <c r="H376" i="2"/>
  <c r="H519" i="2"/>
  <c r="H431" i="2"/>
  <c r="H359" i="2"/>
  <c r="H391" i="2"/>
  <c r="H592" i="2"/>
  <c r="H513" i="2"/>
  <c r="H525" i="2"/>
  <c r="H594" i="2"/>
  <c r="H584" i="2"/>
  <c r="H137" i="2"/>
  <c r="H111" i="2"/>
  <c r="H4" i="2"/>
  <c r="H20" i="2"/>
  <c r="H152" i="2"/>
  <c r="H198" i="2"/>
  <c r="H189" i="2"/>
  <c r="H535" i="2"/>
  <c r="H194" i="2"/>
  <c r="H242" i="2"/>
  <c r="H264" i="2"/>
  <c r="H268" i="2"/>
  <c r="H201" i="2"/>
  <c r="H465" i="2"/>
  <c r="H225" i="2"/>
  <c r="H289" i="2"/>
  <c r="H262" i="2"/>
  <c r="H307" i="2"/>
  <c r="H378" i="2"/>
  <c r="H464" i="2"/>
  <c r="H338" i="2"/>
  <c r="H510" i="2"/>
  <c r="H352" i="2"/>
  <c r="H410" i="2"/>
  <c r="H403" i="2"/>
  <c r="H348" i="2"/>
  <c r="H489" i="2"/>
  <c r="H353" i="2"/>
  <c r="H385" i="2"/>
  <c r="H380" i="2"/>
  <c r="H551" i="2"/>
  <c r="H363" i="2"/>
  <c r="H395" i="2"/>
  <c r="H497" i="2"/>
  <c r="H554" i="2"/>
  <c r="H478" i="2"/>
  <c r="H514" i="2"/>
  <c r="H558" i="2"/>
  <c r="H576" i="2"/>
  <c r="H534" i="2"/>
  <c r="H616" i="2"/>
  <c r="H610" i="2"/>
  <c r="H202" i="2"/>
  <c r="H482" i="2"/>
  <c r="H602" i="2"/>
  <c r="H526" i="2"/>
  <c r="H560" i="2"/>
  <c r="H618" i="2"/>
  <c r="H375" i="2"/>
  <c r="H522" i="2"/>
  <c r="H564" i="2"/>
  <c r="H379" i="2"/>
  <c r="H538" i="2"/>
  <c r="H579" i="2"/>
  <c r="H611" i="2"/>
  <c r="H568" i="2"/>
  <c r="H415" i="2"/>
  <c r="H387" i="2"/>
  <c r="H571" i="2"/>
  <c r="H498" i="2"/>
  <c r="H503" i="2"/>
  <c r="H619" i="2"/>
  <c r="H542" i="2"/>
  <c r="H518" i="2"/>
  <c r="H473" i="2"/>
  <c r="H427" i="2"/>
  <c r="H523" i="2"/>
  <c r="H505" i="2"/>
  <c r="H606" i="2"/>
  <c r="H578" i="2"/>
  <c r="H392" i="2"/>
  <c r="H447" i="2"/>
  <c r="H443" i="2"/>
  <c r="H563" i="2"/>
  <c r="H474" i="2"/>
  <c r="H502" i="2"/>
  <c r="H544" i="2"/>
  <c r="H622" i="2"/>
  <c r="H550" i="2"/>
  <c r="H396" i="2"/>
  <c r="H555" i="2"/>
  <c r="H626" i="2"/>
  <c r="H582" i="2"/>
  <c r="H598" i="2"/>
  <c r="H557" i="2"/>
  <c r="H574" i="2"/>
  <c r="H608" i="2"/>
  <c r="H511" i="2"/>
  <c r="H479" i="2"/>
  <c r="H545" i="2"/>
  <c r="H490" i="2"/>
  <c r="H587" i="2"/>
  <c r="G643" i="2"/>
  <c r="G640" i="2"/>
  <c r="G636" i="2"/>
  <c r="G628" i="2"/>
  <c r="G620" i="2"/>
  <c r="G638" i="2"/>
  <c r="G630" i="2"/>
  <c r="G622" i="2"/>
  <c r="G614" i="2"/>
  <c r="G606" i="2"/>
  <c r="G598" i="2"/>
  <c r="G590" i="2"/>
  <c r="G582" i="2"/>
  <c r="G603" i="2"/>
  <c r="G572" i="2"/>
  <c r="G618" i="2"/>
  <c r="G587" i="2"/>
  <c r="G573" i="2"/>
  <c r="G565" i="2"/>
  <c r="G561" i="2"/>
  <c r="G596" i="2"/>
  <c r="G576" i="2"/>
  <c r="G569" i="2"/>
  <c r="G514" i="2"/>
  <c r="G506" i="2"/>
  <c r="G579" i="2"/>
  <c r="G515" i="2"/>
  <c r="G507" i="2"/>
  <c r="G499" i="2"/>
  <c r="G491" i="2"/>
  <c r="G483" i="2"/>
  <c r="G604" i="2"/>
  <c r="G597" i="2"/>
  <c r="G594" i="2"/>
  <c r="G588" i="2"/>
  <c r="G566" i="2"/>
  <c r="G562" i="2"/>
  <c r="G516" i="2"/>
  <c r="G508" i="2"/>
  <c r="G500" i="2"/>
  <c r="G634" i="2"/>
  <c r="G610" i="2"/>
  <c r="G589" i="2"/>
  <c r="G612" i="2"/>
  <c r="G580" i="2"/>
  <c r="G564" i="2"/>
  <c r="G471" i="2"/>
  <c r="G460" i="2"/>
  <c r="G511" i="2"/>
  <c r="G626" i="2"/>
  <c r="G595" i="2"/>
  <c r="G492" i="2"/>
  <c r="G484" i="2"/>
  <c r="G466" i="2"/>
  <c r="G456" i="2"/>
  <c r="G475" i="2"/>
  <c r="G495" i="2"/>
  <c r="G487" i="2"/>
  <c r="G479" i="2"/>
  <c r="G468" i="2"/>
  <c r="G452" i="2"/>
  <c r="G436" i="2"/>
  <c r="G420" i="2"/>
  <c r="G488" i="2"/>
  <c r="G396" i="2"/>
  <c r="G392" i="2"/>
  <c r="G388" i="2"/>
  <c r="G384" i="2"/>
  <c r="G380" i="2"/>
  <c r="G376" i="2"/>
  <c r="G372" i="2"/>
  <c r="G368" i="2"/>
  <c r="G364" i="2"/>
  <c r="G360" i="2"/>
  <c r="G356" i="2"/>
  <c r="G490" i="2"/>
  <c r="G459" i="2"/>
  <c r="G401" i="2"/>
  <c r="G450" i="2"/>
  <c r="G444" i="2"/>
  <c r="G434" i="2"/>
  <c r="G428" i="2"/>
  <c r="G418" i="2"/>
  <c r="G412" i="2"/>
  <c r="G581" i="2"/>
  <c r="G560" i="2"/>
  <c r="G455" i="2"/>
  <c r="G417" i="2"/>
  <c r="G407" i="2"/>
  <c r="G403" i="2"/>
  <c r="G340" i="2"/>
  <c r="G337" i="2"/>
  <c r="G328" i="2"/>
  <c r="G461" i="2"/>
  <c r="G440" i="2"/>
  <c r="G421" i="2"/>
  <c r="G379" i="2"/>
  <c r="G352" i="2"/>
  <c r="G343" i="2"/>
  <c r="G322" i="2"/>
  <c r="G503" i="2"/>
  <c r="G498" i="2"/>
  <c r="G427" i="2"/>
  <c r="G399" i="2"/>
  <c r="G332" i="2"/>
  <c r="G316" i="2"/>
  <c r="G476" i="2"/>
  <c r="G474" i="2"/>
  <c r="G433" i="2"/>
  <c r="G408" i="2"/>
  <c r="G395" i="2"/>
  <c r="G344" i="2"/>
  <c r="G437" i="2"/>
  <c r="G391" i="2"/>
  <c r="G320" i="2"/>
  <c r="G449" i="2"/>
  <c r="G327" i="2"/>
  <c r="G315" i="2"/>
  <c r="G339" i="2"/>
  <c r="G321" i="2"/>
  <c r="G305" i="2"/>
  <c r="G297" i="2"/>
  <c r="G289" i="2"/>
  <c r="G282" i="2"/>
  <c r="G274" i="2"/>
  <c r="G266" i="2"/>
  <c r="G258" i="2"/>
  <c r="G246" i="2"/>
  <c r="G238" i="2"/>
  <c r="G230" i="2"/>
  <c r="G222" i="2"/>
  <c r="G214" i="2"/>
  <c r="G206" i="2"/>
  <c r="G198" i="2"/>
  <c r="G190" i="2"/>
  <c r="G182" i="2"/>
  <c r="G174" i="2"/>
  <c r="G453" i="2"/>
  <c r="G308" i="2"/>
  <c r="G300" i="2"/>
  <c r="G292" i="2"/>
  <c r="G254" i="2"/>
  <c r="G424" i="2"/>
  <c r="G400" i="2"/>
  <c r="G371" i="2"/>
  <c r="G351" i="2"/>
  <c r="G345" i="2"/>
  <c r="G330" i="2"/>
  <c r="G311" i="2"/>
  <c r="G443" i="2"/>
  <c r="G324" i="2"/>
  <c r="G318" i="2"/>
  <c r="G284" i="2"/>
  <c r="G276" i="2"/>
  <c r="G268" i="2"/>
  <c r="G260" i="2"/>
  <c r="G291" i="2"/>
  <c r="G244" i="2"/>
  <c r="G228" i="2"/>
  <c r="G212" i="2"/>
  <c r="G207" i="2"/>
  <c r="G204" i="2"/>
  <c r="G199" i="2"/>
  <c r="G196" i="2"/>
  <c r="G191" i="2"/>
  <c r="G188" i="2"/>
  <c r="G183" i="2"/>
  <c r="G180" i="2"/>
  <c r="G170" i="2"/>
  <c r="G164" i="2"/>
  <c r="G411" i="2"/>
  <c r="G304" i="2"/>
  <c r="G293" i="2"/>
  <c r="G251" i="2"/>
  <c r="G235" i="2"/>
  <c r="G219" i="2"/>
  <c r="G165" i="2"/>
  <c r="G160" i="2"/>
  <c r="G280" i="2"/>
  <c r="G272" i="2"/>
  <c r="G264" i="2"/>
  <c r="G256" i="2"/>
  <c r="G242" i="2"/>
  <c r="G226" i="2"/>
  <c r="G210" i="2"/>
  <c r="G202" i="2"/>
  <c r="G194" i="2"/>
  <c r="G186" i="2"/>
  <c r="G166" i="2"/>
  <c r="G150" i="2"/>
  <c r="G480" i="2"/>
  <c r="G383" i="2"/>
  <c r="G299" i="2"/>
  <c r="G288" i="2"/>
  <c r="G178" i="2"/>
  <c r="G482" i="2"/>
  <c r="G363" i="2"/>
  <c r="G336" i="2"/>
  <c r="G301" i="2"/>
  <c r="G252" i="2"/>
  <c r="G236" i="2"/>
  <c r="G220" i="2"/>
  <c r="G387" i="2"/>
  <c r="G348" i="2"/>
  <c r="G312" i="2"/>
  <c r="G243" i="2"/>
  <c r="G227" i="2"/>
  <c r="G211" i="2"/>
  <c r="G203" i="2"/>
  <c r="G195" i="2"/>
  <c r="G187" i="2"/>
  <c r="G179" i="2"/>
  <c r="G257" i="2"/>
  <c r="G176" i="2"/>
  <c r="G163" i="2"/>
  <c r="G159" i="2"/>
  <c r="G148" i="2"/>
  <c r="G143" i="2"/>
  <c r="G139" i="2"/>
  <c r="G135" i="2"/>
  <c r="G131" i="2"/>
  <c r="G127" i="2"/>
  <c r="G123" i="2"/>
  <c r="G119" i="2"/>
  <c r="G115" i="2"/>
  <c r="G111" i="2"/>
  <c r="G273" i="2"/>
  <c r="G149" i="2"/>
  <c r="G140" i="2"/>
  <c r="G136" i="2"/>
  <c r="G132" i="2"/>
  <c r="G128" i="2"/>
  <c r="G124" i="2"/>
  <c r="G307" i="2"/>
  <c r="G144" i="2"/>
  <c r="G309" i="2"/>
  <c r="G265" i="2"/>
  <c r="G218" i="2"/>
  <c r="G158" i="2"/>
  <c r="G154" i="2"/>
  <c r="G141" i="2"/>
  <c r="G137" i="2"/>
  <c r="G133" i="2"/>
  <c r="G129" i="2"/>
  <c r="G125" i="2"/>
  <c r="G121" i="2"/>
  <c r="G296" i="2"/>
  <c r="G234" i="2"/>
  <c r="G147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81" i="2"/>
  <c r="G250" i="2"/>
  <c r="G142" i="2"/>
  <c r="G138" i="2"/>
  <c r="G134" i="2"/>
  <c r="G130" i="2"/>
  <c r="G126" i="2"/>
  <c r="G122" i="2"/>
  <c r="G118" i="2"/>
  <c r="G114" i="2"/>
  <c r="G110" i="2"/>
  <c r="G113" i="2"/>
  <c r="G116" i="2"/>
  <c r="G192" i="2"/>
  <c r="G168" i="2"/>
  <c r="G290" i="2"/>
  <c r="G197" i="2"/>
  <c r="G224" i="2"/>
  <c r="G245" i="2"/>
  <c r="G416" i="2"/>
  <c r="G445" i="2"/>
  <c r="G335" i="2"/>
  <c r="G367" i="2"/>
  <c r="G406" i="2"/>
  <c r="G385" i="2"/>
  <c r="G467" i="2"/>
  <c r="G521" i="2"/>
  <c r="G357" i="2"/>
  <c r="G423" i="2"/>
  <c r="G413" i="2"/>
  <c r="G361" i="2"/>
  <c r="G432" i="2"/>
  <c r="G553" i="2"/>
  <c r="G457" i="2"/>
  <c r="G441" i="2"/>
  <c r="G592" i="2"/>
  <c r="G493" i="2"/>
  <c r="G430" i="2"/>
  <c r="G478" i="2"/>
  <c r="G571" i="2"/>
  <c r="G583" i="2"/>
  <c r="G558" i="2"/>
  <c r="G608" i="2"/>
  <c r="G625" i="2"/>
  <c r="G529" i="2"/>
  <c r="G550" i="2"/>
  <c r="G538" i="2"/>
  <c r="G109" i="2"/>
  <c r="G171" i="2"/>
  <c r="G233" i="2"/>
  <c r="G270" i="2"/>
  <c r="G295" i="2"/>
  <c r="G232" i="2"/>
  <c r="G253" i="2"/>
  <c r="G389" i="2"/>
  <c r="G469" i="2"/>
  <c r="G429" i="2"/>
  <c r="G568" i="2"/>
  <c r="G464" i="2"/>
  <c r="G431" i="2"/>
  <c r="G578" i="2"/>
  <c r="G543" i="2"/>
  <c r="G496" i="2"/>
  <c r="G419" i="2"/>
  <c r="G486" i="2"/>
  <c r="G112" i="2"/>
  <c r="G294" i="2"/>
  <c r="G175" i="2"/>
  <c r="G208" i="2"/>
  <c r="G172" i="2"/>
  <c r="G353" i="2"/>
  <c r="G267" i="2"/>
  <c r="G205" i="2"/>
  <c r="G229" i="2"/>
  <c r="G231" i="2"/>
  <c r="G302" i="2"/>
  <c r="G153" i="2"/>
  <c r="G225" i="2"/>
  <c r="G287" i="2"/>
  <c r="G255" i="2"/>
  <c r="G349" i="2"/>
  <c r="G319" i="2"/>
  <c r="G325" i="2"/>
  <c r="G261" i="2"/>
  <c r="G362" i="2"/>
  <c r="G435" i="2"/>
  <c r="G409" i="2"/>
  <c r="G117" i="2"/>
  <c r="G402" i="2"/>
  <c r="G275" i="2"/>
  <c r="G259" i="2"/>
  <c r="G249" i="2"/>
  <c r="G177" i="2"/>
  <c r="G317" i="2"/>
  <c r="G169" i="2"/>
  <c r="G216" i="2"/>
  <c r="G237" i="2"/>
  <c r="G263" i="2"/>
  <c r="G358" i="2"/>
  <c r="G329" i="2"/>
  <c r="G269" i="2"/>
  <c r="G377" i="2"/>
  <c r="G374" i="2"/>
  <c r="G448" i="2"/>
  <c r="G334" i="2"/>
  <c r="G394" i="2"/>
  <c r="G366" i="2"/>
  <c r="G378" i="2"/>
  <c r="G477" i="2"/>
  <c r="G120" i="2"/>
  <c r="G152" i="2"/>
  <c r="G314" i="2"/>
  <c r="G184" i="2"/>
  <c r="G167" i="2"/>
  <c r="G326" i="2"/>
  <c r="G283" i="2"/>
  <c r="G145" i="2"/>
  <c r="G310" i="2"/>
  <c r="G181" i="2"/>
  <c r="G213" i="2"/>
  <c r="G278" i="2"/>
  <c r="G306" i="2"/>
  <c r="G185" i="2"/>
  <c r="G313" i="2"/>
  <c r="G173" i="2"/>
  <c r="G241" i="2"/>
  <c r="G271" i="2"/>
  <c r="G333" i="2"/>
  <c r="G382" i="2"/>
  <c r="G451" i="2"/>
  <c r="G331" i="2"/>
  <c r="G277" i="2"/>
  <c r="G405" i="2"/>
  <c r="G501" i="2"/>
  <c r="G381" i="2"/>
  <c r="G404" i="2"/>
  <c r="G497" i="2"/>
  <c r="G549" i="2"/>
  <c r="G458" i="2"/>
  <c r="G462" i="2"/>
  <c r="G509" i="2"/>
  <c r="G619" i="2"/>
  <c r="G156" i="2"/>
  <c r="G338" i="2"/>
  <c r="G373" i="2"/>
  <c r="G151" i="2"/>
  <c r="G303" i="2"/>
  <c r="G161" i="2"/>
  <c r="G426" i="2"/>
  <c r="G247" i="2"/>
  <c r="G193" i="2"/>
  <c r="G221" i="2"/>
  <c r="G279" i="2"/>
  <c r="G355" i="2"/>
  <c r="G393" i="2"/>
  <c r="G533" i="2"/>
  <c r="G439" i="2"/>
  <c r="G285" i="2"/>
  <c r="G350" i="2"/>
  <c r="G386" i="2"/>
  <c r="G390" i="2"/>
  <c r="G485" i="2"/>
  <c r="G425" i="2"/>
  <c r="G415" i="2"/>
  <c r="G447" i="2"/>
  <c r="G512" i="2"/>
  <c r="G200" i="2"/>
  <c r="G146" i="2"/>
  <c r="G155" i="2"/>
  <c r="G189" i="2"/>
  <c r="G240" i="2"/>
  <c r="G262" i="2"/>
  <c r="G347" i="2"/>
  <c r="G201" i="2"/>
  <c r="G375" i="2"/>
  <c r="G341" i="2"/>
  <c r="G365" i="2"/>
  <c r="G359" i="2"/>
  <c r="G397" i="2"/>
  <c r="G346" i="2"/>
  <c r="G354" i="2"/>
  <c r="G398" i="2"/>
  <c r="G342" i="2"/>
  <c r="G465" i="2"/>
  <c r="G414" i="2"/>
  <c r="G489" i="2"/>
  <c r="G624" i="2"/>
  <c r="G470" i="2"/>
  <c r="G586" i="2"/>
  <c r="G510" i="2"/>
  <c r="G602" i="2"/>
  <c r="G548" i="2"/>
  <c r="G542" i="2"/>
  <c r="G519" i="2"/>
  <c r="G611" i="2"/>
  <c r="G556" i="2"/>
  <c r="G633" i="2"/>
  <c r="G534" i="2"/>
  <c r="G616" i="2"/>
  <c r="G567" i="2"/>
  <c r="G642" i="2"/>
  <c r="G641" i="2"/>
  <c r="G162" i="2"/>
  <c r="G239" i="2"/>
  <c r="G223" i="2"/>
  <c r="G157" i="2"/>
  <c r="G217" i="2"/>
  <c r="G286" i="2"/>
  <c r="G215" i="2"/>
  <c r="G209" i="2"/>
  <c r="G248" i="2"/>
  <c r="G298" i="2"/>
  <c r="G323" i="2"/>
  <c r="G370" i="2"/>
  <c r="G410" i="2"/>
  <c r="G369" i="2"/>
  <c r="G442" i="2"/>
  <c r="G584" i="2"/>
  <c r="G422" i="2"/>
  <c r="G454" i="2"/>
  <c r="G472" i="2"/>
  <c r="G600" i="2"/>
  <c r="G527" i="2"/>
  <c r="G629" i="2"/>
  <c r="G473" i="2"/>
  <c r="G552" i="2"/>
  <c r="G525" i="2"/>
  <c r="G544" i="2"/>
  <c r="G621" i="2"/>
  <c r="G504" i="2"/>
  <c r="G574" i="2"/>
  <c r="G535" i="2"/>
  <c r="G635" i="2"/>
  <c r="G523" i="2"/>
  <c r="G615" i="2"/>
  <c r="G517" i="2"/>
  <c r="G537" i="2"/>
  <c r="G528" i="2"/>
  <c r="G623" i="2"/>
  <c r="G446" i="2"/>
  <c r="G559" i="2"/>
  <c r="G617" i="2"/>
  <c r="G593" i="2"/>
  <c r="G539" i="2"/>
  <c r="G631" i="2"/>
  <c r="G585" i="2"/>
  <c r="G601" i="2"/>
  <c r="G547" i="2"/>
  <c r="G639" i="2"/>
  <c r="G481" i="2"/>
  <c r="G546" i="2"/>
  <c r="G522" i="2"/>
  <c r="G555" i="2"/>
  <c r="G591" i="2"/>
  <c r="G541" i="2"/>
  <c r="G463" i="2"/>
  <c r="G494" i="2"/>
  <c r="G570" i="2"/>
  <c r="G520" i="2"/>
  <c r="G627" i="2"/>
  <c r="G599" i="2"/>
  <c r="G545" i="2"/>
  <c r="G605" i="2"/>
  <c r="G554" i="2"/>
  <c r="G505" i="2"/>
  <c r="G502" i="2"/>
  <c r="G526" i="2"/>
  <c r="G632" i="2"/>
  <c r="G551" i="2"/>
  <c r="G524" i="2"/>
  <c r="G518" i="2"/>
  <c r="G607" i="2"/>
  <c r="G563" i="2"/>
  <c r="G438" i="2"/>
  <c r="G513" i="2"/>
  <c r="G577" i="2"/>
  <c r="G532" i="2"/>
  <c r="G536" i="2"/>
  <c r="G637" i="2"/>
  <c r="G613" i="2"/>
  <c r="G557" i="2"/>
  <c r="G540" i="2"/>
  <c r="G575" i="2"/>
  <c r="G530" i="2"/>
  <c r="G609" i="2"/>
  <c r="G531" i="2"/>
  <c r="G558" i="4"/>
  <c r="G507" i="4"/>
  <c r="G502" i="4"/>
  <c r="G556" i="4"/>
  <c r="G532" i="4"/>
  <c r="G500" i="4"/>
  <c r="G540" i="4"/>
  <c r="G516" i="4"/>
  <c r="G505" i="4"/>
  <c r="G503" i="4"/>
  <c r="G548" i="4"/>
  <c r="G528" i="4"/>
  <c r="G524" i="4"/>
  <c r="G543" i="4"/>
  <c r="G393" i="4"/>
  <c r="G382" i="4"/>
  <c r="G360" i="4"/>
  <c r="G352" i="4"/>
  <c r="G337" i="4"/>
  <c r="G424" i="4"/>
  <c r="G391" i="4"/>
  <c r="G389" i="4"/>
  <c r="G380" i="4"/>
  <c r="G515" i="4"/>
  <c r="G417" i="4"/>
  <c r="G415" i="4"/>
  <c r="G413" i="4"/>
  <c r="G361" i="4"/>
  <c r="G328" i="4"/>
  <c r="G519" i="4"/>
  <c r="G504" i="4"/>
  <c r="G392" i="4"/>
  <c r="G383" i="4"/>
  <c r="G374" i="4"/>
  <c r="G369" i="4"/>
  <c r="G364" i="4"/>
  <c r="G346" i="4"/>
  <c r="G321" i="4"/>
  <c r="G539" i="4"/>
  <c r="G407" i="4"/>
  <c r="G405" i="4"/>
  <c r="G381" i="4"/>
  <c r="G372" i="4"/>
  <c r="G401" i="4"/>
  <c r="G399" i="4"/>
  <c r="G322" i="4"/>
  <c r="G314" i="4"/>
  <c r="G306" i="4"/>
  <c r="G296" i="4"/>
  <c r="G304" i="4"/>
  <c r="G354" i="4"/>
  <c r="G313" i="4"/>
  <c r="G300" i="4"/>
  <c r="G292" i="4"/>
  <c r="G336" i="4"/>
  <c r="G324" i="4"/>
  <c r="G326" i="4"/>
  <c r="G298" i="4"/>
  <c r="G265" i="4"/>
  <c r="G409" i="4"/>
  <c r="G230" i="4"/>
  <c r="G246" i="4"/>
  <c r="G279" i="4"/>
  <c r="G370" i="4"/>
  <c r="G288" i="4"/>
  <c r="G340" i="4"/>
  <c r="G376" i="4"/>
  <c r="G220" i="4"/>
  <c r="G287" i="4"/>
  <c r="G379" i="4"/>
  <c r="G427" i="4"/>
  <c r="G235" i="4"/>
  <c r="G251" i="4"/>
  <c r="G366" i="4"/>
  <c r="G486" i="4"/>
  <c r="G604" i="4"/>
  <c r="G434" i="4"/>
  <c r="G547" i="4"/>
  <c r="G350" i="4"/>
  <c r="G624" i="4"/>
  <c r="G274" i="4"/>
  <c r="G260" i="4"/>
  <c r="G320" i="4"/>
  <c r="G221" i="4"/>
  <c r="G248" i="4"/>
  <c r="G291" i="4"/>
  <c r="G261" i="4"/>
  <c r="G348" i="4"/>
  <c r="G384" i="4"/>
  <c r="G231" i="4"/>
  <c r="G290" i="4"/>
  <c r="G387" i="4"/>
  <c r="G237" i="4"/>
  <c r="G253" i="4"/>
  <c r="G431" i="4"/>
  <c r="G522" i="4"/>
  <c r="G325" i="4"/>
  <c r="G404" i="4"/>
  <c r="G498" i="4"/>
  <c r="G632" i="4"/>
  <c r="G347" i="4"/>
  <c r="G359" i="4"/>
  <c r="G297" i="4"/>
  <c r="G425" i="4"/>
  <c r="G267" i="4"/>
  <c r="G423" i="4"/>
  <c r="G234" i="4"/>
  <c r="G250" i="4"/>
  <c r="G270" i="4"/>
  <c r="G303" i="4"/>
  <c r="G408" i="4"/>
  <c r="G295" i="4"/>
  <c r="G395" i="4"/>
  <c r="G239" i="4"/>
  <c r="G309" i="4"/>
  <c r="G341" i="4"/>
  <c r="G509" i="4"/>
  <c r="G612" i="4"/>
  <c r="G335" i="4"/>
  <c r="G445" i="4"/>
  <c r="G535" i="4"/>
  <c r="G327" i="4"/>
  <c r="G363" i="4"/>
  <c r="G406" i="4"/>
  <c r="G432" i="4"/>
  <c r="G355" i="4"/>
  <c r="G307" i="4"/>
  <c r="G305" i="4"/>
  <c r="G294" i="4"/>
  <c r="G277" i="4"/>
  <c r="G332" i="4"/>
  <c r="G236" i="4"/>
  <c r="G252" i="4"/>
  <c r="G299" i="4"/>
  <c r="G342" i="4"/>
  <c r="G378" i="4"/>
  <c r="G227" i="4"/>
  <c r="G266" i="4"/>
  <c r="G301" i="4"/>
  <c r="G338" i="4"/>
  <c r="G403" i="4"/>
  <c r="G216" i="4"/>
  <c r="G241" i="4"/>
  <c r="G258" i="4"/>
  <c r="G311" i="4"/>
  <c r="G442" i="4"/>
  <c r="G499" i="4"/>
  <c r="G343" i="4"/>
  <c r="G436" i="4"/>
  <c r="G620" i="4"/>
  <c r="G394" i="4"/>
  <c r="G497" i="4"/>
  <c r="G555" i="4"/>
  <c r="G422" i="4"/>
  <c r="G333" i="4"/>
  <c r="G457" i="4"/>
  <c r="G553" i="4"/>
  <c r="G450" i="4"/>
  <c r="G356" i="4"/>
  <c r="G280" i="4"/>
  <c r="G344" i="4"/>
  <c r="G302" i="4"/>
  <c r="G238" i="4"/>
  <c r="G259" i="4"/>
  <c r="G254" i="4"/>
  <c r="G269" i="4"/>
  <c r="G310" i="4"/>
  <c r="G232" i="4"/>
  <c r="G256" i="4"/>
  <c r="G411" i="4"/>
  <c r="G218" i="4"/>
  <c r="G243" i="4"/>
  <c r="G268" i="4"/>
  <c r="G388" i="4"/>
  <c r="G444" i="4"/>
  <c r="G438" i="4"/>
  <c r="G552" i="4"/>
  <c r="G628" i="4"/>
  <c r="G396" i="4"/>
  <c r="G420" i="4"/>
  <c r="G447" i="4"/>
  <c r="G318" i="4"/>
  <c r="G454" i="4"/>
  <c r="G373" i="4"/>
  <c r="G365" i="4"/>
  <c r="G452" i="4"/>
  <c r="G255" i="4"/>
  <c r="G377" i="4"/>
  <c r="G228" i="4"/>
  <c r="G286" i="4"/>
  <c r="G215" i="4"/>
  <c r="G242" i="4"/>
  <c r="G273" i="4"/>
  <c r="G362" i="4"/>
  <c r="G257" i="4"/>
  <c r="G282" i="4"/>
  <c r="G275" i="4"/>
  <c r="G419" i="4"/>
  <c r="G247" i="4"/>
  <c r="G281" i="4"/>
  <c r="G456" i="4"/>
  <c r="G400" i="4"/>
  <c r="G429" i="4"/>
  <c r="G527" i="4"/>
  <c r="G323" i="4"/>
  <c r="G371" i="4"/>
  <c r="G225" i="4"/>
  <c r="G353" i="4"/>
  <c r="G271" i="4"/>
  <c r="G636" i="4"/>
  <c r="G435" i="4"/>
  <c r="G608" i="4"/>
  <c r="G367" i="4"/>
  <c r="G428" i="4"/>
  <c r="G508" i="4"/>
  <c r="G433" i="4"/>
  <c r="G470" i="4"/>
  <c r="G546" i="4"/>
  <c r="G472" i="4"/>
  <c r="G453" i="4"/>
  <c r="G530" i="4"/>
  <c r="G618" i="4"/>
  <c r="G449" i="4"/>
  <c r="G594" i="4"/>
  <c r="G476" i="4"/>
  <c r="G529" i="4"/>
  <c r="G615" i="4"/>
  <c r="G465" i="4"/>
  <c r="G483" i="4"/>
  <c r="G589" i="4"/>
  <c r="G385" i="4"/>
  <c r="G315" i="4"/>
  <c r="G276" i="4"/>
  <c r="G229" i="4"/>
  <c r="G358" i="4"/>
  <c r="G284" i="4"/>
  <c r="G642" i="4"/>
  <c r="G437" i="4"/>
  <c r="G616" i="4"/>
  <c r="G430" i="4"/>
  <c r="G523" i="4"/>
  <c r="G410" i="4"/>
  <c r="G554" i="4"/>
  <c r="G477" i="4"/>
  <c r="G541" i="4"/>
  <c r="G455" i="4"/>
  <c r="G510" i="4"/>
  <c r="G538" i="4"/>
  <c r="G570" i="4"/>
  <c r="G622" i="4"/>
  <c r="G451" i="4"/>
  <c r="G534" i="4"/>
  <c r="G580" i="4"/>
  <c r="G601" i="4"/>
  <c r="G617" i="4"/>
  <c r="G633" i="4"/>
  <c r="G569" i="4"/>
  <c r="G593" i="4"/>
  <c r="G619" i="4"/>
  <c r="G467" i="4"/>
  <c r="G537" i="4"/>
  <c r="G591" i="4"/>
  <c r="G224" i="4"/>
  <c r="G264" i="4"/>
  <c r="G272" i="4"/>
  <c r="G398" i="4"/>
  <c r="G441" i="4"/>
  <c r="G439" i="4"/>
  <c r="G317" i="4"/>
  <c r="G412" i="4"/>
  <c r="G446" i="4"/>
  <c r="G559" i="4"/>
  <c r="G479" i="4"/>
  <c r="G506" i="4"/>
  <c r="G640" i="4"/>
  <c r="G512" i="4"/>
  <c r="G596" i="4"/>
  <c r="G626" i="4"/>
  <c r="G482" i="4"/>
  <c r="G518" i="4"/>
  <c r="G582" i="4"/>
  <c r="G641" i="4"/>
  <c r="G551" i="4"/>
  <c r="G485" i="4"/>
  <c r="G513" i="4"/>
  <c r="G545" i="4"/>
  <c r="G571" i="4"/>
  <c r="G623" i="4"/>
  <c r="G595" i="4"/>
  <c r="G226" i="4"/>
  <c r="G285" i="4"/>
  <c r="G293" i="4"/>
  <c r="G402" i="4"/>
  <c r="G443" i="4"/>
  <c r="G375" i="4"/>
  <c r="G319" i="4"/>
  <c r="G386" i="4"/>
  <c r="G531" i="4"/>
  <c r="G414" i="4"/>
  <c r="G501" i="4"/>
  <c r="G491" i="4"/>
  <c r="G598" i="4"/>
  <c r="G630" i="4"/>
  <c r="G484" i="4"/>
  <c r="G520" i="4"/>
  <c r="G568" i="4"/>
  <c r="G584" i="4"/>
  <c r="G478" i="4"/>
  <c r="G536" i="4"/>
  <c r="G562" i="4"/>
  <c r="G577" i="4"/>
  <c r="G605" i="4"/>
  <c r="G621" i="4"/>
  <c r="G637" i="4"/>
  <c r="G573" i="4"/>
  <c r="G597" i="4"/>
  <c r="G627" i="4"/>
  <c r="G517" i="4"/>
  <c r="G283" i="4"/>
  <c r="G262" i="4"/>
  <c r="G330" i="4"/>
  <c r="G312" i="4"/>
  <c r="G263" i="4"/>
  <c r="G222" i="4"/>
  <c r="G334" i="4"/>
  <c r="G514" i="4"/>
  <c r="G440" i="4"/>
  <c r="G469" i="4"/>
  <c r="G339" i="4"/>
  <c r="G416" i="4"/>
  <c r="G461" i="4"/>
  <c r="G561" i="4"/>
  <c r="G496" i="4"/>
  <c r="G576" i="4"/>
  <c r="G602" i="4"/>
  <c r="G634" i="4"/>
  <c r="G489" i="4"/>
  <c r="G542" i="4"/>
  <c r="G586" i="4"/>
  <c r="G462" i="4"/>
  <c r="G480" i="4"/>
  <c r="G564" i="4"/>
  <c r="G487" i="4"/>
  <c r="G639" i="4"/>
  <c r="G490" i="4"/>
  <c r="G575" i="4"/>
  <c r="G599" i="4"/>
  <c r="G631" i="4"/>
  <c r="G567" i="4"/>
  <c r="G240" i="4"/>
  <c r="G219" i="4"/>
  <c r="G397" i="4"/>
  <c r="G368" i="4"/>
  <c r="G308" i="4"/>
  <c r="G245" i="4"/>
  <c r="G390" i="4"/>
  <c r="G557" i="4"/>
  <c r="G459" i="4"/>
  <c r="G600" i="4"/>
  <c r="G357" i="4"/>
  <c r="G460" i="4"/>
  <c r="G349" i="4"/>
  <c r="G638" i="4"/>
  <c r="G493" i="4"/>
  <c r="G533" i="4"/>
  <c r="G565" i="4"/>
  <c r="G550" i="4"/>
  <c r="G610" i="4"/>
  <c r="G468" i="4"/>
  <c r="G494" i="4"/>
  <c r="G574" i="4"/>
  <c r="G590" i="4"/>
  <c r="G474" i="4"/>
  <c r="G607" i="4"/>
  <c r="G549" i="4"/>
  <c r="G583" i="4"/>
  <c r="G329" i="4"/>
  <c r="G244" i="4"/>
  <c r="G223" i="4"/>
  <c r="G421" i="4"/>
  <c r="G316" i="4"/>
  <c r="G249" i="4"/>
  <c r="G331" i="4"/>
  <c r="G426" i="4"/>
  <c r="G351" i="4"/>
  <c r="G475" i="4"/>
  <c r="G526" i="4"/>
  <c r="G614" i="4"/>
  <c r="G473" i="4"/>
  <c r="G592" i="4"/>
  <c r="G471" i="4"/>
  <c r="G613" i="4"/>
  <c r="G629" i="4"/>
  <c r="G278" i="4"/>
  <c r="G488" i="4"/>
  <c r="G572" i="4"/>
  <c r="G588" i="4"/>
  <c r="G643" i="4"/>
  <c r="G603" i="4"/>
  <c r="G233" i="4"/>
  <c r="G578" i="4"/>
  <c r="G611" i="4"/>
  <c r="G563" i="4"/>
  <c r="G606" i="4"/>
  <c r="G492" i="4"/>
  <c r="G521" i="4"/>
  <c r="G635" i="4"/>
  <c r="G289" i="4"/>
  <c r="G418" i="4"/>
  <c r="G464" i="4"/>
  <c r="G525" i="4"/>
  <c r="G217" i="4"/>
  <c r="G458" i="4"/>
  <c r="G466" i="4"/>
  <c r="G560" i="4"/>
  <c r="G581" i="4"/>
  <c r="G511" i="4"/>
  <c r="G481" i="4"/>
  <c r="G587" i="4"/>
  <c r="G345" i="4"/>
  <c r="G448" i="4"/>
  <c r="G609" i="4"/>
  <c r="G579" i="4"/>
  <c r="G495" i="4"/>
  <c r="G463" i="4"/>
  <c r="G544" i="4"/>
  <c r="G566" i="4"/>
  <c r="G625" i="4"/>
  <c r="G585" i="4"/>
  <c r="H596" i="4"/>
  <c r="H633" i="4"/>
  <c r="H629" i="4"/>
  <c r="H625" i="4"/>
  <c r="H621" i="4"/>
  <c r="H617" i="4"/>
  <c r="H613" i="4"/>
  <c r="H597" i="4"/>
  <c r="H575" i="4"/>
  <c r="H345" i="4"/>
  <c r="H583" i="4"/>
  <c r="H571" i="4"/>
  <c r="H585" i="4"/>
  <c r="H573" i="4"/>
  <c r="H338" i="4"/>
  <c r="H369" i="4"/>
  <c r="H321" i="4"/>
  <c r="H381" i="4"/>
  <c r="H354" i="4"/>
  <c r="H591" i="4"/>
  <c r="H379" i="4"/>
  <c r="H362" i="4"/>
  <c r="H593" i="4"/>
  <c r="H567" i="4"/>
  <c r="H579" i="4"/>
  <c r="H299" i="4"/>
  <c r="H291" i="4"/>
  <c r="H259" i="4"/>
  <c r="H270" i="4"/>
  <c r="H257" i="4"/>
  <c r="H222" i="4"/>
  <c r="H297" i="4"/>
  <c r="H359" i="4"/>
  <c r="H339" i="4"/>
  <c r="H311" i="4"/>
  <c r="H309" i="4"/>
  <c r="H228" i="4"/>
  <c r="H224" i="4"/>
  <c r="H253" i="4"/>
  <c r="H349" i="4"/>
  <c r="H329" i="4"/>
  <c r="H305" i="4"/>
  <c r="H284" i="4"/>
  <c r="H281" i="4"/>
  <c r="H271" i="4"/>
  <c r="H268" i="4"/>
  <c r="H351" i="4"/>
  <c r="H314" i="4"/>
  <c r="H301" i="4"/>
  <c r="H293" i="4"/>
  <c r="H275" i="4"/>
  <c r="H272" i="4"/>
  <c r="H269" i="4"/>
  <c r="H261" i="4"/>
  <c r="H230" i="4"/>
  <c r="H241" i="4"/>
  <c r="H306" i="4"/>
  <c r="H216" i="4"/>
  <c r="H288" i="4"/>
  <c r="H331" i="4"/>
  <c r="H377" i="4"/>
  <c r="H317" i="4"/>
  <c r="H219" i="4"/>
  <c r="H246" i="4"/>
  <c r="H254" i="4"/>
  <c r="H308" i="4"/>
  <c r="H412" i="4"/>
  <c r="H433" i="4"/>
  <c r="H334" i="4"/>
  <c r="H374" i="4"/>
  <c r="H456" i="4"/>
  <c r="H402" i="4"/>
  <c r="H318" i="4"/>
  <c r="H422" i="4"/>
  <c r="H445" i="4"/>
  <c r="H350" i="4"/>
  <c r="H380" i="4"/>
  <c r="H404" i="4"/>
  <c r="H441" i="4"/>
  <c r="H477" i="4"/>
  <c r="H342" i="4"/>
  <c r="H393" i="4"/>
  <c r="H472" i="4"/>
  <c r="H319" i="4"/>
  <c r="H286" i="4"/>
  <c r="H249" i="4"/>
  <c r="H215" i="4"/>
  <c r="H274" i="4"/>
  <c r="H276" i="4"/>
  <c r="H277" i="4"/>
  <c r="H283" i="4"/>
  <c r="H226" i="4"/>
  <c r="H327" i="4"/>
  <c r="H248" i="4"/>
  <c r="H296" i="4"/>
  <c r="H357" i="4"/>
  <c r="H328" i="4"/>
  <c r="H316" i="4"/>
  <c r="H371" i="4"/>
  <c r="H414" i="4"/>
  <c r="H559" i="4"/>
  <c r="H388" i="4"/>
  <c r="H506" i="4"/>
  <c r="H609" i="4"/>
  <c r="H436" i="4"/>
  <c r="H461" i="4"/>
  <c r="H589" i="4"/>
  <c r="H628" i="4"/>
  <c r="H385" i="4"/>
  <c r="H409" i="4"/>
  <c r="H358" i="4"/>
  <c r="H424" i="4"/>
  <c r="H352" i="4"/>
  <c r="H406" i="4"/>
  <c r="H443" i="4"/>
  <c r="H435" i="4"/>
  <c r="H561" i="4"/>
  <c r="H616" i="4"/>
  <c r="H401" i="4"/>
  <c r="H426" i="4"/>
  <c r="H265" i="4"/>
  <c r="H239" i="4"/>
  <c r="H279" i="4"/>
  <c r="H221" i="4"/>
  <c r="H292" i="4"/>
  <c r="H322" i="4"/>
  <c r="H294" i="4"/>
  <c r="H375" i="4"/>
  <c r="H234" i="4"/>
  <c r="H250" i="4"/>
  <c r="H264" i="4"/>
  <c r="H256" i="4"/>
  <c r="H416" i="4"/>
  <c r="H488" i="4"/>
  <c r="H390" i="4"/>
  <c r="H438" i="4"/>
  <c r="H552" i="4"/>
  <c r="H420" i="4"/>
  <c r="H454" i="4"/>
  <c r="H389" i="4"/>
  <c r="H408" i="4"/>
  <c r="H247" i="4"/>
  <c r="H287" i="4"/>
  <c r="H282" i="4"/>
  <c r="H229" i="4"/>
  <c r="H285" i="4"/>
  <c r="H232" i="4"/>
  <c r="H235" i="4"/>
  <c r="H346" i="4"/>
  <c r="H341" i="4"/>
  <c r="H300" i="4"/>
  <c r="H236" i="4"/>
  <c r="H252" i="4"/>
  <c r="H333" i="4"/>
  <c r="H418" i="4"/>
  <c r="H392" i="4"/>
  <c r="H440" i="4"/>
  <c r="H604" i="4"/>
  <c r="H636" i="4"/>
  <c r="H447" i="4"/>
  <c r="H368" i="4"/>
  <c r="H411" i="4"/>
  <c r="H360" i="4"/>
  <c r="H391" i="4"/>
  <c r="H312" i="4"/>
  <c r="H273" i="4"/>
  <c r="H290" i="4"/>
  <c r="H237" i="4"/>
  <c r="H243" i="4"/>
  <c r="H307" i="4"/>
  <c r="H218" i="4"/>
  <c r="H302" i="4"/>
  <c r="H383" i="4"/>
  <c r="H238" i="4"/>
  <c r="H325" i="4"/>
  <c r="H370" i="4"/>
  <c r="H223" i="4"/>
  <c r="H365" i="4"/>
  <c r="H303" i="4"/>
  <c r="H343" i="4"/>
  <c r="H332" i="4"/>
  <c r="H421" i="4"/>
  <c r="H501" i="4"/>
  <c r="H405" i="4"/>
  <c r="H557" i="4"/>
  <c r="H356" i="4"/>
  <c r="H394" i="4"/>
  <c r="H427" i="4"/>
  <c r="H587" i="4"/>
  <c r="H335" i="4"/>
  <c r="H413" i="4"/>
  <c r="H563" i="4"/>
  <c r="H432" i="4"/>
  <c r="H225" i="4"/>
  <c r="H289" i="4"/>
  <c r="H298" i="4"/>
  <c r="H220" i="4"/>
  <c r="H280" i="4"/>
  <c r="H267" i="4"/>
  <c r="H361" i="4"/>
  <c r="H313" i="4"/>
  <c r="H315" i="4"/>
  <c r="H242" i="4"/>
  <c r="H337" i="4"/>
  <c r="H227" i="4"/>
  <c r="H323" i="4"/>
  <c r="H266" i="4"/>
  <c r="H310" i="4"/>
  <c r="H355" i="4"/>
  <c r="H231" i="4"/>
  <c r="H353" i="4"/>
  <c r="H336" i="4"/>
  <c r="H403" i="4"/>
  <c r="H326" i="4"/>
  <c r="H372" i="4"/>
  <c r="H577" i="4"/>
  <c r="H641" i="4"/>
  <c r="H451" i="4"/>
  <c r="H398" i="4"/>
  <c r="H471" i="4"/>
  <c r="H295" i="4"/>
  <c r="H304" i="4"/>
  <c r="H262" i="4"/>
  <c r="H240" i="4"/>
  <c r="H260" i="4"/>
  <c r="H423" i="4"/>
  <c r="H366" i="4"/>
  <c r="H642" i="4"/>
  <c r="H450" i="4"/>
  <c r="H537" i="4"/>
  <c r="H508" i="4"/>
  <c r="H475" i="4"/>
  <c r="H510" i="4"/>
  <c r="H578" i="4"/>
  <c r="H626" i="4"/>
  <c r="H489" i="4"/>
  <c r="H518" i="4"/>
  <c r="H574" i="4"/>
  <c r="H594" i="4"/>
  <c r="H536" i="4"/>
  <c r="H566" i="4"/>
  <c r="H499" i="4"/>
  <c r="H511" i="4"/>
  <c r="H619" i="4"/>
  <c r="H278" i="4"/>
  <c r="H244" i="4"/>
  <c r="H364" i="4"/>
  <c r="H376" i="4"/>
  <c r="H600" i="4"/>
  <c r="H640" i="4"/>
  <c r="H452" i="4"/>
  <c r="H504" i="4"/>
  <c r="H486" i="4"/>
  <c r="H512" i="4"/>
  <c r="H598" i="4"/>
  <c r="H630" i="4"/>
  <c r="H473" i="4"/>
  <c r="H520" i="4"/>
  <c r="H556" i="4"/>
  <c r="H580" i="4"/>
  <c r="H478" i="4"/>
  <c r="H485" i="4"/>
  <c r="H513" i="4"/>
  <c r="H623" i="4"/>
  <c r="H217" i="4"/>
  <c r="H251" i="4"/>
  <c r="H446" i="4"/>
  <c r="H407" i="4"/>
  <c r="H565" i="4"/>
  <c r="H396" i="4"/>
  <c r="H382" i="4"/>
  <c r="H437" i="4"/>
  <c r="H384" i="4"/>
  <c r="H493" i="4"/>
  <c r="H549" i="4"/>
  <c r="H457" i="4"/>
  <c r="H453" i="4"/>
  <c r="H602" i="4"/>
  <c r="H634" i="4"/>
  <c r="H494" i="4"/>
  <c r="H534" i="4"/>
  <c r="H480" i="4"/>
  <c r="H469" i="4"/>
  <c r="H515" i="4"/>
  <c r="H539" i="4"/>
  <c r="H627" i="4"/>
  <c r="H233" i="4"/>
  <c r="H363" i="4"/>
  <c r="H458" i="4"/>
  <c r="H400" i="4"/>
  <c r="H348" i="4"/>
  <c r="H439" i="4"/>
  <c r="H608" i="4"/>
  <c r="H386" i="4"/>
  <c r="H448" i="4"/>
  <c r="H569" i="4"/>
  <c r="H481" i="4"/>
  <c r="H517" i="4"/>
  <c r="H459" i="4"/>
  <c r="H514" i="4"/>
  <c r="H455" i="4"/>
  <c r="H538" i="4"/>
  <c r="H606" i="4"/>
  <c r="H584" i="4"/>
  <c r="H487" i="4"/>
  <c r="H547" i="4"/>
  <c r="H490" i="4"/>
  <c r="H599" i="4"/>
  <c r="H631" i="4"/>
  <c r="H245" i="4"/>
  <c r="H347" i="4"/>
  <c r="H425" i="4"/>
  <c r="H612" i="4"/>
  <c r="H429" i="4"/>
  <c r="H378" i="4"/>
  <c r="H419" i="4"/>
  <c r="H533" i="4"/>
  <c r="H395" i="4"/>
  <c r="H483" i="4"/>
  <c r="H519" i="4"/>
  <c r="H442" i="4"/>
  <c r="H524" i="4"/>
  <c r="H570" i="4"/>
  <c r="H610" i="4"/>
  <c r="H500" i="4"/>
  <c r="H540" i="4"/>
  <c r="H586" i="4"/>
  <c r="H462" i="4"/>
  <c r="H558" i="4"/>
  <c r="H582" i="4"/>
  <c r="H474" i="4"/>
  <c r="H521" i="4"/>
  <c r="H543" i="4"/>
  <c r="H603" i="4"/>
  <c r="H635" i="4"/>
  <c r="H255" i="4"/>
  <c r="H324" i="4"/>
  <c r="H449" i="4"/>
  <c r="H320" i="4"/>
  <c r="H415" i="4"/>
  <c r="H581" i="4"/>
  <c r="H399" i="4"/>
  <c r="H428" i="4"/>
  <c r="H460" i="4"/>
  <c r="H465" i="4"/>
  <c r="H522" i="4"/>
  <c r="H528" i="4"/>
  <c r="H548" i="4"/>
  <c r="H618" i="4"/>
  <c r="H466" i="4"/>
  <c r="H484" i="4"/>
  <c r="H505" i="4"/>
  <c r="H544" i="4"/>
  <c r="H568" i="4"/>
  <c r="H502" i="4"/>
  <c r="H562" i="4"/>
  <c r="H590" i="4"/>
  <c r="H523" i="4"/>
  <c r="H553" i="4"/>
  <c r="H637" i="4"/>
  <c r="H527" i="4"/>
  <c r="H611" i="4"/>
  <c r="H263" i="4"/>
  <c r="H373" i="4"/>
  <c r="H410" i="4"/>
  <c r="H601" i="4"/>
  <c r="H479" i="4"/>
  <c r="H417" i="4"/>
  <c r="H605" i="4"/>
  <c r="H632" i="4"/>
  <c r="H430" i="4"/>
  <c r="H643" i="4"/>
  <c r="H467" i="4"/>
  <c r="H495" i="4"/>
  <c r="H535" i="4"/>
  <c r="H595" i="4"/>
  <c r="H554" i="4"/>
  <c r="H496" i="4"/>
  <c r="H530" i="4"/>
  <c r="H550" i="4"/>
  <c r="H576" i="4"/>
  <c r="H622" i="4"/>
  <c r="H468" i="4"/>
  <c r="H516" i="4"/>
  <c r="H572" i="4"/>
  <c r="H592" i="4"/>
  <c r="H507" i="4"/>
  <c r="H532" i="4"/>
  <c r="H564" i="4"/>
  <c r="H476" i="4"/>
  <c r="H497" i="4"/>
  <c r="H387" i="4"/>
  <c r="H624" i="4"/>
  <c r="H546" i="4"/>
  <c r="H525" i="4"/>
  <c r="H344" i="4"/>
  <c r="H531" i="4"/>
  <c r="H464" i="4"/>
  <c r="H492" i="4"/>
  <c r="H529" i="4"/>
  <c r="H258" i="4"/>
  <c r="H397" i="4"/>
  <c r="H614" i="4"/>
  <c r="H545" i="4"/>
  <c r="H541" i="4"/>
  <c r="H638" i="4"/>
  <c r="H639" i="4"/>
  <c r="H555" i="4"/>
  <c r="H463" i="4"/>
  <c r="H340" i="4"/>
  <c r="H444" i="4"/>
  <c r="H482" i="4"/>
  <c r="H551" i="4"/>
  <c r="H367" i="4"/>
  <c r="H431" i="4"/>
  <c r="H470" i="4"/>
  <c r="H491" i="4"/>
  <c r="H503" i="4"/>
  <c r="H588" i="4"/>
  <c r="H560" i="4"/>
  <c r="H620" i="4"/>
  <c r="H498" i="4"/>
  <c r="H526" i="4"/>
  <c r="H542" i="4"/>
  <c r="H607" i="4"/>
  <c r="H330" i="4"/>
  <c r="H434" i="4"/>
  <c r="H509" i="4"/>
  <c r="H615" i="4"/>
  <c r="F621" i="4"/>
  <c r="I621" i="4" s="1" a="1"/>
  <c r="I621" i="4" s="1"/>
  <c r="F617" i="4"/>
  <c r="I617" i="4" s="1" a="1"/>
  <c r="I617" i="4" s="1"/>
  <c r="F613" i="4"/>
  <c r="I613" i="4" s="1" a="1"/>
  <c r="I613" i="4" s="1"/>
  <c r="F609" i="4"/>
  <c r="F605" i="4"/>
  <c r="F601" i="4"/>
  <c r="I601" i="4" s="1" a="1"/>
  <c r="I601" i="4" s="1"/>
  <c r="F577" i="4"/>
  <c r="F547" i="4"/>
  <c r="I547" i="4" s="1" a="1"/>
  <c r="I547" i="4" s="1"/>
  <c r="F523" i="4"/>
  <c r="I523" i="4" s="1" a="1"/>
  <c r="I523" i="4" s="1"/>
  <c r="F499" i="4"/>
  <c r="I499" i="4" s="1" a="1"/>
  <c r="I499" i="4" s="1"/>
  <c r="F641" i="4"/>
  <c r="I641" i="4" s="1" a="1"/>
  <c r="I641" i="4" s="1"/>
  <c r="F558" i="4"/>
  <c r="I558" i="4" s="1" a="1"/>
  <c r="I558" i="4" s="1"/>
  <c r="F507" i="4"/>
  <c r="F502" i="4"/>
  <c r="I502" i="4" s="1" a="1"/>
  <c r="I502" i="4" s="1"/>
  <c r="F478" i="4"/>
  <c r="I478" i="4" s="1" a="1"/>
  <c r="I478" i="4" s="1"/>
  <c r="F594" i="4"/>
  <c r="I594" i="4" s="1" a="1"/>
  <c r="I594" i="4" s="1"/>
  <c r="F556" i="4"/>
  <c r="I556" i="4" s="1" a="1"/>
  <c r="I556" i="4" s="1"/>
  <c r="F534" i="4"/>
  <c r="F518" i="4"/>
  <c r="I518" i="4" s="1" a="1"/>
  <c r="I518" i="4" s="1"/>
  <c r="F500" i="4"/>
  <c r="I500" i="4" s="1" a="1"/>
  <c r="I500" i="4" s="1"/>
  <c r="F494" i="4"/>
  <c r="F482" i="4"/>
  <c r="I482" i="4" s="1" a="1"/>
  <c r="I482" i="4" s="1"/>
  <c r="F466" i="4"/>
  <c r="I466" i="4" s="1" a="1"/>
  <c r="I466" i="4" s="1"/>
  <c r="F581" i="4"/>
  <c r="I581" i="4" s="1" a="1"/>
  <c r="I581" i="4" s="1"/>
  <c r="F375" i="4"/>
  <c r="I375" i="4" s="1" a="1"/>
  <c r="I375" i="4" s="1"/>
  <c r="F365" i="4"/>
  <c r="I365" i="4" s="1" a="1"/>
  <c r="I365" i="4" s="1"/>
  <c r="F355" i="4"/>
  <c r="I355" i="4" s="1" a="1"/>
  <c r="I355" i="4" s="1"/>
  <c r="F462" i="4"/>
  <c r="F408" i="4"/>
  <c r="I408" i="4" s="1" a="1"/>
  <c r="I408" i="4" s="1"/>
  <c r="F406" i="4"/>
  <c r="I406" i="4" s="1" a="1"/>
  <c r="I406" i="4" s="1"/>
  <c r="F404" i="4"/>
  <c r="I404" i="4" s="1" a="1"/>
  <c r="I404" i="4" s="1"/>
  <c r="F535" i="4"/>
  <c r="I535" i="4" s="1" a="1"/>
  <c r="I535" i="4" s="1"/>
  <c r="F587" i="4"/>
  <c r="I587" i="4" s="1" a="1"/>
  <c r="I587" i="4" s="1"/>
  <c r="F420" i="4"/>
  <c r="I420" i="4" s="1" a="1"/>
  <c r="I420" i="4" s="1"/>
  <c r="F402" i="4"/>
  <c r="I402" i="4" s="1" a="1"/>
  <c r="I402" i="4" s="1"/>
  <c r="F400" i="4"/>
  <c r="I400" i="4" s="1" a="1"/>
  <c r="I400" i="4" s="1"/>
  <c r="F398" i="4"/>
  <c r="I398" i="4" s="1" a="1"/>
  <c r="I398" i="4" s="1"/>
  <c r="F396" i="4"/>
  <c r="I396" i="4" s="1" a="1"/>
  <c r="I396" i="4" s="1"/>
  <c r="F394" i="4"/>
  <c r="I394" i="4" s="1" a="1"/>
  <c r="I394" i="4" s="1"/>
  <c r="F353" i="4"/>
  <c r="I353" i="4" s="1" a="1"/>
  <c r="I353" i="4" s="1"/>
  <c r="F320" i="4"/>
  <c r="I320" i="4" s="1" a="1"/>
  <c r="I320" i="4" s="1"/>
  <c r="F313" i="4"/>
  <c r="I313" i="4" s="1" a="1"/>
  <c r="I313" i="4" s="1"/>
  <c r="F589" i="4"/>
  <c r="I589" i="4" s="1" a="1"/>
  <c r="I589" i="4" s="1"/>
  <c r="F361" i="4"/>
  <c r="I361" i="4" s="1" a="1"/>
  <c r="I361" i="4" s="1"/>
  <c r="F343" i="4"/>
  <c r="I343" i="4" s="1" a="1"/>
  <c r="I343" i="4" s="1"/>
  <c r="F331" i="4"/>
  <c r="I331" i="4" s="1" a="1"/>
  <c r="I331" i="4" s="1"/>
  <c r="F328" i="4"/>
  <c r="I328" i="4" s="1" a="1"/>
  <c r="I328" i="4" s="1"/>
  <c r="F442" i="4"/>
  <c r="I442" i="4" s="1" a="1"/>
  <c r="I442" i="4" s="1"/>
  <c r="F392" i="4"/>
  <c r="F390" i="4"/>
  <c r="I390" i="4" s="1" a="1"/>
  <c r="I390" i="4" s="1"/>
  <c r="F388" i="4"/>
  <c r="I388" i="4" s="1" a="1"/>
  <c r="I388" i="4" s="1"/>
  <c r="F369" i="4"/>
  <c r="I369" i="4" s="1" a="1"/>
  <c r="I369" i="4" s="1"/>
  <c r="F458" i="4"/>
  <c r="I458" i="4" s="1" a="1"/>
  <c r="I458" i="4" s="1"/>
  <c r="F531" i="4"/>
  <c r="I531" i="4" s="1" a="1"/>
  <c r="I531" i="4" s="1"/>
  <c r="F321" i="4"/>
  <c r="I321" i="4" s="1" a="1"/>
  <c r="I321" i="4" s="1"/>
  <c r="F312" i="4"/>
  <c r="I312" i="4" s="1" a="1"/>
  <c r="I312" i="4" s="1"/>
  <c r="F224" i="4"/>
  <c r="I224" i="4" s="1" a="1"/>
  <c r="I224" i="4" s="1"/>
  <c r="F288" i="4"/>
  <c r="F285" i="4"/>
  <c r="F282" i="4"/>
  <c r="I282" i="4" s="1" a="1"/>
  <c r="I282" i="4" s="1"/>
  <c r="F264" i="4"/>
  <c r="F254" i="4"/>
  <c r="I254" i="4" s="1" a="1"/>
  <c r="I254" i="4" s="1"/>
  <c r="F227" i="4"/>
  <c r="I227" i="4" s="1" a="1"/>
  <c r="I227" i="4" s="1"/>
  <c r="F223" i="4"/>
  <c r="F274" i="4"/>
  <c r="I274" i="4" s="1" a="1"/>
  <c r="I274" i="4" s="1"/>
  <c r="F315" i="4"/>
  <c r="F270" i="4"/>
  <c r="I270" i="4" s="1" a="1"/>
  <c r="I270" i="4" s="1"/>
  <c r="F262" i="4"/>
  <c r="I262" i="4" s="1" a="1"/>
  <c r="I262" i="4" s="1"/>
  <c r="F257" i="4"/>
  <c r="F232" i="4"/>
  <c r="I232" i="4" s="1" a="1"/>
  <c r="I232" i="4" s="1"/>
  <c r="F219" i="4"/>
  <c r="I219" i="4" s="1" a="1"/>
  <c r="I219" i="4" s="1"/>
  <c r="F228" i="4"/>
  <c r="I228" i="4" s="1" a="1"/>
  <c r="I228" i="4" s="1"/>
  <c r="F265" i="4"/>
  <c r="F311" i="4"/>
  <c r="I311" i="4" s="1" a="1"/>
  <c r="I311" i="4" s="1"/>
  <c r="F297" i="4"/>
  <c r="I297" i="4" s="1" a="1"/>
  <c r="I297" i="4" s="1"/>
  <c r="F255" i="4"/>
  <c r="I255" i="4" s="1" a="1"/>
  <c r="I255" i="4" s="1"/>
  <c r="F220" i="4"/>
  <c r="I220" i="4" s="1" a="1"/>
  <c r="I220" i="4" s="1"/>
  <c r="F305" i="4"/>
  <c r="I305" i="4" s="1" a="1"/>
  <c r="I305" i="4" s="1"/>
  <c r="F295" i="4"/>
  <c r="I295" i="4" s="1" a="1"/>
  <c r="I295" i="4" s="1"/>
  <c r="F290" i="4"/>
  <c r="I290" i="4" s="1" a="1"/>
  <c r="I290" i="4" s="1"/>
  <c r="F287" i="4"/>
  <c r="I287" i="4" s="1" a="1"/>
  <c r="I287" i="4" s="1"/>
  <c r="F278" i="4"/>
  <c r="I278" i="4" s="1" a="1"/>
  <c r="I278" i="4" s="1"/>
  <c r="F263" i="4"/>
  <c r="I263" i="4" s="1" a="1"/>
  <c r="I263" i="4" s="1"/>
  <c r="F256" i="4"/>
  <c r="F231" i="4"/>
  <c r="F284" i="4"/>
  <c r="F242" i="4"/>
  <c r="I242" i="4" s="1" a="1"/>
  <c r="I242" i="4" s="1"/>
  <c r="F269" i="4"/>
  <c r="F272" i="4"/>
  <c r="I272" i="4" s="1" a="1"/>
  <c r="I272" i="4" s="1"/>
  <c r="F275" i="4"/>
  <c r="I275" i="4" s="1" a="1"/>
  <c r="I275" i="4" s="1"/>
  <c r="F281" i="4"/>
  <c r="F294" i="4"/>
  <c r="I294" i="4" s="1" a="1"/>
  <c r="I294" i="4" s="1"/>
  <c r="F410" i="4"/>
  <c r="I410" i="4" s="1" a="1"/>
  <c r="I410" i="4" s="1"/>
  <c r="F323" i="4"/>
  <c r="F225" i="4"/>
  <c r="I225" i="4" s="1" a="1"/>
  <c r="I225" i="4" s="1"/>
  <c r="F348" i="4"/>
  <c r="I348" i="4" s="1" a="1"/>
  <c r="I348" i="4" s="1"/>
  <c r="F424" i="4"/>
  <c r="I424" i="4" s="1" a="1"/>
  <c r="I424" i="4" s="1"/>
  <c r="F298" i="4"/>
  <c r="I298" i="4" s="1" a="1"/>
  <c r="I298" i="4" s="1"/>
  <c r="F245" i="4"/>
  <c r="I245" i="4" s="1" a="1"/>
  <c r="I245" i="4" s="1"/>
  <c r="F319" i="4"/>
  <c r="I319" i="4" s="1" a="1"/>
  <c r="I319" i="4" s="1"/>
  <c r="F346" i="4"/>
  <c r="I346" i="4" s="1" a="1"/>
  <c r="I346" i="4" s="1"/>
  <c r="F461" i="4"/>
  <c r="I461" i="4" s="1" a="1"/>
  <c r="I461" i="4" s="1"/>
  <c r="F552" i="4"/>
  <c r="I552" i="4" s="1" a="1"/>
  <c r="I552" i="4" s="1"/>
  <c r="F385" i="4"/>
  <c r="I385" i="4" s="1" a="1"/>
  <c r="I385" i="4" s="1"/>
  <c r="F429" i="4"/>
  <c r="I429" i="4" s="1" a="1"/>
  <c r="I429" i="4" s="1"/>
  <c r="F411" i="4"/>
  <c r="I411" i="4" s="1" a="1"/>
  <c r="I411" i="4" s="1"/>
  <c r="F585" i="4"/>
  <c r="I585" i="4" s="1" a="1"/>
  <c r="I585" i="4" s="1"/>
  <c r="F626" i="4"/>
  <c r="I626" i="4" s="1" a="1"/>
  <c r="I626" i="4" s="1"/>
  <c r="F330" i="4"/>
  <c r="I330" i="4" s="1" a="1"/>
  <c r="I330" i="4" s="1"/>
  <c r="F380" i="4"/>
  <c r="I380" i="4" s="1" a="1"/>
  <c r="I380" i="4" s="1"/>
  <c r="F441" i="4"/>
  <c r="I441" i="4" s="1" a="1"/>
  <c r="I441" i="4" s="1"/>
  <c r="F510" i="4"/>
  <c r="F393" i="4"/>
  <c r="I393" i="4" s="1" a="1"/>
  <c r="I393" i="4" s="1"/>
  <c r="F538" i="4"/>
  <c r="I538" i="4" s="1" a="1"/>
  <c r="I538" i="4" s="1"/>
  <c r="F433" i="4"/>
  <c r="I433" i="4" s="1" a="1"/>
  <c r="I433" i="4" s="1"/>
  <c r="F554" i="4"/>
  <c r="I554" i="4" s="1" a="1"/>
  <c r="I554" i="4" s="1"/>
  <c r="F614" i="4"/>
  <c r="I614" i="4" s="1" a="1"/>
  <c r="I614" i="4" s="1"/>
  <c r="F354" i="4"/>
  <c r="I354" i="4" s="1" a="1"/>
  <c r="I354" i="4" s="1"/>
  <c r="F236" i="4"/>
  <c r="F277" i="4"/>
  <c r="F222" i="4"/>
  <c r="F234" i="4"/>
  <c r="I234" i="4" s="1" a="1"/>
  <c r="I234" i="4" s="1"/>
  <c r="F339" i="4"/>
  <c r="I339" i="4" s="1" a="1"/>
  <c r="I339" i="4" s="1"/>
  <c r="F412" i="4"/>
  <c r="I412" i="4" s="1" a="1"/>
  <c r="I412" i="4" s="1"/>
  <c r="F302" i="4"/>
  <c r="I302" i="4" s="1" a="1"/>
  <c r="I302" i="4" s="1"/>
  <c r="F418" i="4"/>
  <c r="I418" i="4" s="1" a="1"/>
  <c r="I418" i="4" s="1"/>
  <c r="F373" i="4"/>
  <c r="I373" i="4" s="1" a="1"/>
  <c r="I373" i="4" s="1"/>
  <c r="F229" i="4"/>
  <c r="I229" i="4" s="1" a="1"/>
  <c r="I229" i="4" s="1"/>
  <c r="F217" i="4"/>
  <c r="I217" i="4" s="1" a="1"/>
  <c r="I217" i="4" s="1"/>
  <c r="F301" i="4"/>
  <c r="I301" i="4" s="1" a="1"/>
  <c r="I301" i="4" s="1"/>
  <c r="F247" i="4"/>
  <c r="I247" i="4" s="1" a="1"/>
  <c r="I247" i="4" s="1"/>
  <c r="F438" i="4"/>
  <c r="I438" i="4" s="1" a="1"/>
  <c r="I438" i="4" s="1"/>
  <c r="F364" i="4"/>
  <c r="F436" i="4"/>
  <c r="I436" i="4" s="1" a="1"/>
  <c r="I436" i="4" s="1"/>
  <c r="F486" i="4"/>
  <c r="I486" i="4" s="1" a="1"/>
  <c r="I486" i="4" s="1"/>
  <c r="F338" i="4"/>
  <c r="I338" i="4" s="1" a="1"/>
  <c r="I338" i="4" s="1"/>
  <c r="F378" i="4"/>
  <c r="I378" i="4" s="1" a="1"/>
  <c r="I378" i="4" s="1"/>
  <c r="F413" i="4"/>
  <c r="I413" i="4" s="1" a="1"/>
  <c r="I413" i="4" s="1"/>
  <c r="F550" i="4"/>
  <c r="I550" i="4" s="1" a="1"/>
  <c r="I550" i="4" s="1"/>
  <c r="F333" i="4"/>
  <c r="I333" i="4" s="1" a="1"/>
  <c r="I333" i="4" s="1"/>
  <c r="F443" i="4"/>
  <c r="I443" i="4" s="1" a="1"/>
  <c r="I443" i="4" s="1"/>
  <c r="F452" i="4"/>
  <c r="I452" i="4" s="1" a="1"/>
  <c r="I452" i="4" s="1"/>
  <c r="F543" i="4"/>
  <c r="I543" i="4" s="1" a="1"/>
  <c r="I543" i="4" s="1"/>
  <c r="F384" i="4"/>
  <c r="I384" i="4" s="1" a="1"/>
  <c r="I384" i="4" s="1"/>
  <c r="F403" i="4"/>
  <c r="I403" i="4" s="1" a="1"/>
  <c r="I403" i="4" s="1"/>
  <c r="F496" i="4"/>
  <c r="I496" i="4" s="1" a="1"/>
  <c r="I496" i="4" s="1"/>
  <c r="F324" i="4"/>
  <c r="F244" i="4"/>
  <c r="F280" i="4"/>
  <c r="I280" i="4" s="1" a="1"/>
  <c r="I280" i="4" s="1"/>
  <c r="F283" i="4"/>
  <c r="I283" i="4" s="1" a="1"/>
  <c r="I283" i="4" s="1"/>
  <c r="F230" i="4"/>
  <c r="F250" i="4"/>
  <c r="I250" i="4" s="1" a="1"/>
  <c r="I250" i="4" s="1"/>
  <c r="F289" i="4"/>
  <c r="F292" i="4"/>
  <c r="F344" i="4"/>
  <c r="I344" i="4" s="1" a="1"/>
  <c r="I344" i="4" s="1"/>
  <c r="F327" i="4"/>
  <c r="I327" i="4" s="1" a="1"/>
  <c r="I327" i="4" s="1"/>
  <c r="F335" i="4"/>
  <c r="I335" i="4" s="1" a="1"/>
  <c r="I335" i="4" s="1"/>
  <c r="F310" i="4"/>
  <c r="I310" i="4" s="1" a="1"/>
  <c r="I310" i="4" s="1"/>
  <c r="F360" i="4"/>
  <c r="F358" i="4"/>
  <c r="I358" i="4" s="1" a="1"/>
  <c r="I358" i="4" s="1"/>
  <c r="F233" i="4"/>
  <c r="I233" i="4" s="1" a="1"/>
  <c r="I233" i="4" s="1"/>
  <c r="F249" i="4"/>
  <c r="I249" i="4" s="1" a="1"/>
  <c r="I249" i="4" s="1"/>
  <c r="F336" i="4"/>
  <c r="F221" i="4"/>
  <c r="I221" i="4" s="1" a="1"/>
  <c r="I221" i="4" s="1"/>
  <c r="F329" i="4"/>
  <c r="I329" i="4" s="1" a="1"/>
  <c r="I329" i="4" s="1"/>
  <c r="F374" i="4"/>
  <c r="I374" i="4" s="1" a="1"/>
  <c r="I374" i="4" s="1"/>
  <c r="F440" i="4"/>
  <c r="I440" i="4" s="1" a="1"/>
  <c r="I440" i="4" s="1"/>
  <c r="F570" i="4"/>
  <c r="I570" i="4" s="1" a="1"/>
  <c r="I570" i="4" s="1"/>
  <c r="F434" i="4"/>
  <c r="I434" i="4" s="1" a="1"/>
  <c r="I434" i="4" s="1"/>
  <c r="F387" i="4"/>
  <c r="I387" i="4" s="1" a="1"/>
  <c r="I387" i="4" s="1"/>
  <c r="F415" i="4"/>
  <c r="I415" i="4" s="1" a="1"/>
  <c r="I415" i="4" s="1"/>
  <c r="F474" i="4"/>
  <c r="I474" i="4" s="1" a="1"/>
  <c r="I474" i="4" s="1"/>
  <c r="F602" i="4"/>
  <c r="I602" i="4" s="1" a="1"/>
  <c r="I602" i="4" s="1"/>
  <c r="F634" i="4"/>
  <c r="I634" i="4" s="1" a="1"/>
  <c r="I634" i="4" s="1"/>
  <c r="F389" i="4"/>
  <c r="I389" i="4" s="1" a="1"/>
  <c r="I389" i="4" s="1"/>
  <c r="F548" i="4"/>
  <c r="I548" i="4" s="1" a="1"/>
  <c r="I548" i="4" s="1"/>
  <c r="F448" i="4"/>
  <c r="I448" i="4" s="1" a="1"/>
  <c r="I448" i="4" s="1"/>
  <c r="F508" i="4"/>
  <c r="I508" i="4" s="1" a="1"/>
  <c r="I508" i="4" s="1"/>
  <c r="F252" i="4"/>
  <c r="F271" i="4"/>
  <c r="I271" i="4" s="1" a="1"/>
  <c r="I271" i="4" s="1"/>
  <c r="F300" i="4"/>
  <c r="I300" i="4" s="1" a="1"/>
  <c r="I300" i="4" s="1"/>
  <c r="F428" i="4"/>
  <c r="I428" i="4" s="1" a="1"/>
  <c r="I428" i="4" s="1"/>
  <c r="F426" i="4"/>
  <c r="I426" i="4" s="1" a="1"/>
  <c r="I426" i="4" s="1"/>
  <c r="F314" i="4"/>
  <c r="I314" i="4" s="1" a="1"/>
  <c r="I314" i="4" s="1"/>
  <c r="F368" i="4"/>
  <c r="F308" i="4"/>
  <c r="I308" i="4" s="1" a="1"/>
  <c r="I308" i="4" s="1"/>
  <c r="F363" i="4"/>
  <c r="I363" i="4" s="1" a="1"/>
  <c r="I363" i="4" s="1"/>
  <c r="F215" i="4"/>
  <c r="I215" i="4" s="1" a="1"/>
  <c r="I215" i="4" s="1"/>
  <c r="F235" i="4"/>
  <c r="I235" i="4" s="1" a="1"/>
  <c r="I235" i="4" s="1"/>
  <c r="F251" i="4"/>
  <c r="I251" i="4" s="1" a="1"/>
  <c r="I251" i="4" s="1"/>
  <c r="F383" i="4"/>
  <c r="I383" i="4" s="1" a="1"/>
  <c r="I383" i="4" s="1"/>
  <c r="F596" i="4"/>
  <c r="I596" i="4" s="1" a="1"/>
  <c r="I596" i="4" s="1"/>
  <c r="F512" i="4"/>
  <c r="I512" i="4" s="1" a="1"/>
  <c r="I512" i="4" s="1"/>
  <c r="F417" i="4"/>
  <c r="I417" i="4" s="1" a="1"/>
  <c r="I417" i="4" s="1"/>
  <c r="F350" i="4"/>
  <c r="I350" i="4" s="1" a="1"/>
  <c r="I350" i="4" s="1"/>
  <c r="F391" i="4"/>
  <c r="I391" i="4" s="1" a="1"/>
  <c r="I391" i="4" s="1"/>
  <c r="F571" i="4"/>
  <c r="I571" i="4" s="1" a="1"/>
  <c r="I571" i="4" s="1"/>
  <c r="F435" i="4"/>
  <c r="I435" i="4" s="1" a="1"/>
  <c r="I435" i="4" s="1"/>
  <c r="F430" i="4"/>
  <c r="I430" i="4" s="1" a="1"/>
  <c r="I430" i="4" s="1"/>
  <c r="F579" i="4"/>
  <c r="I579" i="4" s="1" a="1"/>
  <c r="I579" i="4" s="1"/>
  <c r="F260" i="4"/>
  <c r="F258" i="4"/>
  <c r="I258" i="4" s="1" a="1"/>
  <c r="I258" i="4" s="1"/>
  <c r="F253" i="4"/>
  <c r="F293" i="4"/>
  <c r="I293" i="4" s="1" a="1"/>
  <c r="I293" i="4" s="1"/>
  <c r="F291" i="4"/>
  <c r="I291" i="4" s="1" a="1"/>
  <c r="I291" i="4" s="1"/>
  <c r="F238" i="4"/>
  <c r="I238" i="4" s="1" a="1"/>
  <c r="I238" i="4" s="1"/>
  <c r="F307" i="4"/>
  <c r="I307" i="4" s="1" a="1"/>
  <c r="I307" i="4" s="1"/>
  <c r="F337" i="4"/>
  <c r="I337" i="4" s="1" a="1"/>
  <c r="I337" i="4" s="1"/>
  <c r="F450" i="4"/>
  <c r="I450" i="4" s="1" a="1"/>
  <c r="I450" i="4" s="1"/>
  <c r="F345" i="4"/>
  <c r="I345" i="4" s="1" a="1"/>
  <c r="I345" i="4" s="1"/>
  <c r="F237" i="4"/>
  <c r="I237" i="4" s="1" a="1"/>
  <c r="I237" i="4" s="1"/>
  <c r="F351" i="4"/>
  <c r="I351" i="4" s="1" a="1"/>
  <c r="I351" i="4" s="1"/>
  <c r="F316" i="4"/>
  <c r="I316" i="4" s="1" a="1"/>
  <c r="I316" i="4" s="1"/>
  <c r="F356" i="4"/>
  <c r="I356" i="4" s="1" a="1"/>
  <c r="I356" i="4" s="1"/>
  <c r="F515" i="4"/>
  <c r="I515" i="4" s="1" a="1"/>
  <c r="I515" i="4" s="1"/>
  <c r="F610" i="4"/>
  <c r="I610" i="4" s="1" a="1"/>
  <c r="I610" i="4" s="1"/>
  <c r="F437" i="4"/>
  <c r="I437" i="4" s="1" a="1"/>
  <c r="I437" i="4" s="1"/>
  <c r="F467" i="4"/>
  <c r="I467" i="4" s="1" a="1"/>
  <c r="I467" i="4" s="1"/>
  <c r="F395" i="4"/>
  <c r="I395" i="4" s="1" a="1"/>
  <c r="I395" i="4" s="1"/>
  <c r="F276" i="4"/>
  <c r="I276" i="4" s="1" a="1"/>
  <c r="I276" i="4" s="1"/>
  <c r="F261" i="4"/>
  <c r="F240" i="4"/>
  <c r="F259" i="4"/>
  <c r="I259" i="4" s="1" a="1"/>
  <c r="I259" i="4" s="1"/>
  <c r="F317" i="4"/>
  <c r="I317" i="4" s="1" a="1"/>
  <c r="I317" i="4" s="1"/>
  <c r="F357" i="4"/>
  <c r="I357" i="4" s="1" a="1"/>
  <c r="I357" i="4" s="1"/>
  <c r="F416" i="4"/>
  <c r="I416" i="4" s="1" a="1"/>
  <c r="I416" i="4" s="1"/>
  <c r="F371" i="4"/>
  <c r="F216" i="4"/>
  <c r="I216" i="4" s="1" a="1"/>
  <c r="I216" i="4" s="1"/>
  <c r="F241" i="4"/>
  <c r="I241" i="4" s="1" a="1"/>
  <c r="I241" i="4" s="1"/>
  <c r="F425" i="4"/>
  <c r="I425" i="4" s="1" a="1"/>
  <c r="I425" i="4" s="1"/>
  <c r="F456" i="4"/>
  <c r="I456" i="4" s="1" a="1"/>
  <c r="I456" i="4" s="1"/>
  <c r="F524" i="4"/>
  <c r="I524" i="4" s="1" a="1"/>
  <c r="I524" i="4" s="1"/>
  <c r="F409" i="4"/>
  <c r="I409" i="4" s="1" a="1"/>
  <c r="I409" i="4" s="1"/>
  <c r="F573" i="4"/>
  <c r="I573" i="4" s="1" a="1"/>
  <c r="I573" i="4" s="1"/>
  <c r="F618" i="4"/>
  <c r="I618" i="4" s="1" a="1"/>
  <c r="I618" i="4" s="1"/>
  <c r="F432" i="4"/>
  <c r="I432" i="4" s="1" a="1"/>
  <c r="I432" i="4" s="1"/>
  <c r="F637" i="4"/>
  <c r="I637" i="4" s="1" a="1"/>
  <c r="I637" i="4" s="1"/>
  <c r="F342" i="4"/>
  <c r="I342" i="4" s="1" a="1"/>
  <c r="I342" i="4" s="1"/>
  <c r="F382" i="4"/>
  <c r="I382" i="4" s="1" a="1"/>
  <c r="I382" i="4" s="1"/>
  <c r="F268" i="4"/>
  <c r="I268" i="4" s="1" a="1"/>
  <c r="I268" i="4" s="1"/>
  <c r="F246" i="4"/>
  <c r="I246" i="4" s="1" a="1"/>
  <c r="I246" i="4" s="1"/>
  <c r="F359" i="4"/>
  <c r="I359" i="4" s="1" a="1"/>
  <c r="I359" i="4" s="1"/>
  <c r="F366" i="4"/>
  <c r="I366" i="4" s="1" a="1"/>
  <c r="I366" i="4" s="1"/>
  <c r="F522" i="4"/>
  <c r="I522" i="4" s="1" a="1"/>
  <c r="I522" i="4" s="1"/>
  <c r="F629" i="4"/>
  <c r="I629" i="4" s="1" a="1"/>
  <c r="I629" i="4" s="1"/>
  <c r="F419" i="4"/>
  <c r="I419" i="4" s="1" a="1"/>
  <c r="I419" i="4" s="1"/>
  <c r="F598" i="4"/>
  <c r="I598" i="4" s="1" a="1"/>
  <c r="I598" i="4" s="1"/>
  <c r="F638" i="4"/>
  <c r="I638" i="4" s="1" a="1"/>
  <c r="I638" i="4" s="1"/>
  <c r="F372" i="4"/>
  <c r="I372" i="4" s="1" a="1"/>
  <c r="I372" i="4" s="1"/>
  <c r="F407" i="4"/>
  <c r="I407" i="4" s="1" a="1"/>
  <c r="I407" i="4" s="1"/>
  <c r="F498" i="4"/>
  <c r="I498" i="4" s="1" a="1"/>
  <c r="I498" i="4" s="1"/>
  <c r="F600" i="4"/>
  <c r="I600" i="4" s="1" a="1"/>
  <c r="I600" i="4" s="1"/>
  <c r="F632" i="4"/>
  <c r="I632" i="4" s="1" a="1"/>
  <c r="I632" i="4" s="1"/>
  <c r="F484" i="4"/>
  <c r="I484" i="4" s="1" a="1"/>
  <c r="I484" i="4" s="1"/>
  <c r="F568" i="4"/>
  <c r="I568" i="4" s="1" a="1"/>
  <c r="I568" i="4" s="1"/>
  <c r="F586" i="4"/>
  <c r="I586" i="4" s="1" a="1"/>
  <c r="I586" i="4" s="1"/>
  <c r="F532" i="4"/>
  <c r="I532" i="4" s="1" a="1"/>
  <c r="I532" i="4" s="1"/>
  <c r="F562" i="4"/>
  <c r="I562" i="4" s="1" a="1"/>
  <c r="I562" i="4" s="1"/>
  <c r="F471" i="4"/>
  <c r="I471" i="4" s="1" a="1"/>
  <c r="I471" i="4" s="1"/>
  <c r="F553" i="4"/>
  <c r="I553" i="4" s="1" a="1"/>
  <c r="I553" i="4" s="1"/>
  <c r="F509" i="4"/>
  <c r="I509" i="4" s="1" a="1"/>
  <c r="I509" i="4" s="1"/>
  <c r="F599" i="4"/>
  <c r="I599" i="4" s="1" a="1"/>
  <c r="I599" i="4" s="1"/>
  <c r="F615" i="4"/>
  <c r="I615" i="4" s="1" a="1"/>
  <c r="I615" i="4" s="1"/>
  <c r="F631" i="4"/>
  <c r="I631" i="4" s="1" a="1"/>
  <c r="I631" i="4" s="1"/>
  <c r="F481" i="4"/>
  <c r="I481" i="4" s="1" a="1"/>
  <c r="I481" i="4" s="1"/>
  <c r="F567" i="4"/>
  <c r="I567" i="4" s="1" a="1"/>
  <c r="I567" i="4" s="1"/>
  <c r="F591" i="4"/>
  <c r="I591" i="4" s="1" a="1"/>
  <c r="I591" i="4" s="1"/>
  <c r="F533" i="4"/>
  <c r="I533" i="4" s="1" a="1"/>
  <c r="I533" i="4" s="1"/>
  <c r="F557" i="4"/>
  <c r="I557" i="4" s="1" a="1"/>
  <c r="I557" i="4" s="1"/>
  <c r="F248" i="4"/>
  <c r="F286" i="4"/>
  <c r="I286" i="4" s="1" a="1"/>
  <c r="I286" i="4" s="1"/>
  <c r="F218" i="4"/>
  <c r="I218" i="4" s="1" a="1"/>
  <c r="I218" i="4" s="1"/>
  <c r="F431" i="4"/>
  <c r="I431" i="4" s="1" a="1"/>
  <c r="I431" i="4" s="1"/>
  <c r="F376" i="4"/>
  <c r="I376" i="4" s="1" a="1"/>
  <c r="I376" i="4" s="1"/>
  <c r="F530" i="4"/>
  <c r="I530" i="4" s="1" a="1"/>
  <c r="I530" i="4" s="1"/>
  <c r="F439" i="4"/>
  <c r="I439" i="4" s="1" a="1"/>
  <c r="I439" i="4" s="1"/>
  <c r="F322" i="4"/>
  <c r="I322" i="4" s="1" a="1"/>
  <c r="I322" i="4" s="1"/>
  <c r="F379" i="4"/>
  <c r="I379" i="4" s="1" a="1"/>
  <c r="I379" i="4" s="1"/>
  <c r="F381" i="4"/>
  <c r="I381" i="4" s="1" a="1"/>
  <c r="I381" i="4" s="1"/>
  <c r="F444" i="4"/>
  <c r="I444" i="4" s="1" a="1"/>
  <c r="I444" i="4" s="1"/>
  <c r="F491" i="4"/>
  <c r="I491" i="4" s="1" a="1"/>
  <c r="I491" i="4" s="1"/>
  <c r="F604" i="4"/>
  <c r="I604" i="4" s="1" a="1"/>
  <c r="I604" i="4" s="1"/>
  <c r="F636" i="4"/>
  <c r="I636" i="4" s="1" a="1"/>
  <c r="I636" i="4" s="1"/>
  <c r="F592" i="4"/>
  <c r="I592" i="4" s="1" a="1"/>
  <c r="I592" i="4" s="1"/>
  <c r="F480" i="4"/>
  <c r="I480" i="4" s="1" a="1"/>
  <c r="I480" i="4" s="1"/>
  <c r="F564" i="4"/>
  <c r="I564" i="4" s="1" a="1"/>
  <c r="I564" i="4" s="1"/>
  <c r="F492" i="4"/>
  <c r="I492" i="4" s="1" a="1"/>
  <c r="I492" i="4" s="1"/>
  <c r="F639" i="4"/>
  <c r="I639" i="4" s="1" a="1"/>
  <c r="I639" i="4" s="1"/>
  <c r="F511" i="4"/>
  <c r="I511" i="4" s="1" a="1"/>
  <c r="I511" i="4" s="1"/>
  <c r="F545" i="4"/>
  <c r="I545" i="4" s="1" a="1"/>
  <c r="I545" i="4" s="1"/>
  <c r="F569" i="4"/>
  <c r="I569" i="4" s="1" a="1"/>
  <c r="I569" i="4" s="1"/>
  <c r="F483" i="4"/>
  <c r="I483" i="4" s="1" a="1"/>
  <c r="I483" i="4" s="1"/>
  <c r="F504" i="4"/>
  <c r="I504" i="4" s="1" a="1"/>
  <c r="I504" i="4" s="1"/>
  <c r="F537" i="4"/>
  <c r="I537" i="4" s="1" a="1"/>
  <c r="I537" i="4" s="1"/>
  <c r="F561" i="4"/>
  <c r="I561" i="4" s="1" a="1"/>
  <c r="I561" i="4" s="1"/>
  <c r="F296" i="4"/>
  <c r="I296" i="4" s="1" a="1"/>
  <c r="I296" i="4" s="1"/>
  <c r="F352" i="4"/>
  <c r="I352" i="4" s="1" a="1"/>
  <c r="I352" i="4" s="1"/>
  <c r="F306" i="4"/>
  <c r="I306" i="4" s="1" a="1"/>
  <c r="I306" i="4" s="1"/>
  <c r="F239" i="4"/>
  <c r="I239" i="4" s="1" a="1"/>
  <c r="I239" i="4" s="1"/>
  <c r="F414" i="4"/>
  <c r="F349" i="4"/>
  <c r="I349" i="4" s="1" a="1"/>
  <c r="I349" i="4" s="1"/>
  <c r="F340" i="4"/>
  <c r="I340" i="4" s="1" a="1"/>
  <c r="I340" i="4" s="1"/>
  <c r="F370" i="4"/>
  <c r="I370" i="4" s="1" a="1"/>
  <c r="I370" i="4" s="1"/>
  <c r="F526" i="4"/>
  <c r="F606" i="4"/>
  <c r="I606" i="4" s="1" a="1"/>
  <c r="I606" i="4" s="1"/>
  <c r="F326" i="4"/>
  <c r="I326" i="4" s="1" a="1"/>
  <c r="I326" i="4" s="1"/>
  <c r="F457" i="4"/>
  <c r="I457" i="4" s="1" a="1"/>
  <c r="I457" i="4" s="1"/>
  <c r="F608" i="4"/>
  <c r="I608" i="4" s="1" a="1"/>
  <c r="I608" i="4" s="1"/>
  <c r="F489" i="4"/>
  <c r="I489" i="4" s="1" a="1"/>
  <c r="I489" i="4" s="1"/>
  <c r="F540" i="4"/>
  <c r="I540" i="4" s="1" a="1"/>
  <c r="I540" i="4" s="1"/>
  <c r="F572" i="4"/>
  <c r="I572" i="4" s="1" a="1"/>
  <c r="I572" i="4" s="1"/>
  <c r="F536" i="4"/>
  <c r="I536" i="4" s="1" a="1"/>
  <c r="I536" i="4" s="1"/>
  <c r="F566" i="4"/>
  <c r="I566" i="4" s="1" a="1"/>
  <c r="I566" i="4" s="1"/>
  <c r="F582" i="4"/>
  <c r="I582" i="4" s="1" a="1"/>
  <c r="I582" i="4" s="1"/>
  <c r="F476" i="4"/>
  <c r="I476" i="4" s="1" a="1"/>
  <c r="I476" i="4" s="1"/>
  <c r="F560" i="4"/>
  <c r="I560" i="4" s="1" a="1"/>
  <c r="I560" i="4" s="1"/>
  <c r="F513" i="4"/>
  <c r="F575" i="4"/>
  <c r="I575" i="4" s="1" a="1"/>
  <c r="I575" i="4" s="1"/>
  <c r="F603" i="4"/>
  <c r="I603" i="4" s="1" a="1"/>
  <c r="I603" i="4" s="1"/>
  <c r="F619" i="4"/>
  <c r="I619" i="4" s="1" a="1"/>
  <c r="I619" i="4" s="1"/>
  <c r="F635" i="4"/>
  <c r="I635" i="4" s="1" a="1"/>
  <c r="I635" i="4" s="1"/>
  <c r="F595" i="4"/>
  <c r="I595" i="4" s="1" a="1"/>
  <c r="I595" i="4" s="1"/>
  <c r="F488" i="4"/>
  <c r="I488" i="4" s="1" a="1"/>
  <c r="I488" i="4" s="1"/>
  <c r="F563" i="4"/>
  <c r="I563" i="4" s="1" a="1"/>
  <c r="I563" i="4" s="1"/>
  <c r="F304" i="4"/>
  <c r="F273" i="4"/>
  <c r="F386" i="4"/>
  <c r="I386" i="4" s="1" a="1"/>
  <c r="I386" i="4" s="1"/>
  <c r="F318" i="4"/>
  <c r="I318" i="4" s="1" a="1"/>
  <c r="I318" i="4" s="1"/>
  <c r="F243" i="4"/>
  <c r="I243" i="4" s="1" a="1"/>
  <c r="I243" i="4" s="1"/>
  <c r="F422" i="4"/>
  <c r="I422" i="4" s="1" a="1"/>
  <c r="I422" i="4" s="1"/>
  <c r="F427" i="4"/>
  <c r="I427" i="4" s="1" a="1"/>
  <c r="I427" i="4" s="1"/>
  <c r="F578" i="4"/>
  <c r="I578" i="4" s="1" a="1"/>
  <c r="I578" i="4" s="1"/>
  <c r="F455" i="4"/>
  <c r="I455" i="4" s="1" a="1"/>
  <c r="I455" i="4" s="1"/>
  <c r="F334" i="4"/>
  <c r="I334" i="4" s="1" a="1"/>
  <c r="I334" i="4" s="1"/>
  <c r="F459" i="4"/>
  <c r="I459" i="4" s="1" a="1"/>
  <c r="I459" i="4" s="1"/>
  <c r="F559" i="4"/>
  <c r="I559" i="4" s="1" a="1"/>
  <c r="I559" i="4" s="1"/>
  <c r="F612" i="4"/>
  <c r="I612" i="4" s="1" a="1"/>
  <c r="I612" i="4" s="1"/>
  <c r="F642" i="4"/>
  <c r="I642" i="4" s="1" a="1"/>
  <c r="I642" i="4" s="1"/>
  <c r="F542" i="4"/>
  <c r="I542" i="4" s="1" a="1"/>
  <c r="I542" i="4" s="1"/>
  <c r="F574" i="4"/>
  <c r="I574" i="4" s="1" a="1"/>
  <c r="I574" i="4" s="1"/>
  <c r="F460" i="4"/>
  <c r="I460" i="4" s="1" a="1"/>
  <c r="I460" i="4" s="1"/>
  <c r="F497" i="4"/>
  <c r="I497" i="4" s="1" a="1"/>
  <c r="I497" i="4" s="1"/>
  <c r="F643" i="4"/>
  <c r="I643" i="4" s="1" a="1"/>
  <c r="I643" i="4" s="1"/>
  <c r="F485" i="4"/>
  <c r="I485" i="4" s="1" a="1"/>
  <c r="I485" i="4" s="1"/>
  <c r="F521" i="4"/>
  <c r="F555" i="4"/>
  <c r="I555" i="4" s="1" a="1"/>
  <c r="I555" i="4" s="1"/>
  <c r="F517" i="4"/>
  <c r="I517" i="4" s="1" a="1"/>
  <c r="I517" i="4" s="1"/>
  <c r="F472" i="4"/>
  <c r="I472" i="4" s="1" a="1"/>
  <c r="I472" i="4" s="1"/>
  <c r="F541" i="4"/>
  <c r="I541" i="4" s="1" a="1"/>
  <c r="I541" i="4" s="1"/>
  <c r="F565" i="4"/>
  <c r="I565" i="4" s="1" a="1"/>
  <c r="I565" i="4" s="1"/>
  <c r="F279" i="4"/>
  <c r="I279" i="4" s="1" a="1"/>
  <c r="I279" i="4" s="1"/>
  <c r="F226" i="4"/>
  <c r="I226" i="4" s="1" a="1"/>
  <c r="I226" i="4" s="1"/>
  <c r="F377" i="4"/>
  <c r="I377" i="4" s="1" a="1"/>
  <c r="I377" i="4" s="1"/>
  <c r="F465" i="4"/>
  <c r="I465" i="4" s="1" a="1"/>
  <c r="I465" i="4" s="1"/>
  <c r="F332" i="4"/>
  <c r="I332" i="4" s="1" a="1"/>
  <c r="I332" i="4" s="1"/>
  <c r="F446" i="4"/>
  <c r="I446" i="4" s="1" a="1"/>
  <c r="I446" i="4" s="1"/>
  <c r="F622" i="4"/>
  <c r="I622" i="4" s="1" a="1"/>
  <c r="I622" i="4" s="1"/>
  <c r="F453" i="4"/>
  <c r="I453" i="4" s="1" a="1"/>
  <c r="I453" i="4" s="1"/>
  <c r="F506" i="4"/>
  <c r="F625" i="4"/>
  <c r="I625" i="4" s="1" a="1"/>
  <c r="I625" i="4" s="1"/>
  <c r="F616" i="4"/>
  <c r="I616" i="4" s="1" a="1"/>
  <c r="I616" i="4" s="1"/>
  <c r="F468" i="4"/>
  <c r="I468" i="4" s="1" a="1"/>
  <c r="I468" i="4" s="1"/>
  <c r="F516" i="4"/>
  <c r="F544" i="4"/>
  <c r="I544" i="4" s="1" a="1"/>
  <c r="I544" i="4" s="1"/>
  <c r="F464" i="4"/>
  <c r="I464" i="4" s="1" a="1"/>
  <c r="I464" i="4" s="1"/>
  <c r="F525" i="4"/>
  <c r="I525" i="4" s="1" a="1"/>
  <c r="I525" i="4" s="1"/>
  <c r="F607" i="4"/>
  <c r="I607" i="4" s="1" a="1"/>
  <c r="I607" i="4" s="1"/>
  <c r="F623" i="4"/>
  <c r="I623" i="4" s="1" a="1"/>
  <c r="I623" i="4" s="1"/>
  <c r="F519" i="4"/>
  <c r="I519" i="4" s="1" a="1"/>
  <c r="I519" i="4" s="1"/>
  <c r="F549" i="4"/>
  <c r="I549" i="4" s="1" a="1"/>
  <c r="I549" i="4" s="1"/>
  <c r="F493" i="4"/>
  <c r="I493" i="4" s="1" a="1"/>
  <c r="I493" i="4" s="1"/>
  <c r="F299" i="4"/>
  <c r="I299" i="4" s="1" a="1"/>
  <c r="I299" i="4" s="1"/>
  <c r="F309" i="4"/>
  <c r="I309" i="4" s="1" a="1"/>
  <c r="I309" i="4" s="1"/>
  <c r="F347" i="4"/>
  <c r="F528" i="4"/>
  <c r="I528" i="4" s="1" a="1"/>
  <c r="I528" i="4" s="1"/>
  <c r="F399" i="4"/>
  <c r="I399" i="4" s="1" a="1"/>
  <c r="I399" i="4" s="1"/>
  <c r="F423" i="4"/>
  <c r="I423" i="4" s="1" a="1"/>
  <c r="I423" i="4" s="1"/>
  <c r="F630" i="4"/>
  <c r="I630" i="4" s="1" a="1"/>
  <c r="I630" i="4" s="1"/>
  <c r="F514" i="4"/>
  <c r="I514" i="4" s="1" a="1"/>
  <c r="I514" i="4" s="1"/>
  <c r="F624" i="4"/>
  <c r="I624" i="4" s="1" a="1"/>
  <c r="I624" i="4" s="1"/>
  <c r="F449" i="4"/>
  <c r="I449" i="4" s="1" a="1"/>
  <c r="I449" i="4" s="1"/>
  <c r="F473" i="4"/>
  <c r="I473" i="4" s="1" a="1"/>
  <c r="I473" i="4" s="1"/>
  <c r="F503" i="4"/>
  <c r="I503" i="4" s="1" a="1"/>
  <c r="I503" i="4" s="1"/>
  <c r="F580" i="4"/>
  <c r="I580" i="4" s="1" a="1"/>
  <c r="I580" i="4" s="1"/>
  <c r="F445" i="4"/>
  <c r="I445" i="4" s="1" a="1"/>
  <c r="I445" i="4" s="1"/>
  <c r="F590" i="4"/>
  <c r="I590" i="4" s="1" a="1"/>
  <c r="I590" i="4" s="1"/>
  <c r="F469" i="4"/>
  <c r="I469" i="4" s="1" a="1"/>
  <c r="I469" i="4" s="1"/>
  <c r="F529" i="4"/>
  <c r="I529" i="4" s="1" a="1"/>
  <c r="I529" i="4" s="1"/>
  <c r="F611" i="4"/>
  <c r="I611" i="4" s="1" a="1"/>
  <c r="I611" i="4" s="1"/>
  <c r="F627" i="4"/>
  <c r="I627" i="4" s="1" a="1"/>
  <c r="I627" i="4" s="1"/>
  <c r="F495" i="4"/>
  <c r="I495" i="4" s="1" a="1"/>
  <c r="I495" i="4" s="1"/>
  <c r="F583" i="4"/>
  <c r="I583" i="4" s="1" a="1"/>
  <c r="I583" i="4" s="1"/>
  <c r="F479" i="4"/>
  <c r="I479" i="4" s="1" a="1"/>
  <c r="I479" i="4" s="1"/>
  <c r="F501" i="4"/>
  <c r="I501" i="4" s="1" a="1"/>
  <c r="I501" i="4" s="1"/>
  <c r="F266" i="4"/>
  <c r="I266" i="4" s="1" a="1"/>
  <c r="I266" i="4" s="1"/>
  <c r="F367" i="4"/>
  <c r="I367" i="4" s="1" a="1"/>
  <c r="I367" i="4" s="1"/>
  <c r="F454" i="4"/>
  <c r="I454" i="4" s="1" a="1"/>
  <c r="I454" i="4" s="1"/>
  <c r="F325" i="4"/>
  <c r="I325" i="4" s="1" a="1"/>
  <c r="I325" i="4" s="1"/>
  <c r="F576" i="4"/>
  <c r="I576" i="4" s="1" a="1"/>
  <c r="I576" i="4" s="1"/>
  <c r="F401" i="4"/>
  <c r="I401" i="4" s="1" a="1"/>
  <c r="I401" i="4" s="1"/>
  <c r="F362" i="4"/>
  <c r="I362" i="4" s="1" a="1"/>
  <c r="I362" i="4" s="1"/>
  <c r="F470" i="4"/>
  <c r="I470" i="4" s="1" a="1"/>
  <c r="I470" i="4" s="1"/>
  <c r="F593" i="4"/>
  <c r="I593" i="4" s="1" a="1"/>
  <c r="I593" i="4" s="1"/>
  <c r="F405" i="4"/>
  <c r="I405" i="4" s="1" a="1"/>
  <c r="I405" i="4" s="1"/>
  <c r="F463" i="4"/>
  <c r="I463" i="4" s="1" a="1"/>
  <c r="I463" i="4" s="1"/>
  <c r="F539" i="4"/>
  <c r="I539" i="4" s="1" a="1"/>
  <c r="I539" i="4" s="1"/>
  <c r="F628" i="4"/>
  <c r="I628" i="4" s="1" a="1"/>
  <c r="I628" i="4" s="1"/>
  <c r="F451" i="4"/>
  <c r="I451" i="4" s="1" a="1"/>
  <c r="I451" i="4" s="1"/>
  <c r="F505" i="4"/>
  <c r="I505" i="4" s="1" a="1"/>
  <c r="I505" i="4" s="1"/>
  <c r="F584" i="4"/>
  <c r="I584" i="4" s="1" a="1"/>
  <c r="I584" i="4" s="1"/>
  <c r="F447" i="4"/>
  <c r="I447" i="4" s="1" a="1"/>
  <c r="I447" i="4" s="1"/>
  <c r="F487" i="4"/>
  <c r="I487" i="4" s="1" a="1"/>
  <c r="I487" i="4" s="1"/>
  <c r="F551" i="4"/>
  <c r="I551" i="4" s="1" a="1"/>
  <c r="I551" i="4" s="1"/>
  <c r="F597" i="4"/>
  <c r="I597" i="4" s="1" a="1"/>
  <c r="I597" i="4" s="1"/>
  <c r="F303" i="4"/>
  <c r="I303" i="4" s="1" a="1"/>
  <c r="I303" i="4" s="1"/>
  <c r="F640" i="4"/>
  <c r="I640" i="4" s="1" a="1"/>
  <c r="I640" i="4" s="1"/>
  <c r="F267" i="4"/>
  <c r="I267" i="4" s="1" a="1"/>
  <c r="I267" i="4" s="1"/>
  <c r="F490" i="4"/>
  <c r="I490" i="4" s="1" a="1"/>
  <c r="I490" i="4" s="1"/>
  <c r="F588" i="4"/>
  <c r="I588" i="4" s="1" a="1"/>
  <c r="I588" i="4" s="1"/>
  <c r="F341" i="4"/>
  <c r="I341" i="4" s="1" a="1"/>
  <c r="I341" i="4" s="1"/>
  <c r="F397" i="4"/>
  <c r="I397" i="4" s="1" a="1"/>
  <c r="I397" i="4" s="1"/>
  <c r="F475" i="4"/>
  <c r="I475" i="4" s="1" a="1"/>
  <c r="I475" i="4" s="1"/>
  <c r="F620" i="4"/>
  <c r="I620" i="4" s="1" a="1"/>
  <c r="I620" i="4" s="1"/>
  <c r="F527" i="4"/>
  <c r="I527" i="4" s="1" a="1"/>
  <c r="I527" i="4" s="1"/>
  <c r="F477" i="4"/>
  <c r="I477" i="4" s="1" a="1"/>
  <c r="I477" i="4" s="1"/>
  <c r="F421" i="4"/>
  <c r="I421" i="4" s="1" a="1"/>
  <c r="I421" i="4" s="1"/>
  <c r="F633" i="4"/>
  <c r="I633" i="4" s="1" a="1"/>
  <c r="I633" i="4" s="1"/>
  <c r="F546" i="4"/>
  <c r="I546" i="4" s="1" a="1"/>
  <c r="I546" i="4" s="1"/>
  <c r="F520" i="4"/>
  <c r="I520" i="4" s="1" a="1"/>
  <c r="I520" i="4" s="1"/>
  <c r="F175" i="4"/>
  <c r="H166" i="4"/>
  <c r="F212" i="4"/>
  <c r="G147" i="4"/>
  <c r="F192" i="4"/>
  <c r="G176" i="4"/>
  <c r="H100" i="4"/>
  <c r="H99" i="4"/>
  <c r="G11" i="4"/>
  <c r="G99" i="4"/>
  <c r="G100" i="4"/>
  <c r="F100" i="4"/>
  <c r="F99" i="4"/>
  <c r="G181" i="4"/>
  <c r="G177" i="4"/>
  <c r="H126" i="4"/>
  <c r="H136" i="4"/>
  <c r="G197" i="4"/>
  <c r="G135" i="4"/>
  <c r="H196" i="4"/>
  <c r="F205" i="4"/>
  <c r="H172" i="4"/>
  <c r="H25" i="4"/>
  <c r="H60" i="4"/>
  <c r="H128" i="4"/>
  <c r="H33" i="4"/>
  <c r="F133" i="4"/>
  <c r="H190" i="4"/>
  <c r="G56" i="4"/>
  <c r="G18" i="4"/>
  <c r="G17" i="4"/>
  <c r="G16" i="4"/>
  <c r="G19" i="4"/>
  <c r="G138" i="4"/>
  <c r="G59" i="4"/>
  <c r="G133" i="4"/>
  <c r="G12" i="4"/>
  <c r="G180" i="4"/>
  <c r="G161" i="4"/>
  <c r="G128" i="4"/>
  <c r="G136" i="4"/>
  <c r="G120" i="4"/>
  <c r="G148" i="4"/>
  <c r="G185" i="4"/>
  <c r="G212" i="4"/>
  <c r="G8" i="4"/>
  <c r="G190" i="4"/>
  <c r="G86" i="4"/>
  <c r="G93" i="4"/>
  <c r="G92" i="4"/>
  <c r="G125" i="4"/>
  <c r="G173" i="4"/>
  <c r="G214" i="4"/>
  <c r="G47" i="4"/>
  <c r="G137" i="4"/>
  <c r="G107" i="4"/>
  <c r="G121" i="4"/>
  <c r="G195" i="4"/>
  <c r="G105" i="4"/>
  <c r="G142" i="4"/>
  <c r="G113" i="4"/>
  <c r="G87" i="4"/>
  <c r="G132" i="4"/>
  <c r="G140" i="4"/>
  <c r="G83" i="4"/>
  <c r="G168" i="4"/>
  <c r="G206" i="4"/>
  <c r="G129" i="4"/>
  <c r="G95" i="4"/>
  <c r="G116" i="4"/>
  <c r="G193" i="4"/>
  <c r="G151" i="4"/>
  <c r="G200" i="4"/>
  <c r="G46" i="4"/>
  <c r="G82" i="4"/>
  <c r="G124" i="4"/>
  <c r="G106" i="4"/>
  <c r="G9" i="4"/>
  <c r="G90" i="4"/>
  <c r="G201" i="4"/>
  <c r="G123" i="4"/>
  <c r="G155" i="4"/>
  <c r="G117" i="4"/>
  <c r="H24" i="4"/>
  <c r="H53" i="4"/>
  <c r="H84" i="4"/>
  <c r="H168" i="4"/>
  <c r="H59" i="4"/>
  <c r="H49" i="4"/>
  <c r="H110" i="4"/>
  <c r="H137" i="4"/>
  <c r="H185" i="4"/>
  <c r="H207" i="4"/>
  <c r="H210" i="4"/>
  <c r="H69" i="4"/>
  <c r="H102" i="4"/>
  <c r="H15" i="4"/>
  <c r="H21" i="4"/>
  <c r="H17" i="4"/>
  <c r="H57" i="4"/>
  <c r="H133" i="4"/>
  <c r="H121" i="4"/>
  <c r="H165" i="4"/>
  <c r="H153" i="4"/>
  <c r="H189" i="4"/>
  <c r="H193" i="4"/>
  <c r="H174" i="4"/>
  <c r="H163" i="4"/>
  <c r="H147" i="4"/>
  <c r="H150" i="4"/>
  <c r="H68" i="4"/>
  <c r="H31" i="4"/>
  <c r="H66" i="4"/>
  <c r="H35" i="4"/>
  <c r="H138" i="4"/>
  <c r="H37" i="4"/>
  <c r="H26" i="4"/>
  <c r="H123" i="4"/>
  <c r="H28" i="4"/>
  <c r="H148" i="4"/>
  <c r="H112" i="4"/>
  <c r="H117" i="4"/>
  <c r="H34" i="4"/>
  <c r="H106" i="4"/>
  <c r="H116" i="4"/>
  <c r="H202" i="4"/>
  <c r="H181" i="4"/>
  <c r="H177" i="4"/>
  <c r="H203" i="4"/>
  <c r="H70" i="4"/>
  <c r="H48" i="4"/>
  <c r="H65" i="4"/>
  <c r="H94" i="4"/>
  <c r="H149" i="4"/>
  <c r="H125" i="4"/>
  <c r="H161" i="4"/>
  <c r="H187" i="4"/>
  <c r="H167" i="4"/>
  <c r="H62" i="4"/>
  <c r="H80" i="4"/>
  <c r="H7" i="4"/>
  <c r="H98" i="4"/>
  <c r="H156" i="4"/>
  <c r="H105" i="4"/>
  <c r="H162" i="4"/>
  <c r="H197" i="4"/>
  <c r="H169" i="4"/>
  <c r="H154" i="4"/>
  <c r="H134" i="4"/>
  <c r="H200" i="4"/>
  <c r="H83" i="4"/>
  <c r="H108" i="4"/>
  <c r="H124" i="4"/>
  <c r="H109" i="4"/>
  <c r="H170" i="4"/>
  <c r="H132" i="4"/>
  <c r="H201" i="4"/>
  <c r="H157" i="4"/>
  <c r="H113" i="4"/>
  <c r="G101" i="4"/>
  <c r="H90" i="4"/>
  <c r="G20" i="4"/>
  <c r="H92" i="4"/>
  <c r="H212" i="4"/>
  <c r="F158" i="4"/>
  <c r="F17" i="4"/>
  <c r="F18" i="4"/>
  <c r="F16" i="4"/>
  <c r="F19" i="4"/>
  <c r="F44" i="4"/>
  <c r="F172" i="4"/>
  <c r="F143" i="4"/>
  <c r="F140" i="4"/>
  <c r="F113" i="4"/>
  <c r="F161" i="4"/>
  <c r="F160" i="4"/>
  <c r="F189" i="4"/>
  <c r="F39" i="4"/>
  <c r="F191" i="4"/>
  <c r="F198" i="4"/>
  <c r="F155" i="4"/>
  <c r="F178" i="4"/>
  <c r="F142" i="4"/>
  <c r="H205" i="4"/>
  <c r="H194" i="4"/>
  <c r="G204" i="4"/>
  <c r="G24" i="4"/>
  <c r="H86" i="4"/>
  <c r="G182" i="4"/>
  <c r="G145" i="4"/>
  <c r="H19" i="4"/>
  <c r="H101" i="4"/>
  <c r="F182" i="4"/>
  <c r="H209" i="4"/>
  <c r="H186" i="4"/>
  <c r="G81" i="4"/>
  <c r="G4" i="4"/>
  <c r="F146" i="4"/>
  <c r="G175" i="4"/>
  <c r="G194" i="4"/>
  <c r="H45" i="4"/>
  <c r="H160" i="4"/>
  <c r="F166" i="4"/>
  <c r="H198" i="4"/>
  <c r="G205" i="4"/>
  <c r="H178" i="4"/>
  <c r="H42" i="4"/>
  <c r="G35" i="4"/>
  <c r="G139" i="4"/>
  <c r="G61" i="4"/>
  <c r="H5" i="4"/>
  <c r="G164" i="4"/>
  <c r="G115" i="4"/>
  <c r="G130" i="4"/>
  <c r="H87" i="4"/>
  <c r="H77" i="4"/>
  <c r="F177" i="4"/>
  <c r="G184" i="4"/>
  <c r="H144" i="4"/>
  <c r="G189" i="4"/>
  <c r="G213" i="4"/>
  <c r="G144" i="4"/>
  <c r="H46" i="4"/>
  <c r="G167" i="4"/>
  <c r="H95" i="4"/>
  <c r="H164" i="4"/>
  <c r="H111" i="4"/>
  <c r="H3" i="4"/>
  <c r="H104" i="4"/>
  <c r="H129" i="4"/>
  <c r="H97" i="4"/>
  <c r="H11" i="4"/>
  <c r="H51" i="4"/>
  <c r="H82" i="4"/>
  <c r="H114" i="4"/>
  <c r="H184" i="4"/>
  <c r="H175" i="4"/>
  <c r="H29" i="4"/>
  <c r="H158" i="4"/>
  <c r="F173" i="4"/>
  <c r="F162" i="4"/>
  <c r="H182" i="4"/>
  <c r="H152" i="4"/>
  <c r="H213" i="4"/>
  <c r="H145" i="4"/>
  <c r="H141" i="4"/>
  <c r="H140" i="4"/>
  <c r="H107" i="4"/>
  <c r="H173" i="4"/>
  <c r="F97" i="4"/>
  <c r="H120" i="4"/>
  <c r="H89" i="4"/>
  <c r="H9" i="4"/>
  <c r="H118" i="4"/>
  <c r="H58" i="4"/>
  <c r="H135" i="4"/>
  <c r="H13" i="4"/>
  <c r="H199" i="4"/>
  <c r="F80" i="4"/>
  <c r="F20" i="4"/>
  <c r="F34" i="4"/>
  <c r="H18" i="4"/>
  <c r="H20" i="4"/>
  <c r="H4" i="4"/>
  <c r="G166" i="4"/>
  <c r="G149" i="4"/>
  <c r="G14" i="4"/>
  <c r="G146" i="4"/>
  <c r="G202" i="4"/>
  <c r="G150" i="4"/>
  <c r="G58" i="4"/>
  <c r="G69" i="4"/>
  <c r="G38" i="4"/>
  <c r="G203" i="4"/>
  <c r="G3" i="4"/>
  <c r="G77" i="4"/>
  <c r="G51" i="4"/>
  <c r="G208" i="4"/>
  <c r="G209" i="4"/>
  <c r="G192" i="4"/>
  <c r="G165" i="4"/>
  <c r="G152" i="4"/>
  <c r="G172" i="4"/>
  <c r="G196" i="4"/>
  <c r="G88" i="4"/>
  <c r="G94" i="4"/>
  <c r="G89" i="4"/>
  <c r="G134" i="4"/>
  <c r="G73" i="4"/>
  <c r="G122" i="4"/>
  <c r="G103" i="4"/>
  <c r="G32" i="4"/>
  <c r="G42" i="4"/>
  <c r="G6" i="4"/>
  <c r="G157" i="4"/>
  <c r="G110" i="4"/>
  <c r="G199" i="4"/>
  <c r="G171" i="4"/>
  <c r="G170" i="4"/>
  <c r="G64" i="4"/>
  <c r="G160" i="4"/>
  <c r="G91" i="4"/>
  <c r="G131" i="4"/>
  <c r="G156" i="4"/>
  <c r="G143" i="4"/>
  <c r="G169" i="4"/>
  <c r="G188" i="4"/>
  <c r="G85" i="4"/>
  <c r="G141" i="4"/>
  <c r="G127" i="4"/>
  <c r="G159" i="4"/>
  <c r="G119" i="4"/>
  <c r="G33" i="4"/>
  <c r="G45" i="4"/>
  <c r="G21" i="4"/>
  <c r="G111" i="4"/>
  <c r="G179" i="4"/>
  <c r="G178" i="4"/>
  <c r="G76" i="4"/>
  <c r="G48" i="4"/>
  <c r="G126" i="4"/>
  <c r="G53" i="4"/>
  <c r="G102" i="4"/>
  <c r="G50" i="4"/>
  <c r="G26" i="4"/>
  <c r="G104" i="4"/>
  <c r="G112" i="4"/>
  <c r="G187" i="4"/>
  <c r="G186" i="4"/>
  <c r="G44" i="4"/>
  <c r="G43" i="4"/>
  <c r="G96" i="4"/>
  <c r="G84" i="4"/>
  <c r="G97" i="4"/>
  <c r="G28" i="4"/>
  <c r="G98" i="4"/>
  <c r="G74" i="4"/>
  <c r="G57" i="4"/>
  <c r="G39" i="4"/>
  <c r="G49" i="4"/>
  <c r="G198" i="4"/>
  <c r="G114" i="4"/>
  <c r="G40" i="4"/>
  <c r="G10" i="4"/>
  <c r="G67" i="4"/>
  <c r="G108" i="4"/>
  <c r="G183" i="4"/>
  <c r="G154" i="4"/>
  <c r="G153" i="4"/>
  <c r="G211" i="4"/>
  <c r="G65" i="4"/>
  <c r="G66" i="4"/>
  <c r="G31" i="4"/>
  <c r="G210" i="4"/>
  <c r="G174" i="4"/>
  <c r="G41" i="4"/>
  <c r="G5" i="4"/>
  <c r="G75" i="4"/>
  <c r="G109" i="4"/>
  <c r="G191" i="4"/>
  <c r="G163" i="4"/>
  <c r="G162" i="4"/>
  <c r="G207" i="4"/>
  <c r="G80" i="4"/>
  <c r="G158" i="4"/>
  <c r="F61" i="4"/>
  <c r="F6" i="4"/>
  <c r="F51" i="4"/>
  <c r="F83" i="4"/>
  <c r="F70" i="4"/>
  <c r="F50" i="4"/>
  <c r="F65" i="4"/>
  <c r="F76" i="4"/>
  <c r="F107" i="4"/>
  <c r="F112" i="4"/>
  <c r="F64" i="4"/>
  <c r="F22" i="4"/>
  <c r="F77" i="4"/>
  <c r="F59" i="4"/>
  <c r="F86" i="4"/>
  <c r="F210" i="4"/>
  <c r="F43" i="4"/>
  <c r="F206" i="4"/>
  <c r="F60" i="4"/>
  <c r="F7" i="4"/>
  <c r="F104" i="4"/>
  <c r="F27" i="4"/>
  <c r="F11" i="4"/>
  <c r="F24" i="4"/>
  <c r="F21" i="4"/>
  <c r="F67" i="4"/>
  <c r="F33" i="4"/>
  <c r="F82" i="4"/>
  <c r="F41" i="4"/>
  <c r="F106" i="4"/>
  <c r="I106" i="4" s="1" a="1"/>
  <c r="I106" i="4" s="1"/>
  <c r="F37" i="4"/>
  <c r="F49" i="4"/>
  <c r="F94" i="4"/>
  <c r="F91" i="4"/>
  <c r="F109" i="4"/>
  <c r="F96" i="4"/>
  <c r="F30" i="4"/>
  <c r="F38" i="4"/>
  <c r="F4" i="4"/>
  <c r="F26" i="4"/>
  <c r="F71" i="4"/>
  <c r="F207" i="4"/>
  <c r="F74" i="4"/>
  <c r="F40" i="4"/>
  <c r="F23" i="4"/>
  <c r="F35" i="4"/>
  <c r="F3" i="4"/>
  <c r="F90" i="4"/>
  <c r="F81" i="4"/>
  <c r="F105" i="4"/>
  <c r="F181" i="4"/>
  <c r="F174" i="4"/>
  <c r="F183" i="4"/>
  <c r="F200" i="4"/>
  <c r="F135" i="4"/>
  <c r="I135" i="4" s="1" a="1"/>
  <c r="I135" i="4" s="1"/>
  <c r="F169" i="4"/>
  <c r="F170" i="4"/>
  <c r="F196" i="4"/>
  <c r="F127" i="4"/>
  <c r="F138" i="4"/>
  <c r="F154" i="4"/>
  <c r="F93" i="4"/>
  <c r="F9" i="4"/>
  <c r="F98" i="4"/>
  <c r="F52" i="4"/>
  <c r="F42" i="4"/>
  <c r="G36" i="4"/>
  <c r="F12" i="4"/>
  <c r="F75" i="4"/>
  <c r="G79" i="4"/>
  <c r="F114" i="4"/>
  <c r="F89" i="4"/>
  <c r="F101" i="4"/>
  <c r="I101" i="4" s="1" a="1"/>
  <c r="I101" i="4" s="1"/>
  <c r="F15" i="4"/>
  <c r="F57" i="4"/>
  <c r="F108" i="4"/>
  <c r="I108" i="4" s="1" a="1"/>
  <c r="I108" i="4" s="1"/>
  <c r="F68" i="4"/>
  <c r="F45" i="4"/>
  <c r="F103" i="4"/>
  <c r="F5" i="4"/>
  <c r="F195" i="4"/>
  <c r="F124" i="4"/>
  <c r="F125" i="4"/>
  <c r="I125" i="4" s="1" a="1"/>
  <c r="I125" i="4" s="1"/>
  <c r="F134" i="4"/>
  <c r="F165" i="4"/>
  <c r="F157" i="4"/>
  <c r="F167" i="4"/>
  <c r="I167" i="4" s="1" a="1"/>
  <c r="I167" i="4" s="1"/>
  <c r="F184" i="4"/>
  <c r="F152" i="4"/>
  <c r="I152" i="4" s="1" a="1"/>
  <c r="I152" i="4" s="1"/>
  <c r="F153" i="4"/>
  <c r="F130" i="4"/>
  <c r="F116" i="4"/>
  <c r="I116" i="4" s="1" a="1"/>
  <c r="I116" i="4" s="1"/>
  <c r="F115" i="4"/>
  <c r="F132" i="4"/>
  <c r="F118" i="4"/>
  <c r="F147" i="4"/>
  <c r="F25" i="4"/>
  <c r="F92" i="4"/>
  <c r="I92" i="4" s="1" a="1"/>
  <c r="I92" i="4" s="1"/>
  <c r="F47" i="4"/>
  <c r="F14" i="4"/>
  <c r="F84" i="4"/>
  <c r="F58" i="4"/>
  <c r="I58" i="4" s="1" a="1"/>
  <c r="I58" i="4" s="1"/>
  <c r="F10" i="4"/>
  <c r="F78" i="4"/>
  <c r="F69" i="4"/>
  <c r="F213" i="4"/>
  <c r="F149" i="4"/>
  <c r="F159" i="4"/>
  <c r="F176" i="4"/>
  <c r="F144" i="4"/>
  <c r="F145" i="4"/>
  <c r="I145" i="4" s="1" a="1"/>
  <c r="I145" i="4" s="1"/>
  <c r="F188" i="4"/>
  <c r="F131" i="4"/>
  <c r="F48" i="4"/>
  <c r="F102" i="4"/>
  <c r="F66" i="4"/>
  <c r="F79" i="4"/>
  <c r="F62" i="4"/>
  <c r="F53" i="4"/>
  <c r="F156" i="4"/>
  <c r="I156" i="4" s="1" a="1"/>
  <c r="I156" i="4" s="1"/>
  <c r="F148" i="4"/>
  <c r="I148" i="4" s="1" a="1"/>
  <c r="I148" i="4" s="1"/>
  <c r="F141" i="4"/>
  <c r="F150" i="4"/>
  <c r="F168" i="4"/>
  <c r="F201" i="4"/>
  <c r="I201" i="4" s="1" a="1"/>
  <c r="I201" i="4" s="1"/>
  <c r="F136" i="4"/>
  <c r="I136" i="4" s="1" a="1"/>
  <c r="I136" i="4" s="1"/>
  <c r="F202" i="4"/>
  <c r="F137" i="4"/>
  <c r="F164" i="4"/>
  <c r="I164" i="4" s="1" a="1"/>
  <c r="I164" i="4" s="1"/>
  <c r="F122" i="4"/>
  <c r="F187" i="4"/>
  <c r="F163" i="4"/>
  <c r="F123" i="4"/>
  <c r="F179" i="4"/>
  <c r="F126" i="4"/>
  <c r="F85" i="4"/>
  <c r="F88" i="4"/>
  <c r="F95" i="4"/>
  <c r="F87" i="4"/>
  <c r="F110" i="4"/>
  <c r="F209" i="4"/>
  <c r="G63" i="4"/>
  <c r="G25" i="4"/>
  <c r="G7" i="4"/>
  <c r="G52" i="4"/>
  <c r="G13" i="4"/>
  <c r="G22" i="4"/>
  <c r="G54" i="4"/>
  <c r="G15" i="4"/>
  <c r="G60" i="4"/>
  <c r="G37" i="4"/>
  <c r="G27" i="4"/>
  <c r="G71" i="4"/>
  <c r="G70" i="4"/>
  <c r="G23" i="4"/>
  <c r="G68" i="4"/>
  <c r="G29" i="4"/>
  <c r="G55" i="4"/>
  <c r="G72" i="4"/>
  <c r="G78" i="4"/>
  <c r="G118" i="4"/>
  <c r="F54" i="4"/>
  <c r="H32" i="4"/>
  <c r="G34" i="4"/>
  <c r="F119" i="4"/>
  <c r="F171" i="4"/>
  <c r="F31" i="4"/>
  <c r="F56" i="4"/>
  <c r="F32" i="4"/>
  <c r="F46" i="4"/>
  <c r="F214" i="4"/>
  <c r="H55" i="4"/>
  <c r="F63" i="4"/>
  <c r="G62" i="4"/>
  <c r="G30" i="4"/>
  <c r="I140" i="4" a="1"/>
  <c r="I140" i="4" s="1"/>
  <c r="F193" i="4"/>
  <c r="F128" i="4"/>
  <c r="I128" i="4" s="1" a="1"/>
  <c r="I128" i="4" s="1"/>
  <c r="F194" i="4"/>
  <c r="F129" i="4"/>
  <c r="I129" i="4" s="1" a="1"/>
  <c r="I129" i="4" s="1"/>
  <c r="F204" i="4"/>
  <c r="F208" i="4"/>
  <c r="F197" i="4"/>
  <c r="F190" i="4"/>
  <c r="I190" i="4" s="1" a="1"/>
  <c r="I190" i="4" s="1"/>
  <c r="F199" i="4"/>
  <c r="F151" i="4"/>
  <c r="F185" i="4"/>
  <c r="F120" i="4"/>
  <c r="F186" i="4"/>
  <c r="F121" i="4"/>
  <c r="F180" i="4"/>
  <c r="F203" i="4"/>
  <c r="F139" i="4"/>
  <c r="F29" i="4"/>
  <c r="F36" i="4"/>
  <c r="F117" i="4"/>
  <c r="I117" i="4" s="1" a="1"/>
  <c r="I117" i="4" s="1"/>
  <c r="F73" i="4"/>
  <c r="F72" i="4"/>
  <c r="F111" i="4"/>
  <c r="F13" i="4"/>
  <c r="F211" i="4"/>
  <c r="F55" i="4"/>
  <c r="F28" i="4"/>
  <c r="H47" i="4"/>
  <c r="H61" i="4"/>
  <c r="H211" i="4"/>
  <c r="H208" i="4"/>
  <c r="H146" i="4"/>
  <c r="H155" i="4"/>
  <c r="H214" i="4"/>
  <c r="H159" i="4"/>
  <c r="H103" i="4"/>
  <c r="H130" i="4"/>
  <c r="H52" i="4"/>
  <c r="H36" i="4"/>
  <c r="H54" i="4"/>
  <c r="H131" i="4"/>
  <c r="H91" i="4"/>
  <c r="H81" i="4"/>
  <c r="H44" i="4"/>
  <c r="H27" i="4"/>
  <c r="H64" i="4"/>
  <c r="H16" i="4"/>
  <c r="H12" i="4"/>
  <c r="I12" i="4" s="1" a="1"/>
  <c r="I12" i="4" s="1"/>
  <c r="H63" i="4"/>
  <c r="H195" i="4"/>
  <c r="I195" i="4" s="1" a="1"/>
  <c r="I195" i="4" s="1"/>
  <c r="H204" i="4"/>
  <c r="H139" i="4"/>
  <c r="H142" i="4"/>
  <c r="H96" i="4"/>
  <c r="H23" i="4"/>
  <c r="H176" i="4"/>
  <c r="H151" i="4"/>
  <c r="H74" i="4"/>
  <c r="H50" i="4"/>
  <c r="H143" i="4"/>
  <c r="H56" i="4"/>
  <c r="H14" i="4"/>
  <c r="H73" i="4"/>
  <c r="H71" i="4"/>
  <c r="H85" i="4"/>
  <c r="H179" i="4"/>
  <c r="H188" i="4"/>
  <c r="H191" i="4"/>
  <c r="H127" i="4"/>
  <c r="H88" i="4"/>
  <c r="I88" i="4" s="1" a="1"/>
  <c r="I88" i="4" s="1"/>
  <c r="H43" i="4"/>
  <c r="H119" i="4"/>
  <c r="H122" i="4"/>
  <c r="H115" i="4"/>
  <c r="H40" i="4"/>
  <c r="H41" i="4"/>
  <c r="H75" i="4"/>
  <c r="H72" i="4"/>
  <c r="H22" i="4"/>
  <c r="H10" i="4"/>
  <c r="H79" i="4"/>
  <c r="H93" i="4"/>
  <c r="H171" i="4"/>
  <c r="H180" i="4"/>
  <c r="H183" i="4"/>
  <c r="I183" i="4" s="1" a="1"/>
  <c r="I183" i="4" s="1"/>
  <c r="H206" i="4"/>
  <c r="H76" i="4"/>
  <c r="H38" i="4"/>
  <c r="H78" i="4"/>
  <c r="H30" i="4"/>
  <c r="H192" i="4"/>
  <c r="I192" i="4" s="1" a="1"/>
  <c r="I192" i="4" s="1"/>
  <c r="H67" i="4"/>
  <c r="H39" i="4"/>
  <c r="H6" i="4"/>
  <c r="H8" i="4"/>
  <c r="F8" i="4"/>
  <c r="I175" i="4" a="1"/>
  <c r="I175" i="4" s="1"/>
  <c r="I189" i="4" a="1"/>
  <c r="I189" i="4" s="1"/>
  <c r="I113" i="4" a="1"/>
  <c r="I113" i="4" s="1"/>
  <c r="I544" i="2" l="1" a="1"/>
  <c r="I544" i="2" s="1"/>
  <c r="I596" i="2" a="1"/>
  <c r="I596" i="2" s="1"/>
  <c r="I93" i="2" a="1"/>
  <c r="I93" i="2" s="1"/>
  <c r="I211" i="2" a="1"/>
  <c r="I211" i="2" s="1"/>
  <c r="I358" i="2" a="1"/>
  <c r="I358" i="2" s="1"/>
  <c r="I632" i="2" a="1"/>
  <c r="I632" i="2" s="1"/>
  <c r="I616" i="2" a="1"/>
  <c r="I616" i="2" s="1"/>
  <c r="I576" i="2" a="1"/>
  <c r="I576" i="2" s="1"/>
  <c r="I385" i="2" a="1"/>
  <c r="I385" i="2" s="1"/>
  <c r="I254" i="2" a="1"/>
  <c r="I254" i="2" s="1"/>
  <c r="I600" i="2" a="1"/>
  <c r="I600" i="2" s="1"/>
  <c r="I446" i="2" a="1"/>
  <c r="I446" i="2" s="1"/>
  <c r="I525" i="2" a="1"/>
  <c r="I525" i="2" s="1"/>
  <c r="I349" i="2" a="1"/>
  <c r="I349" i="2" s="1"/>
  <c r="I104" i="2" a="1"/>
  <c r="I104" i="2" s="1"/>
  <c r="I68" i="2" a="1"/>
  <c r="I68" i="2" s="1"/>
  <c r="I134" i="2" a="1"/>
  <c r="I134" i="2" s="1"/>
  <c r="I272" i="2" a="1"/>
  <c r="I272" i="2" s="1"/>
  <c r="I159" i="2" a="1"/>
  <c r="I159" i="2" s="1"/>
  <c r="I221" i="2" a="1"/>
  <c r="I221" i="2" s="1"/>
  <c r="I382" i="2" a="1"/>
  <c r="I382" i="2" s="1"/>
  <c r="I315" i="2" a="1"/>
  <c r="I315" i="2" s="1"/>
  <c r="I554" i="2" a="1"/>
  <c r="I554" i="2" s="1"/>
  <c r="I531" i="2" a="1"/>
  <c r="I531" i="2" s="1"/>
  <c r="I603" i="2" a="1"/>
  <c r="I603" i="2" s="1"/>
  <c r="I597" i="2" a="1"/>
  <c r="I597" i="2" s="1"/>
  <c r="I629" i="2" a="1"/>
  <c r="I629" i="2" s="1"/>
  <c r="I435" i="2" a="1"/>
  <c r="I435" i="2" s="1"/>
  <c r="I630" i="2" a="1"/>
  <c r="I630" i="2" s="1"/>
  <c r="I516" i="2" a="1"/>
  <c r="I516" i="2" s="1"/>
  <c r="I514" i="2" a="1"/>
  <c r="I514" i="2" s="1"/>
  <c r="I459" i="2" a="1"/>
  <c r="I459" i="2" s="1"/>
  <c r="I583" i="2" a="1"/>
  <c r="I583" i="2" s="1"/>
  <c r="I495" i="2" a="1"/>
  <c r="I495" i="2" s="1"/>
  <c r="I567" i="2" a="1"/>
  <c r="I567" i="2" s="1"/>
  <c r="I623" i="2" a="1"/>
  <c r="I623" i="2" s="1"/>
  <c r="I537" i="2" a="1"/>
  <c r="I537" i="2" s="1"/>
  <c r="I428" i="2" a="1"/>
  <c r="I428" i="2" s="1"/>
  <c r="I313" i="2" a="1"/>
  <c r="I313" i="2" s="1"/>
  <c r="I284" i="2" a="1"/>
  <c r="I284" i="2" s="1"/>
  <c r="I90" i="2" a="1"/>
  <c r="I90" i="2" s="1"/>
  <c r="I482" i="2" a="1"/>
  <c r="I482" i="2" s="1"/>
  <c r="I431" i="2" a="1"/>
  <c r="I431" i="2" s="1"/>
  <c r="I319" i="2" a="1"/>
  <c r="I319" i="2" s="1"/>
  <c r="I282" i="2" a="1"/>
  <c r="I282" i="2" s="1"/>
  <c r="I92" i="2" a="1"/>
  <c r="I92" i="2" s="1"/>
  <c r="I452" i="2" a="1"/>
  <c r="I452" i="2" s="1"/>
  <c r="I215" i="2" a="1"/>
  <c r="I215" i="2" s="1"/>
  <c r="I527" i="2" a="1"/>
  <c r="I527" i="2" s="1"/>
  <c r="I333" i="2" a="1"/>
  <c r="I333" i="2" s="1"/>
  <c r="I471" i="2" a="1"/>
  <c r="I471" i="2" s="1"/>
  <c r="I334" i="2" a="1"/>
  <c r="I334" i="2" s="1"/>
  <c r="I415" i="2" a="1"/>
  <c r="I415" i="2" s="1"/>
  <c r="I297" i="2" a="1"/>
  <c r="I297" i="2" s="1"/>
  <c r="I231" i="2" a="1"/>
  <c r="I231" i="2" s="1"/>
  <c r="I100" i="2" a="1"/>
  <c r="I100" i="2" s="1"/>
  <c r="I294" i="2" a="1"/>
  <c r="I294" i="2" s="1"/>
  <c r="I240" i="2" a="1"/>
  <c r="I240" i="2" s="1"/>
  <c r="I112" i="2" a="1"/>
  <c r="I112" i="2" s="1"/>
  <c r="I607" i="2" a="1"/>
  <c r="I607" i="2" s="1"/>
  <c r="I414" i="2" a="1"/>
  <c r="I414" i="2" s="1"/>
  <c r="I286" i="2" a="1"/>
  <c r="I286" i="2" s="1"/>
  <c r="I191" i="2" a="1"/>
  <c r="I191" i="2" s="1"/>
  <c r="I642" i="2" a="1"/>
  <c r="I642" i="2" s="1"/>
  <c r="I498" i="2" a="1"/>
  <c r="I498" i="2" s="1"/>
  <c r="I403" i="2" a="1"/>
  <c r="I403" i="2" s="1"/>
  <c r="I278" i="2" a="1"/>
  <c r="I278" i="2" s="1"/>
  <c r="I224" i="2" a="1"/>
  <c r="I224" i="2" s="1"/>
  <c r="I72" i="2" a="1"/>
  <c r="I72" i="2" s="1"/>
  <c r="I15" i="2" a="1"/>
  <c r="I15" i="2" s="1"/>
  <c r="I31" i="2" a="1"/>
  <c r="I31" i="2" s="1"/>
  <c r="I18" i="2" a="1"/>
  <c r="I18" i="2" s="1"/>
  <c r="I33" i="2" a="1"/>
  <c r="I33" i="2" s="1"/>
  <c r="I41" i="2" a="1"/>
  <c r="I41" i="2" s="1"/>
  <c r="I49" i="2" a="1"/>
  <c r="I49" i="2" s="1"/>
  <c r="I57" i="2" a="1"/>
  <c r="I57" i="2" s="1"/>
  <c r="I241" i="2" a="1"/>
  <c r="I241" i="2" s="1"/>
  <c r="I97" i="2" a="1"/>
  <c r="I97" i="2" s="1"/>
  <c r="I129" i="2" a="1"/>
  <c r="I129" i="2" s="1"/>
  <c r="I218" i="2" a="1"/>
  <c r="I218" i="2" s="1"/>
  <c r="I136" i="2" a="1"/>
  <c r="I136" i="2" s="1"/>
  <c r="I85" i="2" a="1"/>
  <c r="I85" i="2" s="1"/>
  <c r="I119" i="2" a="1"/>
  <c r="I119" i="2" s="1"/>
  <c r="I153" i="2" a="1"/>
  <c r="I153" i="2" s="1"/>
  <c r="I76" i="2" a="1"/>
  <c r="I76" i="2" s="1"/>
  <c r="I138" i="2" a="1"/>
  <c r="I138" i="2" s="1"/>
  <c r="I288" i="2" a="1"/>
  <c r="I288" i="2" s="1"/>
  <c r="I217" i="2" a="1"/>
  <c r="I217" i="2" s="1"/>
  <c r="I280" i="2" a="1"/>
  <c r="I280" i="2" s="1"/>
  <c r="I154" i="2" a="1"/>
  <c r="I154" i="2" s="1"/>
  <c r="I185" i="2" a="1"/>
  <c r="I185" i="2" s="1"/>
  <c r="I259" i="2" a="1"/>
  <c r="I259" i="2" s="1"/>
  <c r="I391" i="2" a="1"/>
  <c r="I391" i="2" s="1"/>
  <c r="I229" i="2" a="1"/>
  <c r="I229" i="2" s="1"/>
  <c r="I273" i="2" a="1"/>
  <c r="I273" i="2" s="1"/>
  <c r="I370" i="2" a="1"/>
  <c r="I370" i="2" s="1"/>
  <c r="I399" i="2" a="1"/>
  <c r="I399" i="2" s="1"/>
  <c r="I328" i="2" a="1"/>
  <c r="I328" i="2" s="1"/>
  <c r="I318" i="2" a="1"/>
  <c r="I318" i="2" s="1"/>
  <c r="I388" i="2" a="1"/>
  <c r="I388" i="2" s="1"/>
  <c r="I580" i="2" a="1"/>
  <c r="I580" i="2" s="1"/>
  <c r="I563" i="2" a="1"/>
  <c r="I563" i="2" s="1"/>
  <c r="I536" i="2" a="1"/>
  <c r="I536" i="2" s="1"/>
  <c r="I530" i="2" a="1"/>
  <c r="I530" i="2" s="1"/>
  <c r="I524" i="2" a="1"/>
  <c r="I524" i="2" s="1"/>
  <c r="I601" i="2" a="1"/>
  <c r="I601" i="2" s="1"/>
  <c r="I637" i="2" a="1"/>
  <c r="I637" i="2" s="1"/>
  <c r="I150" i="2" a="1"/>
  <c r="I150" i="2" s="1"/>
  <c r="I341" i="2" a="1"/>
  <c r="I341" i="2" s="1"/>
  <c r="I228" i="2" a="1"/>
  <c r="I228" i="2" s="1"/>
  <c r="I266" i="2" a="1"/>
  <c r="I266" i="2" s="1"/>
  <c r="I413" i="2" a="1"/>
  <c r="I413" i="2" s="1"/>
  <c r="I624" i="2" a="1"/>
  <c r="I624" i="2" s="1"/>
  <c r="I566" i="2" a="1"/>
  <c r="I566" i="2" s="1"/>
  <c r="I499" i="2" a="1"/>
  <c r="I499" i="2" s="1"/>
  <c r="I500" i="2" a="1"/>
  <c r="I500" i="2" s="1"/>
  <c r="I461" i="2" a="1"/>
  <c r="I461" i="2" s="1"/>
  <c r="I488" i="2" a="1"/>
  <c r="I488" i="2" s="1"/>
  <c r="I551" i="2" a="1"/>
  <c r="I551" i="2" s="1"/>
  <c r="I513" i="2" a="1"/>
  <c r="I513" i="2" s="1"/>
  <c r="I548" i="2" a="1"/>
  <c r="I548" i="2" s="1"/>
  <c r="I473" i="2" a="1"/>
  <c r="I473" i="2" s="1"/>
  <c r="I402" i="2" a="1"/>
  <c r="I402" i="2" s="1"/>
  <c r="I162" i="2" a="1"/>
  <c r="I162" i="2" s="1"/>
  <c r="I606" i="2" a="1"/>
  <c r="I606" i="2" s="1"/>
  <c r="I467" i="2" a="1"/>
  <c r="I467" i="2" s="1"/>
  <c r="I425" i="2" a="1"/>
  <c r="I425" i="2" s="1"/>
  <c r="I262" i="2" a="1"/>
  <c r="I262" i="2" s="1"/>
  <c r="I351" i="2" a="1"/>
  <c r="I351" i="2" s="1"/>
  <c r="I96" i="2" a="1"/>
  <c r="I96" i="2" s="1"/>
  <c r="I350" i="2" a="1"/>
  <c r="I350" i="2" s="1"/>
  <c r="I322" i="2" a="1"/>
  <c r="I322" i="2" s="1"/>
  <c r="I570" i="2" a="1"/>
  <c r="I570" i="2" s="1"/>
  <c r="I337" i="2" a="1"/>
  <c r="I337" i="2" s="1"/>
  <c r="I239" i="2" a="1"/>
  <c r="I239" i="2" s="1"/>
  <c r="I146" i="2" a="1"/>
  <c r="I146" i="2" s="1"/>
  <c r="I401" i="2" a="1"/>
  <c r="I401" i="2" s="1"/>
  <c r="I326" i="2" a="1"/>
  <c r="I326" i="2" s="1"/>
  <c r="I308" i="2" a="1"/>
  <c r="I308" i="2" s="1"/>
  <c r="I454" i="2" a="1"/>
  <c r="I454" i="2" s="1"/>
  <c r="I439" i="2" a="1"/>
  <c r="I439" i="2" s="1"/>
  <c r="I252" i="2" a="1"/>
  <c r="I252" i="2" s="1"/>
  <c r="I80" i="2" a="1"/>
  <c r="I80" i="2" s="1"/>
  <c r="I620" i="2" a="1"/>
  <c r="I620" i="2" s="1"/>
  <c r="I447" i="2" a="1"/>
  <c r="I447" i="2" s="1"/>
  <c r="I343" i="2" a="1"/>
  <c r="I343" i="2" s="1"/>
  <c r="I247" i="2" a="1"/>
  <c r="I247" i="2" s="1"/>
  <c r="I634" i="2" a="1"/>
  <c r="I634" i="2" s="1"/>
  <c r="I483" i="2" a="1"/>
  <c r="I483" i="2" s="1"/>
  <c r="I470" i="2" a="1"/>
  <c r="I470" i="2" s="1"/>
  <c r="I335" i="2" a="1"/>
  <c r="I335" i="2" s="1"/>
  <c r="I145" i="2" a="1"/>
  <c r="I145" i="2" s="1"/>
  <c r="I98" i="2" a="1"/>
  <c r="I98" i="2" s="1"/>
  <c r="I17" i="2" a="1"/>
  <c r="I17" i="2" s="1"/>
  <c r="I4" i="2" a="1"/>
  <c r="I4" i="2" s="1"/>
  <c r="I20" i="2" a="1"/>
  <c r="I20" i="2" s="1"/>
  <c r="I34" i="2" a="1"/>
  <c r="I34" i="2" s="1"/>
  <c r="I42" i="2" a="1"/>
  <c r="I42" i="2" s="1"/>
  <c r="I50" i="2" a="1"/>
  <c r="I50" i="2" s="1"/>
  <c r="I58" i="2" a="1"/>
  <c r="I58" i="2" s="1"/>
  <c r="I296" i="2" a="1"/>
  <c r="I296" i="2" s="1"/>
  <c r="I101" i="2" a="1"/>
  <c r="I101" i="2" s="1"/>
  <c r="I133" i="2" a="1"/>
  <c r="I133" i="2" s="1"/>
  <c r="I225" i="2" a="1"/>
  <c r="I225" i="2" s="1"/>
  <c r="I140" i="2" a="1"/>
  <c r="I140" i="2" s="1"/>
  <c r="I91" i="2" a="1"/>
  <c r="I91" i="2" s="1"/>
  <c r="I123" i="2" a="1"/>
  <c r="I123" i="2" s="1"/>
  <c r="I157" i="2" a="1"/>
  <c r="I157" i="2" s="1"/>
  <c r="I84" i="2" a="1"/>
  <c r="I84" i="2" s="1"/>
  <c r="I142" i="2" a="1"/>
  <c r="I142" i="2" s="1"/>
  <c r="I324" i="2" a="1"/>
  <c r="I324" i="2" s="1"/>
  <c r="I226" i="2" a="1"/>
  <c r="I226" i="2" s="1"/>
  <c r="I149" i="2" a="1"/>
  <c r="I149" i="2" s="1"/>
  <c r="I164" i="2" a="1"/>
  <c r="I164" i="2" s="1"/>
  <c r="I193" i="2" a="1"/>
  <c r="I193" i="2" s="1"/>
  <c r="I267" i="2" a="1"/>
  <c r="I267" i="2" s="1"/>
  <c r="I398" i="2" a="1"/>
  <c r="I398" i="2" s="1"/>
  <c r="I237" i="2" a="1"/>
  <c r="I237" i="2" s="1"/>
  <c r="I281" i="2" a="1"/>
  <c r="I281" i="2" s="1"/>
  <c r="I380" i="2" a="1"/>
  <c r="I380" i="2" s="1"/>
  <c r="I352" i="2" a="1"/>
  <c r="I352" i="2" s="1"/>
  <c r="I331" i="2" a="1"/>
  <c r="I331" i="2" s="1"/>
  <c r="I354" i="2" a="1"/>
  <c r="I354" i="2" s="1"/>
  <c r="I392" i="2" a="1"/>
  <c r="I392" i="2" s="1"/>
  <c r="I571" i="2" a="1"/>
  <c r="I571" i="2" s="1"/>
  <c r="I589" i="2" a="1"/>
  <c r="I589" i="2" s="1"/>
  <c r="I542" i="2" a="1"/>
  <c r="I542" i="2" s="1"/>
  <c r="I546" i="2" a="1"/>
  <c r="I546" i="2" s="1"/>
  <c r="I540" i="2" a="1"/>
  <c r="I540" i="2" s="1"/>
  <c r="I605" i="2" a="1"/>
  <c r="I605" i="2" s="1"/>
  <c r="I611" i="2" a="1"/>
  <c r="I611" i="2" s="1"/>
  <c r="I310" i="2" a="1"/>
  <c r="I310" i="2" s="1"/>
  <c r="I638" i="2" a="1"/>
  <c r="I638" i="2" s="1"/>
  <c r="I515" i="2" a="1"/>
  <c r="I515" i="2" s="1"/>
  <c r="I453" i="2" a="1"/>
  <c r="I453" i="2" s="1"/>
  <c r="I553" i="2" a="1"/>
  <c r="I553" i="2" s="1"/>
  <c r="I588" i="2" a="1"/>
  <c r="I588" i="2" s="1"/>
  <c r="I517" i="2" a="1"/>
  <c r="I517" i="2" s="1"/>
  <c r="I615" i="2" a="1"/>
  <c r="I615" i="2" s="1"/>
  <c r="I640" i="2" a="1"/>
  <c r="I640" i="2" s="1"/>
  <c r="I599" i="2" a="1"/>
  <c r="I599" i="2" s="1"/>
  <c r="I429" i="2" a="1"/>
  <c r="I429" i="2" s="1"/>
  <c r="I345" i="2" a="1"/>
  <c r="I345" i="2" s="1"/>
  <c r="I263" i="2" a="1"/>
  <c r="I263" i="2" s="1"/>
  <c r="I220" i="2" a="1"/>
  <c r="I220" i="2" s="1"/>
  <c r="I602" i="2" a="1"/>
  <c r="I602" i="2" s="1"/>
  <c r="I532" i="2" a="1"/>
  <c r="I532" i="2" s="1"/>
  <c r="I487" i="2" a="1"/>
  <c r="I487" i="2" s="1"/>
  <c r="I410" i="2" a="1"/>
  <c r="I410" i="2" s="1"/>
  <c r="I276" i="2" a="1"/>
  <c r="I276" i="2" s="1"/>
  <c r="I64" i="2" a="1"/>
  <c r="I64" i="2" s="1"/>
  <c r="I317" i="2" a="1"/>
  <c r="I317" i="2" s="1"/>
  <c r="I268" i="2" a="1"/>
  <c r="I268" i="2" s="1"/>
  <c r="I440" i="2" a="1"/>
  <c r="I440" i="2" s="1"/>
  <c r="I450" i="2" a="1"/>
  <c r="I450" i="2" s="1"/>
  <c r="I307" i="2" a="1"/>
  <c r="I307" i="2" s="1"/>
  <c r="I87" i="2" a="1"/>
  <c r="I87" i="2" s="1"/>
  <c r="I434" i="2" a="1"/>
  <c r="I434" i="2" s="1"/>
  <c r="I298" i="2" a="1"/>
  <c r="I298" i="2" s="1"/>
  <c r="I190" i="2" a="1"/>
  <c r="I190" i="2" s="1"/>
  <c r="I373" i="2" a="1"/>
  <c r="I373" i="2" s="1"/>
  <c r="I316" i="2" a="1"/>
  <c r="I316" i="2" s="1"/>
  <c r="I161" i="2" a="1"/>
  <c r="I161" i="2" s="1"/>
  <c r="I549" i="2" a="1"/>
  <c r="I549" i="2" s="1"/>
  <c r="I491" i="2" a="1"/>
  <c r="I491" i="2" s="1"/>
  <c r="I457" i="2" a="1"/>
  <c r="I457" i="2" s="1"/>
  <c r="I289" i="2" a="1"/>
  <c r="I289" i="2" s="1"/>
  <c r="I144" i="2" a="1"/>
  <c r="I144" i="2" s="1"/>
  <c r="I636" i="2" a="1"/>
  <c r="I636" i="2" s="1"/>
  <c r="I419" i="2" a="1"/>
  <c r="I419" i="2" s="1"/>
  <c r="I456" i="2" a="1"/>
  <c r="I456" i="2" s="1"/>
  <c r="I303" i="2" a="1"/>
  <c r="I303" i="2" s="1"/>
  <c r="I208" i="2" a="1"/>
  <c r="I208" i="2" s="1"/>
  <c r="P100" i="2" a="1"/>
  <c r="P100" i="2" s="1"/>
  <c r="P108" i="2" a="1"/>
  <c r="P108" i="2" s="1"/>
  <c r="P116" i="2" a="1"/>
  <c r="P116" i="2" s="1"/>
  <c r="P124" i="2" a="1"/>
  <c r="P124" i="2" s="1"/>
  <c r="P132" i="2" a="1"/>
  <c r="P132" i="2" s="1"/>
  <c r="P109" i="2" a="1"/>
  <c r="P109" i="2" s="1"/>
  <c r="P117" i="2" a="1"/>
  <c r="P117" i="2" s="1"/>
  <c r="P101" i="2" a="1"/>
  <c r="P101" i="2" s="1"/>
  <c r="P102" i="2" a="1"/>
  <c r="P102" i="2" s="1"/>
  <c r="P103" i="2" a="1"/>
  <c r="P103" i="2" s="1"/>
  <c r="P111" i="2" a="1"/>
  <c r="P111" i="2" s="1"/>
  <c r="P119" i="2" a="1"/>
  <c r="P119" i="2" s="1"/>
  <c r="P127" i="2" a="1"/>
  <c r="P127" i="2" s="1"/>
  <c r="P135" i="2" a="1"/>
  <c r="P135" i="2" s="1"/>
  <c r="P112" i="2" a="1"/>
  <c r="P112" i="2" s="1"/>
  <c r="P120" i="2" a="1"/>
  <c r="P120" i="2" s="1"/>
  <c r="I3" i="2" a="1"/>
  <c r="I3" i="2" s="1"/>
  <c r="P96" i="2" a="1"/>
  <c r="P96" i="2" s="1"/>
  <c r="P104" i="2" a="1"/>
  <c r="P104" i="2" s="1"/>
  <c r="P97" i="2" a="1"/>
  <c r="P97" i="2" s="1"/>
  <c r="P105" i="2" a="1"/>
  <c r="P105" i="2" s="1"/>
  <c r="P113" i="2" a="1"/>
  <c r="P113" i="2" s="1"/>
  <c r="P121" i="2" a="1"/>
  <c r="P121" i="2" s="1"/>
  <c r="P129" i="2" a="1"/>
  <c r="P129" i="2" s="1"/>
  <c r="P106" i="2" a="1"/>
  <c r="P106" i="2" s="1"/>
  <c r="P122" i="2" a="1"/>
  <c r="P122" i="2" s="1"/>
  <c r="P98" i="2" a="1"/>
  <c r="P98" i="2" s="1"/>
  <c r="P114" i="2" a="1"/>
  <c r="P114" i="2" s="1"/>
  <c r="P130" i="2" a="1"/>
  <c r="P130" i="2" s="1"/>
  <c r="P99" i="2" a="1"/>
  <c r="P99" i="2" s="1"/>
  <c r="P128" i="2" a="1"/>
  <c r="P128" i="2" s="1"/>
  <c r="P107" i="2" a="1"/>
  <c r="P107" i="2" s="1"/>
  <c r="P131" i="2" a="1"/>
  <c r="P131" i="2" s="1"/>
  <c r="P95" i="2" a="1"/>
  <c r="P95" i="2" s="1"/>
  <c r="P110" i="2" a="1"/>
  <c r="P110" i="2" s="1"/>
  <c r="P133" i="2" a="1"/>
  <c r="P133" i="2" s="1"/>
  <c r="P126" i="2" a="1"/>
  <c r="P126" i="2" s="1"/>
  <c r="P115" i="2" a="1"/>
  <c r="P115" i="2" s="1"/>
  <c r="P134" i="2" a="1"/>
  <c r="P134" i="2" s="1"/>
  <c r="P125" i="2" a="1"/>
  <c r="P125" i="2" s="1"/>
  <c r="P118" i="2" a="1"/>
  <c r="P118" i="2" s="1"/>
  <c r="P136" i="2" a="1"/>
  <c r="P136" i="2" s="1"/>
  <c r="P123" i="2" a="1"/>
  <c r="P123" i="2" s="1"/>
  <c r="I19" i="2" a="1"/>
  <c r="I19" i="2" s="1"/>
  <c r="I6" i="2" a="1"/>
  <c r="I6" i="2" s="1"/>
  <c r="I22" i="2" a="1"/>
  <c r="I22" i="2" s="1"/>
  <c r="I35" i="2" a="1"/>
  <c r="I35" i="2" s="1"/>
  <c r="I43" i="2" a="1"/>
  <c r="I43" i="2" s="1"/>
  <c r="I51" i="2" a="1"/>
  <c r="I51" i="2" s="1"/>
  <c r="I66" i="2" a="1"/>
  <c r="I66" i="2" s="1"/>
  <c r="I348" i="2" a="1"/>
  <c r="I348" i="2" s="1"/>
  <c r="I105" i="2" a="1"/>
  <c r="I105" i="2" s="1"/>
  <c r="I137" i="2" a="1"/>
  <c r="I137" i="2" s="1"/>
  <c r="I277" i="2" a="1"/>
  <c r="I277" i="2" s="1"/>
  <c r="I173" i="2" a="1"/>
  <c r="I173" i="2" s="1"/>
  <c r="I95" i="2" a="1"/>
  <c r="I95" i="2" s="1"/>
  <c r="I127" i="2" a="1"/>
  <c r="I127" i="2" s="1"/>
  <c r="I163" i="2" a="1"/>
  <c r="I163" i="2" s="1"/>
  <c r="I114" i="2" a="1"/>
  <c r="I114" i="2" s="1"/>
  <c r="I243" i="2" a="1"/>
  <c r="I243" i="2" s="1"/>
  <c r="I368" i="2" a="1"/>
  <c r="I368" i="2" s="1"/>
  <c r="I233" i="2" a="1"/>
  <c r="I233" i="2" s="1"/>
  <c r="I165" i="2" a="1"/>
  <c r="I165" i="2" s="1"/>
  <c r="I170" i="2" a="1"/>
  <c r="I170" i="2" s="1"/>
  <c r="I201" i="2" a="1"/>
  <c r="I201" i="2" s="1"/>
  <c r="I275" i="2" a="1"/>
  <c r="I275" i="2" s="1"/>
  <c r="I181" i="2" a="1"/>
  <c r="I181" i="2" s="1"/>
  <c r="I245" i="2" a="1"/>
  <c r="I245" i="2" s="1"/>
  <c r="I363" i="2" a="1"/>
  <c r="I363" i="2" s="1"/>
  <c r="I395" i="2" a="1"/>
  <c r="I395" i="2" s="1"/>
  <c r="I362" i="2" a="1"/>
  <c r="I362" i="2" s="1"/>
  <c r="I340" i="2" a="1"/>
  <c r="I340" i="2" s="1"/>
  <c r="I364" i="2" a="1"/>
  <c r="I364" i="2" s="1"/>
  <c r="I396" i="2" a="1"/>
  <c r="I396" i="2" s="1"/>
  <c r="I518" i="2" a="1"/>
  <c r="I518" i="2" s="1"/>
  <c r="I559" i="2" a="1"/>
  <c r="I559" i="2" s="1"/>
  <c r="I547" i="2" a="1"/>
  <c r="I547" i="2" s="1"/>
  <c r="I561" i="2" a="1"/>
  <c r="I561" i="2" s="1"/>
  <c r="I556" i="2" a="1"/>
  <c r="I556" i="2" s="1"/>
  <c r="I609" i="2" a="1"/>
  <c r="I609" i="2" s="1"/>
  <c r="I619" i="2" a="1"/>
  <c r="I619" i="2" s="1"/>
  <c r="I102" i="2" a="1"/>
  <c r="I102" i="2" s="1"/>
  <c r="I622" i="2" a="1"/>
  <c r="I622" i="2" s="1"/>
  <c r="I641" i="2" a="1"/>
  <c r="I641" i="2" s="1"/>
  <c r="I421" i="2" a="1"/>
  <c r="I421" i="2" s="1"/>
  <c r="I496" i="2" a="1"/>
  <c r="I496" i="2" s="1"/>
  <c r="I469" i="2" a="1"/>
  <c r="I469" i="2" s="1"/>
  <c r="I610" i="2" a="1"/>
  <c r="I610" i="2" s="1"/>
  <c r="I490" i="2" a="1"/>
  <c r="I490" i="2" s="1"/>
  <c r="I465" i="2" a="1"/>
  <c r="I465" i="2" s="1"/>
  <c r="I321" i="2" a="1"/>
  <c r="I321" i="2" s="1"/>
  <c r="I377" i="2" a="1"/>
  <c r="I377" i="2" s="1"/>
  <c r="I353" i="2" a="1"/>
  <c r="I353" i="2" s="1"/>
  <c r="I533" i="2" a="1"/>
  <c r="I533" i="2" s="1"/>
  <c r="I477" i="2" a="1"/>
  <c r="I477" i="2" s="1"/>
  <c r="I426" i="2" a="1"/>
  <c r="I426" i="2" s="1"/>
  <c r="I246" i="2" a="1"/>
  <c r="I246" i="2" s="1"/>
  <c r="I156" i="2" a="1"/>
  <c r="I156" i="2" s="1"/>
  <c r="I458" i="2" a="1"/>
  <c r="I458" i="2" s="1"/>
  <c r="I305" i="2" a="1"/>
  <c r="I305" i="2" s="1"/>
  <c r="I152" i="2" a="1"/>
  <c r="I152" i="2" s="1"/>
  <c r="I468" i="2" a="1"/>
  <c r="I468" i="2" s="1"/>
  <c r="I325" i="2" a="1"/>
  <c r="I325" i="2" s="1"/>
  <c r="I244" i="2" a="1"/>
  <c r="I244" i="2" s="1"/>
  <c r="I110" i="2" a="1"/>
  <c r="I110" i="2" s="1"/>
  <c r="I489" i="2" a="1"/>
  <c r="I489" i="2" s="1"/>
  <c r="I232" i="2" a="1"/>
  <c r="I232" i="2" s="1"/>
  <c r="I236" i="2" a="1"/>
  <c r="I236" i="2" s="1"/>
  <c r="I432" i="2" a="1"/>
  <c r="I432" i="2" s="1"/>
  <c r="I214" i="2" a="1"/>
  <c r="I214" i="2" s="1"/>
  <c r="I175" i="2" a="1"/>
  <c r="I175" i="2" s="1"/>
  <c r="I584" i="2" a="1"/>
  <c r="I584" i="2" s="1"/>
  <c r="I485" i="2" a="1"/>
  <c r="I485" i="2" s="1"/>
  <c r="I381" i="2" a="1"/>
  <c r="I381" i="2" s="1"/>
  <c r="I172" i="2" a="1"/>
  <c r="I172" i="2" s="1"/>
  <c r="I295" i="2" a="1"/>
  <c r="I295" i="2" s="1"/>
  <c r="I592" i="2" a="1"/>
  <c r="I592" i="2" s="1"/>
  <c r="I472" i="2" a="1"/>
  <c r="I472" i="2" s="1"/>
  <c r="I424" i="2" a="1"/>
  <c r="I424" i="2" s="1"/>
  <c r="I230" i="2" a="1"/>
  <c r="I230" i="2" s="1"/>
  <c r="I155" i="2" a="1"/>
  <c r="I155" i="2" s="1"/>
  <c r="I5" i="2" a="1"/>
  <c r="I5" i="2" s="1"/>
  <c r="I21" i="2" a="1"/>
  <c r="I21" i="2" s="1"/>
  <c r="I8" i="2" a="1"/>
  <c r="I8" i="2" s="1"/>
  <c r="I24" i="2" a="1"/>
  <c r="I24" i="2" s="1"/>
  <c r="I36" i="2" a="1"/>
  <c r="I36" i="2" s="1"/>
  <c r="I44" i="2" a="1"/>
  <c r="I44" i="2" s="1"/>
  <c r="I52" i="2" a="1"/>
  <c r="I52" i="2" s="1"/>
  <c r="I74" i="2" a="1"/>
  <c r="I74" i="2" s="1"/>
  <c r="I65" i="2" a="1"/>
  <c r="I65" i="2" s="1"/>
  <c r="I109" i="2" a="1"/>
  <c r="I109" i="2" s="1"/>
  <c r="I141" i="2" a="1"/>
  <c r="I141" i="2" s="1"/>
  <c r="I116" i="2" a="1"/>
  <c r="I116" i="2" s="1"/>
  <c r="I169" i="2" a="1"/>
  <c r="I169" i="2" s="1"/>
  <c r="I99" i="2" a="1"/>
  <c r="I99" i="2" s="1"/>
  <c r="I131" i="2" a="1"/>
  <c r="I131" i="2" s="1"/>
  <c r="I187" i="2" a="1"/>
  <c r="I187" i="2" s="1"/>
  <c r="I118" i="2" a="1"/>
  <c r="I118" i="2" s="1"/>
  <c r="I250" i="2" a="1"/>
  <c r="I250" i="2" s="1"/>
  <c r="I383" i="2" a="1"/>
  <c r="I383" i="2" s="1"/>
  <c r="I242" i="2" a="1"/>
  <c r="I242" i="2" s="1"/>
  <c r="I177" i="2" a="1"/>
  <c r="I177" i="2" s="1"/>
  <c r="I174" i="2" a="1"/>
  <c r="I174" i="2" s="1"/>
  <c r="I209" i="2" a="1"/>
  <c r="I209" i="2" s="1"/>
  <c r="I283" i="2" a="1"/>
  <c r="I283" i="2" s="1"/>
  <c r="I189" i="2" a="1"/>
  <c r="I189" i="2" s="1"/>
  <c r="I253" i="2" a="1"/>
  <c r="I253" i="2" s="1"/>
  <c r="I376" i="2" a="1"/>
  <c r="I376" i="2" s="1"/>
  <c r="I523" i="2" a="1"/>
  <c r="I523" i="2" s="1"/>
  <c r="I372" i="2" a="1"/>
  <c r="I372" i="2" s="1"/>
  <c r="I346" i="2" a="1"/>
  <c r="I346" i="2" s="1"/>
  <c r="I371" i="2" a="1"/>
  <c r="I371" i="2" s="1"/>
  <c r="I539" i="2" a="1"/>
  <c r="I539" i="2" s="1"/>
  <c r="I534" i="2" a="1"/>
  <c r="I534" i="2" s="1"/>
  <c r="I577" i="2" a="1"/>
  <c r="I577" i="2" s="1"/>
  <c r="I552" i="2" a="1"/>
  <c r="I552" i="2" s="1"/>
  <c r="I565" i="2" a="1"/>
  <c r="I565" i="2" s="1"/>
  <c r="I560" i="2" a="1"/>
  <c r="I560" i="2" s="1"/>
  <c r="I613" i="2" a="1"/>
  <c r="I613" i="2" s="1"/>
  <c r="I627" i="2" a="1"/>
  <c r="I627" i="2" s="1"/>
  <c r="I612" i="2" a="1"/>
  <c r="I612" i="2" s="1"/>
  <c r="I608" i="2" a="1"/>
  <c r="I608" i="2" s="1"/>
  <c r="I631" i="2" a="1"/>
  <c r="I631" i="2" s="1"/>
  <c r="I575" i="2" a="1"/>
  <c r="I575" i="2" s="1"/>
  <c r="I541" i="2" a="1"/>
  <c r="I541" i="2" s="1"/>
  <c r="I501" i="2" a="1"/>
  <c r="I501" i="2" s="1"/>
  <c r="I586" i="2" a="1"/>
  <c r="I586" i="2" s="1"/>
  <c r="I574" i="2" a="1"/>
  <c r="I574" i="2" s="1"/>
  <c r="I437" i="2" a="1"/>
  <c r="I437" i="2" s="1"/>
  <c r="I293" i="2" a="1"/>
  <c r="I293" i="2" s="1"/>
  <c r="I287" i="2" a="1"/>
  <c r="I287" i="2" s="1"/>
  <c r="I151" i="2" a="1"/>
  <c r="I151" i="2" s="1"/>
  <c r="I568" i="2" a="1"/>
  <c r="I568" i="2" s="1"/>
  <c r="I436" i="2" a="1"/>
  <c r="I436" i="2" s="1"/>
  <c r="I223" i="2" a="1"/>
  <c r="I223" i="2" s="1"/>
  <c r="I192" i="2" a="1"/>
  <c r="I192" i="2" s="1"/>
  <c r="I430" i="2" a="1"/>
  <c r="I430" i="2" s="1"/>
  <c r="I248" i="2" a="1"/>
  <c r="I248" i="2" s="1"/>
  <c r="I206" i="2" a="1"/>
  <c r="I206" i="2" s="1"/>
  <c r="I422" i="2" a="1"/>
  <c r="I422" i="2" s="1"/>
  <c r="I338" i="2" a="1"/>
  <c r="I338" i="2" s="1"/>
  <c r="I204" i="2" a="1"/>
  <c r="I204" i="2" s="1"/>
  <c r="I70" i="2" a="1"/>
  <c r="I70" i="2" s="1"/>
  <c r="I448" i="2" a="1"/>
  <c r="I448" i="2" s="1"/>
  <c r="I176" i="2" a="1"/>
  <c r="I176" i="2" s="1"/>
  <c r="I290" i="2" a="1"/>
  <c r="I290" i="2" s="1"/>
  <c r="I361" i="2" a="1"/>
  <c r="I361" i="2" s="1"/>
  <c r="I291" i="2" a="1"/>
  <c r="I291" i="2" s="1"/>
  <c r="I79" i="2" a="1"/>
  <c r="I79" i="2" s="1"/>
  <c r="I506" i="2" a="1"/>
  <c r="I506" i="2" s="1"/>
  <c r="I545" i="2" a="1"/>
  <c r="I545" i="2" s="1"/>
  <c r="I442" i="2" a="1"/>
  <c r="I442" i="2" s="1"/>
  <c r="I279" i="2" a="1"/>
  <c r="I279" i="2" s="1"/>
  <c r="I292" i="2" a="1"/>
  <c r="I292" i="2" s="1"/>
  <c r="I486" i="2" a="1"/>
  <c r="I486" i="2" s="1"/>
  <c r="I476" i="2" a="1"/>
  <c r="I476" i="2" s="1"/>
  <c r="I519" i="2" a="1"/>
  <c r="I519" i="2" s="1"/>
  <c r="I168" i="2" a="1"/>
  <c r="I168" i="2" s="1"/>
  <c r="I167" i="2" a="1"/>
  <c r="I167" i="2" s="1"/>
  <c r="I7" i="2" a="1"/>
  <c r="I7" i="2" s="1"/>
  <c r="I23" i="2" a="1"/>
  <c r="I23" i="2" s="1"/>
  <c r="I10" i="2" a="1"/>
  <c r="I10" i="2" s="1"/>
  <c r="I26" i="2" a="1"/>
  <c r="I26" i="2" s="1"/>
  <c r="I37" i="2" a="1"/>
  <c r="I37" i="2" s="1"/>
  <c r="I45" i="2" a="1"/>
  <c r="I45" i="2" s="1"/>
  <c r="I53" i="2" a="1"/>
  <c r="I53" i="2" s="1"/>
  <c r="I82" i="2" a="1"/>
  <c r="I82" i="2" s="1"/>
  <c r="I73" i="2" a="1"/>
  <c r="I73" i="2" s="1"/>
  <c r="I113" i="2" a="1"/>
  <c r="I113" i="2" s="1"/>
  <c r="I158" i="2" a="1"/>
  <c r="I158" i="2" s="1"/>
  <c r="I120" i="2" a="1"/>
  <c r="I120" i="2" s="1"/>
  <c r="I261" i="2" a="1"/>
  <c r="I261" i="2" s="1"/>
  <c r="I103" i="2" a="1"/>
  <c r="I103" i="2" s="1"/>
  <c r="I135" i="2" a="1"/>
  <c r="I135" i="2" s="1"/>
  <c r="I203" i="2" a="1"/>
  <c r="I203" i="2" s="1"/>
  <c r="I122" i="2" a="1"/>
  <c r="I122" i="2" s="1"/>
  <c r="I269" i="2" a="1"/>
  <c r="I269" i="2" s="1"/>
  <c r="I186" i="2" a="1"/>
  <c r="I186" i="2" s="1"/>
  <c r="I249" i="2" a="1"/>
  <c r="I249" i="2" s="1"/>
  <c r="I219" i="2" a="1"/>
  <c r="I219" i="2" s="1"/>
  <c r="I320" i="2" a="1"/>
  <c r="I320" i="2" s="1"/>
  <c r="I311" i="2" a="1"/>
  <c r="I311" i="2" s="1"/>
  <c r="I347" i="2" a="1"/>
  <c r="I347" i="2" s="1"/>
  <c r="I197" i="2" a="1"/>
  <c r="I197" i="2" s="1"/>
  <c r="I323" i="2" a="1"/>
  <c r="I323" i="2" s="1"/>
  <c r="I378" i="2" a="1"/>
  <c r="I378" i="2" s="1"/>
  <c r="I332" i="2" a="1"/>
  <c r="I332" i="2" s="1"/>
  <c r="I379" i="2" a="1"/>
  <c r="I379" i="2" s="1"/>
  <c r="I359" i="2" a="1"/>
  <c r="I359" i="2" s="1"/>
  <c r="I394" i="2" a="1"/>
  <c r="I394" i="2" s="1"/>
  <c r="I400" i="2" a="1"/>
  <c r="I400" i="2" s="1"/>
  <c r="I550" i="2" a="1"/>
  <c r="I550" i="2" s="1"/>
  <c r="I579" i="2" a="1"/>
  <c r="I579" i="2" s="1"/>
  <c r="I558" i="2" a="1"/>
  <c r="I558" i="2" s="1"/>
  <c r="I573" i="2" a="1"/>
  <c r="I573" i="2" s="1"/>
  <c r="I564" i="2" a="1"/>
  <c r="I564" i="2" s="1"/>
  <c r="I617" i="2" a="1"/>
  <c r="I617" i="2" s="1"/>
  <c r="I635" i="2" a="1"/>
  <c r="I635" i="2" s="1"/>
  <c r="I507" i="2" a="1"/>
  <c r="I507" i="2" s="1"/>
  <c r="I427" i="2" a="1"/>
  <c r="I427" i="2" s="1"/>
  <c r="I302" i="2" a="1"/>
  <c r="I302" i="2" s="1"/>
  <c r="I510" i="2" a="1"/>
  <c r="I510" i="2" s="1"/>
  <c r="I598" i="2" a="1"/>
  <c r="I598" i="2" s="1"/>
  <c r="I512" i="2" a="1"/>
  <c r="I512" i="2" s="1"/>
  <c r="I626" i="2" a="1"/>
  <c r="I626" i="2" s="1"/>
  <c r="I443" i="2" a="1"/>
  <c r="I443" i="2" s="1"/>
  <c r="I494" i="2" a="1"/>
  <c r="I494" i="2" s="1"/>
  <c r="I478" i="2" a="1"/>
  <c r="I478" i="2" s="1"/>
  <c r="I475" i="2" a="1"/>
  <c r="I475" i="2" s="1"/>
  <c r="I438" i="2" a="1"/>
  <c r="I438" i="2" s="1"/>
  <c r="I365" i="2" a="1"/>
  <c r="I365" i="2" s="1"/>
  <c r="I416" i="2" a="1"/>
  <c r="I416" i="2" s="1"/>
  <c r="I198" i="2" a="1"/>
  <c r="I198" i="2" s="1"/>
  <c r="I618" i="2" a="1"/>
  <c r="I618" i="2" s="1"/>
  <c r="I463" i="2" a="1"/>
  <c r="I463" i="2" s="1"/>
  <c r="I405" i="2" a="1"/>
  <c r="I405" i="2" s="1"/>
  <c r="I255" i="2" a="1"/>
  <c r="I255" i="2" s="1"/>
  <c r="I182" i="2" a="1"/>
  <c r="I182" i="2" s="1"/>
  <c r="I409" i="2" a="1"/>
  <c r="I409" i="2" s="1"/>
  <c r="I207" i="2" a="1"/>
  <c r="I207" i="2" s="1"/>
  <c r="I171" i="2" a="1"/>
  <c r="I171" i="2" s="1"/>
  <c r="I479" i="2" a="1"/>
  <c r="I479" i="2" s="1"/>
  <c r="I329" i="2" a="1"/>
  <c r="I329" i="2" s="1"/>
  <c r="I393" i="2" a="1"/>
  <c r="I393" i="2" s="1"/>
  <c r="I67" i="2" a="1"/>
  <c r="I67" i="2" s="1"/>
  <c r="I418" i="2" a="1"/>
  <c r="I418" i="2" s="1"/>
  <c r="I199" i="2" a="1"/>
  <c r="I199" i="2" s="1"/>
  <c r="I299" i="2" a="1"/>
  <c r="I299" i="2" s="1"/>
  <c r="I444" i="2" a="1"/>
  <c r="I444" i="2" s="1"/>
  <c r="I196" i="2" a="1"/>
  <c r="I196" i="2" s="1"/>
  <c r="I94" i="2" a="1"/>
  <c r="I94" i="2" s="1"/>
  <c r="I301" i="2" a="1"/>
  <c r="I301" i="2" s="1"/>
  <c r="I445" i="2" a="1"/>
  <c r="I445" i="2" s="1"/>
  <c r="I357" i="2" a="1"/>
  <c r="I357" i="2" s="1"/>
  <c r="I460" i="2" a="1"/>
  <c r="I460" i="2" s="1"/>
  <c r="I59" i="2" a="1"/>
  <c r="I59" i="2" s="1"/>
  <c r="I633" i="2" a="1"/>
  <c r="I633" i="2" s="1"/>
  <c r="I562" i="2" a="1"/>
  <c r="I562" i="2" s="1"/>
  <c r="I455" i="2" a="1"/>
  <c r="I455" i="2" s="1"/>
  <c r="I271" i="2" a="1"/>
  <c r="I271" i="2" s="1"/>
  <c r="I166" i="2" a="1"/>
  <c r="I166" i="2" s="1"/>
  <c r="I9" i="2" a="1"/>
  <c r="I9" i="2" s="1"/>
  <c r="I25" i="2" a="1"/>
  <c r="I25" i="2" s="1"/>
  <c r="I12" i="2" a="1"/>
  <c r="I12" i="2" s="1"/>
  <c r="I28" i="2" a="1"/>
  <c r="I28" i="2" s="1"/>
  <c r="I38" i="2" a="1"/>
  <c r="I38" i="2" s="1"/>
  <c r="I46" i="2" a="1"/>
  <c r="I46" i="2" s="1"/>
  <c r="I54" i="2" a="1"/>
  <c r="I54" i="2" s="1"/>
  <c r="I147" i="2" a="1"/>
  <c r="I147" i="2" s="1"/>
  <c r="I81" i="2" a="1"/>
  <c r="I81" i="2" s="1"/>
  <c r="I117" i="2" a="1"/>
  <c r="I117" i="2" s="1"/>
  <c r="I179" i="2" a="1"/>
  <c r="I179" i="2" s="1"/>
  <c r="I124" i="2" a="1"/>
  <c r="I124" i="2" s="1"/>
  <c r="I61" i="2" a="1"/>
  <c r="I61" i="2" s="1"/>
  <c r="I107" i="2" a="1"/>
  <c r="I107" i="2" s="1"/>
  <c r="I139" i="2" a="1"/>
  <c r="I139" i="2" s="1"/>
  <c r="I285" i="2" a="1"/>
  <c r="I285" i="2" s="1"/>
  <c r="I126" i="2" a="1"/>
  <c r="I126" i="2" s="1"/>
  <c r="I314" i="2" a="1"/>
  <c r="I314" i="2" s="1"/>
  <c r="I194" i="2" a="1"/>
  <c r="I194" i="2" s="1"/>
  <c r="I256" i="2" a="1"/>
  <c r="I256" i="2" s="1"/>
  <c r="I235" i="2" a="1"/>
  <c r="I235" i="2" s="1"/>
  <c r="I342" i="2" a="1"/>
  <c r="I342" i="2" s="1"/>
  <c r="I330" i="2" a="1"/>
  <c r="I330" i="2" s="1"/>
  <c r="I339" i="2" a="1"/>
  <c r="I339" i="2" s="1"/>
  <c r="I205" i="2" a="1"/>
  <c r="I205" i="2" s="1"/>
  <c r="I327" i="2" a="1"/>
  <c r="I327" i="2" s="1"/>
  <c r="I387" i="2" a="1"/>
  <c r="I387" i="2" s="1"/>
  <c r="I360" i="2" a="1"/>
  <c r="I360" i="2" s="1"/>
  <c r="I386" i="2" a="1"/>
  <c r="I386" i="2" s="1"/>
  <c r="I374" i="2" a="1"/>
  <c r="I374" i="2" s="1"/>
  <c r="I555" i="2" a="1"/>
  <c r="I555" i="2" s="1"/>
  <c r="I404" i="2" a="1"/>
  <c r="I404" i="2" s="1"/>
  <c r="I522" i="2" a="1"/>
  <c r="I522" i="2" s="1"/>
  <c r="I520" i="2" a="1"/>
  <c r="I520" i="2" s="1"/>
  <c r="I569" i="2" a="1"/>
  <c r="I569" i="2" s="1"/>
  <c r="I587" i="2" a="1"/>
  <c r="I587" i="2" s="1"/>
  <c r="I581" i="2" a="1"/>
  <c r="I581" i="2" s="1"/>
  <c r="I621" i="2" a="1"/>
  <c r="I621" i="2" s="1"/>
  <c r="I639" i="2" a="1"/>
  <c r="I639" i="2" s="1"/>
  <c r="I509" i="2" a="1"/>
  <c r="I509" i="2" s="1"/>
  <c r="I604" i="2" a="1"/>
  <c r="I604" i="2" s="1"/>
  <c r="I511" i="2" a="1"/>
  <c r="I511" i="2" s="1"/>
  <c r="I502" i="2" a="1"/>
  <c r="I502" i="2" s="1"/>
  <c r="I591" i="2" a="1"/>
  <c r="I591" i="2" s="1"/>
  <c r="I504" i="2" a="1"/>
  <c r="I504" i="2" s="1"/>
  <c r="I497" i="2" a="1"/>
  <c r="I497" i="2" s="1"/>
  <c r="I582" i="2" a="1"/>
  <c r="I582" i="2" s="1"/>
  <c r="I590" i="2" a="1"/>
  <c r="I590" i="2" s="1"/>
  <c r="I411" i="2" a="1"/>
  <c r="I411" i="2" s="1"/>
  <c r="I492" i="2" a="1"/>
  <c r="I492" i="2" s="1"/>
  <c r="I270" i="2" a="1"/>
  <c r="I270" i="2" s="1"/>
  <c r="I183" i="2" a="1"/>
  <c r="I183" i="2" s="1"/>
  <c r="I75" i="2" a="1"/>
  <c r="I75" i="2" s="1"/>
  <c r="I557" i="2" a="1"/>
  <c r="I557" i="2" s="1"/>
  <c r="I449" i="2" a="1"/>
  <c r="I449" i="2" s="1"/>
  <c r="I508" i="2" a="1"/>
  <c r="I508" i="2" s="1"/>
  <c r="I212" i="2" a="1"/>
  <c r="I212" i="2" s="1"/>
  <c r="I78" i="2" a="1"/>
  <c r="I78" i="2" s="1"/>
  <c r="I466" i="2" a="1"/>
  <c r="I466" i="2" s="1"/>
  <c r="I258" i="2" a="1"/>
  <c r="I258" i="2" s="1"/>
  <c r="I200" i="2" a="1"/>
  <c r="I200" i="2" s="1"/>
  <c r="I464" i="2" a="1"/>
  <c r="I464" i="2" s="1"/>
  <c r="I389" i="2" a="1"/>
  <c r="I389" i="2" s="1"/>
  <c r="I260" i="2" a="1"/>
  <c r="I260" i="2" s="1"/>
  <c r="I88" i="2" a="1"/>
  <c r="I88" i="2" s="1"/>
  <c r="I309" i="2" a="1"/>
  <c r="I309" i="2" s="1"/>
  <c r="I274" i="2" a="1"/>
  <c r="I274" i="2" s="1"/>
  <c r="I184" i="2" a="1"/>
  <c r="I184" i="2" s="1"/>
  <c r="I369" i="2" a="1"/>
  <c r="I369" i="2" s="1"/>
  <c r="I306" i="2" a="1"/>
  <c r="I306" i="2" s="1"/>
  <c r="I62" i="2" a="1"/>
  <c r="I62" i="2" s="1"/>
  <c r="I216" i="2" a="1"/>
  <c r="I216" i="2" s="1"/>
  <c r="I484" i="2" a="1"/>
  <c r="I484" i="2" s="1"/>
  <c r="I397" i="2" a="1"/>
  <c r="I397" i="2" s="1"/>
  <c r="I300" i="2" a="1"/>
  <c r="I300" i="2" s="1"/>
  <c r="I106" i="2" a="1"/>
  <c r="I106" i="2" s="1"/>
  <c r="I578" i="2" a="1"/>
  <c r="I578" i="2" s="1"/>
  <c r="I480" i="2" a="1"/>
  <c r="I480" i="2" s="1"/>
  <c r="I423" i="2" a="1"/>
  <c r="I423" i="2" s="1"/>
  <c r="I188" i="2" a="1"/>
  <c r="I188" i="2" s="1"/>
  <c r="I86" i="2" a="1"/>
  <c r="I86" i="2" s="1"/>
  <c r="I11" i="2" a="1"/>
  <c r="I11" i="2" s="1"/>
  <c r="I27" i="2" a="1"/>
  <c r="I27" i="2" s="1"/>
  <c r="I14" i="2" a="1"/>
  <c r="I14" i="2" s="1"/>
  <c r="I30" i="2" a="1"/>
  <c r="I30" i="2" s="1"/>
  <c r="I39" i="2" a="1"/>
  <c r="I39" i="2" s="1"/>
  <c r="I47" i="2" a="1"/>
  <c r="I47" i="2" s="1"/>
  <c r="I55" i="2" a="1"/>
  <c r="I55" i="2" s="1"/>
  <c r="I227" i="2" a="1"/>
  <c r="I227" i="2" s="1"/>
  <c r="I89" i="2" a="1"/>
  <c r="I89" i="2" s="1"/>
  <c r="I121" i="2" a="1"/>
  <c r="I121" i="2" s="1"/>
  <c r="I195" i="2" a="1"/>
  <c r="I195" i="2" s="1"/>
  <c r="I128" i="2" a="1"/>
  <c r="I128" i="2" s="1"/>
  <c r="I69" i="2" a="1"/>
  <c r="I69" i="2" s="1"/>
  <c r="I111" i="2" a="1"/>
  <c r="I111" i="2" s="1"/>
  <c r="I143" i="2" a="1"/>
  <c r="I143" i="2" s="1"/>
  <c r="I60" i="2" a="1"/>
  <c r="I60" i="2" s="1"/>
  <c r="I130" i="2" a="1"/>
  <c r="I130" i="2" s="1"/>
  <c r="I336" i="2" a="1"/>
  <c r="I336" i="2" s="1"/>
  <c r="I202" i="2" a="1"/>
  <c r="I202" i="2" s="1"/>
  <c r="I264" i="2" a="1"/>
  <c r="I264" i="2" s="1"/>
  <c r="I251" i="2" a="1"/>
  <c r="I251" i="2" s="1"/>
  <c r="I406" i="2" a="1"/>
  <c r="I406" i="2" s="1"/>
  <c r="I366" i="2" a="1"/>
  <c r="I366" i="2" s="1"/>
  <c r="I356" i="2" a="1"/>
  <c r="I356" i="2" s="1"/>
  <c r="I213" i="2" a="1"/>
  <c r="I213" i="2" s="1"/>
  <c r="I257" i="2" a="1"/>
  <c r="I257" i="2" s="1"/>
  <c r="I344" i="2" a="1"/>
  <c r="I344" i="2" s="1"/>
  <c r="I367" i="2" a="1"/>
  <c r="I367" i="2" s="1"/>
  <c r="I312" i="2" a="1"/>
  <c r="I312" i="2" s="1"/>
  <c r="I390" i="2" a="1"/>
  <c r="I390" i="2" s="1"/>
  <c r="I528" i="2" a="1"/>
  <c r="I528" i="2" s="1"/>
  <c r="I408" i="2" a="1"/>
  <c r="I408" i="2" s="1"/>
  <c r="I538" i="2" a="1"/>
  <c r="I538" i="2" s="1"/>
  <c r="I526" i="2" a="1"/>
  <c r="I526" i="2" s="1"/>
  <c r="I585" i="2" a="1"/>
  <c r="I585" i="2" s="1"/>
  <c r="I593" i="2" a="1"/>
  <c r="I593" i="2" s="1"/>
  <c r="I595" i="2" a="1"/>
  <c r="I595" i="2" s="1"/>
  <c r="I625" i="2" a="1"/>
  <c r="I625" i="2" s="1"/>
  <c r="I643" i="2" a="1"/>
  <c r="I643" i="2" s="1"/>
  <c r="I360" i="4" a="1"/>
  <c r="I360" i="4" s="1"/>
  <c r="I264" i="4" a="1"/>
  <c r="I264" i="4" s="1"/>
  <c r="I288" i="4" a="1"/>
  <c r="I288" i="4" s="1"/>
  <c r="I284" i="4" a="1"/>
  <c r="I284" i="4" s="1"/>
  <c r="I289" i="4" a="1"/>
  <c r="I289" i="4" s="1"/>
  <c r="I315" i="4" a="1"/>
  <c r="I315" i="4" s="1"/>
  <c r="I281" i="4" a="1"/>
  <c r="I281" i="4" s="1"/>
  <c r="I392" i="4" a="1"/>
  <c r="I392" i="4" s="1"/>
  <c r="I516" i="4" a="1"/>
  <c r="I516" i="4" s="1"/>
  <c r="I494" i="4" a="1"/>
  <c r="I494" i="4" s="1"/>
  <c r="I507" i="4" a="1"/>
  <c r="I507" i="4" s="1"/>
  <c r="I605" i="4" a="1"/>
  <c r="I605" i="4" s="1"/>
  <c r="I231" i="4" a="1"/>
  <c r="I231" i="4" s="1"/>
  <c r="I261" i="4" a="1"/>
  <c r="I261" i="4" s="1"/>
  <c r="I462" i="4" a="1"/>
  <c r="I462" i="4" s="1"/>
  <c r="I609" i="4" a="1"/>
  <c r="I609" i="4" s="1"/>
  <c r="I324" i="4" a="1"/>
  <c r="I324" i="4" s="1"/>
  <c r="I510" i="4" a="1"/>
  <c r="I510" i="4" s="1"/>
  <c r="I260" i="4" a="1"/>
  <c r="I260" i="4" s="1"/>
  <c r="I223" i="4" a="1"/>
  <c r="I223" i="4" s="1"/>
  <c r="I368" i="4" a="1"/>
  <c r="I368" i="4" s="1"/>
  <c r="I252" i="4" a="1"/>
  <c r="I252" i="4" s="1"/>
  <c r="I521" i="4" a="1"/>
  <c r="I521" i="4" s="1"/>
  <c r="I371" i="4" a="1"/>
  <c r="I371" i="4" s="1"/>
  <c r="I269" i="4" a="1"/>
  <c r="I269" i="4" s="1"/>
  <c r="I253" i="4" a="1"/>
  <c r="I253" i="4" s="1"/>
  <c r="I240" i="4" a="1"/>
  <c r="I240" i="4" s="1"/>
  <c r="I236" i="4" a="1"/>
  <c r="I236" i="4" s="1"/>
  <c r="I513" i="4" a="1"/>
  <c r="I513" i="4" s="1"/>
  <c r="I323" i="4" a="1"/>
  <c r="I323" i="4" s="1"/>
  <c r="I347" i="4" a="1"/>
  <c r="I347" i="4" s="1"/>
  <c r="I230" i="4" a="1"/>
  <c r="I230" i="4" s="1"/>
  <c r="I364" i="4" a="1"/>
  <c r="I364" i="4" s="1"/>
  <c r="I506" i="4" a="1"/>
  <c r="I506" i="4" s="1"/>
  <c r="I222" i="4" a="1"/>
  <c r="I222" i="4" s="1"/>
  <c r="I534" i="4" a="1"/>
  <c r="I534" i="4" s="1"/>
  <c r="I244" i="4" a="1"/>
  <c r="I244" i="4" s="1"/>
  <c r="I304" i="4" a="1"/>
  <c r="I304" i="4" s="1"/>
  <c r="I248" i="4" a="1"/>
  <c r="I248" i="4" s="1"/>
  <c r="I526" i="4" a="1"/>
  <c r="I526" i="4" s="1"/>
  <c r="I414" i="4" a="1"/>
  <c r="I414" i="4" s="1"/>
  <c r="I285" i="4" a="1"/>
  <c r="I285" i="4" s="1"/>
  <c r="I257" i="4" a="1"/>
  <c r="I257" i="4" s="1"/>
  <c r="I265" i="4" a="1"/>
  <c r="I265" i="4" s="1"/>
  <c r="I181" i="4" a="1"/>
  <c r="I181" i="4" s="1"/>
  <c r="I292" i="4" a="1"/>
  <c r="I292" i="4" s="1"/>
  <c r="I277" i="4" a="1"/>
  <c r="I277" i="4" s="1"/>
  <c r="I577" i="4" a="1"/>
  <c r="I577" i="4" s="1"/>
  <c r="I336" i="4" a="1"/>
  <c r="I336" i="4" s="1"/>
  <c r="I256" i="4" a="1"/>
  <c r="I256" i="4" s="1"/>
  <c r="I273" i="4" a="1"/>
  <c r="I273" i="4" s="1"/>
  <c r="I35" i="4" a="1"/>
  <c r="I35" i="4" s="1"/>
  <c r="I18" i="4" a="1"/>
  <c r="I18" i="4" s="1"/>
  <c r="I14" i="4" a="1"/>
  <c r="I14" i="4" s="1"/>
  <c r="I82" i="4" a="1"/>
  <c r="I82" i="4" s="1"/>
  <c r="I126" i="4" a="1"/>
  <c r="I126" i="4" s="1"/>
  <c r="I197" i="4" a="1"/>
  <c r="I197" i="4" s="1"/>
  <c r="I137" i="4" a="1"/>
  <c r="I137" i="4" s="1"/>
  <c r="I19" i="4" a="1"/>
  <c r="I19" i="4" s="1"/>
  <c r="I46" i="4" a="1"/>
  <c r="I46" i="4" s="1"/>
  <c r="I166" i="4" a="1"/>
  <c r="I166" i="4" s="1"/>
  <c r="I182" i="4" a="1"/>
  <c r="I182" i="4" s="1"/>
  <c r="I177" i="4" a="1"/>
  <c r="I177" i="4" s="1"/>
  <c r="I34" i="4" a="1"/>
  <c r="I34" i="4" s="1"/>
  <c r="I151" i="4" a="1"/>
  <c r="I151" i="4" s="1"/>
  <c r="I174" i="4" a="1"/>
  <c r="I174" i="4" s="1"/>
  <c r="I96" i="4" a="1"/>
  <c r="I96" i="4" s="1"/>
  <c r="I153" i="4" a="1"/>
  <c r="I153" i="4" s="1"/>
  <c r="I109" i="4" a="1"/>
  <c r="I109" i="4" s="1"/>
  <c r="I65" i="4" a="1"/>
  <c r="I65" i="4" s="1"/>
  <c r="I143" i="4" a="1"/>
  <c r="I143" i="4" s="1"/>
  <c r="I200" i="4" a="1"/>
  <c r="I200" i="4" s="1"/>
  <c r="I4" i="4" a="1"/>
  <c r="I4" i="4" s="1"/>
  <c r="I37" i="4" a="1"/>
  <c r="I37" i="4" s="1"/>
  <c r="I162" i="4" a="1"/>
  <c r="I162" i="4" s="1"/>
  <c r="I59" i="4" a="1"/>
  <c r="I59" i="4" s="1"/>
  <c r="I205" i="4" a="1"/>
  <c r="I205" i="4" s="1"/>
  <c r="I66" i="4" a="1"/>
  <c r="I66" i="4" s="1"/>
  <c r="I33" i="4" a="1"/>
  <c r="I33" i="4" s="1"/>
  <c r="I144" i="4" a="1"/>
  <c r="I144" i="4" s="1"/>
  <c r="I89" i="4" a="1"/>
  <c r="I89" i="4" s="1"/>
  <c r="I112" i="4" a="1"/>
  <c r="I112" i="4" s="1"/>
  <c r="I80" i="4" a="1"/>
  <c r="I80" i="4" s="1"/>
  <c r="I147" i="4" a="1"/>
  <c r="I147" i="4" s="1"/>
  <c r="I17" i="4" a="1"/>
  <c r="I17" i="4" s="1"/>
  <c r="I49" i="4" a="1"/>
  <c r="I49" i="4" s="1"/>
  <c r="I24" i="4" a="1"/>
  <c r="I24" i="4" s="1"/>
  <c r="I76" i="4" a="1"/>
  <c r="I76" i="4" s="1"/>
  <c r="I77" i="4" a="1"/>
  <c r="I77" i="4" s="1"/>
  <c r="I56" i="4" a="1"/>
  <c r="I56" i="4" s="1"/>
  <c r="I40" i="4" a="1"/>
  <c r="I40" i="4" s="1"/>
  <c r="I120" i="4" a="1"/>
  <c r="I120" i="4" s="1"/>
  <c r="I206" i="4" a="1"/>
  <c r="I206" i="4" s="1"/>
  <c r="I139" i="4" a="1"/>
  <c r="I139" i="4" s="1"/>
  <c r="I111" i="4" a="1"/>
  <c r="I111" i="4" s="1"/>
  <c r="I203" i="4" a="1"/>
  <c r="I203" i="4" s="1"/>
  <c r="I95" i="4" a="1"/>
  <c r="I95" i="4" s="1"/>
  <c r="I105" i="4" a="1"/>
  <c r="I105" i="4" s="1"/>
  <c r="I207" i="4" a="1"/>
  <c r="I207" i="4" s="1"/>
  <c r="I26" i="4" a="1"/>
  <c r="I26" i="4" s="1"/>
  <c r="I11" i="4" a="1"/>
  <c r="I11" i="4" s="1"/>
  <c r="I90" i="4" a="1"/>
  <c r="I90" i="4" s="1"/>
  <c r="I104" i="4" a="1"/>
  <c r="I104" i="4" s="1"/>
  <c r="I61" i="4" a="1"/>
  <c r="I61" i="4" s="1"/>
  <c r="I168" i="4" a="1"/>
  <c r="I168" i="4" s="1"/>
  <c r="I149" i="4" a="1"/>
  <c r="I149" i="4" s="1"/>
  <c r="I83" i="4" a="1"/>
  <c r="I83" i="4" s="1"/>
  <c r="I119" i="4" a="1"/>
  <c r="I119" i="4" s="1"/>
  <c r="I213" i="4" a="1"/>
  <c r="I213" i="4" s="1"/>
  <c r="I69" i="4" a="1"/>
  <c r="I69" i="4" s="1"/>
  <c r="I51" i="4" a="1"/>
  <c r="I51" i="4" s="1"/>
  <c r="I87" i="4" a="1"/>
  <c r="I87" i="4" s="1"/>
  <c r="I161" i="4" a="1"/>
  <c r="I161" i="4" s="1"/>
  <c r="I138" i="4" a="1"/>
  <c r="I138" i="4" s="1"/>
  <c r="I52" i="4" a="1"/>
  <c r="I52" i="4" s="1"/>
  <c r="I94" i="4" a="1"/>
  <c r="I94" i="4" s="1"/>
  <c r="I133" i="4" a="1"/>
  <c r="I133" i="4" s="1"/>
  <c r="I100" i="4" a="1"/>
  <c r="I100" i="4" s="1"/>
  <c r="I194" i="4" a="1"/>
  <c r="I194" i="4" s="1"/>
  <c r="I172" i="4" a="1"/>
  <c r="I172" i="4" s="1"/>
  <c r="I20" i="4" a="1"/>
  <c r="I20" i="4" s="1"/>
  <c r="K11" i="4" a="1"/>
  <c r="K11" i="4" s="1"/>
  <c r="I74" i="4" a="1"/>
  <c r="I74" i="4" s="1"/>
  <c r="I170" i="4" a="1"/>
  <c r="I170" i="4" s="1"/>
  <c r="I9" i="4" a="1"/>
  <c r="I9" i="4" s="1"/>
  <c r="I184" i="4" a="1"/>
  <c r="I184" i="4" s="1"/>
  <c r="L7" i="4"/>
  <c r="I39" i="4" a="1"/>
  <c r="I39" i="4" s="1"/>
  <c r="K13" i="4" a="1"/>
  <c r="K13" i="4" s="1"/>
  <c r="I124" i="4" a="1"/>
  <c r="I124" i="4" s="1"/>
  <c r="I169" i="4" a="1"/>
  <c r="I169" i="4" s="1"/>
  <c r="I99" i="4" a="1"/>
  <c r="I99" i="4" s="1"/>
  <c r="I68" i="4" a="1"/>
  <c r="I68" i="4" s="1"/>
  <c r="I28" i="4" a="1"/>
  <c r="I28" i="4" s="1"/>
  <c r="I48" i="4" a="1"/>
  <c r="I48" i="4" s="1"/>
  <c r="I163" i="4" a="1"/>
  <c r="I163" i="4" s="1"/>
  <c r="I178" i="4" a="1"/>
  <c r="I178" i="4" s="1"/>
  <c r="I210" i="4" a="1"/>
  <c r="I210" i="4" s="1"/>
  <c r="I211" i="4" a="1"/>
  <c r="I211" i="4" s="1"/>
  <c r="L6" i="4"/>
  <c r="I98" i="4" a="1"/>
  <c r="I98" i="4" s="1"/>
  <c r="I44" i="4" a="1"/>
  <c r="I44" i="4" s="1"/>
  <c r="I185" i="4" a="1"/>
  <c r="I185" i="4" s="1"/>
  <c r="I132" i="4" a="1"/>
  <c r="I132" i="4" s="1"/>
  <c r="I173" i="4" a="1"/>
  <c r="I173" i="4" s="1"/>
  <c r="I212" i="4" a="1"/>
  <c r="I212" i="4" s="1"/>
  <c r="I78" i="4" a="1"/>
  <c r="I78" i="4" s="1"/>
  <c r="I142" i="4" a="1"/>
  <c r="I142" i="4" s="1"/>
  <c r="I208" i="4" a="1"/>
  <c r="I208" i="4" s="1"/>
  <c r="I23" i="4" a="1"/>
  <c r="I23" i="4" s="1"/>
  <c r="I123" i="4" a="1"/>
  <c r="I123" i="4" s="1"/>
  <c r="I38" i="4" a="1"/>
  <c r="I38" i="4" s="1"/>
  <c r="I79" i="4" a="1"/>
  <c r="I79" i="4" s="1"/>
  <c r="I202" i="4" a="1"/>
  <c r="I202" i="4" s="1"/>
  <c r="I8" i="4" a="1"/>
  <c r="I8" i="4" s="1"/>
  <c r="I10" i="4" a="1"/>
  <c r="I10" i="4" s="1"/>
  <c r="I81" i="4" a="1"/>
  <c r="I81" i="4" s="1"/>
  <c r="I159" i="4" a="1"/>
  <c r="I159" i="4" s="1"/>
  <c r="I13" i="4" a="1"/>
  <c r="I13" i="4" s="1"/>
  <c r="I6" i="4" a="1"/>
  <c r="I6" i="4" s="1"/>
  <c r="I191" i="4" a="1"/>
  <c r="I191" i="4" s="1"/>
  <c r="I198" i="4" a="1"/>
  <c r="I198" i="4" s="1"/>
  <c r="I3" i="4" a="1"/>
  <c r="I3" i="4" s="1"/>
  <c r="I187" i="4" a="1"/>
  <c r="I187" i="4" s="1"/>
  <c r="I53" i="4" a="1"/>
  <c r="I53" i="4" s="1"/>
  <c r="I107" i="4" a="1"/>
  <c r="I107" i="4" s="1"/>
  <c r="I193" i="4" a="1"/>
  <c r="I193" i="4" s="1"/>
  <c r="I86" i="4" a="1"/>
  <c r="I86" i="4" s="1"/>
  <c r="I160" i="4" a="1"/>
  <c r="I160" i="4" s="1"/>
  <c r="I155" i="4" a="1"/>
  <c r="I155" i="4" s="1"/>
  <c r="I121" i="4" a="1"/>
  <c r="I121" i="4" s="1"/>
  <c r="I171" i="4" a="1"/>
  <c r="I171" i="4" s="1"/>
  <c r="I154" i="4" a="1"/>
  <c r="I154" i="4" s="1"/>
  <c r="I158" i="4" a="1"/>
  <c r="I158" i="4" s="1"/>
  <c r="I97" i="4" a="1"/>
  <c r="I97" i="4" s="1"/>
  <c r="I180" i="4" a="1"/>
  <c r="I180" i="4" s="1"/>
  <c r="I84" i="4" a="1"/>
  <c r="I84" i="4" s="1"/>
  <c r="I42" i="4" a="1"/>
  <c r="I42" i="4" s="1"/>
  <c r="I214" i="4" a="1"/>
  <c r="I214" i="4" s="1"/>
  <c r="I196" i="4" a="1"/>
  <c r="I196" i="4" s="1"/>
  <c r="I204" i="4" a="1"/>
  <c r="I204" i="4" s="1"/>
  <c r="I103" i="4" a="1"/>
  <c r="I103" i="4" s="1"/>
  <c r="I31" i="4" a="1"/>
  <c r="I31" i="4" s="1"/>
  <c r="I47" i="4" a="1"/>
  <c r="I47" i="4" s="1"/>
  <c r="K9" i="4" a="1"/>
  <c r="K9" i="4" s="1"/>
  <c r="I141" i="4" a="1"/>
  <c r="I141" i="4" s="1"/>
  <c r="I64" i="4" a="1"/>
  <c r="I64" i="4" s="1"/>
  <c r="I199" i="4" a="1"/>
  <c r="I199" i="4" s="1"/>
  <c r="I73" i="4" a="1"/>
  <c r="I73" i="4" s="1"/>
  <c r="I209" i="4" a="1"/>
  <c r="I209" i="4" s="1"/>
  <c r="I146" i="4" a="1"/>
  <c r="I146" i="4" s="1"/>
  <c r="I179" i="4" a="1"/>
  <c r="I179" i="4" s="1"/>
  <c r="K17" i="4" a="1"/>
  <c r="K17" i="4" s="1"/>
  <c r="I91" i="4" a="1"/>
  <c r="I91" i="4" s="1"/>
  <c r="I110" i="4" a="1"/>
  <c r="I110" i="4" s="1"/>
  <c r="I134" i="4" a="1"/>
  <c r="I134" i="4" s="1"/>
  <c r="K14" i="4" a="1"/>
  <c r="K14" i="4" s="1"/>
  <c r="I57" i="4" a="1"/>
  <c r="I57" i="4" s="1"/>
  <c r="I102" i="4" a="1"/>
  <c r="I102" i="4" s="1"/>
  <c r="K10" i="4" a="1"/>
  <c r="K10" i="4" s="1"/>
  <c r="I157" i="4" a="1"/>
  <c r="I157" i="4" s="1"/>
  <c r="K15" i="4" a="1"/>
  <c r="K15" i="4" s="1"/>
  <c r="I45" i="4" a="1"/>
  <c r="I45" i="4" s="1"/>
  <c r="I32" i="4" a="1"/>
  <c r="I32" i="4" s="1"/>
  <c r="L8" i="4"/>
  <c r="K19" i="4" a="1"/>
  <c r="K19" i="4" s="1"/>
  <c r="L5" i="4"/>
  <c r="I188" i="4" a="1"/>
  <c r="I188" i="4" s="1"/>
  <c r="I165" i="4" a="1"/>
  <c r="I165" i="4" s="1"/>
  <c r="I21" i="4" a="1"/>
  <c r="I21" i="4" s="1"/>
  <c r="I5" i="4" a="1"/>
  <c r="I5" i="4" s="1"/>
  <c r="I150" i="4" a="1"/>
  <c r="I150" i="4" s="1"/>
  <c r="N5" i="4" a="1"/>
  <c r="N5" i="4" s="1"/>
  <c r="K26" i="4" a="1"/>
  <c r="K26" i="4" s="1"/>
  <c r="I67" i="4" a="1"/>
  <c r="I67" i="4" s="1"/>
  <c r="I186" i="4" a="1"/>
  <c r="I186" i="4" s="1"/>
  <c r="I50" i="4" a="1"/>
  <c r="I50" i="4" s="1"/>
  <c r="K22" i="4" a="1"/>
  <c r="K22" i="4" s="1"/>
  <c r="I29" i="4" a="1"/>
  <c r="I29" i="4" s="1"/>
  <c r="K18" i="4" a="1"/>
  <c r="K18" i="4" s="1"/>
  <c r="I7" i="4" a="1"/>
  <c r="I7" i="4" s="1"/>
  <c r="I22" i="4" a="1"/>
  <c r="I22" i="4" s="1"/>
  <c r="P3" i="2" a="1"/>
  <c r="P3" i="2" s="1"/>
  <c r="N5" i="2" a="1"/>
  <c r="N5" i="2" s="1"/>
  <c r="I41" i="4" a="1"/>
  <c r="I41" i="4" s="1"/>
  <c r="K27" i="4"/>
  <c r="I30" i="4" a="1"/>
  <c r="I30" i="4" s="1"/>
  <c r="I54" i="4" a="1"/>
  <c r="I54" i="4" s="1"/>
  <c r="I118" i="4" a="1"/>
  <c r="I118" i="4" s="1"/>
  <c r="I60" i="4" a="1"/>
  <c r="I60" i="4" s="1"/>
  <c r="I114" i="4" a="1"/>
  <c r="I114" i="4" s="1"/>
  <c r="I127" i="4" a="1"/>
  <c r="I127" i="4" s="1"/>
  <c r="K23" i="4" a="1"/>
  <c r="K23" i="4" s="1"/>
  <c r="K21" i="4" a="1"/>
  <c r="K21" i="4" s="1"/>
  <c r="I36" i="4" a="1"/>
  <c r="I36" i="4" s="1"/>
  <c r="I16" i="4" a="1"/>
  <c r="I16" i="4" s="1"/>
  <c r="I115" i="4" a="1"/>
  <c r="I115" i="4" s="1"/>
  <c r="I43" i="4" a="1"/>
  <c r="I43" i="4" s="1"/>
  <c r="I15" i="4" a="1"/>
  <c r="I15" i="4" s="1"/>
  <c r="I71" i="4" a="1"/>
  <c r="I71" i="4" s="1"/>
  <c r="I130" i="4" a="1"/>
  <c r="I130" i="4" s="1"/>
  <c r="I75" i="4" a="1"/>
  <c r="I75" i="4" s="1"/>
  <c r="P3" i="4" a="1"/>
  <c r="I72" i="4" a="1"/>
  <c r="I72" i="4" s="1"/>
  <c r="I63" i="4" a="1"/>
  <c r="I63" i="4" s="1"/>
  <c r="I85" i="4" a="1"/>
  <c r="I85" i="4" s="1"/>
  <c r="I122" i="4" a="1"/>
  <c r="I122" i="4" s="1"/>
  <c r="I62" i="4" a="1"/>
  <c r="I62" i="4" s="1"/>
  <c r="I131" i="4" a="1"/>
  <c r="I131" i="4" s="1"/>
  <c r="I25" i="4" a="1"/>
  <c r="I25" i="4" s="1"/>
  <c r="I93" i="4" a="1"/>
  <c r="I93" i="4" s="1"/>
  <c r="I27" i="4" a="1"/>
  <c r="I27" i="4" s="1"/>
  <c r="I55" i="4" a="1"/>
  <c r="I55" i="4" s="1"/>
  <c r="I176" i="4" a="1"/>
  <c r="I176" i="4" s="1"/>
  <c r="I70" i="4" a="1"/>
  <c r="I70" i="4" s="1"/>
  <c r="K17" i="2" a="1"/>
  <c r="K17" i="2" s="1"/>
  <c r="K21" i="2" a="1"/>
  <c r="K21" i="2" s="1"/>
  <c r="L6" i="2"/>
  <c r="K9" i="2" a="1"/>
  <c r="K9" i="2" s="1"/>
  <c r="K16" i="2" a="1"/>
  <c r="K16" i="2" s="1"/>
  <c r="K10" i="2" a="1"/>
  <c r="K10" i="2" s="1"/>
  <c r="K22" i="2" a="1"/>
  <c r="K22" i="2" s="1"/>
  <c r="K20" i="2" a="1"/>
  <c r="K20" i="2" s="1"/>
  <c r="K12" i="2" a="1"/>
  <c r="K12" i="2" s="1"/>
  <c r="L7" i="2"/>
  <c r="K14" i="2" a="1"/>
  <c r="K14" i="2" s="1"/>
  <c r="K18" i="2" a="1"/>
  <c r="K18" i="2" s="1"/>
  <c r="K8" i="2" a="1"/>
  <c r="K8" i="2" s="1"/>
  <c r="K13" i="2" a="1"/>
  <c r="K13" i="2" s="1"/>
  <c r="L5" i="2"/>
  <c r="E17" i="1" a="1"/>
  <c r="E17" i="1" s="1"/>
  <c r="AW51" i="2" l="1" a="1"/>
  <c r="AW51" i="2" s="1"/>
  <c r="AU51" i="2" a="1"/>
  <c r="AU51" i="2" s="1"/>
  <c r="AV51" i="2" a="1"/>
  <c r="AV51" i="2" s="1"/>
  <c r="BF95" i="2" a="1"/>
  <c r="BF95" i="2" s="1"/>
  <c r="BE95" i="2"/>
  <c r="BL5" i="2"/>
  <c r="R51" i="2" a="1"/>
  <c r="R51" i="2" s="1"/>
  <c r="Z51" i="2" a="1"/>
  <c r="Z51" i="2" s="1"/>
  <c r="AH51" i="2" a="1"/>
  <c r="AH51" i="2" s="1"/>
  <c r="AP51" i="2" a="1"/>
  <c r="AP51" i="2" s="1"/>
  <c r="U51" i="2" a="1"/>
  <c r="U51" i="2" s="1"/>
  <c r="AC51" i="2" a="1"/>
  <c r="AC51" i="2" s="1"/>
  <c r="AK51" i="2" a="1"/>
  <c r="AK51" i="2" s="1"/>
  <c r="AS51" i="2" a="1"/>
  <c r="AS51" i="2" s="1"/>
  <c r="W51" i="2" a="1"/>
  <c r="W51" i="2" s="1"/>
  <c r="AE51" i="2" a="1"/>
  <c r="AE51" i="2" s="1"/>
  <c r="AM51" i="2" a="1"/>
  <c r="AM51" i="2" s="1"/>
  <c r="P51" i="2" a="1"/>
  <c r="P51" i="2" s="1"/>
  <c r="T51" i="2" a="1"/>
  <c r="T51" i="2" s="1"/>
  <c r="AG51" i="2" a="1"/>
  <c r="AG51" i="2" s="1"/>
  <c r="AT51" i="2" a="1"/>
  <c r="AT51" i="2" s="1"/>
  <c r="V51" i="2" a="1"/>
  <c r="V51" i="2" s="1"/>
  <c r="AI51" i="2" a="1"/>
  <c r="AI51" i="2" s="1"/>
  <c r="X51" i="2" a="1"/>
  <c r="X51" i="2" s="1"/>
  <c r="AJ51" i="2" a="1"/>
  <c r="AJ51" i="2" s="1"/>
  <c r="AO51" i="2" a="1"/>
  <c r="AO51" i="2" s="1"/>
  <c r="Q51" i="2" a="1"/>
  <c r="Q51" i="2" s="1"/>
  <c r="AF51" i="2" a="1"/>
  <c r="AF51" i="2" s="1"/>
  <c r="AB51" i="2" a="1"/>
  <c r="AB51" i="2" s="1"/>
  <c r="AQ51" i="2" a="1"/>
  <c r="AQ51" i="2" s="1"/>
  <c r="Y51" i="2" a="1"/>
  <c r="Y51" i="2" s="1"/>
  <c r="AL51" i="2" a="1"/>
  <c r="AL51" i="2" s="1"/>
  <c r="AA51" i="2" a="1"/>
  <c r="AA51" i="2" s="1"/>
  <c r="AN51" i="2" a="1"/>
  <c r="AN51" i="2" s="1"/>
  <c r="AD51" i="2" a="1"/>
  <c r="AD51" i="2" s="1"/>
  <c r="S51" i="2" a="1"/>
  <c r="S51" i="2" s="1"/>
  <c r="AR51" i="2" a="1"/>
  <c r="AR51" i="2" s="1"/>
  <c r="AS46" i="4" a="1"/>
  <c r="AS46" i="4" s="1"/>
  <c r="AS94" i="4" s="1" a="1"/>
  <c r="AS94" i="4" s="1"/>
  <c r="AP43" i="4" a="1"/>
  <c r="AP43" i="4" s="1"/>
  <c r="AP91" i="4" s="1" a="1"/>
  <c r="AP91" i="4" s="1"/>
  <c r="R45" i="4" a="1"/>
  <c r="R45" i="4" s="1"/>
  <c r="R93" i="4" s="1" a="1"/>
  <c r="R93" i="4" s="1"/>
  <c r="Q44" i="4" a="1"/>
  <c r="Q44" i="4" s="1"/>
  <c r="Q92" i="4" s="1" a="1"/>
  <c r="Q92" i="4" s="1"/>
  <c r="AS40" i="4" a="1"/>
  <c r="AS40" i="4" s="1"/>
  <c r="AS88" i="4" s="1" a="1"/>
  <c r="AS88" i="4" s="1"/>
  <c r="AP36" i="4" a="1"/>
  <c r="AP36" i="4" s="1"/>
  <c r="AP84" i="4" s="1" a="1"/>
  <c r="AP84" i="4" s="1"/>
  <c r="AP35" i="4" a="1"/>
  <c r="AP35" i="4" s="1"/>
  <c r="AP83" i="4" s="1" a="1"/>
  <c r="AP83" i="4" s="1"/>
  <c r="Q40" i="4" a="1"/>
  <c r="Q40" i="4" s="1"/>
  <c r="Q88" i="4" s="1" a="1"/>
  <c r="Q88" i="4" s="1"/>
  <c r="AT36" i="4" a="1"/>
  <c r="AT36" i="4" s="1"/>
  <c r="AT84" i="4" s="1" a="1"/>
  <c r="AT84" i="4" s="1"/>
  <c r="AP46" i="4" a="1"/>
  <c r="AP46" i="4" s="1"/>
  <c r="AP94" i="4" s="1" a="1"/>
  <c r="AP94" i="4" s="1"/>
  <c r="Q46" i="4" a="1"/>
  <c r="Q46" i="4" s="1"/>
  <c r="Q94" i="4" s="1" a="1"/>
  <c r="Q94" i="4" s="1"/>
  <c r="AS47" i="4" a="1"/>
  <c r="AS47" i="4" s="1"/>
  <c r="AS95" i="4" s="1" a="1"/>
  <c r="AS95" i="4" s="1"/>
  <c r="Q47" i="4" a="1"/>
  <c r="Q47" i="4" s="1"/>
  <c r="Q95" i="4" s="1" a="1"/>
  <c r="Q95" i="4" s="1"/>
  <c r="R46" i="4" a="1"/>
  <c r="R46" i="4" s="1"/>
  <c r="R94" i="4" s="1" a="1"/>
  <c r="R94" i="4" s="1"/>
  <c r="AT22" i="4" a="1"/>
  <c r="AT22" i="4" s="1"/>
  <c r="AT70" i="4" s="1" a="1"/>
  <c r="AT70" i="4" s="1"/>
  <c r="Q45" i="4" a="1"/>
  <c r="Q45" i="4" s="1"/>
  <c r="Q93" i="4" s="1" a="1"/>
  <c r="Q93" i="4" s="1"/>
  <c r="AP40" i="4" a="1"/>
  <c r="AP40" i="4" s="1"/>
  <c r="AP88" i="4" s="1" a="1"/>
  <c r="AP88" i="4" s="1"/>
  <c r="R38" i="4" a="1"/>
  <c r="R38" i="4" s="1"/>
  <c r="R86" i="4" s="1" a="1"/>
  <c r="R86" i="4" s="1"/>
  <c r="R37" i="4" a="1"/>
  <c r="R37" i="4" s="1"/>
  <c r="R85" i="4" s="1" a="1"/>
  <c r="R85" i="4" s="1"/>
  <c r="AP47" i="4" a="1"/>
  <c r="AP47" i="4" s="1"/>
  <c r="AP95" i="4" s="1" a="1"/>
  <c r="AP95" i="4" s="1"/>
  <c r="R44" i="4" a="1"/>
  <c r="R44" i="4" s="1"/>
  <c r="R92" i="4" s="1" a="1"/>
  <c r="R92" i="4" s="1"/>
  <c r="Q38" i="4" a="1"/>
  <c r="Q38" i="4" s="1"/>
  <c r="Q86" i="4" s="1" a="1"/>
  <c r="Q86" i="4" s="1"/>
  <c r="Q37" i="4" a="1"/>
  <c r="Q37" i="4" s="1"/>
  <c r="Q85" i="4" s="1" a="1"/>
  <c r="Q85" i="4" s="1"/>
  <c r="AS42" i="4" a="1"/>
  <c r="AS42" i="4" s="1"/>
  <c r="AS90" i="4" s="1" a="1"/>
  <c r="AS90" i="4" s="1"/>
  <c r="Q39" i="4" a="1"/>
  <c r="Q39" i="4" s="1"/>
  <c r="Q87" i="4" s="1" a="1"/>
  <c r="Q87" i="4" s="1"/>
  <c r="AS36" i="4" a="1"/>
  <c r="AS36" i="4" s="1"/>
  <c r="AS84" i="4" s="1" a="1"/>
  <c r="AS84" i="4" s="1"/>
  <c r="AS14" i="4" a="1"/>
  <c r="AS14" i="4" s="1"/>
  <c r="AS62" i="4" s="1" a="1"/>
  <c r="AS62" i="4" s="1"/>
  <c r="Q14" i="4" a="1"/>
  <c r="Q14" i="4" s="1"/>
  <c r="Q62" i="4" s="1" a="1"/>
  <c r="Q62" i="4" s="1"/>
  <c r="R13" i="4" a="1"/>
  <c r="R13" i="4" s="1"/>
  <c r="R61" i="4" s="1" a="1"/>
  <c r="R61" i="4" s="1"/>
  <c r="AP7" i="4" a="1"/>
  <c r="AP7" i="4" s="1"/>
  <c r="AP55" i="4" s="1" a="1"/>
  <c r="AP55" i="4" s="1"/>
  <c r="AS16" i="4" a="1"/>
  <c r="AS16" i="4" s="1"/>
  <c r="AS64" i="4" s="1" a="1"/>
  <c r="AS64" i="4" s="1"/>
  <c r="AS15" i="4" a="1"/>
  <c r="AS15" i="4" s="1"/>
  <c r="AS63" i="4" s="1" a="1"/>
  <c r="AS63" i="4" s="1"/>
  <c r="AP13" i="4" a="1"/>
  <c r="AP13" i="4" s="1"/>
  <c r="AP61" i="4" s="1" a="1"/>
  <c r="AP61" i="4" s="1"/>
  <c r="Q7" i="4" a="1"/>
  <c r="Q7" i="4" s="1"/>
  <c r="Q55" i="4" s="1" a="1"/>
  <c r="Q55" i="4" s="1"/>
  <c r="AO47" i="4" a="1"/>
  <c r="AO47" i="4" s="1"/>
  <c r="AO95" i="4" s="1" a="1"/>
  <c r="AO95" i="4" s="1"/>
  <c r="Q20" i="4" a="1"/>
  <c r="Q20" i="4" s="1"/>
  <c r="Q68" i="4" s="1" a="1"/>
  <c r="Q68" i="4" s="1"/>
  <c r="AS41" i="4" a="1"/>
  <c r="AS41" i="4" s="1"/>
  <c r="AS89" i="4" s="1" a="1"/>
  <c r="AS89" i="4" s="1"/>
  <c r="AS13" i="4" a="1"/>
  <c r="AS13" i="4" s="1"/>
  <c r="AS61" i="4" s="1" a="1"/>
  <c r="AS61" i="4" s="1"/>
  <c r="AS43" i="4" a="1"/>
  <c r="AS43" i="4" s="1"/>
  <c r="AS91" i="4" s="1" a="1"/>
  <c r="AS91" i="4" s="1"/>
  <c r="Q19" i="4" a="1"/>
  <c r="Q19" i="4" s="1"/>
  <c r="Q67" i="4" s="1" a="1"/>
  <c r="Q67" i="4" s="1"/>
  <c r="R17" i="4" a="1"/>
  <c r="R17" i="4" s="1"/>
  <c r="R65" i="4" s="1" a="1"/>
  <c r="R65" i="4" s="1"/>
  <c r="AS6" i="4" a="1"/>
  <c r="AS6" i="4" s="1"/>
  <c r="AS54" i="4" s="1" a="1"/>
  <c r="AS54" i="4" s="1"/>
  <c r="AP37" i="4" a="1"/>
  <c r="AP37" i="4" s="1"/>
  <c r="AP85" i="4" s="1" a="1"/>
  <c r="AP85" i="4" s="1"/>
  <c r="AE26" i="4" a="1"/>
  <c r="AE26" i="4" s="1"/>
  <c r="AE74" i="4" s="1" a="1"/>
  <c r="AE74" i="4" s="1"/>
  <c r="R14" i="4" a="1"/>
  <c r="R14" i="4" s="1"/>
  <c r="R62" i="4" s="1" a="1"/>
  <c r="R62" i="4" s="1"/>
  <c r="R11" i="4" a="1"/>
  <c r="R11" i="4" s="1"/>
  <c r="R59" i="4" s="1" a="1"/>
  <c r="R59" i="4" s="1"/>
  <c r="Q6" i="4" a="1"/>
  <c r="Q6" i="4" s="1"/>
  <c r="Q54" i="4" s="1" a="1"/>
  <c r="Q54" i="4" s="1"/>
  <c r="AP42" i="4" a="1"/>
  <c r="AP42" i="4" s="1"/>
  <c r="AP90" i="4" s="1" a="1"/>
  <c r="AP90" i="4" s="1"/>
  <c r="Q13" i="4" a="1"/>
  <c r="Q13" i="4" s="1"/>
  <c r="Q61" i="4" s="1" a="1"/>
  <c r="Q61" i="4" s="1"/>
  <c r="Q11" i="4" a="1"/>
  <c r="Q11" i="4" s="1"/>
  <c r="Q59" i="4" s="1" a="1"/>
  <c r="Q59" i="4" s="1"/>
  <c r="AS37" i="4" a="1"/>
  <c r="AS37" i="4" s="1"/>
  <c r="AS85" i="4" s="1" a="1"/>
  <c r="AS85" i="4" s="1"/>
  <c r="AP14" i="4" a="1"/>
  <c r="AP14" i="4" s="1"/>
  <c r="AP62" i="4" s="1" a="1"/>
  <c r="AP62" i="4" s="1"/>
  <c r="AS8" i="4" a="1"/>
  <c r="AS8" i="4" s="1"/>
  <c r="AS56" i="4" s="1" a="1"/>
  <c r="AS56" i="4" s="1"/>
  <c r="AS12" i="4" a="1"/>
  <c r="AS12" i="4" s="1"/>
  <c r="AS60" i="4" s="1" a="1"/>
  <c r="AS60" i="4" s="1"/>
  <c r="AP12" i="4" a="1"/>
  <c r="AP12" i="4" s="1"/>
  <c r="AP60" i="4" s="1" a="1"/>
  <c r="AP60" i="4" s="1"/>
  <c r="R12" i="4" a="1"/>
  <c r="R12" i="4" s="1"/>
  <c r="R60" i="4" s="1" a="1"/>
  <c r="R60" i="4" s="1"/>
  <c r="R10" i="4" a="1"/>
  <c r="R10" i="4" s="1"/>
  <c r="R58" i="4" s="1" a="1"/>
  <c r="R58" i="4" s="1"/>
  <c r="AP6" i="4" a="1"/>
  <c r="AP6" i="4" s="1"/>
  <c r="AP54" i="4" s="1" a="1"/>
  <c r="AP54" i="4" s="1"/>
  <c r="AR36" i="4" a="1"/>
  <c r="AR36" i="4" s="1"/>
  <c r="AR84" i="4" s="1" a="1"/>
  <c r="AR84" i="4" s="1"/>
  <c r="Q12" i="4" a="1"/>
  <c r="Q12" i="4" s="1"/>
  <c r="Q60" i="4" s="1" a="1"/>
  <c r="Q60" i="4" s="1"/>
  <c r="Q10" i="4" a="1"/>
  <c r="Q10" i="4" s="1"/>
  <c r="Q58" i="4" s="1" a="1"/>
  <c r="Q58" i="4" s="1"/>
  <c r="AP8" i="4" a="1"/>
  <c r="AP8" i="4" s="1"/>
  <c r="AP56" i="4" s="1" a="1"/>
  <c r="AP56" i="4" s="1"/>
  <c r="R6" i="4" a="1"/>
  <c r="R6" i="4" s="1"/>
  <c r="R54" i="4" s="1" a="1"/>
  <c r="R54" i="4" s="1"/>
  <c r="AS7" i="4" a="1"/>
  <c r="AS7" i="4" s="1"/>
  <c r="AS55" i="4" s="1" a="1"/>
  <c r="AS55" i="4" s="1"/>
  <c r="AP11" i="4" a="1"/>
  <c r="AP11" i="4" s="1"/>
  <c r="V12" i="4" a="1"/>
  <c r="V12" i="4" s="1"/>
  <c r="R9" i="4" a="1"/>
  <c r="R9" i="4" s="1"/>
  <c r="AP5" i="4" a="1"/>
  <c r="AP5" i="4" s="1"/>
  <c r="AP53" i="4" s="1" a="1"/>
  <c r="AP53" i="4" s="1"/>
  <c r="R7" i="4" a="1"/>
  <c r="R7" i="4" s="1"/>
  <c r="R55" i="4" s="1" a="1"/>
  <c r="R55" i="4" s="1"/>
  <c r="S13" i="4" a="1"/>
  <c r="S13" i="4" s="1"/>
  <c r="BK3" i="4" a="1"/>
  <c r="BK3" i="4" s="1"/>
  <c r="BD4" i="4" a="1"/>
  <c r="BD4" i="4" s="1"/>
  <c r="P3" i="4"/>
  <c r="L26" i="4"/>
  <c r="N103" i="4" a="1"/>
  <c r="N103" i="4" s="1"/>
  <c r="N53" i="4" a="1"/>
  <c r="BG4" i="2" a="1"/>
  <c r="BG4" i="2" s="1"/>
  <c r="BG3" i="2" a="1"/>
  <c r="BG3" i="2" s="1"/>
  <c r="N3" i="2" a="1"/>
  <c r="N3" i="2" s="1"/>
  <c r="F16" i="1" a="1"/>
  <c r="L27" i="4" a="1"/>
  <c r="BF51" i="2" l="1" a="1"/>
  <c r="BF51" i="2" s="1"/>
  <c r="BE51" i="2"/>
  <c r="AF28" i="4" a="1"/>
  <c r="AF28" i="4" s="1"/>
  <c r="AU5" i="4" a="1"/>
  <c r="AU5" i="4" s="1"/>
  <c r="AU6" i="4" a="1"/>
  <c r="AU6" i="4" s="1"/>
  <c r="AU7" i="4" a="1"/>
  <c r="AU7" i="4" s="1"/>
  <c r="AU8" i="4" a="1"/>
  <c r="AU8" i="4" s="1"/>
  <c r="AU10" i="4" a="1"/>
  <c r="AU10" i="4" s="1"/>
  <c r="AU12" i="4" a="1"/>
  <c r="AU12" i="4" s="1"/>
  <c r="AU14" i="4" a="1"/>
  <c r="AU14" i="4" s="1"/>
  <c r="AU16" i="4" a="1"/>
  <c r="AU16" i="4" s="1"/>
  <c r="AU18" i="4" a="1"/>
  <c r="AU18" i="4" s="1"/>
  <c r="AU20" i="4" a="1"/>
  <c r="AU20" i="4" s="1"/>
  <c r="AU22" i="4" a="1"/>
  <c r="AU22" i="4" s="1"/>
  <c r="AU24" i="4" a="1"/>
  <c r="AU24" i="4" s="1"/>
  <c r="AU26" i="4" a="1"/>
  <c r="AU26" i="4" s="1"/>
  <c r="AU28" i="4" a="1"/>
  <c r="AU28" i="4" s="1"/>
  <c r="AU29" i="4" a="1"/>
  <c r="AU29" i="4" s="1"/>
  <c r="AU31" i="4" a="1"/>
  <c r="AU31" i="4" s="1"/>
  <c r="AU33" i="4" a="1"/>
  <c r="AU33" i="4" s="1"/>
  <c r="AU35" i="4" a="1"/>
  <c r="AU35" i="4" s="1"/>
  <c r="AU37" i="4" a="1"/>
  <c r="AU37" i="4" s="1"/>
  <c r="AU39" i="4" a="1"/>
  <c r="AU39" i="4" s="1"/>
  <c r="AU41" i="4" a="1"/>
  <c r="AU41" i="4" s="1"/>
  <c r="AU43" i="4" a="1"/>
  <c r="AU43" i="4" s="1"/>
  <c r="AU45" i="4" a="1"/>
  <c r="AU45" i="4" s="1"/>
  <c r="AV6" i="4" a="1"/>
  <c r="AV6" i="4" s="1"/>
  <c r="AV7" i="4" a="1"/>
  <c r="AV7" i="4" s="1"/>
  <c r="AV9" i="4" a="1"/>
  <c r="AV9" i="4" s="1"/>
  <c r="AV11" i="4" a="1"/>
  <c r="AV11" i="4" s="1"/>
  <c r="AV13" i="4" a="1"/>
  <c r="AV13" i="4" s="1"/>
  <c r="AV15" i="4" a="1"/>
  <c r="AV15" i="4" s="1"/>
  <c r="AV17" i="4" a="1"/>
  <c r="AV17" i="4" s="1"/>
  <c r="AV19" i="4" a="1"/>
  <c r="AV19" i="4" s="1"/>
  <c r="AV21" i="4" a="1"/>
  <c r="AV21" i="4" s="1"/>
  <c r="AV23" i="4" a="1"/>
  <c r="AV23" i="4" s="1"/>
  <c r="AV25" i="4" a="1"/>
  <c r="AV25" i="4" s="1"/>
  <c r="AV27" i="4" a="1"/>
  <c r="AV27" i="4" s="1"/>
  <c r="AV29" i="4" a="1"/>
  <c r="AV29" i="4" s="1"/>
  <c r="AV31" i="4" a="1"/>
  <c r="AV31" i="4" s="1"/>
  <c r="AV33" i="4" a="1"/>
  <c r="AV33" i="4" s="1"/>
  <c r="AV35" i="4" a="1"/>
  <c r="AV35" i="4" s="1"/>
  <c r="AV37" i="4" a="1"/>
  <c r="AV37" i="4" s="1"/>
  <c r="AV39" i="4" a="1"/>
  <c r="AV39" i="4" s="1"/>
  <c r="AV41" i="4" a="1"/>
  <c r="AV41" i="4" s="1"/>
  <c r="AV42" i="4" a="1"/>
  <c r="AV42" i="4" s="1"/>
  <c r="AV44" i="4" a="1"/>
  <c r="AV44" i="4" s="1"/>
  <c r="AV46" i="4" a="1"/>
  <c r="AV46" i="4" s="1"/>
  <c r="AW45" i="4" a="1"/>
  <c r="AW45" i="4" s="1"/>
  <c r="AV5" i="4" a="1"/>
  <c r="AV5" i="4" s="1"/>
  <c r="AV8" i="4" a="1"/>
  <c r="AV8" i="4" s="1"/>
  <c r="AV10" i="4" a="1"/>
  <c r="AV10" i="4" s="1"/>
  <c r="AV12" i="4" a="1"/>
  <c r="AV12" i="4" s="1"/>
  <c r="AV14" i="4" a="1"/>
  <c r="AV14" i="4" s="1"/>
  <c r="AV16" i="4" a="1"/>
  <c r="AV16" i="4" s="1"/>
  <c r="AV18" i="4" a="1"/>
  <c r="AV18" i="4" s="1"/>
  <c r="AV20" i="4" a="1"/>
  <c r="AV20" i="4" s="1"/>
  <c r="AV22" i="4" a="1"/>
  <c r="AV22" i="4" s="1"/>
  <c r="AV24" i="4" a="1"/>
  <c r="AV24" i="4" s="1"/>
  <c r="AV26" i="4" a="1"/>
  <c r="AV26" i="4" s="1"/>
  <c r="AV28" i="4" a="1"/>
  <c r="AV28" i="4" s="1"/>
  <c r="AV30" i="4" a="1"/>
  <c r="AV30" i="4" s="1"/>
  <c r="AV32" i="4" a="1"/>
  <c r="AV32" i="4" s="1"/>
  <c r="AV34" i="4" a="1"/>
  <c r="AV34" i="4" s="1"/>
  <c r="AV36" i="4" a="1"/>
  <c r="AV36" i="4" s="1"/>
  <c r="AV38" i="4" a="1"/>
  <c r="AV38" i="4" s="1"/>
  <c r="AV40" i="4" a="1"/>
  <c r="AV40" i="4" s="1"/>
  <c r="AV43" i="4" a="1"/>
  <c r="AV43" i="4" s="1"/>
  <c r="AV45" i="4" a="1"/>
  <c r="AV45" i="4" s="1"/>
  <c r="AV47" i="4" a="1"/>
  <c r="AV47" i="4" s="1"/>
  <c r="AW47" i="4" a="1"/>
  <c r="AW47" i="4" s="1"/>
  <c r="AW6" i="4" a="1"/>
  <c r="AW6" i="4" s="1"/>
  <c r="AW8" i="4" a="1"/>
  <c r="AW8" i="4" s="1"/>
  <c r="AW9" i="4" a="1"/>
  <c r="AW9" i="4" s="1"/>
  <c r="AW11" i="4" a="1"/>
  <c r="AW11" i="4" s="1"/>
  <c r="AW13" i="4" a="1"/>
  <c r="AW13" i="4" s="1"/>
  <c r="AW15" i="4" a="1"/>
  <c r="AW15" i="4" s="1"/>
  <c r="AW17" i="4" a="1"/>
  <c r="AW17" i="4" s="1"/>
  <c r="AW19" i="4" a="1"/>
  <c r="AW19" i="4" s="1"/>
  <c r="AW21" i="4" a="1"/>
  <c r="AW21" i="4" s="1"/>
  <c r="AW23" i="4" a="1"/>
  <c r="AW23" i="4" s="1"/>
  <c r="AW25" i="4" a="1"/>
  <c r="AW25" i="4" s="1"/>
  <c r="AW27" i="4" a="1"/>
  <c r="AW27" i="4" s="1"/>
  <c r="AW29" i="4" a="1"/>
  <c r="AW29" i="4" s="1"/>
  <c r="AW31" i="4" a="1"/>
  <c r="AW31" i="4" s="1"/>
  <c r="AW33" i="4" a="1"/>
  <c r="AW33" i="4" s="1"/>
  <c r="AW35" i="4" a="1"/>
  <c r="AW35" i="4" s="1"/>
  <c r="AW37" i="4" a="1"/>
  <c r="AW37" i="4" s="1"/>
  <c r="AW39" i="4" a="1"/>
  <c r="AW39" i="4" s="1"/>
  <c r="AW41" i="4" a="1"/>
  <c r="AW41" i="4" s="1"/>
  <c r="AW43" i="4" a="1"/>
  <c r="AW43" i="4" s="1"/>
  <c r="AW46" i="4" a="1"/>
  <c r="AW46" i="4" s="1"/>
  <c r="AW5" i="4" a="1"/>
  <c r="AW5" i="4" s="1"/>
  <c r="AW7" i="4" a="1"/>
  <c r="AW7" i="4" s="1"/>
  <c r="AW10" i="4" a="1"/>
  <c r="AW10" i="4" s="1"/>
  <c r="AW12" i="4" a="1"/>
  <c r="AW12" i="4" s="1"/>
  <c r="AW14" i="4" a="1"/>
  <c r="AW14" i="4" s="1"/>
  <c r="AW16" i="4" a="1"/>
  <c r="AW16" i="4" s="1"/>
  <c r="AW18" i="4" a="1"/>
  <c r="AW18" i="4" s="1"/>
  <c r="AW20" i="4" a="1"/>
  <c r="AW20" i="4" s="1"/>
  <c r="AW22" i="4" a="1"/>
  <c r="AW22" i="4" s="1"/>
  <c r="AW24" i="4" a="1"/>
  <c r="AW24" i="4" s="1"/>
  <c r="AW26" i="4" a="1"/>
  <c r="AW26" i="4" s="1"/>
  <c r="AW28" i="4" a="1"/>
  <c r="AW28" i="4" s="1"/>
  <c r="AW30" i="4" a="1"/>
  <c r="AW30" i="4" s="1"/>
  <c r="AW32" i="4" a="1"/>
  <c r="AW32" i="4" s="1"/>
  <c r="AW34" i="4" a="1"/>
  <c r="AW34" i="4" s="1"/>
  <c r="AW36" i="4" a="1"/>
  <c r="AW36" i="4" s="1"/>
  <c r="AW38" i="4" a="1"/>
  <c r="AW38" i="4" s="1"/>
  <c r="AW40" i="4" a="1"/>
  <c r="AW40" i="4" s="1"/>
  <c r="AW42" i="4" a="1"/>
  <c r="AW42" i="4" s="1"/>
  <c r="AW44" i="4" a="1"/>
  <c r="AW44" i="4" s="1"/>
  <c r="AU47" i="4" a="1"/>
  <c r="AU47" i="4" s="1"/>
  <c r="AU9" i="4" a="1"/>
  <c r="AU9" i="4" s="1"/>
  <c r="AU11" i="4" a="1"/>
  <c r="AU11" i="4" s="1"/>
  <c r="AU13" i="4" a="1"/>
  <c r="AU13" i="4" s="1"/>
  <c r="AU15" i="4" a="1"/>
  <c r="AU15" i="4" s="1"/>
  <c r="AU17" i="4" a="1"/>
  <c r="AU17" i="4" s="1"/>
  <c r="AU19" i="4" a="1"/>
  <c r="AU19" i="4" s="1"/>
  <c r="AU21" i="4" a="1"/>
  <c r="AU21" i="4" s="1"/>
  <c r="AU23" i="4" a="1"/>
  <c r="AU23" i="4" s="1"/>
  <c r="AU25" i="4" a="1"/>
  <c r="AU25" i="4" s="1"/>
  <c r="AU27" i="4" a="1"/>
  <c r="AU27" i="4" s="1"/>
  <c r="AU30" i="4" a="1"/>
  <c r="AU30" i="4" s="1"/>
  <c r="AU32" i="4" a="1"/>
  <c r="AU32" i="4" s="1"/>
  <c r="AU34" i="4" a="1"/>
  <c r="AU34" i="4" s="1"/>
  <c r="AU36" i="4" a="1"/>
  <c r="AU36" i="4" s="1"/>
  <c r="AU38" i="4" a="1"/>
  <c r="AU38" i="4" s="1"/>
  <c r="AU40" i="4" a="1"/>
  <c r="AU40" i="4" s="1"/>
  <c r="AU42" i="4" a="1"/>
  <c r="AU42" i="4" s="1"/>
  <c r="AU44" i="4" a="1"/>
  <c r="AU44" i="4" s="1"/>
  <c r="AU46" i="4" a="1"/>
  <c r="AU46" i="4" s="1"/>
  <c r="S7" i="4" a="1"/>
  <c r="S7" i="4" s="1"/>
  <c r="AD7" i="4" a="1"/>
  <c r="AD7" i="4" s="1"/>
  <c r="AF22" i="4" a="1"/>
  <c r="AF22" i="4" s="1"/>
  <c r="V14" i="4" a="1"/>
  <c r="V14" i="4" s="1"/>
  <c r="S47" i="4" a="1"/>
  <c r="S47" i="4" s="1"/>
  <c r="S95" i="4" s="1" a="1"/>
  <c r="S95" i="4" s="1"/>
  <c r="S11" i="4" a="1"/>
  <c r="S11" i="4" s="1"/>
  <c r="AT13" i="4" a="1"/>
  <c r="AT13" i="4" s="1"/>
  <c r="AT6" i="4" a="1"/>
  <c r="AT6" i="4" s="1"/>
  <c r="AT54" i="4" s="1" a="1"/>
  <c r="AT54" i="4" s="1"/>
  <c r="V34" i="4" a="1"/>
  <c r="V34" i="4" s="1"/>
  <c r="AL43" i="4" a="1"/>
  <c r="AL43" i="4" s="1"/>
  <c r="U34" i="4" a="1"/>
  <c r="U34" i="4" s="1"/>
  <c r="AM42" i="4" a="1"/>
  <c r="AM42" i="4" s="1"/>
  <c r="S10" i="4" a="1"/>
  <c r="S10" i="4" s="1"/>
  <c r="AT11" i="4" a="1"/>
  <c r="AT11" i="4" s="1"/>
  <c r="V13" i="4" a="1"/>
  <c r="V13" i="4" s="1"/>
  <c r="AC9" i="4" a="1"/>
  <c r="AC9" i="4" s="1"/>
  <c r="AC6" i="4" a="1"/>
  <c r="AC6" i="4" s="1"/>
  <c r="AC54" i="4" s="1" a="1"/>
  <c r="AC54" i="4" s="1"/>
  <c r="AT15" i="4" a="1"/>
  <c r="AT15" i="4" s="1"/>
  <c r="S6" i="4" a="1"/>
  <c r="S6" i="4" s="1"/>
  <c r="S54" i="4" s="1" a="1"/>
  <c r="S54" i="4" s="1"/>
  <c r="S12" i="4" a="1"/>
  <c r="S12" i="4" s="1"/>
  <c r="AT20" i="4" a="1"/>
  <c r="AT20" i="4" s="1"/>
  <c r="V11" i="4" a="1"/>
  <c r="V11" i="4" s="1"/>
  <c r="AD6" i="4" a="1"/>
  <c r="AD6" i="4" s="1"/>
  <c r="AD54" i="4" s="1" a="1"/>
  <c r="AD54" i="4" s="1"/>
  <c r="AT14" i="4" a="1"/>
  <c r="AT14" i="4" s="1"/>
  <c r="AB20" i="4" a="1"/>
  <c r="AB20" i="4" s="1"/>
  <c r="V40" i="4" a="1"/>
  <c r="V40" i="4" s="1"/>
  <c r="AL45" i="4" a="1"/>
  <c r="AL45" i="4" s="1"/>
  <c r="S46" i="4" a="1"/>
  <c r="S46" i="4" s="1"/>
  <c r="S94" i="4" s="1" a="1"/>
  <c r="S94" i="4" s="1"/>
  <c r="AC7" i="4" a="1"/>
  <c r="AC7" i="4" s="1"/>
  <c r="V37" i="4" a="1"/>
  <c r="V37" i="4" s="1"/>
  <c r="V46" i="4" a="1"/>
  <c r="V46" i="4" s="1"/>
  <c r="V94" i="4" s="1" a="1"/>
  <c r="V94" i="4" s="1"/>
  <c r="S14" i="4" a="1"/>
  <c r="S14" i="4" s="1"/>
  <c r="S37" i="4" a="1"/>
  <c r="S37" i="4" s="1"/>
  <c r="AM46" i="4" a="1"/>
  <c r="AM46" i="4" s="1"/>
  <c r="AM94" i="4" s="1" a="1"/>
  <c r="AM94" i="4" s="1"/>
  <c r="AM43" i="4" a="1"/>
  <c r="AM43" i="4" s="1"/>
  <c r="AT16" i="4" a="1"/>
  <c r="AT16" i="4" s="1"/>
  <c r="AL46" i="4" a="1"/>
  <c r="AL46" i="4" s="1"/>
  <c r="AL94" i="4" s="1" a="1"/>
  <c r="AL94" i="4" s="1"/>
  <c r="AT43" i="4" a="1"/>
  <c r="AT43" i="4" s="1"/>
  <c r="AC10" i="4" a="1"/>
  <c r="AC10" i="4" s="1"/>
  <c r="AT12" i="4" a="1"/>
  <c r="AT12" i="4" s="1"/>
  <c r="V7" i="4" a="1"/>
  <c r="V7" i="4" s="1"/>
  <c r="AT37" i="4" a="1"/>
  <c r="AT37" i="4" s="1"/>
  <c r="AT40" i="4" a="1"/>
  <c r="AT40" i="4" s="1"/>
  <c r="S20" i="4" a="1"/>
  <c r="S20" i="4" s="1"/>
  <c r="AT46" i="4" a="1"/>
  <c r="AT46" i="4" s="1"/>
  <c r="AT94" i="4" s="1" a="1"/>
  <c r="AT94" i="4" s="1"/>
  <c r="V47" i="4" a="1"/>
  <c r="V47" i="4" s="1"/>
  <c r="V95" i="4" s="1" a="1"/>
  <c r="V95" i="4" s="1"/>
  <c r="V6" i="4" a="1"/>
  <c r="V6" i="4" s="1"/>
  <c r="V54" i="4" s="1" a="1"/>
  <c r="V54" i="4" s="1"/>
  <c r="V20" i="4" a="1"/>
  <c r="V20" i="4" s="1"/>
  <c r="V10" i="4" a="1"/>
  <c r="V10" i="4" s="1"/>
  <c r="AD8" i="4" a="1"/>
  <c r="AD8" i="4" s="1"/>
  <c r="AQ23" i="4" a="1"/>
  <c r="AQ23" i="4" s="1"/>
  <c r="AQ71" i="4" s="1" a="1"/>
  <c r="AQ71" i="4" s="1"/>
  <c r="AM47" i="4" a="1"/>
  <c r="AM47" i="4" s="1"/>
  <c r="AM95" i="4" s="1" a="1"/>
  <c r="AM95" i="4" s="1"/>
  <c r="V28" i="4" a="1"/>
  <c r="V28" i="4" s="1"/>
  <c r="AT47" i="4" a="1"/>
  <c r="AT47" i="4" s="1"/>
  <c r="AT95" i="4" s="1" a="1"/>
  <c r="AT95" i="4" s="1"/>
  <c r="AR14" i="4" a="1"/>
  <c r="AR14" i="4" s="1"/>
  <c r="AF6" i="4" a="1"/>
  <c r="AF6" i="4" s="1"/>
  <c r="AF54" i="4" s="1" a="1"/>
  <c r="AF54" i="4" s="1"/>
  <c r="AB10" i="4" a="1"/>
  <c r="AB10" i="4" s="1"/>
  <c r="AM13" i="4" a="1"/>
  <c r="AM13" i="4" s="1"/>
  <c r="X10" i="4" a="1"/>
  <c r="X10" i="4" s="1"/>
  <c r="AR11" i="4" a="1"/>
  <c r="AR11" i="4" s="1"/>
  <c r="X28" i="4" a="1"/>
  <c r="X28" i="4" s="1"/>
  <c r="X76" i="4" s="1" a="1"/>
  <c r="X76" i="4" s="1"/>
  <c r="AT10" i="4" a="1"/>
  <c r="AT10" i="4" s="1"/>
  <c r="AD14" i="4" a="1"/>
  <c r="AD14" i="4" s="1"/>
  <c r="AM14" i="4" a="1"/>
  <c r="AM14" i="4" s="1"/>
  <c r="AO35" i="4" a="1"/>
  <c r="AO35" i="4" s="1"/>
  <c r="AB13" i="4" a="1"/>
  <c r="AB13" i="4" s="1"/>
  <c r="AB7" i="4" a="1"/>
  <c r="AB7" i="4" s="1"/>
  <c r="AM6" i="4" a="1"/>
  <c r="AM6" i="4" s="1"/>
  <c r="AM54" i="4" s="1" a="1"/>
  <c r="AM54" i="4" s="1"/>
  <c r="AM20" i="4" a="1"/>
  <c r="AM20" i="4" s="1"/>
  <c r="AR43" i="4" a="1"/>
  <c r="AR43" i="4" s="1"/>
  <c r="AO42" i="4" a="1"/>
  <c r="AO42" i="4" s="1"/>
  <c r="AR15" i="4" a="1"/>
  <c r="AR15" i="4" s="1"/>
  <c r="X37" i="4" a="1"/>
  <c r="X37" i="4" s="1"/>
  <c r="AM36" i="4" a="1"/>
  <c r="AM36" i="4" s="1"/>
  <c r="AB6" i="4" a="1"/>
  <c r="AB6" i="4" s="1"/>
  <c r="AB54" i="4" s="1" a="1"/>
  <c r="AB54" i="4" s="1"/>
  <c r="AB12" i="4" a="1"/>
  <c r="AB12" i="4" s="1"/>
  <c r="AM32" i="4" a="1"/>
  <c r="AM32" i="4" s="1"/>
  <c r="AO14" i="4" a="1"/>
  <c r="AO14" i="4" s="1"/>
  <c r="AR7" i="4" a="1"/>
  <c r="AR7" i="4" s="1"/>
  <c r="AB14" i="4" a="1"/>
  <c r="AB14" i="4" s="1"/>
  <c r="AM8" i="4" a="1"/>
  <c r="AM8" i="4" s="1"/>
  <c r="AR42" i="4" a="1"/>
  <c r="AR42" i="4" s="1"/>
  <c r="AR40" i="4" a="1"/>
  <c r="AR40" i="4" s="1"/>
  <c r="X6" i="4" a="1"/>
  <c r="X6" i="4" s="1"/>
  <c r="X54" i="4" s="1" a="1"/>
  <c r="X54" i="4" s="1"/>
  <c r="X20" i="4" a="1"/>
  <c r="X20" i="4" s="1"/>
  <c r="AR37" i="4" a="1"/>
  <c r="AR37" i="4" s="1"/>
  <c r="AM37" i="4" a="1"/>
  <c r="AM37" i="4" s="1"/>
  <c r="AE32" i="4" a="1"/>
  <c r="AE32" i="4" s="1"/>
  <c r="Z35" i="4" a="1"/>
  <c r="Z35" i="4" s="1"/>
  <c r="AK46" i="4" a="1"/>
  <c r="AK46" i="4" s="1"/>
  <c r="AO43" i="4" a="1"/>
  <c r="AO43" i="4" s="1"/>
  <c r="AD12" i="4" a="1"/>
  <c r="AD12" i="4" s="1"/>
  <c r="AF8" i="4" a="1"/>
  <c r="AF8" i="4" s="1"/>
  <c r="AF40" i="4" a="1"/>
  <c r="AF40" i="4" s="1"/>
  <c r="AF7" i="4" a="1"/>
  <c r="AF7" i="4" s="1"/>
  <c r="X11" i="4" a="1"/>
  <c r="X11" i="4" s="1"/>
  <c r="AD20" i="4" a="1"/>
  <c r="AD20" i="4" s="1"/>
  <c r="AB37" i="4" a="1"/>
  <c r="AB37" i="4" s="1"/>
  <c r="AF36" i="4" a="1"/>
  <c r="AF36" i="4" s="1"/>
  <c r="AM35" i="4" a="1"/>
  <c r="AM35" i="4" s="1"/>
  <c r="X47" i="4" a="1"/>
  <c r="X47" i="4" s="1"/>
  <c r="X95" i="4" s="1" a="1"/>
  <c r="X95" i="4" s="1"/>
  <c r="AO12" i="4" a="1"/>
  <c r="AO12" i="4" s="1"/>
  <c r="AR8" i="4" a="1"/>
  <c r="AR8" i="4" s="1"/>
  <c r="AM7" i="4" a="1"/>
  <c r="AM7" i="4" s="1"/>
  <c r="AC8" i="4" a="1"/>
  <c r="AC8" i="4" s="1"/>
  <c r="AR12" i="4" a="1"/>
  <c r="AR12" i="4" s="1"/>
  <c r="AO7" i="4" a="1"/>
  <c r="AO7" i="4" s="1"/>
  <c r="AF20" i="4" a="1"/>
  <c r="AF20" i="4" s="1"/>
  <c r="AO20" i="4" a="1"/>
  <c r="AO20" i="4" s="1"/>
  <c r="AB40" i="4" a="1"/>
  <c r="AB40" i="4" s="1"/>
  <c r="AO36" i="4" a="1"/>
  <c r="AO36" i="4" s="1"/>
  <c r="AR41" i="4" a="1"/>
  <c r="AR41" i="4" s="1"/>
  <c r="AF47" i="4" a="1"/>
  <c r="AF47" i="4" s="1"/>
  <c r="AF95" i="4" s="1" a="1"/>
  <c r="AF95" i="4" s="1"/>
  <c r="AD13" i="4" a="1"/>
  <c r="AD13" i="4" s="1"/>
  <c r="AF14" i="4" a="1"/>
  <c r="AF14" i="4" s="1"/>
  <c r="AI35" i="4" a="1"/>
  <c r="AI35" i="4" s="1"/>
  <c r="AT21" i="4" a="1"/>
  <c r="AT21" i="4" s="1"/>
  <c r="AI23" i="4" a="1"/>
  <c r="AI23" i="4" s="1"/>
  <c r="AD37" i="4" a="1"/>
  <c r="AD37" i="4" s="1"/>
  <c r="AO37" i="4" a="1"/>
  <c r="AO37" i="4" s="1"/>
  <c r="AB47" i="4" a="1"/>
  <c r="AB47" i="4" s="1"/>
  <c r="AB95" i="4" s="1" a="1"/>
  <c r="AB95" i="4" s="1"/>
  <c r="AD47" i="4" a="1"/>
  <c r="AD47" i="4" s="1"/>
  <c r="AD95" i="4" s="1" a="1"/>
  <c r="AD95" i="4" s="1"/>
  <c r="AO6" i="4" a="1"/>
  <c r="AO6" i="4" s="1"/>
  <c r="AO54" i="4" s="1" a="1"/>
  <c r="AO54" i="4" s="1"/>
  <c r="X7" i="4" a="1"/>
  <c r="X7" i="4" s="1"/>
  <c r="AB16" i="4" a="1"/>
  <c r="AB16" i="4" s="1"/>
  <c r="AF13" i="4" a="1"/>
  <c r="AF13" i="4" s="1"/>
  <c r="AO46" i="4" a="1"/>
  <c r="AO46" i="4" s="1"/>
  <c r="AR16" i="4" a="1"/>
  <c r="AR16" i="4" s="1"/>
  <c r="AF37" i="4" a="1"/>
  <c r="AF37" i="4" s="1"/>
  <c r="X12" i="4" a="1"/>
  <c r="X12" i="4" s="1"/>
  <c r="X34" i="4" a="1"/>
  <c r="X34" i="4" s="1"/>
  <c r="X82" i="4" s="1" a="1"/>
  <c r="X82" i="4" s="1"/>
  <c r="X14" i="4" a="1"/>
  <c r="X14" i="4" s="1"/>
  <c r="X46" i="4" a="1"/>
  <c r="X46" i="4" s="1"/>
  <c r="AB46" i="4" a="1"/>
  <c r="AB46" i="4" s="1"/>
  <c r="AD40" i="4" a="1"/>
  <c r="AD40" i="4" s="1"/>
  <c r="AD36" i="4" a="1"/>
  <c r="AD36" i="4" s="1"/>
  <c r="AR47" i="4" a="1"/>
  <c r="AR47" i="4" s="1"/>
  <c r="AR95" i="4" s="1" a="1"/>
  <c r="AR95" i="4" s="1"/>
  <c r="AL47" i="4" a="1"/>
  <c r="AL47" i="4" s="1"/>
  <c r="AL95" i="4" s="1" a="1"/>
  <c r="AL95" i="4" s="1"/>
  <c r="AM12" i="4" a="1"/>
  <c r="AM12" i="4" s="1"/>
  <c r="AD11" i="4" a="1"/>
  <c r="AD11" i="4" s="1"/>
  <c r="AO8" i="4" a="1"/>
  <c r="AO8" i="4" s="1"/>
  <c r="X13" i="4" a="1"/>
  <c r="X13" i="4" s="1"/>
  <c r="AR13" i="4" a="1"/>
  <c r="AR13" i="4" s="1"/>
  <c r="AM23" i="4" a="1"/>
  <c r="AM23" i="4" s="1"/>
  <c r="AM71" i="4" s="1" a="1"/>
  <c r="AM71" i="4" s="1"/>
  <c r="AB11" i="4" a="1"/>
  <c r="AB11" i="4" s="1"/>
  <c r="X40" i="4" a="1"/>
  <c r="X40" i="4" s="1"/>
  <c r="AO13" i="4" a="1"/>
  <c r="AO13" i="4" s="1"/>
  <c r="AS20" i="4" a="1"/>
  <c r="AS20" i="4" s="1"/>
  <c r="AD17" i="4" a="1"/>
  <c r="AD17" i="4" s="1"/>
  <c r="AF12" i="4" a="1"/>
  <c r="AF12" i="4" s="1"/>
  <c r="AR46" i="4" a="1"/>
  <c r="AR46" i="4" s="1"/>
  <c r="AF46" i="4" a="1"/>
  <c r="AF46" i="4" s="1"/>
  <c r="AD46" i="4" a="1"/>
  <c r="AD46" i="4" s="1"/>
  <c r="AO40" i="4" a="1"/>
  <c r="AO40" i="4" s="1"/>
  <c r="AM40" i="4" a="1"/>
  <c r="AM40" i="4" s="1"/>
  <c r="AM41" i="4" a="1"/>
  <c r="AM41" i="4" s="1"/>
  <c r="AO41" i="4" a="1"/>
  <c r="AO41" i="4" s="1"/>
  <c r="S40" i="4" a="1"/>
  <c r="S40" i="4" s="1"/>
  <c r="AP41" i="4" a="1"/>
  <c r="AP41" i="4" s="1"/>
  <c r="R40" i="4" a="1"/>
  <c r="R40" i="4" s="1"/>
  <c r="R39" i="4" a="1"/>
  <c r="R39" i="4" s="1"/>
  <c r="V35" i="4" a="1"/>
  <c r="V35" i="4" s="1"/>
  <c r="AB36" i="4" a="1"/>
  <c r="AB36" i="4" s="1"/>
  <c r="V36" i="4" a="1"/>
  <c r="V36" i="4" s="1"/>
  <c r="X36" i="4" a="1"/>
  <c r="X36" i="4" s="1"/>
  <c r="X35" i="4" a="1"/>
  <c r="X35" i="4" s="1"/>
  <c r="AK45" i="4" a="1"/>
  <c r="AK45" i="4" s="1"/>
  <c r="S9" i="4" a="1"/>
  <c r="S9" i="4" s="1"/>
  <c r="AH22" i="4" a="1"/>
  <c r="AH22" i="4" s="1"/>
  <c r="Q24" i="4" a="1"/>
  <c r="Q24" i="4" s="1"/>
  <c r="Q72" i="4" s="1" a="1"/>
  <c r="Q72" i="4" s="1"/>
  <c r="AO34" i="4" a="1"/>
  <c r="AO34" i="4" s="1"/>
  <c r="Q18" i="4" a="1"/>
  <c r="Q18" i="4" s="1"/>
  <c r="Q66" i="4" s="1" a="1"/>
  <c r="Q66" i="4" s="1"/>
  <c r="R36" i="4" a="1"/>
  <c r="R36" i="4" s="1"/>
  <c r="AO19" i="4" a="1"/>
  <c r="AO19" i="4" s="1"/>
  <c r="S36" i="4" a="1"/>
  <c r="S36" i="4" s="1"/>
  <c r="AQ22" i="4" a="1"/>
  <c r="AQ22" i="4" s="1"/>
  <c r="V9" i="4" a="1"/>
  <c r="V9" i="4" s="1"/>
  <c r="S16" i="4" a="1"/>
  <c r="S16" i="4" s="1"/>
  <c r="AI25" i="4" a="1"/>
  <c r="AI25" i="4" s="1"/>
  <c r="AS32" i="4" a="1"/>
  <c r="AS32" i="4" s="1"/>
  <c r="AT29" i="4" a="1"/>
  <c r="AT29" i="4" s="1"/>
  <c r="AT77" i="4" s="1" a="1"/>
  <c r="AT77" i="4" s="1"/>
  <c r="AT25" i="4" a="1"/>
  <c r="AT25" i="4" s="1"/>
  <c r="AT73" i="4" s="1" a="1"/>
  <c r="AT73" i="4" s="1"/>
  <c r="S33" i="4" a="1"/>
  <c r="S33" i="4" s="1"/>
  <c r="AD35" i="4" a="1"/>
  <c r="AD35" i="4" s="1"/>
  <c r="AR39" i="4" a="1"/>
  <c r="AR39" i="4" s="1"/>
  <c r="AP45" i="4" a="1"/>
  <c r="AP45" i="4" s="1"/>
  <c r="AB45" i="4" a="1"/>
  <c r="AB45" i="4" s="1"/>
  <c r="AJ23" i="4" a="1"/>
  <c r="AJ23" i="4" s="1"/>
  <c r="AA17" i="4" a="1"/>
  <c r="AA17" i="4" s="1"/>
  <c r="R5" i="4" a="1"/>
  <c r="R5" i="4" s="1"/>
  <c r="R53" i="4" s="1" a="1"/>
  <c r="R53" i="4" s="1"/>
  <c r="T27" i="4" a="1"/>
  <c r="T27" i="4" s="1"/>
  <c r="AD39" i="4" a="1"/>
  <c r="AD39" i="4" s="1"/>
  <c r="Q9" i="4" a="1"/>
  <c r="Q9" i="4" s="1"/>
  <c r="Q57" i="4" s="1" a="1"/>
  <c r="Q57" i="4" s="1"/>
  <c r="AF16" i="4" a="1"/>
  <c r="AF16" i="4" s="1"/>
  <c r="X24" i="4" a="1"/>
  <c r="X24" i="4" s="1"/>
  <c r="AJ25" i="4" a="1"/>
  <c r="AJ25" i="4" s="1"/>
  <c r="AJ73" i="4" s="1" a="1"/>
  <c r="AJ73" i="4" s="1"/>
  <c r="AM39" i="4" a="1"/>
  <c r="AM39" i="4" s="1"/>
  <c r="AA35" i="4" a="1"/>
  <c r="AA35" i="4" s="1"/>
  <c r="AE22" i="4" a="1"/>
  <c r="AE22" i="4" s="1"/>
  <c r="AQ36" i="4" a="1"/>
  <c r="AQ36" i="4" s="1"/>
  <c r="V27" i="4" a="1"/>
  <c r="V27" i="4" s="1"/>
  <c r="AP39" i="4" a="1"/>
  <c r="AP39" i="4" s="1"/>
  <c r="AP25" i="4" a="1"/>
  <c r="AP25" i="4" s="1"/>
  <c r="Y41" i="4" a="1"/>
  <c r="Y41" i="4" s="1"/>
  <c r="AA26" i="4" a="1"/>
  <c r="AA26" i="4" s="1"/>
  <c r="AP29" i="4" a="1"/>
  <c r="AP29" i="4" s="1"/>
  <c r="AT35" i="4" a="1"/>
  <c r="AT35" i="4" s="1"/>
  <c r="AB43" i="4" a="1"/>
  <c r="AB43" i="4" s="1"/>
  <c r="AR45" i="4" a="1"/>
  <c r="AR45" i="4" s="1"/>
  <c r="AG35" i="4" a="1"/>
  <c r="AG35" i="4" s="1"/>
  <c r="AM16" i="4" a="1"/>
  <c r="AM16" i="4" s="1"/>
  <c r="X9" i="4" a="1"/>
  <c r="X9" i="4" s="1"/>
  <c r="AO5" i="4" a="1"/>
  <c r="AO5" i="4" s="1"/>
  <c r="AO53" i="4" s="1" a="1"/>
  <c r="AO53" i="4" s="1"/>
  <c r="AR25" i="4" a="1"/>
  <c r="AR25" i="4" s="1"/>
  <c r="AF11" i="4" a="1"/>
  <c r="AF11" i="4" s="1"/>
  <c r="AC5" i="4" a="1"/>
  <c r="AC5" i="4" s="1"/>
  <c r="AC53" i="4" s="1" a="1"/>
  <c r="AC53" i="4" s="1"/>
  <c r="AE29" i="4" a="1"/>
  <c r="AE29" i="4" s="1"/>
  <c r="AO16" i="4" a="1"/>
  <c r="AO16" i="4" s="1"/>
  <c r="AQ25" i="4" a="1"/>
  <c r="AQ25" i="4" s="1"/>
  <c r="AO45" i="4" a="1"/>
  <c r="AO45" i="4" s="1"/>
  <c r="X27" i="4" a="1"/>
  <c r="X27" i="4" s="1"/>
  <c r="AP23" i="4" a="1"/>
  <c r="AP23" i="4" s="1"/>
  <c r="S39" i="4" a="1"/>
  <c r="S39" i="4" s="1"/>
  <c r="AM22" i="4" a="1"/>
  <c r="AM22" i="4" s="1"/>
  <c r="AB9" i="4" a="1"/>
  <c r="AB9" i="4" s="1"/>
  <c r="V16" i="4" a="1"/>
  <c r="V16" i="4" s="1"/>
  <c r="AR29" i="4" a="1"/>
  <c r="AR29" i="4" s="1"/>
  <c r="AD43" i="4" a="1"/>
  <c r="AD43" i="4" s="1"/>
  <c r="AH17" i="4" a="1"/>
  <c r="AH17" i="4" s="1"/>
  <c r="AD26" i="4" a="1"/>
  <c r="AD26" i="4" s="1"/>
  <c r="AB35" i="4" a="1"/>
  <c r="AB35" i="4" s="1"/>
  <c r="AS39" i="4" a="1"/>
  <c r="AS39" i="4" s="1"/>
  <c r="S24" i="4" a="1"/>
  <c r="S24" i="4" s="1"/>
  <c r="AQ32" i="4" a="1"/>
  <c r="AQ32" i="4" s="1"/>
  <c r="S27" i="4" a="1"/>
  <c r="S27" i="4" s="1"/>
  <c r="AT39" i="4" a="1"/>
  <c r="AT39" i="4" s="1"/>
  <c r="Q30" i="4" a="1"/>
  <c r="Q30" i="4" s="1"/>
  <c r="Q78" i="4" s="1" a="1"/>
  <c r="Q78" i="4" s="1"/>
  <c r="AN47" i="4" a="1"/>
  <c r="AN47" i="4" s="1"/>
  <c r="AN95" i="4" s="1" a="1"/>
  <c r="AN95" i="4" s="1"/>
  <c r="Q36" i="4" a="1"/>
  <c r="Q36" i="4" s="1"/>
  <c r="Q84" i="4" s="1" a="1"/>
  <c r="Q84" i="4" s="1"/>
  <c r="V33" i="4" a="1"/>
  <c r="V33" i="4" s="1"/>
  <c r="AQ29" i="4" a="1"/>
  <c r="AQ29" i="4" s="1"/>
  <c r="AM45" i="4" a="1"/>
  <c r="AM45" i="4" s="1"/>
  <c r="U28" i="4" a="1"/>
  <c r="U28" i="4" s="1"/>
  <c r="AS22" i="4" a="1"/>
  <c r="AS22" i="4" s="1"/>
  <c r="AA27" i="4" a="1"/>
  <c r="AA27" i="4" s="1"/>
  <c r="Q5" i="4" a="1"/>
  <c r="Q5" i="4" s="1"/>
  <c r="Q53" i="4" s="1" a="1"/>
  <c r="Q53" i="4" s="1"/>
  <c r="AD16" i="4" a="1"/>
  <c r="AD16" i="4" s="1"/>
  <c r="X30" i="4" a="1"/>
  <c r="X30" i="4" s="1"/>
  <c r="AS11" i="4" a="1"/>
  <c r="AS11" i="4" s="1"/>
  <c r="AK41" i="4" a="1"/>
  <c r="AK41" i="4" s="1"/>
  <c r="V43" i="4" a="1"/>
  <c r="V43" i="4" s="1"/>
  <c r="AD24" i="4" a="1"/>
  <c r="AD24" i="4" s="1"/>
  <c r="U33" i="4" a="1"/>
  <c r="U33" i="4" s="1"/>
  <c r="AI29" i="4" a="1"/>
  <c r="AI29" i="4" s="1"/>
  <c r="V30" i="4" a="1"/>
  <c r="V30" i="4" s="1"/>
  <c r="V45" i="4" a="1"/>
  <c r="V45" i="4" s="1"/>
  <c r="AE31" i="4" a="1"/>
  <c r="AE31" i="4" s="1"/>
  <c r="X43" i="4" a="1"/>
  <c r="X43" i="4" s="1"/>
  <c r="V19" i="4" a="1"/>
  <c r="V19" i="4" s="1"/>
  <c r="AD10" i="4" a="1"/>
  <c r="AD10" i="4" s="1"/>
  <c r="AI34" i="4" a="1"/>
  <c r="AI34" i="4" s="1"/>
  <c r="AA31" i="4" a="1"/>
  <c r="AA31" i="4" s="1"/>
  <c r="V5" i="4" a="1"/>
  <c r="V5" i="4" s="1"/>
  <c r="V53" i="4" s="1" a="1"/>
  <c r="V53" i="4" s="1"/>
  <c r="AS29" i="4" a="1"/>
  <c r="AS29" i="4" s="1"/>
  <c r="S19" i="4" a="1"/>
  <c r="S19" i="4" s="1"/>
  <c r="AJ29" i="4" a="1"/>
  <c r="AJ29" i="4" s="1"/>
  <c r="AJ77" i="4" s="1" a="1"/>
  <c r="AJ77" i="4" s="1"/>
  <c r="AO23" i="4" a="1"/>
  <c r="AO23" i="4" s="1"/>
  <c r="AT42" i="4" a="1"/>
  <c r="AT42" i="4" s="1"/>
  <c r="AM29" i="4" a="1"/>
  <c r="AM29" i="4" s="1"/>
  <c r="V24" i="4" a="1"/>
  <c r="V24" i="4" s="1"/>
  <c r="X5" i="4" a="1"/>
  <c r="X5" i="4" s="1"/>
  <c r="X53" i="4" s="1" a="1"/>
  <c r="X53" i="4" s="1"/>
  <c r="AM11" i="4" a="1"/>
  <c r="AM11" i="4" s="1"/>
  <c r="R33" i="4" a="1"/>
  <c r="R33" i="4" s="1"/>
  <c r="AR6" i="4" a="1"/>
  <c r="AR6" i="4" s="1"/>
  <c r="AR54" i="4" s="1" a="1"/>
  <c r="AR54" i="4" s="1"/>
  <c r="AG29" i="4" a="1"/>
  <c r="AG29" i="4" s="1"/>
  <c r="AF35" i="4" a="1"/>
  <c r="AF35" i="4" s="1"/>
  <c r="S43" i="4" a="1"/>
  <c r="S43" i="4" s="1"/>
  <c r="AK43" i="4" a="1"/>
  <c r="AK43" i="4" s="1"/>
  <c r="AM25" i="4" a="1"/>
  <c r="AM25" i="4" s="1"/>
  <c r="AR35" i="4" a="1"/>
  <c r="AR35" i="4" s="1"/>
  <c r="S45" i="4" a="1"/>
  <c r="S45" i="4" s="1"/>
  <c r="S30" i="4" a="1"/>
  <c r="S30" i="4" s="1"/>
  <c r="AL42" i="4" a="1"/>
  <c r="AL42" i="4" s="1"/>
  <c r="X39" i="4" a="1"/>
  <c r="X39" i="4" s="1"/>
  <c r="AD45" i="4" a="1"/>
  <c r="AD45" i="4" s="1"/>
  <c r="AP32" i="4" a="1"/>
  <c r="AP32" i="4" s="1"/>
  <c r="AF43" i="4" a="1"/>
  <c r="AF43" i="4" s="1"/>
  <c r="X16" i="4" a="1"/>
  <c r="X16" i="4" s="1"/>
  <c r="AH15" i="4" a="1"/>
  <c r="AH15" i="4" s="1"/>
  <c r="AI32" i="4" a="1"/>
  <c r="AI32" i="4" s="1"/>
  <c r="AM5" i="4" a="1"/>
  <c r="AM5" i="4" s="1"/>
  <c r="AM53" i="4" s="1" a="1"/>
  <c r="AM53" i="4" s="1"/>
  <c r="X19" i="4" a="1"/>
  <c r="X19" i="4" s="1"/>
  <c r="AB31" i="4" a="1"/>
  <c r="AB31" i="4" s="1"/>
  <c r="AF19" i="4" a="1"/>
  <c r="AF19" i="4" s="1"/>
  <c r="AD31" i="4" a="1"/>
  <c r="AD31" i="4" s="1"/>
  <c r="R24" i="4" a="1"/>
  <c r="R24" i="4" s="1"/>
  <c r="U30" i="4" a="1"/>
  <c r="U30" i="4" s="1"/>
  <c r="Q43" i="4" a="1"/>
  <c r="Q43" i="4" s="1"/>
  <c r="Q91" i="4" s="1" a="1"/>
  <c r="Q91" i="4" s="1"/>
  <c r="Q27" i="4" a="1"/>
  <c r="Q27" i="4" s="1"/>
  <c r="Q75" i="4" s="1" a="1"/>
  <c r="Q75" i="4" s="1"/>
  <c r="AD5" i="4" a="1"/>
  <c r="AD5" i="4" s="1"/>
  <c r="AD53" i="4" s="1" a="1"/>
  <c r="AD53" i="4" s="1"/>
  <c r="AO29" i="4" a="1"/>
  <c r="AO29" i="4" s="1"/>
  <c r="AS25" i="4" a="1"/>
  <c r="AS25" i="4" s="1"/>
  <c r="Z31" i="4" a="1"/>
  <c r="Z31" i="4" s="1"/>
  <c r="Z34" i="4" a="1"/>
  <c r="Z34" i="4" s="1"/>
  <c r="Z82" i="4" s="1" a="1"/>
  <c r="Z82" i="4" s="1"/>
  <c r="AF39" i="4" a="1"/>
  <c r="AF39" i="4" s="1"/>
  <c r="Q33" i="4" a="1"/>
  <c r="Q33" i="4" s="1"/>
  <c r="Q81" i="4" s="1" a="1"/>
  <c r="Q81" i="4" s="1"/>
  <c r="AS5" i="4" a="1"/>
  <c r="AS5" i="4" s="1"/>
  <c r="AS53" i="4" s="1" a="1"/>
  <c r="AS53" i="4" s="1"/>
  <c r="AO25" i="4" a="1"/>
  <c r="AO25" i="4" s="1"/>
  <c r="AO11" i="4" a="1"/>
  <c r="AO11" i="4" s="1"/>
  <c r="AF5" i="4" a="1"/>
  <c r="AF5" i="4" s="1"/>
  <c r="AF53" i="4" s="1" a="1"/>
  <c r="AF53" i="4" s="1"/>
  <c r="AP16" i="4" a="1"/>
  <c r="AP16" i="4" s="1"/>
  <c r="T33" i="4" a="1"/>
  <c r="T33" i="4" s="1"/>
  <c r="AD19" i="4" a="1"/>
  <c r="AD19" i="4" s="1"/>
  <c r="T35" i="4" a="1"/>
  <c r="T35" i="4" s="1"/>
  <c r="X33" i="4" a="1"/>
  <c r="X33" i="4" s="1"/>
  <c r="Q16" i="4" a="1"/>
  <c r="Q16" i="4" s="1"/>
  <c r="Q64" i="4" s="1" a="1"/>
  <c r="Q64" i="4" s="1"/>
  <c r="AB24" i="4" a="1"/>
  <c r="AB24" i="4" s="1"/>
  <c r="R16" i="4" a="1"/>
  <c r="R16" i="4" s="1"/>
  <c r="AR32" i="4" a="1"/>
  <c r="AR32" i="4" s="1"/>
  <c r="X45" i="4" a="1"/>
  <c r="X45" i="4" s="1"/>
  <c r="AT32" i="4" a="1"/>
  <c r="AT32" i="4" s="1"/>
  <c r="AT80" i="4" s="1" a="1"/>
  <c r="AT80" i="4" s="1"/>
  <c r="AT5" i="4" a="1"/>
  <c r="AT5" i="4" s="1"/>
  <c r="AT53" i="4" s="1" a="1"/>
  <c r="AT53" i="4" s="1"/>
  <c r="R30" i="4" a="1"/>
  <c r="R30" i="4" s="1"/>
  <c r="AS45" i="4" a="1"/>
  <c r="AS45" i="4" s="1"/>
  <c r="V39" i="4" a="1"/>
  <c r="V39" i="4" s="1"/>
  <c r="AF45" i="4" a="1"/>
  <c r="AF45" i="4" s="1"/>
  <c r="AB26" i="4" a="1"/>
  <c r="AB26" i="4" s="1"/>
  <c r="AG32" i="4" a="1"/>
  <c r="AG32" i="4" s="1"/>
  <c r="AM34" i="4" a="1"/>
  <c r="AM34" i="4" s="1"/>
  <c r="AT45" i="4" a="1"/>
  <c r="AT45" i="4" s="1"/>
  <c r="AJ34" i="4" a="1"/>
  <c r="AJ34" i="4" s="1"/>
  <c r="AK37" i="4" a="1"/>
  <c r="AK37" i="4" s="1"/>
  <c r="Y44" i="4" a="1"/>
  <c r="Y44" i="4" s="1"/>
  <c r="R43" i="4" a="1"/>
  <c r="R43" i="4" s="1"/>
  <c r="S5" i="4" a="1"/>
  <c r="S5" i="4" s="1"/>
  <c r="S53" i="4" s="1" a="1"/>
  <c r="S53" i="4" s="1"/>
  <c r="R19" i="4" a="1"/>
  <c r="R19" i="4" s="1"/>
  <c r="AT19" i="4" a="1"/>
  <c r="AT19" i="4" s="1"/>
  <c r="AB5" i="4" a="1"/>
  <c r="AB5" i="4" s="1"/>
  <c r="AB53" i="4" s="1" a="1"/>
  <c r="AB53" i="4" s="1"/>
  <c r="R27" i="4" a="1"/>
  <c r="R27" i="4" s="1"/>
  <c r="AM19" i="4" a="1"/>
  <c r="AM19" i="4" s="1"/>
  <c r="AG22" i="4" a="1"/>
  <c r="AG22" i="4" s="1"/>
  <c r="AS19" i="4" a="1"/>
  <c r="AS19" i="4" s="1"/>
  <c r="AR22" i="4" a="1"/>
  <c r="AR22" i="4" s="1"/>
  <c r="AS35" i="4" a="1"/>
  <c r="AS35" i="4" s="1"/>
  <c r="T30" i="4" a="1"/>
  <c r="T30" i="4" s="1"/>
  <c r="W17" i="4" a="1"/>
  <c r="W17" i="4" s="1"/>
  <c r="AQ34" i="4" a="1"/>
  <c r="AQ34" i="4" s="1"/>
  <c r="AQ82" i="4" s="1" a="1"/>
  <c r="AQ82" i="4" s="1"/>
  <c r="AB19" i="4" a="1"/>
  <c r="AB19" i="4" s="1"/>
  <c r="AE35" i="4" a="1"/>
  <c r="AE35" i="4" s="1"/>
  <c r="AI22" i="4" a="1"/>
  <c r="AI22" i="4" s="1"/>
  <c r="Y38" i="4" a="1"/>
  <c r="Y38" i="4" s="1"/>
  <c r="AT8" i="4" a="1"/>
  <c r="AT8" i="4" s="1"/>
  <c r="AJ32" i="4" a="1"/>
  <c r="AJ32" i="4" s="1"/>
  <c r="AJ80" i="4" s="1" a="1"/>
  <c r="AJ80" i="4" s="1"/>
  <c r="AO39" i="4" a="1"/>
  <c r="AO39" i="4" s="1"/>
  <c r="Z28" i="4" a="1"/>
  <c r="Z28" i="4" s="1"/>
  <c r="AO32" i="4" a="1"/>
  <c r="AO32" i="4" s="1"/>
  <c r="AP34" i="4" a="1"/>
  <c r="AP34" i="4" s="1"/>
  <c r="AB39" i="4" a="1"/>
  <c r="AB39" i="4" s="1"/>
  <c r="AE24" i="4" a="1"/>
  <c r="AE24" i="4" s="1"/>
  <c r="AG25" i="4" a="1"/>
  <c r="AG25" i="4" s="1"/>
  <c r="AE25" i="4" a="1"/>
  <c r="AE25" i="4" s="1"/>
  <c r="AO22" i="4" a="1"/>
  <c r="AO22" i="4" s="1"/>
  <c r="AR20" i="4" a="1"/>
  <c r="AR20" i="4" s="1"/>
  <c r="AP20" i="4" a="1"/>
  <c r="AP20" i="4" s="1"/>
  <c r="AP22" i="4" a="1"/>
  <c r="AP22" i="4" s="1"/>
  <c r="AP19" i="4" a="1"/>
  <c r="AP19" i="4" s="1"/>
  <c r="R15" i="4" a="1"/>
  <c r="R15" i="4" s="1"/>
  <c r="W5" i="4" a="1"/>
  <c r="W5" i="4" s="1"/>
  <c r="W53" i="4" s="1" a="1"/>
  <c r="W53" i="4" s="1"/>
  <c r="AR19" i="4" a="1"/>
  <c r="AR19" i="4" s="1"/>
  <c r="R20" i="4" a="1"/>
  <c r="R20" i="4" s="1"/>
  <c r="AJ10" i="4" a="1"/>
  <c r="AJ10" i="4" s="1"/>
  <c r="AA43" i="4" a="1"/>
  <c r="AA43" i="4" s="1"/>
  <c r="W8" i="4" a="1"/>
  <c r="W8" i="4" s="1"/>
  <c r="AB42" i="4" a="1"/>
  <c r="AB42" i="4" s="1"/>
  <c r="N3" i="4" a="1"/>
  <c r="N3" i="4" s="1"/>
  <c r="AO9" i="4" a="1"/>
  <c r="AO9" i="4" s="1"/>
  <c r="Z8" i="4" a="1"/>
  <c r="Z8" i="4" s="1"/>
  <c r="AJ46" i="4" a="1"/>
  <c r="AJ46" i="4" s="1"/>
  <c r="AA15" i="4" a="1"/>
  <c r="AA15" i="4" s="1"/>
  <c r="AF15" i="4" a="1"/>
  <c r="AF15" i="4" s="1"/>
  <c r="AT9" i="4" a="1"/>
  <c r="AT9" i="4" s="1"/>
  <c r="AH20" i="4" a="1"/>
  <c r="AH20" i="4" s="1"/>
  <c r="Q17" i="4" a="1"/>
  <c r="Q17" i="4" s="1"/>
  <c r="Q65" i="4" s="1" a="1"/>
  <c r="Q65" i="4" s="1"/>
  <c r="U7" i="4" a="1"/>
  <c r="U7" i="4" s="1"/>
  <c r="AM10" i="4" a="1"/>
  <c r="AM10" i="4" s="1"/>
  <c r="AH14" i="4" a="1"/>
  <c r="AH14" i="4" s="1"/>
  <c r="AQ27" i="4" a="1"/>
  <c r="AQ27" i="4" s="1"/>
  <c r="AI5" i="4" a="1"/>
  <c r="AI5" i="4" s="1"/>
  <c r="AI53" i="4" s="1" a="1"/>
  <c r="AI53" i="4" s="1"/>
  <c r="AK9" i="4" a="1"/>
  <c r="AK9" i="4" s="1"/>
  <c r="Y17" i="4" a="1"/>
  <c r="Y17" i="4" s="1"/>
  <c r="AN26" i="4" a="1"/>
  <c r="AN26" i="4" s="1"/>
  <c r="AL9" i="4" a="1"/>
  <c r="AL9" i="4" s="1"/>
  <c r="Z11" i="4" a="1"/>
  <c r="Z11" i="4" s="1"/>
  <c r="AH16" i="4" a="1"/>
  <c r="AH16" i="4" s="1"/>
  <c r="AC21" i="4" a="1"/>
  <c r="AC21" i="4" s="1"/>
  <c r="AM28" i="4" a="1"/>
  <c r="AM28" i="4" s="1"/>
  <c r="AT33" i="4" a="1"/>
  <c r="AT33" i="4" s="1"/>
  <c r="AO24" i="4" a="1"/>
  <c r="AO24" i="4" s="1"/>
  <c r="T25" i="4" a="1"/>
  <c r="T25" i="4" s="1"/>
  <c r="AJ7" i="4" a="1"/>
  <c r="AJ7" i="4" s="1"/>
  <c r="U11" i="4" a="1"/>
  <c r="U11" i="4" s="1"/>
  <c r="AG15" i="4" a="1"/>
  <c r="AG15" i="4" s="1"/>
  <c r="U29" i="4" a="1"/>
  <c r="U29" i="4" s="1"/>
  <c r="W13" i="4" a="1"/>
  <c r="W13" i="4" s="1"/>
  <c r="Z18" i="4" a="1"/>
  <c r="Z18" i="4" s="1"/>
  <c r="S28" i="4" a="1"/>
  <c r="S28" i="4" s="1"/>
  <c r="Y19" i="4" a="1"/>
  <c r="Y19" i="4" s="1"/>
  <c r="AA7" i="4" a="1"/>
  <c r="AA7" i="4" s="1"/>
  <c r="AN11" i="4" a="1"/>
  <c r="AN11" i="4" s="1"/>
  <c r="AG17" i="4" a="1"/>
  <c r="AG17" i="4" s="1"/>
  <c r="AC13" i="4" a="1"/>
  <c r="AC13" i="4" s="1"/>
  <c r="AH24" i="4" a="1"/>
  <c r="AH24" i="4" s="1"/>
  <c r="AQ5" i="4" a="1"/>
  <c r="AQ5" i="4" s="1"/>
  <c r="AQ53" i="4" s="1" a="1"/>
  <c r="AQ53" i="4" s="1"/>
  <c r="AQ28" i="4" a="1"/>
  <c r="AQ28" i="4" s="1"/>
  <c r="AG11" i="4" a="1"/>
  <c r="AG11" i="4" s="1"/>
  <c r="AE33" i="4" a="1"/>
  <c r="AE33" i="4" s="1"/>
  <c r="AQ7" i="4" a="1"/>
  <c r="AQ7" i="4" s="1"/>
  <c r="AF38" i="4" a="1"/>
  <c r="AF38" i="4" s="1"/>
  <c r="AJ30" i="4" a="1"/>
  <c r="AJ30" i="4" s="1"/>
  <c r="AT7" i="4" a="1"/>
  <c r="AT7" i="4" s="1"/>
  <c r="AH11" i="4" a="1"/>
  <c r="AH11" i="4" s="1"/>
  <c r="AN30" i="4" a="1"/>
  <c r="AN30" i="4" s="1"/>
  <c r="AL13" i="4" a="1"/>
  <c r="AL13" i="4" s="1"/>
  <c r="AH32" i="4" a="1"/>
  <c r="AH32" i="4" s="1"/>
  <c r="W37" i="4" a="1"/>
  <c r="W37" i="4" s="1"/>
  <c r="U8" i="4" a="1"/>
  <c r="U8" i="4" s="1"/>
  <c r="AH18" i="4" a="1"/>
  <c r="AH18" i="4" s="1"/>
  <c r="AI37" i="4" a="1"/>
  <c r="AI37" i="4" s="1"/>
  <c r="V8" i="4" a="1"/>
  <c r="V8" i="4" s="1"/>
  <c r="Y6" i="4" a="1"/>
  <c r="Y6" i="4" s="1"/>
  <c r="Y54" i="4" s="1" a="1"/>
  <c r="Y54" i="4" s="1"/>
  <c r="AR5" i="4" a="1"/>
  <c r="AR5" i="4" s="1"/>
  <c r="AR53" i="4" s="1" a="1"/>
  <c r="AR53" i="4" s="1"/>
  <c r="AD9" i="4" a="1"/>
  <c r="AD9" i="4" s="1"/>
  <c r="AA39" i="4" a="1"/>
  <c r="AA39" i="4" s="1"/>
  <c r="AB8" i="4" a="1"/>
  <c r="AB8" i="4" s="1"/>
  <c r="S17" i="4" a="1"/>
  <c r="S17" i="4" s="1"/>
  <c r="Z32" i="4" a="1"/>
  <c r="Z32" i="4" s="1"/>
  <c r="AP10" i="4" a="1"/>
  <c r="AP10" i="4" s="1"/>
  <c r="R21" i="4" a="1"/>
  <c r="R21" i="4" s="1"/>
  <c r="Z7" i="4" a="1"/>
  <c r="Z7" i="4" s="1"/>
  <c r="AQ10" i="4" a="1"/>
  <c r="AQ10" i="4" s="1"/>
  <c r="Y14" i="4" a="1"/>
  <c r="Y14" i="4" s="1"/>
  <c r="U21" i="4" a="1"/>
  <c r="U21" i="4" s="1"/>
  <c r="AH8" i="4" a="1"/>
  <c r="AH8" i="4" s="1"/>
  <c r="AC19" i="4" a="1"/>
  <c r="AC19" i="4" s="1"/>
  <c r="U41" i="4" a="1"/>
  <c r="U41" i="4" s="1"/>
  <c r="P41" i="4" a="1"/>
  <c r="P41" i="4" s="1"/>
  <c r="P89" i="4" s="1" a="1"/>
  <c r="P89" i="4" s="1"/>
  <c r="P43" i="4" a="1"/>
  <c r="P43" i="4" s="1"/>
  <c r="P91" i="4" s="1" a="1"/>
  <c r="P91" i="4" s="1"/>
  <c r="P47" i="4" a="1"/>
  <c r="P47" i="4" s="1"/>
  <c r="P95" i="4" s="1" a="1"/>
  <c r="P95" i="4" s="1"/>
  <c r="P39" i="4" a="1"/>
  <c r="P39" i="4" s="1"/>
  <c r="P87" i="4" s="1" a="1"/>
  <c r="P87" i="4" s="1"/>
  <c r="P38" i="4" a="1"/>
  <c r="P38" i="4" s="1"/>
  <c r="P86" i="4" s="1" a="1"/>
  <c r="P86" i="4" s="1"/>
  <c r="P29" i="4" a="1"/>
  <c r="P29" i="4" s="1"/>
  <c r="P77" i="4" s="1" a="1"/>
  <c r="P77" i="4" s="1"/>
  <c r="P46" i="4" a="1"/>
  <c r="P46" i="4" s="1"/>
  <c r="P94" i="4" s="1" a="1"/>
  <c r="P94" i="4" s="1"/>
  <c r="P40" i="4" a="1"/>
  <c r="P40" i="4" s="1"/>
  <c r="P88" i="4" s="1" a="1"/>
  <c r="P88" i="4" s="1"/>
  <c r="P45" i="4" a="1"/>
  <c r="P45" i="4" s="1"/>
  <c r="P93" i="4" s="1" a="1"/>
  <c r="P93" i="4" s="1"/>
  <c r="P42" i="4" a="1"/>
  <c r="P42" i="4" s="1"/>
  <c r="P90" i="4" s="1" a="1"/>
  <c r="P90" i="4" s="1"/>
  <c r="P36" i="4" a="1"/>
  <c r="P36" i="4" s="1"/>
  <c r="P84" i="4" s="1" a="1"/>
  <c r="P84" i="4" s="1"/>
  <c r="P21" i="4" a="1"/>
  <c r="P21" i="4" s="1"/>
  <c r="P69" i="4" s="1" a="1"/>
  <c r="P69" i="4" s="1"/>
  <c r="P18" i="4" a="1"/>
  <c r="P18" i="4" s="1"/>
  <c r="P66" i="4" s="1" a="1"/>
  <c r="P66" i="4" s="1"/>
  <c r="P11" i="4" a="1"/>
  <c r="P11" i="4" s="1"/>
  <c r="P59" i="4" s="1" a="1"/>
  <c r="P59" i="4" s="1"/>
  <c r="P6" i="4" a="1"/>
  <c r="P6" i="4" s="1"/>
  <c r="P54" i="4" s="1" a="1"/>
  <c r="P54" i="4" s="1"/>
  <c r="P37" i="4" a="1"/>
  <c r="P37" i="4" s="1"/>
  <c r="P85" i="4" s="1" a="1"/>
  <c r="P85" i="4" s="1"/>
  <c r="P23" i="4" a="1"/>
  <c r="P23" i="4" s="1"/>
  <c r="P71" i="4" s="1" a="1"/>
  <c r="P71" i="4" s="1"/>
  <c r="P22" i="4" a="1"/>
  <c r="P22" i="4" s="1"/>
  <c r="P70" i="4" s="1" a="1"/>
  <c r="P70" i="4" s="1"/>
  <c r="P17" i="4" a="1"/>
  <c r="P17" i="4" s="1"/>
  <c r="P65" i="4" s="1" a="1"/>
  <c r="P65" i="4" s="1"/>
  <c r="P32" i="4" a="1"/>
  <c r="P32" i="4" s="1"/>
  <c r="P80" i="4" s="1" a="1"/>
  <c r="P80" i="4" s="1"/>
  <c r="P28" i="4" a="1"/>
  <c r="P28" i="4" s="1"/>
  <c r="P76" i="4" s="1" a="1"/>
  <c r="P76" i="4" s="1"/>
  <c r="P27" i="4" a="1"/>
  <c r="P27" i="4" s="1"/>
  <c r="P75" i="4" s="1" a="1"/>
  <c r="P75" i="4" s="1"/>
  <c r="P26" i="4" a="1"/>
  <c r="P26" i="4" s="1"/>
  <c r="P74" i="4" s="1" a="1"/>
  <c r="P74" i="4" s="1"/>
  <c r="P44" i="4" a="1"/>
  <c r="P44" i="4" s="1"/>
  <c r="P92" i="4" s="1" a="1"/>
  <c r="P92" i="4" s="1"/>
  <c r="P25" i="4" a="1"/>
  <c r="P25" i="4" s="1"/>
  <c r="P73" i="4" s="1" a="1"/>
  <c r="P73" i="4" s="1"/>
  <c r="P20" i="4" a="1"/>
  <c r="P20" i="4" s="1"/>
  <c r="P68" i="4" s="1" a="1"/>
  <c r="P68" i="4" s="1"/>
  <c r="P16" i="4" a="1"/>
  <c r="P16" i="4" s="1"/>
  <c r="P64" i="4" s="1" a="1"/>
  <c r="P64" i="4" s="1"/>
  <c r="P24" i="4" a="1"/>
  <c r="P24" i="4" s="1"/>
  <c r="P72" i="4" s="1" a="1"/>
  <c r="P72" i="4" s="1"/>
  <c r="P12" i="4" a="1"/>
  <c r="P12" i="4" s="1"/>
  <c r="P60" i="4" s="1" a="1"/>
  <c r="P60" i="4" s="1"/>
  <c r="P34" i="4" a="1"/>
  <c r="P34" i="4" s="1"/>
  <c r="P82" i="4" s="1" a="1"/>
  <c r="P82" i="4" s="1"/>
  <c r="P19" i="4" a="1"/>
  <c r="P19" i="4" s="1"/>
  <c r="P67" i="4" s="1" a="1"/>
  <c r="P67" i="4" s="1"/>
  <c r="P15" i="4" a="1"/>
  <c r="P15" i="4" s="1"/>
  <c r="P63" i="4" s="1" a="1"/>
  <c r="P63" i="4" s="1"/>
  <c r="P9" i="4" a="1"/>
  <c r="P9" i="4" s="1"/>
  <c r="P57" i="4" s="1" a="1"/>
  <c r="P57" i="4" s="1"/>
  <c r="P14" i="4" a="1"/>
  <c r="P14" i="4" s="1"/>
  <c r="P62" i="4" s="1" a="1"/>
  <c r="P62" i="4" s="1"/>
  <c r="P30" i="4" a="1"/>
  <c r="P30" i="4" s="1"/>
  <c r="P78" i="4" s="1" a="1"/>
  <c r="P78" i="4" s="1"/>
  <c r="P7" i="4" a="1"/>
  <c r="P7" i="4" s="1"/>
  <c r="P55" i="4" s="1" a="1"/>
  <c r="P55" i="4" s="1"/>
  <c r="P35" i="4" a="1"/>
  <c r="P35" i="4" s="1"/>
  <c r="P83" i="4" s="1" a="1"/>
  <c r="P83" i="4" s="1"/>
  <c r="P33" i="4" a="1"/>
  <c r="P33" i="4" s="1"/>
  <c r="P81" i="4" s="1" a="1"/>
  <c r="P81" i="4" s="1"/>
  <c r="P5" i="4" a="1"/>
  <c r="P5" i="4" s="1"/>
  <c r="P53" i="4" s="1" a="1"/>
  <c r="P53" i="4" s="1"/>
  <c r="P31" i="4" a="1"/>
  <c r="P31" i="4" s="1"/>
  <c r="P79" i="4" s="1" a="1"/>
  <c r="P79" i="4" s="1"/>
  <c r="P8" i="4" a="1"/>
  <c r="P8" i="4" s="1"/>
  <c r="P56" i="4" s="1" a="1"/>
  <c r="P56" i="4" s="1"/>
  <c r="P10" i="4" a="1"/>
  <c r="P10" i="4" s="1"/>
  <c r="P58" i="4" s="1" a="1"/>
  <c r="P58" i="4" s="1"/>
  <c r="P13" i="4" a="1"/>
  <c r="P13" i="4" s="1"/>
  <c r="P61" i="4" s="1" a="1"/>
  <c r="P61" i="4" s="1"/>
  <c r="AN41" i="4" a="1"/>
  <c r="AN41" i="4" s="1"/>
  <c r="AQ46" i="4" a="1"/>
  <c r="AQ46" i="4" s="1"/>
  <c r="AO44" i="4" a="1"/>
  <c r="AO44" i="4" s="1"/>
  <c r="AE42" i="4" a="1"/>
  <c r="AE42" i="4" s="1"/>
  <c r="AC40" i="4" a="1"/>
  <c r="AC40" i="4" s="1"/>
  <c r="AA38" i="4" a="1"/>
  <c r="AA38" i="4" s="1"/>
  <c r="AD34" i="4" a="1"/>
  <c r="AD34" i="4" s="1"/>
  <c r="W32" i="4" a="1"/>
  <c r="W32" i="4" s="1"/>
  <c r="Y30" i="4" a="1"/>
  <c r="Y30" i="4" s="1"/>
  <c r="AE46" i="4" a="1"/>
  <c r="AE46" i="4" s="1"/>
  <c r="AC44" i="4" a="1"/>
  <c r="AC44" i="4" s="1"/>
  <c r="AA42" i="4" a="1"/>
  <c r="AA42" i="4" s="1"/>
  <c r="Y40" i="4" a="1"/>
  <c r="Y40" i="4" s="1"/>
  <c r="Z33" i="4" a="1"/>
  <c r="Z33" i="4" s="1"/>
  <c r="AT30" i="4" a="1"/>
  <c r="AT30" i="4" s="1"/>
  <c r="Y47" i="4" a="1"/>
  <c r="Y47" i="4" s="1"/>
  <c r="Y95" i="4" s="1" a="1"/>
  <c r="Y95" i="4" s="1"/>
  <c r="AJ40" i="4" a="1"/>
  <c r="AJ40" i="4" s="1"/>
  <c r="AJ37" i="4" a="1"/>
  <c r="AJ37" i="4" s="1"/>
  <c r="AR33" i="4" a="1"/>
  <c r="AR33" i="4" s="1"/>
  <c r="AN31" i="4" a="1"/>
  <c r="AN31" i="4" s="1"/>
  <c r="AB29" i="4" a="1"/>
  <c r="AB29" i="4" s="1"/>
  <c r="AE47" i="4" a="1"/>
  <c r="AE47" i="4" s="1"/>
  <c r="AE95" i="4" s="1" a="1"/>
  <c r="AE95" i="4" s="1"/>
  <c r="AM33" i="4" a="1"/>
  <c r="AM33" i="4" s="1"/>
  <c r="AL30" i="4" a="1"/>
  <c r="AL30" i="4" s="1"/>
  <c r="T28" i="4" a="1"/>
  <c r="T28" i="4" s="1"/>
  <c r="AF25" i="4" a="1"/>
  <c r="AF25" i="4" s="1"/>
  <c r="AF23" i="4" a="1"/>
  <c r="AF23" i="4" s="1"/>
  <c r="AA47" i="4" a="1"/>
  <c r="AA47" i="4" s="1"/>
  <c r="AA95" i="4" s="1" a="1"/>
  <c r="AA95" i="4" s="1"/>
  <c r="AG39" i="4" a="1"/>
  <c r="AG39" i="4" s="1"/>
  <c r="U47" i="4" a="1"/>
  <c r="U47" i="4" s="1"/>
  <c r="U95" i="4" s="1" a="1"/>
  <c r="U95" i="4" s="1"/>
  <c r="AC43" i="4" a="1"/>
  <c r="AC43" i="4" s="1"/>
  <c r="AC39" i="4" a="1"/>
  <c r="AC39" i="4" s="1"/>
  <c r="AI36" i="4" a="1"/>
  <c r="AI36" i="4" s="1"/>
  <c r="AG33" i="4" a="1"/>
  <c r="AG33" i="4" s="1"/>
  <c r="AO30" i="4" a="1"/>
  <c r="AO30" i="4" s="1"/>
  <c r="AC28" i="4" a="1"/>
  <c r="AC28" i="4" s="1"/>
  <c r="V18" i="4" a="1"/>
  <c r="V18" i="4" s="1"/>
  <c r="AI41" i="4" a="1"/>
  <c r="AI41" i="4" s="1"/>
  <c r="W29" i="4" a="1"/>
  <c r="W29" i="4" s="1"/>
  <c r="AI26" i="4" a="1"/>
  <c r="AI26" i="4" s="1"/>
  <c r="AA23" i="4" a="1"/>
  <c r="AA23" i="4" s="1"/>
  <c r="AR17" i="4" a="1"/>
  <c r="AR17" i="4" s="1"/>
  <c r="AK15" i="4" a="1"/>
  <c r="AK15" i="4" s="1"/>
  <c r="AH13" i="4" a="1"/>
  <c r="AH13" i="4" s="1"/>
  <c r="AJ9" i="4" a="1"/>
  <c r="AJ9" i="4" s="1"/>
  <c r="Y7" i="4" a="1"/>
  <c r="Y7" i="4" s="1"/>
  <c r="T41" i="4" a="1"/>
  <c r="T41" i="4" s="1"/>
  <c r="AB34" i="4" a="1"/>
  <c r="AB34" i="4" s="1"/>
  <c r="AB28" i="4" a="1"/>
  <c r="AB28" i="4" s="1"/>
  <c r="AC25" i="4" a="1"/>
  <c r="AC25" i="4" s="1"/>
  <c r="AI19" i="4" a="1"/>
  <c r="AI19" i="4" s="1"/>
  <c r="X17" i="4" a="1"/>
  <c r="X17" i="4" s="1"/>
  <c r="Y34" i="4" a="1"/>
  <c r="Y34" i="4" s="1"/>
  <c r="AA25" i="4" a="1"/>
  <c r="AA25" i="4" s="1"/>
  <c r="AL21" i="4" a="1"/>
  <c r="AL21" i="4" s="1"/>
  <c r="AL18" i="4" a="1"/>
  <c r="AL18" i="4" s="1"/>
  <c r="AQ39" i="4" a="1"/>
  <c r="AQ39" i="4" s="1"/>
  <c r="Y33" i="4" a="1"/>
  <c r="Y33" i="4" s="1"/>
  <c r="Y29" i="4" a="1"/>
  <c r="Y29" i="4" s="1"/>
  <c r="AL24" i="4" a="1"/>
  <c r="AL24" i="4" s="1"/>
  <c r="AK21" i="4" a="1"/>
  <c r="AK21" i="4" s="1"/>
  <c r="AK18" i="4" a="1"/>
  <c r="AK18" i="4" s="1"/>
  <c r="AA16" i="4" a="1"/>
  <c r="AA16" i="4" s="1"/>
  <c r="AJ13" i="4" a="1"/>
  <c r="AJ13" i="4" s="1"/>
  <c r="AL40" i="4" a="1"/>
  <c r="AL40" i="4" s="1"/>
  <c r="AL34" i="4" a="1"/>
  <c r="AL34" i="4" s="1"/>
  <c r="X29" i="4" a="1"/>
  <c r="X29" i="4" s="1"/>
  <c r="Z19" i="4" a="1"/>
  <c r="Z19" i="4" s="1"/>
  <c r="AK38" i="4" a="1"/>
  <c r="AK38" i="4" s="1"/>
  <c r="AO31" i="4" a="1"/>
  <c r="AO31" i="4" s="1"/>
  <c r="AF27" i="4" a="1"/>
  <c r="AF27" i="4" s="1"/>
  <c r="AB21" i="4" a="1"/>
  <c r="AB21" i="4" s="1"/>
  <c r="AC14" i="4" a="1"/>
  <c r="AC14" i="4" s="1"/>
  <c r="AL11" i="4" a="1"/>
  <c r="AL11" i="4" s="1"/>
  <c r="AA6" i="4" a="1"/>
  <c r="AA6" i="4" s="1"/>
  <c r="AA54" i="4" s="1" a="1"/>
  <c r="AA54" i="4" s="1"/>
  <c r="AB41" i="4" a="1"/>
  <c r="AB41" i="4" s="1"/>
  <c r="AE28" i="4" a="1"/>
  <c r="AE28" i="4" s="1"/>
  <c r="U25" i="4" a="1"/>
  <c r="U25" i="4" s="1"/>
  <c r="R22" i="4" a="1"/>
  <c r="R22" i="4" s="1"/>
  <c r="U20" i="4" a="1"/>
  <c r="U20" i="4" s="1"/>
  <c r="AQ15" i="4" a="1"/>
  <c r="AQ15" i="4" s="1"/>
  <c r="U13" i="4" a="1"/>
  <c r="U13" i="4" s="1"/>
  <c r="AE10" i="4" a="1"/>
  <c r="AE10" i="4" s="1"/>
  <c r="U5" i="4" a="1"/>
  <c r="U5" i="4" s="1"/>
  <c r="U53" i="4" s="1" a="1"/>
  <c r="U53" i="4" s="1"/>
  <c r="AG27" i="4" a="1"/>
  <c r="AG27" i="4" s="1"/>
  <c r="AJ41" i="4" a="1"/>
  <c r="AJ41" i="4" s="1"/>
  <c r="AD23" i="4" a="1"/>
  <c r="AD23" i="4" s="1"/>
  <c r="AA11" i="4" a="1"/>
  <c r="AA11" i="4" s="1"/>
  <c r="AD28" i="4" a="1"/>
  <c r="AD28" i="4" s="1"/>
  <c r="AJ45" i="4" a="1"/>
  <c r="AJ45" i="4" s="1"/>
  <c r="AH43" i="4" a="1"/>
  <c r="AH43" i="4" s="1"/>
  <c r="AF41" i="4" a="1"/>
  <c r="AF41" i="4" s="1"/>
  <c r="AI46" i="4" a="1"/>
  <c r="AI46" i="4" s="1"/>
  <c r="AG44" i="4" a="1"/>
  <c r="AG44" i="4" s="1"/>
  <c r="W42" i="4" a="1"/>
  <c r="W42" i="4" s="1"/>
  <c r="U40" i="4" a="1"/>
  <c r="U40" i="4" s="1"/>
  <c r="S38" i="4" a="1"/>
  <c r="S38" i="4" s="1"/>
  <c r="W34" i="4" a="1"/>
  <c r="W34" i="4" s="1"/>
  <c r="R32" i="4" a="1"/>
  <c r="R32" i="4" s="1"/>
  <c r="AN29" i="4" a="1"/>
  <c r="AN29" i="4" s="1"/>
  <c r="W46" i="4" a="1"/>
  <c r="W46" i="4" s="1"/>
  <c r="U44" i="4" a="1"/>
  <c r="U44" i="4" s="1"/>
  <c r="S42" i="4" a="1"/>
  <c r="S42" i="4" s="1"/>
  <c r="U37" i="4" a="1"/>
  <c r="U37" i="4" s="1"/>
  <c r="U35" i="4" a="1"/>
  <c r="U35" i="4" s="1"/>
  <c r="AL32" i="4" a="1"/>
  <c r="AL32" i="4" s="1"/>
  <c r="AK30" i="4" a="1"/>
  <c r="AK30" i="4" s="1"/>
  <c r="AG43" i="4" a="1"/>
  <c r="AG43" i="4" s="1"/>
  <c r="Z40" i="4" a="1"/>
  <c r="Z40" i="4" s="1"/>
  <c r="AC37" i="4" a="1"/>
  <c r="AC37" i="4" s="1"/>
  <c r="AI33" i="4" a="1"/>
  <c r="AI33" i="4" s="1"/>
  <c r="AO28" i="4" a="1"/>
  <c r="AO28" i="4" s="1"/>
  <c r="U26" i="4" a="1"/>
  <c r="U26" i="4" s="1"/>
  <c r="W43" i="4" a="1"/>
  <c r="W43" i="4" s="1"/>
  <c r="AK39" i="4" a="1"/>
  <c r="AK39" i="4" s="1"/>
  <c r="AD33" i="4" a="1"/>
  <c r="AD33" i="4" s="1"/>
  <c r="W30" i="4" a="1"/>
  <c r="W30" i="4" s="1"/>
  <c r="AR27" i="4" a="1"/>
  <c r="AR27" i="4" s="1"/>
  <c r="Z25" i="4" a="1"/>
  <c r="Z25" i="4" s="1"/>
  <c r="U23" i="4" a="1"/>
  <c r="U23" i="4" s="1"/>
  <c r="AJ42" i="4" a="1"/>
  <c r="AJ42" i="4" s="1"/>
  <c r="U39" i="4" a="1"/>
  <c r="U39" i="4" s="1"/>
  <c r="AC36" i="4" a="1"/>
  <c r="AC36" i="4" s="1"/>
  <c r="AL35" i="4" a="1"/>
  <c r="AL35" i="4" s="1"/>
  <c r="W33" i="4" a="1"/>
  <c r="W33" i="4" s="1"/>
  <c r="AH30" i="4" a="1"/>
  <c r="AH30" i="4" s="1"/>
  <c r="AB25" i="4" a="1"/>
  <c r="AB25" i="4" s="1"/>
  <c r="AK22" i="4" a="1"/>
  <c r="AK22" i="4" s="1"/>
  <c r="AO17" i="4" a="1"/>
  <c r="AO17" i="4" s="1"/>
  <c r="AI15" i="4" a="1"/>
  <c r="AI15" i="4" s="1"/>
  <c r="AG13" i="4" a="1"/>
  <c r="AG13" i="4" s="1"/>
  <c r="AE11" i="4" a="1"/>
  <c r="AE11" i="4" s="1"/>
  <c r="T7" i="4" a="1"/>
  <c r="T7" i="4" s="1"/>
  <c r="AH47" i="4" a="1"/>
  <c r="AH47" i="4" s="1"/>
  <c r="AH95" i="4" s="1" a="1"/>
  <c r="AH95" i="4" s="1"/>
  <c r="AI40" i="4" a="1"/>
  <c r="AI40" i="4" s="1"/>
  <c r="AR28" i="4" a="1"/>
  <c r="AR28" i="4" s="1"/>
  <c r="Z26" i="4" a="1"/>
  <c r="Z26" i="4" s="1"/>
  <c r="AQ19" i="4" a="1"/>
  <c r="AQ19" i="4" s="1"/>
  <c r="AK17" i="4" a="1"/>
  <c r="AK17" i="4" s="1"/>
  <c r="AC15" i="4" a="1"/>
  <c r="AC15" i="4" s="1"/>
  <c r="Y13" i="4" a="1"/>
  <c r="Y13" i="4" s="1"/>
  <c r="T40" i="4" a="1"/>
  <c r="T40" i="4" s="1"/>
  <c r="AC33" i="4" a="1"/>
  <c r="AC33" i="4" s="1"/>
  <c r="Q28" i="4" a="1"/>
  <c r="Q28" i="4" s="1"/>
  <c r="Q76" i="4" s="1" a="1"/>
  <c r="Q76" i="4" s="1"/>
  <c r="R25" i="4" a="1"/>
  <c r="R25" i="4" s="1"/>
  <c r="AM21" i="4" a="1"/>
  <c r="AM21" i="4" s="1"/>
  <c r="AG47" i="4" a="1"/>
  <c r="AG47" i="4" s="1"/>
  <c r="AG95" i="4" s="1" a="1"/>
  <c r="AG95" i="4" s="1"/>
  <c r="AO33" i="4" a="1"/>
  <c r="AO33" i="4" s="1"/>
  <c r="AM24" i="4" a="1"/>
  <c r="AM24" i="4" s="1"/>
  <c r="AE21" i="4" a="1"/>
  <c r="AE21" i="4" s="1"/>
  <c r="AF18" i="4" a="1"/>
  <c r="AF18" i="4" s="1"/>
  <c r="AN15" i="4" a="1"/>
  <c r="AN15" i="4" s="1"/>
  <c r="AT38" i="4" a="1"/>
  <c r="AT38" i="4" s="1"/>
  <c r="AT31" i="4" a="1"/>
  <c r="AT31" i="4" s="1"/>
  <c r="AS28" i="4" a="1"/>
  <c r="AS28" i="4" s="1"/>
  <c r="AD21" i="4" a="1"/>
  <c r="AD21" i="4" s="1"/>
  <c r="AE18" i="4" a="1"/>
  <c r="AE18" i="4" s="1"/>
  <c r="AA13" i="4" a="1"/>
  <c r="AA13" i="4" s="1"/>
  <c r="AL33" i="4" a="1"/>
  <c r="AL33" i="4" s="1"/>
  <c r="AG28" i="4" a="1"/>
  <c r="AG28" i="4" s="1"/>
  <c r="Y25" i="4" a="1"/>
  <c r="Y25" i="4" s="1"/>
  <c r="AJ22" i="4" a="1"/>
  <c r="AJ22" i="4" s="1"/>
  <c r="AQ37" i="4" a="1"/>
  <c r="AQ37" i="4" s="1"/>
  <c r="U27" i="4" a="1"/>
  <c r="U27" i="4" s="1"/>
  <c r="AL23" i="4" a="1"/>
  <c r="AL23" i="4" s="1"/>
  <c r="T21" i="4" a="1"/>
  <c r="T21" i="4" s="1"/>
  <c r="AP18" i="4" a="1"/>
  <c r="AP18" i="4" s="1"/>
  <c r="T14" i="4" a="1"/>
  <c r="T14" i="4" s="1"/>
  <c r="AC11" i="4" a="1"/>
  <c r="AC11" i="4" s="1"/>
  <c r="AO27" i="4" a="1"/>
  <c r="AO27" i="4" s="1"/>
  <c r="AF24" i="4" a="1"/>
  <c r="AF24" i="4" s="1"/>
  <c r="AO21" i="4" a="1"/>
  <c r="AO21" i="4" s="1"/>
  <c r="AH12" i="4" a="1"/>
  <c r="AH12" i="4" s="1"/>
  <c r="R47" i="4" a="1"/>
  <c r="R47" i="4" s="1"/>
  <c r="R95" i="4" s="1" a="1"/>
  <c r="R95" i="4" s="1"/>
  <c r="W26" i="4" a="1"/>
  <c r="W26" i="4" s="1"/>
  <c r="AE15" i="4" a="1"/>
  <c r="AE15" i="4" s="1"/>
  <c r="AK10" i="4" a="1"/>
  <c r="AK10" i="4" s="1"/>
  <c r="AE7" i="4" a="1"/>
  <c r="AE7" i="4" s="1"/>
  <c r="AA22" i="4" a="1"/>
  <c r="AA22" i="4" s="1"/>
  <c r="Z14" i="4" a="1"/>
  <c r="Z14" i="4" s="1"/>
  <c r="AI10" i="4" a="1"/>
  <c r="AI10" i="4" s="1"/>
  <c r="AH6" i="4" a="1"/>
  <c r="AH6" i="4" s="1"/>
  <c r="AH54" i="4" s="1" a="1"/>
  <c r="AH54" i="4" s="1"/>
  <c r="Z43" i="4" a="1"/>
  <c r="Z43" i="4" s="1"/>
  <c r="X41" i="4" a="1"/>
  <c r="X41" i="4" s="1"/>
  <c r="AA46" i="4" a="1"/>
  <c r="AA46" i="4" s="1"/>
  <c r="AT41" i="4" a="1"/>
  <c r="AT41" i="4" s="1"/>
  <c r="Q34" i="4" a="1"/>
  <c r="Q34" i="4" s="1"/>
  <c r="Q82" i="4" s="1" a="1"/>
  <c r="Q82" i="4" s="1"/>
  <c r="AJ31" i="4" a="1"/>
  <c r="AJ31" i="4" s="1"/>
  <c r="AH29" i="4" a="1"/>
  <c r="AH29" i="4" s="1"/>
  <c r="AN39" i="4" a="1"/>
  <c r="AN39" i="4" s="1"/>
  <c r="AF32" i="4" a="1"/>
  <c r="AF32" i="4" s="1"/>
  <c r="AA30" i="4" a="1"/>
  <c r="AA30" i="4" s="1"/>
  <c r="U43" i="4" a="1"/>
  <c r="U43" i="4" s="1"/>
  <c r="AA33" i="4" a="1"/>
  <c r="AA33" i="4" s="1"/>
  <c r="AS30" i="4" a="1"/>
  <c r="AS30" i="4" s="1"/>
  <c r="AH28" i="4" a="1"/>
  <c r="AH28" i="4" s="1"/>
  <c r="AG46" i="4" a="1"/>
  <c r="AG46" i="4" s="1"/>
  <c r="AN42" i="4" a="1"/>
  <c r="AN42" i="4" s="1"/>
  <c r="W39" i="4" a="1"/>
  <c r="W39" i="4" s="1"/>
  <c r="W36" i="4" a="1"/>
  <c r="W36" i="4" s="1"/>
  <c r="AL27" i="4" a="1"/>
  <c r="AL27" i="4" s="1"/>
  <c r="S25" i="4" a="1"/>
  <c r="S25" i="4" s="1"/>
  <c r="AH44" i="4" a="1"/>
  <c r="AH44" i="4" s="1"/>
  <c r="U42" i="4" a="1"/>
  <c r="U42" i="4" s="1"/>
  <c r="AN38" i="4" a="1"/>
  <c r="AN38" i="4" s="1"/>
  <c r="T36" i="4" a="1"/>
  <c r="T36" i="4" s="1"/>
  <c r="AD42" i="4" a="1"/>
  <c r="AD42" i="4" s="1"/>
  <c r="AJ38" i="4" a="1"/>
  <c r="AJ38" i="4" s="1"/>
  <c r="AN27" i="4" a="1"/>
  <c r="AN27" i="4" s="1"/>
  <c r="AA24" i="4" a="1"/>
  <c r="AA24" i="4" s="1"/>
  <c r="Y22" i="4" a="1"/>
  <c r="Y22" i="4" s="1"/>
  <c r="AB15" i="4" a="1"/>
  <c r="AB15" i="4" s="1"/>
  <c r="Z13" i="4" a="1"/>
  <c r="Z13" i="4" s="1"/>
  <c r="W47" i="4" a="1"/>
  <c r="W47" i="4" s="1"/>
  <c r="W95" i="4" s="1" a="1"/>
  <c r="W95" i="4" s="1"/>
  <c r="AK32" i="4" a="1"/>
  <c r="AK32" i="4" s="1"/>
  <c r="AJ28" i="4" a="1"/>
  <c r="AJ28" i="4" s="1"/>
  <c r="R26" i="4" a="1"/>
  <c r="R26" i="4" s="1"/>
  <c r="AK19" i="4" a="1"/>
  <c r="AK19" i="4" s="1"/>
  <c r="V17" i="4" a="1"/>
  <c r="V17" i="4" s="1"/>
  <c r="T15" i="4" a="1"/>
  <c r="T15" i="4" s="1"/>
  <c r="AN12" i="4" a="1"/>
  <c r="AN12" i="4" s="1"/>
  <c r="T9" i="4" a="1"/>
  <c r="T9" i="4" s="1"/>
  <c r="AN6" i="4" a="1"/>
  <c r="AN6" i="4" s="1"/>
  <c r="AN54" i="4" s="1" a="1"/>
  <c r="AN54" i="4" s="1"/>
  <c r="Z39" i="4" a="1"/>
  <c r="Z39" i="4" s="1"/>
  <c r="AM27" i="4" a="1"/>
  <c r="AM27" i="4" s="1"/>
  <c r="AN24" i="4" a="1"/>
  <c r="AN24" i="4" s="1"/>
  <c r="AF21" i="4" a="1"/>
  <c r="AF21" i="4" s="1"/>
  <c r="AT18" i="4" a="1"/>
  <c r="AT18" i="4" s="1"/>
  <c r="Z46" i="4" a="1"/>
  <c r="Z46" i="4" s="1"/>
  <c r="U38" i="4" a="1"/>
  <c r="U38" i="4" s="1"/>
  <c r="AB33" i="4" a="1"/>
  <c r="AB33" i="4" s="1"/>
  <c r="Z29" i="4" a="1"/>
  <c r="Z29" i="4" s="1"/>
  <c r="AC24" i="4" a="1"/>
  <c r="AC24" i="4" s="1"/>
  <c r="X21" i="4" a="1"/>
  <c r="X21" i="4" s="1"/>
  <c r="X18" i="4" a="1"/>
  <c r="X18" i="4" s="1"/>
  <c r="Z47" i="4" a="1"/>
  <c r="Z47" i="4" s="1"/>
  <c r="Z95" i="4" s="1" a="1"/>
  <c r="Z95" i="4" s="1"/>
  <c r="T38" i="4" a="1"/>
  <c r="T38" i="4" s="1"/>
  <c r="AG31" i="4" a="1"/>
  <c r="AG31" i="4" s="1"/>
  <c r="AT27" i="4" a="1"/>
  <c r="AT27" i="4" s="1"/>
  <c r="W21" i="4" a="1"/>
  <c r="W21" i="4" s="1"/>
  <c r="W18" i="4" a="1"/>
  <c r="W18" i="4" s="1"/>
  <c r="AM15" i="4" a="1"/>
  <c r="AM15" i="4" s="1"/>
  <c r="AR38" i="4" a="1"/>
  <c r="AR38" i="4" s="1"/>
  <c r="AT24" i="4" a="1"/>
  <c r="AT24" i="4" s="1"/>
  <c r="U22" i="4" a="1"/>
  <c r="U22" i="4" s="1"/>
  <c r="AQ18" i="4" a="1"/>
  <c r="AQ18" i="4" s="1"/>
  <c r="AM44" i="4" a="1"/>
  <c r="AM44" i="4" s="1"/>
  <c r="R31" i="4" a="1"/>
  <c r="R31" i="4" s="1"/>
  <c r="AP26" i="4" a="1"/>
  <c r="AP26" i="4" s="1"/>
  <c r="AC23" i="4" a="1"/>
  <c r="AC23" i="4" s="1"/>
  <c r="AQ20" i="4" a="1"/>
  <c r="AQ20" i="4" s="1"/>
  <c r="AI18" i="4" a="1"/>
  <c r="AI18" i="4" s="1"/>
  <c r="U32" i="4" a="1"/>
  <c r="U32" i="4" s="1"/>
  <c r="AC27" i="4" a="1"/>
  <c r="AC27" i="4" s="1"/>
  <c r="AS23" i="4" a="1"/>
  <c r="AS23" i="4" s="1"/>
  <c r="AH21" i="4" a="1"/>
  <c r="AH21" i="4" s="1"/>
  <c r="AO18" i="4" a="1"/>
  <c r="AO18" i="4" s="1"/>
  <c r="Y15" i="4" a="1"/>
  <c r="Y15" i="4" s="1"/>
  <c r="Y12" i="4" a="1"/>
  <c r="Y12" i="4" s="1"/>
  <c r="AQ9" i="4" a="1"/>
  <c r="AQ9" i="4" s="1"/>
  <c r="AQ6" i="4" a="1"/>
  <c r="AQ6" i="4" s="1"/>
  <c r="AQ54" i="4" s="1" a="1"/>
  <c r="AQ54" i="4" s="1"/>
  <c r="AS24" i="4" a="1"/>
  <c r="AS24" i="4" s="1"/>
  <c r="Y10" i="4" a="1"/>
  <c r="Y10" i="4" s="1"/>
  <c r="AL6" i="4" a="1"/>
  <c r="AL6" i="4" s="1"/>
  <c r="AL54" i="4" s="1" a="1"/>
  <c r="AL54" i="4" s="1"/>
  <c r="T45" i="4" a="1"/>
  <c r="T45" i="4" s="1"/>
  <c r="AL41" i="4" a="1"/>
  <c r="AL41" i="4" s="1"/>
  <c r="AJ39" i="4" a="1"/>
  <c r="AJ39" i="4" s="1"/>
  <c r="AE37" i="4" a="1"/>
  <c r="AE37" i="4" s="1"/>
  <c r="AJ35" i="4" a="1"/>
  <c r="AJ35" i="4" s="1"/>
  <c r="AP33" i="4" a="1"/>
  <c r="AP33" i="4" s="1"/>
  <c r="AC29" i="4" a="1"/>
  <c r="AC29" i="4" s="1"/>
  <c r="AJ43" i="4" a="1"/>
  <c r="AJ43" i="4" s="1"/>
  <c r="AH41" i="4" a="1"/>
  <c r="AH41" i="4" s="1"/>
  <c r="AG36" i="4" a="1"/>
  <c r="AG36" i="4" s="1"/>
  <c r="AF34" i="4" a="1"/>
  <c r="AF34" i="4" s="1"/>
  <c r="AA32" i="4" a="1"/>
  <c r="AA32" i="4" s="1"/>
  <c r="AI39" i="4" a="1"/>
  <c r="AI39" i="4" s="1"/>
  <c r="Y36" i="4" a="1"/>
  <c r="Y36" i="4" s="1"/>
  <c r="AM30" i="4" a="1"/>
  <c r="AM30" i="4" s="1"/>
  <c r="AK27" i="4" a="1"/>
  <c r="AK27" i="4" s="1"/>
  <c r="AH25" i="4" a="1"/>
  <c r="AH25" i="4" s="1"/>
  <c r="X42" i="4" a="1"/>
  <c r="X42" i="4" s="1"/>
  <c r="AP38" i="4" a="1"/>
  <c r="AP38" i="4" s="1"/>
  <c r="AL29" i="4" a="1"/>
  <c r="AL29" i="4" s="1"/>
  <c r="AD27" i="4" a="1"/>
  <c r="AD27" i="4" s="1"/>
  <c r="AK24" i="4" a="1"/>
  <c r="AK24" i="4" s="1"/>
  <c r="AN22" i="4" a="1"/>
  <c r="AN22" i="4" s="1"/>
  <c r="T44" i="4" a="1"/>
  <c r="T44" i="4" s="1"/>
  <c r="AN36" i="4" a="1"/>
  <c r="AN36" i="4" s="1"/>
  <c r="AB38" i="4" a="1"/>
  <c r="AB38" i="4" s="1"/>
  <c r="AN45" i="4" a="1"/>
  <c r="AN45" i="4" s="1"/>
  <c r="AG41" i="4" a="1"/>
  <c r="AG41" i="4" s="1"/>
  <c r="V38" i="4" a="1"/>
  <c r="V38" i="4" s="1"/>
  <c r="S35" i="4" a="1"/>
  <c r="S35" i="4" s="1"/>
  <c r="AK26" i="4" a="1"/>
  <c r="AK26" i="4" s="1"/>
  <c r="U24" i="4" a="1"/>
  <c r="U24" i="4" s="1"/>
  <c r="S22" i="4" a="1"/>
  <c r="S22" i="4" s="1"/>
  <c r="AB17" i="4" a="1"/>
  <c r="AB17" i="4" s="1"/>
  <c r="U15" i="4" a="1"/>
  <c r="U15" i="4" s="1"/>
  <c r="AO10" i="4" a="1"/>
  <c r="AO10" i="4" s="1"/>
  <c r="AG8" i="4" a="1"/>
  <c r="AG8" i="4" s="1"/>
  <c r="AE6" i="4" a="1"/>
  <c r="AE6" i="4" s="1"/>
  <c r="AE54" i="4" s="1" a="1"/>
  <c r="AE54" i="4" s="1"/>
  <c r="Y46" i="4" a="1"/>
  <c r="Y46" i="4" s="1"/>
  <c r="X32" i="4" a="1"/>
  <c r="X32" i="4" s="1"/>
  <c r="AA28" i="4" a="1"/>
  <c r="AA28" i="4" s="1"/>
  <c r="AN25" i="4" a="1"/>
  <c r="AN25" i="4" s="1"/>
  <c r="AB22" i="4" a="1"/>
  <c r="AB22" i="4" s="1"/>
  <c r="AE19" i="4" a="1"/>
  <c r="AE19" i="4" s="1"/>
  <c r="AQ14" i="4" a="1"/>
  <c r="AQ14" i="4" s="1"/>
  <c r="AQ8" i="4" a="1"/>
  <c r="AQ8" i="4" s="1"/>
  <c r="AG6" i="4" a="1"/>
  <c r="AG6" i="4" s="1"/>
  <c r="AG54" i="4" s="1" a="1"/>
  <c r="AG54" i="4" s="1"/>
  <c r="AH46" i="4" a="1"/>
  <c r="AH46" i="4" s="1"/>
  <c r="Z38" i="4" a="1"/>
  <c r="Z38" i="4" s="1"/>
  <c r="AD32" i="4" a="1"/>
  <c r="AD32" i="4" s="1"/>
  <c r="AB27" i="4" a="1"/>
  <c r="AB27" i="4" s="1"/>
  <c r="AN20" i="4" a="1"/>
  <c r="AN20" i="4" s="1"/>
  <c r="AN18" i="4" a="1"/>
  <c r="AN18" i="4" s="1"/>
  <c r="AK28" i="4" a="1"/>
  <c r="AK28" i="4" s="1"/>
  <c r="Q21" i="4" a="1"/>
  <c r="Q21" i="4" s="1"/>
  <c r="Q69" i="4" s="1" a="1"/>
  <c r="Q69" i="4" s="1"/>
  <c r="AA37" i="4" a="1"/>
  <c r="AA37" i="4" s="1"/>
  <c r="U31" i="4" a="1"/>
  <c r="U31" i="4" s="1"/>
  <c r="AI27" i="4" a="1"/>
  <c r="AI27" i="4" s="1"/>
  <c r="AT17" i="4" a="1"/>
  <c r="AT17" i="4" s="1"/>
  <c r="AD15" i="4" a="1"/>
  <c r="AD15" i="4" s="1"/>
  <c r="T46" i="4" a="1"/>
  <c r="T46" i="4" s="1"/>
  <c r="AN32" i="4" a="1"/>
  <c r="AN32" i="4" s="1"/>
  <c r="AS27" i="4" a="1"/>
  <c r="AS27" i="4" s="1"/>
  <c r="AJ24" i="4" a="1"/>
  <c r="AJ24" i="4" s="1"/>
  <c r="AQ21" i="4" a="1"/>
  <c r="AQ21" i="4" s="1"/>
  <c r="AC17" i="4" a="1"/>
  <c r="AC17" i="4" s="1"/>
  <c r="AB30" i="4" a="1"/>
  <c r="AB30" i="4" s="1"/>
  <c r="T23" i="4" a="1"/>
  <c r="T23" i="4" s="1"/>
  <c r="AJ20" i="4" a="1"/>
  <c r="AJ20" i="4" s="1"/>
  <c r="AC18" i="4" a="1"/>
  <c r="AC18" i="4" s="1"/>
  <c r="W16" i="4" a="1"/>
  <c r="W16" i="4" s="1"/>
  <c r="AF10" i="4" a="1"/>
  <c r="AF10" i="4" s="1"/>
  <c r="T8" i="4" a="1"/>
  <c r="T8" i="4" s="1"/>
  <c r="AN46" i="4" a="1"/>
  <c r="AN46" i="4" s="1"/>
  <c r="AG38" i="4" a="1"/>
  <c r="AG38" i="4" s="1"/>
  <c r="AK31" i="4" a="1"/>
  <c r="AK31" i="4" s="1"/>
  <c r="AK23" i="4" a="1"/>
  <c r="AK23" i="4" s="1"/>
  <c r="Z21" i="4" a="1"/>
  <c r="Z21" i="4" s="1"/>
  <c r="AA18" i="4" a="1"/>
  <c r="AA18" i="4" s="1"/>
  <c r="AK14" i="4" a="1"/>
  <c r="AK14" i="4" s="1"/>
  <c r="AH9" i="4" a="1"/>
  <c r="AH9" i="4" s="1"/>
  <c r="AI6" i="4" a="1"/>
  <c r="AI6" i="4" s="1"/>
  <c r="AI54" i="4" s="1" a="1"/>
  <c r="AI54" i="4" s="1"/>
  <c r="AL38" i="4" a="1"/>
  <c r="AL38" i="4" s="1"/>
  <c r="AP9" i="4" a="1"/>
  <c r="AP9" i="4" s="1"/>
  <c r="AQ44" i="4" a="1"/>
  <c r="AQ44" i="4" s="1"/>
  <c r="AN43" i="4" a="1"/>
  <c r="AN43" i="4" s="1"/>
  <c r="AD41" i="4" a="1"/>
  <c r="AD41" i="4" s="1"/>
  <c r="Y37" i="4" a="1"/>
  <c r="Y37" i="4" s="1"/>
  <c r="AJ33" i="4" a="1"/>
  <c r="AJ33" i="4" s="1"/>
  <c r="V31" i="4" a="1"/>
  <c r="V31" i="4" s="1"/>
  <c r="Z41" i="4" a="1"/>
  <c r="Z41" i="4" s="1"/>
  <c r="Z36" i="4" a="1"/>
  <c r="Z36" i="4" s="1"/>
  <c r="AS31" i="4" a="1"/>
  <c r="AS31" i="4" s="1"/>
  <c r="AI45" i="4" a="1"/>
  <c r="AI45" i="4" s="1"/>
  <c r="Z42" i="4" a="1"/>
  <c r="Z42" i="4" s="1"/>
  <c r="Y39" i="4" a="1"/>
  <c r="Y39" i="4" s="1"/>
  <c r="AN35" i="4" a="1"/>
  <c r="AN35" i="4" s="1"/>
  <c r="AG30" i="4" a="1"/>
  <c r="AG30" i="4" s="1"/>
  <c r="Y27" i="4" a="1"/>
  <c r="Y27" i="4" s="1"/>
  <c r="W25" i="4" a="1"/>
  <c r="W25" i="4" s="1"/>
  <c r="AG45" i="4" a="1"/>
  <c r="AG45" i="4" s="1"/>
  <c r="AD38" i="4" a="1"/>
  <c r="AD38" i="4" s="1"/>
  <c r="AH35" i="4" a="1"/>
  <c r="AH35" i="4" s="1"/>
  <c r="V29" i="4" a="1"/>
  <c r="V29" i="4" s="1"/>
  <c r="AQ47" i="4" a="1"/>
  <c r="AQ47" i="4" s="1"/>
  <c r="AQ95" i="4" s="1" a="1"/>
  <c r="AQ95" i="4" s="1"/>
  <c r="AH39" i="4" a="1"/>
  <c r="AH39" i="4" s="1"/>
  <c r="AE36" i="4" a="1"/>
  <c r="AE36" i="4" s="1"/>
  <c r="AE45" i="4" a="1"/>
  <c r="AE45" i="4" s="1"/>
  <c r="W41" i="4" a="1"/>
  <c r="W41" i="4" s="1"/>
  <c r="Y45" i="4" a="1"/>
  <c r="Y45" i="4" s="1"/>
  <c r="Q41" i="4" a="1"/>
  <c r="Q41" i="4" s="1"/>
  <c r="Q89" i="4" s="1" a="1"/>
  <c r="Q89" i="4" s="1"/>
  <c r="AN34" i="4" a="1"/>
  <c r="AN34" i="4" s="1"/>
  <c r="S32" i="4" a="1"/>
  <c r="S32" i="4" s="1"/>
  <c r="AT23" i="4" a="1"/>
  <c r="AT23" i="4" s="1"/>
  <c r="AR21" i="4" a="1"/>
  <c r="AR21" i="4" s="1"/>
  <c r="AG19" i="4" a="1"/>
  <c r="AG19" i="4" s="1"/>
  <c r="AQ12" i="4" a="1"/>
  <c r="AQ12" i="4" s="1"/>
  <c r="AH10" i="4" a="1"/>
  <c r="AH10" i="4" s="1"/>
  <c r="Y8" i="4" a="1"/>
  <c r="Y8" i="4" s="1"/>
  <c r="W6" i="4" a="1"/>
  <c r="W6" i="4" s="1"/>
  <c r="W54" i="4" s="1" a="1"/>
  <c r="W54" i="4" s="1"/>
  <c r="AA45" i="4" a="1"/>
  <c r="AA45" i="4" s="1"/>
  <c r="AQ31" i="4" a="1"/>
  <c r="AQ31" i="4" s="1"/>
  <c r="R28" i="4" a="1"/>
  <c r="R28" i="4" s="1"/>
  <c r="V25" i="4" a="1"/>
  <c r="V25" i="4" s="1"/>
  <c r="V22" i="4" a="1"/>
  <c r="V22" i="4" s="1"/>
  <c r="AS18" i="4" a="1"/>
  <c r="AS18" i="4" s="1"/>
  <c r="AL16" i="4" a="1"/>
  <c r="AL16" i="4" s="1"/>
  <c r="AI14" i="4" a="1"/>
  <c r="AI14" i="4" s="1"/>
  <c r="AA8" i="4" a="1"/>
  <c r="AA8" i="4" s="1"/>
  <c r="AC45" i="4" a="1"/>
  <c r="AC45" i="4" s="1"/>
  <c r="Y31" i="4" a="1"/>
  <c r="Y31" i="4" s="1"/>
  <c r="AG20" i="4" a="1"/>
  <c r="AG20" i="4" s="1"/>
  <c r="Y18" i="4" a="1"/>
  <c r="Y18" i="4" s="1"/>
  <c r="W44" i="4" a="1"/>
  <c r="W44" i="4" s="1"/>
  <c r="AL36" i="4" a="1"/>
  <c r="AL36" i="4" s="1"/>
  <c r="AH31" i="4" a="1"/>
  <c r="AH31" i="4" s="1"/>
  <c r="Y28" i="4" a="1"/>
  <c r="Y28" i="4" s="1"/>
  <c r="AG23" i="4" a="1"/>
  <c r="AG23" i="4" s="1"/>
  <c r="Y20" i="4" a="1"/>
  <c r="Y20" i="4" s="1"/>
  <c r="AM17" i="4" a="1"/>
  <c r="AM17" i="4" s="1"/>
  <c r="U45" i="4" a="1"/>
  <c r="U45" i="4" s="1"/>
  <c r="AK36" i="4" a="1"/>
  <c r="AK36" i="4" s="1"/>
  <c r="AP30" i="4" a="1"/>
  <c r="AP30" i="4" s="1"/>
  <c r="Z27" i="4" a="1"/>
  <c r="Z27" i="4" s="1"/>
  <c r="X23" i="4" a="1"/>
  <c r="X23" i="4" s="1"/>
  <c r="AL17" i="4" a="1"/>
  <c r="AL17" i="4" s="1"/>
  <c r="S15" i="4" a="1"/>
  <c r="S15" i="4" s="1"/>
  <c r="AT44" i="4" a="1"/>
  <c r="AT44" i="4" s="1"/>
  <c r="Z37" i="4" a="1"/>
  <c r="Z37" i="4" s="1"/>
  <c r="AB32" i="4" a="1"/>
  <c r="AB32" i="4" s="1"/>
  <c r="AH27" i="4" a="1"/>
  <c r="AH27" i="4" s="1"/>
  <c r="Z24" i="4" a="1"/>
  <c r="Z24" i="4" s="1"/>
  <c r="T17" i="4" a="1"/>
  <c r="T17" i="4" s="1"/>
  <c r="AH42" i="4" a="1"/>
  <c r="AH42" i="4" s="1"/>
  <c r="AK35" i="4" a="1"/>
  <c r="AK35" i="4" s="1"/>
  <c r="U18" i="4" a="1"/>
  <c r="U18" i="4" s="1"/>
  <c r="W10" i="4" a="1"/>
  <c r="W10" i="4" s="1"/>
  <c r="AG7" i="4" a="1"/>
  <c r="AG7" i="4" s="1"/>
  <c r="AO26" i="4" a="1"/>
  <c r="AO26" i="4" s="1"/>
  <c r="AB23" i="4" a="1"/>
  <c r="AB23" i="4" s="1"/>
  <c r="S21" i="4" a="1"/>
  <c r="S21" i="4" s="1"/>
  <c r="S18" i="4" a="1"/>
  <c r="S18" i="4" s="1"/>
  <c r="AK11" i="4" a="1"/>
  <c r="AK11" i="4" s="1"/>
  <c r="Y9" i="4" a="1"/>
  <c r="Y9" i="4" s="1"/>
  <c r="Z6" i="4" a="1"/>
  <c r="Z6" i="4" s="1"/>
  <c r="Z54" i="4" s="1" a="1"/>
  <c r="Z54" i="4" s="1"/>
  <c r="AK33" i="4" a="1"/>
  <c r="AK33" i="4" s="1"/>
  <c r="AI44" i="4" a="1"/>
  <c r="AI44" i="4" s="1"/>
  <c r="AG42" i="4" a="1"/>
  <c r="AG42" i="4" s="1"/>
  <c r="AJ47" i="4" a="1"/>
  <c r="AJ47" i="4" s="1"/>
  <c r="AJ95" i="4" s="1" a="1"/>
  <c r="AJ95" i="4" s="1"/>
  <c r="AH45" i="4" a="1"/>
  <c r="AH45" i="4" s="1"/>
  <c r="V41" i="4" a="1"/>
  <c r="V41" i="4" s="1"/>
  <c r="T39" i="4" a="1"/>
  <c r="T39" i="4" s="1"/>
  <c r="Q35" i="4" a="1"/>
  <c r="Q35" i="4" s="1"/>
  <c r="Q83" i="4" s="1" a="1"/>
  <c r="Q83" i="4" s="1"/>
  <c r="AR30" i="4" a="1"/>
  <c r="AR30" i="4" s="1"/>
  <c r="T43" i="4" a="1"/>
  <c r="T43" i="4" s="1"/>
  <c r="R41" i="4" a="1"/>
  <c r="R41" i="4" s="1"/>
  <c r="AM38" i="4" a="1"/>
  <c r="AM38" i="4" s="1"/>
  <c r="U36" i="4" a="1"/>
  <c r="U36" i="4" s="1"/>
  <c r="AM31" i="4" a="1"/>
  <c r="AM31" i="4" s="1"/>
  <c r="W45" i="4" a="1"/>
  <c r="W45" i="4" s="1"/>
  <c r="AS38" i="4" a="1"/>
  <c r="AS38" i="4" s="1"/>
  <c r="W35" i="4" a="1"/>
  <c r="W35" i="4" s="1"/>
  <c r="Z30" i="4" a="1"/>
  <c r="Z30" i="4" s="1"/>
  <c r="Z78" i="4" s="1" a="1"/>
  <c r="Z78" i="4" s="1"/>
  <c r="Q25" i="4" a="1"/>
  <c r="Q25" i="4" s="1"/>
  <c r="Q73" i="4" s="1" a="1"/>
  <c r="Q73" i="4" s="1"/>
  <c r="AA41" i="4" a="1"/>
  <c r="AA41" i="4" s="1"/>
  <c r="AN37" i="4" a="1"/>
  <c r="AN37" i="4" s="1"/>
  <c r="AK34" i="4" a="1"/>
  <c r="AK34" i="4" s="1"/>
  <c r="V32" i="4" a="1"/>
  <c r="V32" i="4" s="1"/>
  <c r="AT28" i="4" a="1"/>
  <c r="AT28" i="4" s="1"/>
  <c r="V26" i="4" a="1"/>
  <c r="V26" i="4" s="1"/>
  <c r="Y24" i="4" a="1"/>
  <c r="Y24" i="4" s="1"/>
  <c r="AC47" i="4" a="1"/>
  <c r="AC47" i="4" s="1"/>
  <c r="AC95" i="4" s="1" a="1"/>
  <c r="AC95" i="4" s="1"/>
  <c r="AF44" i="4" a="1"/>
  <c r="AF44" i="4" s="1"/>
  <c r="AN40" i="4" a="1"/>
  <c r="AN40" i="4" s="1"/>
  <c r="AL37" i="4" a="1"/>
  <c r="AL37" i="4" s="1"/>
  <c r="AR34" i="4" a="1"/>
  <c r="AR34" i="4" s="1"/>
  <c r="AP44" i="4" a="1"/>
  <c r="AP44" i="4" s="1"/>
  <c r="AH40" i="4" a="1"/>
  <c r="AH40" i="4" s="1"/>
  <c r="AG37" i="4" a="1"/>
  <c r="AG37" i="4" s="1"/>
  <c r="AE34" i="4" a="1"/>
  <c r="AE34" i="4" s="1"/>
  <c r="AL31" i="4" a="1"/>
  <c r="AL31" i="4" s="1"/>
  <c r="R29" i="4" a="1"/>
  <c r="R29" i="4" s="1"/>
  <c r="X26" i="4" a="1"/>
  <c r="X26" i="4" s="1"/>
  <c r="AG21" i="4" a="1"/>
  <c r="AG21" i="4" s="1"/>
  <c r="W19" i="4" a="1"/>
  <c r="W19" i="4" s="1"/>
  <c r="AN16" i="4" a="1"/>
  <c r="AN16" i="4" s="1"/>
  <c r="AL14" i="4" a="1"/>
  <c r="AL14" i="4" s="1"/>
  <c r="AJ12" i="4" a="1"/>
  <c r="AJ12" i="4" s="1"/>
  <c r="AA10" i="4" a="1"/>
  <c r="AA10" i="4" s="1"/>
  <c r="R8" i="4" a="1"/>
  <c r="R8" i="4" s="1"/>
  <c r="AN5" i="4" a="1"/>
  <c r="AN5" i="4" s="1"/>
  <c r="AN53" i="4" s="1" a="1"/>
  <c r="AN53" i="4" s="1"/>
  <c r="AD44" i="4" a="1"/>
  <c r="AD44" i="4" s="1"/>
  <c r="AH37" i="4" a="1"/>
  <c r="AH37" i="4" s="1"/>
  <c r="AF31" i="4" a="1"/>
  <c r="AF31" i="4" s="1"/>
  <c r="AE27" i="4" a="1"/>
  <c r="AE27" i="4" s="1"/>
  <c r="AR24" i="4" a="1"/>
  <c r="AR24" i="4" s="1"/>
  <c r="AM18" i="4" a="1"/>
  <c r="AM18" i="4" s="1"/>
  <c r="AA14" i="4" a="1"/>
  <c r="AA14" i="4" s="1"/>
  <c r="S8" i="4" a="1"/>
  <c r="S8" i="4" s="1"/>
  <c r="X44" i="4" a="1"/>
  <c r="X44" i="4" s="1"/>
  <c r="AA29" i="4" a="1"/>
  <c r="AA29" i="4" s="1"/>
  <c r="AM26" i="4" a="1"/>
  <c r="AM26" i="4" s="1"/>
  <c r="AH23" i="4" a="1"/>
  <c r="AH23" i="4" s="1"/>
  <c r="Z20" i="4" a="1"/>
  <c r="Z20" i="4" s="1"/>
  <c r="R18" i="4" a="1"/>
  <c r="R18" i="4" s="1"/>
  <c r="W31" i="4" a="1"/>
  <c r="W31" i="4" s="1"/>
  <c r="AJ27" i="4" a="1"/>
  <c r="AJ27" i="4" s="1"/>
  <c r="AL22" i="4" a="1"/>
  <c r="AL22" i="4" s="1"/>
  <c r="AE17" i="4" a="1"/>
  <c r="AE17" i="4" s="1"/>
  <c r="AE30" i="4" a="1"/>
  <c r="AE30" i="4" s="1"/>
  <c r="AT26" i="4" a="1"/>
  <c r="AT26" i="4" s="1"/>
  <c r="AT74" i="4" s="1" a="1"/>
  <c r="AT74" i="4" s="1"/>
  <c r="AN19" i="4" a="1"/>
  <c r="AN19" i="4" s="1"/>
  <c r="AG14" i="4" a="1"/>
  <c r="AG14" i="4" s="1"/>
  <c r="AH36" i="4" a="1"/>
  <c r="AH36" i="4" s="1"/>
  <c r="AE20" i="4" a="1"/>
  <c r="AE20" i="4" s="1"/>
  <c r="AQ16" i="4" a="1"/>
  <c r="AQ16" i="4" s="1"/>
  <c r="AC41" i="4" a="1"/>
  <c r="AC41" i="4" s="1"/>
  <c r="T29" i="4" a="1"/>
  <c r="T29" i="4" s="1"/>
  <c r="X25" i="4" a="1"/>
  <c r="X25" i="4" s="1"/>
  <c r="Z22" i="4" a="1"/>
  <c r="Z22" i="4" s="1"/>
  <c r="AL19" i="4" a="1"/>
  <c r="AL19" i="4" s="1"/>
  <c r="AQ17" i="4" a="1"/>
  <c r="AQ17" i="4" s="1"/>
  <c r="Z15" i="4" a="1"/>
  <c r="Z15" i="4" s="1"/>
  <c r="AS9" i="4" a="1"/>
  <c r="AS9" i="4" s="1"/>
  <c r="W7" i="4" a="1"/>
  <c r="W7" i="4" s="1"/>
  <c r="AL44" i="4" a="1"/>
  <c r="AL44" i="4" s="1"/>
  <c r="S23" i="4" a="1"/>
  <c r="S23" i="4" s="1"/>
  <c r="AP17" i="4" a="1"/>
  <c r="AP17" i="4" s="1"/>
  <c r="AL8" i="4" a="1"/>
  <c r="AL8" i="4" s="1"/>
  <c r="AP31" i="4" a="1"/>
  <c r="AP31" i="4" s="1"/>
  <c r="AK20" i="4" a="1"/>
  <c r="AK20" i="4" s="1"/>
  <c r="AL12" i="4" a="1"/>
  <c r="AL12" i="4" s="1"/>
  <c r="W27" i="4" a="1"/>
  <c r="W27" i="4" s="1"/>
  <c r="AJ17" i="4" a="1"/>
  <c r="AJ17" i="4" s="1"/>
  <c r="AG12" i="4" a="1"/>
  <c r="AG12" i="4" s="1"/>
  <c r="AI8" i="4" a="1"/>
  <c r="AI8" i="4" s="1"/>
  <c r="X22" i="4" a="1"/>
  <c r="X22" i="4" s="1"/>
  <c r="X15" i="4" a="1"/>
  <c r="X15" i="4" s="1"/>
  <c r="AR10" i="4" a="1"/>
  <c r="AR10" i="4" s="1"/>
  <c r="AD18" i="4" a="1"/>
  <c r="AD18" i="4" s="1"/>
  <c r="AD29" i="4" a="1"/>
  <c r="AD29" i="4" s="1"/>
  <c r="T20" i="4" a="1"/>
  <c r="T20" i="4" s="1"/>
  <c r="AC46" i="4" a="1"/>
  <c r="AC46" i="4" s="1"/>
  <c r="AA44" i="4" a="1"/>
  <c r="AA44" i="4" s="1"/>
  <c r="Y42" i="4" a="1"/>
  <c r="Y42" i="4" s="1"/>
  <c r="Z45" i="4" a="1"/>
  <c r="Z45" i="4" s="1"/>
  <c r="AQ38" i="4" a="1"/>
  <c r="AQ38" i="4" s="1"/>
  <c r="AJ36" i="4" a="1"/>
  <c r="AJ36" i="4" s="1"/>
  <c r="AI30" i="4" a="1"/>
  <c r="AI30" i="4" s="1"/>
  <c r="AS44" i="4" a="1"/>
  <c r="AS44" i="4" s="1"/>
  <c r="AQ42" i="4" a="1"/>
  <c r="AQ42" i="4" s="1"/>
  <c r="AE38" i="4" a="1"/>
  <c r="AE38" i="4" s="1"/>
  <c r="AS33" i="4" a="1"/>
  <c r="AS33" i="4" s="1"/>
  <c r="AC31" i="4" a="1"/>
  <c r="AC31" i="4" s="1"/>
  <c r="AF29" i="4" a="1"/>
  <c r="AF29" i="4" s="1"/>
  <c r="AN44" i="4" a="1"/>
  <c r="AN44" i="4" s="1"/>
  <c r="AE41" i="4" a="1"/>
  <c r="AE41" i="4" s="1"/>
  <c r="AH38" i="4" a="1"/>
  <c r="AH38" i="4" s="1"/>
  <c r="AT34" i="4" a="1"/>
  <c r="AT34" i="4" s="1"/>
  <c r="Y32" i="4" a="1"/>
  <c r="Y32" i="4" s="1"/>
  <c r="AR26" i="4" a="1"/>
  <c r="AR26" i="4" s="1"/>
  <c r="AP24" i="4" a="1"/>
  <c r="AP24" i="4" s="1"/>
  <c r="AJ44" i="4" a="1"/>
  <c r="AJ44" i="4" s="1"/>
  <c r="AQ40" i="4" a="1"/>
  <c r="AQ40" i="4" s="1"/>
  <c r="AA34" i="4" a="1"/>
  <c r="AA34" i="4" s="1"/>
  <c r="AR31" i="4" a="1"/>
  <c r="AR31" i="4" s="1"/>
  <c r="AN28" i="4" a="1"/>
  <c r="AN28" i="4" s="1"/>
  <c r="AK42" i="4" a="1"/>
  <c r="AK42" i="4" s="1"/>
  <c r="AO38" i="4" a="1"/>
  <c r="AO38" i="4" s="1"/>
  <c r="AQ35" i="4" a="1"/>
  <c r="AQ35" i="4" s="1"/>
  <c r="AA40" i="4" a="1"/>
  <c r="AA40" i="4" s="1"/>
  <c r="AH34" i="4" a="1"/>
  <c r="AH34" i="4" s="1"/>
  <c r="Z44" i="4" a="1"/>
  <c r="Z44" i="4" s="1"/>
  <c r="X31" i="4" a="1"/>
  <c r="X31" i="4" s="1"/>
  <c r="AP28" i="4" a="1"/>
  <c r="AP28" i="4" s="1"/>
  <c r="Q26" i="4" a="1"/>
  <c r="Q26" i="4" s="1"/>
  <c r="Q74" i="4" s="1" a="1"/>
  <c r="Q74" i="4" s="1"/>
  <c r="W23" i="4" a="1"/>
  <c r="W23" i="4" s="1"/>
  <c r="AA21" i="4" a="1"/>
  <c r="AA21" i="4" s="1"/>
  <c r="AR18" i="4" a="1"/>
  <c r="AR18" i="4" s="1"/>
  <c r="AG16" i="4" a="1"/>
  <c r="AG16" i="4" s="1"/>
  <c r="AE14" i="4" a="1"/>
  <c r="AE14" i="4" s="1"/>
  <c r="AC12" i="4" a="1"/>
  <c r="AC12" i="4" s="1"/>
  <c r="T10" i="4" a="1"/>
  <c r="T10" i="4" s="1"/>
  <c r="AG5" i="4" a="1"/>
  <c r="AG5" i="4" s="1"/>
  <c r="AG53" i="4" s="1" a="1"/>
  <c r="AG53" i="4" s="1"/>
  <c r="AA36" i="4" a="1"/>
  <c r="AA36" i="4" s="1"/>
  <c r="AI24" i="4" a="1"/>
  <c r="AI24" i="4" s="1"/>
  <c r="AN21" i="4" a="1"/>
  <c r="AN21" i="4" s="1"/>
  <c r="AG18" i="4" a="1"/>
  <c r="AG18" i="4" s="1"/>
  <c r="AL5" i="4" a="1"/>
  <c r="AL5" i="4" s="1"/>
  <c r="AL53" i="4" s="1" a="1"/>
  <c r="AL53" i="4" s="1"/>
  <c r="Y43" i="4" a="1"/>
  <c r="Y43" i="4" s="1"/>
  <c r="Q29" i="4" a="1"/>
  <c r="Q29" i="4" s="1"/>
  <c r="Q77" i="4" s="1" a="1"/>
  <c r="Q77" i="4" s="1"/>
  <c r="AC26" i="4" a="1"/>
  <c r="AC26" i="4" s="1"/>
  <c r="Y23" i="4" a="1"/>
  <c r="Y23" i="4" s="1"/>
  <c r="AN17" i="4" a="1"/>
  <c r="AN17" i="4" s="1"/>
  <c r="R42" i="4" a="1"/>
  <c r="R42" i="4" s="1"/>
  <c r="AC35" i="4" a="1"/>
  <c r="AC35" i="4" s="1"/>
  <c r="AQ30" i="4" a="1"/>
  <c r="AQ30" i="4" s="1"/>
  <c r="AD22" i="4" a="1"/>
  <c r="AD22" i="4" s="1"/>
  <c r="AA19" i="4" a="1"/>
  <c r="AA19" i="4" s="1"/>
  <c r="AJ26" i="4" a="1"/>
  <c r="AJ26" i="4" s="1"/>
  <c r="AC22" i="4" a="1"/>
  <c r="AC22" i="4" s="1"/>
  <c r="AH19" i="4" a="1"/>
  <c r="AH19" i="4" s="1"/>
  <c r="U17" i="4" a="1"/>
  <c r="U17" i="4" s="1"/>
  <c r="W14" i="4" a="1"/>
  <c r="W14" i="4" s="1"/>
  <c r="S31" i="4" a="1"/>
  <c r="S31" i="4" s="1"/>
  <c r="AH26" i="4" a="1"/>
  <c r="AH26" i="4" s="1"/>
  <c r="AN23" i="4" a="1"/>
  <c r="AN23" i="4" s="1"/>
  <c r="W20" i="4" a="1"/>
  <c r="W20" i="4" s="1"/>
  <c r="AI16" i="4" a="1"/>
  <c r="AI16" i="4" s="1"/>
  <c r="AE40" i="4" a="1"/>
  <c r="AE40" i="4" s="1"/>
  <c r="AG34" i="4" a="1"/>
  <c r="AG34" i="4" s="1"/>
  <c r="AQ24" i="4" a="1"/>
  <c r="AQ24" i="4" s="1"/>
  <c r="AP21" i="4" a="1"/>
  <c r="AP21" i="4" s="1"/>
  <c r="AI17" i="4" a="1"/>
  <c r="AI17" i="4" s="1"/>
  <c r="Q15" i="4" a="1"/>
  <c r="Q15" i="4" s="1"/>
  <c r="Q63" i="4" s="1" a="1"/>
  <c r="Q63" i="4" s="1"/>
  <c r="AI12" i="4" a="1"/>
  <c r="AI12" i="4" s="1"/>
  <c r="AI9" i="4" a="1"/>
  <c r="AI9" i="4" s="1"/>
  <c r="AE43" i="4" a="1"/>
  <c r="AE43" i="4" s="1"/>
  <c r="R35" i="4" a="1"/>
  <c r="R35" i="4" s="1"/>
  <c r="T26" i="4" a="1"/>
  <c r="T26" i="4" s="1"/>
  <c r="AI20" i="4" a="1"/>
  <c r="AI20" i="4" s="1"/>
  <c r="AE16" i="4" a="1"/>
  <c r="AE16" i="4" s="1"/>
  <c r="AN13" i="4" a="1"/>
  <c r="AN13" i="4" s="1"/>
  <c r="AK5" i="4" a="1"/>
  <c r="AK5" i="4" s="1"/>
  <c r="AK53" i="4" s="1" a="1"/>
  <c r="AK53" i="4" s="1"/>
  <c r="AC30" i="4" a="1"/>
  <c r="AC30" i="4" s="1"/>
  <c r="W12" i="4" a="1"/>
  <c r="W12" i="4" s="1"/>
  <c r="AK8" i="4" a="1"/>
  <c r="AK8" i="4" s="1"/>
  <c r="T5" i="4" a="1"/>
  <c r="T5" i="4" s="1"/>
  <c r="T53" i="4" s="1" a="1"/>
  <c r="T53" i="4" s="1"/>
  <c r="U46" i="4" a="1"/>
  <c r="U46" i="4" s="1"/>
  <c r="S44" i="4" a="1"/>
  <c r="S44" i="4" s="1"/>
  <c r="Q42" i="4" a="1"/>
  <c r="Q42" i="4" s="1"/>
  <c r="Q90" i="4" s="1" a="1"/>
  <c r="Q90" i="4" s="1"/>
  <c r="T47" i="4" a="1"/>
  <c r="T47" i="4" s="1"/>
  <c r="T95" i="4" s="1" a="1"/>
  <c r="T95" i="4" s="1"/>
  <c r="AK40" i="4" a="1"/>
  <c r="AK40" i="4" s="1"/>
  <c r="AI38" i="4" a="1"/>
  <c r="AI38" i="4" s="1"/>
  <c r="AC32" i="4" a="1"/>
  <c r="AC32" i="4" s="1"/>
  <c r="AD30" i="4" a="1"/>
  <c r="AD30" i="4" s="1"/>
  <c r="AK44" i="4" a="1"/>
  <c r="AK44" i="4" s="1"/>
  <c r="AI42" i="4" a="1"/>
  <c r="AI42" i="4" s="1"/>
  <c r="AG40" i="4" a="1"/>
  <c r="AG40" i="4" s="1"/>
  <c r="W38" i="4" a="1"/>
  <c r="W38" i="4" s="1"/>
  <c r="AF33" i="4" a="1"/>
  <c r="AF33" i="4" s="1"/>
  <c r="T31" i="4" a="1"/>
  <c r="T31" i="4" s="1"/>
  <c r="AK47" i="4" a="1"/>
  <c r="AK47" i="4" s="1"/>
  <c r="AK95" i="4" s="1" a="1"/>
  <c r="AK95" i="4" s="1"/>
  <c r="AB44" i="4" a="1"/>
  <c r="AB44" i="4" s="1"/>
  <c r="S41" i="4" a="1"/>
  <c r="S41" i="4" s="1"/>
  <c r="X38" i="4" a="1"/>
  <c r="X38" i="4" s="1"/>
  <c r="AC34" i="4" a="1"/>
  <c r="AC34" i="4" s="1"/>
  <c r="Q32" i="4" a="1"/>
  <c r="Q32" i="4" s="1"/>
  <c r="Q80" i="4" s="1" a="1"/>
  <c r="Q80" i="4" s="1"/>
  <c r="AF26" i="4" a="1"/>
  <c r="AF26" i="4" s="1"/>
  <c r="V44" i="4" a="1"/>
  <c r="V44" i="4" s="1"/>
  <c r="T37" i="4" a="1"/>
  <c r="T37" i="4" s="1"/>
  <c r="R34" i="4" a="1"/>
  <c r="R34" i="4" s="1"/>
  <c r="AI31" i="4" a="1"/>
  <c r="AI31" i="4" s="1"/>
  <c r="AR23" i="4" a="1"/>
  <c r="AR23" i="4" s="1"/>
  <c r="V42" i="4" a="1"/>
  <c r="V42" i="4" s="1"/>
  <c r="AC38" i="4" a="1"/>
  <c r="AC38" i="4" s="1"/>
  <c r="AI43" i="4" a="1"/>
  <c r="AI43" i="4" s="1"/>
  <c r="AI47" i="4" a="1"/>
  <c r="AI47" i="4" s="1"/>
  <c r="AI95" i="4" s="1" a="1"/>
  <c r="AI95" i="4" s="1"/>
  <c r="AQ43" i="4" a="1"/>
  <c r="AQ43" i="4" s="1"/>
  <c r="AQ33" i="4" a="1"/>
  <c r="AQ33" i="4" s="1"/>
  <c r="Q31" i="4" a="1"/>
  <c r="Q31" i="4" s="1"/>
  <c r="Q79" i="4" s="1" a="1"/>
  <c r="Q79" i="4" s="1"/>
  <c r="AI28" i="4" a="1"/>
  <c r="AI28" i="4" s="1"/>
  <c r="Q23" i="4" a="1"/>
  <c r="Q23" i="4" s="1"/>
  <c r="Q71" i="4" s="1" a="1"/>
  <c r="Q71" i="4" s="1"/>
  <c r="V21" i="4" a="1"/>
  <c r="V21" i="4" s="1"/>
  <c r="AB18" i="4" a="1"/>
  <c r="AB18" i="4" s="1"/>
  <c r="Z16" i="4" a="1"/>
  <c r="Z16" i="4" s="1"/>
  <c r="U12" i="4" a="1"/>
  <c r="U12" i="4" s="1"/>
  <c r="AR9" i="4" a="1"/>
  <c r="AR9" i="4" s="1"/>
  <c r="AI7" i="4" a="1"/>
  <c r="AI7" i="4" s="1"/>
  <c r="AA5" i="4" a="1"/>
  <c r="AA5" i="4" s="1"/>
  <c r="AA53" i="4" s="1" a="1"/>
  <c r="AA53" i="4" s="1"/>
  <c r="AF42" i="4" a="1"/>
  <c r="AF42" i="4" s="1"/>
  <c r="AS26" i="4" a="1"/>
  <c r="AS26" i="4" s="1"/>
  <c r="T24" i="4" a="1"/>
  <c r="T24" i="4" s="1"/>
  <c r="AL20" i="4" a="1"/>
  <c r="AL20" i="4" s="1"/>
  <c r="T18" i="4" a="1"/>
  <c r="T18" i="4" s="1"/>
  <c r="AS10" i="4" a="1"/>
  <c r="AS10" i="4" s="1"/>
  <c r="AH7" i="4" a="1"/>
  <c r="AH7" i="4" s="1"/>
  <c r="T42" i="4" a="1"/>
  <c r="T42" i="4" s="1"/>
  <c r="AS34" i="4" a="1"/>
  <c r="AS34" i="4" s="1"/>
  <c r="AL28" i="4" a="1"/>
  <c r="AL28" i="4" s="1"/>
  <c r="AL25" i="4" a="1"/>
  <c r="AL25" i="4" s="1"/>
  <c r="AF17" i="4" a="1"/>
  <c r="AF17" i="4" s="1"/>
  <c r="AF30" i="4" a="1"/>
  <c r="AF30" i="4" s="1"/>
  <c r="AL26" i="4" a="1"/>
  <c r="AL26" i="4" s="1"/>
  <c r="W22" i="4" a="1"/>
  <c r="W22" i="4" s="1"/>
  <c r="U19" i="4" a="1"/>
  <c r="U19" i="4" s="1"/>
  <c r="AJ16" i="4" a="1"/>
  <c r="AJ16" i="4" s="1"/>
  <c r="AN33" i="4" a="1"/>
  <c r="AN33" i="4" s="1"/>
  <c r="AK29" i="4" a="1"/>
  <c r="AK29" i="4" s="1"/>
  <c r="AK25" i="4" a="1"/>
  <c r="AK25" i="4" s="1"/>
  <c r="AS21" i="4" a="1"/>
  <c r="AS21" i="4" s="1"/>
  <c r="T19" i="4" a="1"/>
  <c r="T19" i="4" s="1"/>
  <c r="AQ41" i="4" a="1"/>
  <c r="AQ41" i="4" s="1"/>
  <c r="Y35" i="4" a="1"/>
  <c r="Y35" i="4" s="1"/>
  <c r="Y26" i="4" a="1"/>
  <c r="Y26" i="4" s="1"/>
  <c r="AE23" i="4" a="1"/>
  <c r="AE23" i="4" s="1"/>
  <c r="Y16" i="4" a="1"/>
  <c r="Y16" i="4" s="1"/>
  <c r="AE39" i="4" a="1"/>
  <c r="AE39" i="4" s="1"/>
  <c r="S34" i="4" a="1"/>
  <c r="S34" i="4" s="1"/>
  <c r="AP27" i="4" a="1"/>
  <c r="AP27" i="4" s="1"/>
  <c r="AG24" i="4" a="1"/>
  <c r="AG24" i="4" s="1"/>
  <c r="AI21" i="4" a="1"/>
  <c r="AI21" i="4" s="1"/>
  <c r="Z17" i="4" a="1"/>
  <c r="Z17" i="4" s="1"/>
  <c r="Z12" i="4" a="1"/>
  <c r="Z12" i="4" s="1"/>
  <c r="Z9" i="4" a="1"/>
  <c r="Z9" i="4" s="1"/>
  <c r="AJ6" i="4" a="1"/>
  <c r="AJ6" i="4" s="1"/>
  <c r="AJ54" i="4" s="1" a="1"/>
  <c r="AJ54" i="4" s="1"/>
  <c r="AC42" i="4" a="1"/>
  <c r="AC42" i="4" s="1"/>
  <c r="AH33" i="4" a="1"/>
  <c r="AH33" i="4" s="1"/>
  <c r="S29" i="4" a="1"/>
  <c r="S29" i="4" s="1"/>
  <c r="U16" i="4" a="1"/>
  <c r="U16" i="4" s="1"/>
  <c r="AE13" i="4" a="1"/>
  <c r="AE13" i="4" s="1"/>
  <c r="AN10" i="4" a="1"/>
  <c r="AN10" i="4" s="1"/>
  <c r="AN7" i="4" a="1"/>
  <c r="AN7" i="4" s="1"/>
  <c r="T32" i="4" a="1"/>
  <c r="T32" i="4" s="1"/>
  <c r="AN8" i="4" a="1"/>
  <c r="AN8" i="4" s="1"/>
  <c r="AL10" i="4" a="1"/>
  <c r="AL10" i="4" s="1"/>
  <c r="AH5" i="4" a="1"/>
  <c r="AH5" i="4" s="1"/>
  <c r="AH53" i="4" s="1" a="1"/>
  <c r="AH53" i="4" s="1"/>
  <c r="T34" i="4" a="1"/>
  <c r="T34" i="4" s="1"/>
  <c r="AK7" i="4" a="1"/>
  <c r="AK7" i="4" s="1"/>
  <c r="W11" i="4" a="1"/>
  <c r="W11" i="4" s="1"/>
  <c r="AJ14" i="4" a="1"/>
  <c r="AJ14" i="4" s="1"/>
  <c r="Q22" i="4" a="1"/>
  <c r="Q22" i="4" s="1"/>
  <c r="Q70" i="4" s="1" a="1"/>
  <c r="Q70" i="4" s="1"/>
  <c r="W40" i="4" a="1"/>
  <c r="W40" i="4" s="1"/>
  <c r="AL7" i="4" a="1"/>
  <c r="AL7" i="4" s="1"/>
  <c r="Y11" i="4" a="1"/>
  <c r="Y11" i="4" s="1"/>
  <c r="AN14" i="4" a="1"/>
  <c r="AN14" i="4" s="1"/>
  <c r="T22" i="4" a="1"/>
  <c r="T22" i="4" s="1"/>
  <c r="AR44" i="4" a="1"/>
  <c r="AR44" i="4" s="1"/>
  <c r="AA9" i="4" a="1"/>
  <c r="AA9" i="4" s="1"/>
  <c r="AA20" i="4" a="1"/>
  <c r="AA20" i="4" s="1"/>
  <c r="AN9" i="4" a="1"/>
  <c r="AN9" i="4" s="1"/>
  <c r="AP15" i="4" a="1"/>
  <c r="AP15" i="4" s="1"/>
  <c r="X8" i="4" a="1"/>
  <c r="X8" i="4" s="1"/>
  <c r="AE5" i="4" a="1"/>
  <c r="AE5" i="4" s="1"/>
  <c r="AE53" i="4" s="1" a="1"/>
  <c r="AE53" i="4" s="1"/>
  <c r="Z10" i="4" a="1"/>
  <c r="Z10" i="4" s="1"/>
  <c r="AA12" i="4" a="1"/>
  <c r="AA12" i="4" s="1"/>
  <c r="AK12" i="4" a="1"/>
  <c r="AK12" i="4" s="1"/>
  <c r="AF9" i="4" a="1"/>
  <c r="AF9" i="4" s="1"/>
  <c r="U9" i="4" a="1"/>
  <c r="U9" i="4" s="1"/>
  <c r="T13" i="4" a="1"/>
  <c r="T13" i="4" s="1"/>
  <c r="AL39" i="4" a="1"/>
  <c r="AL39" i="4" s="1"/>
  <c r="AE8" i="4" a="1"/>
  <c r="AE8" i="4" s="1"/>
  <c r="AI11" i="4" a="1"/>
  <c r="AI11" i="4" s="1"/>
  <c r="V15" i="4" a="1"/>
  <c r="V15" i="4" s="1"/>
  <c r="R23" i="4" a="1"/>
  <c r="R23" i="4" s="1"/>
  <c r="AE44" i="4" a="1"/>
  <c r="AE44" i="4" s="1"/>
  <c r="Q8" i="4" a="1"/>
  <c r="Q8" i="4" s="1"/>
  <c r="Q56" i="4" s="1" a="1"/>
  <c r="Q56" i="4" s="1"/>
  <c r="AJ11" i="4" a="1"/>
  <c r="AJ11" i="4" s="1"/>
  <c r="W15" i="4" a="1"/>
  <c r="W15" i="4" s="1"/>
  <c r="V23" i="4" a="1"/>
  <c r="V23" i="4" s="1"/>
  <c r="AM9" i="4" a="1"/>
  <c r="AM9" i="4" s="1"/>
  <c r="AQ13" i="4" a="1"/>
  <c r="AQ13" i="4" s="1"/>
  <c r="Y21" i="4" a="1"/>
  <c r="Y21" i="4" s="1"/>
  <c r="U10" i="4" a="1"/>
  <c r="U10" i="4" s="1"/>
  <c r="AK16" i="4" a="1"/>
  <c r="AK16" i="4" s="1"/>
  <c r="AS17" i="4" a="1"/>
  <c r="AS17" i="4" s="1"/>
  <c r="AK6" i="4" a="1"/>
  <c r="AK6" i="4" s="1"/>
  <c r="AK54" i="4" s="1" a="1"/>
  <c r="AK54" i="4" s="1"/>
  <c r="S26" i="4" a="1"/>
  <c r="S26" i="4" s="1"/>
  <c r="AJ8" i="4" a="1"/>
  <c r="AJ8" i="4" s="1"/>
  <c r="AQ11" i="4" a="1"/>
  <c r="AQ11" i="4" s="1"/>
  <c r="T16" i="4" a="1"/>
  <c r="T16" i="4" s="1"/>
  <c r="T11" i="4" a="1"/>
  <c r="T11" i="4" s="1"/>
  <c r="AG9" i="4" a="1"/>
  <c r="AG9" i="4" s="1"/>
  <c r="AK13" i="4" a="1"/>
  <c r="AK13" i="4" s="1"/>
  <c r="AJ15" i="4" a="1"/>
  <c r="AJ15" i="4" s="1"/>
  <c r="W24" i="4" a="1"/>
  <c r="W24" i="4" s="1"/>
  <c r="Z5" i="4" a="1"/>
  <c r="Z5" i="4" s="1"/>
  <c r="Z53" i="4" s="1" a="1"/>
  <c r="Z53" i="4" s="1"/>
  <c r="AL15" i="4" a="1"/>
  <c r="AL15" i="4" s="1"/>
  <c r="AQ26" i="4" a="1"/>
  <c r="AQ26" i="4" s="1"/>
  <c r="Z23" i="4" a="1"/>
  <c r="Z23" i="4" s="1"/>
  <c r="AJ18" i="4" a="1"/>
  <c r="AJ18" i="4" s="1"/>
  <c r="AE9" i="4" a="1"/>
  <c r="AE9" i="4" s="1"/>
  <c r="BD3" i="4" a="1"/>
  <c r="BD3" i="4" s="1"/>
  <c r="AJ19" i="4" a="1"/>
  <c r="AJ19" i="4" s="1"/>
  <c r="AI13" i="4" a="1"/>
  <c r="AI13" i="4" s="1"/>
  <c r="U14" i="4" a="1"/>
  <c r="U14" i="4" s="1"/>
  <c r="AG26" i="4" a="1"/>
  <c r="AG26" i="4" s="1"/>
  <c r="Y5" i="4" a="1"/>
  <c r="Y5" i="4" s="1"/>
  <c r="Y53" i="4" s="1" a="1"/>
  <c r="Y53" i="4" s="1"/>
  <c r="W9" i="4" a="1"/>
  <c r="W9" i="4" s="1"/>
  <c r="AD25" i="4" a="1"/>
  <c r="AD25" i="4" s="1"/>
  <c r="AJ5" i="4" a="1"/>
  <c r="AJ5" i="4" s="1"/>
  <c r="AJ53" i="4" s="1" a="1"/>
  <c r="AJ53" i="4" s="1"/>
  <c r="AE12" i="4" a="1"/>
  <c r="AE12" i="4" s="1"/>
  <c r="AC16" i="4" a="1"/>
  <c r="AC16" i="4" s="1"/>
  <c r="W28" i="4" a="1"/>
  <c r="W28" i="4" s="1"/>
  <c r="W76" i="4" s="1" a="1"/>
  <c r="W76" i="4" s="1"/>
  <c r="T6" i="4" a="1"/>
  <c r="T6" i="4" s="1"/>
  <c r="T54" i="4" s="1" a="1"/>
  <c r="T54" i="4" s="1"/>
  <c r="AG10" i="4" a="1"/>
  <c r="AG10" i="4" s="1"/>
  <c r="AO15" i="4" a="1"/>
  <c r="AO15" i="4" s="1"/>
  <c r="U6" i="4" a="1"/>
  <c r="U6" i="4" s="1"/>
  <c r="U54" i="4" s="1" a="1"/>
  <c r="U54" i="4" s="1"/>
  <c r="T12" i="4" a="1"/>
  <c r="T12" i="4" s="1"/>
  <c r="AC20" i="4" a="1"/>
  <c r="AC20" i="4" s="1"/>
  <c r="AQ45" i="4" a="1"/>
  <c r="AQ45" i="4" s="1"/>
  <c r="AJ21" i="4" a="1"/>
  <c r="AJ21" i="4" s="1"/>
  <c r="L86" i="4" a="1"/>
  <c r="L86" i="4" s="1"/>
  <c r="L84" i="4" a="1"/>
  <c r="L84" i="4" s="1"/>
  <c r="K83" i="4" a="1"/>
  <c r="K83" i="4" s="1"/>
  <c r="P51" i="4" a="1"/>
  <c r="P101" i="4" a="1"/>
  <c r="P101" i="4" s="1"/>
  <c r="L27" i="4"/>
  <c r="N53" i="4"/>
  <c r="BN5" i="2"/>
  <c r="BE6" i="2"/>
  <c r="BE14" i="2"/>
  <c r="BE22" i="2"/>
  <c r="BE30" i="2"/>
  <c r="BE38" i="2"/>
  <c r="BE46" i="2"/>
  <c r="BE29" i="2"/>
  <c r="BE7" i="2"/>
  <c r="BE15" i="2"/>
  <c r="BE23" i="2"/>
  <c r="BE31" i="2"/>
  <c r="BE39" i="2"/>
  <c r="BE47" i="2"/>
  <c r="BE37" i="2"/>
  <c r="BE8" i="2"/>
  <c r="BE16" i="2"/>
  <c r="BE24" i="2"/>
  <c r="BE32" i="2"/>
  <c r="BE40" i="2"/>
  <c r="BE45" i="2"/>
  <c r="BE9" i="2"/>
  <c r="BE17" i="2"/>
  <c r="BE25" i="2"/>
  <c r="BE33" i="2"/>
  <c r="BE41" i="2"/>
  <c r="BE10" i="2"/>
  <c r="BE18" i="2"/>
  <c r="BE26" i="2"/>
  <c r="BE34" i="2"/>
  <c r="BE42" i="2"/>
  <c r="BE20" i="2"/>
  <c r="BE28" i="2"/>
  <c r="BE44" i="2"/>
  <c r="BE21" i="2"/>
  <c r="BE11" i="2"/>
  <c r="BE19" i="2"/>
  <c r="BE27" i="2"/>
  <c r="BE35" i="2"/>
  <c r="BE43" i="2"/>
  <c r="BE12" i="2"/>
  <c r="BE36" i="2"/>
  <c r="BE13" i="2"/>
  <c r="K27" i="2"/>
  <c r="K26" i="2" a="1"/>
  <c r="K26" i="2" s="1"/>
  <c r="L26" i="2" s="1"/>
  <c r="F16" i="1"/>
  <c r="M17" i="1" a="1"/>
  <c r="M17" i="1" s="1"/>
  <c r="K18" i="1" a="1"/>
  <c r="K18" i="1" s="1"/>
  <c r="J19" i="1" a="1"/>
  <c r="J19" i="1" s="1"/>
  <c r="H20" i="1" a="1"/>
  <c r="H20" i="1" s="1"/>
  <c r="K22" i="1" a="1"/>
  <c r="K22" i="1" s="1"/>
  <c r="J23" i="1" a="1"/>
  <c r="J23" i="1" s="1"/>
  <c r="J24" i="1" a="1"/>
  <c r="J24" i="1" s="1"/>
  <c r="N18" i="1" a="1"/>
  <c r="N18" i="1" s="1"/>
  <c r="G22" i="1" a="1"/>
  <c r="G22" i="1" s="1"/>
  <c r="M24" i="1" a="1"/>
  <c r="M24" i="1" s="1"/>
  <c r="I19" i="1" a="1"/>
  <c r="I19" i="1" s="1"/>
  <c r="N20" i="1" a="1"/>
  <c r="N20" i="1" s="1"/>
  <c r="I24" i="1" a="1"/>
  <c r="I24" i="1" s="1"/>
  <c r="G17" i="1" a="1"/>
  <c r="G17" i="1" s="1"/>
  <c r="N17" i="1" a="1"/>
  <c r="N17" i="1" s="1"/>
  <c r="L18" i="1" a="1"/>
  <c r="L18" i="1" s="1"/>
  <c r="I20" i="1" a="1"/>
  <c r="I20" i="1" s="1"/>
  <c r="L22" i="1" a="1"/>
  <c r="L22" i="1" s="1"/>
  <c r="K23" i="1" a="1"/>
  <c r="K23" i="1" s="1"/>
  <c r="K24" i="1" a="1"/>
  <c r="K24" i="1" s="1"/>
  <c r="I17" i="1" a="1"/>
  <c r="I17" i="1" s="1"/>
  <c r="M23" i="1" a="1"/>
  <c r="M23" i="1" s="1"/>
  <c r="J18" i="1" a="1"/>
  <c r="J18" i="1" s="1"/>
  <c r="M20" i="1" a="1"/>
  <c r="M20" i="1" s="1"/>
  <c r="H23" i="1" a="1"/>
  <c r="H23" i="1" s="1"/>
  <c r="L17" i="1" a="1"/>
  <c r="L17" i="1" s="1"/>
  <c r="G20" i="1" a="1"/>
  <c r="G20" i="1" s="1"/>
  <c r="I23" i="1" a="1"/>
  <c r="I23" i="1" s="1"/>
  <c r="H17" i="1" a="1"/>
  <c r="H17" i="1" s="1"/>
  <c r="M18" i="1" a="1"/>
  <c r="M18" i="1" s="1"/>
  <c r="K19" i="1" a="1"/>
  <c r="K19" i="1" s="1"/>
  <c r="J20" i="1" a="1"/>
  <c r="J20" i="1" s="1"/>
  <c r="M22" i="1" a="1"/>
  <c r="M22" i="1" s="1"/>
  <c r="L23" i="1" a="1"/>
  <c r="L23" i="1" s="1"/>
  <c r="L24" i="1" a="1"/>
  <c r="L24" i="1" s="1"/>
  <c r="G18" i="1" a="1"/>
  <c r="G18" i="1" s="1"/>
  <c r="L19" i="1" a="1"/>
  <c r="L19" i="1" s="1"/>
  <c r="N22" i="1" a="1"/>
  <c r="N22" i="1" s="1"/>
  <c r="H19" i="1" a="1"/>
  <c r="H19" i="1" s="1"/>
  <c r="J22" i="1" a="1"/>
  <c r="J22" i="1" s="1"/>
  <c r="J17" i="1" a="1"/>
  <c r="J17" i="1" s="1"/>
  <c r="H18" i="1" a="1"/>
  <c r="H18" i="1" s="1"/>
  <c r="M19" i="1" a="1"/>
  <c r="M19" i="1" s="1"/>
  <c r="K20" i="1" a="1"/>
  <c r="K20" i="1" s="1"/>
  <c r="H22" i="1" a="1"/>
  <c r="H22" i="1" s="1"/>
  <c r="N23" i="1" a="1"/>
  <c r="N23" i="1" s="1"/>
  <c r="N24" i="1" a="1"/>
  <c r="N24" i="1" s="1"/>
  <c r="H24" i="1" a="1"/>
  <c r="H24" i="1" s="1"/>
  <c r="I18" i="1" a="1"/>
  <c r="I18" i="1" s="1"/>
  <c r="G19" i="1" a="1"/>
  <c r="G19" i="1" s="1"/>
  <c r="N19" i="1" a="1"/>
  <c r="N19" i="1" s="1"/>
  <c r="L20" i="1" a="1"/>
  <c r="L20" i="1" s="1"/>
  <c r="I22" i="1" a="1"/>
  <c r="I22" i="1" s="1"/>
  <c r="G23" i="1" a="1"/>
  <c r="G23" i="1" s="1"/>
  <c r="G24" i="1" a="1"/>
  <c r="G24" i="1" s="1"/>
  <c r="AR62" i="4" l="1" a="1"/>
  <c r="AR62" i="4" s="1"/>
  <c r="V60" i="4" a="1"/>
  <c r="V60" i="4" s="1"/>
  <c r="U79" i="4" a="1"/>
  <c r="U79" i="4" s="1"/>
  <c r="AT67" i="4" a="1"/>
  <c r="AT67" i="4" s="1"/>
  <c r="U78" i="4" a="1"/>
  <c r="U78" i="4" s="1"/>
  <c r="AQ77" i="4" a="1"/>
  <c r="AQ77" i="4" s="1"/>
  <c r="V58" i="4" a="1"/>
  <c r="V58" i="4" s="1"/>
  <c r="V55" i="4" a="1"/>
  <c r="V55" i="4" s="1"/>
  <c r="S55" i="4" a="1"/>
  <c r="S55" i="4" s="1"/>
  <c r="S60" i="4" a="1"/>
  <c r="S60" i="4" s="1"/>
  <c r="S58" i="4" a="1"/>
  <c r="S58" i="4" s="1"/>
  <c r="AT56" i="4" a="1"/>
  <c r="AT56" i="4" s="1"/>
  <c r="V68" i="4" a="1"/>
  <c r="V68" i="4" s="1"/>
  <c r="AT60" i="4" a="1"/>
  <c r="AT60" i="4" s="1"/>
  <c r="S61" i="4" a="1"/>
  <c r="S61" i="4" s="1"/>
  <c r="AL93" i="4" a="1"/>
  <c r="AL93" i="4" s="1"/>
  <c r="AT61" i="4" a="1"/>
  <c r="AT61" i="4" s="1"/>
  <c r="AT83" i="4" a="1"/>
  <c r="AT83" i="4" s="1"/>
  <c r="AC58" i="4" a="1"/>
  <c r="AC58" i="4" s="1"/>
  <c r="V88" i="4" a="1"/>
  <c r="V88" i="4" s="1"/>
  <c r="AT63" i="4" a="1"/>
  <c r="AT63" i="4" s="1"/>
  <c r="S59" i="4" a="1"/>
  <c r="S59" i="4" s="1"/>
  <c r="AD55" i="4" a="1"/>
  <c r="AD55" i="4" s="1"/>
  <c r="S85" i="4" a="1"/>
  <c r="S85" i="4" s="1"/>
  <c r="AB68" i="4" a="1"/>
  <c r="AB68" i="4" s="1"/>
  <c r="AM90" i="4" a="1"/>
  <c r="AM90" i="4" s="1"/>
  <c r="U80" i="4" a="1"/>
  <c r="U80" i="4" s="1"/>
  <c r="U81" i="4" a="1"/>
  <c r="U81" i="4" s="1"/>
  <c r="V76" i="4" a="1"/>
  <c r="V76" i="4" s="1"/>
  <c r="AT91" i="4" a="1"/>
  <c r="AT91" i="4" s="1"/>
  <c r="S62" i="4" a="1"/>
  <c r="S62" i="4" s="1"/>
  <c r="AT62" i="4" a="1"/>
  <c r="AT62" i="4" s="1"/>
  <c r="V62" i="4" a="1"/>
  <c r="V62" i="4" s="1"/>
  <c r="U82" i="4" a="1"/>
  <c r="U82" i="4" s="1"/>
  <c r="AT55" i="4" a="1"/>
  <c r="AT55" i="4" s="1"/>
  <c r="AT90" i="4" a="1"/>
  <c r="AT90" i="4" s="1"/>
  <c r="AT87" i="4" a="1"/>
  <c r="AT87" i="4" s="1"/>
  <c r="S68" i="4" a="1"/>
  <c r="S68" i="4" s="1"/>
  <c r="AC57" i="4" a="1"/>
  <c r="AC57" i="4" s="1"/>
  <c r="AL91" i="4" a="1"/>
  <c r="AL91" i="4" s="1"/>
  <c r="U77" i="4" a="1"/>
  <c r="U77" i="4" s="1"/>
  <c r="AJ82" i="4" a="1"/>
  <c r="AJ82" i="4" s="1"/>
  <c r="AQ73" i="4" a="1"/>
  <c r="AQ73" i="4" s="1"/>
  <c r="AT88" i="4" a="1"/>
  <c r="AT88" i="4" s="1"/>
  <c r="AT64" i="4" a="1"/>
  <c r="AT64" i="4" s="1"/>
  <c r="V85" i="4" a="1"/>
  <c r="V85" i="4" s="1"/>
  <c r="V59" i="4" a="1"/>
  <c r="V59" i="4" s="1"/>
  <c r="V61" i="4" a="1"/>
  <c r="V61" i="4" s="1"/>
  <c r="V82" i="4" a="1"/>
  <c r="V82" i="4" s="1"/>
  <c r="AT89" i="4" a="1"/>
  <c r="AT89" i="4" s="1"/>
  <c r="AT93" i="4" a="1"/>
  <c r="AT93" i="4" s="1"/>
  <c r="AQ80" i="4" a="1"/>
  <c r="AQ80" i="4" s="1"/>
  <c r="AD56" i="4" a="1"/>
  <c r="AD56" i="4" s="1"/>
  <c r="AT85" i="4" a="1"/>
  <c r="AT85" i="4" s="1"/>
  <c r="AM91" i="4" a="1"/>
  <c r="AM91" i="4" s="1"/>
  <c r="AC55" i="4" a="1"/>
  <c r="AC55" i="4" s="1"/>
  <c r="AT68" i="4" a="1"/>
  <c r="AT68" i="4" s="1"/>
  <c r="AT59" i="4" a="1"/>
  <c r="AT59" i="4" s="1"/>
  <c r="AT78" i="4" a="1"/>
  <c r="AT78" i="4" s="1"/>
  <c r="AQ79" i="4" a="1"/>
  <c r="AQ79" i="4" s="1"/>
  <c r="AT71" i="4" a="1"/>
  <c r="AT71" i="4" s="1"/>
  <c r="AT79" i="4" a="1"/>
  <c r="AT79" i="4" s="1"/>
  <c r="AO88" i="4" a="1"/>
  <c r="AO88" i="4" s="1"/>
  <c r="X88" i="4" a="1"/>
  <c r="X88" i="4" s="1"/>
  <c r="X60" i="4" a="1"/>
  <c r="X60" i="4" s="1"/>
  <c r="AD61" i="4" a="1"/>
  <c r="AD61" i="4" s="1"/>
  <c r="AO68" i="4" a="1"/>
  <c r="AO68" i="4" s="1"/>
  <c r="AM62" i="4" a="1"/>
  <c r="AM62" i="4" s="1"/>
  <c r="AF55" i="4" a="1"/>
  <c r="AF55" i="4" s="1"/>
  <c r="AM85" i="4" a="1"/>
  <c r="AM85" i="4" s="1"/>
  <c r="AR55" i="4" a="1"/>
  <c r="AR55" i="4" s="1"/>
  <c r="AR63" i="4" a="1"/>
  <c r="AR63" i="4" s="1"/>
  <c r="AQ74" i="4" a="1"/>
  <c r="AQ74" i="4" s="1"/>
  <c r="AJ81" i="4" a="1"/>
  <c r="AJ81" i="4" s="1"/>
  <c r="AT86" i="4" a="1"/>
  <c r="AT86" i="4" s="1"/>
  <c r="AD94" i="4" a="1"/>
  <c r="AD94" i="4" s="1"/>
  <c r="AB59" i="4" a="1"/>
  <c r="AB59" i="4" s="1"/>
  <c r="AF85" i="4" a="1"/>
  <c r="AF85" i="4" s="1"/>
  <c r="X58" i="4" a="1"/>
  <c r="X58" i="4" s="1"/>
  <c r="AF68" i="4" a="1"/>
  <c r="AF68" i="4" s="1"/>
  <c r="AT58" i="4" a="1"/>
  <c r="AT58" i="4" s="1"/>
  <c r="AF88" i="4" a="1"/>
  <c r="AF88" i="4" s="1"/>
  <c r="AR85" i="4" a="1"/>
  <c r="AR85" i="4" s="1"/>
  <c r="AO62" i="4" a="1"/>
  <c r="AO62" i="4" s="1"/>
  <c r="AB61" i="4" a="1"/>
  <c r="AB61" i="4" s="1"/>
  <c r="AJ74" i="4" a="1"/>
  <c r="AJ74" i="4" s="1"/>
  <c r="AJ72" i="4" a="1"/>
  <c r="AJ72" i="4" s="1"/>
  <c r="Z77" i="4" a="1"/>
  <c r="Z77" i="4" s="1"/>
  <c r="AJ76" i="4" a="1"/>
  <c r="AJ76" i="4" s="1"/>
  <c r="AF94" i="4" a="1"/>
  <c r="AF94" i="4" s="1"/>
  <c r="AD84" i="4" a="1"/>
  <c r="AD84" i="4" s="1"/>
  <c r="AR64" i="4" a="1"/>
  <c r="AR64" i="4" s="1"/>
  <c r="AO85" i="4" a="1"/>
  <c r="AO85" i="4" s="1"/>
  <c r="AB55" i="4" a="1"/>
  <c r="AB55" i="4" s="1"/>
  <c r="AO55" i="4" a="1"/>
  <c r="AO55" i="4" s="1"/>
  <c r="AF56" i="4" a="1"/>
  <c r="AF56" i="4" s="1"/>
  <c r="X68" i="4" a="1"/>
  <c r="X68" i="4" s="1"/>
  <c r="AD62" i="4" a="1"/>
  <c r="AD62" i="4" s="1"/>
  <c r="Z79" i="4" a="1"/>
  <c r="Z79" i="4" s="1"/>
  <c r="AR94" i="4" a="1"/>
  <c r="AR94" i="4" s="1"/>
  <c r="AR61" i="4" a="1"/>
  <c r="AR61" i="4" s="1"/>
  <c r="AD88" i="4" a="1"/>
  <c r="AD88" i="4" s="1"/>
  <c r="AO94" i="4" a="1"/>
  <c r="AO94" i="4" s="1"/>
  <c r="AD85" i="4" a="1"/>
  <c r="AD85" i="4" s="1"/>
  <c r="AB58" i="4" a="1"/>
  <c r="AB58" i="4" s="1"/>
  <c r="AR60" i="4" a="1"/>
  <c r="AR60" i="4" s="1"/>
  <c r="AM83" i="4" a="1"/>
  <c r="AM83" i="4" s="1"/>
  <c r="AD60" i="4" a="1"/>
  <c r="AD60" i="4" s="1"/>
  <c r="AB60" i="4" a="1"/>
  <c r="AB60" i="4" s="1"/>
  <c r="AO90" i="4" a="1"/>
  <c r="AO90" i="4" s="1"/>
  <c r="AT75" i="4" a="1"/>
  <c r="AT75" i="4" s="1"/>
  <c r="Z81" i="4" a="1"/>
  <c r="Z81" i="4" s="1"/>
  <c r="AQ76" i="4" a="1"/>
  <c r="AQ76" i="4" s="1"/>
  <c r="AF60" i="4" a="1"/>
  <c r="AF60" i="4" s="1"/>
  <c r="X61" i="4" a="1"/>
  <c r="X61" i="4" s="1"/>
  <c r="AB94" i="4" a="1"/>
  <c r="AB94" i="4" s="1"/>
  <c r="AF61" i="4" a="1"/>
  <c r="AF61" i="4" s="1"/>
  <c r="AI71" i="4" a="1"/>
  <c r="AI71" i="4" s="1"/>
  <c r="AC56" i="4" a="1"/>
  <c r="AC56" i="4" s="1"/>
  <c r="AF84" i="4" a="1"/>
  <c r="AF84" i="4" s="1"/>
  <c r="AO91" i="4" a="1"/>
  <c r="AO91" i="4" s="1"/>
  <c r="AR88" i="4" a="1"/>
  <c r="AR88" i="4" s="1"/>
  <c r="AR91" i="4" a="1"/>
  <c r="AR91" i="4" s="1"/>
  <c r="AQ78" i="4" a="1"/>
  <c r="AQ78" i="4" s="1"/>
  <c r="AT76" i="4" a="1"/>
  <c r="AT76" i="4" s="1"/>
  <c r="AT81" i="4" a="1"/>
  <c r="AT81" i="4" s="1"/>
  <c r="AT57" i="4" a="1"/>
  <c r="AT57" i="4" s="1"/>
  <c r="AD65" i="4" a="1"/>
  <c r="AD65" i="4" s="1"/>
  <c r="AO56" i="4" a="1"/>
  <c r="AO56" i="4" s="1"/>
  <c r="X94" i="4" a="1"/>
  <c r="X94" i="4" s="1"/>
  <c r="AT69" i="4" a="1"/>
  <c r="AT69" i="4" s="1"/>
  <c r="AR89" i="4" a="1"/>
  <c r="AR89" i="4" s="1"/>
  <c r="AM55" i="4" a="1"/>
  <c r="AM55" i="4" s="1"/>
  <c r="AB85" i="4" a="1"/>
  <c r="AB85" i="4" s="1"/>
  <c r="AK94" i="4" a="1"/>
  <c r="AK94" i="4" s="1"/>
  <c r="AR90" i="4" a="1"/>
  <c r="AR90" i="4" s="1"/>
  <c r="AM61" i="4" a="1"/>
  <c r="AM61" i="4" s="1"/>
  <c r="AO83" i="4" a="1"/>
  <c r="AO83" i="4" s="1"/>
  <c r="AQ81" i="4" a="1"/>
  <c r="AQ81" i="4" s="1"/>
  <c r="AQ72" i="4" a="1"/>
  <c r="AQ72" i="4" s="1"/>
  <c r="AT92" i="4" a="1"/>
  <c r="AT92" i="4" s="1"/>
  <c r="AT72" i="4" a="1"/>
  <c r="AT72" i="4" s="1"/>
  <c r="AT66" i="4" a="1"/>
  <c r="AT66" i="4" s="1"/>
  <c r="AJ79" i="4" a="1"/>
  <c r="AJ79" i="4" s="1"/>
  <c r="Z80" i="4" a="1"/>
  <c r="Z80" i="4" s="1"/>
  <c r="AS68" i="4" a="1"/>
  <c r="AS68" i="4" s="1"/>
  <c r="AD59" i="4" a="1"/>
  <c r="AD59" i="4" s="1"/>
  <c r="X62" i="4" a="1"/>
  <c r="X62" i="4" s="1"/>
  <c r="X55" i="4" a="1"/>
  <c r="X55" i="4" s="1"/>
  <c r="AI83" i="4" a="1"/>
  <c r="AI83" i="4" s="1"/>
  <c r="AO84" i="4" a="1"/>
  <c r="AO84" i="4" s="1"/>
  <c r="AR56" i="4" a="1"/>
  <c r="AR56" i="4" s="1"/>
  <c r="AD68" i="4" a="1"/>
  <c r="AD68" i="4" s="1"/>
  <c r="Z83" i="4" a="1"/>
  <c r="Z83" i="4" s="1"/>
  <c r="AM56" i="4" a="1"/>
  <c r="AM56" i="4" s="1"/>
  <c r="AM84" i="4" a="1"/>
  <c r="AM84" i="4" s="1"/>
  <c r="AM68" i="4" a="1"/>
  <c r="AM68" i="4" s="1"/>
  <c r="AT82" i="4" a="1"/>
  <c r="AT82" i="4" s="1"/>
  <c r="AJ75" i="4" a="1"/>
  <c r="AJ75" i="4" s="1"/>
  <c r="AT65" i="4" a="1"/>
  <c r="AT65" i="4" s="1"/>
  <c r="AJ78" i="4" a="1"/>
  <c r="AJ78" i="4" s="1"/>
  <c r="AQ75" i="4" a="1"/>
  <c r="AQ75" i="4" s="1"/>
  <c r="AM88" i="4" a="1"/>
  <c r="AM88" i="4" s="1"/>
  <c r="AO61" i="4" a="1"/>
  <c r="AO61" i="4" s="1"/>
  <c r="AM60" i="4" a="1"/>
  <c r="AM60" i="4" s="1"/>
  <c r="AF62" i="4" a="1"/>
  <c r="AF62" i="4" s="1"/>
  <c r="AB88" i="4" a="1"/>
  <c r="AB88" i="4" s="1"/>
  <c r="AO60" i="4" a="1"/>
  <c r="AO60" i="4" s="1"/>
  <c r="X59" i="4" a="1"/>
  <c r="X59" i="4" s="1"/>
  <c r="AE80" i="4" a="1"/>
  <c r="AE80" i="4" s="1"/>
  <c r="AB62" i="4" a="1"/>
  <c r="AB62" i="4" s="1"/>
  <c r="X85" i="4" a="1"/>
  <c r="X85" i="4" s="1"/>
  <c r="AO89" i="4" a="1"/>
  <c r="AO89" i="4" s="1"/>
  <c r="AM89" i="4" a="1"/>
  <c r="AM89" i="4" s="1"/>
  <c r="S88" i="4" a="1"/>
  <c r="S88" i="4" s="1"/>
  <c r="AP89" i="4" a="1"/>
  <c r="AP89" i="4" s="1"/>
  <c r="R88" i="4" a="1"/>
  <c r="R88" i="4" s="1"/>
  <c r="R87" i="4" a="1"/>
  <c r="R87" i="4" s="1"/>
  <c r="V83" i="4" a="1"/>
  <c r="V83" i="4" s="1"/>
  <c r="X84" i="4" a="1"/>
  <c r="X84" i="4" s="1"/>
  <c r="V84" i="4" a="1"/>
  <c r="V84" i="4" s="1"/>
  <c r="AB84" i="4" a="1"/>
  <c r="AB84" i="4" s="1"/>
  <c r="X83" i="4" a="1"/>
  <c r="X83" i="4" s="1"/>
  <c r="AR68" i="4" a="1"/>
  <c r="AR68" i="4" s="1"/>
  <c r="AB64" i="4" a="1"/>
  <c r="AB64" i="4" s="1"/>
  <c r="R57" i="4" a="1"/>
  <c r="R57" i="4" s="1"/>
  <c r="AN82" i="4" a="1"/>
  <c r="AN82" i="4" s="1"/>
  <c r="AS83" i="4" a="1"/>
  <c r="AS83" i="4" s="1"/>
  <c r="R67" i="4" a="1"/>
  <c r="R67" i="4" s="1"/>
  <c r="AM82" i="4" a="1"/>
  <c r="AM82" i="4" s="1"/>
  <c r="AD67" i="4" a="1"/>
  <c r="AD67" i="4" s="1"/>
  <c r="AI80" i="4" a="1"/>
  <c r="AI80" i="4" s="1"/>
  <c r="S78" i="4" a="1"/>
  <c r="S78" i="4" s="1"/>
  <c r="AM80" i="4" a="1"/>
  <c r="AM80" i="4" s="1"/>
  <c r="V91" i="4" a="1"/>
  <c r="V91" i="4" s="1"/>
  <c r="U76" i="4" a="1"/>
  <c r="U76" i="4" s="1"/>
  <c r="AD91" i="4" a="1"/>
  <c r="AD91" i="4" s="1"/>
  <c r="AO93" i="4" a="1"/>
  <c r="AO93" i="4" s="1"/>
  <c r="X57" i="4" a="1"/>
  <c r="X57" i="4" s="1"/>
  <c r="AA74" i="4" a="1"/>
  <c r="AA74" i="4" s="1"/>
  <c r="AM87" i="4" a="1"/>
  <c r="AM87" i="4" s="1"/>
  <c r="AA65" i="4" a="1"/>
  <c r="AA65" i="4" s="1"/>
  <c r="R84" i="4" a="1"/>
  <c r="R84" i="4" s="1"/>
  <c r="Y86" i="4" a="1"/>
  <c r="Y86" i="4" s="1"/>
  <c r="AR70" i="4" a="1"/>
  <c r="AR70" i="4" s="1"/>
  <c r="AG80" i="4" a="1"/>
  <c r="AG80" i="4" s="1"/>
  <c r="X93" i="4" a="1"/>
  <c r="X93" i="4" s="1"/>
  <c r="T81" i="4" a="1"/>
  <c r="T81" i="4" s="1"/>
  <c r="AF87" i="4" a="1"/>
  <c r="AF87" i="4" s="1"/>
  <c r="AH63" i="4" a="1"/>
  <c r="AH63" i="4" s="1"/>
  <c r="S93" i="4" a="1"/>
  <c r="S93" i="4" s="1"/>
  <c r="R81" i="4" a="1"/>
  <c r="R81" i="4" s="1"/>
  <c r="S67" i="4" a="1"/>
  <c r="S67" i="4" s="1"/>
  <c r="X91" i="4" a="1"/>
  <c r="X91" i="4" s="1"/>
  <c r="AK89" i="4" a="1"/>
  <c r="AK89" i="4" s="1"/>
  <c r="AM93" i="4" a="1"/>
  <c r="AM93" i="4" s="1"/>
  <c r="S75" i="4" a="1"/>
  <c r="S75" i="4" s="1"/>
  <c r="AR77" i="4" a="1"/>
  <c r="AR77" i="4" s="1"/>
  <c r="AM64" i="4" a="1"/>
  <c r="AM64" i="4" s="1"/>
  <c r="Y89" i="4" a="1"/>
  <c r="Y89" i="4" s="1"/>
  <c r="AJ71" i="4" a="1"/>
  <c r="AJ71" i="4" s="1"/>
  <c r="AS80" i="4" a="1"/>
  <c r="AS80" i="4" s="1"/>
  <c r="AB87" i="4" a="1"/>
  <c r="AB87" i="4" s="1"/>
  <c r="AI70" i="4" a="1"/>
  <c r="AI70" i="4" s="1"/>
  <c r="AS67" i="4" a="1"/>
  <c r="AS67" i="4" s="1"/>
  <c r="AF70" i="4" a="1"/>
  <c r="AF70" i="4" s="1"/>
  <c r="AB74" i="4" a="1"/>
  <c r="AB74" i="4" s="1"/>
  <c r="AR80" i="4" a="1"/>
  <c r="AR80" i="4" s="1"/>
  <c r="AP64" i="4" a="1"/>
  <c r="AP64" i="4" s="1"/>
  <c r="R72" i="4" a="1"/>
  <c r="R72" i="4" s="1"/>
  <c r="X64" i="4" a="1"/>
  <c r="X64" i="4" s="1"/>
  <c r="AR83" i="4" a="1"/>
  <c r="AR83" i="4" s="1"/>
  <c r="AM59" i="4" a="1"/>
  <c r="AM59" i="4" s="1"/>
  <c r="AS77" i="4" a="1"/>
  <c r="AS77" i="4" s="1"/>
  <c r="AE79" i="4" a="1"/>
  <c r="AE79" i="4" s="1"/>
  <c r="AS59" i="4" a="1"/>
  <c r="AS59" i="4" s="1"/>
  <c r="V64" i="4" a="1"/>
  <c r="V64" i="4" s="1"/>
  <c r="AO64" i="4" a="1"/>
  <c r="AO64" i="4" s="1"/>
  <c r="AG83" i="4" a="1"/>
  <c r="AG83" i="4" s="1"/>
  <c r="AP73" i="4" a="1"/>
  <c r="AP73" i="4" s="1"/>
  <c r="X72" i="4" a="1"/>
  <c r="X72" i="4" s="1"/>
  <c r="AB93" i="4" a="1"/>
  <c r="AB93" i="4" s="1"/>
  <c r="AI73" i="4" a="1"/>
  <c r="AI73" i="4" s="1"/>
  <c r="AO82" i="4" a="1"/>
  <c r="AO82" i="4" s="1"/>
  <c r="AN71" i="4" a="1"/>
  <c r="AN71" i="4" s="1"/>
  <c r="AK71" i="4" a="1"/>
  <c r="AK71" i="4" s="1"/>
  <c r="AL71" i="4" a="1"/>
  <c r="AL71" i="4" s="1"/>
  <c r="Y82" i="4" a="1"/>
  <c r="Y82" i="4" s="1"/>
  <c r="AP82" i="4" a="1"/>
  <c r="AP82" i="4" s="1"/>
  <c r="AE83" i="4" a="1"/>
  <c r="AE83" i="4" s="1"/>
  <c r="AG70" i="4" a="1"/>
  <c r="AG70" i="4" s="1"/>
  <c r="R91" i="4" a="1"/>
  <c r="R91" i="4" s="1"/>
  <c r="R64" i="4" a="1"/>
  <c r="R64" i="4" s="1"/>
  <c r="AD79" i="4" a="1"/>
  <c r="AD79" i="4" s="1"/>
  <c r="AF91" i="4" a="1"/>
  <c r="AF91" i="4" s="1"/>
  <c r="AM73" i="4" a="1"/>
  <c r="AM73" i="4" s="1"/>
  <c r="V93" i="4" a="1"/>
  <c r="V93" i="4" s="1"/>
  <c r="X78" i="4" a="1"/>
  <c r="X78" i="4" s="1"/>
  <c r="V81" i="4" a="1"/>
  <c r="V81" i="4" s="1"/>
  <c r="S72" i="4" a="1"/>
  <c r="S72" i="4" s="1"/>
  <c r="AB57" i="4" a="1"/>
  <c r="AB57" i="4" s="1"/>
  <c r="AE77" i="4" a="1"/>
  <c r="AE77" i="4" s="1"/>
  <c r="AR59" i="4" a="1"/>
  <c r="AR59" i="4" s="1"/>
  <c r="AP87" i="4" a="1"/>
  <c r="AP87" i="4" s="1"/>
  <c r="AF64" i="4" a="1"/>
  <c r="AF64" i="4" s="1"/>
  <c r="AP93" i="4" a="1"/>
  <c r="AP93" i="4" s="1"/>
  <c r="S64" i="4" a="1"/>
  <c r="S64" i="4" s="1"/>
  <c r="AO80" i="4" a="1"/>
  <c r="AO80" i="4" s="1"/>
  <c r="AB67" i="4" a="1"/>
  <c r="AB67" i="4" s="1"/>
  <c r="AM67" i="4" a="1"/>
  <c r="AM67" i="4" s="1"/>
  <c r="Y92" i="4" a="1"/>
  <c r="Y92" i="4" s="1"/>
  <c r="V87" i="4" a="1"/>
  <c r="V87" i="4" s="1"/>
  <c r="AB72" i="4" a="1"/>
  <c r="AB72" i="4" s="1"/>
  <c r="AO59" i="4" a="1"/>
  <c r="AO59" i="4" s="1"/>
  <c r="AS73" i="4" a="1"/>
  <c r="AS73" i="4" s="1"/>
  <c r="AF67" i="4" a="1"/>
  <c r="AF67" i="4" s="1"/>
  <c r="AP80" i="4" a="1"/>
  <c r="AP80" i="4" s="1"/>
  <c r="AK91" i="4" a="1"/>
  <c r="AK91" i="4" s="1"/>
  <c r="V72" i="4" a="1"/>
  <c r="V72" i="4" s="1"/>
  <c r="AA79" i="4" a="1"/>
  <c r="AA79" i="4" s="1"/>
  <c r="V78" i="4" a="1"/>
  <c r="V78" i="4" s="1"/>
  <c r="AD64" i="4" a="1"/>
  <c r="AD64" i="4" s="1"/>
  <c r="AP59" i="4" a="1"/>
  <c r="AP59" i="4" s="1"/>
  <c r="AS87" i="4" a="1"/>
  <c r="AS87" i="4" s="1"/>
  <c r="AM70" i="4" a="1"/>
  <c r="AM70" i="4" s="1"/>
  <c r="AR93" i="4" a="1"/>
  <c r="AR93" i="4" s="1"/>
  <c r="V75" i="4" a="1"/>
  <c r="V75" i="4" s="1"/>
  <c r="AR87" i="4" a="1"/>
  <c r="AR87" i="4" s="1"/>
  <c r="V57" i="4" a="1"/>
  <c r="V57" i="4" s="1"/>
  <c r="AH70" i="4" a="1"/>
  <c r="AH70" i="4" s="1"/>
  <c r="AK82" i="4" a="1"/>
  <c r="AK82" i="4" s="1"/>
  <c r="Z76" i="4" a="1"/>
  <c r="Z76" i="4" s="1"/>
  <c r="R75" i="4" a="1"/>
  <c r="R75" i="4" s="1"/>
  <c r="AK85" i="4" a="1"/>
  <c r="AK85" i="4" s="1"/>
  <c r="AS93" i="4" a="1"/>
  <c r="AS93" i="4" s="1"/>
  <c r="AO73" i="4" a="1"/>
  <c r="AO73" i="4" s="1"/>
  <c r="AO77" i="4" a="1"/>
  <c r="AO77" i="4" s="1"/>
  <c r="AB79" i="4" a="1"/>
  <c r="AB79" i="4" s="1"/>
  <c r="AD93" i="4" a="1"/>
  <c r="AD93" i="4" s="1"/>
  <c r="S91" i="4" a="1"/>
  <c r="S91" i="4" s="1"/>
  <c r="AM77" i="4" a="1"/>
  <c r="AM77" i="4" s="1"/>
  <c r="AI82" i="4" a="1"/>
  <c r="AI82" i="4" s="1"/>
  <c r="AI77" i="4" a="1"/>
  <c r="AI77" i="4" s="1"/>
  <c r="AB83" i="4" a="1"/>
  <c r="AB83" i="4" s="1"/>
  <c r="S87" i="4" a="1"/>
  <c r="S87" i="4" s="1"/>
  <c r="AF59" i="4" a="1"/>
  <c r="AF59" i="4" s="1"/>
  <c r="AB91" i="4" a="1"/>
  <c r="AB91" i="4" s="1"/>
  <c r="AQ84" i="4" a="1"/>
  <c r="AQ84" i="4" s="1"/>
  <c r="AD87" i="4" a="1"/>
  <c r="AD87" i="4" s="1"/>
  <c r="AD83" i="4" a="1"/>
  <c r="AD83" i="4" s="1"/>
  <c r="AQ70" i="4" a="1"/>
  <c r="AQ70" i="4" s="1"/>
  <c r="S57" i="4" a="1"/>
  <c r="S57" i="4" s="1"/>
  <c r="W82" i="4" a="1"/>
  <c r="W82" i="4" s="1"/>
  <c r="AL82" i="4" a="1"/>
  <c r="AL82" i="4" s="1"/>
  <c r="AO87" i="4" a="1"/>
  <c r="AO87" i="4" s="1"/>
  <c r="W65" i="4" a="1"/>
  <c r="W65" i="4" s="1"/>
  <c r="R78" i="4" a="1"/>
  <c r="R78" i="4" s="1"/>
  <c r="X81" i="4" a="1"/>
  <c r="X81" i="4" s="1"/>
  <c r="X67" i="4" a="1"/>
  <c r="X67" i="4" s="1"/>
  <c r="X87" i="4" a="1"/>
  <c r="X87" i="4" s="1"/>
  <c r="AF83" i="4" a="1"/>
  <c r="AF83" i="4" s="1"/>
  <c r="AD58" i="4" a="1"/>
  <c r="AD58" i="4" s="1"/>
  <c r="AA75" i="4" a="1"/>
  <c r="AA75" i="4" s="1"/>
  <c r="AD74" i="4" a="1"/>
  <c r="AD74" i="4" s="1"/>
  <c r="AP71" i="4" a="1"/>
  <c r="AP71" i="4" s="1"/>
  <c r="AR73" i="4" a="1"/>
  <c r="AR73" i="4" s="1"/>
  <c r="AE70" i="4" a="1"/>
  <c r="AE70" i="4" s="1"/>
  <c r="T75" i="4" a="1"/>
  <c r="T75" i="4" s="1"/>
  <c r="S81" i="4" a="1"/>
  <c r="S81" i="4" s="1"/>
  <c r="S84" i="4" a="1"/>
  <c r="S84" i="4" s="1"/>
  <c r="AK93" i="4" a="1"/>
  <c r="AK93" i="4" s="1"/>
  <c r="Y76" i="4" a="1"/>
  <c r="Y76" i="4" s="1"/>
  <c r="T78" i="4" a="1"/>
  <c r="T78" i="4" s="1"/>
  <c r="T83" i="4" a="1"/>
  <c r="T83" i="4" s="1"/>
  <c r="AL90" i="4" a="1"/>
  <c r="AL90" i="4" s="1"/>
  <c r="AG77" i="4" a="1"/>
  <c r="AG77" i="4" s="1"/>
  <c r="AO71" i="4" a="1"/>
  <c r="AO71" i="4" s="1"/>
  <c r="V67" i="4" a="1"/>
  <c r="V67" i="4" s="1"/>
  <c r="AD72" i="4" a="1"/>
  <c r="AD72" i="4" s="1"/>
  <c r="AS70" i="4" a="1"/>
  <c r="AS70" i="4" s="1"/>
  <c r="AH65" i="4" a="1"/>
  <c r="AH65" i="4" s="1"/>
  <c r="X75" i="4" a="1"/>
  <c r="X75" i="4" s="1"/>
  <c r="AP77" i="4" a="1"/>
  <c r="AP77" i="4" s="1"/>
  <c r="AA83" i="4" a="1"/>
  <c r="AA83" i="4" s="1"/>
  <c r="AO67" i="4" a="1"/>
  <c r="AO67" i="4" s="1"/>
  <c r="AE72" i="4" a="1"/>
  <c r="AE72" i="4" s="1"/>
  <c r="AE73" i="4" a="1"/>
  <c r="AE73" i="4" s="1"/>
  <c r="AG73" i="4" a="1"/>
  <c r="AG73" i="4" s="1"/>
  <c r="AO70" i="4" a="1"/>
  <c r="AO70" i="4" s="1"/>
  <c r="AP68" i="4" a="1"/>
  <c r="AP68" i="4" s="1"/>
  <c r="AP70" i="4" a="1"/>
  <c r="AP70" i="4" s="1"/>
  <c r="AP67" i="4" a="1"/>
  <c r="AP67" i="4" s="1"/>
  <c r="AS69" i="4" a="1"/>
  <c r="AS69" i="4" s="1"/>
  <c r="R68" i="4" a="1"/>
  <c r="R68" i="4" s="1"/>
  <c r="AR67" i="4" a="1"/>
  <c r="AR67" i="4" s="1"/>
  <c r="S74" i="4" a="1"/>
  <c r="S74" i="4" s="1"/>
  <c r="V71" i="4" a="1"/>
  <c r="V71" i="4" s="1"/>
  <c r="W72" i="4" a="1"/>
  <c r="W72" i="4" s="1"/>
  <c r="AE56" i="4" a="1"/>
  <c r="AE56" i="4" s="1"/>
  <c r="AJ66" i="4" a="1"/>
  <c r="AJ66" i="4" s="1"/>
  <c r="AG57" i="4" a="1"/>
  <c r="AG57" i="4" s="1"/>
  <c r="AK64" i="4" a="1"/>
  <c r="AK64" i="4" s="1"/>
  <c r="U57" i="4" a="1"/>
  <c r="U57" i="4" s="1"/>
  <c r="W88" i="4" a="1"/>
  <c r="W88" i="4" s="1"/>
  <c r="AN56" i="4" a="1"/>
  <c r="AN56" i="4" s="1"/>
  <c r="AC90" i="4" a="1"/>
  <c r="AC90" i="4" s="1"/>
  <c r="S82" i="4" a="1"/>
  <c r="S82" i="4" s="1"/>
  <c r="AF78" i="4" a="1"/>
  <c r="AF78" i="4" s="1"/>
  <c r="AQ91" i="4" a="1"/>
  <c r="AQ91" i="4" s="1"/>
  <c r="T85" i="4" a="1"/>
  <c r="T85" i="4" s="1"/>
  <c r="R83" i="4" a="1"/>
  <c r="R83" i="4" s="1"/>
  <c r="AG82" i="4" a="1"/>
  <c r="AG82" i="4" s="1"/>
  <c r="AA88" i="4" a="1"/>
  <c r="AA88" i="4" s="1"/>
  <c r="AJ92" i="4" a="1"/>
  <c r="AJ92" i="4" s="1"/>
  <c r="Z63" i="4" a="1"/>
  <c r="Z63" i="4" s="1"/>
  <c r="AL85" i="4" a="1"/>
  <c r="AL85" i="4" s="1"/>
  <c r="AM79" i="4" a="1"/>
  <c r="AM79" i="4" s="1"/>
  <c r="V89" i="4" a="1"/>
  <c r="V89" i="4" s="1"/>
  <c r="T82" i="4" a="1"/>
  <c r="T82" i="4" s="1"/>
  <c r="U64" i="4" a="1"/>
  <c r="U64" i="4" s="1"/>
  <c r="T60" i="4" a="1"/>
  <c r="T60" i="4" s="1"/>
  <c r="AN57" i="4" a="1"/>
  <c r="AN57" i="4" s="1"/>
  <c r="U60" i="4" a="1"/>
  <c r="U60" i="4" s="1"/>
  <c r="U65" i="4" a="1"/>
  <c r="U65" i="4" s="1"/>
  <c r="AN62" i="4" a="1"/>
  <c r="AN62" i="4" s="1"/>
  <c r="AF76" i="4" a="1"/>
  <c r="AF76" i="4" s="1"/>
  <c r="W56" i="4" a="1"/>
  <c r="W56" i="4" s="1"/>
  <c r="AB90" i="4" a="1"/>
  <c r="AB90" i="4" s="1"/>
  <c r="AJ58" i="4" a="1"/>
  <c r="AJ58" i="4" s="1"/>
  <c r="R63" i="4" a="1"/>
  <c r="R63" i="4" s="1"/>
  <c r="AN69" i="4" a="1"/>
  <c r="AN69" i="4" s="1"/>
  <c r="AQ86" i="4" a="1"/>
  <c r="AQ86" i="4" s="1"/>
  <c r="X74" i="4" a="1"/>
  <c r="X74" i="4" s="1"/>
  <c r="AC80" i="4" a="1"/>
  <c r="AC80" i="4" s="1"/>
  <c r="AR66" i="4" a="1"/>
  <c r="AR66" i="4" s="1"/>
  <c r="AK68" i="4" a="1"/>
  <c r="AK68" i="4" s="1"/>
  <c r="T66" i="4" a="1"/>
  <c r="T66" i="4" s="1"/>
  <c r="AK56" i="4" a="1"/>
  <c r="AK56" i="4" s="1"/>
  <c r="S56" i="4" a="1"/>
  <c r="S56" i="4" s="1"/>
  <c r="R90" i="4" a="1"/>
  <c r="R90" i="4" s="1"/>
  <c r="AF77" i="4" a="1"/>
  <c r="AF77" i="4" s="1"/>
  <c r="AE68" i="4" a="1"/>
  <c r="AE68" i="4" s="1"/>
  <c r="AR58" i="4" a="1"/>
  <c r="AR58" i="4" s="1"/>
  <c r="AG58" i="4" a="1"/>
  <c r="AG58" i="4" s="1"/>
  <c r="Y79" i="4" a="1"/>
  <c r="Y79" i="4" s="1"/>
  <c r="Z89" i="4" a="1"/>
  <c r="Z89" i="4" s="1"/>
  <c r="AB75" i="4" a="1"/>
  <c r="AB75" i="4" s="1"/>
  <c r="AP86" i="4" a="1"/>
  <c r="AP86" i="4" s="1"/>
  <c r="AR86" i="4" a="1"/>
  <c r="AR86" i="4" s="1"/>
  <c r="V65" i="4" a="1"/>
  <c r="V65" i="4" s="1"/>
  <c r="AJ69" i="4" a="1"/>
  <c r="AJ69" i="4" s="1"/>
  <c r="U62" i="4" a="1"/>
  <c r="U62" i="4" s="1"/>
  <c r="T64" i="4" a="1"/>
  <c r="T64" i="4" s="1"/>
  <c r="Y69" i="4" a="1"/>
  <c r="Y69" i="4" s="1"/>
  <c r="R71" i="4" a="1"/>
  <c r="R71" i="4" s="1"/>
  <c r="AK60" i="4" a="1"/>
  <c r="AK60" i="4" s="1"/>
  <c r="AA57" i="4" a="1"/>
  <c r="AA57" i="4" s="1"/>
  <c r="AJ62" i="4" a="1"/>
  <c r="AJ62" i="4" s="1"/>
  <c r="AN55" i="4" a="1"/>
  <c r="AN55" i="4" s="1"/>
  <c r="Z57" i="4" a="1"/>
  <c r="Z57" i="4" s="1"/>
  <c r="Y64" i="4" a="1"/>
  <c r="Y64" i="4" s="1"/>
  <c r="AK77" i="4" a="1"/>
  <c r="AK77" i="4" s="1"/>
  <c r="AL73" i="4" a="1"/>
  <c r="AL73" i="4" s="1"/>
  <c r="T72" i="4" a="1"/>
  <c r="T72" i="4" s="1"/>
  <c r="AB66" i="4" a="1"/>
  <c r="AB66" i="4" s="1"/>
  <c r="AI91" i="4" a="1"/>
  <c r="AI91" i="4" s="1"/>
  <c r="AF74" i="4" a="1"/>
  <c r="AF74" i="4" s="1"/>
  <c r="AF81" i="4" a="1"/>
  <c r="AF81" i="4" s="1"/>
  <c r="AK88" i="4" a="1"/>
  <c r="AK88" i="4" s="1"/>
  <c r="AC78" i="4" a="1"/>
  <c r="AC78" i="4" s="1"/>
  <c r="AI57" i="4" a="1"/>
  <c r="AI57" i="4" s="1"/>
  <c r="AI64" i="4" a="1"/>
  <c r="AI64" i="4" s="1"/>
  <c r="AC70" i="4" a="1"/>
  <c r="AC70" i="4" s="1"/>
  <c r="Y71" i="4" a="1"/>
  <c r="Y71" i="4" s="1"/>
  <c r="AA84" i="4" a="1"/>
  <c r="AA84" i="4" s="1"/>
  <c r="W71" i="4" a="1"/>
  <c r="W71" i="4" s="1"/>
  <c r="AO86" i="4" a="1"/>
  <c r="AO86" i="4" s="1"/>
  <c r="AR74" i="4" a="1"/>
  <c r="AR74" i="4" s="1"/>
  <c r="AS81" i="4" a="1"/>
  <c r="AS81" i="4" s="1"/>
  <c r="Y90" i="4" a="1"/>
  <c r="Y90" i="4" s="1"/>
  <c r="X70" i="4" a="1"/>
  <c r="X70" i="4" s="1"/>
  <c r="AL56" i="4" a="1"/>
  <c r="AL56" i="4" s="1"/>
  <c r="AL67" i="4" a="1"/>
  <c r="AL67" i="4" s="1"/>
  <c r="R66" i="4" a="1"/>
  <c r="R66" i="4" s="1"/>
  <c r="AM66" i="4" a="1"/>
  <c r="AM66" i="4" s="1"/>
  <c r="AA58" i="4" a="1"/>
  <c r="AA58" i="4" s="1"/>
  <c r="AL79" i="4" a="1"/>
  <c r="AL79" i="4" s="1"/>
  <c r="AF92" i="4" a="1"/>
  <c r="AF92" i="4" s="1"/>
  <c r="AA89" i="4" a="1"/>
  <c r="AA89" i="4" s="1"/>
  <c r="AM86" i="4" a="1"/>
  <c r="AM86" i="4" s="1"/>
  <c r="S69" i="4" a="1"/>
  <c r="S69" i="4" s="1"/>
  <c r="T65" i="4" a="1"/>
  <c r="T65" i="4" s="1"/>
  <c r="X71" i="4" a="1"/>
  <c r="X71" i="4" s="1"/>
  <c r="AA56" i="4" a="1"/>
  <c r="AA56" i="4" s="1"/>
  <c r="AA93" i="4" a="1"/>
  <c r="AA93" i="4" s="1"/>
  <c r="S80" i="4" a="1"/>
  <c r="S80" i="4" s="1"/>
  <c r="AN83" i="4" a="1"/>
  <c r="AN83" i="4" s="1"/>
  <c r="AH57" i="4" a="1"/>
  <c r="AH57" i="4" s="1"/>
  <c r="T56" i="4" a="1"/>
  <c r="T56" i="4" s="1"/>
  <c r="AQ69" i="4" a="1"/>
  <c r="AQ69" i="4" s="1"/>
  <c r="Z86" i="4" a="1"/>
  <c r="Z86" i="4" s="1"/>
  <c r="AA76" i="4" a="1"/>
  <c r="AA76" i="4" s="1"/>
  <c r="S70" i="4" a="1"/>
  <c r="S70" i="4" s="1"/>
  <c r="AN84" i="4" a="1"/>
  <c r="AN84" i="4" s="1"/>
  <c r="AH73" i="4" a="1"/>
  <c r="AH73" i="4" s="1"/>
  <c r="AH89" i="4" a="1"/>
  <c r="AH89" i="4" s="1"/>
  <c r="T93" i="4" a="1"/>
  <c r="T93" i="4" s="1"/>
  <c r="AO66" i="4" a="1"/>
  <c r="AO66" i="4" s="1"/>
  <c r="AP74" i="4" a="1"/>
  <c r="AP74" i="4" s="1"/>
  <c r="W66" i="4" a="1"/>
  <c r="W66" i="4" s="1"/>
  <c r="AC72" i="4" a="1"/>
  <c r="AC72" i="4" s="1"/>
  <c r="AM75" i="4" a="1"/>
  <c r="AM75" i="4" s="1"/>
  <c r="R74" i="4" a="1"/>
  <c r="R74" i="4" s="1"/>
  <c r="AN75" i="4" a="1"/>
  <c r="AN75" i="4" s="1"/>
  <c r="AL75" i="4" a="1"/>
  <c r="AL75" i="4" s="1"/>
  <c r="U91" i="4" a="1"/>
  <c r="U91" i="4" s="1"/>
  <c r="AA94" i="4" a="1"/>
  <c r="AA94" i="4" s="1"/>
  <c r="AK58" i="4" a="1"/>
  <c r="AK58" i="4" s="1"/>
  <c r="AC59" i="4" a="1"/>
  <c r="AC59" i="4" s="1"/>
  <c r="Y73" i="4" a="1"/>
  <c r="Y73" i="4" s="1"/>
  <c r="R73" i="4" a="1"/>
  <c r="R73" i="4" s="1"/>
  <c r="Z74" i="4" a="1"/>
  <c r="Z74" i="4" s="1"/>
  <c r="AO65" i="4" a="1"/>
  <c r="AO65" i="4" s="1"/>
  <c r="AJ90" i="4" a="1"/>
  <c r="AJ90" i="4" s="1"/>
  <c r="U74" i="4" a="1"/>
  <c r="U74" i="4" s="1"/>
  <c r="U83" i="4" a="1"/>
  <c r="U83" i="4" s="1"/>
  <c r="S86" i="4" a="1"/>
  <c r="S86" i="4" s="1"/>
  <c r="AD76" i="4" a="1"/>
  <c r="AD76" i="4" s="1"/>
  <c r="AQ63" i="4" a="1"/>
  <c r="AQ63" i="4" s="1"/>
  <c r="AC62" i="4" a="1"/>
  <c r="AC62" i="4" s="1"/>
  <c r="AL88" i="4" a="1"/>
  <c r="AL88" i="4" s="1"/>
  <c r="AQ87" i="4" a="1"/>
  <c r="AQ87" i="4" s="1"/>
  <c r="AB76" i="4" a="1"/>
  <c r="AB76" i="4" s="1"/>
  <c r="AA71" i="4" a="1"/>
  <c r="AA71" i="4" s="1"/>
  <c r="AI84" i="4" a="1"/>
  <c r="AI84" i="4" s="1"/>
  <c r="T76" i="4" a="1"/>
  <c r="T76" i="4" s="1"/>
  <c r="AJ88" i="4" a="1"/>
  <c r="AJ88" i="4" s="1"/>
  <c r="Y78" i="4" a="1"/>
  <c r="Y78" i="4" s="1"/>
  <c r="AN89" i="4" a="1"/>
  <c r="AN89" i="4" s="1"/>
  <c r="U69" i="4" a="1"/>
  <c r="U69" i="4" s="1"/>
  <c r="AB56" i="4" a="1"/>
  <c r="AB56" i="4" s="1"/>
  <c r="AH66" i="4" a="1"/>
  <c r="AH66" i="4" s="1"/>
  <c r="AH72" i="4" a="1"/>
  <c r="AH72" i="4" s="1"/>
  <c r="W61" i="4" a="1"/>
  <c r="W61" i="4" s="1"/>
  <c r="AM76" i="4" a="1"/>
  <c r="AM76" i="4" s="1"/>
  <c r="AK57" i="4" a="1"/>
  <c r="AK57" i="4" s="1"/>
  <c r="Y68" i="4" a="1"/>
  <c r="Y68" i="4" s="1"/>
  <c r="Y75" i="4" a="1"/>
  <c r="Y75" i="4" s="1"/>
  <c r="AF82" i="4" a="1"/>
  <c r="AF82" i="4" s="1"/>
  <c r="AC64" i="4" a="1"/>
  <c r="AC64" i="4" s="1"/>
  <c r="AL63" i="4" a="1"/>
  <c r="AL63" i="4" s="1"/>
  <c r="AQ61" i="4" a="1"/>
  <c r="AQ61" i="4" s="1"/>
  <c r="AA60" i="4" a="1"/>
  <c r="AA60" i="4" s="1"/>
  <c r="W59" i="4" a="1"/>
  <c r="W59" i="4" s="1"/>
  <c r="Z60" i="4" a="1"/>
  <c r="Z60" i="4" s="1"/>
  <c r="AE71" i="4" a="1"/>
  <c r="AE71" i="4" s="1"/>
  <c r="AN81" i="4" a="1"/>
  <c r="AN81" i="4" s="1"/>
  <c r="AL76" i="4" a="1"/>
  <c r="AL76" i="4" s="1"/>
  <c r="AS74" i="4" a="1"/>
  <c r="AS74" i="4" s="1"/>
  <c r="V69" i="4" a="1"/>
  <c r="V69" i="4" s="1"/>
  <c r="AC86" i="4" a="1"/>
  <c r="AC86" i="4" s="1"/>
  <c r="W86" i="4" a="1"/>
  <c r="W86" i="4" s="1"/>
  <c r="AI60" i="4" a="1"/>
  <c r="AI60" i="4" s="1"/>
  <c r="W68" i="4" a="1"/>
  <c r="W68" i="4" s="1"/>
  <c r="AC74" i="4" a="1"/>
  <c r="AC74" i="4" s="1"/>
  <c r="AK90" i="4" a="1"/>
  <c r="AK90" i="4" s="1"/>
  <c r="Y80" i="4" a="1"/>
  <c r="Y80" i="4" s="1"/>
  <c r="AE86" i="4" a="1"/>
  <c r="AE86" i="4" s="1"/>
  <c r="AA92" i="4" a="1"/>
  <c r="AA92" i="4" s="1"/>
  <c r="AI56" i="4" a="1"/>
  <c r="AI56" i="4" s="1"/>
  <c r="AP65" i="4" a="1"/>
  <c r="AP65" i="4" s="1"/>
  <c r="Z70" i="4" a="1"/>
  <c r="Z70" i="4" s="1"/>
  <c r="AN67" i="4" a="1"/>
  <c r="AN67" i="4" s="1"/>
  <c r="Z68" i="4" a="1"/>
  <c r="Z68" i="4" s="1"/>
  <c r="AR72" i="4" a="1"/>
  <c r="AR72" i="4" s="1"/>
  <c r="AJ60" i="4" a="1"/>
  <c r="AJ60" i="4" s="1"/>
  <c r="AE82" i="4" a="1"/>
  <c r="AE82" i="4" s="1"/>
  <c r="R89" i="4" a="1"/>
  <c r="R89" i="4" s="1"/>
  <c r="AG90" i="4" a="1"/>
  <c r="AG90" i="4" s="1"/>
  <c r="AB71" i="4" a="1"/>
  <c r="AB71" i="4" s="1"/>
  <c r="Z72" i="4" a="1"/>
  <c r="Z72" i="4" s="1"/>
  <c r="Z75" i="4" a="1"/>
  <c r="Z75" i="4" s="1"/>
  <c r="AH79" i="4" a="1"/>
  <c r="AH79" i="4" s="1"/>
  <c r="AI62" i="4" a="1"/>
  <c r="AI62" i="4" s="1"/>
  <c r="V77" i="4" a="1"/>
  <c r="V77" i="4" s="1"/>
  <c r="Y87" i="4" a="1"/>
  <c r="Y87" i="4" s="1"/>
  <c r="Y85" i="4" a="1"/>
  <c r="Y85" i="4" s="1"/>
  <c r="AG62" i="4" a="1"/>
  <c r="AG62" i="4" s="1"/>
  <c r="AK62" i="4" a="1"/>
  <c r="AK62" i="4" s="1"/>
  <c r="AA85" i="4" a="1"/>
  <c r="AA85" i="4" s="1"/>
  <c r="AH94" i="4" a="1"/>
  <c r="AH94" i="4" s="1"/>
  <c r="X80" i="4" a="1"/>
  <c r="X80" i="4" s="1"/>
  <c r="U72" i="4" a="1"/>
  <c r="U72" i="4" s="1"/>
  <c r="T92" i="4" a="1"/>
  <c r="T92" i="4" s="1"/>
  <c r="AK75" i="4" a="1"/>
  <c r="AK75" i="4" s="1"/>
  <c r="AJ91" i="4" a="1"/>
  <c r="AJ91" i="4" s="1"/>
  <c r="AH69" i="4" a="1"/>
  <c r="AH69" i="4" s="1"/>
  <c r="R79" i="4" a="1"/>
  <c r="R79" i="4" s="1"/>
  <c r="W69" i="4" a="1"/>
  <c r="W69" i="4" s="1"/>
  <c r="Z87" i="4" a="1"/>
  <c r="Z87" i="4" s="1"/>
  <c r="AJ86" i="4" a="1"/>
  <c r="AJ86" i="4" s="1"/>
  <c r="W84" i="4" a="1"/>
  <c r="W84" i="4" s="1"/>
  <c r="AA78" i="4" a="1"/>
  <c r="AA78" i="4" s="1"/>
  <c r="X89" i="4" a="1"/>
  <c r="X89" i="4" s="1"/>
  <c r="AE63" i="4" a="1"/>
  <c r="AE63" i="4" s="1"/>
  <c r="T62" i="4" a="1"/>
  <c r="T62" i="4" s="1"/>
  <c r="AG76" i="4" a="1"/>
  <c r="AG76" i="4" s="1"/>
  <c r="AN63" i="4" a="1"/>
  <c r="AN63" i="4" s="1"/>
  <c r="AR76" i="4" a="1"/>
  <c r="AR76" i="4" s="1"/>
  <c r="AK70" i="4" a="1"/>
  <c r="AK70" i="4" s="1"/>
  <c r="U71" i="4" a="1"/>
  <c r="U71" i="4" s="1"/>
  <c r="AO76" i="4" a="1"/>
  <c r="AO76" i="4" s="1"/>
  <c r="U85" i="4" a="1"/>
  <c r="U85" i="4" s="1"/>
  <c r="U88" i="4" a="1"/>
  <c r="U88" i="4" s="1"/>
  <c r="AA59" i="4" a="1"/>
  <c r="AA59" i="4" s="1"/>
  <c r="U68" i="4" a="1"/>
  <c r="U68" i="4" s="1"/>
  <c r="AB69" i="4" a="1"/>
  <c r="AB69" i="4" s="1"/>
  <c r="AJ61" i="4" a="1"/>
  <c r="AJ61" i="4" s="1"/>
  <c r="AL66" i="4" a="1"/>
  <c r="AL66" i="4" s="1"/>
  <c r="AB82" i="4" a="1"/>
  <c r="AB82" i="4" s="1"/>
  <c r="AI74" i="4" a="1"/>
  <c r="AI74" i="4" s="1"/>
  <c r="AC87" i="4" a="1"/>
  <c r="AC87" i="4" s="1"/>
  <c r="AL78" i="4" a="1"/>
  <c r="AL78" i="4" s="1"/>
  <c r="W80" i="4" a="1"/>
  <c r="W80" i="4" s="1"/>
  <c r="Y62" i="4" a="1"/>
  <c r="Y62" i="4" s="1"/>
  <c r="AA87" i="4" a="1"/>
  <c r="AA87" i="4" s="1"/>
  <c r="U56" i="4" a="1"/>
  <c r="U56" i="4" s="1"/>
  <c r="AF86" i="4" a="1"/>
  <c r="AF86" i="4" s="1"/>
  <c r="AC61" i="4" a="1"/>
  <c r="AC61" i="4" s="1"/>
  <c r="AA91" i="4" a="1"/>
  <c r="AA91" i="4" s="1"/>
  <c r="AF63" i="4" a="1"/>
  <c r="AF63" i="4" s="1"/>
  <c r="AK59" i="4" a="1"/>
  <c r="AK59" i="4" s="1"/>
  <c r="R76" i="4" a="1"/>
  <c r="R76" i="4" s="1"/>
  <c r="AL86" i="4" a="1"/>
  <c r="AL86" i="4" s="1"/>
  <c r="AB70" i="4" a="1"/>
  <c r="AB70" i="4" s="1"/>
  <c r="AJ87" i="4" a="1"/>
  <c r="AJ87" i="4" s="1"/>
  <c r="AQ93" i="4" a="1"/>
  <c r="AQ93" i="4" s="1"/>
  <c r="AI61" i="4" a="1"/>
  <c r="AI61" i="4" s="1"/>
  <c r="AQ59" i="4" a="1"/>
  <c r="AQ59" i="4" s="1"/>
  <c r="V63" i="4" a="1"/>
  <c r="V63" i="4" s="1"/>
  <c r="AR92" i="4" a="1"/>
  <c r="AR92" i="4" s="1"/>
  <c r="AN58" i="4" a="1"/>
  <c r="AN58" i="4" s="1"/>
  <c r="AC68" i="4" a="1"/>
  <c r="AC68" i="4" s="1"/>
  <c r="AE60" i="4" a="1"/>
  <c r="AE60" i="4" s="1"/>
  <c r="AJ67" i="4" a="1"/>
  <c r="AJ67" i="4" s="1"/>
  <c r="AJ56" i="4" a="1"/>
  <c r="AJ56" i="4" s="1"/>
  <c r="AI59" i="4" a="1"/>
  <c r="AI59" i="4" s="1"/>
  <c r="Z58" i="4" a="1"/>
  <c r="Z58" i="4" s="1"/>
  <c r="T70" i="4" a="1"/>
  <c r="T70" i="4" s="1"/>
  <c r="AK55" i="4" a="1"/>
  <c r="AK55" i="4" s="1"/>
  <c r="AE61" i="4" a="1"/>
  <c r="AE61" i="4" s="1"/>
  <c r="Z65" i="4" a="1"/>
  <c r="Z65" i="4" s="1"/>
  <c r="Y74" i="4" a="1"/>
  <c r="Y74" i="4" s="1"/>
  <c r="AJ64" i="4" a="1"/>
  <c r="AJ64" i="4" s="1"/>
  <c r="AS82" i="4" a="1"/>
  <c r="AS82" i="4" s="1"/>
  <c r="AF90" i="4" a="1"/>
  <c r="AF90" i="4" s="1"/>
  <c r="V90" i="4" a="1"/>
  <c r="V90" i="4" s="1"/>
  <c r="AC82" i="4" a="1"/>
  <c r="AC82" i="4" s="1"/>
  <c r="AG88" i="4" a="1"/>
  <c r="AG88" i="4" s="1"/>
  <c r="AN61" i="4" a="1"/>
  <c r="AN61" i="4" s="1"/>
  <c r="AA67" i="4" a="1"/>
  <c r="AA67" i="4" s="1"/>
  <c r="T58" i="4" a="1"/>
  <c r="T58" i="4" s="1"/>
  <c r="AP76" i="4" a="1"/>
  <c r="AP76" i="4" s="1"/>
  <c r="AN76" i="4" a="1"/>
  <c r="AN76" i="4" s="1"/>
  <c r="AQ90" i="4" a="1"/>
  <c r="AQ90" i="4" s="1"/>
  <c r="AC94" i="4" a="1"/>
  <c r="AC94" i="4" s="1"/>
  <c r="AG60" i="4" a="1"/>
  <c r="AG60" i="4" s="1"/>
  <c r="S71" i="4" a="1"/>
  <c r="S71" i="4" s="1"/>
  <c r="X73" i="4" a="1"/>
  <c r="X73" i="4" s="1"/>
  <c r="AH71" i="4" a="1"/>
  <c r="AH71" i="4" s="1"/>
  <c r="AE75" i="4" a="1"/>
  <c r="AE75" i="4" s="1"/>
  <c r="AL62" i="4" a="1"/>
  <c r="AL62" i="4" s="1"/>
  <c r="AG85" i="4" a="1"/>
  <c r="AG85" i="4" s="1"/>
  <c r="Y72" i="4" a="1"/>
  <c r="Y72" i="4" s="1"/>
  <c r="T91" i="4" a="1"/>
  <c r="T91" i="4" s="1"/>
  <c r="AI92" i="4" a="1"/>
  <c r="AI92" i="4" s="1"/>
  <c r="AO74" i="4" a="1"/>
  <c r="AO74" i="4" s="1"/>
  <c r="AH75" i="4" a="1"/>
  <c r="AH75" i="4" s="1"/>
  <c r="AP78" i="4" a="1"/>
  <c r="AP78" i="4" s="1"/>
  <c r="AL84" i="4" a="1"/>
  <c r="AL84" i="4" s="1"/>
  <c r="AL64" i="4" a="1"/>
  <c r="AL64" i="4" s="1"/>
  <c r="Y56" i="4" a="1"/>
  <c r="Y56" i="4" s="1"/>
  <c r="AH83" i="4" a="1"/>
  <c r="AH83" i="4" s="1"/>
  <c r="Z90" i="4" a="1"/>
  <c r="Z90" i="4" s="1"/>
  <c r="AD89" i="4" a="1"/>
  <c r="AD89" i="4" s="1"/>
  <c r="AA66" i="4" a="1"/>
  <c r="AA66" i="4" s="1"/>
  <c r="W64" i="4" a="1"/>
  <c r="W64" i="4" s="1"/>
  <c r="AS75" i="4" a="1"/>
  <c r="AS75" i="4" s="1"/>
  <c r="Y94" i="4" a="1"/>
  <c r="Y94" i="4" s="1"/>
  <c r="AK74" i="4" a="1"/>
  <c r="AK74" i="4" s="1"/>
  <c r="AN70" i="4" a="1"/>
  <c r="AN70" i="4" s="1"/>
  <c r="AM78" i="4" a="1"/>
  <c r="AM78" i="4" s="1"/>
  <c r="AC77" i="4" a="1"/>
  <c r="AC77" i="4" s="1"/>
  <c r="Y58" i="4" a="1"/>
  <c r="Y58" i="4" s="1"/>
  <c r="AS71" i="4" a="1"/>
  <c r="AS71" i="4" s="1"/>
  <c r="AM92" i="4" a="1"/>
  <c r="AM92" i="4" s="1"/>
  <c r="AB81" i="4" a="1"/>
  <c r="AB81" i="4" s="1"/>
  <c r="AK80" i="4" a="1"/>
  <c r="AK80" i="4" s="1"/>
  <c r="AD90" i="4" a="1"/>
  <c r="AD90" i="4" s="1"/>
  <c r="W87" i="4" a="1"/>
  <c r="W87" i="4" s="1"/>
  <c r="AF80" i="4" a="1"/>
  <c r="AF80" i="4" s="1"/>
  <c r="Z91" i="4" a="1"/>
  <c r="Z91" i="4" s="1"/>
  <c r="W74" i="4" a="1"/>
  <c r="W74" i="4" s="1"/>
  <c r="AP66" i="4" a="1"/>
  <c r="AP66" i="4" s="1"/>
  <c r="AL81" i="4" a="1"/>
  <c r="AL81" i="4" s="1"/>
  <c r="AF66" i="4" a="1"/>
  <c r="AF66" i="4" s="1"/>
  <c r="AC81" i="4" a="1"/>
  <c r="AC81" i="4" s="1"/>
  <c r="AI88" i="4" a="1"/>
  <c r="AI88" i="4" s="1"/>
  <c r="AB73" i="4" a="1"/>
  <c r="AB73" i="4" s="1"/>
  <c r="Z73" i="4" a="1"/>
  <c r="Z73" i="4" s="1"/>
  <c r="AI81" i="4" a="1"/>
  <c r="AI81" i="4" s="1"/>
  <c r="S90" i="4" a="1"/>
  <c r="S90" i="4" s="1"/>
  <c r="W90" i="4" a="1"/>
  <c r="W90" i="4" s="1"/>
  <c r="AD71" i="4" a="1"/>
  <c r="AD71" i="4" s="1"/>
  <c r="R70" i="4" a="1"/>
  <c r="R70" i="4" s="1"/>
  <c r="AF75" i="4" a="1"/>
  <c r="AF75" i="4" s="1"/>
  <c r="AA64" i="4" a="1"/>
  <c r="AA64" i="4" s="1"/>
  <c r="AL69" i="4" a="1"/>
  <c r="AL69" i="4" s="1"/>
  <c r="T89" i="4" a="1"/>
  <c r="T89" i="4" s="1"/>
  <c r="W77" i="4" a="1"/>
  <c r="W77" i="4" s="1"/>
  <c r="AC91" i="4" a="1"/>
  <c r="AC91" i="4" s="1"/>
  <c r="AM81" i="4" a="1"/>
  <c r="AM81" i="4" s="1"/>
  <c r="AD82" i="4" a="1"/>
  <c r="AD82" i="4" s="1"/>
  <c r="AQ58" i="4" a="1"/>
  <c r="AQ58" i="4" s="1"/>
  <c r="AD57" i="4" a="1"/>
  <c r="AD57" i="4" s="1"/>
  <c r="W85" i="4" a="1"/>
  <c r="W85" i="4" s="1"/>
  <c r="AQ55" i="4" a="1"/>
  <c r="AQ55" i="4" s="1"/>
  <c r="AG65" i="4" a="1"/>
  <c r="AG65" i="4" s="1"/>
  <c r="AG63" i="4" a="1"/>
  <c r="AG63" i="4" s="1"/>
  <c r="AC69" i="4" a="1"/>
  <c r="AC69" i="4" s="1"/>
  <c r="AA63" i="4" a="1"/>
  <c r="AA63" i="4" s="1"/>
  <c r="AI69" i="4" a="1"/>
  <c r="AI69" i="4" s="1"/>
  <c r="Y83" i="4" a="1"/>
  <c r="Y83" i="4" s="1"/>
  <c r="U67" i="4" a="1"/>
  <c r="U67" i="4" s="1"/>
  <c r="T90" i="4" a="1"/>
  <c r="T90" i="4" s="1"/>
  <c r="AI76" i="4" a="1"/>
  <c r="AI76" i="4" s="1"/>
  <c r="AR71" i="4" a="1"/>
  <c r="AR71" i="4" s="1"/>
  <c r="X86" i="4" a="1"/>
  <c r="X86" i="4" s="1"/>
  <c r="AI90" i="4" a="1"/>
  <c r="AI90" i="4" s="1"/>
  <c r="S92" i="4" a="1"/>
  <c r="S92" i="4" s="1"/>
  <c r="AE64" i="4" a="1"/>
  <c r="AE64" i="4" s="1"/>
  <c r="AI65" i="4" a="1"/>
  <c r="AI65" i="4" s="1"/>
  <c r="AH74" i="4" a="1"/>
  <c r="AH74" i="4" s="1"/>
  <c r="AD70" i="4" a="1"/>
  <c r="AD70" i="4" s="1"/>
  <c r="Y91" i="4" a="1"/>
  <c r="Y91" i="4" s="1"/>
  <c r="AC60" i="4" a="1"/>
  <c r="AC60" i="4" s="1"/>
  <c r="X79" i="4" a="1"/>
  <c r="X79" i="4" s="1"/>
  <c r="AR79" i="4" a="1"/>
  <c r="AR79" i="4" s="1"/>
  <c r="AH86" i="4" a="1"/>
  <c r="AH86" i="4" s="1"/>
  <c r="AS92" i="4" a="1"/>
  <c r="AS92" i="4" s="1"/>
  <c r="T68" i="4" a="1"/>
  <c r="T68" i="4" s="1"/>
  <c r="AJ65" i="4" a="1"/>
  <c r="AJ65" i="4" s="1"/>
  <c r="AL92" i="4" a="1"/>
  <c r="AL92" i="4" s="1"/>
  <c r="T77" i="4" a="1"/>
  <c r="T77" i="4" s="1"/>
  <c r="AE78" i="4" a="1"/>
  <c r="AE78" i="4" s="1"/>
  <c r="AM74" i="4" a="1"/>
  <c r="AM74" i="4" s="1"/>
  <c r="AF79" i="4" a="1"/>
  <c r="AF79" i="4" s="1"/>
  <c r="AN64" i="4" a="1"/>
  <c r="AN64" i="4" s="1"/>
  <c r="AH88" i="4" a="1"/>
  <c r="AH88" i="4" s="1"/>
  <c r="V74" i="4" a="1"/>
  <c r="V74" i="4" s="1"/>
  <c r="W83" i="4" a="1"/>
  <c r="W83" i="4" s="1"/>
  <c r="AR78" i="4" a="1"/>
  <c r="AR78" i="4" s="1"/>
  <c r="AK81" i="4" a="1"/>
  <c r="AK81" i="4" s="1"/>
  <c r="AG55" i="4" a="1"/>
  <c r="AG55" i="4" s="1"/>
  <c r="AB80" i="4" a="1"/>
  <c r="AB80" i="4" s="1"/>
  <c r="AK84" i="4" a="1"/>
  <c r="AK84" i="4" s="1"/>
  <c r="W92" i="4" a="1"/>
  <c r="W92" i="4" s="1"/>
  <c r="AS66" i="4" a="1"/>
  <c r="AS66" i="4" s="1"/>
  <c r="AH58" i="4" a="1"/>
  <c r="AH58" i="4" s="1"/>
  <c r="Y93" i="4" a="1"/>
  <c r="Y93" i="4" s="1"/>
  <c r="AD86" i="4" a="1"/>
  <c r="AD86" i="4" s="1"/>
  <c r="AI93" i="4" a="1"/>
  <c r="AI93" i="4" s="1"/>
  <c r="AN91" i="4" a="1"/>
  <c r="AN91" i="4" s="1"/>
  <c r="Z69" i="4" a="1"/>
  <c r="Z69" i="4" s="1"/>
  <c r="AC66" i="4" a="1"/>
  <c r="AC66" i="4" s="1"/>
  <c r="AN80" i="4" a="1"/>
  <c r="AN80" i="4" s="1"/>
  <c r="AK76" i="4" a="1"/>
  <c r="AK76" i="4" s="1"/>
  <c r="AQ56" i="4" a="1"/>
  <c r="AQ56" i="4" s="1"/>
  <c r="S83" i="4" a="1"/>
  <c r="S83" i="4" s="1"/>
  <c r="AK72" i="4" a="1"/>
  <c r="AK72" i="4" s="1"/>
  <c r="Y84" i="4" a="1"/>
  <c r="Y84" i="4" s="1"/>
  <c r="AP81" i="4" a="1"/>
  <c r="AP81" i="4" s="1"/>
  <c r="AS72" i="4" a="1"/>
  <c r="AS72" i="4" s="1"/>
  <c r="AC75" i="4" a="1"/>
  <c r="AC75" i="4" s="1"/>
  <c r="AQ66" i="4" a="1"/>
  <c r="AQ66" i="4" s="1"/>
  <c r="AG79" i="4" a="1"/>
  <c r="AG79" i="4" s="1"/>
  <c r="U86" i="4" a="1"/>
  <c r="U86" i="4" s="1"/>
  <c r="T57" i="4" a="1"/>
  <c r="T57" i="4" s="1"/>
  <c r="T84" i="4" a="1"/>
  <c r="T84" i="4" s="1"/>
  <c r="AN90" i="4" a="1"/>
  <c r="AN90" i="4" s="1"/>
  <c r="AN87" i="4" a="1"/>
  <c r="AN87" i="4" s="1"/>
  <c r="T69" i="4" a="1"/>
  <c r="T69" i="4" s="1"/>
  <c r="AA61" i="4" a="1"/>
  <c r="AA61" i="4" s="1"/>
  <c r="AE69" i="4" a="1"/>
  <c r="AE69" i="4" s="1"/>
  <c r="T88" i="4" a="1"/>
  <c r="T88" i="4" s="1"/>
  <c r="AH78" i="4" a="1"/>
  <c r="AH78" i="4" s="1"/>
  <c r="AR75" i="4" a="1"/>
  <c r="AR75" i="4" s="1"/>
  <c r="AC85" i="4" a="1"/>
  <c r="AC85" i="4" s="1"/>
  <c r="U92" i="4" a="1"/>
  <c r="U92" i="4" s="1"/>
  <c r="AG92" i="4" a="1"/>
  <c r="AG92" i="4" s="1"/>
  <c r="AJ89" i="4" a="1"/>
  <c r="AJ89" i="4" s="1"/>
  <c r="U73" i="4" a="1"/>
  <c r="U73" i="4" s="1"/>
  <c r="AO79" i="4" a="1"/>
  <c r="AO79" i="4" s="1"/>
  <c r="AK66" i="4" a="1"/>
  <c r="AK66" i="4" s="1"/>
  <c r="AA73" i="4" a="1"/>
  <c r="AA73" i="4" s="1"/>
  <c r="Y55" i="4" a="1"/>
  <c r="Y55" i="4" s="1"/>
  <c r="AI89" i="4" a="1"/>
  <c r="AI89" i="4" s="1"/>
  <c r="AA86" i="4" a="1"/>
  <c r="AA86" i="4" s="1"/>
  <c r="Z55" i="4" a="1"/>
  <c r="Z55" i="4" s="1"/>
  <c r="AH80" i="4" a="1"/>
  <c r="AH80" i="4" s="1"/>
  <c r="AE81" i="4" a="1"/>
  <c r="AE81" i="4" s="1"/>
  <c r="AN59" i="4" a="1"/>
  <c r="AN59" i="4" s="1"/>
  <c r="U59" i="4" a="1"/>
  <c r="U59" i="4" s="1"/>
  <c r="AH64" i="4" a="1"/>
  <c r="AH64" i="4" s="1"/>
  <c r="AH62" i="4" a="1"/>
  <c r="AH62" i="4" s="1"/>
  <c r="AJ94" i="4" a="1"/>
  <c r="AJ94" i="4" s="1"/>
  <c r="AD73" i="4" a="1"/>
  <c r="AD73" i="4" s="1"/>
  <c r="AL87" i="4" a="1"/>
  <c r="AL87" i="4" s="1"/>
  <c r="Y59" i="4" a="1"/>
  <c r="Y59" i="4" s="1"/>
  <c r="S77" i="4" a="1"/>
  <c r="S77" i="4" s="1"/>
  <c r="AG72" i="4" a="1"/>
  <c r="AG72" i="4" s="1"/>
  <c r="AQ89" i="4" a="1"/>
  <c r="AQ89" i="4" s="1"/>
  <c r="W70" i="4" a="1"/>
  <c r="W70" i="4" s="1"/>
  <c r="AH55" i="4" a="1"/>
  <c r="AH55" i="4" s="1"/>
  <c r="AI55" i="4" a="1"/>
  <c r="AI55" i="4" s="1"/>
  <c r="AI79" i="4" a="1"/>
  <c r="AI79" i="4" s="1"/>
  <c r="S89" i="4" a="1"/>
  <c r="S89" i="4" s="1"/>
  <c r="AK92" i="4" a="1"/>
  <c r="AK92" i="4" s="1"/>
  <c r="U94" i="4" a="1"/>
  <c r="U94" i="4" s="1"/>
  <c r="AI68" i="4" a="1"/>
  <c r="AI68" i="4" s="1"/>
  <c r="AP69" i="4" a="1"/>
  <c r="AP69" i="4" s="1"/>
  <c r="S79" i="4" a="1"/>
  <c r="S79" i="4" s="1"/>
  <c r="AE62" i="4" a="1"/>
  <c r="AE62" i="4" s="1"/>
  <c r="Z92" i="4" a="1"/>
  <c r="Z92" i="4" s="1"/>
  <c r="AA82" i="4" a="1"/>
  <c r="AA82" i="4" s="1"/>
  <c r="AE89" i="4" a="1"/>
  <c r="AE89" i="4" s="1"/>
  <c r="AI78" i="4" a="1"/>
  <c r="AI78" i="4" s="1"/>
  <c r="AD77" i="4" a="1"/>
  <c r="AD77" i="4" s="1"/>
  <c r="W75" i="4" a="1"/>
  <c r="W75" i="4" s="1"/>
  <c r="W55" i="4" a="1"/>
  <c r="W55" i="4" s="1"/>
  <c r="AC89" i="4" a="1"/>
  <c r="AC89" i="4" s="1"/>
  <c r="AE65" i="4" a="1"/>
  <c r="AE65" i="4" s="1"/>
  <c r="AA77" i="4" a="1"/>
  <c r="AA77" i="4" s="1"/>
  <c r="AH85" i="4" a="1"/>
  <c r="AH85" i="4" s="1"/>
  <c r="W67" i="4" a="1"/>
  <c r="W67" i="4" s="1"/>
  <c r="AP92" i="4" a="1"/>
  <c r="AP92" i="4" s="1"/>
  <c r="AS86" i="4" a="1"/>
  <c r="AS86" i="4" s="1"/>
  <c r="W58" i="4" a="1"/>
  <c r="W58" i="4" s="1"/>
  <c r="Z85" i="4" a="1"/>
  <c r="Z85" i="4" s="1"/>
  <c r="U93" i="4" a="1"/>
  <c r="U93" i="4" s="1"/>
  <c r="Y66" i="4" a="1"/>
  <c r="Y66" i="4" s="1"/>
  <c r="V70" i="4" a="1"/>
  <c r="V70" i="4" s="1"/>
  <c r="AQ60" i="4" a="1"/>
  <c r="AQ60" i="4" s="1"/>
  <c r="W89" i="4" a="1"/>
  <c r="W89" i="4" s="1"/>
  <c r="AG93" i="4" a="1"/>
  <c r="AG93" i="4" s="1"/>
  <c r="AS79" i="4" a="1"/>
  <c r="AS79" i="4" s="1"/>
  <c r="AQ92" i="4" a="1"/>
  <c r="AQ92" i="4" s="1"/>
  <c r="AJ68" i="4" a="1"/>
  <c r="AJ68" i="4" s="1"/>
  <c r="T94" i="4" a="1"/>
  <c r="T94" i="4" s="1"/>
  <c r="AN66" i="4" a="1"/>
  <c r="AN66" i="4" s="1"/>
  <c r="AQ62" i="4" a="1"/>
  <c r="AQ62" i="4" s="1"/>
  <c r="AG56" i="4" a="1"/>
  <c r="AG56" i="4" s="1"/>
  <c r="V86" i="4" a="1"/>
  <c r="V86" i="4" s="1"/>
  <c r="AD75" i="4" a="1"/>
  <c r="AD75" i="4" s="1"/>
  <c r="AI87" i="4" a="1"/>
  <c r="AI87" i="4" s="1"/>
  <c r="AJ83" i="4" a="1"/>
  <c r="AJ83" i="4" s="1"/>
  <c r="U70" i="4" a="1"/>
  <c r="U70" i="4" s="1"/>
  <c r="T86" i="4" a="1"/>
  <c r="T86" i="4" s="1"/>
  <c r="Z94" i="4" a="1"/>
  <c r="Z94" i="4" s="1"/>
  <c r="AN60" i="4" a="1"/>
  <c r="AN60" i="4" s="1"/>
  <c r="Z61" i="4" a="1"/>
  <c r="Z61" i="4" s="1"/>
  <c r="AN86" i="4" a="1"/>
  <c r="AN86" i="4" s="1"/>
  <c r="AG94" i="4" a="1"/>
  <c r="AG94" i="4" s="1"/>
  <c r="AH77" i="4" a="1"/>
  <c r="AH77" i="4" s="1"/>
  <c r="AI58" i="4" a="1"/>
  <c r="AI58" i="4" s="1"/>
  <c r="AH60" i="4" a="1"/>
  <c r="AH60" i="4" s="1"/>
  <c r="AE66" i="4" a="1"/>
  <c r="AE66" i="4" s="1"/>
  <c r="AM72" i="4" a="1"/>
  <c r="AM72" i="4" s="1"/>
  <c r="Y61" i="4" a="1"/>
  <c r="Y61" i="4" s="1"/>
  <c r="T55" i="4" a="1"/>
  <c r="T55" i="4" s="1"/>
  <c r="W81" i="4" a="1"/>
  <c r="W81" i="4" s="1"/>
  <c r="W78" i="4" a="1"/>
  <c r="W78" i="4" s="1"/>
  <c r="Z88" i="4" a="1"/>
  <c r="Z88" i="4" s="1"/>
  <c r="W94" i="4" a="1"/>
  <c r="W94" i="4" s="1"/>
  <c r="AI94" i="4" a="1"/>
  <c r="AI94" i="4" s="1"/>
  <c r="AG75" i="4" a="1"/>
  <c r="AG75" i="4" s="1"/>
  <c r="AE76" i="4" a="1"/>
  <c r="AE76" i="4" s="1"/>
  <c r="AK86" i="4" a="1"/>
  <c r="AK86" i="4" s="1"/>
  <c r="AK69" i="4" a="1"/>
  <c r="AK69" i="4" s="1"/>
  <c r="AJ57" i="4" a="1"/>
  <c r="AJ57" i="4" s="1"/>
  <c r="V66" i="4" a="1"/>
  <c r="V66" i="4" s="1"/>
  <c r="AG87" i="4" a="1"/>
  <c r="AG87" i="4" s="1"/>
  <c r="AB77" i="4" a="1"/>
  <c r="AB77" i="4" s="1"/>
  <c r="Y88" i="4" a="1"/>
  <c r="Y88" i="4" s="1"/>
  <c r="AC88" i="4" a="1"/>
  <c r="AC88" i="4" s="1"/>
  <c r="R69" i="4" a="1"/>
  <c r="R69" i="4" s="1"/>
  <c r="AL61" i="4" a="1"/>
  <c r="AL61" i="4" s="1"/>
  <c r="AG59" i="4" a="1"/>
  <c r="AG59" i="4" s="1"/>
  <c r="AA55" i="4" a="1"/>
  <c r="AA55" i="4" s="1"/>
  <c r="AJ55" i="4" a="1"/>
  <c r="AJ55" i="4" s="1"/>
  <c r="Z59" i="4" a="1"/>
  <c r="Z59" i="4" s="1"/>
  <c r="AM58" i="4" a="1"/>
  <c r="AM58" i="4" s="1"/>
  <c r="Z56" i="4" a="1"/>
  <c r="Z56" i="4" s="1"/>
  <c r="AJ63" i="4" a="1"/>
  <c r="AJ63" i="4" s="1"/>
  <c r="W63" i="4" a="1"/>
  <c r="W63" i="4" s="1"/>
  <c r="X56" i="4" a="1"/>
  <c r="X56" i="4" s="1"/>
  <c r="AO63" i="4" a="1"/>
  <c r="AO63" i="4" s="1"/>
  <c r="W57" i="4" a="1"/>
  <c r="W57" i="4" s="1"/>
  <c r="AE57" i="4" a="1"/>
  <c r="AE57" i="4" s="1"/>
  <c r="AK61" i="4" a="1"/>
  <c r="AK61" i="4" s="1"/>
  <c r="AS65" i="4" a="1"/>
  <c r="AS65" i="4" s="1"/>
  <c r="AJ59" i="4" a="1"/>
  <c r="AJ59" i="4" s="1"/>
  <c r="T61" i="4" a="1"/>
  <c r="T61" i="4" s="1"/>
  <c r="AP63" i="4" a="1"/>
  <c r="AP63" i="4" s="1"/>
  <c r="AL55" i="4" a="1"/>
  <c r="AL55" i="4" s="1"/>
  <c r="AL58" i="4" a="1"/>
  <c r="AL58" i="4" s="1"/>
  <c r="AH81" i="4" a="1"/>
  <c r="AH81" i="4" s="1"/>
  <c r="AP75" i="4" a="1"/>
  <c r="AP75" i="4" s="1"/>
  <c r="T67" i="4" a="1"/>
  <c r="T67" i="4" s="1"/>
  <c r="AL74" i="4" a="1"/>
  <c r="AL74" i="4" s="1"/>
  <c r="AS58" i="4" a="1"/>
  <c r="AS58" i="4" s="1"/>
  <c r="AR57" i="4" a="1"/>
  <c r="AR57" i="4" s="1"/>
  <c r="R82" i="4" a="1"/>
  <c r="R82" i="4" s="1"/>
  <c r="AB92" i="4" a="1"/>
  <c r="AB92" i="4" s="1"/>
  <c r="AD78" i="4" a="1"/>
  <c r="AD78" i="4" s="1"/>
  <c r="T74" i="4" a="1"/>
  <c r="T74" i="4" s="1"/>
  <c r="W62" i="4" a="1"/>
  <c r="W62" i="4" s="1"/>
  <c r="AC83" i="4" a="1"/>
  <c r="AC83" i="4" s="1"/>
  <c r="AG66" i="4" a="1"/>
  <c r="AG66" i="4" s="1"/>
  <c r="AG64" i="4" a="1"/>
  <c r="AG64" i="4" s="1"/>
  <c r="AH82" i="4" a="1"/>
  <c r="AH82" i="4" s="1"/>
  <c r="AQ88" i="4" a="1"/>
  <c r="AQ88" i="4" s="1"/>
  <c r="AN92" i="4" a="1"/>
  <c r="AN92" i="4" s="1"/>
  <c r="AJ84" i="4" a="1"/>
  <c r="AJ84" i="4" s="1"/>
  <c r="AD66" i="4" a="1"/>
  <c r="AD66" i="4" s="1"/>
  <c r="AL60" i="4" a="1"/>
  <c r="AL60" i="4" s="1"/>
  <c r="AS57" i="4" a="1"/>
  <c r="AS57" i="4" s="1"/>
  <c r="AQ64" i="4" a="1"/>
  <c r="AQ64" i="4" s="1"/>
  <c r="AL70" i="4" a="1"/>
  <c r="AL70" i="4" s="1"/>
  <c r="X92" i="4" a="1"/>
  <c r="X92" i="4" s="1"/>
  <c r="AD92" i="4" a="1"/>
  <c r="AD92" i="4" s="1"/>
  <c r="AG69" i="4" a="1"/>
  <c r="AG69" i="4" s="1"/>
  <c r="AR82" i="4" a="1"/>
  <c r="AR82" i="4" s="1"/>
  <c r="V80" i="4" a="1"/>
  <c r="V80" i="4" s="1"/>
  <c r="W93" i="4" a="1"/>
  <c r="W93" i="4" s="1"/>
  <c r="T87" i="4" a="1"/>
  <c r="T87" i="4" s="1"/>
  <c r="Y57" i="4" a="1"/>
  <c r="Y57" i="4" s="1"/>
  <c r="U66" i="4" a="1"/>
  <c r="U66" i="4" s="1"/>
  <c r="AM65" i="4" a="1"/>
  <c r="AM65" i="4" s="1"/>
  <c r="AG68" i="4" a="1"/>
  <c r="AG68" i="4" s="1"/>
  <c r="V73" i="4" a="1"/>
  <c r="V73" i="4" s="1"/>
  <c r="AG67" i="4" a="1"/>
  <c r="AG67" i="4" s="1"/>
  <c r="AE93" i="4" a="1"/>
  <c r="AE93" i="4" s="1"/>
  <c r="W73" i="4" a="1"/>
  <c r="W73" i="4" s="1"/>
  <c r="Z84" i="4" a="1"/>
  <c r="Z84" i="4" s="1"/>
  <c r="AP57" i="4" a="1"/>
  <c r="AP57" i="4" s="1"/>
  <c r="AK79" i="4" a="1"/>
  <c r="AK79" i="4" s="1"/>
  <c r="T71" i="4" a="1"/>
  <c r="T71" i="4" s="1"/>
  <c r="AD63" i="4" a="1"/>
  <c r="AD63" i="4" s="1"/>
  <c r="AN68" i="4" a="1"/>
  <c r="AN68" i="4" s="1"/>
  <c r="AE67" i="4" a="1"/>
  <c r="AE67" i="4" s="1"/>
  <c r="AO58" i="4" a="1"/>
  <c r="AO58" i="4" s="1"/>
  <c r="AG89" i="4" a="1"/>
  <c r="AG89" i="4" s="1"/>
  <c r="AL77" i="4" a="1"/>
  <c r="AL77" i="4" s="1"/>
  <c r="AA80" i="4" a="1"/>
  <c r="AA80" i="4" s="1"/>
  <c r="AE85" i="4" a="1"/>
  <c r="AE85" i="4" s="1"/>
  <c r="AQ57" i="4" a="1"/>
  <c r="AQ57" i="4" s="1"/>
  <c r="AI66" i="4" a="1"/>
  <c r="AI66" i="4" s="1"/>
  <c r="T63" i="4" a="1"/>
  <c r="T63" i="4" s="1"/>
  <c r="AB63" i="4" a="1"/>
  <c r="AB63" i="4" s="1"/>
  <c r="U90" i="4" a="1"/>
  <c r="U90" i="4" s="1"/>
  <c r="AH76" i="4" a="1"/>
  <c r="AH76" i="4" s="1"/>
  <c r="Z62" i="4" a="1"/>
  <c r="Z62" i="4" s="1"/>
  <c r="AO69" i="4" a="1"/>
  <c r="AO69" i="4" s="1"/>
  <c r="U75" i="4" a="1"/>
  <c r="U75" i="4" s="1"/>
  <c r="AD69" i="4" a="1"/>
  <c r="AD69" i="4" s="1"/>
  <c r="AO81" i="4" a="1"/>
  <c r="AO81" i="4" s="1"/>
  <c r="AC63" i="4" a="1"/>
  <c r="AC63" i="4" s="1"/>
  <c r="AE59" i="4" a="1"/>
  <c r="AE59" i="4" s="1"/>
  <c r="AL83" i="4" a="1"/>
  <c r="AL83" i="4" s="1"/>
  <c r="AD81" i="4" a="1"/>
  <c r="AD81" i="4" s="1"/>
  <c r="AG91" i="4" a="1"/>
  <c r="AG91" i="4" s="1"/>
  <c r="AN77" i="4" a="1"/>
  <c r="AN77" i="4" s="1"/>
  <c r="AF89" i="4" a="1"/>
  <c r="AF89" i="4" s="1"/>
  <c r="AB89" i="4" a="1"/>
  <c r="AB89" i="4" s="1"/>
  <c r="Z67" i="4" a="1"/>
  <c r="Z67" i="4" s="1"/>
  <c r="AL72" i="4" a="1"/>
  <c r="AL72" i="4" s="1"/>
  <c r="X65" i="4" a="1"/>
  <c r="X65" i="4" s="1"/>
  <c r="AH61" i="4" a="1"/>
  <c r="AH61" i="4" s="1"/>
  <c r="AC76" i="4" a="1"/>
  <c r="AC76" i="4" s="1"/>
  <c r="AN79" i="4" a="1"/>
  <c r="AN79" i="4" s="1"/>
  <c r="AA90" i="4" a="1"/>
  <c r="AA90" i="4" s="1"/>
  <c r="AE90" i="4" a="1"/>
  <c r="AE90" i="4" s="1"/>
  <c r="U89" i="4" a="1"/>
  <c r="U89" i="4" s="1"/>
  <c r="AP58" i="4" a="1"/>
  <c r="AP58" i="4" s="1"/>
  <c r="AN78" i="4" a="1"/>
  <c r="AN78" i="4" s="1"/>
  <c r="Y67" i="4" a="1"/>
  <c r="Y67" i="4" s="1"/>
  <c r="T73" i="4" a="1"/>
  <c r="T73" i="4" s="1"/>
  <c r="AL57" i="4" a="1"/>
  <c r="AL57" i="4" s="1"/>
  <c r="U55" i="4" a="1"/>
  <c r="U55" i="4" s="1"/>
  <c r="AO57" i="4" a="1"/>
  <c r="AO57" i="4" s="1"/>
  <c r="AK83" i="4" a="1"/>
  <c r="AK83" i="4" s="1"/>
  <c r="AR69" i="4" a="1"/>
  <c r="AR69" i="4" s="1"/>
  <c r="AG86" i="4" a="1"/>
  <c r="AG86" i="4" s="1"/>
  <c r="U63" i="4" a="1"/>
  <c r="U63" i="4" s="1"/>
  <c r="AQ68" i="4" a="1"/>
  <c r="AQ68" i="4" s="1"/>
  <c r="AF69" i="4" a="1"/>
  <c r="AF69" i="4" s="1"/>
  <c r="AH92" i="4" a="1"/>
  <c r="AH92" i="4" s="1"/>
  <c r="AF72" i="4" a="1"/>
  <c r="AF72" i="4" s="1"/>
  <c r="AS76" i="4" a="1"/>
  <c r="AS76" i="4" s="1"/>
  <c r="AK65" i="4" a="1"/>
  <c r="AK65" i="4" s="1"/>
  <c r="AC84" i="4" a="1"/>
  <c r="AC84" i="4" s="1"/>
  <c r="AK78" i="4" a="1"/>
  <c r="AK78" i="4" s="1"/>
  <c r="AH91" i="4" a="1"/>
  <c r="AH91" i="4" s="1"/>
  <c r="AE58" i="4" a="1"/>
  <c r="AE58" i="4" s="1"/>
  <c r="X77" i="4" a="1"/>
  <c r="X77" i="4" s="1"/>
  <c r="Y77" i="4" a="1"/>
  <c r="Y77" i="4" s="1"/>
  <c r="AI67" i="4" a="1"/>
  <c r="AI67" i="4" s="1"/>
  <c r="AK63" i="4" a="1"/>
  <c r="AK63" i="4" s="1"/>
  <c r="AO78" i="4" a="1"/>
  <c r="AO78" i="4" s="1"/>
  <c r="AF71" i="4" a="1"/>
  <c r="AF71" i="4" s="1"/>
  <c r="AR81" i="4" a="1"/>
  <c r="AR81" i="4" s="1"/>
  <c r="AC92" i="4" a="1"/>
  <c r="AC92" i="4" s="1"/>
  <c r="AO92" i="4" a="1"/>
  <c r="AO92" i="4" s="1"/>
  <c r="AC67" i="4" a="1"/>
  <c r="AC67" i="4" s="1"/>
  <c r="V56" i="4" a="1"/>
  <c r="V56" i="4" s="1"/>
  <c r="AH59" i="4" a="1"/>
  <c r="AH59" i="4" s="1"/>
  <c r="S76" i="4" a="1"/>
  <c r="S76" i="4" s="1"/>
  <c r="AO72" i="4" a="1"/>
  <c r="AO72" i="4" s="1"/>
  <c r="AN74" i="4" a="1"/>
  <c r="AN74" i="4" s="1"/>
  <c r="S63" i="4" a="1"/>
  <c r="S63" i="4" s="1"/>
  <c r="AE84" i="4" a="1"/>
  <c r="AE84" i="4" s="1"/>
  <c r="AB78" i="4" a="1"/>
  <c r="AB78" i="4" s="1"/>
  <c r="AN93" i="4" a="1"/>
  <c r="AN93" i="4" s="1"/>
  <c r="Y60" i="4" a="1"/>
  <c r="Y60" i="4" s="1"/>
  <c r="X66" i="4" a="1"/>
  <c r="X66" i="4" s="1"/>
  <c r="Y70" i="4" a="1"/>
  <c r="Y70" i="4" s="1"/>
  <c r="AS78" i="4" a="1"/>
  <c r="AS78" i="4" s="1"/>
  <c r="AA70" i="4" a="1"/>
  <c r="AA70" i="4" s="1"/>
  <c r="AQ85" i="4" a="1"/>
  <c r="AQ85" i="4" s="1"/>
  <c r="AG61" i="4" a="1"/>
  <c r="AG61" i="4" s="1"/>
  <c r="AK87" i="4" a="1"/>
  <c r="AK87" i="4" s="1"/>
  <c r="R80" i="4" a="1"/>
  <c r="R80" i="4" s="1"/>
  <c r="AG74" i="4" a="1"/>
  <c r="AG74" i="4" s="1"/>
  <c r="Z71" i="4" a="1"/>
  <c r="Z71" i="4" s="1"/>
  <c r="T59" i="4" a="1"/>
  <c r="T59" i="4" s="1"/>
  <c r="U58" i="4" a="1"/>
  <c r="U58" i="4" s="1"/>
  <c r="AE92" i="4" a="1"/>
  <c r="AE92" i="4" s="1"/>
  <c r="AM57" i="4" a="1"/>
  <c r="AM57" i="4" s="1"/>
  <c r="AF57" i="4" a="1"/>
  <c r="AF57" i="4" s="1"/>
  <c r="AA68" i="4" a="1"/>
  <c r="AA68" i="4" s="1"/>
  <c r="T80" i="4" a="1"/>
  <c r="T80" i="4" s="1"/>
  <c r="AE87" i="4" a="1"/>
  <c r="AE87" i="4" s="1"/>
  <c r="AK73" i="4" a="1"/>
  <c r="AK73" i="4" s="1"/>
  <c r="AF65" i="4" a="1"/>
  <c r="AF65" i="4" s="1"/>
  <c r="AL68" i="4" a="1"/>
  <c r="AL68" i="4" s="1"/>
  <c r="Z64" i="4" a="1"/>
  <c r="Z64" i="4" s="1"/>
  <c r="V92" i="4" a="1"/>
  <c r="V92" i="4" s="1"/>
  <c r="T79" i="4" a="1"/>
  <c r="T79" i="4" s="1"/>
  <c r="AI86" i="4" a="1"/>
  <c r="AI86" i="4" s="1"/>
  <c r="W60" i="4" a="1"/>
  <c r="W60" i="4" s="1"/>
  <c r="AE91" i="4" a="1"/>
  <c r="AE91" i="4" s="1"/>
  <c r="AE88" i="4" a="1"/>
  <c r="AE88" i="4" s="1"/>
  <c r="AH67" i="4" a="1"/>
  <c r="AH67" i="4" s="1"/>
  <c r="AN65" i="4" a="1"/>
  <c r="AN65" i="4" s="1"/>
  <c r="AI72" i="4" a="1"/>
  <c r="AI72" i="4" s="1"/>
  <c r="AA69" i="4" a="1"/>
  <c r="AA69" i="4" s="1"/>
  <c r="AQ83" i="4" a="1"/>
  <c r="AQ83" i="4" s="1"/>
  <c r="AP72" i="4" a="1"/>
  <c r="AP72" i="4" s="1"/>
  <c r="AC79" i="4" a="1"/>
  <c r="AC79" i="4" s="1"/>
  <c r="Z93" i="4" a="1"/>
  <c r="Z93" i="4" s="1"/>
  <c r="X63" i="4" a="1"/>
  <c r="X63" i="4" s="1"/>
  <c r="AP79" i="4" a="1"/>
  <c r="AP79" i="4" s="1"/>
  <c r="AQ65" i="4" a="1"/>
  <c r="AQ65" i="4" s="1"/>
  <c r="AH84" i="4" a="1"/>
  <c r="AH84" i="4" s="1"/>
  <c r="W79" i="4" a="1"/>
  <c r="W79" i="4" s="1"/>
  <c r="AA62" i="4" a="1"/>
  <c r="AA62" i="4" s="1"/>
  <c r="R56" i="4" a="1"/>
  <c r="R56" i="4" s="1"/>
  <c r="R77" i="4" a="1"/>
  <c r="R77" i="4" s="1"/>
  <c r="AN88" i="4" a="1"/>
  <c r="AN88" i="4" s="1"/>
  <c r="AN85" i="4" a="1"/>
  <c r="AN85" i="4" s="1"/>
  <c r="U84" i="4" a="1"/>
  <c r="U84" i="4" s="1"/>
  <c r="AH93" i="4" a="1"/>
  <c r="AH93" i="4" s="1"/>
  <c r="S66" i="4" a="1"/>
  <c r="S66" i="4" s="1"/>
  <c r="AH90" i="4" a="1"/>
  <c r="AH90" i="4" s="1"/>
  <c r="AL65" i="4" a="1"/>
  <c r="AL65" i="4" s="1"/>
  <c r="AG71" i="4" a="1"/>
  <c r="AG71" i="4" s="1"/>
  <c r="AC93" i="4" a="1"/>
  <c r="AC93" i="4" s="1"/>
  <c r="AH87" i="4" a="1"/>
  <c r="AH87" i="4" s="1"/>
  <c r="AG78" i="4" a="1"/>
  <c r="AG78" i="4" s="1"/>
  <c r="V79" i="4" a="1"/>
  <c r="V79" i="4" s="1"/>
  <c r="AN94" i="4" a="1"/>
  <c r="AN94" i="4" s="1"/>
  <c r="AC65" i="4" a="1"/>
  <c r="AC65" i="4" s="1"/>
  <c r="AI75" i="4" a="1"/>
  <c r="AI75" i="4" s="1"/>
  <c r="AD80" i="4" a="1"/>
  <c r="AD80" i="4" s="1"/>
  <c r="AN73" i="4" a="1"/>
  <c r="AN73" i="4" s="1"/>
  <c r="AB65" i="4" a="1"/>
  <c r="AB65" i="4" s="1"/>
  <c r="AB86" i="4" a="1"/>
  <c r="AB86" i="4" s="1"/>
  <c r="X90" i="4" a="1"/>
  <c r="X90" i="4" s="1"/>
  <c r="AG84" i="4" a="1"/>
  <c r="AG84" i="4" s="1"/>
  <c r="AL89" i="4" a="1"/>
  <c r="AL89" i="4" s="1"/>
  <c r="Y63" i="4" a="1"/>
  <c r="Y63" i="4" s="1"/>
  <c r="AC71" i="4" a="1"/>
  <c r="AC71" i="4" s="1"/>
  <c r="AM63" i="4" a="1"/>
  <c r="AM63" i="4" s="1"/>
  <c r="X69" i="4" a="1"/>
  <c r="X69" i="4" s="1"/>
  <c r="AN72" i="4" a="1"/>
  <c r="AN72" i="4" s="1"/>
  <c r="AK67" i="4" a="1"/>
  <c r="AK67" i="4" s="1"/>
  <c r="AA72" i="4" a="1"/>
  <c r="AA72" i="4" s="1"/>
  <c r="S73" i="4" a="1"/>
  <c r="S73" i="4" s="1"/>
  <c r="AA81" i="4" a="1"/>
  <c r="AA81" i="4" s="1"/>
  <c r="AE55" i="4" a="1"/>
  <c r="AE55" i="4" s="1"/>
  <c r="AO75" i="4" a="1"/>
  <c r="AO75" i="4" s="1"/>
  <c r="AJ70" i="4" a="1"/>
  <c r="AJ70" i="4" s="1"/>
  <c r="AM69" i="4" a="1"/>
  <c r="AM69" i="4" s="1"/>
  <c r="AQ67" i="4" a="1"/>
  <c r="AQ67" i="4" s="1"/>
  <c r="AI63" i="4" a="1"/>
  <c r="AI63" i="4" s="1"/>
  <c r="U87" i="4" a="1"/>
  <c r="U87" i="4" s="1"/>
  <c r="W91" i="4" a="1"/>
  <c r="W91" i="4" s="1"/>
  <c r="AL80" i="4" a="1"/>
  <c r="AL80" i="4" s="1"/>
  <c r="AJ93" i="4" a="1"/>
  <c r="AJ93" i="4" s="1"/>
  <c r="U61" i="4" a="1"/>
  <c r="U61" i="4" s="1"/>
  <c r="AL59" i="4" a="1"/>
  <c r="AL59" i="4" s="1"/>
  <c r="Y81" i="4" a="1"/>
  <c r="Y81" i="4" s="1"/>
  <c r="AC73" i="4" a="1"/>
  <c r="AC73" i="4" s="1"/>
  <c r="AR65" i="4" a="1"/>
  <c r="AR65" i="4" s="1"/>
  <c r="AG81" i="4" a="1"/>
  <c r="AG81" i="4" s="1"/>
  <c r="AF73" i="4" a="1"/>
  <c r="AF73" i="4" s="1"/>
  <c r="AJ85" i="4" a="1"/>
  <c r="AJ85" i="4" s="1"/>
  <c r="AE94" i="4" a="1"/>
  <c r="AE94" i="4" s="1"/>
  <c r="AQ94" i="4" a="1"/>
  <c r="AQ94" i="4" s="1"/>
  <c r="AH56" i="4" a="1"/>
  <c r="AH56" i="4" s="1"/>
  <c r="S65" i="4" a="1"/>
  <c r="S65" i="4" s="1"/>
  <c r="AI85" i="4" a="1"/>
  <c r="AI85" i="4" s="1"/>
  <c r="Z66" i="4" a="1"/>
  <c r="Z66" i="4" s="1"/>
  <c r="Y65" i="4" a="1"/>
  <c r="Y65" i="4" s="1"/>
  <c r="AH68" i="4" a="1"/>
  <c r="AH68" i="4" s="1"/>
  <c r="P51" i="4"/>
  <c r="BI5" i="4" a="1"/>
  <c r="BI5" i="4" s="1"/>
  <c r="BL6" i="4"/>
  <c r="BB30" i="4"/>
  <c r="BB28" i="4"/>
  <c r="BB6" i="4"/>
  <c r="BB41" i="4"/>
  <c r="BB23" i="4"/>
  <c r="BB17" i="4"/>
  <c r="BB27" i="4"/>
  <c r="BB18" i="4"/>
  <c r="BB40" i="4"/>
  <c r="BB36" i="4"/>
  <c r="BB16" i="4"/>
  <c r="BB38" i="4"/>
  <c r="BB34" i="4"/>
  <c r="BB14" i="4"/>
  <c r="BB26" i="4"/>
  <c r="BB9" i="4"/>
  <c r="BB21" i="4"/>
  <c r="BB10" i="4"/>
  <c r="BB22" i="4"/>
  <c r="BB33" i="4"/>
  <c r="BB7" i="4"/>
  <c r="BB19" i="4"/>
  <c r="BB8" i="4"/>
  <c r="BB15" i="4"/>
  <c r="BB35" i="4"/>
  <c r="BB47" i="4"/>
  <c r="BB11" i="4"/>
  <c r="BB46" i="4"/>
  <c r="BB44" i="4"/>
  <c r="BB37" i="4"/>
  <c r="BB20" i="4"/>
  <c r="BB39" i="4"/>
  <c r="BB12" i="4"/>
  <c r="BB45" i="4"/>
  <c r="BB43" i="4"/>
  <c r="BB25" i="4"/>
  <c r="BB31" i="4"/>
  <c r="BB32" i="4"/>
  <c r="BB29" i="4"/>
  <c r="BB13" i="4"/>
  <c r="BB42" i="4"/>
  <c r="BB24" i="4"/>
  <c r="BE5" i="2"/>
  <c r="F24" i="1" a="1"/>
  <c r="F24" i="1" s="1"/>
  <c r="F20" i="1" a="1"/>
  <c r="F20" i="1" s="1"/>
  <c r="F19" i="1" a="1"/>
  <c r="F19" i="1" s="1"/>
  <c r="F17" i="1" a="1"/>
  <c r="F17" i="1" s="1"/>
  <c r="F23" i="1" a="1"/>
  <c r="F23" i="1" s="1"/>
  <c r="F18" i="1" a="1"/>
  <c r="F18" i="1" s="1"/>
  <c r="F22" i="1" a="1"/>
  <c r="F22" i="1" s="1"/>
  <c r="BL10" i="4" l="1"/>
  <c r="BL4" i="4"/>
  <c r="BL9" i="4"/>
  <c r="BL5" i="4"/>
  <c r="BB5" i="4"/>
  <c r="BL8" i="4"/>
  <c r="BL20" i="4"/>
  <c r="BL3" i="4"/>
  <c r="BL11" i="4"/>
  <c r="BL17" i="4"/>
  <c r="BL19" i="4"/>
  <c r="BL16" i="4"/>
  <c r="BL7" i="4"/>
  <c r="BL18" i="4"/>
  <c r="BL22" i="4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4B587E-D9AB-4192-AC98-003BD4F5F7FF}" keepAlive="1" name="Consulta - Modelo_7 1" description="Conexão com a consulta 'Modelo_7 1' na pasta de trabalho." type="5" refreshedVersion="7" background="1" saveData="1">
    <dbPr connection="Provider=Microsoft.Mashup.OleDb.1;Data Source=$Workbook$;Location=&quot;Modelo_7 1&quot;;Extended Properties=&quot;&quot;" command="SELECT * FROM [Modelo_7 1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<sst xmlns="http://schemas.openxmlformats.org/spreadsheetml/2006/main" count="2125" uniqueCount="841">
  <si>
    <t>#Modelo 7.1</t>
  </si>
  <si>
    <t>x1</t>
  </si>
  <si>
    <t>y1</t>
  </si>
  <si>
    <t>z1</t>
  </si>
  <si>
    <t>Coluna1</t>
  </si>
  <si>
    <t>Coluna2</t>
  </si>
  <si>
    <t>Coluna2.1</t>
  </si>
  <si>
    <t>Coluna2.2</t>
  </si>
  <si>
    <t>Coluna2.3</t>
  </si>
  <si>
    <t>Coluna2.4</t>
  </si>
  <si>
    <t>Coluna2.5</t>
  </si>
  <si>
    <t>Coluna2.6</t>
  </si>
  <si>
    <t>Coluna2.7</t>
  </si>
  <si>
    <t>Coluna2.8</t>
  </si>
  <si>
    <t>Coluna2.9</t>
  </si>
  <si>
    <t>Coluna2.10</t>
  </si>
  <si>
    <t>Coluna2.11</t>
  </si>
  <si>
    <t>Coluna2.12</t>
  </si>
  <si>
    <t>Coluna2.13</t>
  </si>
  <si>
    <t>Coluna2.14</t>
  </si>
  <si>
    <t>Coluna2.15</t>
  </si>
  <si>
    <t>Coluna2.16</t>
  </si>
  <si>
    <t>Coluna2.17</t>
  </si>
  <si>
    <t>Coluna2.18</t>
  </si>
  <si>
    <t>Coluna2.19</t>
  </si>
  <si>
    <t>Coluna2.20</t>
  </si>
  <si>
    <t>Coluna2.21</t>
  </si>
  <si>
    <t>Coluna2.22</t>
  </si>
  <si>
    <t>Coluna2.23</t>
  </si>
  <si>
    <t>Coluna2.24</t>
  </si>
  <si>
    <t>Coluna2.25</t>
  </si>
  <si>
    <t>Coluna2.26</t>
  </si>
  <si>
    <t>Coluna2.27</t>
  </si>
  <si>
    <t>Coluna2.28</t>
  </si>
  <si>
    <t>Coluna2.29</t>
  </si>
  <si>
    <t>Coluna2.30</t>
  </si>
  <si>
    <t>Coluna2.31</t>
  </si>
  <si>
    <t>Coluna2.32</t>
  </si>
  <si>
    <t>Coluna2.33</t>
  </si>
  <si>
    <t>Coluna2.34</t>
  </si>
  <si>
    <t>Coluna2.35</t>
  </si>
  <si>
    <t xml:space="preserve">          at point  X=  49.6254  Y= 105.0509  Z=   0.0000</t>
  </si>
  <si>
    <t xml:space="preserve">          at point  X=  43.0254  Y= 105.0509  Z=   0.0000</t>
  </si>
  <si>
    <t xml:space="preserve">          at point  X=  43.0254  Y= 120.7709  Z=   0.0000</t>
  </si>
  <si>
    <t xml:space="preserve">          at point  X=  47.9254  Y= 120.7709  Z=   0.0000</t>
  </si>
  <si>
    <t xml:space="preserve">          at point  X=  47.9254  Y= 121.1709  Z=   0.0000</t>
  </si>
  <si>
    <t xml:space="preserve">          at point  X=  52.8254  Y= 121.1709  Z=   0.0000</t>
  </si>
  <si>
    <t xml:space="preserve">          at point  X=  52.8254  Y= 106.1709  Z=   0.0000</t>
  </si>
  <si>
    <t xml:space="preserve">          at point  X=  49.6254  Y= 106.1709  Z=   0.0000</t>
  </si>
  <si>
    <t>X</t>
  </si>
  <si>
    <t>Y</t>
  </si>
  <si>
    <t>Z</t>
  </si>
  <si>
    <t xml:space="preserve">          at point  X=  44.7254  Y= 111.9209  Z=   0.0000</t>
  </si>
  <si>
    <t xml:space="preserve">          at point  X=  46.8104  Y= 111.9209  Z=   0.0000</t>
  </si>
  <si>
    <t xml:space="preserve">          at point  X=  46.8104  Y= 110.0709  Z=   0.0000</t>
  </si>
  <si>
    <t xml:space="preserve">          at point  X=  44.7254  Y= 110.0709  Z=   0.0000</t>
  </si>
  <si>
    <t>List of CAD</t>
  </si>
  <si>
    <t xml:space="preserve">          at point  X=  52.8254  Y= 110.0709  Z=   0.0000</t>
  </si>
  <si>
    <t xml:space="preserve">          at point  X=  49.4754  Y= 110.0709  Z=   0.0000</t>
  </si>
  <si>
    <t xml:space="preserve">          at point  X=  49.4754  Y= 113.5709  Z=   0.0000</t>
  </si>
  <si>
    <t xml:space="preserve">          at point  X=  52.8254  Y= 113.5709  Z=   0.0000</t>
  </si>
  <si>
    <t>Valores inteiros</t>
  </si>
  <si>
    <t>Valores Ajustados</t>
  </si>
  <si>
    <t xml:space="preserve"> -2.50,-2.05,-2.00,-1.00,0.00,1.25,2.00,3.00,3.05,3.50,-2.50,-2.05,-2.00,-1.00,0.00,1.25,2.00,3.00,3.05,3.50,-2.50,-2.05,-2.00,-1.00,0.00,1.25,2.00,3.00,3.05,3.50,-2.50,-2.05,-2.00,-1.00,0.00,1.25,2.00,3.00,3.05,3.50,-2.50,-2.05,-2.00,-1.00,0.00,2.00,3.00,3.05,3.50,0.00,1.25,2.00,-2.50,-2.05,-2.00,-1.00,0.00,1.00,1.25,2.00,3.00,3.05,3.50,-2.50,-2.05,-2.00,-1.00,0.00,1.00,2.00,2.50,2.55,3.05,3.50,-2.50,-2.05,-2.00,-1.00,0.00,1.00,2.00,2.05,3.05,3.50,-2.50,-2.05,-1.05,-1.00,0.00,1.00,1.05,2.00,3.00,3.05,3.50,-2.50,-2.05,-1.05,-1.00,0.00,1.00,1.05,3.00,3.05,3.50,-2.50,-2.05,-1.05,-1.00,0.00,1.00,2.00,3.00,3.05,3.50</t>
  </si>
  <si>
    <t xml:space="preserve">3.00,3.00,3.00,3.00,3.00,3.00,3.00,3.00,3.00,3.00,2.50,2.50,2.50,2.50,2.50,2.50,2.50,2.50,2.50,2.50,2.05,2.05,2.05,2.05,2.05,2.05,2.05,2.05,2.05,2.05,2.00,2.00,2.00,2.00,2.00,2.00,2.00,2.00,2.00,2.00,1.00,1.00,1.00,1.00,1.00,1.00,1.00,1.00,1.00,0.85,0.85,0.85,0.00,0.00,0.00,0.00,0.00,0.00,0.00,0.00,0.00,0.00,0.00,-1.00,-1.00,-1.00,-1.00,-1.00,-1.00,-1.00,-1.00,-1.00,-0.05,-1.00,-2.00,-2.00,-2.00,-2.00,-2.00,-2.00,-2.00,-2.05,-2.00,-2.00,-2.05,-2.05,-2.05,-3.00,-3.00,-3.00,-2.05,-2.05,-2.05,-2.05,-2.05,-3.05,-3.05,-3.05,-3.05,-3.05,-3.05,-3.00,-3.05,-3.05,-3.05,-3.50,-3.50,-3.50,-3.50,-3.50,-3.50,-3.50,-3.50,-3.50,-3.50
</t>
  </si>
  <si>
    <t xml:space="preserve"> -10.0,-10.0,-10.0,-10.0,-10.0,-10.0,-10.0,-10.0,-10.0,-10.0,-10.0,-10.0,-10.0,-10.0,-10.0,-10.0,-10.0,-10.0,-10.0,-10.0,-10.0,-10.0,-10.0,-10.0,-10.0,-10.0,-10.0,-10.0,-10.0,-10.0,-10.0,-10.0,0.0,0.0,0.0,0.0,0.0,0.0,-10.0,-10.0,-10.0,-10.0,0.0,0.0,0.0,0.0,0.0,-10.0,-10.0,0.0,0.0,0.0,-10.0,-10.0,0.0,0.0,0.0,0.0,0.0,0.0,0.0,-10.0,-10.0,-10.0,-10.0,0.0,0.0,0.0,0.0,0.0,0.0,-10.0,-10.0,-10.0,-10.0,-10.0,0.0,0.0,0.0,0.0,0.0,-10.0,-10.0,-10.0,-10.0,-10.0,-10.0,0.0,0.0,0.0,-10.0,-10.0,-10.0,-10.0,-10.0,-10.0,-10.0,-10.0,-10.0,-10.0,-10.0,-10.0,-10.0,-10.0,-10.0,-10.0,-10.0,-10.0,-10.0,-10.0,-10.0,-10.0,-10.0,-10.0,-10.0
</t>
  </si>
  <si>
    <t>-10.0</t>
  </si>
  <si>
    <t xml:space="preserve"> -2.50, -2.05, -2.00, -1.00, 0.00, 1.25, 2.00, 3.00, 3.05, 3.50, -2.50, -2.05, -2.00, -1.00, 0.00, 1.25, 2.00, 3.00, 3.05, 3.50, -2.50, -2.05, -2.00, -1.00, 0.00, 1.25, 2.00, 3.00, 3.05, 3.50, -2.50, -2.05, -2.00, -1.00, 0.00, 1.25, 2.00, 3.00, 3.05, 3.50, -2.50, -2.05, -2.00, -1.00, 0.00, 2.00, 3.00, 3.05, 3.50, 0.00, 1.25, 2.00, -2.50, -2.05, -2.00, -1.00, 0.00, 1.00, 1.25, 2.00, 3.00, 3.05, 3.50, -2.50, -2.05, -2.00, -1.00, 0.00, 1.00, 2.00, 2.50, 2.55, 3.05, 3.50, -2.50, -2.05, -2.00, -1.00, 0.00, 1.00, 2.00, 2.05, 3.05, 3.50, -2.50, -2.05, -1.05, -1.00, 0.00, 1.00, 1.05, 2.00, 3.00, 3.05, 3.50, -2.50, -2.05, -1.05, -1.00, 0.00, 1.00, 1.05, 3.00, 3.05, 3.50, -2.50, -2.05, -1.05, -1.00, 0.00, 1.00, 2.00, 3.00, 3.05, 3.50</t>
  </si>
  <si>
    <t xml:space="preserve">3.00, 3.00, 3.00, 3.00, 3.00, 3.00, 3.00, 3.00, 3.00, 3.00, 2.50, 2.50, 2.50, 2.50, 2.50, 2.50, 2.50, 2.50, 2.50, 2.50, 2.05, 2.05, 2.05, 2.05, 2.05, 2.05, 2.05, 2.05, 2.05, 2.05, 2.00, 2.00, 2.00, 2.00, 2.00, 2.00, 2.00, 2.00, 2.00, 2.00, 1.00, 1.00, 1.00, 1.00, 1.00, 1.00, 1.00, 1.00, 1.00, 0.85, 0.85, 0.85, 0.00, 0.00, 0.00, 0.00, 0.00, 0.00, 0.00, 0.00, 0.00, 0.00, 0.00, -1.00, -1.00, -1.00, -1.00, -1.00, -1.00, -1.00, -1.00, -1.00, -0.05, -1.00, -2.00, -2.00, -2.00, -2.00, -2.00, -2.00, -2.00, -2.05, -2.00, -2.00, -2.05, -2.05, -2.05, -3.00, -3.00, -3.00, -2.05, -2.05, -2.05, -2.05, -2.05, -3.05, -3.05, -3.05, -3.05, -3.05, -3.05, -3.00, -3.05, -3.05, -3.05, -3.50, -3.50, -3.50, -3.50, -3.50, -3.50, -3.50, -3.50, -3.50, -3.50
</t>
  </si>
  <si>
    <t xml:space="preserve"> -10.0, -10.0, -10.0, -10.0, -10.0, -10.0, -10.0, -10.0, -10.0, -10.0, -10.0, -10.0, -10.0, -10.0, -10.0, -10.0, -10.0, -10.0, -10.0, -10.0, -10.0, -10.0, -10.0, -10.0, -10.0, -10.0, -10.0, -10.0, -10.0, -10.0, -10.0, -10.0, 0.0, 0.0, 0.0, 0.0, 0.0, 0.0, -10.0, -10.0, -10.0, -10.0, 0.0, 0.0, 0.0, 0.0, 0.0, -10.0, -10.0, 0.0, 0.0, 0.0, -10.0, -10.0, 0.0, 0.0, 0.0, 0.0, 0.0, 0.0, 0.0, -10.0, -10.0, -10.0, -10.0, 0.0, 0.0, 0.0, 0.0, 0.0, 0.0, -10.0, -10.0, -10.0, -10.0, -10.0, 0.0, 0.0, 0.0, 0.0, 0.0, -10.0, -10.0, -10.0, -10.0, -10.0, -10.0, 0.0, 0.0, 0.0, -10.0, -10.0, -10.0, -10.0, -10.0, -10.0, -10.0, -10.0, -10.0, -10.0, -10.0, -10.0, -10.0, -10.0, -10.0, -10.0, -10.0, -10.0, -10.0, -10.0, -10.0, -10.0, -10.0, -10.0, -10.0
</t>
  </si>
  <si>
    <t>X min</t>
  </si>
  <si>
    <t>Y min</t>
  </si>
  <si>
    <t>Z min</t>
  </si>
  <si>
    <t>X cg</t>
  </si>
  <si>
    <t>Y cg</t>
  </si>
  <si>
    <t>Z cg</t>
  </si>
  <si>
    <t>X = [</t>
  </si>
  <si>
    <t>Descrição</t>
  </si>
  <si>
    <t>Cx Escada</t>
  </si>
  <si>
    <t>Cx Elevador</t>
  </si>
  <si>
    <t>Edif Contorno</t>
  </si>
  <si>
    <t>Offset Edif</t>
  </si>
  <si>
    <t>Offset Cx Elev</t>
  </si>
  <si>
    <t>Offset Cx Escada</t>
  </si>
  <si>
    <t>Par. Horiz</t>
  </si>
  <si>
    <t xml:space="preserve">              from point, X=  49.0404  Y= 116.1209  Z=   0.0000</t>
  </si>
  <si>
    <t xml:space="preserve">                to point, X=  52.8254  Y= 116.1209  Z=   0.0000</t>
  </si>
  <si>
    <t xml:space="preserve">              from point, X=  45.6954  Y= 115.7209  Z=   0.0000</t>
  </si>
  <si>
    <t xml:space="preserve">                to point, X=  43.0254  Y= 115.7209  Z=   0.0000</t>
  </si>
  <si>
    <t xml:space="preserve">              from point, X=  46.8104  Y= 115.7209  Z=   0.0000</t>
  </si>
  <si>
    <t xml:space="preserve">                to point, X=  49.0404  Y= 115.7209  Z=   0.0000</t>
  </si>
  <si>
    <t xml:space="preserve">              from point, X=  48.6254  Y= 113.5709  Z=   0.0000</t>
  </si>
  <si>
    <t xml:space="preserve">                to point, X=  49.4754  Y= 113.5709  Z=   0.0000</t>
  </si>
  <si>
    <t xml:space="preserve">              from point, X=  44.7254  Y= 111.9209  Z=   0.0000</t>
  </si>
  <si>
    <t xml:space="preserve">                to point, X=  43.0254  Y= 111.9209  Z=   0.0000</t>
  </si>
  <si>
    <t xml:space="preserve">              from point, X=  48.6254  Y= 110.0709  Z=   0.0000</t>
  </si>
  <si>
    <t xml:space="preserve">                to point, X=  46.8104  Y= 110.0709  Z=   0.0000</t>
  </si>
  <si>
    <t xml:space="preserve">                to point, X=  49.4754  Y= 110.0709  Z=   0.0000</t>
  </si>
  <si>
    <t xml:space="preserve">              from point, X=  46.1754  Y= 108.4209  Z=   0.0000</t>
  </si>
  <si>
    <t xml:space="preserve">                to point, X=  43.0254  Y= 108.4209  Z=   0.0000</t>
  </si>
  <si>
    <t xml:space="preserve">              from point, X=  46.1754  Y= 106.1709  Z=   0.0000</t>
  </si>
  <si>
    <t xml:space="preserve">                to point, X=  49.6254  Y= 106.1709  Z=   0.0000</t>
  </si>
  <si>
    <t xml:space="preserve">              from point, X=  43.0254  Y= 105.5709  Z=   0.0000</t>
  </si>
  <si>
    <t xml:space="preserve">                to point, X=  46.1754  Y= 105.5709  Z=   0.0000</t>
  </si>
  <si>
    <t>Par. Vert</t>
  </si>
  <si>
    <t xml:space="preserve">              from point, X=  46.1754  Y= 105.5709  Z=   0.0000</t>
  </si>
  <si>
    <t xml:space="preserve">                to point, X=  46.1754  Y= 108.4209  Z=   0.0000</t>
  </si>
  <si>
    <t xml:space="preserve">              from point, X=  46.8104  Y= 111.9209  Z=   0.0000</t>
  </si>
  <si>
    <t xml:space="preserve">                to point, X=  46.8104  Y= 115.7209  Z=   0.0000</t>
  </si>
  <si>
    <t xml:space="preserve">              from point, X=  47.9254  Y= 120.7709  Z=   0.0000</t>
  </si>
  <si>
    <t xml:space="preserve">                to point, X=  47.9254  Y= 115.7209  Z=   0.0000</t>
  </si>
  <si>
    <t xml:space="preserve">                to point, X=  48.6254  Y= 113.5709  Z=   0.0000</t>
  </si>
  <si>
    <t xml:space="preserve">              from point, X=  49.0404  Y= 113.5709  Z=   0.0000</t>
  </si>
  <si>
    <t xml:space="preserve">                to point, X=  49.0404  Y= 116.1209  Z=   0.0000</t>
  </si>
  <si>
    <t xml:space="preserve">              from point, X=  49.6254  Y= 108.8209  Z=   0.0000</t>
  </si>
  <si>
    <t xml:space="preserve">                to point, X=  52.8254  Y= 108.8209  Z=   0.0000</t>
  </si>
  <si>
    <t xml:space="preserve">              from point, X=  49.6254  Y= 106.1709  Z=   0.0000</t>
  </si>
  <si>
    <t xml:space="preserve">                to point, X=  49.6254  Y= 108.8209  Z=   0.0000</t>
  </si>
  <si>
    <t>Pontos Malha1x1</t>
  </si>
  <si>
    <t>at point, X=  48.8754  Y= 121.1709  Z=   0.0000</t>
  </si>
  <si>
    <t xml:space="preserve">          at point  X=  43.0254  Y= 119.9509  Z=   0.0000</t>
  </si>
  <si>
    <t xml:space="preserve">          at point  X=  52.8254  Y= 118.9509  Z=   0.0000</t>
  </si>
  <si>
    <t xml:space="preserve">          at point  X=  48.8754  Y= 117.9509  Z=   0.0000</t>
  </si>
  <si>
    <t xml:space="preserve">          at point  X=  43.0254  Y= 116.9509  Z=   0.0000</t>
  </si>
  <si>
    <t xml:space="preserve">          at point  X=  46.9754  Y= 116.9509  Z=   0.0000</t>
  </si>
  <si>
    <t xml:space="preserve">          at point  X=  48.8754  Y= 116.9509  Z=   0.0000</t>
  </si>
  <si>
    <t xml:space="preserve">          at point  X=  52.8254  Y= 116.9509  Z=   0.0000</t>
  </si>
  <si>
    <t xml:space="preserve">          at point  X=  47.9254  Y= 115.9509  Z=   0.0000</t>
  </si>
  <si>
    <t xml:space="preserve">          at point  X=  47.9254  Y= 114.9509  Z=   0.0000</t>
  </si>
  <si>
    <t xml:space="preserve">          at point  X=  47.9254  Y= 113.9509  Z=   0.0000</t>
  </si>
  <si>
    <t xml:space="preserve">          at point  X=  49.8754  Y= 113.9509  Z=   0.0000</t>
  </si>
  <si>
    <t xml:space="preserve">          at point  X=  47.9254  Y= 112.9509  Z=   0.0000</t>
  </si>
  <si>
    <t xml:space="preserve">          at point  X=  47.9254  Y= 111.9509  Z=   0.0000</t>
  </si>
  <si>
    <t xml:space="preserve">          at point  X=  47.9254  Y= 110.9509  Z=   0.0000</t>
  </si>
  <si>
    <t xml:space="preserve">          at point  X=  43.0254  Y= 110.7459  Z=   0.0000</t>
  </si>
  <si>
    <t xml:space="preserve">          at point  X=  43.9754  Y= 110.7459  Z=   0.0000</t>
  </si>
  <si>
    <t xml:space="preserve">          at point  X=  44.7254  Y= 110.7459  Z=   0.0000</t>
  </si>
  <si>
    <t xml:space="preserve">          at point  X=  43.0254  Y= 109.8209  Z=   0.0000</t>
  </si>
  <si>
    <t xml:space="preserve">          at point  X=  49.8754  Y= 109.8209  Z=   0.0000</t>
  </si>
  <si>
    <t xml:space="preserve">          at point  X=  50.8754  Y= 109.8209  Z=   0.0000</t>
  </si>
  <si>
    <t xml:space="preserve">          at point  X=  51.8754  Y= 109.8209  Z=   0.0000</t>
  </si>
  <si>
    <t xml:space="preserve">          at point  X=  43.9754  Y= 108.8209  Z=   0.0000</t>
  </si>
  <si>
    <t xml:space="preserve">          at point  X=  44.9754  Y= 108.8209  Z=   0.0000</t>
  </si>
  <si>
    <t xml:space="preserve">          at point  X=  48.8754  Y= 108.8209  Z=   0.0000</t>
  </si>
  <si>
    <t xml:space="preserve">          at point  X=  52.8254  Y= 108.8209  Z=   0.0000</t>
  </si>
  <si>
    <t xml:space="preserve">          at point  X=  46.9754  Y= 107.8209  Z=   0.0000</t>
  </si>
  <si>
    <t xml:space="preserve">          at point  X=  48.8754  Y= 107.8209  Z=   0.0000</t>
  </si>
  <si>
    <t xml:space="preserve">          at point  X=  49.8754  Y= 106.8209  Z=   0.0000</t>
  </si>
  <si>
    <t xml:space="preserve">          at point  X=  43.9754  Y= 105.0509  Z=   0.0000</t>
  </si>
  <si>
    <t xml:space="preserve">          at point  X=  44.9754  Y= 105.0509  Z=   0.0000</t>
  </si>
  <si>
    <t xml:space="preserve">          at point  X=  45.9754  Y= 105.0509  Z=   0.0000</t>
  </si>
  <si>
    <t xml:space="preserve">          at point  X=  46.9754  Y= 105.0509  Z=   0.0000</t>
  </si>
  <si>
    <t xml:space="preserve">          at point  X=  47.9254  Y= 105.0509  Z=   0.0000</t>
  </si>
  <si>
    <t xml:space="preserve">          at point  X=  48.8754  Y= 105.0509  Z=   0.0000</t>
  </si>
  <si>
    <t xml:space="preserve">          at point  X=  52.7754  Y= 113.5209  Z= -9.0000</t>
  </si>
  <si>
    <t xml:space="preserve">          at point  X=  52.7754  Y= 110.1209  Z= -9.0000</t>
  </si>
  <si>
    <t xml:space="preserve">          at point  X=  49.5254  Y= 110.1209  Z= -9.0000</t>
  </si>
  <si>
    <t xml:space="preserve">          at point  X=  49.5254  Y= 113.5209  Z= -9.0000</t>
  </si>
  <si>
    <t xml:space="preserve">          at point  X=  48.8754  Y= 120.9509  Z=   0.0000</t>
  </si>
  <si>
    <t>Fundo do Elev</t>
  </si>
  <si>
    <t>Fundo Escada</t>
  </si>
  <si>
    <t>Complemento</t>
  </si>
  <si>
    <t xml:space="preserve">                to point, X=  53.8254  Y= 113.5709  Z=   0.000</t>
  </si>
  <si>
    <t>vert</t>
  </si>
  <si>
    <t>X=  42.0254  Y= 122.1709  Z=   0.0000</t>
  </si>
  <si>
    <t>X=  43.0254  Y= 122.1709  Z=   0.0000</t>
  </si>
  <si>
    <t>X=  45.4754  Y= 122.1709  Z=   0.0000</t>
  </si>
  <si>
    <t>X=  47.9254  Y= 122.1709  Z=   0.0000</t>
  </si>
  <si>
    <t>X=  50.3754  Y= 122.1709  Z=   0.0000</t>
  </si>
  <si>
    <t>X=  52.8254  Y= 122.1709  Z=   0.0000</t>
  </si>
  <si>
    <t>X=  53.8254  Y= 122.1709  Z=   0.0000</t>
  </si>
  <si>
    <t>X=  53.8254  Y= 121.1709  Z=   0.0000</t>
  </si>
  <si>
    <t>X=  53.8254  Y= 120.7709  Z=   0.0000</t>
  </si>
  <si>
    <t>X=  53.8254  Y= 117.9509  Z=   0.0000</t>
  </si>
  <si>
    <t>X=  53.8254  Y= 116.1209  Z=   0.0000</t>
  </si>
  <si>
    <t>X=  53.8254  Y= 113.5709  Z=   0.0000</t>
  </si>
  <si>
    <t>X=  53.8254  Y= 111.8209  Z=   0.0000</t>
  </si>
  <si>
    <t>X=  47.8754  Y= 121.2209  Z=   0.0000</t>
  </si>
  <si>
    <t>X=  45.4754  Y= 121.2209  Z=   0.0000</t>
  </si>
  <si>
    <t>X=  42.9754  Y= 121.2209  Z=   0.0000</t>
  </si>
  <si>
    <t>X=  42.0254  Y= 121.2209  Z=   0.0000</t>
  </si>
  <si>
    <t>X=  52.8754  Y= 121.2209  Z=   0.0000</t>
  </si>
  <si>
    <t>X=  53.8254  Y= 121.2209  Z=   0.0000</t>
  </si>
  <si>
    <t>X=  42.9754  Y= 120.8209  Z=   0.0000</t>
  </si>
  <si>
    <t>X=  42.0254  Y= 120.8209  Z=   0.0000</t>
  </si>
  <si>
    <t>X=  52.8754  Y= 120.7709  Z=   0.0000</t>
  </si>
  <si>
    <t>X=  42.9754  Y= 117.9509  Z=   0.0000</t>
  </si>
  <si>
    <t>X=  42.0254  Y= 117.9509  Z=   0.0000</t>
  </si>
  <si>
    <t>X=  52.8754  Y= 117.9509  Z=   0.0000</t>
  </si>
  <si>
    <t>X=  42.9754  Y= 116.1209  Z=   0.0000</t>
  </si>
  <si>
    <t>X=  42.0254  Y= 116.1209  Z=   0.0000</t>
  </si>
  <si>
    <t>X=  52.8754  Y= 116.1209  Z=   0.0000</t>
  </si>
  <si>
    <t>X=  42.9754  Y= 115.7209  Z=   0.0000</t>
  </si>
  <si>
    <t>X=  42.0254  Y= 115.7209  Z=   0.0000</t>
  </si>
  <si>
    <t>X=  52.8754  Y= 115.7209  Z=   0.0000</t>
  </si>
  <si>
    <t>X=  53.8254  Y= 115.7209  Z=   0.0000</t>
  </si>
  <si>
    <t>X=  42.9754  Y= 113.5709  Z=   0.0000</t>
  </si>
  <si>
    <t>X=  42.0254  Y= 113.5709  Z=   0.0000</t>
  </si>
  <si>
    <t>X=  52.8754  Y= 113.5709  Z=   0.0000</t>
  </si>
  <si>
    <t>X=  53.8254  Y= 113.5709  Z=   0.000</t>
  </si>
  <si>
    <t>X=  42.0254  Y= 111.9209  Z=   0.0000</t>
  </si>
  <si>
    <t>X=  42.9754  Y= 111.9209  Z=   0.0000</t>
  </si>
  <si>
    <t>X=  52.8754  Y= 111.8209  Z=   0.0000</t>
  </si>
  <si>
    <t>X=  42.9754  Y= 110.0709  Z=   0.0000</t>
  </si>
  <si>
    <t>X=  42.0254  Y= 110.0709  Z=   0.0000</t>
  </si>
  <si>
    <t>X=  52.8754  Y= 110.0709  Z=   0.0000</t>
  </si>
  <si>
    <t>X=  53.8254  Y= 110.0709  Z=   0.0000</t>
  </si>
  <si>
    <t>X=  42.9754  Y= 108.8209  Z=   0.0000</t>
  </si>
  <si>
    <t>X=  42.0254  Y= 108.8209  Z=   0.0000</t>
  </si>
  <si>
    <t>X=  52.8754  Y= 108.8209  Z=   0.0000</t>
  </si>
  <si>
    <t>X=  53.8254  Y= 108.8209  Z=   0.0000</t>
  </si>
  <si>
    <t>X=  52.8754  Y= 108.4209  Z=   0.0000</t>
  </si>
  <si>
    <t>X=  53.8254  Y= 108.4209  Z=   0.0000</t>
  </si>
  <si>
    <t>X=  42.9754  Y= 106.1709  Z=   0.0000</t>
  </si>
  <si>
    <t>X=  42.0254  Y= 106.1709  Z=   0.0000</t>
  </si>
  <si>
    <t>X=  52.8754  Y= 106.1709  Z=   0.0000</t>
  </si>
  <si>
    <t>X=  53.8254  Y= 106.1709  Z=   0.0000</t>
  </si>
  <si>
    <t>X=  42.9754  Y= 105.5709  Z=   0.0000</t>
  </si>
  <si>
    <t>X=  42.0254  Y= 105.5709  Z=   0.0000</t>
  </si>
  <si>
    <t>X=  49.6754  Y= 105.5709  Z=   0.0000</t>
  </si>
  <si>
    <t>X=  51.2254  Y= 105.5709  Z=   0.0000</t>
  </si>
  <si>
    <t>X=  52.8254  Y= 105.5709  Z=   0.0000</t>
  </si>
  <si>
    <t>X=  53.8254  Y= 105.5709  Z=   0.0000</t>
  </si>
  <si>
    <t>X=  42.9754  Y= 105.0509  Z=   0.0000</t>
  </si>
  <si>
    <t>X=  42.0254  Y= 105.0509  Z=   0.0000</t>
  </si>
  <si>
    <t>X=  49.6754  Y= 105.0509  Z=   0.0000</t>
  </si>
  <si>
    <t>X=  53.8254  Y= 105.0509  Z=   0.0000</t>
  </si>
  <si>
    <t>X=  43.0254  Y= 105.0009  Z=   0.0000</t>
  </si>
  <si>
    <t>X=  43.0254  Y= 104.0509  Z=   0.0000</t>
  </si>
  <si>
    <t>X=  42.9754  Y= 122.1709  Z=   0.0000</t>
  </si>
  <si>
    <t>X=  45.4754  Y= 120.8209  Z=   0.0000</t>
  </si>
  <si>
    <t>X=  46.3254  Y= 105.0009  Z=   0.0000</t>
  </si>
  <si>
    <t>X=  46.3254  Y= 104.0509  Z=   0.0000</t>
  </si>
  <si>
    <t>X=  47.8754  Y= 122.1709  Z=   0.0000</t>
  </si>
  <si>
    <t>X=  49.6254  Y= 105.0009  Z=   0.0000</t>
  </si>
  <si>
    <t>X=  49.6254  Y= 104.0509  Z=   0.0000</t>
  </si>
  <si>
    <t>X=  50.3754  Y= 121.1709  Z=   0.0000</t>
  </si>
  <si>
    <t>X=  51.2254  Y= 106.1209  Z=   0.0000</t>
  </si>
  <si>
    <t>X=  51.2254  Y= 105.0509  Z=   0.0000</t>
  </si>
  <si>
    <t>X=  51.2254  Y= 104.0509  Z=   0.0000</t>
  </si>
  <si>
    <t>X=  52.8254  Y= 106.1209  Z=   0.0000</t>
  </si>
  <si>
    <t>X=  52.8254  Y= 105.0509  Z=   0.0000</t>
  </si>
  <si>
    <t>X=  52.8254  Y= 104.0509  Z=   0.0000</t>
  </si>
  <si>
    <t>X=  52.8754  Y= 122.1709  Z=   0.0000</t>
  </si>
  <si>
    <t xml:space="preserve">          at point  X=  49.5254  Y= 112.8209  Z=   -9.0000</t>
  </si>
  <si>
    <t xml:space="preserve">          at point  X=  49.8754  Y= 112.8209  Z=   -9.0000</t>
  </si>
  <si>
    <t xml:space="preserve">          at point  X=  50.8754  Y= 112.8209  Z=   -9.0000</t>
  </si>
  <si>
    <t xml:space="preserve">          at point  X=  51.8754  Y= 112.8209  Z=   -9.0000</t>
  </si>
  <si>
    <t xml:space="preserve">          at point  X=  52.7754  Y= 112.8209  Z=   -9.0000</t>
  </si>
  <si>
    <t xml:space="preserve">          at point  X=  49.5254  Y= 111.8209  Z=   -9.0000</t>
  </si>
  <si>
    <t xml:space="preserve">          at point  X=  49.8754  Y= 111.8209  Z=   -9.0000</t>
  </si>
  <si>
    <t xml:space="preserve">          at point  X=  50.8754  Y= 111.8209  Z=   -9.0000</t>
  </si>
  <si>
    <t xml:space="preserve">          at point  X=  51.8754  Y= 111.8209  Z=   -9.0000</t>
  </si>
  <si>
    <t xml:space="preserve">          at point  X=  52.7754  Y= 111.8209  Z=   -9.0000</t>
  </si>
  <si>
    <t xml:space="preserve">          at point  X=  49.5254  Y= 110.8209  Z=   -9.0000</t>
  </si>
  <si>
    <t xml:space="preserve">          at point  X=  49.8754  Y= 110.8209  Z=   -9.0000</t>
  </si>
  <si>
    <t xml:space="preserve">          at point  X=  50.8754  Y= 110.8209  Z=   -9.0000</t>
  </si>
  <si>
    <t xml:space="preserve">          at point  X=  51.8754  Y= 110.8209  Z=   -9.0000</t>
  </si>
  <si>
    <t xml:space="preserve">          at point  X=  52.7754  Y= 110.8209  Z=   -9.0000</t>
  </si>
  <si>
    <t xml:space="preserve">                at point, X=  49.8754  Y= 113.5209  Z=   -9.0000</t>
  </si>
  <si>
    <t xml:space="preserve">                at point, X=  50.8754  Y= 113.5209  Z=   -9.0000</t>
  </si>
  <si>
    <t xml:space="preserve">                at point, X=  51.8754  Y= 113.5209  Z=   -9.0000</t>
  </si>
  <si>
    <t xml:space="preserve">                at point, X=  49.8754  Y= 110.1209  Z=   -9.0000</t>
  </si>
  <si>
    <t xml:space="preserve">                at point, X=  50.8754  Y= 110.1209  Z=   -9.0000</t>
  </si>
  <si>
    <t xml:space="preserve">                at point, X=  51.8754  Y= 110.1209  Z=   -9.0000</t>
  </si>
  <si>
    <t xml:space="preserve">          at point  X=  42.0254  Y= 122.1709  Z=   -9.0000</t>
  </si>
  <si>
    <t xml:space="preserve">          at point  X=  43.0254  Y= 122.1709  Z=   -9.0000</t>
  </si>
  <si>
    <t xml:space="preserve">          at point  X=  45.4754  Y= 122.1709  Z=   -9.0000</t>
  </si>
  <si>
    <t xml:space="preserve">          at point  X=  47.9254  Y= 122.1709  Z=   -9.0000</t>
  </si>
  <si>
    <t xml:space="preserve">          at point  X=  50.3754  Y= 122.1709  Z=   -9.0000</t>
  </si>
  <si>
    <t xml:space="preserve">          at point  X=  52.8254  Y= 122.1709  Z=   -9.0000</t>
  </si>
  <si>
    <t xml:space="preserve">          at point  X=  53.8254  Y= 122.1709  Z=   -9.0000</t>
  </si>
  <si>
    <t xml:space="preserve">          at point  X=  53.8254  Y= 121.1709  Z=   -9.0000</t>
  </si>
  <si>
    <t xml:space="preserve">          at point  X=  53.8254  Y= 120.7709  Z=   -9.0000</t>
  </si>
  <si>
    <t xml:space="preserve">          at point  X=  53.8254  Y= 117.9509  Z=   -9.0000</t>
  </si>
  <si>
    <t xml:space="preserve">          at point  X=  53.8254  Y= 116.1209  Z=   -9.0000</t>
  </si>
  <si>
    <t xml:space="preserve">          at point  X=  53.8254  Y= 113.5709  Z=   -9.0000</t>
  </si>
  <si>
    <t xml:space="preserve">          at point  X=  53.8254  Y= 111.8209  Z=   -9.0000</t>
  </si>
  <si>
    <t xml:space="preserve">          at point  X=  47.8754  Y= 121.2209  Z=   -9.0000</t>
  </si>
  <si>
    <t xml:space="preserve">          at point  X=  45.4754  Y= 121.2209  Z=   -9.0000</t>
  </si>
  <si>
    <t xml:space="preserve">          at point  X=  42.9754  Y= 121.2209  Z=   -9.0000</t>
  </si>
  <si>
    <t xml:space="preserve">          at point  X=  42.0254  Y= 121.2209  Z=   -9.0000</t>
  </si>
  <si>
    <t xml:space="preserve">              from point, X=  52.8754  Y= 121.2209  Z=   -9.0000</t>
  </si>
  <si>
    <t xml:space="preserve">                to point, X=  53.8254  Y= 121.2209  Z=   -9.0000</t>
  </si>
  <si>
    <t xml:space="preserve">              from point, X=  42.9754  Y= 120.8209  Z=   -9.0000</t>
  </si>
  <si>
    <t xml:space="preserve">                to point, X=  42.0254  Y= 120.8209  Z=   -9.0000</t>
  </si>
  <si>
    <t xml:space="preserve">              from point, X=  52.8754  Y= 120.7709  Z=   -9.0000</t>
  </si>
  <si>
    <t xml:space="preserve">                to point, X=  53.8254  Y= 120.7709  Z=   -9.0000</t>
  </si>
  <si>
    <t xml:space="preserve">              from point, X=  42.9754  Y= 117.9509  Z=   -9.0000</t>
  </si>
  <si>
    <t xml:space="preserve">                to point, X=  42.0254  Y= 117.9509  Z=   -9.0000</t>
  </si>
  <si>
    <t xml:space="preserve">              from point, X=  52.8754  Y= 117.9509  Z=   -9.0000</t>
  </si>
  <si>
    <t xml:space="preserve">                to point, X=  53.8254  Y= 117.9509  Z=   -9.0000</t>
  </si>
  <si>
    <t xml:space="preserve">              from point, X=  42.9754  Y= 116.1209  Z=   -9.0000</t>
  </si>
  <si>
    <t xml:space="preserve">                to point, X=  42.0254  Y= 116.1209  Z=   -9.0000</t>
  </si>
  <si>
    <t xml:space="preserve">              from point, X=  52.8754  Y= 116.1209  Z=   -9.0000</t>
  </si>
  <si>
    <t xml:space="preserve">                to point, X=  53.8254  Y= 116.1209  Z=   -9.0000</t>
  </si>
  <si>
    <t xml:space="preserve">              from point, X=  42.9754  Y= 115.7209  Z=   -9.0000</t>
  </si>
  <si>
    <t xml:space="preserve">                to point, X=  42.0254  Y= 115.7209  Z=   -9.0000</t>
  </si>
  <si>
    <t xml:space="preserve">              from point, X=  52.8754  Y= 115.7209  Z=   -9.0000</t>
  </si>
  <si>
    <t xml:space="preserve">                to point, X=  53.8254  Y= 115.7209  Z=   -9.0000</t>
  </si>
  <si>
    <t xml:space="preserve">              from point, X=  42.9754  Y= 113.5709  Z=   -9.0000</t>
  </si>
  <si>
    <t xml:space="preserve">                to point, X=  42.0254  Y= 113.5709  Z=   -9.0000</t>
  </si>
  <si>
    <t xml:space="preserve">              from point, X=  52.8754  Y= 113.5709  Z=   -9.0000</t>
  </si>
  <si>
    <t xml:space="preserve">              from point, X=  42.0254  Y= 111.9209  Z=   -9.0000</t>
  </si>
  <si>
    <t xml:space="preserve">                to point, X=  42.9754  Y= 111.9209  Z=   -9.0000</t>
  </si>
  <si>
    <t xml:space="preserve">              from point, X=  52.8754  Y= 111.8209  Z=   -9.0000</t>
  </si>
  <si>
    <t xml:space="preserve">                to point, X=  53.8254  Y= 111.8209  Z=   -9.0000</t>
  </si>
  <si>
    <t xml:space="preserve">              from point, X=  42.9754  Y= 110.0709  Z=   -9.0000</t>
  </si>
  <si>
    <t xml:space="preserve">                to point, X=  42.0254  Y= 110.0709  Z=   -9.0000</t>
  </si>
  <si>
    <t xml:space="preserve">              from point, X=  52.8754  Y= 110.0709  Z=   -9.0000</t>
  </si>
  <si>
    <t xml:space="preserve">                to point, X=  53.8254  Y= 110.0709  Z=   -9.0000</t>
  </si>
  <si>
    <t xml:space="preserve">              from point, X=  42.9754  Y= 108.8209  Z=   -9.0000</t>
  </si>
  <si>
    <t xml:space="preserve">                to point, X=  42.0254  Y= 108.8209  Z=   -9.0000</t>
  </si>
  <si>
    <t xml:space="preserve">              from point, X=  52.8754  Y= 108.8209  Z=   -9.0000</t>
  </si>
  <si>
    <t xml:space="preserve">                to point, X=  53.8254  Y= 108.8209  Z=   -9.0000</t>
  </si>
  <si>
    <t xml:space="preserve">              from point, X=  52.8754  Y= 108.4209  Z=   -9.0000</t>
  </si>
  <si>
    <t xml:space="preserve">                to point, X=  53.8254  Y= 108.4209  Z=   -9.0000</t>
  </si>
  <si>
    <t xml:space="preserve">              from point, X=  42.9754  Y= 106.1709  Z=   -9.0000</t>
  </si>
  <si>
    <t xml:space="preserve">                to point, X=  42.0254  Y= 106.1709  Z=   -9.0000</t>
  </si>
  <si>
    <t xml:space="preserve">              from point, X=  52.8754  Y= 106.1709  Z=   -9.0000</t>
  </si>
  <si>
    <t xml:space="preserve">                to point, X=  53.8254  Y= 106.1709  Z=   -9.0000</t>
  </si>
  <si>
    <t xml:space="preserve">              from point, X=  42.9754  Y= 105.5709  Z=   -9.0000</t>
  </si>
  <si>
    <t xml:space="preserve">                to point, X=  42.0254  Y= 105.5709  Z=   -9.0000</t>
  </si>
  <si>
    <t xml:space="preserve">          at point  X=  49.6754  Y= 105.5709  Z=   -9.0000</t>
  </si>
  <si>
    <t xml:space="preserve">          at point  X=  51.2254  Y= 105.5709  Z=   -9.0000</t>
  </si>
  <si>
    <t xml:space="preserve">          at point  X=  52.8254  Y= 105.5709  Z=   -9.0000</t>
  </si>
  <si>
    <t xml:space="preserve">          at point  X=  53.8254  Y= 105.5709  Z=   -9.0000</t>
  </si>
  <si>
    <t xml:space="preserve">              from point, X=  42.9754  Y= 105.0509  Z=   -9.0000</t>
  </si>
  <si>
    <t xml:space="preserve">                to point, X=  42.0254  Y= 105.0509  Z=   -9.0000</t>
  </si>
  <si>
    <t xml:space="preserve">              from point, X=  49.6754  Y= 105.0509  Z=   -9.0000</t>
  </si>
  <si>
    <t xml:space="preserve">                to point, X=  53.8254  Y= 105.0509  Z=   -9.0000</t>
  </si>
  <si>
    <t xml:space="preserve">              from point, X=  43.0254  Y= 105.0009  Z=   -9.0000</t>
  </si>
  <si>
    <t xml:space="preserve">                to point, X=  43.0254  Y= 104.0509  Z=   -9.0000</t>
  </si>
  <si>
    <t xml:space="preserve">                to point, X=  42.9754  Y= 122.1709  Z=   -9.0000</t>
  </si>
  <si>
    <t xml:space="preserve">              from point, X=  45.4754  Y= 120.8209  Z=   -9.0000</t>
  </si>
  <si>
    <t xml:space="preserve">                to point, X=  45.4754  Y= 122.1709  Z=   -9.0000</t>
  </si>
  <si>
    <t xml:space="preserve">              from point, X=  46.3254  Y= 105.0009  Z=   -9.0000</t>
  </si>
  <si>
    <t xml:space="preserve">                to point, X=  46.3254  Y= 104.0509  Z=   -9.0000</t>
  </si>
  <si>
    <t xml:space="preserve">              from point, X=  47.8754  Y= 121.2209  Z=   -9.0000</t>
  </si>
  <si>
    <t xml:space="preserve">                to point, X=  47.8754  Y= 122.1709  Z=   -9.0000</t>
  </si>
  <si>
    <t xml:space="preserve">              from point, X=  49.6254  Y= 105.0009  Z=   -9.0000</t>
  </si>
  <si>
    <t xml:space="preserve">                to point, X=  49.6254  Y= 104.0509  Z=   -9.0000</t>
  </si>
  <si>
    <t xml:space="preserve">              from point, X=  50.3754  Y= 121.1709  Z=   -9.0000</t>
  </si>
  <si>
    <t xml:space="preserve">                to point, X=  50.3754  Y= 122.1709  Z=   -9.0000</t>
  </si>
  <si>
    <t xml:space="preserve">          at point  X=  51.2254  Y= 106.1209  Z=   -9.0000</t>
  </si>
  <si>
    <t xml:space="preserve">          at point  X=  51.2254  Y= 105.0509  Z=   -9.0000</t>
  </si>
  <si>
    <t xml:space="preserve">          at point  X=  51.2254  Y= 104.0509  Z=   -9.0000</t>
  </si>
  <si>
    <t xml:space="preserve">          at point  X=  52.8254  Y= 106.1209  Z=   -9.0000</t>
  </si>
  <si>
    <t xml:space="preserve">          at point  X=  52.8254  Y= 105.0509  Z=   -9.0000</t>
  </si>
  <si>
    <t xml:space="preserve">          at point  X=  52.8254  Y= 104.0509  Z=   -9.0000</t>
  </si>
  <si>
    <t xml:space="preserve">                to point, X=  52.8754  Y= 122.1709  Z=   -9.0000</t>
  </si>
  <si>
    <t xml:space="preserve">                at point, X=  43.9754  Y= 111.9209  Z=   0.0000</t>
  </si>
  <si>
    <t xml:space="preserve">          at point  X=  44.7754  Y= 111.8709  Z=  -9.0000</t>
  </si>
  <si>
    <t xml:space="preserve">          at point  X=  46.7604  Y= 111.8709  Z=  -9.0000</t>
  </si>
  <si>
    <t xml:space="preserve">          at point  X=  46.7604  Y= 110.1209  Z=   -9.0000</t>
  </si>
  <si>
    <t xml:space="preserve">          at point  X=  44.7754  Y= 110.1209  Z=   -9.0000</t>
  </si>
  <si>
    <t>x = [9.8, 6.45, 6.45, 9.8, 9.75, 9.75, 6.5, 6.5, ]</t>
  </si>
  <si>
    <t>y = [5.02, 5.02, 8.52, 8.52, 8.47, 5.07, 5.07, 8.47, ]</t>
  </si>
  <si>
    <t>z = [0, 0, 0, 0, -9, -9, -9, -9, ]</t>
  </si>
  <si>
    <t xml:space="preserve">0, 0, 0, 0, 0, 0, 0, 0, 0, 0, 0, 0, 0, 0, 0, 0, </t>
  </si>
  <si>
    <t xml:space="preserve">16.12, 16.12, 15.72, 15.72, 8.52, 8.52, 6.87, 6.87, 5.02, 5.02, 5.02, 5.02, 1.12, 1.12, 0, 0, </t>
  </si>
  <si>
    <t xml:space="preserve">4.9, 9.8, 0, 4.9, 6.45, 9.8, 1.7, 3.79, 1.7, 3.79, 6.45, 9.8, 6.6, 9.8, 0, 6.6, </t>
  </si>
  <si>
    <t xml:space="preserve">          at point  X=  44.7254  Y= 111.7459  Z=   0.0000</t>
  </si>
  <si>
    <t>at point, X=  52.8254  Y= 113.5709  Z=   0.0000</t>
  </si>
  <si>
    <t>at point, X=  52.8254  Y= 112.8209  Z=   0.0000</t>
  </si>
  <si>
    <t>at point, X=  52.8254  Y= 111.8209  Z=   0.0000</t>
  </si>
  <si>
    <t>at point, X=  52.8254  Y= 110.8209  Z=   0.0000</t>
  </si>
  <si>
    <t>Complementos 2.0</t>
  </si>
  <si>
    <t xml:space="preserve">          at point  X=  44.7754  Y= 111.7459  Z=   -9.0000</t>
  </si>
  <si>
    <t xml:space="preserve">          at point  X=  44.9754  Y= 111.7459  Z=   -9.0000</t>
  </si>
  <si>
    <t xml:space="preserve">          at point  X=  45.9754  Y= 111.7459  Z=   -9.0000</t>
  </si>
  <si>
    <t xml:space="preserve">          at point  X=  44.7754  Y= 110.7459  Z=   -9.0000</t>
  </si>
  <si>
    <t xml:space="preserve">          at point  X=  44.9754  Y= 110.7459  Z=   -9.0000</t>
  </si>
  <si>
    <t xml:space="preserve">          at point  X=  45.9754  Y= 110.7459  Z=   -9.0000</t>
  </si>
  <si>
    <t>at point, X=  44.9754  Y= 111.8709  Z=   -9.0000</t>
  </si>
  <si>
    <t>at point, X=  45.9754  Y= 111.8709  Z=   -9.0000</t>
  </si>
  <si>
    <t>at point, X=  44.9754  Y= 110.1209  Z=   -9.0000</t>
  </si>
  <si>
    <t>at point, X=  45.9754  Y= 110.1209  Z=   -9.0000</t>
  </si>
  <si>
    <t>at point, X=  46.7604  Y= 110.9509  Z=   -9.0000</t>
  </si>
  <si>
    <t xml:space="preserve">          at point  X=  47.8754  Y= 122.1709  Z=   -9.0000</t>
  </si>
  <si>
    <t xml:space="preserve">          at point  X=  45.9754  Y= 122.1709  Z=   -9.0000</t>
  </si>
  <si>
    <t xml:space="preserve">          at point  X=  44.9754  Y= 122.1709  Z=   -9.0000</t>
  </si>
  <si>
    <t xml:space="preserve">          at point  X=  43.9754  Y= 122.1709  Z=   -9.0000</t>
  </si>
  <si>
    <t xml:space="preserve">          at point  X=  42.9754  Y= 122.1709  Z=   -9.0000</t>
  </si>
  <si>
    <t xml:space="preserve">          at point  X=  52.8754  Y= 122.1709  Z=   -9.0000</t>
  </si>
  <si>
    <t xml:space="preserve">          at point  X=  51.8754  Y= 122.1709  Z=   -9.0000</t>
  </si>
  <si>
    <t xml:space="preserve">          at point  X=  50.8754  Y= 122.1709  Z=   -9.0000</t>
  </si>
  <si>
    <t xml:space="preserve">          at point  X=  49.8754  Y= 122.1709  Z=   -9.0000</t>
  </si>
  <si>
    <t xml:space="preserve">          at point  X=  48.8754  Y= 122.1709  Z=   -9.0000</t>
  </si>
  <si>
    <t xml:space="preserve">          at point  X=  42.0254  Y= 104.0509  Z=   -9.0000</t>
  </si>
  <si>
    <t xml:space="preserve">          at point  X=  42.9754  Y= 104.0509  Z=   -9.0000</t>
  </si>
  <si>
    <t xml:space="preserve">          at point  X=  43.9754  Y= 104.0509  Z=   -9.0000</t>
  </si>
  <si>
    <t xml:space="preserve">          at point  X=  44.9754  Y= 104.0509  Z=   -9.0000</t>
  </si>
  <si>
    <t xml:space="preserve">          at point  X=  45.9754  Y= 104.0509  Z=   -9.0000</t>
  </si>
  <si>
    <t xml:space="preserve">          at point  X=  46.9754  Y= 104.0509  Z=   -9.0000</t>
  </si>
  <si>
    <t xml:space="preserve">          at point  X=  47.9254  Y= 104.0509  Z=   -9.0000</t>
  </si>
  <si>
    <t xml:space="preserve">          at point  X=  48.8754  Y= 104.0509  Z=   -9.0000</t>
  </si>
  <si>
    <t xml:space="preserve">          at point  X=  49.6754  Y= 104.0509  Z=   -9.0000</t>
  </si>
  <si>
    <t xml:space="preserve">          at point  X=  50.6254  Y= 104.0509  Z=   -9.0000</t>
  </si>
  <si>
    <t xml:space="preserve">          at point  X=  50.8754  Y= 104.0509  Z=   -9.0000</t>
  </si>
  <si>
    <t xml:space="preserve">          at point  X=  51.8754  Y= 104.0509  Z=   -9.0000</t>
  </si>
  <si>
    <t xml:space="preserve">          at point  X=  52.8754  Y= 104.0509  Z=   -9.0000</t>
  </si>
  <si>
    <t xml:space="preserve">          at point  X=  53.8254  Y= 104.0509  Z=   -9.0000</t>
  </si>
  <si>
    <t xml:space="preserve">          at point  X=  42.0254  Y= 108.4209  Z=   -9.0000</t>
  </si>
  <si>
    <t xml:space="preserve">          at point  X=  42.0254  Y= 107.8209  Z=   -9.0000</t>
  </si>
  <si>
    <t xml:space="preserve">          at point  X=  42.0254  Y= 106.8209  Z=   -9.0000</t>
  </si>
  <si>
    <t xml:space="preserve">          at point  X=  42.0254  Y= 105.8209  Z=   -9.0000</t>
  </si>
  <si>
    <t xml:space="preserve">          at point  X=  42.0254  Y= 105.5709  Z=   -9.0000</t>
  </si>
  <si>
    <t xml:space="preserve">          at point  X=  42.0254  Y= 111.9209  Z=   -9.0000</t>
  </si>
  <si>
    <t xml:space="preserve">          at point  X=  42.0254  Y= 110.7459  Z=   -9.0000</t>
  </si>
  <si>
    <t xml:space="preserve">          at point  X=  42.0254  Y= 109.8209  Z=   -9.0000</t>
  </si>
  <si>
    <t xml:space="preserve">          at point  X=  42.0254  Y= 108.8209  Z=   -9.0000</t>
  </si>
  <si>
    <t xml:space="preserve">          at point  X=  42.0254  Y= 115.7209  Z=   -9.0000</t>
  </si>
  <si>
    <t xml:space="preserve">          at point  X=  42.0254  Y= 114.9509  Z=   -9.0000</t>
  </si>
  <si>
    <t xml:space="preserve">          at point  X=  42.0254  Y= 113.9509  Z=   -9.0000</t>
  </si>
  <si>
    <t xml:space="preserve">          at point  X=  42.0254  Y= 112.9509  Z=   -9.0000</t>
  </si>
  <si>
    <t xml:space="preserve">          at point  X=  42.0254  Y= 121.1709  Z=   -9.0000</t>
  </si>
  <si>
    <t xml:space="preserve">          at point  X=  42.0254  Y= 120.8209  Z=   -9.0000</t>
  </si>
  <si>
    <t xml:space="preserve">          at point  X=  42.0254  Y= 120.7709  Z=   -9.0000</t>
  </si>
  <si>
    <t xml:space="preserve">          at point  X=  42.0254  Y= 119.9509  Z=   -9.0000</t>
  </si>
  <si>
    <t xml:space="preserve">          at point  X=  42.0254  Y= 118.9509  Z=   -9.0000</t>
  </si>
  <si>
    <t xml:space="preserve">          at point  X=  42.0254  Y= 117.9509  Z=   -9.0000</t>
  </si>
  <si>
    <t xml:space="preserve">          at point  X=  42.0254  Y= 116.9509  Z=   -9.0000</t>
  </si>
  <si>
    <t xml:space="preserve">          at point  X=  42.0254  Y= 115.9509  Z=   -9.0000</t>
  </si>
  <si>
    <t xml:space="preserve">          at point  X=  53.8254  Y= 105.0009  Z=   -9.0000</t>
  </si>
  <si>
    <t xml:space="preserve">          at point  X=  53.8254  Y= 105.8209  Z=   -9.0000</t>
  </si>
  <si>
    <t xml:space="preserve">          at point  X=  53.8254  Y= 106.1209  Z=   -9.0000</t>
  </si>
  <si>
    <t xml:space="preserve">          at point  X=  53.8254  Y= 106.8209  Z=   -9.0000</t>
  </si>
  <si>
    <t xml:space="preserve">          at point  X=  53.8254  Y= 107.8209  Z=   -9.0000</t>
  </si>
  <si>
    <t xml:space="preserve">          at point  X=  53.8254  Y= 108.8209  Z=   -9.0000</t>
  </si>
  <si>
    <t xml:space="preserve">          at point  X=  53.8254  Y= 109.8209  Z=   -9.0000</t>
  </si>
  <si>
    <t xml:space="preserve">          at point  X=  53.8254  Y= 110.0709  Z=   -9.0000</t>
  </si>
  <si>
    <t xml:space="preserve">          at point  X=  53.8254  Y= 110.8209  Z=   -9.0000</t>
  </si>
  <si>
    <t xml:space="preserve">          at point  X=  53.8254  Y= 112.8209  Z=   -9.0000</t>
  </si>
  <si>
    <t xml:space="preserve">          at point  X=  53.8254  Y= 113.5959  Z=   -9.0000</t>
  </si>
  <si>
    <t xml:space="preserve">          at point  X=  53.8254  Y= 113.9509  Z=   -9.0000</t>
  </si>
  <si>
    <t xml:space="preserve">          at point  X=  53.8254  Y= 114.9509  Z=   -9.0000</t>
  </si>
  <si>
    <t xml:space="preserve">          at point  X=  53.8254  Y= 115.9509  Z=   -9.0000</t>
  </si>
  <si>
    <t xml:space="preserve">          at point  X=  53.8254  Y= 116.9509  Z=   -9.0000</t>
  </si>
  <si>
    <t xml:space="preserve">          at point  X=  53.8254  Y= 118.9509  Z=   -9.0000</t>
  </si>
  <si>
    <t xml:space="preserve">          at point  X=  53.8254  Y= 119.9509  Z=   -9.0000</t>
  </si>
  <si>
    <t xml:space="preserve">          at point  X=  53.8254  Y= 120.9509  Z=   -9.0000</t>
  </si>
  <si>
    <t xml:space="preserve">          at point  X=  53.8254  Y= 121.2209  Z=   -9.0000</t>
  </si>
  <si>
    <t xml:space="preserve">          at point  X=  46.9754  Y= 121.2209  Z=   -9.0000</t>
  </si>
  <si>
    <t xml:space="preserve">          at point  X=  45.9754  Y= 121.2209  Z=   -9.0000</t>
  </si>
  <si>
    <t xml:space="preserve">          at point  X=  44.9754  Y= 121.2209  Z=   -9.0000</t>
  </si>
  <si>
    <t xml:space="preserve">          at point  X=  43.9754  Y= 121.2209  Z=   -9.0000</t>
  </si>
  <si>
    <t xml:space="preserve">          at point  X=  47.8754  Y= 121.1709  Z=   -9.0000</t>
  </si>
  <si>
    <t xml:space="preserve">          at point  X=  46.9754  Y= 121.1709  Z=   -9.0000</t>
  </si>
  <si>
    <t xml:space="preserve">          at point  X=  45.9754  Y= 121.1709  Z=   -9.0000</t>
  </si>
  <si>
    <t xml:space="preserve">          at point  X=  44.9754  Y= 121.1709  Z=   -9.0000</t>
  </si>
  <si>
    <t xml:space="preserve">          at point  X=  43.9754  Y= 121.1709  Z=   -9.0000</t>
  </si>
  <si>
    <t xml:space="preserve">          at point  X=  42.9754  Y= 121.1709  Z=   -9.0000</t>
  </si>
  <si>
    <t xml:space="preserve">          at point  X=  49.6754  Y= 105.8209  Z=   -9.0000</t>
  </si>
  <si>
    <t xml:space="preserve">          at point  X=  49.8754  Y= 105.8209  Z=   -9.0000</t>
  </si>
  <si>
    <t xml:space="preserve">          at point  X=  50.8754  Y= 105.8209  Z=   -9.0000</t>
  </si>
  <si>
    <t xml:space="preserve">          at point  X=  51.8754  Y= 105.8209  Z=   -9.0000</t>
  </si>
  <si>
    <t xml:space="preserve">          at point  X=  52.8254  Y= 105.8209  Z=   -9.0000</t>
  </si>
  <si>
    <t xml:space="preserve">          at point  X=  52.8754  Y= 105.8209  Z=   -9.0000</t>
  </si>
  <si>
    <t xml:space="preserve">          at point  X=  49.6754  Y= 105.0509  Z=   -9.0000</t>
  </si>
  <si>
    <t xml:space="preserve">          at point  X=  49.8754  Y= 105.0509  Z=   -9.0000</t>
  </si>
  <si>
    <t xml:space="preserve">          at point  X=  50.8754  Y= 105.0509  Z=   -9.0000</t>
  </si>
  <si>
    <t xml:space="preserve">          at point  X=  51.8754  Y= 105.0509  Z=   -9.0000</t>
  </si>
  <si>
    <t xml:space="preserve">          at point  X=  52.8754  Y= 105.0509  Z=   -9.0000</t>
  </si>
  <si>
    <t xml:space="preserve">          at point  X=  53.8254  Y= 105.0509  Z=   -9.0000</t>
  </si>
  <si>
    <t xml:space="preserve">          at point  X=  49.6754  Y= 105.0009  Z=   -9.0000</t>
  </si>
  <si>
    <t xml:space="preserve">          at point  X=  49.8754  Y= 105.0009  Z=   -9.0000</t>
  </si>
  <si>
    <t xml:space="preserve">          at point  X=  50.8754  Y= 105.0009  Z=   -9.0000</t>
  </si>
  <si>
    <t xml:space="preserve">          at point  X=  51.8754  Y= 105.0009  Z=   -9.0000</t>
  </si>
  <si>
    <t xml:space="preserve">          at point  X=  52.8254  Y= 105.0009  Z=   -9.0000</t>
  </si>
  <si>
    <t xml:space="preserve">          at point  X=  52.8754  Y= 105.0009  Z=   -9.0000</t>
  </si>
  <si>
    <t xml:space="preserve">          at point  X=  42.9754  Y= 120.8209  Z=   -9.0000</t>
  </si>
  <si>
    <t xml:space="preserve">          at point  X=  43.0254  Y= 120.8209  Z=   -9.0000</t>
  </si>
  <si>
    <t xml:space="preserve">          at point  X=  43.0254  Y= 121.1709  Z=   -9.0000</t>
  </si>
  <si>
    <t xml:space="preserve">          at point  X=  43.0254  Y= 121.2209  Z=   -9.0000</t>
  </si>
  <si>
    <t xml:space="preserve">          at point  X=  43.9754  Y= 120.8209  Z=   -9.0000</t>
  </si>
  <si>
    <t xml:space="preserve">          at point  X=  44.9754  Y= 120.8209  Z=   -9.0000</t>
  </si>
  <si>
    <t xml:space="preserve">          at point  X=  45.9754  Y= 120.8209  Z=   -9.0000</t>
  </si>
  <si>
    <t xml:space="preserve">          at point  X=  46.9754  Y= 120.8209  Z=   -9.0000</t>
  </si>
  <si>
    <t xml:space="preserve">          at point  X=  46.9754  Y= 122.1709  Z=   -9.0000</t>
  </si>
  <si>
    <t xml:space="preserve">          at point  X=  49.8754  Y= 106.1209  Z=   -9.0000</t>
  </si>
  <si>
    <t xml:space="preserve">          at point  X=  49.8754  Y= 104.0509  Z=   -9.0000</t>
  </si>
  <si>
    <t xml:space="preserve">          at point  X=  50.8754  Y= 106.1209  Z=   -9.0000</t>
  </si>
  <si>
    <t xml:space="preserve">          at point  X=  51.8754  Y= 106.1209  Z=   -9.0000</t>
  </si>
  <si>
    <t xml:space="preserve">          at point  X=  52.8754  Y= 106.1209  Z=   -9.0000</t>
  </si>
  <si>
    <t>Projeto</t>
  </si>
  <si>
    <t>Paredes</t>
  </si>
  <si>
    <t>Malha</t>
  </si>
  <si>
    <t>x = [6.6, 0, 0, 4.9, 4.9, 9.8, 9.8, 6.6, 6.6, 9.8, 9.8, 9.8, 9.8, 1.7, 3.79, 3.79, 1.7, 9.8, 6.45, 6.45, 9.8, ]</t>
  </si>
  <si>
    <t>y = [0, 0, 15.72, 15.72, 16.12, 16.12, 1.12, 1.12, 0, 8.52, 7.77, 6.77, 5.77, 6.87, 6.87, 5.02, 5.02, 5.02, 5.02, 8.52, 8.52, ]</t>
  </si>
  <si>
    <t>z = [0, 0, 0, 0, 0, 0, 0, 0, 0, 0, 0, 0, 0, 0, 0, 0, 0, 0, 0, 0, 0, ]</t>
  </si>
  <si>
    <t>at point, X=  42.9754  Y= 111.7459  Z=  -9.0000</t>
  </si>
  <si>
    <t>at point, X=  42.0254  Y= 111.7459  Z=   -9.0000</t>
  </si>
  <si>
    <t>at point, X=  46.7604  Y= 111.7459  Z=   0.0000</t>
  </si>
  <si>
    <t>at point, X=  46.7604  Y= 110.7459  Z=   0.0000</t>
  </si>
  <si>
    <t xml:space="preserve">          at point  X=  46.9754  Y= 122.1709  Z=  -9.0000</t>
  </si>
  <si>
    <t xml:space="preserve">          at point  X=  45.9754  Y= 122.1709  Z=  -9.0000</t>
  </si>
  <si>
    <t xml:space="preserve">          at point  X=  44.9754  Y= 122.1709  Z=  -9.0000</t>
  </si>
  <si>
    <t xml:space="preserve">          at point  X=  43.9754  Y= 122.1709  Z=  -9.0000</t>
  </si>
  <si>
    <t xml:space="preserve">          at point  X=  43.0254  Y= 122.1709  Z=  -9.0000</t>
  </si>
  <si>
    <t xml:space="preserve">          at point  X=  42.9754  Y= 122.1709  Z=  -9.0000</t>
  </si>
  <si>
    <t xml:space="preserve">          at point  X=  42.0254  Y= 122.1709  Z=  -9.0000</t>
  </si>
  <si>
    <t>z</t>
  </si>
  <si>
    <t xml:space="preserve">          at point  X=  52.8754  Y= 121.2209  Z=   -9.0000</t>
  </si>
  <si>
    <t xml:space="preserve">          at point  X=  52.8254  Y= 121.2209  Z=   -9.0000</t>
  </si>
  <si>
    <t xml:space="preserve">          at point  X=  51.8754  Y= 121.2209  Z=   -9.0000</t>
  </si>
  <si>
    <t xml:space="preserve">          at point  X=  50.8754  Y= 121.2209  Z=   -9.0000</t>
  </si>
  <si>
    <t xml:space="preserve">          at point  X=  49.8754  Y= 121.2209  Z=   -9.0000</t>
  </si>
  <si>
    <t xml:space="preserve">          at point  X=  48.8754  Y= 121.2209  Z=   -9.0000</t>
  </si>
  <si>
    <t xml:space="preserve">          at point  X=  47.9254  Y= 121.2209  Z=   -9.0000</t>
  </si>
  <si>
    <t xml:space="preserve">          at point  X=  47.8754  Y= 120.9509  Z=   -9.0000</t>
  </si>
  <si>
    <t xml:space="preserve">          at point  X=  47.8754  Y= 120.8209  Z=   -9.0000</t>
  </si>
  <si>
    <t xml:space="preserve">          at point  X=  49.6754  Y= 106.1209  Z=   -9.0000</t>
  </si>
  <si>
    <t xml:space="preserve">          at point  X=  42.9754  Y= 105.0009  Z=   -9.0000</t>
  </si>
  <si>
    <t xml:space="preserve">          at point  X=  43.0254  Y= 105.0009  Z=   -9.0000</t>
  </si>
  <si>
    <t xml:space="preserve">          at point  X=  43.9754  Y= 105.0009  Z=   -9.0000</t>
  </si>
  <si>
    <t xml:space="preserve">          at point  X=  44.9754  Y= 105.0009  Z=   -9.0000</t>
  </si>
  <si>
    <t xml:space="preserve">          at point  X=  45.9754  Y= 105.0009  Z=   -9.0000</t>
  </si>
  <si>
    <t xml:space="preserve">          at point  X=  46.9754  Y= 105.0009  Z=   -9.0000</t>
  </si>
  <si>
    <t xml:space="preserve">          at point  X=  47.9254  Y= 105.0009  Z=   -9.0000</t>
  </si>
  <si>
    <t xml:space="preserve">          at point  X=  48.8754  Y= 105.0009  Z=   -9.0000</t>
  </si>
  <si>
    <t xml:space="preserve">          at point  X=  49.6254  Y= 105.0009  Z=   -9.0000</t>
  </si>
  <si>
    <t xml:space="preserve">          at point  X=  42.9754  Y= 108.4209  Z=   -9.0000</t>
  </si>
  <si>
    <t xml:space="preserve">          at point  X=  42.9754  Y= 107.8209  Z=   -9.0000</t>
  </si>
  <si>
    <t xml:space="preserve">          at point  X=  42.9754  Y= 106.8209  Z=   -9.0000</t>
  </si>
  <si>
    <t xml:space="preserve">          at point  X=  42.9754  Y= 105.8209  Z=   -9.0000</t>
  </si>
  <si>
    <t xml:space="preserve">          at point  X=  42.9754  Y= 105.5709  Z=   -9.0000</t>
  </si>
  <si>
    <t xml:space="preserve">          at point  X=  42.9754  Y= 105.0509  Z=   -9.0000</t>
  </si>
  <si>
    <t xml:space="preserve">          at point  X=  42.9754  Y= 111.9209  Z=   -9.0000</t>
  </si>
  <si>
    <t xml:space="preserve">          at point  X=  42.9754  Y= 110.7459  Z=   -9.0000</t>
  </si>
  <si>
    <t xml:space="preserve">          at point  X=  42.9754  Y= 109.8209  Z=   -9.0000</t>
  </si>
  <si>
    <t xml:space="preserve">          at point  X=  42.9754  Y= 108.8209  Z=   -9.0000</t>
  </si>
  <si>
    <t xml:space="preserve">          at point  X=  42.9754  Y= 115.6709  Z=   -9.0000</t>
  </si>
  <si>
    <t xml:space="preserve">          at point  X=  42.9754  Y= 114.9509  Z=   -9.0000</t>
  </si>
  <si>
    <t xml:space="preserve">          at point  X=  42.9754  Y= 113.9509  Z=   -9.0000</t>
  </si>
  <si>
    <t xml:space="preserve">          at point  X=  42.9754  Y= 112.9509  Z=   -9.0000</t>
  </si>
  <si>
    <t xml:space="preserve">          at point  X=  42.9754  Y= 120.7709  Z=   -9.0000</t>
  </si>
  <si>
    <t xml:space="preserve">          at point  X=  42.9754  Y= 119.9509  Z=   -9.0000</t>
  </si>
  <si>
    <t xml:space="preserve">          at point  X=  42.9754  Y= 118.9509  Z=   -9.0000</t>
  </si>
  <si>
    <t xml:space="preserve">          at point  X=  42.9754  Y= 117.9509  Z=   -9.0000</t>
  </si>
  <si>
    <t xml:space="preserve">          at point  X=  42.9754  Y= 116.9509  Z=   -9.0000</t>
  </si>
  <si>
    <t xml:space="preserve">          at point  X=  42.9754  Y= 115.9509  Z=   -9.0000</t>
  </si>
  <si>
    <t xml:space="preserve">          at point  X=  52.8754  Y= 106.1709  Z=   -9.0000</t>
  </si>
  <si>
    <t xml:space="preserve">          at point  X=  52.8754  Y= 106.8209  Z=   -9.0000</t>
  </si>
  <si>
    <t xml:space="preserve">          at point  X=  52.8754  Y= 107.8209  Z=   -9.0000</t>
  </si>
  <si>
    <t xml:space="preserve">          at point  X=  52.8754  Y= 108.8209  Z=   -9.0000</t>
  </si>
  <si>
    <t xml:space="preserve">          at point  X=  52.8754  Y= 109.8209  Z=   -9.0000</t>
  </si>
  <si>
    <t xml:space="preserve">          at point  X=  52.8754  Y= 110.0709  Z=   -9.0000</t>
  </si>
  <si>
    <t xml:space="preserve">          at point  X=  52.8754  Y= 110.8209  Z=   -9.0000</t>
  </si>
  <si>
    <t xml:space="preserve">          at point  X=  52.8754  Y= 111.8209  Z=   -9.0000</t>
  </si>
  <si>
    <t xml:space="preserve">          at point  X=  52.8754  Y= 112.8209  Z=   -9.0000</t>
  </si>
  <si>
    <t xml:space="preserve">          at point  X=  52.8754  Y= 113.5709  Z=   -9.0000</t>
  </si>
  <si>
    <t xml:space="preserve">          at point  X=  52.8754  Y= 113.9509  Z=   -9.0000</t>
  </si>
  <si>
    <t xml:space="preserve">          at point  X=  52.8754  Y= 114.9509  Z=   -9.0000</t>
  </si>
  <si>
    <t xml:space="preserve">          at point  X=  52.8754  Y= 115.9509  Z=   -9.0000</t>
  </si>
  <si>
    <t xml:space="preserve">          at point  X=  52.8754  Y= 116.1209  Z=   -9.0000</t>
  </si>
  <si>
    <t xml:space="preserve">          at point  X=  52.8754  Y= 116.9509  Z=   -9.0000</t>
  </si>
  <si>
    <t xml:space="preserve">          at point  X=  52.8754  Y= 117.9509  Z=   -9.0000</t>
  </si>
  <si>
    <t xml:space="preserve">          at point  X=  52.8754  Y= 118.9509  Z=   -9.0000</t>
  </si>
  <si>
    <t xml:space="preserve">          at point  X=  52.8754  Y= 119.9509  Z=   -9.0000</t>
  </si>
  <si>
    <t xml:space="preserve">          at point  X=  52.8754  Y= 120.9509  Z=   -9.0000</t>
  </si>
  <si>
    <t xml:space="preserve">          at point  X=  52.8754  Y= 121.1709  Z=   -9.0000</t>
  </si>
  <si>
    <t>Correção de Bugs</t>
  </si>
  <si>
    <t>at point, X=  47.8754  Y= 120.7709  Z=   0.0000</t>
  </si>
  <si>
    <t>at point, X=  52.7754  Y= 113.5709  Z=   0.0000</t>
  </si>
  <si>
    <t>at point, X=  49.4754  Y= 113.5209  Z=   0.0000</t>
  </si>
  <si>
    <t>at point, X=  46.7604  Y= 110.0709  Z=   0.0000</t>
  </si>
  <si>
    <t>at point, X=  49.4754  Y= 110.1209  Z=   0.0000</t>
  </si>
  <si>
    <t>at point, X=  52.7754  Y= 109.8209  Z=   0.0000</t>
  </si>
  <si>
    <t xml:space="preserve">-9  -9  -9  -9          -9      -9              -9  -9  -9      -9                          -9      -9  -9          -9  -9  ; </t>
  </si>
  <si>
    <t xml:space="preserve">-9  -9  -9  -9          -9      -9              -9  -9  -9      -9                          -9      -9  -9      -9  -9  -9  ; </t>
  </si>
  <si>
    <t xml:space="preserve">-9  -9  -9  -9          -9      -9              -9  -9  0      0                          0      0  0      0  -9      ; </t>
  </si>
  <si>
    <t xml:space="preserve">                                                    -9  0      0                          0      0  0      0  -9  -9  ; </t>
  </si>
  <si>
    <t xml:space="preserve">-9  -9  -9  -9          -9      -9              -9  -9                                                                      ; </t>
  </si>
  <si>
    <t xml:space="preserve">-9  -9  0  0          0      0              0  0  0                                                              -9  ; </t>
  </si>
  <si>
    <t xml:space="preserve">-9  -9  0  0          0      0              0      0      0                          0      0  0      0  -9  -9  ; </t>
  </si>
  <si>
    <t xml:space="preserve">                                                                        0                                      0  -9  -9  ; </t>
  </si>
  <si>
    <t xml:space="preserve">-9      0                  0              0          0              0                                                  ; </t>
  </si>
  <si>
    <t xml:space="preserve">    -9                                                                                                                      ; </t>
  </si>
  <si>
    <t xml:space="preserve">                                                                                                                        -9  ; </t>
  </si>
  <si>
    <t xml:space="preserve">                                                            0  0  0  0  0              0      0  0  0  0  -9  -9  ; </t>
  </si>
  <si>
    <t xml:space="preserve">                                                                            0  -9          -9      -9  -9  -9              ; </t>
  </si>
  <si>
    <t xml:space="preserve">-9  -9  0  0          0      0              0      0  0                                                              ; </t>
  </si>
  <si>
    <t xml:space="preserve">                                                            0      0      0  -9          -9      -9  -9  -9  0  -9  -9  ; </t>
  </si>
  <si>
    <t xml:space="preserve">                                            0          0  0                                                              ; </t>
  </si>
  <si>
    <t xml:space="preserve">-9  -9  0  0  0      0      0          0                                                                              ; </t>
  </si>
  <si>
    <t xml:space="preserve">                    -9  -9      -9      -9                                                                                  ; </t>
  </si>
  <si>
    <t xml:space="preserve">-9  -9  0  0  0  -9  -9      -9                                                                                          ; </t>
  </si>
  <si>
    <t xml:space="preserve">                                        -9  0          0  0                                                              ; </t>
  </si>
  <si>
    <t xml:space="preserve">                    -9  -9      -9      -9                                  0  -9          -9      -9  -9  -9              ; </t>
  </si>
  <si>
    <t xml:space="preserve">                0      0      0      0  0  0      0  0  0  0      0              0      0  0      0  -9  -9  ; </t>
  </si>
  <si>
    <t xml:space="preserve">-9  -9  0  0          0      0              0      0      0                          0      0  0  0  0  -9  -9  ; </t>
  </si>
  <si>
    <t xml:space="preserve">-9  -9  0  0          0      0              0      0      0                  0      0      0  0      0  -9  -9  ; </t>
  </si>
  <si>
    <t xml:space="preserve">-9  -9  0                          0                                                                                      ; </t>
  </si>
  <si>
    <t xml:space="preserve">                                    0                                              0      0      0  0      0  -9      ; </t>
  </si>
  <si>
    <t xml:space="preserve">                                                                                        -9  -9      -9  -9      -9  -9  -9  ; </t>
  </si>
  <si>
    <t xml:space="preserve">-9  -9  0  0          0      0              0      0      0                  0  -9  -9      -9  -9      -9  -9  -9  ; </t>
  </si>
  <si>
    <t xml:space="preserve">    -9  0  0          0      0              0      0      0                  0  -9  -9      -9  -9      -9  -9  -9  ; </t>
  </si>
  <si>
    <t xml:space="preserve">    -9  -9  -9          -9      -9              -9      -9      -9                  -9  -9  -9      -9  -9      -9  -9  -9  ; </t>
  </si>
  <si>
    <t xml:space="preserve">-9  -9      -9          -9      -9              -9      -9      -9                      -9  -9  -9  -9  -9      -9  -9  -9  ; </t>
  </si>
  <si>
    <t xml:space="preserve">-1, -0.05, 0, 0.95, 1.7, 1.75, 1.95, 2.67, 2.95, 3.15, 3.74, 3.79, 3.95, 4.85, 4.9, 5.6, 5.85, 5.95, 6.02, 6.45, 6.5, 6.6, 6.65, 6.85, 7.6, 7.85, 8.85, 9.75, 9.8, 9.85, 10.8, </t>
  </si>
  <si>
    <t xml:space="preserve">17.12, 16.17, 16.12, 15.9, 15.77, 15.72, 14.9, 13.9, 12.9, 11.9, 11.07, 10.9, 10.67, 10.62, 9.9, 8.9, 8.55, 8.52, 8.47, 7.9, 7.77, 6.9, 6.87, 6.82, 6.77, 6.7, 5.9, 5.77, 5.7, 5.07, 5.02, 4.77, 3.77, 3.37, 2.77, 1.77, 1.12, 1.07, 0.77, 0.52, 0, -0.05, -1, </t>
  </si>
  <si>
    <t>at point, X=  49.8754  Y= 121.1709  Z=   0.7000</t>
  </si>
  <si>
    <t>at point, X=  50.8754  Y= 121.1709  Z=   0.5000</t>
  </si>
  <si>
    <t>at point, X=  51.8754  Y= 121.1709  Z=   0.6000</t>
  </si>
  <si>
    <t xml:space="preserve">          at point  X=  49.8754  Y= 120.9509  Z=   0.4000</t>
  </si>
  <si>
    <t xml:space="preserve">          at point  X=  50.8754  Y= 120.9509  Z=   0.4000</t>
  </si>
  <si>
    <t xml:space="preserve">          at point  X=  51.8754  Y= 120.9509  Z=   0.4000</t>
  </si>
  <si>
    <t xml:space="preserve">          at point  X=  52.8254  Y= 120.9509  Z=   0.4000</t>
  </si>
  <si>
    <t xml:space="preserve">          at point  X=  43.9754  Y= 120.7709  Z=   0.6000</t>
  </si>
  <si>
    <t xml:space="preserve">          at point  X=  44.9754  Y= 120.7709  Z=   0.5000</t>
  </si>
  <si>
    <t xml:space="preserve">          at point  X=  45.9754  Y= 120.7709  Z=   0.7000</t>
  </si>
  <si>
    <t xml:space="preserve">          at point  X=  43.9754  Y= 119.9509  Z=  -0.4000</t>
  </si>
  <si>
    <t xml:space="preserve">          at point  X=  44.9754  Y= 119.9509  Z=  -0.6000</t>
  </si>
  <si>
    <t xml:space="preserve">          at point  X=  45.9754  Y= 119.9509  Z=  -0.6000</t>
  </si>
  <si>
    <t xml:space="preserve">          at point  X=  46.9754  Y= 119.9509  Z=  -0.4000</t>
  </si>
  <si>
    <t xml:space="preserve">          at point  X=  47.9254  Y= 119.9509  Z=   2.7000</t>
  </si>
  <si>
    <t xml:space="preserve">          at point  X=  48.8754  Y= 119.9509  Z=   0.4000</t>
  </si>
  <si>
    <t xml:space="preserve">          at point  X=  49.8754  Y= 119.9509  Z=  -1.0000</t>
  </si>
  <si>
    <t xml:space="preserve">          at point  X=  50.8754  Y= 119.9509  Z=  -0.9000</t>
  </si>
  <si>
    <t xml:space="preserve">          at point  X=  51.8754  Y= 119.9509  Z=  -0.7000</t>
  </si>
  <si>
    <t xml:space="preserve">          at point  X=  52.8254  Y= 119.9509  Z=   0.6000</t>
  </si>
  <si>
    <t xml:space="preserve">          at point  X=  43.9754  Y= 118.9509  Z=  -1.0000</t>
  </si>
  <si>
    <t xml:space="preserve">          at point  X=  44.9754  Y= 118.9509  Z=  -1.3000</t>
  </si>
  <si>
    <t xml:space="preserve">          at point  X=  46.9754  Y= 118.9509  Z=   0.4000</t>
  </si>
  <si>
    <t xml:space="preserve">          at point  X=  47.9254  Y= 118.9509  Z=   3.3000</t>
  </si>
  <si>
    <t xml:space="preserve">          at point  X=  48.8754  Y= 118.9509  Z=   0.4000</t>
  </si>
  <si>
    <t xml:space="preserve">          at point  X=  50.8754  Y= 118.9509  Z=  -1.4000</t>
  </si>
  <si>
    <t xml:space="preserve">          at point  X=  51.8754  Y= 118.9509  Z=  -1.1000</t>
  </si>
  <si>
    <t xml:space="preserve">          at point  X=  43.9754  Y= 117.9509  Z=  -1.0000</t>
  </si>
  <si>
    <t xml:space="preserve">          at point  X=  44.9754  Y= 117.9509  Z=  -1.3000</t>
  </si>
  <si>
    <t xml:space="preserve">          at point  X=  45.9754  Y= 117.9509  Z=  -1.0000</t>
  </si>
  <si>
    <t xml:space="preserve">          at point  X=  46.9754  Y= 117.9509  Z=   0.4000</t>
  </si>
  <si>
    <t xml:space="preserve">          at point  X=  47.9254  Y= 117.9509  Z=   2.5000</t>
  </si>
  <si>
    <t xml:space="preserve">          at point  X=  49.8754  Y= 117.9509  Z=  -0.8000</t>
  </si>
  <si>
    <t xml:space="preserve">          at point  X=  50.8754  Y= 117.9509  Z=  -1.1000</t>
  </si>
  <si>
    <t xml:space="preserve">          at point  X=  51.8754  Y= 117.9509  Z=  -0.9000</t>
  </si>
  <si>
    <t xml:space="preserve">          at point  X=  52.8254  Y= 117.9509  Z=   0.4000</t>
  </si>
  <si>
    <t xml:space="preserve">          at point  X=  43.9754  Y= 116.9509  Z=  -0.5000</t>
  </si>
  <si>
    <t xml:space="preserve">          at point  X=  47.9254  Y= 116.9509  Z=   1.3000</t>
  </si>
  <si>
    <t xml:space="preserve">          at point  X=  51.8754  Y= 116.9509  Z=  -0.4000</t>
  </si>
  <si>
    <t xml:space="preserve">          at point  X=  43.9754  Y= 115.9509  Z=   1.1000</t>
  </si>
  <si>
    <t xml:space="preserve">          at point  X=  44.9754  Y= 115.9509  Z=   2.2000</t>
  </si>
  <si>
    <t xml:space="preserve">          at point  X=  45.9754  Y= 115.9509  Z=   1.2000</t>
  </si>
  <si>
    <t xml:space="preserve">          at point  X=  46.9754  Y= 115.9509  Z=   0.6000</t>
  </si>
  <si>
    <t xml:space="preserve">          at point  X=  48.8754  Y= 115.9509  Z=   0.4000</t>
  </si>
  <si>
    <t xml:space="preserve">          at point  X=  49.8754  Y= 115.9509  Z=   1.1000</t>
  </si>
  <si>
    <t xml:space="preserve">          at point  X=  51.8754  Y= 115.9509  Z=   0.9000</t>
  </si>
  <si>
    <t xml:space="preserve">          at point  X=  52.8254  Y= 115.9509  Z=  -0.4000</t>
  </si>
  <si>
    <t xml:space="preserve">-9, -9, -9, -9, -9, -9, -9, -9, -9, -9, -9, -9, -9, -9, -9, -9, -9, -9, -9, -9, -9, -9, -9, -9, -9, -9, -9, -9, -9, -9, -9, -9, -9, -9, -9, -9, -9, -9, -9, -9, -9, -9, -9, -9, -9, -9, -9, -9, -9, -9, -9, -9, -9, -9, -9, -9, -9, -9, -9, -9, -9, -9, -9, -9, -9, -9, -9, -9, -9, -9, -9, -9, -9, -9, -9, -9, 0, 0, 0, 0, 0, 0, 0, 0, 0, 0, 0, 0, 0, 0, 0, -9, -9, -9, -9, -9, -9, -9, -9, -9, -9, -9, -9, -9, -9, -9, -9, 0, 0, 0, 0, 0, 0, 0, 0, 0, 0, 0, 0, 0, 0, 0, -9, -9, -9, -9, -9, -9, -9, -9, -9, -9, -9, -9, -9, -9, -9, -9, 0, 0, 0, 0, 0, 0, 0, 0, 0, 0, 0, 0, 0, 0, 0, -9, -9, -9, -9, 0, 0, 0, 0, 0, 0, 0, 0, 0, 0, 0, 0, 0, 0, 0, 0, 0, 0, 0, 0, 0, 0, 0, 0, 0, 0, 0, -9, -9, -9, -9, 0, 0, 0, 0, 0, 0, 0, 0, 0, 0, 0, 0, 0, 0, 0, 0, 0, 0, 0, 0, 0, 0, 0, 0, 0, 0, 0, -9, -9, -9, -9, 0, 0, 0, 0, 0, 0, 0, 0, 0, 0, 0, 0, 0, 0, 0, 0, 0, 0, 0, 0, 0, 0, 0, 0, 0, 0, 0, -9, -9, -9, -9, 0, 0, 0, 0, 0, 0, 0, 0, 0, 0, 0, 0, 0, 0, 0, 0, 0, 0, 0, 0, 0, 0, 0, 0, 0, 0, 0, -9, -9, -9, -9, 0, 0, 0, 0, 0, 0, 0, 0, 0, 0, 0, 0, 0, 0, 0, 0, 0, 0, 0, 0, 0, 0, 0, 0, 0, 0, 0, -9, -9, -9, -9, 0, 0, 0, 0, 0, 0, 0, 0, 0, 0, 0, 0, 0, 0, 0, 0, 0, 0, 0, 0, 0, 0, 0, 0, 0, 0, 0, -9, -9, -9, -9, 0, 0, 0, 0, 0, 0, 0, 0, 0, 0, 0, 0, 0, 0, 0, 0, 0, 0, 0, 0, 0, 0, 0, 0, 0, 0, 0, -9, -9, -9, -9, 0, 0, 0, 0, 0, 0, 0, 0, 0, 0, 0, 0, 0, 0, 0, 0, 0, 0, 0, 0, 0, 0, 0, 0, 0, 0, 0, -9, -9, -9, -9, 0, 0, 0, 0, 0, 0, 0, 0, 0, 0, 0, 0, 0, 0, 0, 0, 0, 0, 0, 0, 0, 0, 0, 0, 0, 0, 0, -9, -9, -9, -9, 0, 0, 0, 0, 0, 0, 0, 0, 0, 0, 0, 0, 0, 0, 0, 0, 0, 0, 0, 0, 0, 0, 0, 0, 0, 0, 0, -9, -9, -9, -9, 0, 0, 0, 0, 0, 0, 0, 0, 0, 0, 0, 0, 0, 0, 0, 0, 0, 0, 0, 0, 0, 0, 0, 0, 0, 0, 0, -9, -9, -9, -9, 0, 0, 0, 0, 0, 0, 0, 0, 0, 0, 0, 0, 0, 0, 0, 0, 0, 0, 0, 0, 0, 0, 0, 0, 0, 0, 0, -9, -9, -9, -9, 0, 0, 0, 0, 0, 0, 0, 0, 0, 0, 0, 0, 0, 0, 0, 0, 0, 0, 0, 0, 0, 0, 0, 0, 0, 0, 0, -9, -9, -9, -9, 0, 0, 0, 0, 0, 0, 0, 0, 0, 0, 0, 0, 0, 0, 0, 0, 0, 0, -9, -9, -9, -9, -9, -9, -9, -9, 0, -9, -9, -9, -9, 0, 0, 0, 0, 0, 0, 0, 0, 0, 0, 0, 0, 0, 0, 0, 0, 0, 0, -9, -9, -9, -9, -9, -9, -9, -9, 0, -9, -9, -9, -9, 0, 0, 0, 0, 0, 0, 0, 0, 0, 0, 0, 0, 0, 0, 0, 0, 0, 0, -9, -9, -9, -9, -9, -9, -9, -9, 0, -9, -9, -9, -9, 0, 0, 0, 0, 0, 0, 0, 0, 0, 0, 0, 0, 0, 0, 0, 0, 0, 0, -9, -9, -9, -9, -9, -9, -9, -9, 0, -9, -9, -9, -9, 0, 0, 0, 0, 0, 0, 0, 0, 0, 0, 0, 0, 0, 0, 0, 0, 0, 0, -9, -9, -9, -9, -9, -9, -9, -9, 0, -9, -9, -9, -9, 0, 0, 0, -9, -9, -9, -9, -9, -9, 0, 0, 0, 0, 0, 0, 0, 0, 0, -9, -9, -9, -9, -9, -9, -9, -9, 0, -9, -9, -9, -9, 0, 0, 0, -9, -9, -9, -9, -9, -9, 0, 0, 0, 0, 0, 0, 0, 0, 0, -9, -9, -9, -9, -9, -9, -9, -9, 0, -9, -9, -9, -9, 0, 0, 0, -9, -9, -9, -9, -9, -9, 0, 0, 0, 0, 0, 0, 0, 0, 0, -9, -9, -9, -9, -9, -9, -9, -9, 0, -9, -9, -9, -9, 0, 0, 0, -9, -9, -9, -9, -9, -9, 0, 0, 0, 0, 0, 0, 0, 0, 0, -9, -9, -9, -9, -9, -9, -9, -9, 0, -9, -9, -9, -9, 0, 0, 0, -9, -9, -9, -9, -9, -9, 0, 0, 0, 0, 0, 0, 0, 0, 0, -9, -9, -9, -9, -9, -9, -9, -9, 0, -9, -9, -9, -9, 0, 0, 0, -9, -9, -9, -9, -9, -9, 0, 0, 0, 0, 0, 0, 0, 0, 0, -9, -9, -9, -9, -9, -9, -9, -9, 0, -9, -9, -9, -9, 0, 0, 0, -9, -9, -9, -9, -9, -9, 0, 0, 0, 0, 0, 0, 0, 0, 0, -9, -9, -9, -9, -9, -9, -9, -9, 0, -9, -9, -9, -9, 0, 0, 0, 0, 0, 0, 0, 0, 0, 0, 0, 0, 0, 0, 0, 0, 0, 0, 0, 0, 0, 0, 0, 0, 0, 0, 0, -9, -9, -9, -9, 0, 0, 0, 0, 0, 0, 0, 0, 0, 0, 0, 0, 0, 0, 0, 0, 0, 0, 0, 0, 0, 0, 0, 0, 0, 0, 0, -9, -9, -9, -9, 0, 0, 0, 0, 0, 0, 0, 0, 0, 0, 0, 0, 0, 0, 0, 0, 0, 0, 0, 0, 0, 0, 0, 0, 0, 0, 0, -9, -9, -9, -9, 0, 0, 0, 0, 0, 0, 0, 0, 0, 0, 0, 0, 0, 0, 0, 0, 0, 0, 0, 0, 0, 0, 0, 0, 0, 0, 0, -9, -9, -9, -9, 0, 0, 0, 0, 0, 0, 0, 0, 0, 0, 0, 0, 0, 0, 0, 0, 0, 0, 0, 0, 0, 0, 0, 0, 0, 0, 0, -9, -9, -9, -9, 0, 0, 0, 0, 0, 0, 0, 0, 0, 0, 0, 0, 0, 0, 0, 0, 0, 0, 0, 0, 0, 0, 0, 0, 0, 0, 0, -9, -9, -9, -9, 0, 0, 0, 0, 0, 0, 0, 0, 0, 0, 0, 0, 0, 0, 0, 0, 0, 0, 0, 0, 0, 0, 0, 0, 0, 0, 0, -9, -9, -9, -9, 0, 0, 0, 0, 0, 0, 0, 0, 0, 0, 0, 0, 0, 0, 0, 0, 0, 0, 0, 0, -9, -9, -9, -9, -9, -9, -9, -9, -9, -9, -9, 0, 0, 0, 0, 0, 0, 0, 0, 0, 0, 0, 0, 0, 0, 0, 0, 0, 0, 0, 0, -9, -9, -9, -9, -9, -9, -9, -9, -9, -9, -9, 0, 0, 0, 0, 0, 0, 0, 0, 0, 0, 0, 0, 0, 0, 0, 0, 0, 0, 0, 0, -9, -9, -9, -9, -9, -9, -9, -9, -9, -9, -9, 0, 0, 0, 0, 0, 0, 0, 0, 0, 0, 0, 0, 0, 0, 0, 0, 0, 0, 0, 0, -9, -9, -9, -9, -9, -9, -9, -9, -9, -9, -9, -9, -9, -9, -9, -9, -9, -9, -9, -9, -9, -9, -9, -9, -9, -9, -9, -9, -9, -9, -9, -9, -9, -9, -9, -9, -9, -9, -9, -9, -9, -9, -9, -9, -9, -9, -9, -9, -9, -9, -9, -9, -9, -9, -9, -9, -9, -9, -9, -9, -9, -9, -9, -9, -9, -9, -9, -9, -9, -9, -9, </t>
  </si>
  <si>
    <t>Completandos os pontos faltantes</t>
  </si>
  <si>
    <t xml:space="preserve">-1, -0.05, 0, 0.95, 1.7, 1.75, 1.95, 2.67, 2.95, 3.15, 3.74, 3.79, 3.95, 4.85, 4.9, 5.6, 5.85, 5.95, 6.02, 6.45, 6.5, 6.6, 6.65, 6.85, 7.6, 7.85, 8.85, 9.75, 9.8, 9.85, 10.8, -1, -0.05, 0, 0.95, 1.7, 1.75, 1.95, 2.67, 2.95, 3.15, 3.74, 3.79, 3.95, 4.85, 4.9, 5.6, 5.85, 5.95, 6.02, 6.45, 6.5, 6.6, 6.65, 6.85, 7.6, 7.85, 8.85, 9.75, 9.8, 9.85, 10.8, -1, -0.05, 0, 0.95, 1.7, 1.75, 1.95, 2.67, 2.95, 3.15, 3.74, 3.79, 3.95, 4.85, 4.9, 5.6, 5.85, 5.95, 6.02, 6.45, 6.5, 6.6, 6.65, 6.85, 7.6, 7.85, 8.85, 9.75, 9.8, 9.85, 10.8, -1, -0.05, 0, 0.95, 1.7, 1.75, 1.95, 2.67, 2.95, 3.15, 3.74, 3.79, 3.95, 4.85, 4.9, 5.6, 5.85, 5.95, 6.02, 6.45, 6.5, 6.6, 6.65, 6.85, 7.6, 7.85, 8.85, 9.75, 9.8, 9.85, 10.8, -1, -0.05, 0, 0.95, 1.7, 1.75, 1.95, 2.67, 2.95, 3.15, 3.74, 3.79, 3.95, 4.85, 4.9, 5.6, 5.85, 5.95, 6.02, 6.45, 6.5, 6.6, 6.65, 6.85, 7.6, 7.85, 8.85, 9.75, 9.8, 9.85, 10.8, -1, -0.05, 0, 0.95, 1.7, 1.75, 1.95, 2.67, 2.95, 3.15, 3.74, 3.79, 3.95, 4.85, 4.9, 5.6, 5.85, 5.95, 6.02, 6.45, 6.5, 6.6, 6.65, 6.85, 7.6, 7.85, 8.85, 9.75, 9.8, 9.85, 10.8, -1, -0.05, 0, 0.95, 1.7, 1.75, 1.95, 2.67, 2.95, 3.15, 3.74, 3.79, 3.95, 4.85, 4.9, 5.6, 5.85, 5.95, 6.02, 6.45, 6.5, 6.6, 6.65, 6.85, 7.6, 7.85, 8.85, 9.75, 9.8, 9.85, 10.8, -1, -0.05, 0, 0.95, 1.7, 1.75, 1.95, 2.67, 2.95, 3.15, 3.74, 3.79, 3.95, 4.85, 4.9, 5.6, 5.85, 5.95, 6.02, 6.45, 6.5, 6.6, 6.65, 6.85, 7.6, 7.85, 8.85, 9.75, 9.8, 9.85, 10.8, -1, -0.05, 0, 0.95, 1.7, 1.75, 1.95, 2.67, 2.95, 3.15, 3.74, 3.79, 3.95, 4.85, 4.9, 5.6, 5.85, 5.95, 6.02, 6.45, 6.5, 6.6, 6.65, 6.85, 7.6, 7.85, 8.85, 9.75, 9.8, 9.85, 10.8, -1, -0.05, 0, 0.95, 1.7, 1.75, 1.95, 2.67, 2.95, 3.15, 3.74, 3.79, 3.95, 4.85, 4.9, 5.6, 5.85, 5.95, 6.02, 6.45, 6.5, 6.6, 6.65, 6.85, 7.6, 7.85, 8.85, 9.75, 9.8, 9.85, 10.8, -1, -0.05, 0, 0.95, 1.7, 1.75, 1.95, 2.67, 2.95, 3.15, 3.74, 3.79, 3.95, 4.85, 4.9, 5.6, 5.85, 5.95, 6.02, 6.45, 6.5, 6.6, 6.65, 6.85, 7.6, 7.85, 8.85, 9.75, 9.8, 9.85, 10.8, -1, -0.05, 0, 0.95, 1.7, 1.75, 1.95, 2.67, 2.95, 3.15, 3.74, 3.79, 3.95, 4.85, 4.9, 5.6, 5.85, 5.95, 6.02, 6.45, 6.5, 6.6, 6.65, 6.85, 7.6, 7.85, 8.85, 9.75, 9.8, 9.85, 10.8, -1, -0.05, 0, 0.95, 1.7, 1.75, 1.95, 2.67, 2.95, 3.15, 3.74, 3.79, 3.95, 4.85, 4.9, 5.6, 5.85, 5.95, 6.02, 6.45, 6.5, 6.6, 6.65, 6.85, 7.6, 7.85, 8.85, 9.75, 9.8, 9.85, 10.8, -1, -0.05, 0, 0.95, 1.7, 1.75, 1.95, 2.67, 2.95, 3.15, 3.74, 3.79, 3.95, 4.85, 4.9, 5.6, 5.85, 5.95, 6.02, 6.45, 6.5, 6.6, 6.65, 6.85, 7.6, 7.85, 8.85, 9.75, 9.8, 9.85, 10.8, -1, -0.05, 0, 0.95, 1.7, 1.75, 1.95, 2.67, 2.95, 3.15, 3.74, 3.79, 3.95, 4.85, 4.9, 5.6, 5.85, 5.95, 6.02, 6.45, 6.5, 6.6, 6.65, 6.85, 7.6, 7.85, 8.85, 9.75, 9.8, 9.85, 10.8, -1, -0.05, 0, 0.95, 1.7, 1.75, 1.95, 2.67, 2.95, 3.15, 3.74, 3.79, 3.95, 4.85, 4.9, 5.6, 5.85, 5.95, 6.02, 6.45, 6.5, 6.6, 6.65, 6.85, 7.6, 7.85, 8.85, 9.75, 9.8, 9.85, 10.8, -1, -0.05, 0, 0.95, 1.7, 1.75, 1.95, 2.67, 2.95, 3.15, 3.74, 3.79, 3.95, 4.85, 4.9, 5.6, 5.85, 5.95, 6.02, 6.45, 6.5, 6.6, 6.65, 6.85, 7.6, 7.85, 8.85, 9.75, 9.8, 9.85, 10.8, -1, -0.05, 0, 0.95, 1.7, 1.75, 1.95, 2.67, 2.95, 3.15, 3.74, 3.79, 3.95, 4.85, 4.9, 5.6, 5.85, 5.95, 6.02, 6.45, 6.5, 6.6, 6.65, 6.85, 7.6, 7.85, 8.85, 9.75, 9.8, 9.85, 10.8, -1, -0.05, 0, 0.95, 1.7, 1.75, 1.95, 2.67, 2.95, 3.15, 3.74, 3.79, 3.95, 4.85, 4.9, 5.6, 5.85, 5.95, 6.02, 6.45, 6.5, 6.6, 6.65, 6.85, 7.6, 7.85, 8.85, 9.75, 9.8, 9.85, 10.8, -1, -0.05, 0, 0.95, 1.7, 1.75, 1.95, 2.67, 2.95, 3.15, 3.74, 3.79, 3.95, 4.85, 4.9, 5.6, 5.85, 5.95, 6.02, 6.45, 6.5, 6.6, 6.65, 6.85, 7.6, 7.85, 8.85, 9.75, 9.8, 9.85, 10.8, -1, -0.05, 0, 0.95, 1.7, 1.75, 1.95, 2.67, 2.95, 3.15, 3.74, 3.79, 3.95, 4.85, 4.9, 5.6, 5.85, 5.95, 6.02, 6.45, 6.5, 6.6, 6.65, 6.85, 7.6, 7.85, 8.85, 9.75, 9.8, 9.85, 10.8, -1, -0.05, 0, 0.95, 1.7, 1.75, 1.95, 2.67, 2.95, 3.15, 3.74, 3.79, 3.95, 4.85, 4.9, 5.6, 5.85, 5.95, 6.02, 6.45, 6.5, 6.6, 6.65, 6.85, 7.6, 7.85, 8.85, 9.75, 9.8, 9.85, 10.8, -1, -0.05, 0, 0.95, 1.7, 1.75, 1.95, 2.67, 2.95, 3.15, 3.74, 3.79, 3.95, 4.85, 4.9, 5.6, 5.85, 5.95, 6.02, 6.45, 6.5, 6.6, 6.65, 6.85, 7.6, 7.85, 8.85, 9.75, 9.8, 9.85, 10.8, -1, -0.05, 0, 0.95, 1.7, 1.75, 1.95, 2.67, 2.95, 3.15, 3.74, 3.79, 3.95, 4.85, 4.9, 5.6, 5.85, 5.95, 6.02, 6.45, 6.5, 6.6, 6.65, 6.85, 7.6, 7.85, 8.85, 9.75, 9.8, 9.85, 10.8, -1, -0.05, 0, 0.95, 1.7, 1.75, 1.95, 2.67, 2.95, 3.15, 3.74, 3.79, 3.95, 4.85, 4.9, 5.6, 5.85, 5.95, 6.02, 6.45, 6.5, 6.6, 6.65, 6.85, 7.6, 7.85, 8.85, 9.75, 9.8, 9.85, 10.8, -1, -0.05, 0, 0.95, 1.7, 1.75, 1.95, 2.67, 2.95, 3.15, 3.74, 3.79, 3.95, 4.85, 4.9, 5.6, 5.85, 5.95, 6.02, 6.45, 6.5, 6.6, 6.65, 6.85, 7.6, 7.85, 8.85, 9.75, 9.8, 9.85, 10.8, -1, -0.05, 0, 0.95, 1.7, 1.75, 1.95, 2.67, 2.95, 3.15, 3.74, 3.79, 3.95, 4.85, 4.9, 5.6, 5.85, 5.95, 6.02, 6.45, 6.5, 6.6, 6.65, 6.85, 7.6, 7.85, 8.85, 9.75, 9.8, 9.85, 10.8, -1, -0.05, 0, 0.95, 1.7, 1.75, 1.95, 2.67, 2.95, 3.15, 3.74, 3.79, 3.95, 4.85, 4.9, 5.6, 5.85, 5.95, 6.02, 6.45, 6.5, 6.6, 6.65, 6.85, 7.6, 7.85, 8.85, 9.75, 9.8, 9.85, 10.8, -1, -0.05, 0, 0.95, 1.7, 1.75, 1.95, 2.67, 2.95, 3.15, 3.74, 3.79, 3.95, 4.85, 4.9, 5.6, 5.85, 5.95, 6.02, 6.45, 6.5, 6.6, 6.65, 6.85, 7.6, 7.85, 8.85, 9.75, 9.8, 9.85, 10.8, -1, -0.05, 0, 0.95, 1.7, 1.75, 1.95, 2.67, 2.95, 3.15, 3.74, 3.79, 3.95, 4.85, 4.9, 5.6, 5.85, 5.95, 6.02, 6.45, 6.5, 6.6, 6.65, 6.85, 7.6, 7.85, 8.85, 9.75, 9.8, 9.85, 10.8, -1, -0.05, 0, 0.95, 1.7, 1.75, 1.95, 2.67, 2.95, 3.15, 3.74, 3.79, 3.95, 4.85, 4.9, 5.6, 5.85, 5.95, 6.02, 6.45, 6.5, 6.6, 6.65, 6.85, 7.6, 7.85, 8.85, 9.75, 9.8, 9.85, 10.8, -1, -0.05, 0, 0.95, 1.7, 1.75, 1.95, 2.67, 2.95, 3.15, 3.74, 3.79, 3.95, 4.85, 4.9, 5.6, 5.85, 5.95, 6.02, 6.45, 6.5, 6.6, 6.65, 6.85, 7.6, 7.85, 8.85, 9.75, 9.8, 9.85, 10.8, -1, -0.05, 0, 0.95, 1.7, 1.75, 1.95, 2.67, 2.95, 3.15, 3.74, 3.79, 3.95, 4.85, 4.9, 5.6, 5.85, 5.95, 6.02, 6.45, 6.5, 6.6, 6.65, 6.85, 7.6, 7.85, 8.85, 9.75, 9.8, 9.85, 10.8, -1, -0.05, 0, 0.95, 1.7, 1.75, 1.95, 2.67, 2.95, 3.15, 3.74, 3.79, 3.95, 4.85, 4.9, 5.6, 5.85, 5.95, 6.02, 6.45, 6.5, 6.6, 6.65, 6.85, 7.6, 7.85, 8.85, 9.75, 9.8, 9.85, 10.8, -1, -0.05, 0, 0.95, 1.7, 1.75, 1.95, 2.67, 2.95, 3.15, 3.74, 3.79, 3.95, 4.85, 4.9, 5.6, 5.85, 5.95, 6.02, 6.45, 6.5, 6.6, 6.65, 6.85, 7.6, 7.85, 8.85, 9.75, 9.8, 9.85, 10.8, -1, -0.05, 0, 0.95, 1.7, 1.75, 1.95, 2.67, 2.95, 3.15, 3.74, 3.79, 3.95, 4.85, 4.9, 5.6, 5.85, 5.95, 6.02, 6.45, 6.5, 6.6, 6.65, 6.85, 7.6, 7.85, 8.85, 9.75, 9.8, 9.85, 10.8, -1, -0.05, 0, 0.95, 1.7, 1.75, 1.95, 2.67, 2.95, 3.15, 3.74, 3.79, 3.95, 4.85, 4.9, 5.6, 5.85, 5.95, 6.02, 6.45, 6.5, 6.6, 6.65, 6.85, 7.6, 7.85, 8.85, 9.75, 9.8, 9.85, 10.8, -1, -0.05, 0, 0.95, 1.7, 1.75, 1.95, 2.67, 2.95, 3.15, 3.74, 3.79, 3.95, 4.85, 4.9, 5.6, 5.85, 5.95, 6.02, 6.45, 6.5, 6.6, 6.65, 6.85, 7.6, 7.85, 8.85, 9.75, 9.8, 9.85, 10.8, -1, -0.05, 0, 0.95, 1.7, 1.75, 1.95, 2.67, 2.95, 3.15, 3.74, 3.79, 3.95, 4.85, 4.9, 5.6, 5.85, 5.95, 6.02, 6.45, 6.5, 6.6, 6.65, 6.85, 7.6, 7.85, 8.85, 9.75, 9.8, 9.85, 10.8, -1, -0.05, 0, 0.95, 1.7, 1.75, 1.95, 2.67, 2.95, 3.15, 3.74, 3.79, 3.95, 4.85, 4.9, 5.6, 5.85, 5.95, 6.02, 6.45, 6.5, 6.6, 6.65, 6.85, 7.6, 7.85, 8.85, 9.75, 9.8, 9.85, 10.8, -1, -0.05, 0, 0.95, 1.7, 1.75, 1.95, 2.67, 2.95, 3.15, 3.74, 3.79, 3.95, 4.85, 4.9, 5.6, 5.85, 5.95, 6.02, 6.45, 6.5, 6.6, 6.65, 6.85, 7.6, 7.85, 8.85, 9.75, 9.8, 9.85, 10.8, -1, -0.05, 0, 0.95, 1.7, 1.75, 1.95, 2.67, 2.95, 3.15, 3.74, 3.79, 3.95, 4.85, 4.9, 5.6, 5.85, 5.95, 6.02, 6.45, 6.5, 6.6, 6.65, 6.85, 7.6, 7.85, 8.85, 9.75, 9.8, 9.85, 10.8, -1, -0.05, 0, 0.95, 1.7, 1.75, 1.95, 2.67, 2.95, 3.15, 3.74, 3.79, 3.95, 4.85, 4.9, 5.6, 5.85, 5.95, 6.02, 6.45, 6.5, 6.6, 6.65, 6.85, 7.6, 7.85, 8.85, 9.75, 9.8, 9.85, 10.8, </t>
  </si>
  <si>
    <t xml:space="preserve">17.12, 17.12, 17.12, 17.12, 17.12, 17.12, 17.12, 17.12, 17.12, 17.12, 17.12, 17.12, 17.12, 17.12, 17.12, 17.12, 17.12, 17.12, 17.12, 17.12, 17.12, 17.12, 17.12, 17.12, 17.12, 17.12, 17.12, 17.12, 17.12, 17.12, 17.12, 16.17, 16.17, 16.17, 16.17, 16.17, 16.17, 16.17, 16.17, 16.17, 16.17, 16.17, 16.17, 16.17, 16.17, 16.17, 16.17, 16.17, 16.17, 16.17, 16.17, 16.17, 16.17, 16.17, 16.17, 16.17, 16.17, 16.17, 16.17, 16.17, 16.17, 16.17, 16.12, 16.12, 16.12, 16.12, 16.12, 16.12, 16.12, 16.12, 16.12, 16.12, 16.12, 16.12, 16.12, 16.12, 16.12, 16.12, 16.12, 16.12, 16.12, 16.12, 16.12, 16.12, 16.12, 16.12, 16.12, 16.12, 16.12, 16.12, 16.12, 16.12, 16.12, 15.9, 15.9, 15.9, 15.9, 15.9, 15.9, 15.9, 15.9, 15.9, 15.9, 15.9, 15.9, 15.9, 15.9, 15.9, 15.9, 15.9, 15.9, 15.9, 15.9, 15.9, 15.9, 15.9, 15.9, 15.9, 15.9, 15.9, 15.9, 15.9, 15.9, 15.9, 15.77, 15.77, 15.77, 15.77, 15.77, 15.77, 15.77, 15.77, 15.77, 15.77, 15.77, 15.77, 15.77, 15.77, 15.77, 15.77, 15.77, 15.77, 15.77, 15.77, 15.77, 15.77, 15.77, 15.77, 15.77, 15.77, 15.77, 15.77, 15.77, 15.77, 15.77, 15.72, 15.72, 15.72, 15.72, 15.72, 15.72, 15.72, 15.72, 15.72, 15.72, 15.72, 15.72, 15.72, 15.72, 15.72, 15.72, 15.72, 15.72, 15.72, 15.72, 15.72, 15.72, 15.72, 15.72, 15.72, 15.72, 15.72, 15.72, 15.72, 15.72, 15.72, 14.9, 14.9, 14.9, 14.9, 14.9, 14.9, 14.9, 14.9, 14.9, 14.9, 14.9, 14.9, 14.9, 14.9, 14.9, 14.9, 14.9, 14.9, 14.9, 14.9, 14.9, 14.9, 14.9, 14.9, 14.9, 14.9, 14.9, 14.9, 14.9, 14.9, 14.9, 13.9, 13.9, 13.9, 13.9, 13.9, 13.9, 13.9, 13.9, 13.9, 13.9, 13.9, 13.9, 13.9, 13.9, 13.9, 13.9, 13.9, 13.9, 13.9, 13.9, 13.9, 13.9, 13.9, 13.9, 13.9, 13.9, 13.9, 13.9, 13.9, 13.9, 13.9, 12.9, 12.9, 12.9, 12.9, 12.9, 12.9, 12.9, 12.9, 12.9, 12.9, 12.9, 12.9, 12.9, 12.9, 12.9, 12.9, 12.9, 12.9, 12.9, 12.9, 12.9, 12.9, 12.9, 12.9, 12.9, 12.9, 12.9, 12.9, 12.9, 12.9, 12.9, 11.9, 11.9, 11.9, 11.9, 11.9, 11.9, 11.9, 11.9, 11.9, 11.9, 11.9, 11.9, 11.9, 11.9, 11.9, 11.9, 11.9, 11.9, 11.9, 11.9, 11.9, 11.9, 11.9, 11.9, 11.9, 11.9, 11.9, 11.9, 11.9, 11.9, 11.9, 11.07, 11.07, 11.07, 11.07, 11.07, 11.07, 11.07, 11.07, 11.07, 11.07, 11.07, 11.07, 11.07, 11.07, 11.07, 11.07, 11.07, 11.07, 11.07, 11.07, 11.07, 11.07, 11.07, 11.07, 11.07, 11.07, 11.07, 11.07, 11.07, 11.07, 11.07, 10.9, 10.9, 10.9, 10.9, 10.9, 10.9, 10.9, 10.9, 10.9, 10.9, 10.9, 10.9, 10.9, 10.9, 10.9, 10.9, 10.9, 10.9, 10.9, 10.9, 10.9, 10.9, 10.9, 10.9, 10.9, 10.9, 10.9, 10.9, 10.9, 10.9, 10.9, 10.67, 10.67, 10.67, 10.67, 10.67, 10.67, 10.67, 10.67, 10.67, 10.67, 10.67, 10.67, 10.67, 10.67, 10.67, 10.67, 10.67, 10.67, 10.67, 10.67, 10.67, 10.67, 10.67, 10.67, 10.67, 10.67, 10.67, 10.67, 10.67, 10.67, 10.67, 10.62, 10.62, 10.62, 10.62, 10.62, 10.62, 10.62, 10.62, 10.62, 10.62, 10.62, 10.62, 10.62, 10.62, 10.62, 10.62, 10.62, 10.62, 10.62, 10.62, 10.62, 10.62, 10.62, 10.62, 10.62, 10.62, 10.62, 10.62, 10.62, 10.62, 10.62, 9.9, 9.9, 9.9, 9.9, 9.9, 9.9, 9.9, 9.9, 9.9, 9.9, 9.9, 9.9, 9.9, 9.9, 9.9, 9.9, 9.9, 9.9, 9.9, 9.9, 9.9, 9.9, 9.9, 9.9, 9.9, 9.9, 9.9, 9.9, 9.9, 9.9, 9.9, 8.9, 8.9, 8.9, 8.9, 8.9, 8.9, 8.9, 8.9, 8.9, 8.9, 8.9, 8.9, 8.9, 8.9, 8.9, 8.9, 8.9, 8.9, 8.9, 8.9, 8.9, 8.9, 8.9, 8.9, 8.9, 8.9, 8.9, 8.9, 8.9, 8.9, 8.9, 8.55, 8.55, 8.55, 8.55, 8.55, 8.55, 8.55, 8.55, 8.55, 8.55, 8.55, 8.55, 8.55, 8.55, 8.55, 8.55, 8.55, 8.55, 8.55, 8.55, 8.55, 8.55, 8.55, 8.55, 8.55, 8.55, 8.55, 8.55, 8.55, 8.55, 8.55, 8.52, 8.52, 8.52, 8.52, 8.52, 8.52, 8.52, 8.52, 8.52, 8.52, 8.52, 8.52, 8.52, 8.52, 8.52, 8.52, 8.52, 8.52, 8.52, 8.52, 8.52, 8.52, 8.52, 8.52, 8.52, 8.52, 8.52, 8.52, 8.52, 8.52, 8.52, 8.47, 8.47, 8.47, 8.47, 8.47, 8.47, 8.47, 8.47, 8.47, 8.47, 8.47, 8.47, 8.47, 8.47, 8.47, 8.47, 8.47, 8.47, 8.47, 8.47, 8.47, 8.47, 8.47, 8.47, 8.47, 8.47, 8.47, 8.47, 8.47, 8.47, 8.47, 7.9, 7.9, 7.9, 7.9, 7.9, 7.9, 7.9, 7.9, 7.9, 7.9, 7.9, 7.9, 7.9, 7.9, 7.9, 7.9, 7.9, 7.9, 7.9, 7.9, 7.9, 7.9, 7.9, 7.9, 7.9, 7.9, 7.9, 7.9, 7.9, 7.9, 7.9, 7.77, 7.77, 7.77, 7.77, 7.77, 7.77, 7.77, 7.77, 7.77, 7.77, 7.77, 7.77, 7.77, 7.77, 7.77, 7.77, 7.77, 7.77, 7.77, 7.77, 7.77, 7.77, 7.77, 7.77, 7.77, 7.77, 7.77, 7.77, 7.77, 7.77, 7.77, 6.9, 6.9, 6.9, 6.9, 6.9, 6.9, 6.9, 6.9, 6.9, 6.9, 6.9, 6.9, 6.9, 6.9, 6.9, 6.9, 6.9, 6.9, 6.9, 6.9, 6.9, 6.9, 6.9, 6.9, 6.9, 6.9, 6.9, 6.9, 6.9, 6.9, 6.9, 6.87, 6.87, 6.87, 6.87, 6.87, 6.87, 6.87, 6.87, 6.87, 6.87, 6.87, 6.87, 6.87, 6.87, 6.87, 6.87, 6.87, 6.87, 6.87, 6.87, 6.87, 6.87, 6.87, 6.87, 6.87, 6.87, 6.87, 6.87, 6.87, 6.87, 6.87, 6.82, 6.82, 6.82, 6.82, 6.82, 6.82, 6.82, 6.82, 6.82, 6.82, 6.82, 6.82, 6.82, 6.82, 6.82, 6.82, 6.82, 6.82, 6.82, 6.82, 6.82, 6.82, 6.82, 6.82, 6.82, 6.82, 6.82, 6.82, 6.82, 6.82, 6.82, 6.77, 6.77, 6.77, 6.77, 6.77, 6.77, 6.77, 6.77, 6.77, 6.77, 6.77, 6.77, 6.77, 6.77, 6.77, 6.77, 6.77, 6.77, 6.77, 6.77, 6.77, 6.77, 6.77, 6.77, 6.77, 6.77, 6.77, 6.77, 6.77, 6.77, 6.77, 6.7, 6.7, 6.7, 6.7, 6.7, 6.7, 6.7, 6.7, 6.7, 6.7, 6.7, 6.7, 6.7, 6.7, 6.7, 6.7, 6.7, 6.7, 6.7, 6.7, 6.7, 6.7, 6.7, 6.7, 6.7, 6.7, 6.7, 6.7, 6.7, 6.7, 6.7, 5.9, 5.9, 5.9, 5.9, 5.9, 5.9, 5.9, 5.9, 5.9, 5.9, 5.9, 5.9, 5.9, 5.9, 5.9, 5.9, 5.9, 5.9, 5.9, 5.9, 5.9, 5.9, 5.9, 5.9, 5.9, 5.9, 5.9, 5.9, 5.9, 5.9, 5.9, 5.77, 5.77, 5.77, 5.77, 5.77, 5.77, 5.77, 5.77, 5.77, 5.77, 5.77, 5.77, 5.77, 5.77, 5.77, 5.77, 5.77, 5.77, 5.77, 5.77, 5.77, 5.77, 5.77, 5.77, 5.77, 5.77, 5.77, 5.77, 5.77, 5.77, 5.77, 5.7, 5.7, 5.7, 5.7, 5.7, 5.7, 5.7, 5.7, 5.7, 5.7, 5.7, 5.7, 5.7, 5.7, 5.7, 5.7, 5.7, 5.7, 5.7, 5.7, 5.7, 5.7, 5.7, 5.7, 5.7, 5.7, 5.7, 5.7, 5.7, 5.7, 5.7, 5.07, 5.07, 5.07, 5.07, 5.07, 5.07, 5.07, 5.07, 5.07, 5.07, 5.07, 5.07, 5.07, 5.07, 5.07, 5.07, 5.07, 5.07, 5.07, 5.07, 5.07, 5.07, 5.07, 5.07, 5.07, 5.07, 5.07, 5.07, 5.07, 5.07, 5.07, 5.02, 5.02, 5.02, 5.02, 5.02, 5.02, 5.02, 5.02, 5.02, 5.02, 5.02, 5.02, 5.02, 5.02, 5.02, 5.02, 5.02, 5.02, 5.02, 5.02, 5.02, 5.02, 5.02, 5.02, 5.02, 5.02, 5.02, 5.02, 5.02, 5.02, 5.02, 4.77, 4.77, 4.77, 4.77, 4.77, 4.77, 4.77, 4.77, 4.77, 4.77, 4.77, 4.77, 4.77, 4.77, 4.77, 4.77, 4.77, 4.77, 4.77, 4.77, 4.77, 4.77, 4.77, 4.77, 4.77, 4.77, 4.77, 4.77, 4.77, 4.77, 4.77, 3.77, 3.77, 3.77, 3.77, 3.77, 3.77, 3.77, 3.77, 3.77, 3.77, 3.77, 3.77, 3.77, 3.77, 3.77, 3.77, 3.77, 3.77, 3.77, 3.77, 3.77, 3.77, 3.77, 3.77, 3.77, 3.77, 3.77, 3.77, 3.77, 3.77, 3.77, 3.37, 3.37, 3.37, 3.37, 3.37, 3.37, 3.37, 3.37, 3.37, 3.37, 3.37, 3.37, 3.37, 3.37, 3.37, 3.37, 3.37, 3.37, 3.37, 3.37, 3.37, 3.37, 3.37, 3.37, 3.37, 3.37, 3.37, 3.37, 3.37, 3.37, 3.37, 2.77, 2.77, 2.77, 2.77, 2.77, 2.77, 2.77, 2.77, 2.77, 2.77, 2.77, 2.77, 2.77, 2.77, 2.77, 2.77, 2.77, 2.77, 2.77, 2.77, 2.77, 2.77, 2.77, 2.77, 2.77, 2.77, 2.77, 2.77, 2.77, 2.77, 2.77, 1.77, 1.77, 1.77, 1.77, 1.77, 1.77, 1.77, 1.77, 1.77, 1.77, 1.77, 1.77, 1.77, 1.77, 1.77, 1.77, 1.77, 1.77, 1.77, 1.77, 1.77, 1.77, 1.77, 1.77, 1.77, 1.77, 1.77, 1.77, 1.77, 1.77, 1.77, 1.12, 1.12, 1.12, 1.12, 1.12, 1.12, 1.12, 1.12, 1.12, 1.12, 1.12, 1.12, 1.12, 1.12, 1.12, 1.12, 1.12, 1.12, 1.12, 1.12, 1.12, 1.12, 1.12, 1.12, 1.12, 1.12, 1.12, 1.12, 1.12, 1.12, 1.12, 1.07, 1.07, 1.07, 1.07, 1.07, 1.07, 1.07, 1.07, 1.07, 1.07, 1.07, 1.07, 1.07, 1.07, 1.07, 1.07, 1.07, 1.07, 1.07, 1.07, 1.07, 1.07, 1.07, 1.07, 1.07, 1.07, 1.07, 1.07, 1.07, 1.07, 1.07, 0.77, 0.77, 0.77, 0.77, 0.77, 0.77, 0.77, 0.77, 0.77, 0.77, 0.77, 0.77, 0.77, 0.77, 0.77, 0.77, 0.77, 0.77, 0.77, 0.77, 0.77, 0.77, 0.77, 0.77, 0.77, 0.77, 0.77, 0.77, 0.77, 0.77, 0.77, 0.52, 0.52, 0.52, 0.52, 0.52, 0.52, 0.52, 0.52, 0.52, 0.52, 0.52, 0.52, 0.52, 0.52, 0.52, 0.52, 0.52, 0.52, 0.52, 0.52, 0.52, 0.52, 0.52, 0.52, 0.52, 0.52, 0.52, 0.52, 0.52, 0.52, 0.52, 0, 0, 0, 0, 0, 0, 0, 0, 0, 0, 0, 0, 0, 0, 0, 0, 0, 0, 0, 0, 0, 0, 0, 0, 0, 0, 0, 0, 0, 0, 0, -0.05, -0.05, -0.05, -0.05, -0.05, -0.05, -0.05, -0.05, -0.05, -0.05, -0.05, -0.05, -0.05, -0.05, -0.05, -0.05, -0.05, -0.05, -0.05, -0.05, -0.05, -0.05, -0.05, -0.05, -0.05, -0.05, -0.05, -0.05, -0.05, -0.05, -0.05, -1, -1, -1, -1, -1, -1, -1, -1, -1, -1, -1, -1, -1, -1, -1, -1, -1, -1, -1, -1, -1, -1, -1, -1, -1, -1, -1, -1, -1, -1, -1, </t>
  </si>
  <si>
    <t>no PlotlyJS</t>
  </si>
  <si>
    <t>Melhorou muito a imagem do Contornf</t>
  </si>
  <si>
    <t>Ma ainda não gera no modo surface</t>
  </si>
  <si>
    <t xml:space="preserve">          at point  X=  45.9754  Y= 118.9509  Z=  -1.1000</t>
  </si>
  <si>
    <t xml:space="preserve">          at point  X=  47.9254  Y= 120.9509  Z=   0.7000</t>
  </si>
  <si>
    <t xml:space="preserve">          at point  X=  43.0254  Y= 118.9509  Z=   0.7000</t>
  </si>
  <si>
    <t xml:space="preserve">          at point  X=  49.8754  Y= 118.9509  Z=  -1.1000</t>
  </si>
  <si>
    <t xml:space="preserve">          at point  X=  43.0254  Y= 117.9509  Z=   0.6000</t>
  </si>
  <si>
    <t xml:space="preserve">          at point  X=  44.9754  Y= 116.9509  Z=  -0.6000</t>
  </si>
  <si>
    <t xml:space="preserve">          at point  X=  45.9754  Y= 116.9509  Z=  -0.6000</t>
  </si>
  <si>
    <t xml:space="preserve">          at point  X=  49.8754  Y= 116.9509  Z=  -0.4000</t>
  </si>
  <si>
    <t xml:space="preserve">          at point  X=  50.8754  Y= 116.9509  Z=  -0.4000</t>
  </si>
  <si>
    <t xml:space="preserve">          at point  X=  43.0254  Y= 115.9509  Z=  -0.4000</t>
  </si>
  <si>
    <t xml:space="preserve">          at point  X=  50.8754  Y= 115.9509  Z=   1.4000</t>
  </si>
  <si>
    <t xml:space="preserve">          at point, X=  46.9754  Y= 120.7709  Z=   0.0000</t>
  </si>
  <si>
    <t xml:space="preserve">-1, -0.05, 0, 0.95, 1.95, 2.95, 3.95, 4.85, 4.9, 5.85, 6.85, 7.85, 8.85, 9.85, 10.8, -1, -0.05, 0, 0.95, 1.95, 2.95, 3.95, 4.85, 4.9, 5.85, 6.85, 7.85, 8.85, 9.8, 9.85, 10.8, -1, -0.05, 0, 0.95, 1.95, 2.95, 3.95, 4.85, 4.9, 5.85, 6.85, 7.85, 8.85, 9.8, 9.85, 4.85, 4.9, 5.85, 6.85, 7.85, 8.85, 9.8, 9.85, 10.8, -1, -0.05, 0, 0.95, 1.95, 2.95, 3.95, 4.85, -1, -0.05, 0, 0.95, 1.95, 2.95, 3.95, 4.85, 4.9, 10.8, -1, -0.05, 0, 0.95, 1.95, 2.95, 3.95, 4.9, 5.85, 6.85, 7.85, 8.85, 9.8, 9.85, 10.8, -1, -0.05, 0, 0.95, 1.95, 2.95, 3.95, 4.9, 5.85, 6.85, 7.85, 8.85, 9.8, 9.85, 10.8, -1, -0.05, 0, 0.95, 1.95, 2.95, 3.95, 4.9, 5.85, 6.85, 7.85, 8.85, 9.8, 9.85, 10.8, -1, -0.05, 0, 0.95, 1.95, 2.95, 3.95, 4.9, 5.85, 6.85, 7.85, 8.85, 9.8, 9.85, 10.8, 6.02, 9.8, 9.85, 10.8, -1, -0.05, 0, 0.95, 1.95, 2.95, 3.95, 4.9, 5.85, 6.85, 7.85, 8.85, 9.8, 9.85, 10.8, -1, 0, 2.67, 3.79, 4.9, 6.02, -0.05, -1, -0.05, 0, 0.95, 1.95, 2.95, 3.95, 4.9, 5.85, 6.85, 7.85, 8.85, 9.8, 9.85, 10.8, -1, -0.05, 0, 0.95, 1.95, 2.95, 3.95, 4.9, 5.85, 6.85, 7.85, 8.85, 9.8, 9.85, 10.8, 10.8, 5.6, 5.85, 5.95, 6.02, 6.45, 6.85, 7.85, 8.85, 9.75, 9.8, 9.85, 10.8, 6.45, 6.5, 6.85, 7.85, 8.85, 9.75, -1, -0.05, 0, 0.95, 1.95, 2.95, 3.95, 4.9, 5.6, 5.6, 5.95, 6.45, 6.5, 6.85, 7.85, 8.85, 9.75, 9.8, 9.85, 10.8, 3.79, 3.95, 4.9, 5.6, -1, -0.05, 0, 0.95, 1.7, 1.95, 2.95, 3.79, 1.75, 1.95, 2.95, 3.74, 5.6, 5.95, 6.45, 6.5, 6.85, 7.85, 8.85, 9.75, 9.8, 9.85, 10.8, -1, -0.05, 0, 0.95, 1.7, 1.75, 1.95, 2.95, 3.74, 3.79, 3.95, 4.9, 5.6, 5.6, 5.95, 6.45, 6.5, 6.85, 7.85, 8.85, 9.75, 9.8, 9.85, 10.8, -1, -0.05, 0, 0.95, 1.7, 1.75, 1.95, 2.95, 1.75, 1.95, 2.95, 3.74, 6.45, 6.5, 6.85, 7.85, 8.85, 9.75, 1.7, 1.95, 2.95, 3.74, 3.79, 3.95, 4.9, 5.6, 5.85, 5.95, 6.45, 6.85, 7.85, 8.85, 9.8, 9.85, 10.8, -1, -0.05, 0, 0.95, 1.95, 2.95, 3.95, 4.9, 5.85, 6.85, 7.85, 8.85, 9.75, 9.8, 9.85, 10.8, -1, -0.05, 0, 0.95, 1.95, 2.95, 3.95, 4.9, 5.85, 6.6, 6.85, 7.85, 8.85, 9.8, 9.85, 10.8, -1, -0.05, 0, 3.15, -1, -0.05, 0, 0.95, 1.95, 2.95, 3.95, 4.9, 5.85, 6.85, 7.85, 8.85, 9.8, 9.85, 10.8, -1, -0.05, 0, 0.95, 1.95, 2.95, 3.95, 4.9, 5.85, 6.85, 7.85, 8.85, 9.8, 9.85, 10.8, 3.15, 6.6, 6.85, 7.85, 8.85, 9.8, 9.85, 6.65, 6.85, 7.85, 8.85, 9.8, 9.85, 10.8, -1, -0.05, 0, 0.95, 1.95, 2.95, 3.95, 4.9, 5.85, 6.6, 6.65, 6.85, 7.85, 8.85, 9.8, 9.85, 10.8, -1, -0.05, 0, 3.15, -0.05, 0, 0.95, 1.95, 2.95, 3.95, 4.9, 5.85, 6.6, 6.65, 6.85, 7.85, 8.85, 9.8, 9.85, 10.8, -0.05, 0, 0.95, 1.95, 2.95, 3.95, 4.9, 5.85, 6.6, 6.65, 6.85, 7.85, 8.85, 9.8, 9.85, 10.8, -1, -0.05, 0.95, 1.95, 2.95, 3.95, 4.9, 5.85, 6.65, 6.85, 7.6, 7.85, 8.85, 9.8, 9.85, 10.8, </t>
  </si>
  <si>
    <t xml:space="preserve">17.12, 17.12, 17.12, 17.12, 17.12, 17.12, 17.12, 17.12, 17.12, 17.12, 17.12, 17.12, 17.12, 17.12, 17.12, 16.17, 16.17, 16.17, 16.17, 16.17, 16.17, 16.17, 16.17, 16.17, 16.17, 16.17, 16.17, 16.17, 16.17, 16.17, 16.17, 16.12, 16.12, 16.12, 16.12, 16.12, 16.12, 16.12, 16.12, 16.12, 16.12, 16.12, 16.12, 16.12, 16.12, 16.12, 15.9, 15.9, 15.9, 15.9, 15.9, 15.9, 15.9, 15.9, 15.9, 15.77, 15.77, 15.77, 15.77, 15.77, 15.77, 15.77, 15.77, 15.72, 15.72, 15.72, 15.72, 15.72, 15.72, 15.72, 15.72, 15.72, 15.72, 14.9, 14.9, 14.9, 14.9, 14.9, 14.9, 14.9, 14.9, 14.9, 14.9, 14.9, 14.9, 14.9, 14.9, 14.9, 13.9, 13.9, 13.9, 13.9, 13.9, 13.9, 13.9, 13.9, 13.9, 13.9, 13.9, 13.9, 13.9, 13.9, 13.9, 12.9, 12.9, 12.9, 12.9, 12.9, 12.9, 12.9, 12.9, 12.9, 12.9, 12.9, 12.9, 12.9, 12.9, 12.9, 11.9, 11.9, 11.9, 11.9, 11.9, 11.9, 11.9, 11.9, 11.9, 11.9, 11.9, 11.9, 11.9, 11.9, 11.9, 11.07, 11.07, 11.07, 11.07, 10.9, 10.9, 10.9, 10.9, 10.9, 10.9, 10.9, 10.9, 10.9, 10.9, 10.9, 10.9, 10.9, 10.9, 10.9, 10.67, 10.67, 10.67, 10.67, 10.67, 10.67, 10.62, 9.9, 9.9, 9.9, 9.9, 9.9, 9.9, 9.9, 9.9, 9.9, 9.9, 9.9, 9.9, 9.9, 9.9, 9.9, 8.9, 8.9, 8.9, 8.9, 8.9, 8.9, 8.9, 8.9, 8.9, 8.9, 8.9, 8.9, 8.9, 8.9, 8.9, 8.55, 8.52, 8.52, 8.52, 8.52, 8.52, 8.52, 8.52, 8.52, 8.52, 8.52, 8.52, 8.52, 8.47, 8.47, 8.47, 8.47, 8.47, 8.47, 7.9, 7.9, 7.9, 7.9, 7.9, 7.9, 7.9, 7.9, 7.9, 7.77, 7.77, 7.77, 7.77, 7.77, 7.77, 7.77, 7.77, 7.77, 7.77, 7.77, 6.9, 6.9, 6.9, 6.9, 6.87, 6.87, 6.87, 6.87, 6.87, 6.87, 6.87, 6.87, 6.82, 6.82, 6.82, 6.82, 6.77, 6.77, 6.77, 6.77, 6.77, 6.77, 6.77, 6.77, 6.77, 6.77, 6.77, 6.7, 6.7, 6.7, 6.7, 6.7, 6.7, 6.7, 6.7, 5.9, 5.9, 5.9, 5.9, 5.9, 5.77, 5.77, 5.77, 5.77, 5.77, 5.77, 5.77, 5.77, 5.77, 5.77, 5.77, 5.7, 5.7, 5.7, 5.7, 5.7, 5.7, 5.7, 5.7, 5.07, 5.07, 5.07, 5.07, 5.07, 5.07, 5.07, 5.07, 5.07, 5.07, 5.02, 5.02, 5.02, 5.02, 5.02, 5.02, 5.02, 5.02, 5.02, 5.02, 5.02, 5.02, 5.02, 5.02, 5.02, 5.02, 5.02, 4.77, 4.77, 4.77, 4.77, 4.77, 4.77, 4.77, 4.77, 4.77, 4.77, 4.77, 4.77, 4.77, 4.77, 4.77, 4.77, 3.77, 3.77, 3.77, 3.77, 3.77, 3.77, 3.77, 3.77, 3.77, 3.77, 3.77, 3.77, 3.77, 3.77, 3.77, 3.77, 3.37, 3.37, 3.37, 3.37, 2.77, 2.77, 2.77, 2.77, 2.77, 2.77, 2.77, 2.77, 2.77, 2.77, 2.77, 2.77, 2.77, 2.77, 2.77, 1.77, 1.77, 1.77, 1.77, 1.77, 1.77, 1.77, 1.77, 1.77, 1.77, 1.77, 1.77, 1.77, 1.77, 1.77, 1.12, 1.12, 1.12, 1.12, 1.12, 1.12, 1.12, 1.07, 1.07, 1.07, 1.07, 1.07, 1.07, 1.07, 0.77, 0.77, 0.77, 0.77, 0.77, 0.77, 0.77, 0.77, 0.77, 0.77, 0.77, 0.77, 0.77, 0.77, 0.77, 0.77, 0.77, 0.52, 0.52, 0.52, 0.52, 0, 0, 0, 0, 0, 0, 0, 0, 0, 0, 0, 0, 0, 0, 0, 0, -0.05, -0.05, -0.05, -0.05, -0.05, -0.05, -0.05, -0.05, -0.05, -0.05, -0.05, -0.05, -0.05, -0.05, -0.05, -0.05, -1, -1, -1, -1, -1, -1, -1, -1, -1, -1, -1, -1, -1, -1, -1, -1, </t>
  </si>
  <si>
    <t xml:space="preserve">-9, -9, -9, -9, -9, -9, -9, -9, -9, -9, -9, -9, -9, -9, -9, -9, -9, -9, -9, -9, -9, -9, -9, -9, -9, -9, -9, -9, -9, -9, -9, -9, -9, -9, -9, -9, -9, -9, -9, 0, 0, 0.7, 0.5, 0.6, 0, -9, -9, 0.7, 0, 0.4, 0.4, 0.4, 0.4, -9, -9, -9, -9, -9, -9, -9, -9, -9, -9, -9, -9, 0, 0.6, 0.5, 0.7, 0, 0, 0, -9, -9, -9, 0, -0.4, -0.6, -0.6, -0.4, 2.7, 0.4, -1, -0.9, -0.7, 0.6, -9, -9, -9, -9, 0.7, -1, -1.3, -1.1, 0.4, 3.3, 0.4, -1.1, -1.4, -1.1, 0, -9, -9, -9, -9, 0.6, -1, -1.3, -1, 0.4, 2.5, 0, -0.8, -1.1, -0.9, 0.4, -9, -9, -9, -9, 0, -0.5, -0.6, -0.6, 0, 1.3, 0, -0.4, -0.4, -0.4, 0, -9, -9, 0, 0, -9, -9, -9, -9, -0.4, 1.1, 2.2, 1.2, 0.6, 0, 0.4, 1.1, 1.4, 0.9, -0.4, -9, -9, -9, 0, 0, 0, 0, 0, -9, -9, -9, 0, 0, 0, 0, 0, 0, 0, 0, 0, 0, 0, -9, -9, -9, -9, 0, 0, 0, 0, 0, 0, 0, 0, 0, 0, 0, -9, -9, -9, 0, 0, 0, 0, 0, 0, 0, 0, 0, 0, -9, -9, 0, -9, -9, -9, -9, -9, -9, -9, 0, 0, 0, 0, 0, 0, 0, 0, 0, 0, -9, -9, -9, -9, -9, 0, -9, -9, 0, 0, 0, 0, -9, -9, 0, 0, 0, 0, 0, 0, -9, -9, -9, -9, 0, 0, 0, -9, -9, -9, -9, -9, 0, -9, -9, -9, -9, 0, 0, 0, -9, -9, -9, -9, 0, 0, 0, 0, 0, 0, 0, -9, -9, -9, -9, -9, 0, -9, -9, -9, -9, 0, 0, 0, -9, -9, -9, -9, -9, -9, -9, 0, -9, -9, -9, -9, -9, 0, 0, 0, 0, 0, 0, 0, 0, 0, 0, 0, 0, 0, 0, 0, -9, -9, -9, -9, 0, 0, 0, 0, 0, 0, 0, 0, 0, 0, 0, 0, -9, -9, -9, -9, 0, 0, 0, 0, 0, 0, 0, 0, 0, 0, 0, 0, -9, -9, -9, -9, 0, 0, -9, -9, 0, 0, 0, 0, 0, 0, 0, 0, 0, 0, 0, -9, -9, -9, -9, 0, 0, 0, 0, 0, 0, 0, 0, 0, 0, 0, -9, -9, 0, 0, 0, 0, 0, 0, -9, -9, -9, -9, -9, -9, -9, -9, -9, -9, 0, 0, 0, 0, 0, 0, 0, 0, -9, -9, -9, -9, -9, -9, -9, -9, -9, 0, 0, -9, 0, 0, 0, 0, 0, 0, 0, 0, -9, -9, -9, -9, -9, -9, -9, -9, -9, -9, -9, -9, -9, -9, -9, -9, -9, -9, -9, -9, -9, -9, -9, -9, -9, -9, -9, -9, -9, -9, -9, -9, -9, -9, -9, -9, -9, -9, -9, </t>
  </si>
  <si>
    <t>A</t>
  </si>
  <si>
    <t>B</t>
  </si>
  <si>
    <t>SE(P5&lt;&gt;"";PROCX(P$51&amp;$N53;$F$3:$F$589&amp;$G$3:$G$589;$H$3:$H$589;"");
LET(A;PROCX(VERDADEIRO;($O53:O53&lt;&gt;"");$N$51:O$51;MÍNIMO(P5#);;-1);
B;PROCX(VERDADEIRO;(Q53:$AU53&lt;&gt;"");Q$51:$AU$51;MÍNIMO(P5#);;1);
C;PROCX(VERDADEIRO;($O53:O53&lt;&gt;"");$O$53:O53;MÍNIMO(P5#);;-1);
D;PROCX(VERDADEIRO;(Q53:$AU53&lt;&gt;"");Q53:$AU53;MÍNIMO(P5#);;1);
X;P$51;
Y;((D-C)/(B-A))*(X-A)+C;
Y))</t>
  </si>
  <si>
    <t>Z Min tudo</t>
  </si>
  <si>
    <t>DESLOC($F$3:$F$589;;CORRESP($N$2;$F$2:$H$2;0)-1)</t>
  </si>
  <si>
    <t>SE(E(CONT.NÚM(FILTRO($F$3:$F$15;$F$3:$F$15=P$51))&gt;=2;MÁXIMO(FILTRO($G$3:$G$15;$F$3:$F$15=P$51))&gt;=$N53;MÍNIMO(FILTRO($G$3:$G$15;$F$3:$F$15=P$51))&lt;=$N53);0</t>
  </si>
  <si>
    <t>Ax;PROCX(VERDADEIRO;($O10:Q10&lt;&gt;"");$O$3:Q$3;Fundo;;-1);
Bx;PROCX(VERDADEIRO;(S10:$AU10&lt;&gt;"");S$3:$AU$3;Fundo;;1);
Cx;PROCX(VERDADEIRO;($O10:Q10&lt;&gt;"");$O10:Q10;Fundo;;-1);
Dx;PROCX(VERDADEIRO;(S10:$AU10&lt;&gt;"");S10:$AU10;Fundo;;1);
Xx;R$3; Yx;MULT(SOMA(Dx;-Cx);1/SOMA(Bx;-Ax))*SOMA(Xx;-Ax)+Cx;
Ay;PROCX(VERDADEIRO;(R$4:R9&lt;&gt;"");$N$4:$N9;Fundo;;-1);
By;PROCX(VERDADEIRO;(R11:R$47&lt;&gt;"");$N11:$N$47;Fundo;;1);
Cy;PROCX(VERDADEIRO;(R$4:R9&lt;&gt;"");R$4:R9;Fundo;;-1);
Dy;PROCX(VERDADEIRO;(R11:R$47&lt;&gt;"");R11:R$47;Fundo;;1);
Xy;$N10; Yy;MULT(SOMA(Dy;-Cy);1/SOMA(By;-Ay))*SOMA(Xy;-Ay)+Cy;
SES(BordaX=VERDADEIRO;Yx; BordaY=VERDADEIRO;Yy;VERDADEIRO;MÍNIMO(Yx;Yy))))</t>
  </si>
  <si>
    <t>;</t>
  </si>
  <si>
    <t>ÉIMPAR(CONT.NÚM(CLASSIFICAR(FILTRO($G$3:$G$15;($F$3:$F$15=P$51)*($G$3:$G$15&lt;=$N53)))))</t>
  </si>
  <si>
    <t>ÉIMPAR(CONT.NÚM(CLASSIFICAR(FILTRO($F$3:$F$15;($G$3:$G$15=$N53)*($F$3:$F$15&lt;=P$51)))))</t>
  </si>
  <si>
    <t>at point, X=  49.6754  Y= 105.5709  Z=  -9.0000</t>
  </si>
  <si>
    <t xml:space="preserve">          at point  X=  43.9754  Y= 114.9509  Z=   0.4000</t>
  </si>
  <si>
    <t xml:space="preserve">          at point  X=  44.9754  Y= 114.9509  Z=   0.4000</t>
  </si>
  <si>
    <t xml:space="preserve">          at point  X=  45.9754  Y= 114.9509  Z=   0.4000</t>
  </si>
  <si>
    <t xml:space="preserve">          at point  X=  46.8104  Y= 114.9509  Z=   0.4000</t>
  </si>
  <si>
    <t xml:space="preserve">          at point  X=  46.9754  Y= 114.9509  Z=   0.4000</t>
  </si>
  <si>
    <t xml:space="preserve">          at point  X=  48.8754  Y= 114.9509  Z=   0.4000</t>
  </si>
  <si>
    <t xml:space="preserve">          at point  X=  49.0404  Y= 114.9509  Z=   0.4000</t>
  </si>
  <si>
    <t xml:space="preserve">          at point  X=  49.8754  Y= 114.9509  Z=  -0.4000</t>
  </si>
  <si>
    <t xml:space="preserve">          at point  X=  50.8754  Y= 114.9509  Z=  -0.4000</t>
  </si>
  <si>
    <t xml:space="preserve">          at point  X=  51.8754  Y= 114.9509  Z=  -0.4000</t>
  </si>
  <si>
    <t>at point  X=  43.0254  Y= 114.9509  Z=   0.0000</t>
  </si>
  <si>
    <t>at point  X=  43.0254  Y= 113.9509  Z=   0.0000</t>
  </si>
  <si>
    <t xml:space="preserve">          at point  X=  43.9754  Y= 113.9509  Z=  -0.4000</t>
  </si>
  <si>
    <t xml:space="preserve">          at point  X=  44.9754  Y= 113.9509  Z=  -0.7000</t>
  </si>
  <si>
    <t xml:space="preserve">          at point  X=  45.9754  Y= 113.9509  Z=  -0.4000</t>
  </si>
  <si>
    <t xml:space="preserve">          at point  X=  46.8104  Y= 113.9509  Z=   0.9000</t>
  </si>
  <si>
    <t xml:space="preserve">          at point  X=  46.9754  Y= 113.9509  Z=   0.5000</t>
  </si>
  <si>
    <t xml:space="preserve">          at point  X=  48.8754  Y= 113.9509  Z=   0.4000</t>
  </si>
  <si>
    <t xml:space="preserve">          at point  X=  49.0404  Y= 113.9509  Z=   0.4000</t>
  </si>
  <si>
    <t xml:space="preserve">          at point  X=  50.8754  Y= 113.9509  Z=  -0.4000</t>
  </si>
  <si>
    <t xml:space="preserve">          at point  X=  51.8754  Y= 113.9509  Z=  -0.4000</t>
  </si>
  <si>
    <t>at point  X=  48.6254  Y= 113.5709  Z=   0.4000</t>
  </si>
  <si>
    <t xml:space="preserve">          at point  X=  48.8754  Y= 113.5709  Z=   0.4000</t>
  </si>
  <si>
    <t xml:space="preserve">          at point  X=  48.9754  Y= 113.5709  Z=   0.4000</t>
  </si>
  <si>
    <t xml:space="preserve">          at point  X=  49.0404  Y= 113.5709  Z=   0.4000</t>
  </si>
  <si>
    <t xml:space="preserve">          at point  X=  49.8754  Y= 113.5709  Z=   0.4000</t>
  </si>
  <si>
    <t xml:space="preserve">          at point  X=  50.8754  Y= 113.5709  Z=   0.0000</t>
  </si>
  <si>
    <t xml:space="preserve">          at point  X=  51.8754  Y= 113.5709  Z=   0.0000</t>
  </si>
  <si>
    <t xml:space="preserve">          at point  X=  43.0254  Y= 112.9509  Z=  -0.4000</t>
  </si>
  <si>
    <t xml:space="preserve">          at point  X=  43.9754  Y= 112.9509  Z=  -0.4000</t>
  </si>
  <si>
    <t xml:space="preserve">          at point  X=  44.9754  Y= 112.9509  Z=  -0.5000</t>
  </si>
  <si>
    <t xml:space="preserve">          at point  X=  45.9754  Y= 112.9509  Z=  -0.4000</t>
  </si>
  <si>
    <t xml:space="preserve">          at point  X=  46.8104  Y= 112.9509  Z=   0.8000</t>
  </si>
  <si>
    <t xml:space="preserve">          at point  X=  46.9754  Y= 112.9509  Z=   0.5000</t>
  </si>
  <si>
    <t xml:space="preserve">          at point  X=  48.6254  Y= 112.9509  Z=   0.4000</t>
  </si>
  <si>
    <t xml:space="preserve">          at point  X=  48.9754  Y= 112.8209  Z=   0.0000</t>
  </si>
  <si>
    <t xml:space="preserve">          at point  X=  49.4754  Y= 112.8209  Z=   0.0000</t>
  </si>
  <si>
    <t>at point  X=  48.6254  Y= 112.8209  Z=   0.4000</t>
  </si>
  <si>
    <t>at point  X=  48.6254  Y= 111.9509  Z=   0.4000</t>
  </si>
  <si>
    <t xml:space="preserve">          at point  X=  46.9754  Y= 111.9509  Z=   0.4000</t>
  </si>
  <si>
    <t>at point  X=  46.8104  Y= 111.9209  Z=   0.8000</t>
  </si>
  <si>
    <t xml:space="preserve">          at point  X=  45.9754  Y= 111.9209  Z=   0.4000</t>
  </si>
  <si>
    <t xml:space="preserve">          at point  X=  44.9754  Y= 111.9209  Z=   1.2000</t>
  </si>
  <si>
    <t xml:space="preserve">          at point  X=  43.9754  Y= 111.9209  Z=   1.0000</t>
  </si>
  <si>
    <t xml:space="preserve">          at point  X=  43.0254  Y= 111.9209  Z=   0.0000</t>
  </si>
  <si>
    <t>at point  X=  48.6254  Y= 111.8209  Z=   0.4000</t>
  </si>
  <si>
    <t xml:space="preserve">          at point  X=  48.9754  Y= 111.8209  Z=   0.0000</t>
  </si>
  <si>
    <t xml:space="preserve">          at point  X=  49.4754  Y= 111.8209  Z=   0.0000</t>
  </si>
  <si>
    <t>at point  X=  43.0254  Y= 111.7459  Z=   0.0000</t>
  </si>
  <si>
    <t xml:space="preserve">          at point  X=  43.9754  Y= 111.7459  Z=   0.5000</t>
  </si>
  <si>
    <t>at point  X=  46.8104  Y= 110.9509  Z=   0.0000</t>
  </si>
  <si>
    <t xml:space="preserve">          at point  X=  46.9754  Y= 110.9509  Z=   0.0000</t>
  </si>
  <si>
    <t xml:space="preserve">          at point  X=  48.6254  Y= 110.9509  Z=   0.4000</t>
  </si>
  <si>
    <t>at point  X=  48.6254  Y= 110.8209  Z=   0.4000</t>
  </si>
  <si>
    <t xml:space="preserve">          at point  X=  48.9754  Y= 110.8209  Z=   0.0000</t>
  </si>
  <si>
    <t xml:space="preserve">          at point  X=  49.4754  Y= 110.8209  Z=   0.0000</t>
  </si>
  <si>
    <t>at point  X=  43.0254  Y= 110.7459  Z=   0.0000</t>
  </si>
  <si>
    <t>at point  X=  52.8254  Y= 110.0709  Z=   0.0000</t>
  </si>
  <si>
    <t xml:space="preserve">          at point  X=  51.8754  Y= 110.0709  Z=   0.0000</t>
  </si>
  <si>
    <t xml:space="preserve">          at point  X=  50.8754  Y= 110.0709  Z=   0.0000</t>
  </si>
  <si>
    <t xml:space="preserve">          at point  X=  49.8754  Y= 110.0709  Z=   0.0000</t>
  </si>
  <si>
    <t xml:space="preserve">          at point  X=  48.9754  Y= 110.0709  Z=   0.4000</t>
  </si>
  <si>
    <t xml:space="preserve">          at point  X=  48.8754  Y= 110.0709  Z=   0.4000</t>
  </si>
  <si>
    <t xml:space="preserve">          at point  X=  48.6254  Y= 110.0709  Z=   0.4000</t>
  </si>
  <si>
    <t xml:space="preserve">          at point  X=  47.9254  Y= 110.0709  Z=   0.5000</t>
  </si>
  <si>
    <t xml:space="preserve">          at point  X=  46.9754  Y= 110.0709  Z=   0.7000</t>
  </si>
  <si>
    <t xml:space="preserve">          at point  X=  46.8104  Y= 110.0709  Z=   0.8000</t>
  </si>
  <si>
    <t xml:space="preserve">          at point  X=  45.9754  Y= 110.0709  Z=   0.4000</t>
  </si>
  <si>
    <t xml:space="preserve">          at point  X=  44.9754  Y= 110.0709  Z=   0.4000</t>
  </si>
  <si>
    <t>at point  X=  52.8254  Y= 109.8209  Z=   0.0000</t>
  </si>
  <si>
    <t xml:space="preserve">          at point  X=  48.8754  Y= 109.8209  Z=   0.4000</t>
  </si>
  <si>
    <t xml:space="preserve">          at point  X=  47.9254  Y= 109.8209  Z=   0.4000</t>
  </si>
  <si>
    <t xml:space="preserve">          at point  X=  46.9754  Y= 109.8209  Z=   0.4000</t>
  </si>
  <si>
    <t xml:space="preserve">          at point  X=  45.9754  Y= 109.8209  Z=   0.4000</t>
  </si>
  <si>
    <t xml:space="preserve">          at point  X=  44.9754  Y= 109.8209  Z=   0.4000</t>
  </si>
  <si>
    <t xml:space="preserve">          at point  X=  43.9754  Y= 109.8209  Z=  -0.4000</t>
  </si>
  <si>
    <t>at point  X=  43.0254  Y= 108.8209  Z=   0.0000</t>
  </si>
  <si>
    <t xml:space="preserve">          at point  X=  45.9754  Y= 108.8209  Z=   0.4000</t>
  </si>
  <si>
    <t xml:space="preserve">          at point  X=  46.9754  Y= 108.8209  Z=  -0.4000</t>
  </si>
  <si>
    <t xml:space="preserve">          at point  X=  47.9254  Y= 108.8209  Z=  -0.4000</t>
  </si>
  <si>
    <t xml:space="preserve">          at point  X=  49.6254  Y= 108.8209  Z=   1.0000</t>
  </si>
  <si>
    <t xml:space="preserve">          at point  X=  49.8754  Y= 108.8209  Z=   0.9000</t>
  </si>
  <si>
    <t xml:space="preserve">          at point  X=  50.8754  Y= 108.8209  Z=   0.5000</t>
  </si>
  <si>
    <t xml:space="preserve">          at point  X=  51.8754  Y= 108.8209  Z=   0.5000</t>
  </si>
  <si>
    <t xml:space="preserve">          at point  X=  43.0254  Y= 108.4209  Z=   0.0000</t>
  </si>
  <si>
    <t xml:space="preserve">          at point  X=  43.9754  Y= 108.4209  Z=   0.6000</t>
  </si>
  <si>
    <t xml:space="preserve">          at point  X=  44.9754  Y= 108.4209  Z=   0.5000</t>
  </si>
  <si>
    <t xml:space="preserve">          at point  X=  45.9754  Y= 108.4209  Z=   0.4000</t>
  </si>
  <si>
    <t xml:space="preserve">          at point  X=  46.1754  Y= 108.4209  Z=   0.4000</t>
  </si>
  <si>
    <t>at point  X=  52.8254  Y= 107.8209  Z=   0.4000</t>
  </si>
  <si>
    <t xml:space="preserve">          at point  X=  51.8754  Y= 107.8209  Z=  -0.4000</t>
  </si>
  <si>
    <t xml:space="preserve">          at point  X=  50.8754  Y= 107.8209  Z=  -0.4000</t>
  </si>
  <si>
    <t xml:space="preserve">          at point  X=  49.8754  Y= 107.8209  Z=   0.4000</t>
  </si>
  <si>
    <t xml:space="preserve">          at point  X=  49.6254  Y= 107.8209  Z=   0.8000</t>
  </si>
  <si>
    <t xml:space="preserve">          at point  X=  47.9254  Y= 107.8209  Z=  -0.4000</t>
  </si>
  <si>
    <t xml:space="preserve">          at point  X=  46.1754  Y= 107.8209  Z=   0.5000</t>
  </si>
  <si>
    <t xml:space="preserve">          at point  X=  45.9754  Y= 107.8209  Z=   0.4000</t>
  </si>
  <si>
    <t xml:space="preserve">          at point  X=  44.9754  Y= 107.8209  Z=  -0.4000</t>
  </si>
  <si>
    <t xml:space="preserve">          at point  X=  43.9754  Y= 107.8209  Z=  -0.4000</t>
  </si>
  <si>
    <t>at point  X=  52.8254  Y= 106.8209  Z=   0.0000</t>
  </si>
  <si>
    <t xml:space="preserve">          at point  X=  51.8754  Y= 106.8209  Z=  -0.4000</t>
  </si>
  <si>
    <t xml:space="preserve">          at point  X=  50.8754  Y= 106.8209  Z=  -0.4000</t>
  </si>
  <si>
    <t xml:space="preserve">          at point  X=  49.6254  Y= 106.8209  Z=   0.4000</t>
  </si>
  <si>
    <t xml:space="preserve">          at point  X=  48.8754  Y= 106.8209  Z=   0.4000</t>
  </si>
  <si>
    <t xml:space="preserve">          at point  X=  47.9254  Y= 106.8209  Z=   0.4000</t>
  </si>
  <si>
    <t xml:space="preserve">          at point  X=  46.9754  Y= 106.8209  Z=   0.4000</t>
  </si>
  <si>
    <t xml:space="preserve">          at point  X=  46.1754  Y= 106.8209  Z=   0.4000</t>
  </si>
  <si>
    <t xml:space="preserve">          at point  X=  45.9754  Y= 106.8209  Z=   0.4000</t>
  </si>
  <si>
    <t xml:space="preserve">          at point  X=  44.9754  Y= 106.8209  Z=  -0.4000</t>
  </si>
  <si>
    <t xml:space="preserve">          at point  X=  43.9754  Y= 106.8209  Z=  -0.4000</t>
  </si>
  <si>
    <t>at point  X=  46.1754  Y= 106.1709  Z=   0.5000</t>
  </si>
  <si>
    <t xml:space="preserve">          at point  X=  46.9754  Y= 106.1709  Z=   1.3000</t>
  </si>
  <si>
    <t xml:space="preserve">          at point  X=  47.9254  Y= 106.1709  Z=   1.7000</t>
  </si>
  <si>
    <t xml:space="preserve">          at point  X=  48.8754  Y= 106.1709  Z=   2.5000</t>
  </si>
  <si>
    <t xml:space="preserve">          at point  X=  49.6254  Y= 106.1709  Z=   0.4000</t>
  </si>
  <si>
    <t xml:space="preserve">          at point  X=  50.8754  Y= 106.1709  Z=   0.4000</t>
  </si>
  <si>
    <t xml:space="preserve">          at point  X=  51.8754  Y= 106.1709  Z=   0.4000</t>
  </si>
  <si>
    <t>at point  X=  43.0254  Y= 105.8209  Z=   0.0000</t>
  </si>
  <si>
    <t xml:space="preserve">          at point  X=  43.9754  Y= 105.8209  Z=   0.5000</t>
  </si>
  <si>
    <t xml:space="preserve">          at point  X=  44.9754  Y= 105.8209  Z=   0.4000</t>
  </si>
  <si>
    <t xml:space="preserve">          at point  X=  45.9754  Y= 105.8209  Z=   0.4000</t>
  </si>
  <si>
    <t xml:space="preserve">          at point  X=  46.1754  Y= 105.8209  Z=   1.0000</t>
  </si>
  <si>
    <t xml:space="preserve">          at point  X=  46.9754  Y= 105.8209  Z=   0.8000</t>
  </si>
  <si>
    <t xml:space="preserve">          at point  X=  47.9254  Y= 105.8209  Z=   1.0000</t>
  </si>
  <si>
    <t xml:space="preserve">          at point  X=  48.8754  Y= 105.8209  Z=   1.3000</t>
  </si>
  <si>
    <t xml:space="preserve">          at point  X=  49.6254  Y= 105.8209  Z=   0.4000</t>
  </si>
  <si>
    <t>at point  X=  43.0254  Y= 105.5709  Z=   0.0000</t>
  </si>
  <si>
    <t xml:space="preserve">          at point  X=  43.9754  Y= 105.5709  Z=   0.9000</t>
  </si>
  <si>
    <t xml:space="preserve">          at point  X=  44.9754  Y= 105.5709  Z=   0.9000</t>
  </si>
  <si>
    <t xml:space="preserve">          at point  X=  45.9754  Y= 105.5709  Z=   2.3000</t>
  </si>
  <si>
    <t xml:space="preserve">          at point  X=  46.1754  Y= 105.5709  Z=   1.5000</t>
  </si>
  <si>
    <t>at point  X=  43.0254  Y= 105.0509  Z=   0.0000</t>
  </si>
  <si>
    <t>at point  X=  43.0254  Y= 115.7209  Z=   0.0000</t>
  </si>
  <si>
    <t xml:space="preserve">          at point  X=  43.4754  Y= 115.7209  Z=   1.2000</t>
  </si>
  <si>
    <t xml:space="preserve">          at point  X=  43.9754  Y= 115.7209  Z=   1.5000</t>
  </si>
  <si>
    <t xml:space="preserve">          at point  X=  44.4754  Y= 115.7209  Z=   2.0000</t>
  </si>
  <si>
    <t xml:space="preserve">          at point  X=  44.9754  Y= 115.7209  Z=   3.2000</t>
  </si>
  <si>
    <t xml:space="preserve">          at point  X=  45.4754  Y= 115.7209  Z=   2.9000</t>
  </si>
  <si>
    <t xml:space="preserve">          at point  X=  45.6954  Y= 115.7209  Z=   2.9000</t>
  </si>
  <si>
    <t>at point  X=  46.8104  Y= 115.7209  Z=   1.8000</t>
  </si>
  <si>
    <t xml:space="preserve">          at point  X=  47.9254  Y= 115.7209  Z=   0.4000</t>
  </si>
  <si>
    <t xml:space="preserve">          at point  X=  49.0404  Y= 115.7209  Z=   0.4000</t>
  </si>
  <si>
    <t>at point  X=  52.8254  Y= 116.1209  Z=   0.0000</t>
  </si>
  <si>
    <t xml:space="preserve">          at point  X=  51.8754  Y= 116.1209  Z=   1.4000</t>
  </si>
  <si>
    <t xml:space="preserve">          at point  X=  50.8754  Y= 116.1209  Z=   2.4000</t>
  </si>
  <si>
    <t xml:space="preserve">          at point  X=  49.8754  Y= 116.1209  Z=   1.9000</t>
  </si>
  <si>
    <t xml:space="preserve">          at point  X=  49.0404  Y= 116.1209  Z=   0.4000</t>
  </si>
  <si>
    <t xml:space="preserve">-1  -0.05  0  0.45  0.95  1.45  1.7  1.75  1.95  2.45  2.67  2.95  3.15  3.74  3.79  3.95  4.85  4.9  5.6  5.85  5.95  6.02  6.45  6.5  6.6  6.65  6.85  7.6  7.85  8.85  9.75  9.8  9.85  10.8;  -1  -0.05  0  0.45  0.95  1.45  1.7  1.75  1.95  2.45  2.67  2.95  3.15  3.74  3.79  3.95  4.85  4.9  5.6  5.85  5.95  6.02  6.45  6.5  6.6  6.65  6.85  7.6  7.85  8.85  9.75  9.8  9.85  10.8;  -1  -0.05  0  0.45  0.95  1.45  1.7  1.75  1.95  2.45  2.67  2.95  3.15  3.74  3.79  3.95  4.85  4.9  5.6  5.85  5.95  6.02  6.45  6.5  6.6  6.65  6.85  7.6  7.85  8.85  9.75  9.8  9.85  10.8;  -1  -0.05  0  0.45  0.95  1.45  1.7  1.75  1.95  2.45  2.67  2.95  3.15  3.74  3.79  3.95  4.85  4.9  5.6  5.85  5.95  6.02  6.45  6.5  6.6  6.65  6.85  7.6  7.85  8.85  9.75  9.8  9.85  10.8;  -1  -0.05  0  0.45  0.95  1.45  1.7  1.75  1.95  2.45  2.67  2.95  3.15  3.74  3.79  3.95  4.85  4.9  5.6  5.85  5.95  6.02  6.45  6.5  6.6  6.65  6.85  7.6  7.85  8.85  9.75  9.8  9.85  10.8;  -1  -0.05  0  0.45  0.95  1.45  1.7  1.75  1.95  2.45  2.67  2.95  3.15  3.74  3.79  3.95  4.85  4.9  5.6  5.85  5.95  6.02  6.45  6.5  6.6  6.65  6.85  7.6  7.85  8.85  9.75  9.8  9.85  10.8;  -1  -0.05  0  0.45  0.95  1.45  1.7  1.75  1.95  2.45  2.67  2.95  3.15  3.74  3.79  3.95  4.85  4.9  5.6  5.85  5.95  6.02  6.45  6.5  6.6  6.65  6.85  7.6  7.85  8.85  9.75  9.8  9.85  10.8;  -1  -0.05  0  0.45  0.95  1.45  1.7  1.75  1.95  2.45  2.67  2.95  3.15  3.74  3.79  3.95  4.85  4.9  5.6  5.85  5.95  6.02  6.45  6.5  6.6  6.65  6.85  7.6  7.85  8.85  9.75  9.8  9.85  10.8;  -1  -0.05  0  0.45  0.95  1.45  1.7  1.75  1.95  2.45  2.67  2.95  3.15  3.74  3.79  3.95  4.85  4.9  5.6  5.85  5.95  6.02  6.45  6.5  6.6  6.65  6.85  7.6  7.85  8.85  9.75  9.8  9.85  10.8;  -1  -0.05  0  0.45  0.95  1.45  1.7  1.75  1.95  2.45  2.67  2.95  3.15  3.74  3.79  3.95  4.85  4.9  5.6  5.85  5.95  6.02  6.45  6.5  6.6  6.65  6.85  7.6  7.85  8.85  9.75  9.8  9.85  10.8;  -1  -0.05  0  0.45  0.95  1.45  1.7  1.75  1.95  2.45  2.67  2.95  3.15  3.74  3.79  3.95  4.85  4.9  5.6  5.85  5.95  6.02  6.45  6.5  6.6  6.65  6.85  7.6  7.85  8.85  9.75  9.8  9.85  10.8;  -1  -0.05  0  0.45  0.95  1.45  1.7  1.75  1.95  2.45  2.67  2.95  3.15  3.74  3.79  3.95  4.85  4.9  5.6  5.85  5.95  6.02  6.45  6.5  6.6  6.65  6.85  7.6  7.85  8.85  9.75  9.8  9.85  10.8;  -1  -0.05  0  0.45  0.95  1.45  1.7  1.75  1.95  2.45  2.67  2.95  3.15  3.74  3.79  3.95  4.85  4.9  5.6  5.85  5.95  6.02  6.45  6.5  6.6  6.65  6.85  7.6  7.85  8.85  9.75  9.8  9.85  10.8;  -1  -0.05  0  0.45  0.95  1.45  1.7  1.75  1.95  2.45  2.67  2.95  3.15  3.74  3.79  3.95  4.85  4.9  5.6  5.85  5.95  6.02  6.45  6.5  6.6  6.65  6.85  7.6  7.85  8.85  9.75  9.8  9.85  10.8;  -1  -0.05  0  0.45  0.95  1.45  1.7  1.75  1.95  2.45  2.67  2.95  3.15  3.74  3.79  3.95  4.85  4.9  5.6  5.85  5.95  6.02  6.45  6.5  6.6  6.65  6.85  7.6  7.85  8.85  9.75  9.8  9.85  10.8;  -1  -0.05  0  0.45  0.95  1.45  1.7  1.75  1.95  2.45  2.67  2.95  3.15  3.74  3.79  3.95  4.85  4.9  5.6  5.85  5.95  6.02  6.45  6.5  6.6  6.65  6.85  7.6  7.85  8.85  9.75  9.8  9.85  10.8;  -1  -0.05  0  0.45  0.95  1.45  1.7  1.75  1.95  2.45  2.67  2.95  3.15  3.74  3.79  3.95  4.85  4.9  5.6  5.85  5.95  6.02  6.45  6.5  6.6  6.65  6.85  7.6  7.85  8.85  9.75  9.8  9.85  10.8;  -1  -0.05  0  0.45  0.95  1.45  1.7  1.75  1.95  2.45  2.67  2.95  3.15  3.74  3.79  3.95  4.85  4.9  5.6  5.85  5.95  6.02  6.45  6.5  6.6  6.65  6.85  7.6  7.85  8.85  9.75  9.8  9.85  10.8;  -1  -0.05  0  0.45  0.95  1.45  1.7  1.75  1.95  2.45  2.67  2.95  3.15  3.74  3.79  3.95  4.85  4.9  5.6  5.85  5.95  6.02  6.45  6.5  6.6  6.65  6.85  7.6  7.85  8.85  9.75  9.8  9.85  10.8;  -1  -0.05  0  0.45  0.95  1.45  1.7  1.75  1.95  2.45  2.67  2.95  3.15  3.74  3.79  3.95  4.85  4.9  5.6  5.85  5.95  6.02  6.45  6.5  6.6  6.65  6.85  7.6  7.85  8.85  9.75  9.8  9.85  10.8;  -1  -0.05  0  0.45  0.95  1.45  1.7  1.75  1.95  2.45  2.67  2.95  3.15  3.74  3.79  3.95  4.85  4.9  5.6  5.85  5.95  6.02  6.45  6.5  6.6  6.65  6.85  7.6  7.85  8.85  9.75  9.8  9.85  10.8;  -1  -0.05  0  0.45  0.95  1.45  1.7  1.75  1.95  2.45  2.67  2.95  3.15  3.74  3.79  3.95  4.85  4.9  5.6  5.85  5.95  6.02  6.45  6.5  6.6  6.65  6.85  7.6  7.85  8.85  9.75  9.8  9.85  10.8;  -1  -0.05  0  0.45  0.95  1.45  1.7  1.75  1.95  2.45  2.67  2.95  3.15  3.74  3.79  3.95  4.85  4.9  5.6  5.85  5.95  6.02  6.45  6.5  6.6  6.65  6.85  7.6  7.85  8.85  9.75  9.8  9.85  10.8;  -1  -0.05  0  0.45  0.95  1.45  1.7  1.75  1.95  2.45  2.67  2.95  3.15  3.74  3.79  3.95  4.85  4.9  5.6  5.85  5.95  6.02  6.45  6.5  6.6  6.65  6.85  7.6  7.85  8.85  9.75  9.8  9.85  10.8;  -1  -0.05  0  0.45  0.95  1.45  1.7  1.75  1.95  2.45  2.67  2.95  3.15  3.74  3.79  3.95  4.85  4.9  5.6  5.85  5.95  6.02  6.45  6.5  6.6  6.65  6.85  7.6  7.85  8.85  9.75  9.8  9.85  10.8;  -1  -0.05  0  0.45  0.95  1.45  1.7  1.75  1.95  2.45  2.67  2.95  3.15  3.74  3.79  3.95  4.85  4.9  5.6  5.85  5.95  6.02  6.45  6.5  6.6  6.65  6.85  7.6  7.85  8.85  9.75  9.8  9.85  10.8;  -1  -0.05  0  0.45  0.95  1.45  1.7  1.75  1.95  2.45  2.67  2.95  3.15  3.74  3.79  3.95  4.85  4.9  5.6  5.85  5.95  6.02  6.45  6.5  6.6  6.65  6.85  7.6  7.85  8.85  9.75  9.8  9.85  10.8;  -1  -0.05  0  0.45  0.95  1.45  1.7  1.75  1.95  2.45  2.67  2.95  3.15  3.74  3.79  3.95  4.85  4.9  5.6  5.85  5.95  6.02  6.45  6.5  6.6  6.65  6.85  7.6  7.85  8.85  9.75  9.8  9.85  10.8;  -1  -0.05  0  0.45  0.95  1.45  1.7  1.75  1.95  2.45  2.67  2.95  3.15  3.74  3.79  3.95  4.85  4.9  5.6  5.85  5.95  6.02  6.45  6.5  6.6  6.65  6.85  7.6  7.85  8.85  9.75  9.8  9.85  10.8;  -1  -0.05  0  0.45  0.95  1.45  1.7  1.75  1.95  2.45  2.67  2.95  3.15  3.74  3.79  3.95  4.85  4.9  5.6  5.85  5.95  6.02  6.45  6.5  6.6  6.65  6.85  7.6  7.85  8.85  9.75  9.8  9.85  10.8;  -1  -0.05  0  0.45  0.95  1.45  1.7  1.75  1.95  2.45  2.67  2.95  3.15  3.74  3.79  3.95  4.85  4.9  5.6  5.85  5.95  6.02  6.45  6.5  6.6  6.65  6.85  7.6  7.85  8.85  9.75  9.8  9.85  10.8;  -1  -0.05  0  0.45  0.95  1.45  1.7  1.75  1.95  2.45  2.67  2.95  3.15  3.74  3.79  3.95  4.85  4.9  5.6  5.85  5.95  6.02  6.45  6.5  6.6  6.65  6.85  7.6  7.85  8.85  9.75  9.8  9.85  10.8;  -1  -0.05  0  0.45  0.95  1.45  1.7  1.75  1.95  2.45  2.67  2.95  3.15  3.74  3.79  3.95  4.85  4.9  5.6  5.85  5.95  6.02  6.45  6.5  6.6  6.65  6.85  7.6  7.85  8.85  9.75  9.8  9.85  10.8;  -1  -0.05  0  0.45  0.95  1.45  1.7  1.75  1.95  2.45  2.67  2.95  3.15  3.74  3.79  3.95  4.85  4.9  5.6  5.85  5.95  6.02  6.45  6.5  6.6  6.65  6.85  7.6  7.85  8.85  9.75  9.8  9.85  10.8;  -1  -0.05  0  0.45  0.95  1.45  1.7  1.75  1.95  2.45  2.67  2.95  3.15  3.74  3.79  3.95  4.85  4.9  5.6  5.85  5.95  6.02  6.45  6.5  6.6  6.65  6.85  7.6  7.85  8.85  9.75  9.8  9.85  10.8;  -1  -0.05  0  0.45  0.95  1.45  1.7  1.75  1.95  2.45  2.67  2.95  3.15  3.74  3.79  3.95  4.85  4.9  5.6  5.85  5.95  6.02  6.45  6.5  6.6  6.65  6.85  7.6  7.85  8.85  9.75  9.8  9.85  10.8;  -1  -0.05  0  0.45  0.95  1.45  1.7  1.75  1.95  2.45  2.67  2.95  3.15  3.74  3.79  3.95  4.85  4.9  5.6  5.85  5.95  6.02  6.45  6.5  6.6  6.65  6.85  7.6  7.85  8.85  9.75  9.8  9.85  10.8;  -1  -0.05  0  0.45  0.95  1.45  1.7  1.75  1.95  2.45  2.67  2.95  3.15  3.74  3.79  3.95  4.85  4.9  5.6  5.85  5.95  6.02  6.45  6.5  6.6  6.65  6.85  7.6  7.85  8.85  9.75  9.8  9.85  10.8;  -1  -0.05  0  0.45  0.95  1.45  1.7  1.75  1.95  2.45  2.67  2.95  3.15  3.74  3.79  3.95  4.85  4.9  5.6  5.85  5.95  6.02  6.45  6.5  6.6  6.65  6.85  7.6  7.85  8.85  9.75  9.8  9.85  10.8;  -1  -0.05  0  0.45  0.95  1.45  1.7  1.75  1.95  2.45  2.67  2.95  3.15  3.74  3.79  3.95  4.85  4.9  5.6  5.85  5.95  6.02  6.45  6.5  6.6  6.65  6.85  7.6  7.85  8.85  9.75  9.8  9.85  10.8;  -1  -0.05  0  0.45  0.95  1.45  1.7  1.75  1.95  2.45  2.67  2.95  3.15  3.74  3.79  3.95  4.85  4.9  5.6  5.85  5.95  6.02  6.45  6.5  6.6  6.65  6.85  7.6  7.85  8.85  9.75  9.8  9.85  10.8;  -1  -0.05  0  0.45  0.95  1.45  1.7  1.75  1.95  2.45  2.67  2.95  3.15  3.74  3.79  3.95  4.85  4.9  5.6  5.85  5.95  6.02  6.45  6.5  6.6  6.65  6.85  7.6  7.85  8.85  9.75  9.8  9.85  10.8;  -1  -0.05  0  0.45  0.95  1.45  1.7  1.75  1.95  2.45  2.67  2.95  3.15  3.74  3.79  3.95  4.85  4.9  5.6  5.85  5.95  6.02  6.45  6.5  6.6  6.65  6.85  7.6  7.85  8.85  9.75  9.8  9.85  10.8;  </t>
  </si>
  <si>
    <t xml:space="preserve">17.12  17.12  17.12  17.12  17.12  17.12  17.12  17.12  17.12  17.12  17.12  17.12  17.12  17.12  17.12  17.12  17.12  17.12  17.12  17.12  17.12  17.12  17.12  17.12  17.12  17.12  17.12  17.12  17.12  17.12  17.12  17.12  17.12  17.12;  16.17  16.17  16.17  16.17  16.17  16.17  16.17  16.17  16.17  16.17  16.17  16.17  16.17  16.17  16.17  16.17  16.17  16.17  16.17  16.17  16.17  16.17  16.17  16.17  16.17  16.17  16.17  16.17  16.17  16.17  16.17  16.17  16.17  16.17;  16.12  16.12  16.12  16.12  16.12  16.12  16.12  16.12  16.12  16.12  16.12  16.12  16.12  16.12  16.12  16.12  16.12  16.12  16.12  16.12  16.12  16.12  16.12  16.12  16.12  16.12  16.12  16.12  16.12  16.12  16.12  16.12  16.12  16.12;  15.9  15.9  15.9  15.9  15.9  15.9  15.9  15.9  15.9  15.9  15.9  15.9  15.9  15.9  15.9  15.9  15.9  15.9  15.9  15.9  15.9  15.9  15.9  15.9  15.9  15.9  15.9  15.9  15.9  15.9  15.9  15.9  15.9  15.9;  15.77  15.77  15.77  15.77  15.77  15.77  15.77  15.77  15.77  15.77  15.77  15.77  15.77  15.77  15.77  15.77  15.77  15.77  15.77  15.77  15.77  15.77  15.77  15.77  15.77  15.77  15.77  15.77  15.77  15.77  15.77  15.77  15.77  15.77;  15.72  15.72  15.72  15.72  15.72  15.72  15.72  15.72  15.72  15.72  15.72  15.72  15.72  15.72  15.72  15.72  15.72  15.72  15.72  15.72  15.72  15.72  15.72  15.72  15.72  15.72  15.72  15.72  15.72  15.72  15.72  15.72  15.72  15.72;  14.9  14.9  14.9  14.9  14.9  14.9  14.9  14.9  14.9  14.9  14.9  14.9  14.9  14.9  14.9  14.9  14.9  14.9  14.9  14.9  14.9  14.9  14.9  14.9  14.9  14.9  14.9  14.9  14.9  14.9  14.9  14.9  14.9  14.9;  13.9  13.9  13.9  13.9  13.9  13.9  13.9  13.9  13.9  13.9  13.9  13.9  13.9  13.9  13.9  13.9  13.9  13.9  13.9  13.9  13.9  13.9  13.9  13.9  13.9  13.9  13.9  13.9  13.9  13.9  13.9  13.9  13.9  13.9;  12.9  12.9  12.9  12.9  12.9  12.9  12.9  12.9  12.9  12.9  12.9  12.9  12.9  12.9  12.9  12.9  12.9  12.9  12.9  12.9  12.9  12.9  12.9  12.9  12.9  12.9  12.9  12.9  12.9  12.9  12.9  12.9  12.9  12.9;  11.9  11.9  11.9  11.9  11.9  11.9  11.9  11.9  11.9  11.9  11.9  11.9  11.9  11.9  11.9  11.9  11.9  11.9  11.9  11.9  11.9  11.9  11.9  11.9  11.9  11.9  11.9  11.9  11.9  11.9  11.9  11.9  11.9  11.9;  11.07  11.07  11.07  11.07  11.07  11.07  11.07  11.07  11.07  11.07  11.07  11.07  11.07  11.07  11.07  11.07  11.07  11.07  11.07  11.07  11.07  11.07  11.07  11.07  11.07  11.07  11.07  11.07  11.07  11.07  11.07  11.07  11.07  11.07;  10.9  10.9  10.9  10.9  10.9  10.9  10.9  10.9  10.9  10.9  10.9  10.9  10.9  10.9  10.9  10.9  10.9  10.9  10.9  10.9  10.9  10.9  10.9  10.9  10.9  10.9  10.9  10.9  10.9  10.9  10.9  10.9  10.9  10.9;  10.67  10.67  10.67  10.67  10.67  10.67  10.67  10.67  10.67  10.67  10.67  10.67  10.67  10.67  10.67  10.67  10.67  10.67  10.67  10.67  10.67  10.67  10.67  10.67  10.67  10.67  10.67  10.67  10.67  10.67  10.67  10.67  10.67  10.67;  10.62  10.62  10.62  10.62  10.62  10.62  10.62  10.62  10.62  10.62  10.62  10.62  10.62  10.62  10.62  10.62  10.62  10.62  10.62  10.62  10.62  10.62  10.62  10.62  10.62  10.62  10.62  10.62  10.62  10.62  10.62  10.62  10.62  10.62;  9.9  9.9  9.9  9.9  9.9  9.9  9.9  9.9  9.9  9.9  9.9  9.9  9.9  9.9  9.9  9.9  9.9  9.9  9.9  9.9  9.9  9.9  9.9  9.9  9.9  9.9  9.9  9.9  9.9  9.9  9.9  9.9  9.9  9.9;  8.9  8.9  8.9  8.9  8.9  8.9  8.9  8.9  8.9  8.9  8.9  8.9  8.9  8.9  8.9  8.9  8.9  8.9  8.9  8.9  8.9  8.9  8.9  8.9  8.9  8.9  8.9  8.9  8.9  8.9  8.9  8.9  8.9  8.9;  8.55  8.55  8.55  8.55  8.55  8.55  8.55  8.55  8.55  8.55  8.55  8.55  8.55  8.55  8.55  8.55  8.55  8.55  8.55  8.55  8.55  8.55  8.55  8.55  8.55  8.55  8.55  8.55  8.55  8.55  8.55  8.55  8.55  8.55;  8.52  8.52  8.52  8.52  8.52  8.52  8.52  8.52  8.52  8.52  8.52  8.52  8.52  8.52  8.52  8.52  8.52  8.52  8.52  8.52  8.52  8.52  8.52  8.52  8.52  8.52  8.52  8.52  8.52  8.52  8.52  8.52  8.52  8.52;  8.47  8.47  8.47  8.47  8.47  8.47  8.47  8.47  8.47  8.47  8.47  8.47  8.47  8.47  8.47  8.47  8.47  8.47  8.47  8.47  8.47  8.47  8.47  8.47  8.47  8.47  8.47  8.47  8.47  8.47  8.47  8.47  8.47  8.47;  7.9  7.9  7.9  7.9  7.9  7.9  7.9  7.9  7.9  7.9  7.9  7.9  7.9  7.9  7.9  7.9  7.9  7.9  7.9  7.9  7.9  7.9  7.9  7.9  7.9  7.9  7.9  7.9  7.9  7.9  7.9  7.9  7.9  7.9;  7.77  7.77  7.77  7.77  7.77  7.77  7.77  7.77  7.77  7.77  7.77  7.77  7.77  7.77  7.77  7.77  7.77  7.77  7.77  7.77  7.77  7.77  7.77  7.77  7.77  7.77  7.77  7.77  7.77  7.77  7.77  7.77  7.77  7.77;  6.9  6.9  6.9  6.9  6.9  6.9  6.9  6.9  6.9  6.9  6.9  6.9  6.9  6.9  6.9  6.9  6.9  6.9  6.9  6.9  6.9  6.9  6.9  6.9  6.9  6.9  6.9  6.9  6.9  6.9  6.9  6.9  6.9  6.9;  6.87  6.87  6.87  6.87  6.87  6.87  6.87  6.87  6.87  6.87  6.87  6.87  6.87  6.87  6.87  6.87  6.87  6.87  6.87  6.87  6.87  6.87  6.87  6.87  6.87  6.87  6.87  6.87  6.87  6.87  6.87  6.87  6.87  6.87;  6.82  6.82  6.82  6.82  6.82  6.82  6.82  6.82  6.82  6.82  6.82  6.82  6.82  6.82  6.82  6.82  6.82  6.82  6.82  6.82  6.82  6.82  6.82  6.82  6.82  6.82  6.82  6.82  6.82  6.82  6.82  6.82  6.82  6.82;  6.77  6.77  6.77  6.77  6.77  6.77  6.77  6.77  6.77  6.77  6.77  6.77  6.77  6.77  6.77  6.77  6.77  6.77  6.77  6.77  6.77  6.77  6.77  6.77  6.77  6.77  6.77  6.77  6.77  6.77  6.77  6.77  6.77  6.77;  6.7  6.7  6.7  6.7  6.7  6.7  6.7  6.7  6.7  6.7  6.7  6.7  6.7  6.7  6.7  6.7  6.7  6.7  6.7  6.7  6.7  6.7  6.7  6.7  6.7  6.7  6.7  6.7  6.7  6.7  6.7  6.7  6.7  6.7;  5.9  5.9  5.9  5.9  5.9  5.9  5.9  5.9  5.9  5.9  5.9  5.9  5.9  5.9  5.9  5.9  5.9  5.9  5.9  5.9  5.9  5.9  5.9  5.9  5.9  5.9  5.9  5.9  5.9  5.9  5.9  5.9  5.9  5.9;  5.77  5.77  5.77  5.77  5.77  5.77  5.77  5.77  5.77  5.77  5.77  5.77  5.77  5.77  5.77  5.77  5.77  5.77  5.77  5.77  5.77  5.77  5.77  5.77  5.77  5.77  5.77  5.77  5.77  5.77  5.77  5.77  5.77  5.77;  5.7  5.7  5.7  5.7  5.7  5.7  5.7  5.7  5.7  5.7  5.7  5.7  5.7  5.7  5.7  5.7  5.7  5.7  5.7  5.7  5.7  5.7  5.7  5.7  5.7  5.7  5.7  5.7  5.7  5.7  5.7  5.7  5.7  5.7;  5.07  5.07  5.07  5.07  5.07  5.07  5.07  5.07  5.07  5.07  5.07  5.07  5.07  5.07  5.07  5.07  5.07  5.07  5.07  5.07  5.07  5.07  5.07  5.07  5.07  5.07  5.07  5.07  5.07  5.07  5.07  5.07  5.07  5.07;  5.02  5.02  5.02  5.02  5.02  5.02  5.02  5.02  5.02  5.02  5.02  5.02  5.02  5.02  5.02  5.02  5.02  5.02  5.02  5.02  5.02  5.02  5.02  5.02  5.02  5.02  5.02  5.02  5.02  5.02  5.02  5.02  5.02  5.02;  4.77  4.77  4.77  4.77  4.77  4.77  4.77  4.77  4.77  4.77  4.77  4.77  4.77  4.77  4.77  4.77  4.77  4.77  4.77  4.77  4.77  4.77  4.77  4.77  4.77  4.77  4.77  4.77  4.77  4.77  4.77  4.77  4.77  4.77;  3.77  3.77  3.77  3.77  3.77  3.77  3.77  3.77  3.77  3.77  3.77  3.77  3.77  3.77  3.77  3.77  3.77  3.77  3.77  3.77  3.77  3.77  3.77  3.77  3.77  3.77  3.77  3.77  3.77  3.77  3.77  3.77  3.77  3.77;  3.37  3.37  3.37  3.37  3.37  3.37  3.37  3.37  3.37  3.37  3.37  3.37  3.37  3.37  3.37  3.37  3.37  3.37  3.37  3.37  3.37  3.37  3.37  3.37  3.37  3.37  3.37  3.37  3.37  3.37  3.37  3.37  3.37  3.37;  2.77  2.77  2.77  2.77  2.77  2.77  2.77  2.77  2.77  2.77  2.77  2.77  2.77  2.77  2.77  2.77  2.77  2.77  2.77  2.77  2.77  2.77  2.77  2.77  2.77  2.77  2.77  2.77  2.77  2.77  2.77  2.77  2.77  2.77;  1.77  1.77  1.77  1.77  1.77  1.77  1.77  1.77  1.77  1.77  1.77  1.77  1.77  1.77  1.77  1.77  1.77  1.77  1.77  1.77  1.77  1.77  1.77  1.77  1.77  1.77  1.77  1.77  1.77  1.77  1.77  1.77  1.77  1.77;  1.12  1.12  1.12  1.12  1.12  1.12  1.12  1.12  1.12  1.12  1.12  1.12  1.12  1.12  1.12  1.12  1.12  1.12  1.12  1.12  1.12  1.12  1.12  1.12  1.12  1.12  1.12  1.12  1.12  1.12  1.12  1.12  1.12  1.12;  1.07  1.07  1.07  1.07  1.07  1.07  1.07  1.07  1.07  1.07  1.07  1.07  1.07  1.07  1.07  1.07  1.07  1.07  1.07  1.07  1.07  1.07  1.07  1.07  1.07  1.07  1.07  1.07  1.07  1.07  1.07  1.07  1.07  1.07;  0.77  0.77  0.77  0.77  0.77  0.77  0.77  0.77  0.77  0.77  0.77  0.77  0.77  0.77  0.77  0.77  0.77  0.77  0.77  0.77  0.77  0.77  0.77  0.77  0.77  0.77  0.77  0.77  0.77  0.77  0.77  0.77  0.77  0.77;  0.52  0.52  0.52  0.52  0.52  0.52  0.52  0.52  0.52  0.52  0.52  0.52  0.52  0.52  0.52  0.52  0.52  0.52  0.52  0.52  0.52  0.52  0.52  0.52  0.52  0.52  0.52  0.52  0.52  0.52  0.52  0.52  0.52  0.52;  0  0  0  0  0  0  0  0  0  0  0  0  0  0  0  0  0  0  0  0  0  0  0  0  0  0  0  0  0  0  0  0  0  0;  -0.05  -0.05  -0.05  -0.05  -0.05  -0.05  -0.05  -0.05  -0.05  -0.05  -0.05  -0.05  -0.05  -0.05  -0.05  -0.05  -0.05  -0.05  -0.05  -0.05  -0.05  -0.05  -0.05  -0.05  -0.05  -0.05  -0.05  -0.05  -0.05  -0.05  -0.05  -0.05  -0.05  -0.05;  -1  -1  -1  -1  -1  -1  -1  -1  -1  -1  -1  -1  -1  -1  -1  -1  -1  -1  -1  -1  -1  -1  -1  -1  -1  -1  -1  -1  -1  -1  -1  -1  -1  -1;  </t>
  </si>
  <si>
    <t>Mariz</t>
  </si>
  <si>
    <t>Lista</t>
  </si>
  <si>
    <t xml:space="preserve">-1, -0.05, 0, 0.45, 0.95, 1.45, 1.7, 1.75, 1.95, 2.45, 2.67, 2.95, 3.15, 3.74, 3.79, 3.95, 4.85, 4.9, 5.6, 5.85, 5.95, 6.02, 6.45, 6.5, 6.6, 6.65, 6.85, 7.6, 7.85, 8.85, 9.75, 9.8, 9.85, 10.8, -1, -0.05, 0, 0.45, 0.95, 1.45, 1.7, 1.75, 1.95, 2.45, 2.67, 2.95, 3.15, 3.74, 3.79, 3.95, 4.85, 4.9, 5.6, 5.85, 5.95, 6.02, 6.45, 6.5, 6.6, 6.65, 6.85, 7.6, 7.85, 8.85, 9.75, 9.8, 9.85, 10.8, -1, -0.05, 0, 0.45, 0.95, 1.45, 1.7, 1.75, 1.95, 2.45, 2.67, 2.95, 3.15, 3.74, 3.79, 3.95, 4.85, 4.9, 5.6, 5.85, 5.95, 6.02, 6.45, 6.5, 6.6, 6.65, 6.85, 7.6, 7.85, 8.85, 9.75, 9.8, 9.85, 10.8, -1, -0.05, 0, 0.45, 0.95, 1.45, 1.7, 1.75, 1.95, 2.45, 2.67, 2.95, 3.15, 3.74, 3.79, 3.95, 4.85, 4.9, 5.6, 5.85, 5.95, 6.02, 6.45, 6.5, 6.6, 6.65, 6.85, 7.6, 7.85, 8.85, 9.75, 9.8, 9.85, 10.8, -1, -0.05, 0, 0.45, 0.95, 1.45, 1.7, 1.75, 1.95, 2.45, 2.67, 2.95, 3.15, 3.74, 3.79, 3.95, 4.85, 4.9, 5.6, 5.85, 5.95, 6.02, 6.45, 6.5, 6.6, 6.65, 6.85, 7.6, 7.85, 8.85, 9.75, 9.8, 9.85, 10.8, -1, -0.05, 0, 0.45, 0.95, 1.45, 1.7, 1.75, 1.95, 2.45, 2.67, 2.95, 3.15, 3.74, 3.79, 3.95, 4.85, 4.9, 5.6, 5.85, 5.95, 6.02, 6.45, 6.5, 6.6, 6.65, 6.85, 7.6, 7.85, 8.85, 9.75, 9.8, 9.85, 10.8, -1, -0.05, 0, 0.45, 0.95, 1.45, 1.7, 1.75, 1.95, 2.45, 2.67, 2.95, 3.15, 3.74, 3.79, 3.95, 4.85, 4.9, 5.6, 5.85, 5.95, 6.02, 6.45, 6.5, 6.6, 6.65, 6.85, 7.6, 7.85, 8.85, 9.75, 9.8, 9.85, 10.8, -1, -0.05, 0, 0.45, 0.95, 1.45, 1.7, 1.75, 1.95, 2.45, 2.67, 2.95, 3.15, 3.74, 3.79, 3.95, 4.85, 4.9, 5.6, 5.85, 5.95, 6.02, 6.45, 6.5, 6.6, 6.65, 6.85, 7.6, 7.85, 8.85, 9.75, 9.8, 9.85, 10.8, -1, -0.05, 0, 0.45, 0.95, 1.45, 1.7, 1.75, 1.95, 2.45, 2.67, 2.95, 3.15, 3.74, 3.79, 3.95, 4.85, 4.9, 5.6, 5.85, 5.95, 6.02, 6.45, 6.5, 6.6, 6.65, 6.85, 7.6, 7.85, 8.85, 9.75, 9.8, 9.85, 10.8, -1, -0.05, 0, 0.45, 0.95, 1.45, 1.7, 1.75, 1.95, 2.45, 2.67, 2.95, 3.15, 3.74, 3.79, 3.95, 4.85, 4.9, 5.6, 5.85, 5.95, 6.02, 6.45, 6.5, 6.6, 6.65, 6.85, 7.6, 7.85, 8.85, 9.75, 9.8, 9.85, 10.8, -1, -0.05, 0, 0.45, 0.95, 1.45, 1.7, 1.75, 1.95, 2.45, 2.67, 2.95, 3.15, 3.74, 3.79, 3.95, 4.85, 4.9, 5.6, 5.85, 5.95, 6.02, 6.45, 6.5, 6.6, 6.65, 6.85, 7.6, 7.85, 8.85, 9.75, 9.8, 9.85, 10.8, -1, -0.05, 0, 0.45, 0.95, 1.45, 1.7, 1.75, 1.95, 2.45, 2.67, 2.95, 3.15, 3.74, 3.79, 3.95, 4.85, 4.9, 5.6, 5.85, 5.95, 6.02, 6.45, 6.5, 6.6, 6.65, 6.85, 7.6, 7.85, 8.85, 9.75, 9.8, 9.85, 10.8, -1, -0.05, 0, 0.45, 0.95, 1.45, 1.7, 1.75, 1.95, 2.45, 2.67, 2.95, 3.15, 3.74, 3.79, 3.95, 4.85, 4.9, 5.6, 5.85, 5.95, 6.02, 6.45, 6.5, 6.6, 6.65, 6.85, 7.6, 7.85, 8.85, 9.75, 9.8, 9.85, 10.8, -1, -0.05, 0, 0.45, 0.95, 1.45, 1.7, 1.75, 1.95, 2.45, 2.67, 2.95, 3.15, 3.74, 3.79, 3.95, 4.85, 4.9, 5.6, 5.85, 5.95, 6.02, 6.45, 6.5, 6.6, 6.65, 6.85, 7.6, 7.85, 8.85, 9.75, 9.8, 9.85, 10.8, -1, -0.05, 0, 0.45, 0.95, 1.45, 1.7, 1.75, 1.95, 2.45, 2.67, 2.95, 3.15, 3.74, 3.79, 3.95, 4.85, 4.9, 5.6, 5.85, 5.95, 6.02, 6.45, 6.5, 6.6, 6.65, 6.85, 7.6, 7.85, 8.85, 9.75, 9.8, 9.85, 10.8, -1, -0.05, 0, 0.45, 0.95, 1.45, 1.7, 1.75, 1.95, 2.45, 2.67, 2.95, 3.15, 3.74, 3.79, 3.95, 4.85, 4.9, 5.6, 5.85, 5.95, 6.02, 6.45, 6.5, 6.6, 6.65, 6.85, 7.6, 7.85, 8.85, 9.75, 9.8, 9.85, 10.8, -1, -0.05, 0, 0.45, 0.95, 1.45, 1.7, 1.75, 1.95, 2.45, 2.67, 2.95, 3.15, 3.74, 3.79, 3.95, 4.85, 4.9, 5.6, 5.85, 5.95, 6.02, 6.45, 6.5, 6.6, 6.65, 6.85, 7.6, 7.85, 8.85, 9.75, 9.8, 9.85, 10.8, -1, -0.05, 0, 0.45, 0.95, 1.45, 1.7, 1.75, 1.95, 2.45, 2.67, 2.95, 3.15, 3.74, 3.79, 3.95, 4.85, 4.9, 5.6, 5.85, 5.95, 6.02, 6.45, 6.5, 6.6, 6.65, 6.85, 7.6, 7.85, 8.85, 9.75, 9.8, 9.85, 10.8, -1, -0.05, 0, 0.45, 0.95, 1.45, 1.7, 1.75, 1.95, 2.45, 2.67, 2.95, 3.15, 3.74, 3.79, 3.95, 4.85, 4.9, 5.6, 5.85, 5.95, 6.02, 6.45, 6.5, 6.6, 6.65, 6.85, 7.6, 7.85, 8.85, 9.75, 9.8, 9.85, 10.8, -1, -0.05, 0, 0.45, 0.95, 1.45, 1.7, 1.75, 1.95, 2.45, 2.67, 2.95, 3.15, 3.74, 3.79, 3.95, 4.85, 4.9, 5.6, 5.85, 5.95, 6.02, 6.45, 6.5, 6.6, 6.65, 6.85, 7.6, 7.85, 8.85, 9.75, 9.8, 9.85, 10.8, -1, -0.05, 0, 0.45, 0.95, 1.45, 1.7, 1.75, 1.95, 2.45, 2.67, 2.95, 3.15, 3.74, 3.79, 3.95, 4.85, 4.9, 5.6, 5.85, 5.95, 6.02, 6.45, 6.5, 6.6, 6.65, 6.85, 7.6, 7.85, 8.85, 9.75, 9.8, 9.85, 10.8, -1, -0.05, 0, 0.45, 0.95, 1.45, 1.7, 1.75, 1.95, 2.45, 2.67, 2.95, 3.15, 3.74, 3.79, 3.95, 4.85, 4.9, 5.6, 5.85, 5.95, 6.02, 6.45, 6.5, 6.6, 6.65, 6.85, 7.6, 7.85, 8.85, 9.75, 9.8, 9.85, 10.8, -1, -0.05, 0, 0.45, 0.95, 1.45, 1.7, 1.75, 1.95, 2.45, 2.67, 2.95, 3.15, 3.74, 3.79, 3.95, 4.85, 4.9, 5.6, 5.85, 5.95, 6.02, 6.45, 6.5, 6.6, 6.65, 6.85, 7.6, 7.85, 8.85, 9.75, 9.8, 9.85, 10.8, -1, -0.05, 0, 0.45, 0.95, 1.45, 1.7, 1.75, 1.95, 2.45, 2.67, 2.95, 3.15, 3.74, 3.79, 3.95, 4.85, 4.9, 5.6, 5.85, 5.95, 6.02, 6.45, 6.5, 6.6, 6.65, 6.85, 7.6, 7.85, 8.85, 9.75, 9.8, 9.85, 10.8, -1, -0.05, 0, 0.45, 0.95, 1.45, 1.7, 1.75, 1.95, 2.45, 2.67, 2.95, 3.15, 3.74, 3.79, 3.95, 4.85, 4.9, 5.6, 5.85, 5.95, 6.02, 6.45, 6.5, 6.6, 6.65, 6.85, 7.6, 7.85, 8.85, 9.75, 9.8, 9.85, 10.8, -1, -0.05, 0, 0.45, 0.95, 1.45, 1.7, 1.75, 1.95, 2.45, 2.67, 2.95, 3.15, 3.74, 3.79, 3.95, 4.85, 4.9, 5.6, 5.85, 5.95, 6.02, 6.45, 6.5, 6.6, 6.65, 6.85, 7.6, 7.85, 8.85, 9.75, 9.8, 9.85, 10.8, -1, -0.05, 0, 0.45, 0.95, 1.45, 1.7, 1.75, 1.95, 2.45, 2.67, 2.95, 3.15, 3.74, 3.79, 3.95, 4.85, 4.9, 5.6, 5.85, 5.95, 6.02, 6.45, 6.5, 6.6, 6.65, 6.85, 7.6, 7.85, 8.85, 9.75, 9.8, 9.85, 10.8, -1, -0.05, 0, 0.45, 0.95, 1.45, 1.7, 1.75, 1.95, 2.45, 2.67, 2.95, 3.15, 3.74, 3.79, 3.95, 4.85, 4.9, 5.6, 5.85, 5.95, 6.02, 6.45, 6.5, 6.6, 6.65, 6.85, 7.6, 7.85, 8.85, 9.75, 9.8, 9.85, 10.8, -1, -0.05, 0, 0.45, 0.95, 1.45, 1.7, 1.75, 1.95, 2.45, 2.67, 2.95, 3.15, 3.74, 3.79, 3.95, 4.85, 4.9, 5.6, 5.85, 5.95, 6.02, 6.45, 6.5, 6.6, 6.65, 6.85, 7.6, 7.85, 8.85, 9.75, 9.8, 9.85, 10.8, -1, -0.05, 0, 0.45, 0.95, 1.45, 1.7, 1.75, 1.95, 2.45, 2.67, 2.95, 3.15, 3.74, 3.79, 3.95, 4.85, 4.9, 5.6, 5.85, 5.95, 6.02, 6.45, 6.5, 6.6, 6.65, 6.85, 7.6, 7.85, 8.85, 9.75, 9.8, 9.85, 10.8, -1, -0.05, 0, 0.45, 0.95, 1.45, 1.7, 1.75, 1.95, 2.45, 2.67, 2.95, 3.15, 3.74, 3.79, 3.95, 4.85, 4.9, 5.6, 5.85, 5.95, 6.02, 6.45, 6.5, 6.6, 6.65, 6.85, 7.6, 7.85, 8.85, 9.75, 9.8, 9.85, 10.8, -1, -0.05, 0, 0.45, 0.95, 1.45, 1.7, 1.75, 1.95, 2.45, 2.67, 2.95, 3.15, 3.74, 3.79, 3.95, 4.85, 4.9, 5.6, 5.85, 5.95, 6.02, 6.45, 6.5, 6.6, 6.65, 6.85, 7.6, 7.85, 8.85, 9.75, 9.8, 9.85, 10.8, -1, -0.05, 0, 0.45, 0.95, 1.45, 1.7, 1.75, 1.95, 2.45, 2.67, 2.95, 3.15, 3.74, 3.79, 3.95, 4.85, 4.9, 5.6, 5.85, 5.95, 6.02, 6.45, 6.5, 6.6, 6.65, 6.85, 7.6, 7.85, 8.85, 9.75, 9.8, 9.85, 10.8, -1, -0.05, 0, 0.45, 0.95, 1.45, 1.7, 1.75, 1.95, 2.45, 2.67, 2.95, 3.15, 3.74, 3.79, 3.95, 4.85, 4.9, 5.6, 5.85, 5.95, 6.02, 6.45, 6.5, 6.6, 6.65, 6.85, 7.6, 7.85, 8.85, 9.75, 9.8, 9.85, 10.8, -1, -0.05, 0, 0.45, 0.95, 1.45, 1.7, 1.75, 1.95, 2.45, 2.67, 2.95, 3.15, 3.74, 3.79, 3.95, 4.85, 4.9, 5.6, 5.85, 5.95, 6.02, 6.45, 6.5, 6.6, 6.65, 6.85, 7.6, 7.85, 8.85, 9.75, 9.8, 9.85, 10.8, -1, -0.05, 0, 0.45, 0.95, 1.45, 1.7, 1.75, 1.95, 2.45, 2.67, 2.95, 3.15, 3.74, 3.79, 3.95, 4.85, 4.9, 5.6, 5.85, 5.95, 6.02, 6.45, 6.5, 6.6, 6.65, 6.85, 7.6, 7.85, 8.85, 9.75, 9.8, 9.85, 10.8, -1, -0.05, 0, 0.45, 0.95, 1.45, 1.7, 1.75, 1.95, 2.45, 2.67, 2.95, 3.15, 3.74, 3.79, 3.95, 4.85, 4.9, 5.6, 5.85, 5.95, 6.02, 6.45, 6.5, 6.6, 6.65, 6.85, 7.6, 7.85, 8.85, 9.75, 9.8, 9.85, 10.8, -1, -0.05, 0, 0.45, 0.95, 1.45, 1.7, 1.75, 1.95, 2.45, 2.67, 2.95, 3.15, 3.74, 3.79, 3.95, 4.85, 4.9, 5.6, 5.85, 5.95, 6.02, 6.45, 6.5, 6.6, 6.65, 6.85, 7.6, 7.85, 8.85, 9.75, 9.8, 9.85, 10.8, -1, -0.05, 0, 0.45, 0.95, 1.45, 1.7, 1.75, 1.95, 2.45, 2.67, 2.95, 3.15, 3.74, 3.79, 3.95, 4.85, 4.9, 5.6, 5.85, 5.95, 6.02, 6.45, 6.5, 6.6, 6.65, 6.85, 7.6, 7.85, 8.85, 9.75, 9.8, 9.85, 10.8, -1, -0.05, 0, 0.45, 0.95, 1.45, 1.7, 1.75, 1.95, 2.45, 2.67, 2.95, 3.15, 3.74, 3.79, 3.95, 4.85, 4.9, 5.6, 5.85, 5.95, 6.02, 6.45, 6.5, 6.6, 6.65, 6.85, 7.6, 7.85, 8.85, 9.75, 9.8, 9.85, 10.8, -1, -0.05, 0, 0.45, 0.95, 1.45, 1.7, 1.75, 1.95, 2.45, 2.67, 2.95, 3.15, 3.74, 3.79, 3.95, 4.85, 4.9, 5.6, 5.85, 5.95, 6.02, 6.45, 6.5, 6.6, 6.65, 6.85, 7.6, 7.85, 8.85, 9.75, 9.8, 9.85, 10.8, -1, -0.05, 0, 0.45, 0.95, 1.45, 1.7, 1.75, 1.95, 2.45, 2.67, 2.95, 3.15, 3.74, 3.79, 3.95, 4.85, 4.9, 5.6, 5.85, 5.95, 6.02, 6.45, 6.5, 6.6, 6.65, 6.85, 7.6, 7.85, 8.85, 9.75, 9.8, 9.85, 10.8, -1, -0.05, 0, 0.45, 0.95, 1.45, 1.7, 1.75, 1.95, 2.45, 2.67, 2.95, 3.15, 3.74, 3.79, 3.95, 4.85, 4.9, 5.6, 5.85, 5.95, 6.02, 6.45, 6.5, 6.6, 6.65, 6.85, 7.6, 7.85, 8.85, 9.75, 9.8, 9.85, 10.8, </t>
  </si>
  <si>
    <t xml:space="preserve">17.12, 17.12, 17.12, 17.12, 17.12, 17.12, 17.12, 17.12, 17.12, 17.12, 17.12, 17.12, 17.12, 17.12, 17.12, 17.12, 17.12, 17.12, 17.12, 17.12, 17.12, 17.12, 17.12, 17.12, 17.12, 17.12, 17.12, 17.12, 17.12, 17.12, 17.12, 17.12, 17.12, 17.12, 16.17, 16.17, 16.17, 16.17, 16.17, 16.17, 16.17, 16.17, 16.17, 16.17, 16.17, 16.17, 16.17, 16.17, 16.17, 16.17, 16.17, 16.17, 16.17, 16.17, 16.17, 16.17, 16.17, 16.17, 16.17, 16.17, 16.17, 16.17, 16.17, 16.17, 16.17, 16.17, 16.17, 16.17, 16.12, 16.12, 16.12, 16.12, 16.12, 16.12, 16.12, 16.12, 16.12, 16.12, 16.12, 16.12, 16.12, 16.12, 16.12, 16.12, 16.12, 16.12, 16.12, 16.12, 16.12, 16.12, 16.12, 16.12, 16.12, 16.12, 16.12, 16.12, 16.12, 16.12, 16.12, 16.12, 16.12, 16.12, 15.9, 15.9, 15.9, 15.9, 15.9, 15.9, 15.9, 15.9, 15.9, 15.9, 15.9, 15.9, 15.9, 15.9, 15.9, 15.9, 15.9, 15.9, 15.9, 15.9, 15.9, 15.9, 15.9, 15.9, 15.9, 15.9, 15.9, 15.9, 15.9, 15.9, 15.9, 15.9, 15.9, 15.9, 15.77, 15.77, 15.77, 15.77, 15.77, 15.77, 15.77, 15.77, 15.77, 15.77, 15.77, 15.77, 15.77, 15.77, 15.77, 15.77, 15.77, 15.77, 15.77, 15.77, 15.77, 15.77, 15.77, 15.77, 15.77, 15.77, 15.77, 15.77, 15.77, 15.77, 15.77, 15.77, 15.77, 15.77, 15.72, 15.72, 15.72, 15.72, 15.72, 15.72, 15.72, 15.72, 15.72, 15.72, 15.72, 15.72, 15.72, 15.72, 15.72, 15.72, 15.72, 15.72, 15.72, 15.72, 15.72, 15.72, 15.72, 15.72, 15.72, 15.72, 15.72, 15.72, 15.72, 15.72, 15.72, 15.72, 15.72, 15.72, 14.9, 14.9, 14.9, 14.9, 14.9, 14.9, 14.9, 14.9, 14.9, 14.9, 14.9, 14.9, 14.9, 14.9, 14.9, 14.9, 14.9, 14.9, 14.9, 14.9, 14.9, 14.9, 14.9, 14.9, 14.9, 14.9, 14.9, 14.9, 14.9, 14.9, 14.9, 14.9, 14.9, 14.9, 13.9, 13.9, 13.9, 13.9, 13.9, 13.9, 13.9, 13.9, 13.9, 13.9, 13.9, 13.9, 13.9, 13.9, 13.9, 13.9, 13.9, 13.9, 13.9, 13.9, 13.9, 13.9, 13.9, 13.9, 13.9, 13.9, 13.9, 13.9, 13.9, 13.9, 13.9, 13.9, 13.9, 13.9, 12.9, 12.9, 12.9, 12.9, 12.9, 12.9, 12.9, 12.9, 12.9, 12.9, 12.9, 12.9, 12.9, 12.9, 12.9, 12.9, 12.9, 12.9, 12.9, 12.9, 12.9, 12.9, 12.9, 12.9, 12.9, 12.9, 12.9, 12.9, 12.9, 12.9, 12.9, 12.9, 12.9, 12.9, 11.9, 11.9, 11.9, 11.9, 11.9, 11.9, 11.9, 11.9, 11.9, 11.9, 11.9, 11.9, 11.9, 11.9, 11.9, 11.9, 11.9, 11.9, 11.9, 11.9, 11.9, 11.9, 11.9, 11.9, 11.9, 11.9, 11.9, 11.9, 11.9, 11.9, 11.9, 11.9, 11.9, 11.9, 11.07, 11.07, 11.07, 11.07, 11.07, 11.07, 11.07, 11.07, 11.07, 11.07, 11.07, 11.07, 11.07, 11.07, 11.07, 11.07, 11.07, 11.07, 11.07, 11.07, 11.07, 11.07, 11.07, 11.07, 11.07, 11.07, 11.07, 11.07, 11.07, 11.07, 11.07, 11.07, 11.07, 11.07, 10.9, 10.9, 10.9, 10.9, 10.9, 10.9, 10.9, 10.9, 10.9, 10.9, 10.9, 10.9, 10.9, 10.9, 10.9, 10.9, 10.9, 10.9, 10.9, 10.9, 10.9, 10.9, 10.9, 10.9, 10.9, 10.9, 10.9, 10.9, 10.9, 10.9, 10.9, 10.9, 10.9, 10.9, 10.67, 10.67, 10.67, 10.67, 10.67, 10.67, 10.67, 10.67, 10.67, 10.67, 10.67, 10.67, 10.67, 10.67, 10.67, 10.67, 10.67, 10.67, 10.67, 10.67, 10.67, 10.67, 10.67, 10.67, 10.67, 10.67, 10.67, 10.67, 10.67, 10.67, 10.67, 10.67, 10.67, 10.67, 10.62, 10.62, 10.62, 10.62, 10.62, 10.62, 10.62, 10.62, 10.62, 10.62, 10.62, 10.62, 10.62, 10.62, 10.62, 10.62, 10.62, 10.62, 10.62, 10.62, 10.62, 10.62, 10.62, 10.62, 10.62, 10.62, 10.62, 10.62, 10.62, 10.62, 10.62, 10.62, 10.62, 10.62, 9.9, 9.9, 9.9, 9.9, 9.9, 9.9, 9.9, 9.9, 9.9, 9.9, 9.9, 9.9, 9.9, 9.9, 9.9, 9.9, 9.9, 9.9, 9.9, 9.9, 9.9, 9.9, 9.9, 9.9, 9.9, 9.9, 9.9, 9.9, 9.9, 9.9, 9.9, 9.9, 9.9, 9.9, 8.9, 8.9, 8.9, 8.9, 8.9, 8.9, 8.9, 8.9, 8.9, 8.9, 8.9, 8.9, 8.9, 8.9, 8.9, 8.9, 8.9, 8.9, 8.9, 8.9, 8.9, 8.9, 8.9, 8.9, 8.9, 8.9, 8.9, 8.9, 8.9, 8.9, 8.9, 8.9, 8.9, 8.9, 8.55, 8.55, 8.55, 8.55, 8.55, 8.55, 8.55, 8.55, 8.55, 8.55, 8.55, 8.55, 8.55, 8.55, 8.55, 8.55, 8.55, 8.55, 8.55, 8.55, 8.55, 8.55, 8.55, 8.55, 8.55, 8.55, 8.55, 8.55, 8.55, 8.55, 8.55, 8.55, 8.55, 8.55, 8.52, 8.52, 8.52, 8.52, 8.52, 8.52, 8.52, 8.52, 8.52, 8.52, 8.52, 8.52, 8.52, 8.52, 8.52, 8.52, 8.52, 8.52, 8.52, 8.52, 8.52, 8.52, 8.52, 8.52, 8.52, 8.52, 8.52, 8.52, 8.52, 8.52, 8.52, 8.52, 8.52, 8.52, 8.47, 8.47, 8.47, 8.47, 8.47, 8.47, 8.47, 8.47, 8.47, 8.47, 8.47, 8.47, 8.47, 8.47, 8.47, 8.47, 8.47, 8.47, 8.47, 8.47, 8.47, 8.47, 8.47, 8.47, 8.47, 8.47, 8.47, 8.47, 8.47, 8.47, 8.47, 8.47, 8.47, 8.47, 7.9, 7.9, 7.9, 7.9, 7.9, 7.9, 7.9, 7.9, 7.9, 7.9, 7.9, 7.9, 7.9, 7.9, 7.9, 7.9, 7.9, 7.9, 7.9, 7.9, 7.9, 7.9, 7.9, 7.9, 7.9, 7.9, 7.9, 7.9, 7.9, 7.9, 7.9, 7.9, 7.9, 7.9, 7.77, 7.77, 7.77, 7.77, 7.77, 7.77, 7.77, 7.77, 7.77, 7.77, 7.77, 7.77, 7.77, 7.77, 7.77, 7.77, 7.77, 7.77, 7.77, 7.77, 7.77, 7.77, 7.77, 7.77, 7.77, 7.77, 7.77, 7.77, 7.77, 7.77, 7.77, 7.77, 7.77, 7.77, 6.9, 6.9, 6.9, 6.9, 6.9, 6.9, 6.9, 6.9, 6.9, 6.9, 6.9, 6.9, 6.9, 6.9, 6.9, 6.9, 6.9, 6.9, 6.9, 6.9, 6.9, 6.9, 6.9, 6.9, 6.9, 6.9, 6.9, 6.9, 6.9, 6.9, 6.9, 6.9, 6.9, 6.9, 6.87, 6.87, 6.87, 6.87, 6.87, 6.87, 6.87, 6.87, 6.87, 6.87, 6.87, 6.87, 6.87, 6.87, 6.87, 6.87, 6.87, 6.87, 6.87, 6.87, 6.87, 6.87, 6.87, 6.87, 6.87, 6.87, 6.87, 6.87, 6.87, 6.87, 6.87, 6.87, 6.87, 6.87, 6.82, 6.82, 6.82, 6.82, 6.82, 6.82, 6.82, 6.82, 6.82, 6.82, 6.82, 6.82, 6.82, 6.82, 6.82, 6.82, 6.82, 6.82, 6.82, 6.82, 6.82, 6.82, 6.82, 6.82, 6.82, 6.82, 6.82, 6.82, 6.82, 6.82, 6.82, 6.82, 6.82, 6.82, 6.77, 6.77, 6.77, 6.77, 6.77, 6.77, 6.77, 6.77, 6.77, 6.77, 6.77, 6.77, 6.77, 6.77, 6.77, 6.77, 6.77, 6.77, 6.77, 6.77, 6.77, 6.77, 6.77, 6.77, 6.77, 6.77, 6.77, 6.77, 6.77, 6.77, 6.77, 6.77, 6.77, 6.77, 6.7, 6.7, 6.7, 6.7, 6.7, 6.7, 6.7, 6.7, 6.7, 6.7, 6.7, 6.7, 6.7, 6.7, 6.7, 6.7, 6.7, 6.7, 6.7, 6.7, 6.7, 6.7, 6.7, 6.7, 6.7, 6.7, 6.7, 6.7, 6.7, 6.7, 6.7, 6.7, 6.7, 6.7, 5.9, 5.9, 5.9, 5.9, 5.9, 5.9, 5.9, 5.9, 5.9, 5.9, 5.9, 5.9, 5.9, 5.9, 5.9, 5.9, 5.9, 5.9, 5.9, 5.9, 5.9, 5.9, 5.9, 5.9, 5.9, 5.9, 5.9, 5.9, 5.9, 5.9, 5.9, 5.9, 5.9, 5.9, 5.77, 5.77, 5.77, 5.77, 5.77, 5.77, 5.77, 5.77, 5.77, 5.77, 5.77, 5.77, 5.77, 5.77, 5.77, 5.77, 5.77, 5.77, 5.77, 5.77, 5.77, 5.77, 5.77, 5.77, 5.77, 5.77, 5.77, 5.77, 5.77, 5.77, 5.77, 5.77, 5.77, 5.77, 5.7, 5.7, 5.7, 5.7, 5.7, 5.7, 5.7, 5.7, 5.7, 5.7, 5.7, 5.7, 5.7, 5.7, 5.7, 5.7, 5.7, 5.7, 5.7, 5.7, 5.7, 5.7, 5.7, 5.7, 5.7, 5.7, 5.7, 5.7, 5.7, 5.7, 5.7, 5.7, 5.7, 5.7, 5.07, 5.07, 5.07, 5.07, 5.07, 5.07, 5.07, 5.07, 5.07, 5.07, 5.07, 5.07, 5.07, 5.07, 5.07, 5.07, 5.07, 5.07, 5.07, 5.07, 5.07, 5.07, 5.07, 5.07, 5.07, 5.07, 5.07, 5.07, 5.07, 5.07, 5.07, 5.07, 5.07, 5.07, 5.02, 5.02, 5.02, 5.02, 5.02, 5.02, 5.02, 5.02, 5.02, 5.02, 5.02, 5.02, 5.02, 5.02, 5.02, 5.02, 5.02, 5.02, 5.02, 5.02, 5.02, 5.02, 5.02, 5.02, 5.02, 5.02, 5.02, 5.02, 5.02, 5.02, 5.02, 5.02, 5.02, 5.02, 4.77, 4.77, 4.77, 4.77, 4.77, 4.77, 4.77, 4.77, 4.77, 4.77, 4.77, 4.77, 4.77, 4.77, 4.77, 4.77, 4.77, 4.77, 4.77, 4.77, 4.77, 4.77, 4.77, 4.77, 4.77, 4.77, 4.77, 4.77, 4.77, 4.77, 4.77, 4.77, 4.77, 4.77, 3.77, 3.77, 3.77, 3.77, 3.77, 3.77, 3.77, 3.77, 3.77, 3.77, 3.77, 3.77, 3.77, 3.77, 3.77, 3.77, 3.77, 3.77, 3.77, 3.77, 3.77, 3.77, 3.77, 3.77, 3.77, 3.77, 3.77, 3.77, 3.77, 3.77, 3.77, 3.77, 3.77, 3.77, 3.37, 3.37, 3.37, 3.37, 3.37, 3.37, 3.37, 3.37, 3.37, 3.37, 3.37, 3.37, 3.37, 3.37, 3.37, 3.37, 3.37, 3.37, 3.37, 3.37, 3.37, 3.37, 3.37, 3.37, 3.37, 3.37, 3.37, 3.37, 3.37, 3.37, 3.37, 3.37, 3.37, 3.37, 2.77, 2.77, 2.77, 2.77, 2.77, 2.77, 2.77, 2.77, 2.77, 2.77, 2.77, 2.77, 2.77, 2.77, 2.77, 2.77, 2.77, 2.77, 2.77, 2.77, 2.77, 2.77, 2.77, 2.77, 2.77, 2.77, 2.77, 2.77, 2.77, 2.77, 2.77, 2.77, 2.77, 2.77, 1.77, 1.77, 1.77, 1.77, 1.77, 1.77, 1.77, 1.77, 1.77, 1.77, 1.77, 1.77, 1.77, 1.77, 1.77, 1.77, 1.77, 1.77, 1.77, 1.77, 1.77, 1.77, 1.77, 1.77, 1.77, 1.77, 1.77, 1.77, 1.77, 1.77, 1.77, 1.77, 1.77, 1.77, 1.12, 1.12, 1.12, 1.12, 1.12, 1.12, 1.12, 1.12, 1.12, 1.12, 1.12, 1.12, 1.12, 1.12, 1.12, 1.12, 1.12, 1.12, 1.12, 1.12, 1.12, 1.12, 1.12, 1.12, 1.12, 1.12, 1.12, 1.12, 1.12, 1.12, 1.12, 1.12, 1.12, 1.12, 1.07, 1.07, 1.07, 1.07, 1.07, 1.07, 1.07, 1.07, 1.07, 1.07, 1.07, 1.07, 1.07, 1.07, 1.07, 1.07, 1.07, 1.07, 1.07, 1.07, 1.07, 1.07, 1.07, 1.07, 1.07, 1.07, 1.07, 1.07, 1.07, 1.07, 1.07, 1.07, 1.07, 1.07, 0.77, 0.77, 0.77, 0.77, 0.77, 0.77, 0.77, 0.77, 0.77, 0.77, 0.77, 0.77, 0.77, 0.77, 0.77, 0.77, 0.77, 0.77, 0.77, 0.77, 0.77, 0.77, 0.77, 0.77, 0.77, 0.77, 0.77, 0.77, 0.77, 0.77, 0.77, 0.77, 0.77, 0.77, 0.52, 0.52, 0.52, 0.52, 0.52, 0.52, 0.52, 0.52, 0.52, 0.52, 0.52, 0.52, 0.52, 0.52, 0.52, 0.52, 0.52, 0.52, 0.52, 0.52, 0.52, 0.52, 0.52, 0.52, 0.52, 0.52, 0.52, 0.52, 0.52, 0.52, 0.52, 0.52, 0.52, 0.52, 0, 0, 0, 0, 0, 0, 0, 0, 0, 0, 0, 0, 0, 0, 0, 0, 0, 0, 0, 0, 0, 0, 0, 0, 0, 0, 0, 0, 0, 0, 0, 0, 0, 0, -0.05, -0.05, -0.05, -0.05, -0.05, -0.05, -0.05, -0.05, -0.05, -0.05, -0.05, -0.05, -0.05, -0.05, -0.05, -0.05, -0.05, -0.05, -0.05, -0.05, -0.05, -0.05, -0.05, -0.05, -0.05, -0.05, -0.05, -0.05, -0.05, -0.05, -0.05, -0.05, -0.05, -0.05, -1, -1, -1, -1, -1, -1, -1, -1, -1, -1, -1, -1, -1, -1, -1, -1, -1, -1, -1, -1, -1, -1, -1, -1, -1, -1, -1, -1, -1, -1, -1, -1, -1, -1, </t>
  </si>
  <si>
    <t xml:space="preserve">-9  -9  -9  -9  -9  -9  -9  -9  -9  -9  -9  -9  -9  -9  -9  -9  -9  -9  -9  -9  -9  -9  -9  -9  -9  -9  -9  -9  -9  -9  -9  -9  -9  -9;    -9  -9  -9  -9  -9  -9  -9  -9  -9  -9  -9  -9  -9  -9  -9  -9  -9  -9  -9  -9  -9  -9  -9  -9  -9  -9  -9  -9  -9  -9  -9  -9  -9  -9;    -9  -9  -9  -9  -9  -9  -9  -9  -9  -9  -9  -9  -9  -9  -9  -9  -9  0  0  0  0.07  0.12  0.42  0.46  0.53  0.56  0.7  0.55  0.5  0.6  1.08  0  -9  -9;    -9  -9  -9  -9  -9  -9  -9  -9  -9  -9  -9  -9  -9  -9  -9  -9  -9  0.7  0.18  0  0.04  0.07  0.24  0.26  0.3  0.32  0.4  0.4  0.4  0.4  0.4  0.4  -9  -9;    -9  -9  -9  -9  -9  -9  -9  -9  -9  -9  -9  -9  -9  -9  -9  -9  -9  0.19  0.23  0.24  0.24  0.25  0.27  0.27  0.27  0.28  0.29  0.32  0.33  0.38  0.42  0.43  -9  -9;    -9  -9  0  0.28  0.6  0.55  0.53  0.52  0.5  0.6  0.64  0.7  0.56  0.15  0.11  0  0  0  0.06  0.08  0.09  0.1  0.14  0.14  0.15  0.16  0.17  0.24  0.26  0.35  0.43  0.44  -9  -9;    -9  -9  0  -0.19  -0.4  -0.5  -0.55  -0.56  -0.6  -0.6  -0.6  -0.6  -0.56  -0.44  -0.43  -0.4  2.54  2.7  1.01  0.4  0.26  0.16  -0.44  -0.51  -0.65  -0.72  -1  -0.93  -0.9  -0.7  0.53  0.6  -9  -9;    -9  -9  0.7  -0.11  -1  -1.15  -1.23  -1.24  -1.3  -1.2  -1.16  -1.1  -0.8  0.09  0.16  0.4  3.15  3.3  1.16  0.4  0.25  0.15  -0.5  -0.58  -0.73  -0.8  -1.1  -1.33  -1.4  -1.1  -0.06  0  -9  -9;    -9  -9  0.6  -0.16  -1  -1.15  -1.23  -1.24  -1.3  -1.15  -1.08  -1  -0.72  0.11  0.18  0.4  2.39  2.5  0.66  0  -0.08  -0.14  -0.48  -0.52  -0.6  -0.64  -0.8  -1.03  -1.1  -0.9  0.33  0.4  -9  -9;    -9  -9  0  -0.24  -0.5  -0.55  -0.58  -0.58  -0.6  -0.6  -0.6  -0.6  -0.48  -0.13  -0.1  0  1.23  1.3  0.34  0  -0.04  -0.07  -0.24  -0.26  -0.3  -0.32  -0.4  -0.4  -0.4  -0.4  -0.02  0  -9  -9;    -9  -9  -0.33  -0.31  -0.28  -0.25  -0.24  -0.24  -0.22  -0.2  -0.18  -0.17  -0.16  -0.13  -0.12  -0.11  -0.06  -0.06  -0.02  -0.01  0  0  0.98  1.1  1.33  1.44  1.9  2.28  2.4  1.4  0.07  0  -9  -9;    -9  -9  -0.4  0.31  1.1  1.65  1.93  1.98  2.2  1.7  1.48  1.2  1.08  0.73  0.7  0.6  0.03  0  0.29  0.4  0.47  0.52  0.82  0.86  0.93  0.96  1.1  1.33  1.4  0.9  -0.33  -0.4  -9  -9;    -9  -9  0  1.2  1.5  2  2.6  2.72  3.2  2.9  0  0  0  0  0  0  0  0  0  0  0  0  -0.04  -0.05  -0.06  -0.06  -0.08  -0.15  -0.17  -0.27  -0.36  -0.36  -9  -9;    -9  -9  0  -0.02  -0.03  -0.05  -0.06  -0.06  -0.07  -0.09  -0.1  -0.11  -0.11  -0.13  -0.14  -0.14  -0.17  -0.18  -0.2  -0.21  -0.21  -0.22  -0.23  -0.23  -0.24  -0.24  -0.25  -0.27  -0.28  -0.32  -0.35  -0.35  -9  -9;    -9  -9  0  0.19  0.4  0.4  0.4  0.4  0.4  0.4  0.4  0.4  0.4  0.4  0.4  0.4  0.02  0  0.29  0.4  0.4  0.4  -0.01  -0.06  -0.16  -0.21  -0.4  -0.4  -0.4  -0.4  -0.24  -0.23  -9  -9;    -9  -9  0  -0.19  -0.4  -0.55  -0.63  -0.64  -0.7  -0.55  -0.48  -0.4  -0.09  0.82  0.9  0.5  0.03  0  0.29  0.4  0.4  0.4  0.19  0.17  0.12  0.1  0  -0.3  -0.4  -0.4  -0.08  -0.06  -9  -9;    -9  -9  -0.14  -0.13  -0.13  -0.12  -0.12  -0.12  -0.11  -0.11  -0.1  -0.1  -0.1  -0.09  -0.09  -0.09  -0.07  -0.07  -0.06  -0.06  -0.06  -0.06  -0.05  -0.05  -0.05  -0.05  -0.05  -0.04  -0.03  -0.02  -0.01  -0.01  -9  -9;    -9  -9  -0.15  -0.14  -0.13  -0.11  -0.11  -0.1  -0.1  -0.09  -0.08  -0.07  -0.07  -0.05  -0.05  -0.04  -0.02  -0.02  0  0.4  0.4  0  0  0.05  0.15  0.2  0.4  0.1  0  0  0  0  -9  -9;    -9  -9  -0.17  -0.16  -0.15  -0.13  -0.13  -0.13  -0.12  -0.11  -0.1  -0.09  -0.09  -0.07  -0.07  -0.07  -0.04  -0.04  -0.02  -0.02  -0.01  -0.01  0  -9  -9  -9  -9  -9  -9  -9  -9  0  -9  -9;    -9  -9  -0.4  -0.4  -0.4  -0.45  -0.48  -0.48  -0.5  -0.45  -0.43  -0.4  -0.11  0.73  0.8  0.5  0.03  0  0.4  0.28  0.24  0.2  0  -9  -9  -9  -9  -9  -9  -9  -9  0  -9  -9;    -9  -9  -0.35  -0.29  -0.22  -0.16  -0.12  -0.12  -0.09  -0.02  0.01  0.05  0.07  0.15  0.16  0.18  0.3  0.31  0.4  0.11  0  0  0  -9  -9  -9  -9  -9  -9  -9  -9  0  -9  -9;    -9  -9  -0.01  0.04  0.09  0.14  0.17  0.17  0.19  0.24  0.27  0.3  0.32  0.38  0.38  0.4  0.02  0  0.4  0.28  0.24  0.2  0  -9  -9  -9  -9  -9  -9  -9  -9  0  -9  -9;    -9  -9  0  0  0  0  0  0.24  1.2  0.8  0.62  0.4  0.3  0.02  0  0  0  0  0  0  0  0  0  -9  -9  -9  -9  -9  -9  -9  -9  0  -9  -9;    -9  -9  0  0  0  0  0  -9  -9  -9  -9  -9  -9  -9  0  0  0  0  0  0  0  0  0  -9  -9  -9  -9  -9  -9  -9  -9  0  -9  -9;    -9  -9  0  0  0  0  0  -9  -9  -9  -9  -9  -9  -9  0  0.04  0.23  0.25  0.4  0.11  0  0  0  -9  -9  -9  -9  -9  -9  -9  -9  0  -9  -9;    -9  -9  0  0.24  0.5  0.17  0  -9  -9  -9  -9  -9  -9  -9  0  0  0  0  0  0  0  0  0  -9  -9  -9  -9  -9  -9  -9  -9  0  -9  -9;    -9  -9  0  0  0  0  0  -9  -9  -9  -9  -9  -9  -9  0  0  0  0  0.4  0.28  0.24  0.2  0  -9  -9  -9  -9  -9  -9  -9  -9  0  -9  -9;    -9  -9  0  0  0  0  0  -9  -9  -9  -9  -9  -9  -9  0  0.04  0.23  0.25  0.4  0.11  0  0  0  -9  -9  -9  -9  -9  -9  -9  -9  0  -9  -9;    -9  -9  0  0  0  0  0  -9  -9  -9  -9  -9  -9  -9  0  0  0  0  0  0  0  0  0  -9  -9  -9  -9  -9  -9  -9  -9  0  -9  -9;    -9  -9  0  0  0  0  0  -9  -9  -9  -9  -9  -9  -9  0  0  0  0  0  0  0  0  0  -9  -9  -9  -9  -9  -9  -9  -9  0  -9  -9;    -9  -9  0  0  0  0  0  0.08  0.4  0.4  0.4  0.4  0.3  0  0  0.7  0.51  0.5  0  0.4  0.4  0.34  0  0  0  0  0  0  0  0  0.45  0  -9  -9;    -9  -9  0  -0.19  -0.4  0  0.2  0.24  0.4  0.4  0.4  0.4  0.4  0.4  0.4  0.4  0.4  0.4  0.4  0.4  0.36  0.33  0.16  0.14  0.1  0.08  0  0  0  0  0  0  -9  -9;    -9  -9  0  0  0  0  0  0  0  0.2  0.29  0.4  0.24  -0.23  -0.27  -0.4  -0.4  -0.4  -0.11  0  0  0  0  0  0  0.18  0.9  0.6  0.5  0.5  0.03  0  -9  -9;    -9  -9  0  0.28  0.6  0.55  0.53  0.52  0.5  0.45  0.43  0.4  0  0.01  0.02  0.02  0.04  0.04  0.06  0.06  0.07  0.07  0.08  0.08  0.08  0.08  0.09  0.11  0.11  0.14  0.16  0.16  -9  -9;    -9  -9  0  -0.19  -0.4  -0.4  -0.4  -0.4  -0.4  0  0.18  0.4  0.5  0.13  0.1  0  -0.38  -0.4  -0.11  0  0.11  0.18  0.64  0.69  0.8  0.72  0.4  -0.2  -0.4  -0.4  0.36  0.4  -9  -9;    -9  -9  0  -0.19  -0.4  -0.4  -0.4  -0.4  -0.4  0  0.18  0.4  0.4  0.4  0.4  0.4  0.4  0.4  0.4  0.4  0.4  0.4  0.4  0.4  0.4  0.32  0  -0.3  -0.4  -0.4  -0.02  0  -9  -9;    -9  -9  0  0  0  0  0  0  0  0  0  0  0  0.96  1.04  1.3  1.68  1.7  2.29  2.5  2.17  1.93  0.5  0.33  0  0.02  0.08  0.32  0.4  0.4  0.87  0  -9  -9;    -9  -9  0  0  0.01  0.01  0.01  0.02  0.02  0.02  0.02  0.03  0.03  0.03  0.03  0.03  0.04  0.04  0.05  0.05  0.05  0.05  0.06  0.06  0.06  -9  -9  -9  -9  -9  -9  -9  -9  -9;    -9  -9  0  0.24  0.5  0.45  0.43  0.42  0.4  0.4  0.4  0.4  1  0.85  0.84  0.8  0.99  1  1.22  1.3  1.18  1.1  0.58  0.52  0.4  -9  -9  -9  -9  -9  -9  -9  -9  -9;    -9  -9  0  0.43  0.9  0.9  0.9  0.9  0.9  1.6  1.91  2.3  0  0.05  0.05  0.06  0.13  0.14  0.19  0.21  0.22  0.22  0.26  0.26  0.27  -9  -9  -9  -9  -9  -9  -9  -9  -9;    -9  -9  0  0  0  0  0  0  0  0  0  0  0  0  0  0  0  0  0  0  0  0  0  0  0  -9  -9  -9  -9  -9  -9  -9  -9  -9;    -9  -9  -9  -9  -9  -9  -9  -9  -9  -9  -9  -9  -9  -9  -9  -9  -9  -9  -9  -9  -9  -9  -9  -9  -9  -9  -9  -9  -9  -9  -9  -9  -9  -9;    -9  -9  -9  -9  -9  -9  -9  -9  -9  -9  -9  -9  -9  -9  -9  -9  -9  -9  -9  -9  -9  -9  -9  -9  -9  -9  -9  -9  -9  -9  -9  -9  -9  -9;    </t>
  </si>
  <si>
    <t xml:space="preserve">-9, -9, -9, -9, -9, -9, -9, -9, -9, -9, -9, -9, -9, -9, -9, -9, -9, -9, -9, -9, -9, -9, -9, -9, -9, -9, -9, -9, -9, -9, -9, -9, -9, -9, -9, -9, -9, -9, -9, -9, -9, -9, -9, -9, -9, -9, -9, -9, -9, -9, -9, -9, -9, -9, -9, -9, -9, -9, -9, -9, -9, -9, -9, -9, -9, -9, -9, -9, -9, -9, -9, -9, -9, -9, -9, -9, -9, -9, -9, -9, -9, -9, -9, -9, -9, 0, 0, 0, 0.07, 0.12, 0.42, 0.46, 0.53, 0.56, 0.7, 0.55, 0.5, 0.6, 1.08, 0, -9, -9, -9, -9, -9, -9, -9, -9, -9, -9, -9, -9, -9, -9, -9, -9, -9, -9, -9, 0.7, 0.18, 0, 0.04, 0.07, 0.24, 0.26, 0.3, 0.32, 0.4, 0.4, 0.4, 0.4, 0.4, 0.4, -9, -9, -9, -9, -9, -9, -9, -9, -9, -9, -9, -9, -9, -9, -9, -9, -9, -9, -9, 0.19, 0.23, 0.24, 0.24, 0.25, 0.27, 0.27, 0.27, 0.28, 0.29, 0.32, 0.33, 0.38, 0.42, 0.43, -9, -9, -9, -9, 0, 0.28, 0.6, 0.55, 0.53, 0.52, 0.5, 0.6, 0.64, 0.7, 0.56, 0.15, 0.11, 0, 0, 0, 0.06, 0.08, 0.09, 0.1, 0.14, 0.14, 0.15, 0.16, 0.17, 0.24, 0.26, 0.35, 0.43, 0.44, -9, -9, -9, -9, 0, -0.19, -0.4, -0.5, -0.55, -0.56, -0.6, -0.6, -0.6, -0.6, -0.56, -0.44, -0.43, -0.4, 2.54, 2.7, 1.01, 0.4, 0.26, 0.16, -0.44, -0.51, -0.65, -0.72, -1, -0.93, -0.9, -0.7, 0.53, 0.6, -9, -9, -9, -9, 0.7, -0.11, -1, -1.15, -1.23, -1.24, -1.3, -1.2, -1.16, -1.1, -0.8, 0.09, 0.16, 0.4, 3.15, 3.3, 1.16, 0.4, 0.25, 0.15, -0.5, -0.58, -0.73, -0.8, -1.1, -1.33, -1.4, -1.1, -0.06, 0, -9, -9, -9, -9, 0.6, -0.16, -1, -1.15, -1.23, -1.24, -1.3, -1.15, -1.08, -1, -0.72, 0.11, 0.18, 0.4, 2.39, 2.5, 0.66, 0, -0.08, -0.14, -0.48, -0.52, -0.6, -0.64, -0.8, -1.03, -1.1, -0.9, 0.33, 0.4, -9, -9, -9, -9, 0, -0.24, -0.5, -0.55, -0.58, -0.58, -0.6, -0.6, -0.6, -0.6, -0.48, -0.13, -0.1, 0, 1.23, 1.3, 0.34, 0, -0.04, -0.07, -0.24, -0.26, -0.3, -0.32, -0.4, -0.4, -0.4, -0.4, -0.02, 0, -9, -9, -9, -9, -0.33, -0.31, -0.28, -0.25, -0.24, -0.24, -0.22, -0.2, -0.18, -0.17, -0.16, -0.13, -0.12, -0.11, -0.06, -0.06, -0.02, -0.01, 0, 0, 0.98, 1.1, 1.33, 1.44, 1.9, 2.28, 2.4, 1.4, 0.07, 0, -9, -9, -9, -9, -0.4, 0.31, 1.1, 1.65, 1.93, 1.98, 2.2, 1.7, 1.48, 1.2, 1.08, 0.73, 0.7, 0.6, 0.03, 0, 0.29, 0.4, 0.47, 0.52, 0.82, 0.86, 0.93, 0.96, 1.1, 1.33, 1.4, 0.9, -0.33, -0.4, -9, -9, -9, -9, 0, 1.2, 1.5, 2, 2.6, 2.72, 3.2, 2.9, 0, 0, 0, 0, 0, 0, 0, 0, 0, 0, 0, 0, -0.04, -0.05, -0.06, -0.06, -0.08, -0.15, -0.17, -0.27, -0.36, -0.36, -9, -9, -9, -9, 0, -0.02, -0.03, -0.05, -0.06, -0.06, -0.07, -0.09, -0.1, -0.11, -0.11, -0.13, -0.14, -0.14, -0.17, -0.18, -0.2, -0.21, -0.21, -0.22, -0.23, -0.23, -0.24, -0.24, -0.25, -0.27, -0.28, -0.32, -0.35, -0.35, -9, -9, -9, -9, 0, 0.19, 0.4, 0.4, 0.4, 0.4, 0.4, 0.4, 0.4, 0.4, 0.4, 0.4, 0.4, 0.4, 0.02, 0, 0.29, 0.4, 0.4, 0.4, -0.01, -0.06, -0.16, -0.21, -0.4, -0.4, -0.4, -0.4, -0.24, -0.23, -9, -9, -9, -9, 0, -0.19, -0.4, -0.55, -0.63, -0.64, -0.7, -0.55, -0.48, -0.4, -0.09, 0.82, 0.9, 0.5, 0.03, 0, 0.29, 0.4, 0.4, 0.4, 0.19, 0.17, 0.12, 0.1, 0, -0.3, -0.4, -0.4, -0.08, -0.06, -9, -9, -9, -9, -0.14, -0.13, -0.13, -0.12, -0.12, -0.12, -0.11, -0.11, -0.1, -0.1, -0.1, -0.09, -0.09, -0.09, -0.07, -0.07, -0.06, -0.06, -0.06, -0.06, -0.05, -0.05, -0.05, -0.05, -0.05, -0.04, -0.03, -0.02, -0.01, -0.01, -9, -9, -9, -9, -0.15, -0.14, -0.13, -0.11, -0.11, -0.1, -0.1, -0.09, -0.08, -0.07, -0.07, -0.05, -0.05, -0.04, -0.02, -0.02, 0, 0.4, 0.4, 0, 0, 0.05, 0.15, 0.2, 0.4, 0.1, 0, 0, 0, 0, -9, -9, -9, -9, -0.17, -0.16, -0.15, -0.13, -0.13, -0.13, -0.12, -0.11, -0.1, -0.09, -0.09, -0.07, -0.07, -0.07, -0.04, -0.04, -0.02, -0.02, -0.01, -0.01, 0, -9, -9, -9, -9, -9, -9, -9, -9, 0, -9, -9, -9, -9, -0.4, -0.4, -0.4, -0.45, -0.48, -0.48, -0.5, -0.45, -0.43, -0.4, -0.11, 0.73, 0.8, 0.5, 0.03, 0, 0.4, 0.28, 0.24, 0.2, 0, -9, -9, -9, -9, -9, -9, -9, -9, 0, -9, -9, -9, -9, -0.35, -0.29, -0.22, -0.16, -0.12, -0.12, -0.09, -0.02, 0.01, 0.05, 0.07, 0.15, 0.16, 0.18, 0.3, 0.31, 0.4, 0.11, 0, 0, 0, -9, -9, -9, -9, -9, -9, -9, -9, 0, -9, -9, -9, -9, -0.01, 0.04, 0.09, 0.14, 0.17, 0.17, 0.19, 0.24, 0.27, 0.3, 0.32, 0.38, 0.38, 0.4, 0.02, 0, 0.4, 0.28, 0.24, 0.2, 0, -9, -9, -9, -9, -9, -9, -9, -9, 0, -9, -9, -9, -9, 0, 0, 0, 0, 0, 0.24, 1.2, 0.8, 0.62, 0.4, 0.3, 0.02, 0, 0, 0, 0, 0, 0, 0, 0, 0, -9, -9, -9, -9, -9, -9, -9, -9, 0, -9, -9, -9, -9, 0, 0, 0, 0, 0, -9, -9, -9, -9, -9, -9, -9, 0, 0, 0, 0, 0, 0, 0, 0, 0, -9, -9, -9, -9, -9, -9, -9, -9, 0, -9, -9, -9, -9, 0, 0, 0, 0, 0, -9, -9, -9, -9, -9, -9, -9, 0, 0.04, 0.23, 0.25, 0.4, 0.11, 0, 0, 0, -9, -9, -9, -9, -9, -9, -9, -9, 0, -9, -9, -9, -9, 0, 0.24, 0.5, 0.17, 0, -9, -9, -9, -9, -9, -9, -9, 0, 0, 0, 0, 0, 0, 0, 0, 0, -9, -9, -9, -9, -9, -9, -9, -9, 0, -9, -9, -9, -9, 0, 0, 0, 0, 0, -9, -9, -9, -9, -9, -9, -9, 0, 0, 0, 0, 0.4, 0.28, 0.24, 0.2, 0, -9, -9, -9, -9, -9, -9, -9, -9, 0, -9, -9, -9, -9, 0, 0, 0, 0, 0, -9, -9, -9, -9, -9, -9, -9, 0, 0.04, 0.23, 0.25, 0.4, 0.11, 0, 0, 0, -9, -9, -9, -9, -9, -9, -9, -9, 0, -9, -9, -9, -9, 0, 0, 0, 0, 0, -9, -9, -9, -9, -9, -9, -9, 0, 0, 0, 0, 0, 0, 0, 0, 0, -9, -9, -9, -9, -9, -9, -9, -9, 0, -9, -9, -9, -9, 0, 0, 0, 0, 0, -9, -9, -9, -9, -9, -9, -9, 0, 0, 0, 0, 0, 0, 0, 0, 0, -9, -9, -9, -9, -9, -9, -9, -9, 0, -9, -9, -9, -9, 0, 0, 0, 0, 0, 0.08, 0.4, 0.4, 0.4, 0.4, 0.3, 0, 0, 0.7, 0.51, 0.5, 0, 0.4, 0.4, 0.34, 0, 0, 0, 0, 0, 0, 0, 0, 0.45, 0, -9, -9, -9, -9, 0, -0.19, -0.4, 0, 0.2, 0.24, 0.4, 0.4, 0.4, 0.4, 0.4, 0.4, 0.4, 0.4, 0.4, 0.4, 0.4, 0.4, 0.36, 0.33, 0.16, 0.14, 0.1, 0.08, 0, 0, 0, 0, 0, 0, -9, -9, -9, -9, 0, 0, 0, 0, 0, 0, 0, 0.2, 0.29, 0.4, 0.24, -0.23, -0.27, -0.4, -0.4, -0.4, -0.11, 0, 0, 0, 0, 0, 0, 0.18, 0.9, 0.6, 0.5, 0.5, 0.03, 0, -9, -9, -9, -9, 0, 0.28, 0.6, 0.55, 0.53, 0.52, 0.5, 0.45, 0.43, 0.4, 0, 0.01, 0.02, 0.02, 0.04, 0.04, 0.06, 0.06, 0.07, 0.07, 0.08, 0.08, 0.08, 0.08, 0.09, 0.11, 0.11, 0.14, 0.16, 0.16, -9, -9, -9, -9, 0, -0.19, -0.4, -0.4, -0.4, -0.4, -0.4, 0, 0.18, 0.4, 0.5, 0.13, 0.1, 0, -0.38, -0.4, -0.11, 0, 0.11, 0.18, 0.64, 0.69, 0.8, 0.72, 0.4, -0.2, -0.4, -0.4, 0.36, 0.4, -9, -9, -9, -9, 0, -0.19, -0.4, -0.4, -0.4, -0.4, -0.4, 0, 0.18, 0.4, 0.4, 0.4, 0.4, 0.4, 0.4, 0.4, 0.4, 0.4, 0.4, 0.4, 0.4, 0.4, 0.4, 0.32, 0, -0.3, -0.4, -0.4, -0.02, 0, -9, -9, -9, -9, 0, 0, 0, 0, 0, 0, 0, 0, 0, 0, 0, 0.96, 1.04, 1.3, 1.68, 1.7, 2.29, 2.5, 2.17, 1.93, 0.5, 0.33, 0, 0.02, 0.08, 0.32, 0.4, 0.4, 0.87, 0, -9, -9, -9, -9, 0, 0, 0.01, 0.01, 0.01, 0.02, 0.02, 0.02, 0.02, 0.03, 0.03, 0.03, 0.03, 0.03, 0.04, 0.04, 0.05, 0.05, 0.05, 0.05, 0.06, 0.06, 0.06, -9, -9, -9, -9, -9, -9, -9, -9, -9, -9, -9, 0, 0.24, 0.5, 0.45, 0.43, 0.42, 0.4, 0.4, 0.4, 0.4, 1, 0.85, 0.84, 0.8, 0.99, 1, 1.22, 1.3, 1.18, 1.1, 0.58, 0.52, 0.4, -9, -9, -9, -9, -9, -9, -9, -9, -9, -9, -9, 0, 0.43, 0.9, 0.9, 0.9, 0.9, 0.9, 1.6, 1.91, 2.3, 0, 0.05, 0.05, 0.06, 0.13, 0.14, 0.19, 0.21, 0.22, 0.22, 0.26, 0.26, 0.27, -9, -9, -9, -9, -9, -9, -9, -9, -9, -9, -9, 0, 0, 0, 0, 0, 0, 0, 0, 0, 0, 0, 0, 0, 0, 0, 0, 0, 0, 0, 0, 0, 0, 0, -9, -9, -9, -9, -9, -9, -9, -9, -9, -9, -9, -9, -9, -9, -9, -9, -9, -9, -9, -9, -9, -9, -9, -9, -9, -9, -9, -9, -9, -9, -9, -9, -9, -9, -9, -9, -9, -9, -9, -9, -9, -9, -9, -9, -9, -9, -9, -9, -9, -9, -9, -9, -9, -9, -9, -9, -9, -9, -9, -9, -9, -9, -9, -9, -9, -9, -9, -9, -9, -9, -9, -9, -9, -9, -9, -9, -9, </t>
  </si>
  <si>
    <t xml:space="preserve">0, 0, 0.7, 0.5, 0.6, 0, 0.7, 0, 0.4, 0.4, 0.4, 0.4, 0, 0.6, 0.5, 0.7, 0, 0, 0, -0.4, -0.6, -0.6, -0.4, 2.7, 0.4, -1, -0.9, -0.7, 0.6, 0.7, -1, -1.3, -1.1, 0.4, 3.3, 0.4, -1.1, -1.4, -1.1, 0, 0.6, -1, -1.3, -1, 0.4, 2.5, 0, -0.8, -1.1, -0.9, 0.4, 0, -0.5, -0.6, -0.6, 0, 1.3, 0, -0.4, -0.4, -0.4, 0, 0, 1.9, 2.4, 1.4, 0, -0.4, 1.1, 2.2, 1.2, 0.6, 0, 0.4, 1.1, 1.4, 0.9, -0.4, 0, 1.2, 1.5, 2, 3.2, 2.9, 0, 0, 0, 0, 0, 0.4, 0.4, 0.4, 0.4, 0.4, 0, 0.4, 0.4, -0.4, -0.4, -0.4, 0, -0.4, -0.7, -0.4, 0.9, 0.5, 0, 0.4, 0.4, 0, -0.4, -0.4, 0, 0.4, 0.4, 0, 0, 0.4, 0, 0, 0, -9, -9, -9, -0.4, -0.4, -0.5, -0.4, 0.8, 0.5, 0, 0.4, 0.4, 0, 0, -9, -9, -9, -9, -9, 0, 0.4, 0, 0.4, 0, 0, 0, 1.2, 0.4, 0, -9, -9, 0.4, 0, 0, -9, -9, -9, -9, -9, 0, 0, 0.5, 0, -9, -9, -9, -9, 0, 0, 0, 0.4, 0.4, 0, 0, -9, -9, -9, -9, -9, 0, 0, 0, 0, -9, -9, -9, -9, -9, -9, -9, -9, 0, 0.4, 0.4, 0, 0.7, 0.5, 0, 0.4, 0.4, 0, 0, 0, 0, 0, 0, -0.4, 0.4, 0.4, 0.4, 0.4, 0.4, 0, 0, 0, 0, 0, 0, 0, 0.4, -0.4, -0.4, 0, 0, 0.9, 0.5, 0.5, 0, 0, 0.6, 0.5, 0.4, 0, -0.4, -0.4, 0.4, 0.5, 0, -0.4, 0, 0.8, 0.4, -0.4, -0.4, 0.4, -0.4, -0.4, 0.4, 0.4, 0.4, 0.4, 0.4, 0.4, 0, -0.4, -0.4, 0, 0, 1.3, 1.7, 2.5, 0, 0.4, 0.4, 0, 0, 0.5, 0.4, 0.4, 1, 0.8, 1, 1.3, 0.4, 0, 0.9, 0.9, 2.3, 0, 0, 0, 0, 0, 0, 0, 0, 0, </t>
  </si>
  <si>
    <t xml:space="preserve">4.9, 5.85, 6.85, 7.85, 8.85, 9.8, 4.9, 5.85, 6.85, 7.85, 8.85, 9.8, 0, 0.95, 1.95, 2.95, 3.95, 4.9, 0, 0.95, 1.95, 2.95, 3.95, 4.9, 5.85, 6.85, 7.85, 8.85, 9.8, 0, 0.95, 1.95, 2.95, 3.95, 4.9, 5.85, 6.85, 7.85, 8.85, 9.8, 0, 0.95, 1.95, 2.95, 3.95, 4.9, 5.85, 6.85, 7.85, 8.85, 9.8, 0, 0.95, 1.95, 2.95, 3.95, 4.9, 5.85, 6.85, 7.85, 8.85, 9.8, 6.02, 6.85, 7.85, 8.85, 9.8, 0, 0.95, 1.95, 2.95, 3.95, 4.9, 5.85, 6.85, 7.85, 8.85, 9.8, 0, 0.45, 0.95, 1.45, 1.95, 2.45, 2.67, 3.79, 4.9, 6.02, 0, 0.95, 1.95, 2.95, 3.79, 3.95, 4.9, 5.85, 6.02, 6.85, 7.85, 8.85, 0, 0.95, 1.95, 2.95, 3.79, 3.95, 4.9, 5.85, 6.02, 6.85, 7.85, 8.85, 5.6, 5.85, 5.95, 6.02, 6.45, 6.85, 7.85, 8.85, 9.8, 6.85, 7.85, 8.85, 0, 0.95, 1.95, 2.95, 3.79, 3.95, 4.9, 5.6, 5.6, 5.95, 6.45, 6.5, 6.85, 7.85, 8.85, 9.75, 9.8, 3.95, 4.9, 5.6, 0, 0.95, 1.7, 1.95, 2.95, 3.79, 1.95, 2.95, 5.6, 5.95, 6.45, 6.5, 6.85, 7.85, 8.85, 9.75, 9.8, 0, 0.95, 1.7, 1.75, 1.95, 2.95, 3.74, 3.79, 3.95, 4.9, 5.6, 5.6, 5.95, 6.45, 6.5, 6.85, 7.85, 8.85, 9.75, 9.8, 0, 0.95, 1.7, 1.75, 1.95, 2.95, 1.95, 2.95, 6.85, 7.85, 8.85, 1.7, 1.95, 2.95, 3.79, 3.95, 4.9, 5.6, 5.85, 5.95, 6.45, 6.85, 7.85, 8.85, 9.8, 0, 0.95, 1.95, 2.95, 3.95, 4.9, 5.85, 6.85, 7.85, 8.85, 9.8, 0, 0.95, 1.95, 2.95, 3.95, 4.9, 5.85, 6.6, 6.85, 7.85, 8.85, 9.8, 0, 0.95, 1.95, 2.95, 3.15, 0.95, 1.95, 2.95, 3.15, 3.95, 4.9, 5.85, 6.6, 6.85, 7.85, 8.85, 9.8, 0.95, 1.95, 2.95, 3.15, 3.95, 4.9, 5.85, 6.6, 6.85, 7.85, 8.85, 9.8, 3.15, 3.95, 4.9, 5.85, 6.6, 7.85, 8.85, 9.8, 0, 0.95, 1.95, 2.95, 3.15, 3.95, 4.9, 5.85, 6.6, 0, 0.95, 1.95, 2.95, 3.15, 0, 0.95, 1.95, 2.95, 3.95, 4.9, 5.85, 6.6, </t>
  </si>
  <si>
    <t>y</t>
  </si>
  <si>
    <t xml:space="preserve">16.12, 16.12, 16.12, 16.12, 16.12, 16.12, 15.9, 15.9, 15.9, 15.9, 15.9, 15.9, 15.72, 15.72, 15.72, 15.72, 15.72, 15.72, 14.9, 14.9, 14.9, 14.9, 14.9, 14.9, 14.9, 14.9, 14.9, 14.9, 14.9, 13.9, 13.9, 13.9, 13.9, 13.9, 13.9, 13.9, 13.9, 13.9, 13.9, 13.9, 12.9, 12.9, 12.9, 12.9, 12.9, 12.9, 12.9, 12.9, 12.9, 12.9, 12.9, 11.9, 11.9, 11.9, 11.9, 11.9, 11.9, 11.9, 11.9, 11.9, 11.9, 11.9, 11.07, 11.07, 11.07, 11.07, 11.07, 10.9, 10.9, 10.9, 10.9, 10.9, 10.9, 10.9, 10.9, 10.9, 10.9, 10.9, 10.67, 10.67, 10.67, 10.67, 10.67, 10.67, 10.67, 10.67, 10.67, 10.67, 9.9, 9.9, 9.9, 9.9, 9.9, 9.9, 9.9, 9.9, 9.9, 9.9, 9.9, 9.9, 8.9, 8.9, 8.9, 8.9, 8.9, 8.9, 8.9, 8.9, 8.9, 8.9, 8.9, 8.9, 8.52, 8.52, 8.52, 8.52, 8.52, 8.52, 8.52, 8.52, 8.52, 8.47, 8.47, 8.47, 7.9, 7.9, 7.9, 7.9, 7.9, 7.9, 7.9, 7.9, 7.77, 7.77, 7.77, 7.77, 7.77, 7.77, 7.77, 7.77, 7.77, 6.9, 6.9, 6.9, 6.87, 6.87, 6.87, 6.87, 6.87, 6.87, 6.82, 6.82, 6.77, 6.77, 6.77, 6.77, 6.77, 6.77, 6.77, 6.77, 6.77, 6.7, 6.7, 6.7, 6.7, 6.7, 6.7, 5.9, 5.9, 5.9, 5.9, 5.9, 5.77, 5.77, 5.77, 5.77, 5.77, 5.77, 5.77, 5.77, 5.77, 5.7, 5.7, 5.7, 5.7, 5.7, 5.7, 5.07, 5.07, 5.07, 5.07, 5.07, 5.02, 5.02, 5.02, 5.02, 5.02, 5.02, 5.02, 5.02, 5.02, 5.02, 5.02, 5.02, 5.02, 5.02, 4.77, 4.77, 4.77, 4.77, 4.77, 4.77, 4.77, 4.77, 4.77, 4.77, 4.77, 3.77, 3.77, 3.77, 3.77, 3.77, 3.77, 3.77, 3.77, 3.77, 3.77, 3.77, 3.77, 3.37, 3.37, 3.37, 3.37, 3.37, 2.77, 2.77, 2.77, 2.77, 2.77, 2.77, 2.77, 2.77, 2.77, 2.77, 2.77, 2.77, 1.77, 1.77, 1.77, 1.77, 1.77, 1.77, 1.77, 1.77, 1.77, 1.77, 1.77, 1.77, 1.12, 1.12, 1.12, 1.12, 1.12, 1.12, 1.12, 1.12, 0.77, 0.77, 0.77, 0.77, 0.77, 0.77, 0.77, 0.77, 0.77, 0.52, 0.52, 0.52, 0.52, 0.52, 0, 0, 0, 0, 0, 0, 0, 0,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</si>
</sst>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sz val="12"/>
      <color theme="1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8"/>
      <name val="Calibri"/>
      <family val="2"/>
      <scheme val="minor"/>
    </font>
    <font>
      <b/>
      <sz val="12"/>
      <color theme="1"/>
      <name val="Century Gothic"/>
      <family val="2"/>
    </font>
    <font>
      <u/>
      <sz val="11"/>
      <color theme="10"/>
      <name val="Calibri"/>
      <family val="2"/>
      <scheme val="minor"/>
    </font>
    <font>
      <b/>
      <sz val="16"/>
      <color theme="1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</fills>
  <borders count="1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auto="1"/>
      </left>
      <right style="thin">
        <color theme="0" tint="-4.9989318521683403E-2"/>
      </right>
      <top/>
      <bottom style="medium">
        <color auto="1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medium">
        <color auto="1"/>
      </bottom>
      <diagonal/>
    </border>
    <border>
      <left style="thin">
        <color theme="0" tint="-4.9989318521683403E-2"/>
      </left>
      <right/>
      <top/>
      <bottom style="medium">
        <color auto="1"/>
      </bottom>
      <diagonal/>
    </border>
    <border>
      <left style="thin">
        <color auto="1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/>
      <top/>
      <bottom/>
      <diagonal/>
    </border>
    <border>
      <left style="thin">
        <color auto="1"/>
      </left>
      <right/>
      <top style="thin">
        <color theme="0" tint="-4.9989318521683403E-2"/>
      </top>
      <bottom/>
      <diagonal/>
    </border>
    <border>
      <left style="thin">
        <color auto="1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/>
      <top style="thin">
        <color theme="0" tint="-4.9989318521683403E-2"/>
      </top>
      <bottom/>
      <diagonal/>
    </border>
    <border>
      <left style="thin">
        <color auto="1"/>
      </left>
      <right/>
      <top/>
      <bottom style="thin">
        <color theme="0" tint="-4.9989318521683403E-2"/>
      </bottom>
      <diagonal/>
    </border>
    <border>
      <left style="thin">
        <color auto="1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/>
      <top/>
      <bottom style="thin">
        <color theme="0" tint="-4.9989318521683403E-2"/>
      </bottom>
      <diagonal/>
    </border>
    <border>
      <left style="thin">
        <color auto="1"/>
      </left>
      <right/>
      <top/>
      <bottom style="thin">
        <color theme="1" tint="0.24994659260841701"/>
      </bottom>
      <diagonal/>
    </border>
    <border>
      <left style="thin">
        <color auto="1"/>
      </left>
      <right style="thin">
        <color theme="0" tint="-4.9989318521683403E-2"/>
      </right>
      <top/>
      <bottom style="thin">
        <color theme="1" tint="0.24994659260841701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1" tint="0.24994659260841701"/>
      </bottom>
      <diagonal/>
    </border>
    <border>
      <left style="thin">
        <color theme="0" tint="-4.9989318521683403E-2"/>
      </left>
      <right/>
      <top/>
      <bottom style="thin">
        <color theme="1" tint="0.24994659260841701"/>
      </bottom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4.9989318521683403E-2"/>
      </left>
      <right style="thin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theme="0" tint="-4.9989318521683403E-2"/>
      </right>
      <top style="thin">
        <color auto="1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auto="1"/>
      </top>
      <bottom/>
      <diagonal/>
    </border>
    <border>
      <left style="thin">
        <color theme="0" tint="-4.9989318521683403E-2"/>
      </left>
      <right/>
      <top style="thin">
        <color auto="1"/>
      </top>
      <bottom/>
      <diagonal/>
    </border>
    <border>
      <left style="thin">
        <color auto="1"/>
      </left>
      <right style="thin">
        <color theme="0" tint="-4.9989318521683403E-2"/>
      </right>
      <top/>
      <bottom style="thin">
        <color auto="1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auto="1"/>
      </bottom>
      <diagonal/>
    </border>
    <border>
      <left style="thin">
        <color theme="0" tint="-4.9989318521683403E-2"/>
      </left>
      <right/>
      <top/>
      <bottom style="thin">
        <color auto="1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/>
      <diagonal/>
    </border>
    <border>
      <left/>
      <right/>
      <top style="thin">
        <color theme="0" tint="-4.9989318521683403E-2"/>
      </top>
      <bottom/>
      <diagonal/>
    </border>
    <border>
      <left/>
      <right/>
      <top/>
      <bottom style="thin">
        <color theme="0" tint="-4.9989318521683403E-2"/>
      </bottom>
      <diagonal/>
    </border>
    <border>
      <left/>
      <right/>
      <top style="thin">
        <color theme="0" tint="-0.14996795556505021"/>
      </top>
      <bottom/>
      <diagonal/>
    </border>
    <border>
      <left style="thin">
        <color auto="1"/>
      </left>
      <right style="thin">
        <color theme="0" tint="-4.9989318521683403E-2"/>
      </right>
      <top style="thin">
        <color theme="0" tint="-0.14996795556505021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0.14996795556505021"/>
      </top>
      <bottom/>
      <diagonal/>
    </border>
    <border>
      <left style="thin">
        <color theme="0" tint="-4.9989318521683403E-2"/>
      </left>
      <right/>
      <top style="thin">
        <color theme="0" tint="-0.14996795556505021"/>
      </top>
      <bottom/>
      <diagonal/>
    </border>
    <border>
      <left/>
      <right/>
      <top/>
      <bottom style="thin">
        <color theme="0" tint="-0.14996795556505021"/>
      </bottom>
      <diagonal/>
    </border>
    <border>
      <left style="thin">
        <color theme="0" tint="-4.9989318521683403E-2"/>
      </left>
      <right/>
      <top/>
      <bottom style="thin">
        <color theme="0" tint="-0.14996795556505021"/>
      </bottom>
      <diagonal/>
    </border>
    <border>
      <left style="thin">
        <color auto="1"/>
      </left>
      <right style="thin">
        <color theme="0" tint="-4.9989318521683403E-2"/>
      </right>
      <top style="medium">
        <color auto="1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medium">
        <color auto="1"/>
      </top>
      <bottom/>
      <diagonal/>
    </border>
    <border>
      <left style="thin">
        <color theme="0" tint="-4.9989318521683403E-2"/>
      </left>
      <right/>
      <top style="medium">
        <color auto="1"/>
      </top>
      <bottom/>
      <diagonal/>
    </border>
    <border>
      <left style="thin">
        <color auto="1"/>
      </left>
      <right style="thin">
        <color theme="0" tint="-4.9989318521683403E-2"/>
      </right>
      <top/>
      <bottom style="thin">
        <color theme="0" tint="-0.14996795556505021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0.14996795556505021"/>
      </bottom>
      <diagonal/>
    </border>
    <border>
      <left style="thin">
        <color theme="0" tint="-4.9989318521683403E-2"/>
      </left>
      <right style="thin">
        <color auto="1"/>
      </right>
      <top style="medium">
        <color auto="1"/>
      </top>
      <bottom/>
      <diagonal/>
    </border>
    <border>
      <left style="thin">
        <color theme="0" tint="-4.9989318521683403E-2"/>
      </left>
      <right style="thin">
        <color auto="1"/>
      </right>
      <top/>
      <bottom/>
      <diagonal/>
    </border>
    <border>
      <left style="thin">
        <color theme="0" tint="-4.9989318521683403E-2"/>
      </left>
      <right style="thin">
        <color auto="1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auto="1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auto="1"/>
      </right>
      <top/>
      <bottom style="thin">
        <color theme="1" tint="0.24994659260841701"/>
      </bottom>
      <diagonal/>
    </border>
    <border>
      <left style="thin">
        <color theme="0" tint="-4.9989318521683403E-2"/>
      </left>
      <right style="thin">
        <color auto="1"/>
      </right>
      <top style="thin">
        <color auto="1"/>
      </top>
      <bottom/>
      <diagonal/>
    </border>
    <border>
      <left style="thin">
        <color theme="0" tint="-4.9989318521683403E-2"/>
      </left>
      <right style="thin">
        <color auto="1"/>
      </right>
      <top/>
      <bottom style="thin">
        <color auto="1"/>
      </bottom>
      <diagonal/>
    </border>
    <border>
      <left style="thin">
        <color theme="0" tint="-4.9989318521683403E-2"/>
      </left>
      <right style="thin">
        <color auto="1"/>
      </right>
      <top style="thin">
        <color theme="0" tint="-0.14996795556505021"/>
      </top>
      <bottom/>
      <diagonal/>
    </border>
    <border>
      <left style="thin">
        <color theme="0" tint="-4.9989318521683403E-2"/>
      </left>
      <right style="thin">
        <color auto="1"/>
      </right>
      <top/>
      <bottom style="thin">
        <color theme="0" tint="-0.1499679555650502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theme="1" tint="0.24994659260841701"/>
      </top>
      <bottom/>
      <diagonal/>
    </border>
    <border>
      <left style="thin">
        <color auto="1"/>
      </left>
      <right style="thin">
        <color theme="0" tint="-4.9989318521683403E-2"/>
      </right>
      <top style="thin">
        <color theme="1" tint="0.24994659260841701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1" tint="0.24994659260841701"/>
      </top>
      <bottom/>
      <diagonal/>
    </border>
    <border>
      <left style="thin">
        <color theme="0" tint="-4.9989318521683403E-2"/>
      </left>
      <right style="thin">
        <color auto="1"/>
      </right>
      <top style="thin">
        <color theme="1" tint="0.24994659260841701"/>
      </top>
      <bottom/>
      <diagonal/>
    </border>
    <border>
      <left style="thin">
        <color theme="0" tint="-4.9989318521683403E-2"/>
      </left>
      <right/>
      <top style="thin">
        <color theme="1" tint="0.24994659260841701"/>
      </top>
      <bottom/>
      <diagonal/>
    </border>
    <border>
      <left style="thin">
        <color auto="1"/>
      </left>
      <right style="thin">
        <color auto="1"/>
      </right>
      <top style="thin">
        <color theme="0" tint="-4.9989318521683403E-2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theme="0" tint="-4.9989318521683403E-2"/>
      </bottom>
      <diagonal/>
    </border>
    <border>
      <left style="thin">
        <color auto="1"/>
      </left>
      <right/>
      <top style="thin">
        <color theme="0" tint="-0.14996795556505021"/>
      </top>
      <bottom/>
      <diagonal/>
    </border>
    <border>
      <left style="thin">
        <color auto="1"/>
      </left>
      <right/>
      <top/>
      <bottom style="thin">
        <color theme="0" tint="-0.14996795556505021"/>
      </bottom>
      <diagonal/>
    </border>
    <border>
      <left/>
      <right style="thin">
        <color auto="1"/>
      </right>
      <top/>
      <bottom style="thin">
        <color theme="0" tint="-4.9989318521683403E-2"/>
      </bottom>
      <diagonal/>
    </border>
    <border>
      <left/>
      <right style="thin">
        <color auto="1"/>
      </right>
      <top style="thin">
        <color theme="0" tint="-4.9989318521683403E-2"/>
      </top>
      <bottom/>
      <diagonal/>
    </border>
    <border>
      <left/>
      <right/>
      <top/>
      <bottom style="thin">
        <color theme="0" tint="-0.14993743705557422"/>
      </bottom>
      <diagonal/>
    </border>
    <border>
      <left style="thin">
        <color auto="1"/>
      </left>
      <right style="thin">
        <color theme="0" tint="-4.9989318521683403E-2"/>
      </right>
      <top/>
      <bottom style="thin">
        <color theme="0" tint="-0.1499374370555742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0.14993743705557422"/>
      </bottom>
      <diagonal/>
    </border>
    <border>
      <left style="thin">
        <color theme="0" tint="-4.9989318521683403E-2"/>
      </left>
      <right style="thin">
        <color auto="1"/>
      </right>
      <top/>
      <bottom style="thin">
        <color theme="0" tint="-0.14993743705557422"/>
      </bottom>
      <diagonal/>
    </border>
    <border>
      <left style="thin">
        <color theme="0" tint="-4.9989318521683403E-2"/>
      </left>
      <right/>
      <top/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/>
      <diagonal/>
    </border>
    <border>
      <left style="thin">
        <color auto="1"/>
      </left>
      <right style="thin">
        <color theme="0" tint="-4.9989318521683403E-2"/>
      </right>
      <top style="thin">
        <color theme="0" tint="-0.1499374370555742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0.14993743705557422"/>
      </top>
      <bottom/>
      <diagonal/>
    </border>
    <border>
      <left style="thin">
        <color theme="0" tint="-4.9989318521683403E-2"/>
      </left>
      <right style="thin">
        <color auto="1"/>
      </right>
      <top style="thin">
        <color theme="0" tint="-0.14993743705557422"/>
      </top>
      <bottom/>
      <diagonal/>
    </border>
    <border>
      <left style="thin">
        <color theme="0" tint="-4.9989318521683403E-2"/>
      </left>
      <right/>
      <top style="thin">
        <color theme="0" tint="-0.14993743705557422"/>
      </top>
      <bottom/>
      <diagonal/>
    </border>
    <border>
      <left/>
      <right/>
      <top/>
      <bottom style="thin">
        <color theme="0" tint="-0.14990691854609822"/>
      </bottom>
      <diagonal/>
    </border>
    <border>
      <left style="thin">
        <color auto="1"/>
      </left>
      <right style="thin">
        <color theme="0" tint="-4.9989318521683403E-2"/>
      </right>
      <top/>
      <bottom style="thin">
        <color theme="0" tint="-0.1499069185460982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0.14990691854609822"/>
      </bottom>
      <diagonal/>
    </border>
    <border>
      <left style="thin">
        <color theme="0" tint="-4.9989318521683403E-2"/>
      </left>
      <right style="thin">
        <color auto="1"/>
      </right>
      <top/>
      <bottom style="thin">
        <color theme="0" tint="-0.14990691854609822"/>
      </bottom>
      <diagonal/>
    </border>
    <border>
      <left style="thin">
        <color theme="0" tint="-4.9989318521683403E-2"/>
      </left>
      <right/>
      <top/>
      <bottom style="thin">
        <color theme="0" tint="-0.14990691854609822"/>
      </bottom>
      <diagonal/>
    </border>
    <border>
      <left/>
      <right/>
      <top style="thin">
        <color theme="0" tint="-0.14990691854609822"/>
      </top>
      <bottom/>
      <diagonal/>
    </border>
    <border>
      <left style="thin">
        <color auto="1"/>
      </left>
      <right style="thin">
        <color theme="0" tint="-4.9989318521683403E-2"/>
      </right>
      <top style="thin">
        <color theme="0" tint="-0.1499069185460982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0.14990691854609822"/>
      </top>
      <bottom/>
      <diagonal/>
    </border>
    <border>
      <left style="thin">
        <color theme="0" tint="-4.9989318521683403E-2"/>
      </left>
      <right style="thin">
        <color auto="1"/>
      </right>
      <top style="thin">
        <color theme="0" tint="-0.14990691854609822"/>
      </top>
      <bottom/>
      <diagonal/>
    </border>
    <border>
      <left style="thin">
        <color theme="0" tint="-4.9989318521683403E-2"/>
      </left>
      <right/>
      <top style="thin">
        <color theme="0" tint="-0.14990691854609822"/>
      </top>
      <bottom/>
      <diagonal/>
    </border>
    <border>
      <left/>
      <right/>
      <top/>
      <bottom style="thin">
        <color theme="0" tint="-0.1498764000366222"/>
      </bottom>
      <diagonal/>
    </border>
    <border>
      <left style="thin">
        <color auto="1"/>
      </left>
      <right style="thin">
        <color theme="0" tint="-4.9989318521683403E-2"/>
      </right>
      <top/>
      <bottom style="thin">
        <color theme="0" tint="-0.149876400036622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0.1498764000366222"/>
      </bottom>
      <diagonal/>
    </border>
    <border>
      <left style="thin">
        <color theme="0" tint="-4.9989318521683403E-2"/>
      </left>
      <right style="thin">
        <color auto="1"/>
      </right>
      <top/>
      <bottom style="thin">
        <color theme="0" tint="-0.1498764000366222"/>
      </bottom>
      <diagonal/>
    </border>
    <border>
      <left style="thin">
        <color theme="0" tint="-4.9989318521683403E-2"/>
      </left>
      <right/>
      <top/>
      <bottom style="thin">
        <color theme="0" tint="-0.1498764000366222"/>
      </bottom>
      <diagonal/>
    </border>
    <border>
      <left/>
      <right/>
      <top style="thin">
        <color theme="0" tint="-0.1498764000366222"/>
      </top>
      <bottom/>
      <diagonal/>
    </border>
    <border>
      <left style="thin">
        <color auto="1"/>
      </left>
      <right style="thin">
        <color theme="0" tint="-4.9989318521683403E-2"/>
      </right>
      <top style="thin">
        <color theme="0" tint="-0.149876400036622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0.1498764000366222"/>
      </top>
      <bottom/>
      <diagonal/>
    </border>
    <border>
      <left style="thin">
        <color theme="0" tint="-4.9989318521683403E-2"/>
      </left>
      <right style="thin">
        <color auto="1"/>
      </right>
      <top style="thin">
        <color theme="0" tint="-0.1498764000366222"/>
      </top>
      <bottom/>
      <diagonal/>
    </border>
    <border>
      <left style="thin">
        <color theme="0" tint="-4.9989318521683403E-2"/>
      </left>
      <right/>
      <top style="thin">
        <color theme="0" tint="-0.1498764000366222"/>
      </top>
      <bottom/>
      <diagonal/>
    </border>
    <border>
      <left/>
      <right/>
      <top/>
      <bottom style="thin">
        <color theme="0" tint="-0.1498458815271462"/>
      </bottom>
      <diagonal/>
    </border>
    <border>
      <left style="thin">
        <color auto="1"/>
      </left>
      <right style="thin">
        <color theme="0" tint="-4.9989318521683403E-2"/>
      </right>
      <top/>
      <bottom style="thin">
        <color theme="0" tint="-0.149845881527146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0.1498458815271462"/>
      </bottom>
      <diagonal/>
    </border>
    <border>
      <left style="thin">
        <color theme="0" tint="-4.9989318521683403E-2"/>
      </left>
      <right style="thin">
        <color auto="1"/>
      </right>
      <top/>
      <bottom style="thin">
        <color theme="0" tint="-0.1498458815271462"/>
      </bottom>
      <diagonal/>
    </border>
    <border>
      <left style="thin">
        <color theme="0" tint="-4.9989318521683403E-2"/>
      </left>
      <right/>
      <top/>
      <bottom style="thin">
        <color theme="0" tint="-0.1498458815271462"/>
      </bottom>
      <diagonal/>
    </border>
    <border>
      <left style="thin">
        <color auto="1"/>
      </left>
      <right/>
      <top/>
      <bottom style="thin">
        <color theme="0" tint="-0.14990691854609822"/>
      </bottom>
      <diagonal/>
    </border>
    <border>
      <left/>
      <right style="thin">
        <color auto="1"/>
      </right>
      <top/>
      <bottom style="thin">
        <color theme="0" tint="-0.14990691854609822"/>
      </bottom>
      <diagonal/>
    </border>
    <border>
      <left/>
      <right style="thin">
        <color auto="1"/>
      </right>
      <top style="thin">
        <color theme="0" tint="-0.14996795556505021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8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/>
    <xf numFmtId="0" fontId="2" fillId="0" borderId="0" xfId="0" applyFont="1" applyAlignment="1"/>
    <xf numFmtId="0" fontId="2" fillId="0" borderId="0" xfId="0" applyNumberFormat="1" applyFont="1"/>
    <xf numFmtId="0" fontId="3" fillId="0" borderId="0" xfId="0" applyFont="1"/>
    <xf numFmtId="0" fontId="3" fillId="0" borderId="0" xfId="0" applyFont="1" applyBorder="1"/>
    <xf numFmtId="0" fontId="3" fillId="0" borderId="1" xfId="0" applyFont="1" applyBorder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2" xfId="0" applyFont="1" applyBorder="1" applyAlignment="1"/>
    <xf numFmtId="0" fontId="3" fillId="0" borderId="16" xfId="0" applyFont="1" applyBorder="1"/>
    <xf numFmtId="2" fontId="3" fillId="0" borderId="5" xfId="0" applyNumberFormat="1" applyFont="1" applyBorder="1" applyAlignment="1">
      <alignment horizontal="center"/>
    </xf>
    <xf numFmtId="2" fontId="3" fillId="0" borderId="0" xfId="0" applyNumberFormat="1" applyFont="1" applyAlignment="1">
      <alignment horizontal="center"/>
    </xf>
    <xf numFmtId="2" fontId="3" fillId="0" borderId="9" xfId="0" applyNumberFormat="1" applyFont="1" applyBorder="1" applyAlignment="1">
      <alignment horizontal="center"/>
    </xf>
    <xf numFmtId="2" fontId="3" fillId="0" borderId="10" xfId="0" applyNumberFormat="1" applyFont="1" applyBorder="1" applyAlignment="1">
      <alignment horizontal="center"/>
    </xf>
    <xf numFmtId="2" fontId="3" fillId="0" borderId="11" xfId="0" applyNumberFormat="1" applyFont="1" applyBorder="1" applyAlignment="1">
      <alignment horizontal="center"/>
    </xf>
    <xf numFmtId="2" fontId="3" fillId="0" borderId="13" xfId="0" applyNumberFormat="1" applyFont="1" applyBorder="1" applyAlignment="1">
      <alignment horizontal="center"/>
    </xf>
    <xf numFmtId="2" fontId="3" fillId="0" borderId="14" xfId="0" applyNumberFormat="1" applyFont="1" applyBorder="1" applyAlignment="1">
      <alignment horizontal="center"/>
    </xf>
    <xf numFmtId="2" fontId="3" fillId="0" borderId="15" xfId="0" applyNumberFormat="1" applyFont="1" applyBorder="1" applyAlignment="1">
      <alignment horizontal="center"/>
    </xf>
    <xf numFmtId="2" fontId="3" fillId="0" borderId="17" xfId="0" applyNumberFormat="1" applyFont="1" applyBorder="1" applyAlignment="1">
      <alignment horizontal="center"/>
    </xf>
    <xf numFmtId="2" fontId="3" fillId="0" borderId="18" xfId="0" applyNumberFormat="1" applyFont="1" applyBorder="1" applyAlignment="1">
      <alignment horizontal="center"/>
    </xf>
    <xf numFmtId="2" fontId="3" fillId="0" borderId="19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0" fontId="3" fillId="0" borderId="20" xfId="0" applyFont="1" applyBorder="1"/>
    <xf numFmtId="2" fontId="3" fillId="0" borderId="21" xfId="0" applyNumberFormat="1" applyFont="1" applyBorder="1" applyAlignment="1">
      <alignment horizontal="center"/>
    </xf>
    <xf numFmtId="2" fontId="3" fillId="0" borderId="22" xfId="0" applyNumberFormat="1" applyFont="1" applyBorder="1" applyAlignment="1">
      <alignment horizontal="center"/>
    </xf>
    <xf numFmtId="2" fontId="3" fillId="0" borderId="23" xfId="0" applyNumberFormat="1" applyFont="1" applyBorder="1" applyAlignment="1">
      <alignment horizontal="center"/>
    </xf>
    <xf numFmtId="2" fontId="3" fillId="0" borderId="25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27" xfId="0" applyFont="1" applyBorder="1" applyAlignment="1">
      <alignment horizontal="center"/>
    </xf>
    <xf numFmtId="0" fontId="3" fillId="0" borderId="28" xfId="0" applyFont="1" applyBorder="1"/>
    <xf numFmtId="2" fontId="3" fillId="0" borderId="29" xfId="0" applyNumberFormat="1" applyFont="1" applyBorder="1" applyAlignment="1">
      <alignment horizontal="center"/>
    </xf>
    <xf numFmtId="2" fontId="3" fillId="0" borderId="30" xfId="0" applyNumberFormat="1" applyFont="1" applyBorder="1" applyAlignment="1">
      <alignment horizontal="center"/>
    </xf>
    <xf numFmtId="2" fontId="3" fillId="0" borderId="31" xfId="0" applyNumberFormat="1" applyFont="1" applyBorder="1" applyAlignment="1">
      <alignment horizontal="center"/>
    </xf>
    <xf numFmtId="0" fontId="3" fillId="0" borderId="26" xfId="0" applyFont="1" applyBorder="1"/>
    <xf numFmtId="2" fontId="3" fillId="0" borderId="32" xfId="0" applyNumberFormat="1" applyFont="1" applyBorder="1" applyAlignment="1">
      <alignment horizontal="center"/>
    </xf>
    <xf numFmtId="2" fontId="3" fillId="0" borderId="33" xfId="0" applyNumberFormat="1" applyFont="1" applyBorder="1" applyAlignment="1">
      <alignment horizontal="center"/>
    </xf>
    <xf numFmtId="2" fontId="3" fillId="0" borderId="34" xfId="0" applyNumberFormat="1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37" xfId="0" applyFont="1" applyBorder="1"/>
    <xf numFmtId="0" fontId="3" fillId="0" borderId="38" xfId="0" applyFont="1" applyBorder="1"/>
    <xf numFmtId="0" fontId="3" fillId="0" borderId="11" xfId="0" applyFont="1" applyBorder="1"/>
    <xf numFmtId="0" fontId="3" fillId="0" borderId="39" xfId="0" applyFont="1" applyBorder="1"/>
    <xf numFmtId="2" fontId="3" fillId="0" borderId="40" xfId="0" applyNumberFormat="1" applyFont="1" applyBorder="1" applyAlignment="1">
      <alignment horizontal="center"/>
    </xf>
    <xf numFmtId="2" fontId="3" fillId="0" borderId="41" xfId="0" applyNumberFormat="1" applyFont="1" applyBorder="1" applyAlignment="1">
      <alignment horizontal="center"/>
    </xf>
    <xf numFmtId="2" fontId="3" fillId="0" borderId="42" xfId="0" applyNumberFormat="1" applyFont="1" applyBorder="1" applyAlignment="1">
      <alignment horizontal="center"/>
    </xf>
    <xf numFmtId="0" fontId="3" fillId="0" borderId="43" xfId="0" applyFont="1" applyBorder="1"/>
    <xf numFmtId="0" fontId="3" fillId="0" borderId="42" xfId="0" applyFont="1" applyBorder="1"/>
    <xf numFmtId="0" fontId="3" fillId="0" borderId="44" xfId="0" applyFont="1" applyBorder="1"/>
    <xf numFmtId="2" fontId="3" fillId="0" borderId="35" xfId="0" applyNumberFormat="1" applyFont="1" applyBorder="1" applyAlignment="1">
      <alignment horizontal="center"/>
    </xf>
    <xf numFmtId="2" fontId="3" fillId="0" borderId="45" xfId="0" applyNumberFormat="1" applyFont="1" applyBorder="1" applyAlignment="1">
      <alignment horizontal="center"/>
    </xf>
    <xf numFmtId="2" fontId="3" fillId="0" borderId="46" xfId="0" applyNumberFormat="1" applyFont="1" applyBorder="1" applyAlignment="1">
      <alignment horizontal="center"/>
    </xf>
    <xf numFmtId="2" fontId="3" fillId="0" borderId="47" xfId="0" applyNumberFormat="1" applyFont="1" applyBorder="1" applyAlignment="1">
      <alignment horizontal="center"/>
    </xf>
    <xf numFmtId="2" fontId="3" fillId="0" borderId="48" xfId="0" applyNumberFormat="1" applyFont="1" applyBorder="1" applyAlignment="1">
      <alignment horizontal="center"/>
    </xf>
    <xf numFmtId="2" fontId="3" fillId="0" borderId="49" xfId="0" applyNumberFormat="1" applyFont="1" applyBorder="1" applyAlignment="1">
      <alignment horizontal="center"/>
    </xf>
    <xf numFmtId="2" fontId="3" fillId="0" borderId="44" xfId="0" applyNumberFormat="1" applyFont="1" applyBorder="1" applyAlignment="1">
      <alignment horizontal="center"/>
    </xf>
    <xf numFmtId="2" fontId="3" fillId="0" borderId="50" xfId="0" applyNumberFormat="1" applyFont="1" applyBorder="1" applyAlignment="1">
      <alignment horizontal="center"/>
    </xf>
    <xf numFmtId="2" fontId="3" fillId="0" borderId="51" xfId="0" applyNumberFormat="1" applyFont="1" applyBorder="1" applyAlignment="1">
      <alignment horizontal="center"/>
    </xf>
    <xf numFmtId="2" fontId="3" fillId="0" borderId="52" xfId="0" applyNumberFormat="1" applyFont="1" applyBorder="1" applyAlignment="1">
      <alignment horizontal="center"/>
    </xf>
    <xf numFmtId="2" fontId="3" fillId="0" borderId="53" xfId="0" applyNumberFormat="1" applyFont="1" applyBorder="1" applyAlignment="1">
      <alignment horizontal="center"/>
    </xf>
    <xf numFmtId="2" fontId="3" fillId="0" borderId="54" xfId="0" applyNumberFormat="1" applyFont="1" applyBorder="1" applyAlignment="1">
      <alignment horizontal="center"/>
    </xf>
    <xf numFmtId="2" fontId="3" fillId="0" borderId="55" xfId="0" applyNumberFormat="1" applyFont="1" applyBorder="1" applyAlignment="1">
      <alignment horizontal="center"/>
    </xf>
    <xf numFmtId="2" fontId="3" fillId="0" borderId="56" xfId="0" applyNumberFormat="1" applyFont="1" applyBorder="1" applyAlignment="1">
      <alignment horizontal="center"/>
    </xf>
    <xf numFmtId="2" fontId="3" fillId="0" borderId="57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 wrapText="1"/>
    </xf>
    <xf numFmtId="2" fontId="3" fillId="0" borderId="58" xfId="0" applyNumberFormat="1" applyFont="1" applyBorder="1" applyAlignment="1">
      <alignment horizontal="center"/>
    </xf>
    <xf numFmtId="2" fontId="3" fillId="0" borderId="59" xfId="0" applyNumberFormat="1" applyFont="1" applyBorder="1" applyAlignment="1">
      <alignment horizontal="center"/>
    </xf>
    <xf numFmtId="2" fontId="3" fillId="0" borderId="6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2" fontId="3" fillId="0" borderId="2" xfId="0" applyNumberFormat="1" applyFont="1" applyBorder="1" applyAlignment="1">
      <alignment horizontal="center"/>
    </xf>
    <xf numFmtId="2" fontId="3" fillId="0" borderId="61" xfId="0" applyNumberFormat="1" applyFont="1" applyBorder="1" applyAlignment="1">
      <alignment horizontal="center"/>
    </xf>
    <xf numFmtId="2" fontId="3" fillId="0" borderId="62" xfId="0" applyNumberFormat="1" applyFont="1" applyBorder="1" applyAlignment="1">
      <alignment horizontal="center"/>
    </xf>
    <xf numFmtId="0" fontId="3" fillId="0" borderId="12" xfId="0" applyFont="1" applyBorder="1"/>
    <xf numFmtId="0" fontId="3" fillId="0" borderId="63" xfId="0" applyFont="1" applyBorder="1"/>
    <xf numFmtId="2" fontId="3" fillId="0" borderId="64" xfId="0" applyNumberFormat="1" applyFont="1" applyBorder="1" applyAlignment="1">
      <alignment horizontal="center"/>
    </xf>
    <xf numFmtId="2" fontId="3" fillId="0" borderId="65" xfId="0" applyNumberFormat="1" applyFont="1" applyBorder="1" applyAlignment="1">
      <alignment horizontal="center"/>
    </xf>
    <xf numFmtId="2" fontId="3" fillId="0" borderId="66" xfId="0" applyNumberFormat="1" applyFont="1" applyBorder="1" applyAlignment="1">
      <alignment horizontal="center"/>
    </xf>
    <xf numFmtId="2" fontId="3" fillId="0" borderId="67" xfId="0" applyNumberFormat="1" applyFont="1" applyBorder="1" applyAlignment="1">
      <alignment horizontal="center"/>
    </xf>
    <xf numFmtId="0" fontId="3" fillId="0" borderId="68" xfId="0" applyFont="1" applyBorder="1"/>
    <xf numFmtId="0" fontId="3" fillId="0" borderId="69" xfId="0" applyFont="1" applyBorder="1"/>
    <xf numFmtId="0" fontId="3" fillId="0" borderId="70" xfId="0" applyFont="1" applyBorder="1"/>
    <xf numFmtId="0" fontId="3" fillId="0" borderId="71" xfId="0" applyFont="1" applyBorder="1" applyAlignment="1"/>
    <xf numFmtId="0" fontId="3" fillId="0" borderId="72" xfId="0" applyFont="1" applyBorder="1"/>
    <xf numFmtId="0" fontId="3" fillId="0" borderId="2" xfId="0" applyFont="1" applyBorder="1"/>
    <xf numFmtId="0" fontId="3" fillId="0" borderId="73" xfId="0" applyFont="1" applyBorder="1"/>
    <xf numFmtId="0" fontId="3" fillId="0" borderId="74" xfId="0" applyFont="1" applyBorder="1"/>
    <xf numFmtId="0" fontId="4" fillId="0" borderId="0" xfId="0" applyFont="1" applyBorder="1" applyAlignment="1">
      <alignment horizontal="center" vertical="center"/>
    </xf>
    <xf numFmtId="2" fontId="3" fillId="0" borderId="0" xfId="0" applyNumberFormat="1" applyFont="1"/>
    <xf numFmtId="0" fontId="3" fillId="0" borderId="62" xfId="0" applyFont="1" applyBorder="1"/>
    <xf numFmtId="2" fontId="3" fillId="0" borderId="0" xfId="0" applyNumberFormat="1" applyFont="1" applyBorder="1" applyAlignment="1">
      <alignment horizontal="center" wrapText="1"/>
    </xf>
    <xf numFmtId="0" fontId="6" fillId="0" borderId="0" xfId="0" applyFont="1" applyBorder="1" applyAlignment="1">
      <alignment vertical="center"/>
    </xf>
    <xf numFmtId="2" fontId="3" fillId="0" borderId="36" xfId="0" applyNumberFormat="1" applyFont="1" applyBorder="1" applyAlignment="1">
      <alignment horizontal="center"/>
    </xf>
    <xf numFmtId="0" fontId="7" fillId="0" borderId="0" xfId="1"/>
    <xf numFmtId="0" fontId="3" fillId="0" borderId="0" xfId="0" applyFont="1" applyAlignment="1">
      <alignment wrapText="1"/>
    </xf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2" fontId="3" fillId="2" borderId="13" xfId="0" applyNumberFormat="1" applyFont="1" applyFill="1" applyBorder="1" applyAlignment="1">
      <alignment horizontal="center"/>
    </xf>
    <xf numFmtId="2" fontId="3" fillId="2" borderId="14" xfId="0" applyNumberFormat="1" applyFont="1" applyFill="1" applyBorder="1" applyAlignment="1">
      <alignment horizontal="center"/>
    </xf>
    <xf numFmtId="2" fontId="3" fillId="2" borderId="15" xfId="0" applyNumberFormat="1" applyFont="1" applyFill="1" applyBorder="1" applyAlignment="1">
      <alignment horizontal="center"/>
    </xf>
    <xf numFmtId="2" fontId="3" fillId="2" borderId="9" xfId="0" applyNumberFormat="1" applyFont="1" applyFill="1" applyBorder="1" applyAlignment="1">
      <alignment horizontal="center"/>
    </xf>
    <xf numFmtId="2" fontId="3" fillId="2" borderId="10" xfId="0" applyNumberFormat="1" applyFont="1" applyFill="1" applyBorder="1" applyAlignment="1">
      <alignment horizontal="center"/>
    </xf>
    <xf numFmtId="2" fontId="3" fillId="2" borderId="11" xfId="0" applyNumberFormat="1" applyFont="1" applyFill="1" applyBorder="1" applyAlignment="1">
      <alignment horizontal="center"/>
    </xf>
    <xf numFmtId="2" fontId="3" fillId="2" borderId="17" xfId="0" applyNumberFormat="1" applyFont="1" applyFill="1" applyBorder="1" applyAlignment="1">
      <alignment horizontal="center"/>
    </xf>
    <xf numFmtId="2" fontId="3" fillId="2" borderId="18" xfId="0" applyNumberFormat="1" applyFont="1" applyFill="1" applyBorder="1" applyAlignment="1">
      <alignment horizontal="center"/>
    </xf>
    <xf numFmtId="2" fontId="3" fillId="2" borderId="19" xfId="0" applyNumberFormat="1" applyFont="1" applyFill="1" applyBorder="1" applyAlignment="1">
      <alignment horizontal="center"/>
    </xf>
    <xf numFmtId="2" fontId="3" fillId="3" borderId="5" xfId="0" applyNumberFormat="1" applyFont="1" applyFill="1" applyBorder="1" applyAlignment="1">
      <alignment horizontal="center"/>
    </xf>
    <xf numFmtId="2" fontId="3" fillId="4" borderId="5" xfId="0" applyNumberFormat="1" applyFont="1" applyFill="1" applyBorder="1" applyAlignment="1">
      <alignment horizontal="center"/>
    </xf>
    <xf numFmtId="2" fontId="3" fillId="5" borderId="5" xfId="0" applyNumberFormat="1" applyFont="1" applyFill="1" applyBorder="1" applyAlignment="1">
      <alignment horizontal="center"/>
    </xf>
    <xf numFmtId="2" fontId="3" fillId="6" borderId="25" xfId="0" applyNumberFormat="1" applyFont="1" applyFill="1" applyBorder="1" applyAlignment="1">
      <alignment horizontal="center"/>
    </xf>
    <xf numFmtId="2" fontId="3" fillId="6" borderId="5" xfId="0" applyNumberFormat="1" applyFont="1" applyFill="1" applyBorder="1" applyAlignment="1">
      <alignment horizontal="center"/>
    </xf>
    <xf numFmtId="2" fontId="3" fillId="0" borderId="25" xfId="0" applyNumberFormat="1" applyFont="1" applyBorder="1" applyAlignment="1">
      <alignment horizontal="center" wrapText="1"/>
    </xf>
    <xf numFmtId="2" fontId="3" fillId="0" borderId="14" xfId="0" applyNumberFormat="1" applyFont="1" applyBorder="1" applyAlignment="1">
      <alignment horizontal="center" wrapText="1"/>
    </xf>
    <xf numFmtId="2" fontId="3" fillId="0" borderId="5" xfId="0" applyNumberFormat="1" applyFont="1" applyBorder="1" applyAlignment="1">
      <alignment horizontal="center" wrapText="1"/>
    </xf>
    <xf numFmtId="1" fontId="3" fillId="0" borderId="14" xfId="0" applyNumberFormat="1" applyFont="1" applyBorder="1" applyAlignment="1">
      <alignment horizontal="center" vertical="center"/>
    </xf>
    <xf numFmtId="0" fontId="3" fillId="0" borderId="75" xfId="0" applyFont="1" applyBorder="1"/>
    <xf numFmtId="2" fontId="3" fillId="0" borderId="76" xfId="0" applyNumberFormat="1" applyFont="1" applyBorder="1" applyAlignment="1">
      <alignment horizontal="center"/>
    </xf>
    <xf numFmtId="2" fontId="3" fillId="0" borderId="77" xfId="0" applyNumberFormat="1" applyFont="1" applyBorder="1" applyAlignment="1">
      <alignment horizontal="center"/>
    </xf>
    <xf numFmtId="2" fontId="3" fillId="0" borderId="78" xfId="0" applyNumberFormat="1" applyFont="1" applyBorder="1" applyAlignment="1">
      <alignment horizontal="center"/>
    </xf>
    <xf numFmtId="2" fontId="3" fillId="0" borderId="79" xfId="0" applyNumberFormat="1" applyFont="1" applyBorder="1" applyAlignment="1">
      <alignment horizontal="center"/>
    </xf>
    <xf numFmtId="0" fontId="3" fillId="0" borderId="80" xfId="0" applyFont="1" applyBorder="1"/>
    <xf numFmtId="2" fontId="3" fillId="0" borderId="81" xfId="0" applyNumberFormat="1" applyFont="1" applyBorder="1" applyAlignment="1">
      <alignment horizontal="center"/>
    </xf>
    <xf numFmtId="2" fontId="3" fillId="0" borderId="82" xfId="0" applyNumberFormat="1" applyFont="1" applyBorder="1" applyAlignment="1">
      <alignment horizontal="center"/>
    </xf>
    <xf numFmtId="2" fontId="3" fillId="0" borderId="83" xfId="0" applyNumberFormat="1" applyFont="1" applyBorder="1" applyAlignment="1">
      <alignment horizontal="center"/>
    </xf>
    <xf numFmtId="2" fontId="3" fillId="0" borderId="84" xfId="0" applyNumberFormat="1" applyFont="1" applyBorder="1" applyAlignment="1">
      <alignment horizontal="center"/>
    </xf>
    <xf numFmtId="0" fontId="3" fillId="0" borderId="85" xfId="0" applyFont="1" applyBorder="1"/>
    <xf numFmtId="2" fontId="3" fillId="0" borderId="86" xfId="0" applyNumberFormat="1" applyFont="1" applyBorder="1" applyAlignment="1">
      <alignment horizontal="center"/>
    </xf>
    <xf numFmtId="2" fontId="3" fillId="0" borderId="87" xfId="0" applyNumberFormat="1" applyFont="1" applyBorder="1" applyAlignment="1">
      <alignment horizontal="center"/>
    </xf>
    <xf numFmtId="2" fontId="3" fillId="0" borderId="88" xfId="0" applyNumberFormat="1" applyFont="1" applyBorder="1" applyAlignment="1">
      <alignment horizontal="center"/>
    </xf>
    <xf numFmtId="2" fontId="3" fillId="0" borderId="89" xfId="0" applyNumberFormat="1" applyFont="1" applyBorder="1" applyAlignment="1">
      <alignment horizontal="center"/>
    </xf>
    <xf numFmtId="0" fontId="3" fillId="0" borderId="90" xfId="0" applyFont="1" applyBorder="1"/>
    <xf numFmtId="2" fontId="3" fillId="0" borderId="91" xfId="0" applyNumberFormat="1" applyFont="1" applyBorder="1" applyAlignment="1">
      <alignment horizontal="center"/>
    </xf>
    <xf numFmtId="2" fontId="3" fillId="0" borderId="92" xfId="0" applyNumberFormat="1" applyFont="1" applyBorder="1" applyAlignment="1">
      <alignment horizontal="center"/>
    </xf>
    <xf numFmtId="2" fontId="3" fillId="0" borderId="93" xfId="0" applyNumberFormat="1" applyFont="1" applyBorder="1" applyAlignment="1">
      <alignment horizontal="center"/>
    </xf>
    <xf numFmtId="2" fontId="3" fillId="0" borderId="94" xfId="0" applyNumberFormat="1" applyFont="1" applyBorder="1" applyAlignment="1">
      <alignment horizontal="center"/>
    </xf>
    <xf numFmtId="0" fontId="3" fillId="0" borderId="95" xfId="0" applyFont="1" applyBorder="1"/>
    <xf numFmtId="2" fontId="3" fillId="0" borderId="96" xfId="0" applyNumberFormat="1" applyFont="1" applyBorder="1" applyAlignment="1">
      <alignment horizontal="center"/>
    </xf>
    <xf numFmtId="2" fontId="3" fillId="0" borderId="97" xfId="0" applyNumberFormat="1" applyFont="1" applyBorder="1" applyAlignment="1">
      <alignment horizontal="center"/>
    </xf>
    <xf numFmtId="2" fontId="3" fillId="0" borderId="98" xfId="0" applyNumberFormat="1" applyFont="1" applyBorder="1" applyAlignment="1">
      <alignment horizontal="center"/>
    </xf>
    <xf numFmtId="2" fontId="3" fillId="0" borderId="99" xfId="0" applyNumberFormat="1" applyFont="1" applyBorder="1" applyAlignment="1">
      <alignment horizontal="center"/>
    </xf>
    <xf numFmtId="0" fontId="3" fillId="0" borderId="100" xfId="0" applyFont="1" applyBorder="1"/>
    <xf numFmtId="2" fontId="3" fillId="0" borderId="101" xfId="0" applyNumberFormat="1" applyFont="1" applyBorder="1" applyAlignment="1">
      <alignment horizontal="center"/>
    </xf>
    <xf numFmtId="2" fontId="3" fillId="0" borderId="102" xfId="0" applyNumberFormat="1" applyFont="1" applyBorder="1" applyAlignment="1">
      <alignment horizontal="center"/>
    </xf>
    <xf numFmtId="2" fontId="3" fillId="0" borderId="103" xfId="0" applyNumberFormat="1" applyFont="1" applyBorder="1" applyAlignment="1">
      <alignment horizontal="center"/>
    </xf>
    <xf numFmtId="2" fontId="3" fillId="0" borderId="104" xfId="0" applyNumberFormat="1" applyFont="1" applyBorder="1" applyAlignment="1">
      <alignment horizontal="center"/>
    </xf>
    <xf numFmtId="0" fontId="3" fillId="0" borderId="105" xfId="0" applyFont="1" applyBorder="1"/>
    <xf numFmtId="2" fontId="3" fillId="0" borderId="106" xfId="0" applyNumberFormat="1" applyFont="1" applyBorder="1" applyAlignment="1">
      <alignment horizontal="center"/>
    </xf>
    <xf numFmtId="2" fontId="3" fillId="0" borderId="107" xfId="0" applyNumberFormat="1" applyFont="1" applyBorder="1" applyAlignment="1">
      <alignment horizontal="center"/>
    </xf>
    <xf numFmtId="2" fontId="3" fillId="0" borderId="108" xfId="0" applyNumberFormat="1" applyFont="1" applyBorder="1" applyAlignment="1">
      <alignment horizontal="center"/>
    </xf>
    <xf numFmtId="2" fontId="3" fillId="0" borderId="109" xfId="0" applyNumberFormat="1" applyFont="1" applyBorder="1" applyAlignment="1">
      <alignment horizontal="center"/>
    </xf>
    <xf numFmtId="2" fontId="3" fillId="0" borderId="110" xfId="0" applyNumberFormat="1" applyFont="1" applyBorder="1" applyAlignment="1">
      <alignment horizontal="center"/>
    </xf>
    <xf numFmtId="2" fontId="3" fillId="0" borderId="111" xfId="0" applyNumberFormat="1" applyFont="1" applyBorder="1" applyAlignment="1">
      <alignment horizontal="center"/>
    </xf>
    <xf numFmtId="2" fontId="3" fillId="0" borderId="71" xfId="0" applyNumberFormat="1" applyFont="1" applyBorder="1" applyAlignment="1">
      <alignment horizontal="center"/>
    </xf>
    <xf numFmtId="2" fontId="3" fillId="0" borderId="112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/>
    </xf>
    <xf numFmtId="2" fontId="3" fillId="0" borderId="0" xfId="0" applyNumberFormat="1" applyFont="1" applyBorder="1" applyAlignment="1">
      <alignment horizontal="left" wrapText="1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53">
    <dxf>
      <font>
        <color theme="6"/>
      </font>
      <fill>
        <patternFill>
          <bgColor theme="6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6"/>
      </font>
      <fill>
        <patternFill>
          <bgColor theme="6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6"/>
      </font>
      <fill>
        <patternFill>
          <bgColor theme="6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alignment horizontal="general" vertical="bottom" textRotation="0" wrapText="1" indent="0" justifyLastLine="0" shrinkToFit="0" readingOrder="0"/>
    </dxf>
  </dxfs>
  <tableStyles count="1" defaultTableStyle="TableStyleMedium2" defaultPivotStyle="PivotStyleLight16">
    <tableStyle name="Invisible" pivot="0" table="0" count="0" xr9:uid="{5DF8DBC6-6078-4F08-8A68-63219ABAA61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connections" Target="connection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'Planilha2 (2)'!$K$37:$K$40</c:f>
              <c:numCache>
                <c:formatCode>0.00</c:formatCode>
                <c:ptCount val="4"/>
                <c:pt idx="0">
                  <c:v>9.8000000000000007</c:v>
                </c:pt>
                <c:pt idx="1">
                  <c:v>9.8000000000000007</c:v>
                </c:pt>
                <c:pt idx="2">
                  <c:v>0</c:v>
                </c:pt>
                <c:pt idx="3">
                  <c:v>0</c:v>
                </c:pt>
              </c:numCache>
            </c:numRef>
          </c:xVal>
          <c:yVal>
            <c:numRef>
              <c:f>'Planilha2 (2)'!$L$37:$L$40</c:f>
              <c:numCache>
                <c:formatCode>General</c:formatCode>
                <c:ptCount val="4"/>
                <c:pt idx="0">
                  <c:v>1.1200000000000001</c:v>
                </c:pt>
                <c:pt idx="1">
                  <c:v>16.12</c:v>
                </c:pt>
                <c:pt idx="2">
                  <c:v>0</c:v>
                </c:pt>
                <c:pt idx="3">
                  <c:v>15.72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10-48FF-B581-8C70D58ED3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9954944"/>
        <c:axId val="1969961600"/>
      </c:scatterChart>
      <c:valAx>
        <c:axId val="1969954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69961600"/>
        <c:crosses val="autoZero"/>
        <c:crossBetween val="midCat"/>
      </c:valAx>
      <c:valAx>
        <c:axId val="196996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69954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578303</xdr:colOff>
      <xdr:row>13</xdr:row>
      <xdr:rowOff>2722</xdr:rowOff>
    </xdr:from>
    <xdr:to>
      <xdr:col>25</xdr:col>
      <xdr:colOff>102053</xdr:colOff>
      <xdr:row>24</xdr:row>
      <xdr:rowOff>51707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686E810-0C58-4290-9F59-AA8E36CC2E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BF1EF75-7C91-4801-84AF-6F51BB321208}" autoFormatId="16" applyNumberFormats="0" applyBorderFormats="0" applyFontFormats="0" applyPatternFormats="0" applyAlignmentFormats="0" applyWidthHeightFormats="0">
  <queryTableRefresh nextId="37">
    <queryTableFields count="36">
      <queryTableField id="1" name="Coluna1" tableColumnId="1"/>
      <queryTableField id="2" name="Coluna2.1" tableColumnId="2"/>
      <queryTableField id="3" name="Coluna2.2" tableColumnId="3"/>
      <queryTableField id="4" name="Coluna2.3" tableColumnId="4"/>
      <queryTableField id="5" name="Coluna2.4" tableColumnId="5"/>
      <queryTableField id="6" name="Coluna2.5" tableColumnId="6"/>
      <queryTableField id="7" name="Coluna2.6" tableColumnId="7"/>
      <queryTableField id="8" name="Coluna2.7" tableColumnId="8"/>
      <queryTableField id="9" name="Coluna2.8" tableColumnId="9"/>
      <queryTableField id="10" name="Coluna2.9" tableColumnId="10"/>
      <queryTableField id="11" name="Coluna2.10" tableColumnId="11"/>
      <queryTableField id="12" name="Coluna2.11" tableColumnId="12"/>
      <queryTableField id="13" name="Coluna2.12" tableColumnId="13"/>
      <queryTableField id="14" name="Coluna2.13" tableColumnId="14"/>
      <queryTableField id="15" name="Coluna2.14" tableColumnId="15"/>
      <queryTableField id="16" name="Coluna2.15" tableColumnId="16"/>
      <queryTableField id="17" name="Coluna2.16" tableColumnId="17"/>
      <queryTableField id="18" name="Coluna2.17" tableColumnId="18"/>
      <queryTableField id="19" name="Coluna2.18" tableColumnId="19"/>
      <queryTableField id="20" name="Coluna2.19" tableColumnId="20"/>
      <queryTableField id="21" name="Coluna2.20" tableColumnId="21"/>
      <queryTableField id="22" name="Coluna2.21" tableColumnId="22"/>
      <queryTableField id="23" name="Coluna2.22" tableColumnId="23"/>
      <queryTableField id="24" name="Coluna2.23" tableColumnId="24"/>
      <queryTableField id="25" name="Coluna2.24" tableColumnId="25"/>
      <queryTableField id="26" name="Coluna2.25" tableColumnId="26"/>
      <queryTableField id="27" name="Coluna2.26" tableColumnId="27"/>
      <queryTableField id="28" name="Coluna2.27" tableColumnId="28"/>
      <queryTableField id="29" name="Coluna2.28" tableColumnId="29"/>
      <queryTableField id="30" name="Coluna2.29" tableColumnId="30"/>
      <queryTableField id="31" name="Coluna2.30" tableColumnId="31"/>
      <queryTableField id="32" name="Coluna2.31" tableColumnId="32"/>
      <queryTableField id="33" name="Coluna2.32" tableColumnId="33"/>
      <queryTableField id="34" name="Coluna2.33" tableColumnId="34"/>
      <queryTableField id="35" name="Coluna2.34" tableColumnId="35"/>
      <queryTableField id="36" name="Coluna2.35" tableColumnId="36"/>
    </queryTableFields>
  </queryTableRefresh>
</queryTable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33</v>
    <v>8</v>
    <v>41</v>
    <v>1</v>
  </rv>
  <rv s="0">
    <v>33</v>
    <v>8</v>
    <v>42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BD23D1-EC1C-4187-AC86-B250B6DAEFCA}" name="Modelo_7.1" displayName="Modelo_7.1" ref="A2:B5" totalsRowShown="0">
  <autoFilter ref="A2:B5" xr:uid="{C777F6F8-29FF-4BDD-82FE-77275728EFC5}"/>
  <tableColumns count="2">
    <tableColumn id="1" xr3:uid="{F3AB747D-9FDE-438C-8473-1704A2FD0B9D}" name="Coluna1" dataDxfId="52"/>
    <tableColumn id="2" xr3:uid="{0AC167AA-B3A4-4D53-AE2F-056F430BE357}" name="Coluna2" dataDxfId="5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E7A11A-2622-4E79-A493-F6ADFFF4D6DA}" name="Modelo_7_1" displayName="Modelo_7_1" ref="A7:AJ10" tableType="queryTable" totalsRowShown="0" headerRowDxfId="50" dataDxfId="49">
  <autoFilter ref="A7:AJ10" xr:uid="{40B35321-F6D0-4D77-B411-11DACC54EC35}"/>
  <tableColumns count="36">
    <tableColumn id="1" xr3:uid="{886F2F8B-91DC-47D3-892B-E5FA6589FCF6}" uniqueName="1" name="Coluna1" queryTableFieldId="1" dataDxfId="48"/>
    <tableColumn id="2" xr3:uid="{580ECB97-6DF8-4517-826E-A1F4566CF0BF}" uniqueName="2" name="Coluna2.1" queryTableFieldId="2" dataDxfId="47"/>
    <tableColumn id="3" xr3:uid="{0915E99C-40C4-42C8-A6FB-151E05A136E1}" uniqueName="3" name="Coluna2.2" queryTableFieldId="3" dataDxfId="46"/>
    <tableColumn id="4" xr3:uid="{D3ACA0E2-0C70-406F-AC5B-5F4C40641F6F}" uniqueName="4" name="Coluna2.3" queryTableFieldId="4" dataDxfId="45"/>
    <tableColumn id="5" xr3:uid="{8EE37328-A25F-4DF1-B666-AE5CE3DAFA41}" uniqueName="5" name="Coluna2.4" queryTableFieldId="5" dataDxfId="44"/>
    <tableColumn id="6" xr3:uid="{3F15F021-958B-46EB-9ECF-A37E125DA01D}" uniqueName="6" name="Coluna2.5" queryTableFieldId="6" dataDxfId="43"/>
    <tableColumn id="7" xr3:uid="{6A22B879-03E1-40E8-960C-679EA1C37AA1}" uniqueName="7" name="Coluna2.6" queryTableFieldId="7" dataDxfId="42"/>
    <tableColumn id="8" xr3:uid="{65B35D38-A5C6-4236-8B15-5BB0CCAA2C6D}" uniqueName="8" name="Coluna2.7" queryTableFieldId="8" dataDxfId="41"/>
    <tableColumn id="9" xr3:uid="{BD31BAB9-C4CB-44D7-98DB-D09AEADC8373}" uniqueName="9" name="Coluna2.8" queryTableFieldId="9" dataDxfId="40"/>
    <tableColumn id="10" xr3:uid="{F39FA7C4-FAD4-42B6-A2F1-19D748A0789D}" uniqueName="10" name="Coluna2.9" queryTableFieldId="10" dataDxfId="39"/>
    <tableColumn id="11" xr3:uid="{8E4E3382-8B6A-4DF3-A159-FAE32579D38B}" uniqueName="11" name="Coluna2.10" queryTableFieldId="11" dataDxfId="38"/>
    <tableColumn id="12" xr3:uid="{CD91665F-23E0-4859-9622-B89B8AAEE236}" uniqueName="12" name="Coluna2.11" queryTableFieldId="12" dataDxfId="37"/>
    <tableColumn id="13" xr3:uid="{BFFA7096-EF18-46DB-8591-899F56D758B1}" uniqueName="13" name="Coluna2.12" queryTableFieldId="13" dataDxfId="36"/>
    <tableColumn id="14" xr3:uid="{A66266DA-8D48-417C-8C28-C493911FFFBF}" uniqueName="14" name="Coluna2.13" queryTableFieldId="14" dataDxfId="35"/>
    <tableColumn id="15" xr3:uid="{9FA18F1B-73F9-4FF5-BF26-324663472688}" uniqueName="15" name="Coluna2.14" queryTableFieldId="15" dataDxfId="34"/>
    <tableColumn id="16" xr3:uid="{A4235456-827F-4D20-A54C-9BF76FA3AF5F}" uniqueName="16" name="Coluna2.15" queryTableFieldId="16" dataDxfId="33"/>
    <tableColumn id="17" xr3:uid="{E9BE23B3-EC27-4846-A175-508CDD260F9A}" uniqueName="17" name="Coluna2.16" queryTableFieldId="17" dataDxfId="32"/>
    <tableColumn id="18" xr3:uid="{CAECA5CD-7AF5-49C2-B707-6A78495C7CC5}" uniqueName="18" name="Coluna2.17" queryTableFieldId="18" dataDxfId="31"/>
    <tableColumn id="19" xr3:uid="{4A77B610-B4B7-45AA-B7F5-4F2FC81EEB98}" uniqueName="19" name="Coluna2.18" queryTableFieldId="19" dataDxfId="30"/>
    <tableColumn id="20" xr3:uid="{873B80BD-2F24-4576-AE26-9602C95A0178}" uniqueName="20" name="Coluna2.19" queryTableFieldId="20" dataDxfId="29"/>
    <tableColumn id="21" xr3:uid="{60917BF5-D59E-4DC8-85A6-36E77787F3B5}" uniqueName="21" name="Coluna2.20" queryTableFieldId="21" dataDxfId="28"/>
    <tableColumn id="22" xr3:uid="{7597EBA0-5200-4E65-A7C5-6A0C428C143B}" uniqueName="22" name="Coluna2.21" queryTableFieldId="22" dataDxfId="27"/>
    <tableColumn id="23" xr3:uid="{64403CDD-6F5D-49E6-858C-23B320C9FE6B}" uniqueName="23" name="Coluna2.22" queryTableFieldId="23" dataDxfId="26"/>
    <tableColumn id="24" xr3:uid="{0B413C7C-14E9-44D1-BF12-907A517AD917}" uniqueName="24" name="Coluna2.23" queryTableFieldId="24" dataDxfId="25"/>
    <tableColumn id="25" xr3:uid="{D48CC665-50B9-4364-A4C8-FB2C4550C138}" uniqueName="25" name="Coluna2.24" queryTableFieldId="25" dataDxfId="24"/>
    <tableColumn id="26" xr3:uid="{0FDF40FB-043C-45F7-89E6-1F31AD08E230}" uniqueName="26" name="Coluna2.25" queryTableFieldId="26" dataDxfId="23"/>
    <tableColumn id="27" xr3:uid="{FCAFD5C3-34FB-4124-B2E2-141AA2761753}" uniqueName="27" name="Coluna2.26" queryTableFieldId="27" dataDxfId="22"/>
    <tableColumn id="28" xr3:uid="{BA67C546-B8A6-419F-81D3-1268D221604B}" uniqueName="28" name="Coluna2.27" queryTableFieldId="28" dataDxfId="21"/>
    <tableColumn id="29" xr3:uid="{26BA4885-092E-4C63-B245-8940D9B49EEB}" uniqueName="29" name="Coluna2.28" queryTableFieldId="29" dataDxfId="20"/>
    <tableColumn id="30" xr3:uid="{6C950F0F-AA76-4B06-AA9E-06768FEDBD2E}" uniqueName="30" name="Coluna2.29" queryTableFieldId="30" dataDxfId="19"/>
    <tableColumn id="31" xr3:uid="{183F73BB-6491-4302-9774-A66B304FE7AD}" uniqueName="31" name="Coluna2.30" queryTableFieldId="31" dataDxfId="18"/>
    <tableColumn id="32" xr3:uid="{04EAF38E-4ECD-4740-9939-BFC42973B644}" uniqueName="32" name="Coluna2.31" queryTableFieldId="32" dataDxfId="17"/>
    <tableColumn id="33" xr3:uid="{25757090-40A8-4BD1-B2AD-AAE8CBFBE687}" uniqueName="33" name="Coluna2.32" queryTableFieldId="33" dataDxfId="16"/>
    <tableColumn id="34" xr3:uid="{B8AE8C42-387B-44E7-9ED0-F75EDBAD7314}" uniqueName="34" name="Coluna2.33" queryTableFieldId="34" dataDxfId="15"/>
    <tableColumn id="35" xr3:uid="{6B89C621-59E1-4FA8-A4AB-51046C4028DF}" uniqueName="35" name="Coluna2.34" queryTableFieldId="35" dataDxfId="14"/>
    <tableColumn id="36" xr3:uid="{1896715F-E32F-497F-8CDF-C1558D907C08}" uniqueName="36" name="Coluna2.35" queryTableFieldId="36" dataDxf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LGA">
      <a:dk1>
        <a:sysClr val="windowText" lastClr="000000"/>
      </a:dk1>
      <a:lt1>
        <a:sysClr val="window" lastClr="FFFFFF"/>
      </a:lt1>
      <a:dk2>
        <a:srgbClr val="424456"/>
      </a:dk2>
      <a:lt2>
        <a:srgbClr val="DEDEDE"/>
      </a:lt2>
      <a:accent1>
        <a:srgbClr val="53548A"/>
      </a:accent1>
      <a:accent2>
        <a:srgbClr val="438086"/>
      </a:accent2>
      <a:accent3>
        <a:srgbClr val="C0504D"/>
      </a:accent3>
      <a:accent4>
        <a:srgbClr val="5A9B6C"/>
      </a:accent4>
      <a:accent5>
        <a:srgbClr val="477768"/>
      </a:accent5>
      <a:accent6>
        <a:srgbClr val="5C92B5"/>
      </a:accent6>
      <a:hlink>
        <a:srgbClr val="67AFBD"/>
      </a:hlink>
      <a:folHlink>
        <a:srgbClr val="C2A874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E8004-A551-49C9-81CB-6550A2F9C2B3}">
  <dimension ref="A1:AJ51"/>
  <sheetViews>
    <sheetView workbookViewId="0">
      <selection activeCell="D5" sqref="D5"/>
    </sheetView>
  </sheetViews>
  <sheetFormatPr defaultColWidth="12.7109375" defaultRowHeight="20.100000000000001" customHeight="1" x14ac:dyDescent="0.3"/>
  <cols>
    <col min="1" max="1" width="13" style="1" bestFit="1" customWidth="1"/>
    <col min="2" max="10" width="14.85546875" style="1" bestFit="1" customWidth="1"/>
    <col min="11" max="36" width="16.28515625" style="1" bestFit="1" customWidth="1"/>
    <col min="37" max="16384" width="12.7109375" style="1"/>
  </cols>
  <sheetData>
    <row r="1" spans="1:36" ht="20.100000000000001" customHeight="1" x14ac:dyDescent="0.3">
      <c r="A1" s="3" t="s">
        <v>0</v>
      </c>
    </row>
    <row r="2" spans="1:36" ht="20.100000000000001" customHeight="1" x14ac:dyDescent="0.3">
      <c r="A2" s="2" t="s">
        <v>4</v>
      </c>
      <c r="B2" s="5" t="s">
        <v>5</v>
      </c>
    </row>
    <row r="3" spans="1:36" ht="20.100000000000001" customHeight="1" x14ac:dyDescent="0.3">
      <c r="A3" s="2" t="s">
        <v>1</v>
      </c>
      <c r="B3" s="2" t="s">
        <v>63</v>
      </c>
      <c r="C3" s="1" t="str">
        <f>SUBSTITUTE(Modelo_7.1[[#This Row],[Coluna2]],",",", ")</f>
        <v xml:space="preserve"> -2.50, -2.05, -2.00, -1.00, 0.00, 1.25, 2.00, 3.00, 3.05, 3.50, -2.50, -2.05, -2.00, -1.00, 0.00, 1.25, 2.00, 3.00, 3.05, 3.50, -2.50, -2.05, -2.00, -1.00, 0.00, 1.25, 2.00, 3.00, 3.05, 3.50, -2.50, -2.05, -2.00, -1.00, 0.00, 1.25, 2.00, 3.00, 3.05, 3.50, -2.50, -2.05, -2.00, -1.00, 0.00, 2.00, 3.00, 3.05, 3.50, 0.00, 1.25, 2.00, -2.50, -2.05, -2.00, -1.00, 0.00, 1.00, 1.25, 2.00, 3.00, 3.05, 3.50, -2.50, -2.05, -2.00, -1.00, 0.00, 1.00, 2.00, 2.50, 2.55, 3.05, 3.50, -2.50, -2.05, -2.00, -1.00, 0.00, 1.00, 2.00, 2.05, 3.05, 3.50, -2.50, -2.05, -1.05, -1.00, 0.00, 1.00, 1.05, 2.00, 3.00, 3.05, 3.50, -2.50, -2.05, -1.05, -1.00, 0.00, 1.00, 1.05, 3.00, 3.05, 3.50, -2.50, -2.05, -1.05, -1.00, 0.00, 1.00, 2.00, 3.00, 3.05, 3.50</v>
      </c>
      <c r="D3" s="4" t="s">
        <v>67</v>
      </c>
    </row>
    <row r="4" spans="1:36" ht="20.100000000000001" customHeight="1" x14ac:dyDescent="0.3">
      <c r="A4" s="2" t="s">
        <v>2</v>
      </c>
      <c r="B4" s="2" t="s">
        <v>64</v>
      </c>
      <c r="C4" s="1" t="str">
        <f>SUBSTITUTE(Modelo_7.1[[#This Row],[Coluna2]],",",", ")</f>
        <v xml:space="preserve">3.00, 3.00, 3.00, 3.00, 3.00, 3.00, 3.00, 3.00, 3.00, 3.00, 2.50, 2.50, 2.50, 2.50, 2.50, 2.50, 2.50, 2.50, 2.50, 2.50, 2.05, 2.05, 2.05, 2.05, 2.05, 2.05, 2.05, 2.05, 2.05, 2.05, 2.00, 2.00, 2.00, 2.00, 2.00, 2.00, 2.00, 2.00, 2.00, 2.00, 1.00, 1.00, 1.00, 1.00, 1.00, 1.00, 1.00, 1.00, 1.00, 0.85, 0.85, 0.85, 0.00, 0.00, 0.00, 0.00, 0.00, 0.00, 0.00, 0.00, 0.00, 0.00, 0.00, -1.00, -1.00, -1.00, -1.00, -1.00, -1.00, -1.00, -1.00, -1.00, -0.05, -1.00, -2.00, -2.00, -2.00, -2.00, -2.00, -2.00, -2.00, -2.05, -2.00, -2.00, -2.05, -2.05, -2.05, -3.00, -3.00, -3.00, -2.05, -2.05, -2.05, -2.05, -2.05, -3.05, -3.05, -3.05, -3.05, -3.05, -3.05, -3.00, -3.05, -3.05, -3.05, -3.50, -3.50, -3.50, -3.50, -3.50, -3.50, -3.50, -3.50, -3.50, -3.50
</v>
      </c>
      <c r="D4" s="2" t="s">
        <v>68</v>
      </c>
    </row>
    <row r="5" spans="1:36" ht="20.100000000000001" customHeight="1" x14ac:dyDescent="0.3">
      <c r="A5" s="2" t="s">
        <v>3</v>
      </c>
      <c r="B5" s="2" t="s">
        <v>65</v>
      </c>
      <c r="C5" s="1" t="str">
        <f>SUBSTITUTE(Modelo_7.1[[#This Row],[Coluna2]],",",", ")</f>
        <v xml:space="preserve"> -10.0, -10.0, -10.0, -10.0, -10.0, -10.0, -10.0, -10.0, -10.0, -10.0, -10.0, -10.0, -10.0, -10.0, -10.0, -10.0, -10.0, -10.0, -10.0, -10.0, -10.0, -10.0, -10.0, -10.0, -10.0, -10.0, -10.0, -10.0, -10.0, -10.0, -10.0, -10.0, 0.0, 0.0, 0.0, 0.0, 0.0, 0.0, -10.0, -10.0, -10.0, -10.0, 0.0, 0.0, 0.0, 0.0, 0.0, -10.0, -10.0, 0.0, 0.0, 0.0, -10.0, -10.0, 0.0, 0.0, 0.0, 0.0, 0.0, 0.0, 0.0, -10.0, -10.0, -10.0, -10.0, 0.0, 0.0, 0.0, 0.0, 0.0, 0.0, -10.0, -10.0, -10.0, -10.0, -10.0, 0.0, 0.0, 0.0, 0.0, 0.0, -10.0, -10.0, -10.0, -10.0, -10.0, -10.0, 0.0, 0.0, 0.0, -10.0, -10.0, -10.0, -10.0, -10.0, -10.0, -10.0, -10.0, -10.0, -10.0, -10.0, -10.0, -10.0, -10.0, -10.0, -10.0, -10.0, -10.0, -10.0, -10.0, -10.0, -10.0, -10.0, -10.0, -10.0
</v>
      </c>
      <c r="D5" s="2" t="s">
        <v>69</v>
      </c>
    </row>
    <row r="7" spans="1:36" ht="17.25" x14ac:dyDescent="0.3">
      <c r="A7" s="4" t="s">
        <v>4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  <c r="M7" s="4" t="s">
        <v>17</v>
      </c>
      <c r="N7" s="4" t="s">
        <v>18</v>
      </c>
      <c r="O7" s="4" t="s">
        <v>19</v>
      </c>
      <c r="P7" s="4" t="s">
        <v>20</v>
      </c>
      <c r="Q7" s="4" t="s">
        <v>21</v>
      </c>
      <c r="R7" s="4" t="s">
        <v>22</v>
      </c>
      <c r="S7" s="4" t="s">
        <v>23</v>
      </c>
      <c r="T7" s="4" t="s">
        <v>24</v>
      </c>
      <c r="U7" s="4" t="s">
        <v>25</v>
      </c>
      <c r="V7" s="4" t="s">
        <v>26</v>
      </c>
      <c r="W7" s="4" t="s">
        <v>27</v>
      </c>
      <c r="X7" s="4" t="s">
        <v>28</v>
      </c>
      <c r="Y7" s="4" t="s">
        <v>29</v>
      </c>
      <c r="Z7" s="4" t="s">
        <v>30</v>
      </c>
      <c r="AA7" s="4" t="s">
        <v>31</v>
      </c>
      <c r="AB7" s="4" t="s">
        <v>32</v>
      </c>
      <c r="AC7" s="4" t="s">
        <v>33</v>
      </c>
      <c r="AD7" s="4" t="s">
        <v>34</v>
      </c>
      <c r="AE7" s="4" t="s">
        <v>35</v>
      </c>
      <c r="AF7" s="4" t="s">
        <v>36</v>
      </c>
      <c r="AG7" s="4" t="s">
        <v>37</v>
      </c>
      <c r="AH7" s="4" t="s">
        <v>38</v>
      </c>
      <c r="AI7" s="4" t="s">
        <v>39</v>
      </c>
      <c r="AJ7" s="4" t="s">
        <v>40</v>
      </c>
    </row>
    <row r="8" spans="1:36" ht="17.25" x14ac:dyDescent="0.3">
      <c r="A8" s="6" t="s">
        <v>1</v>
      </c>
      <c r="B8" s="26">
        <v>-2.5</v>
      </c>
      <c r="C8" s="26">
        <v>-2.0499999999999998</v>
      </c>
      <c r="D8" s="26">
        <v>-2</v>
      </c>
      <c r="E8" s="26">
        <v>-1</v>
      </c>
      <c r="F8" s="26">
        <v>0</v>
      </c>
      <c r="G8" s="26">
        <v>1.25</v>
      </c>
      <c r="H8" s="26">
        <v>2</v>
      </c>
      <c r="I8" s="26">
        <v>3</v>
      </c>
      <c r="J8" s="26">
        <v>3.05</v>
      </c>
      <c r="K8" s="26">
        <v>3.5</v>
      </c>
      <c r="L8" s="26">
        <v>-2.5</v>
      </c>
      <c r="M8" s="26">
        <v>-2.0499999999999998</v>
      </c>
      <c r="N8" s="26">
        <v>-2</v>
      </c>
      <c r="O8" s="26">
        <v>-1</v>
      </c>
      <c r="P8" s="26">
        <v>0</v>
      </c>
      <c r="Q8" s="26">
        <v>1.25</v>
      </c>
      <c r="R8" s="26">
        <v>2</v>
      </c>
      <c r="S8" s="26">
        <v>3</v>
      </c>
      <c r="T8" s="26">
        <v>3.05</v>
      </c>
      <c r="U8" s="26">
        <v>3.5</v>
      </c>
      <c r="V8" s="26">
        <v>-2.5</v>
      </c>
      <c r="W8" s="26">
        <v>-2.0499999999999998</v>
      </c>
      <c r="X8" s="26">
        <v>-2</v>
      </c>
      <c r="Y8" s="26">
        <v>-1</v>
      </c>
      <c r="Z8" s="26">
        <v>0</v>
      </c>
      <c r="AA8" s="26">
        <v>1.25</v>
      </c>
      <c r="AB8" s="26">
        <v>2</v>
      </c>
      <c r="AC8" s="26">
        <v>3</v>
      </c>
      <c r="AD8" s="26">
        <v>3.05</v>
      </c>
      <c r="AE8" s="26">
        <v>3.5</v>
      </c>
      <c r="AF8" s="26">
        <v>-2.5</v>
      </c>
      <c r="AG8" s="26">
        <v>-2.0499999999999998</v>
      </c>
      <c r="AH8" s="26">
        <v>-2</v>
      </c>
      <c r="AI8" s="26">
        <v>-1</v>
      </c>
      <c r="AJ8" s="26">
        <v>0</v>
      </c>
    </row>
    <row r="9" spans="1:36" ht="17.25" x14ac:dyDescent="0.3">
      <c r="A9" s="6" t="s">
        <v>2</v>
      </c>
      <c r="B9" s="26">
        <v>3</v>
      </c>
      <c r="C9" s="26">
        <v>3</v>
      </c>
      <c r="D9" s="26">
        <v>3</v>
      </c>
      <c r="E9" s="26">
        <v>3</v>
      </c>
      <c r="F9" s="26">
        <v>3</v>
      </c>
      <c r="G9" s="26">
        <v>3</v>
      </c>
      <c r="H9" s="26">
        <v>3</v>
      </c>
      <c r="I9" s="26">
        <v>3</v>
      </c>
      <c r="J9" s="26">
        <v>3</v>
      </c>
      <c r="K9" s="26">
        <v>3</v>
      </c>
      <c r="L9" s="26">
        <v>2.5</v>
      </c>
      <c r="M9" s="26">
        <v>2.5</v>
      </c>
      <c r="N9" s="26">
        <v>2.5</v>
      </c>
      <c r="O9" s="26">
        <v>2.5</v>
      </c>
      <c r="P9" s="26">
        <v>2.5</v>
      </c>
      <c r="Q9" s="26">
        <v>2.5</v>
      </c>
      <c r="R9" s="26">
        <v>2.5</v>
      </c>
      <c r="S9" s="26">
        <v>2.5</v>
      </c>
      <c r="T9" s="26">
        <v>2.5</v>
      </c>
      <c r="U9" s="26">
        <v>2.5</v>
      </c>
      <c r="V9" s="26">
        <v>2.0499999999999998</v>
      </c>
      <c r="W9" s="26">
        <v>2.0499999999999998</v>
      </c>
      <c r="X9" s="26">
        <v>2.0499999999999998</v>
      </c>
      <c r="Y9" s="26">
        <v>2.0499999999999998</v>
      </c>
      <c r="Z9" s="26">
        <v>2.0499999999999998</v>
      </c>
      <c r="AA9" s="26">
        <v>2.0499999999999998</v>
      </c>
      <c r="AB9" s="26">
        <v>2.0499999999999998</v>
      </c>
      <c r="AC9" s="26">
        <v>2.0499999999999998</v>
      </c>
      <c r="AD9" s="26">
        <v>2.0499999999999998</v>
      </c>
      <c r="AE9" s="26">
        <v>2.0499999999999998</v>
      </c>
      <c r="AF9" s="26">
        <v>2</v>
      </c>
      <c r="AG9" s="26">
        <v>2</v>
      </c>
      <c r="AH9" s="26">
        <v>2</v>
      </c>
      <c r="AI9" s="26">
        <v>2</v>
      </c>
      <c r="AJ9" s="26">
        <v>2</v>
      </c>
    </row>
    <row r="10" spans="1:36" ht="17.25" x14ac:dyDescent="0.3">
      <c r="A10" s="6" t="s">
        <v>3</v>
      </c>
      <c r="B10" s="26">
        <v>-10</v>
      </c>
      <c r="C10" s="26">
        <v>-10</v>
      </c>
      <c r="D10" s="26">
        <v>-10</v>
      </c>
      <c r="E10" s="26">
        <v>-10</v>
      </c>
      <c r="F10" s="26">
        <v>-10</v>
      </c>
      <c r="G10" s="26">
        <v>-10</v>
      </c>
      <c r="H10" s="26">
        <v>-10</v>
      </c>
      <c r="I10" s="26">
        <v>-10</v>
      </c>
      <c r="J10" s="26">
        <v>-10</v>
      </c>
      <c r="K10" s="26">
        <v>-10</v>
      </c>
      <c r="L10" s="26">
        <v>-10</v>
      </c>
      <c r="M10" s="26">
        <v>-10</v>
      </c>
      <c r="N10" s="26">
        <v>-10</v>
      </c>
      <c r="O10" s="26">
        <v>-10</v>
      </c>
      <c r="P10" s="26">
        <v>-10</v>
      </c>
      <c r="Q10" s="26" t="s">
        <v>66</v>
      </c>
      <c r="R10" s="26">
        <v>-10</v>
      </c>
      <c r="S10" s="26">
        <v>-10</v>
      </c>
      <c r="T10" s="26">
        <v>-10</v>
      </c>
      <c r="U10" s="26">
        <v>-10</v>
      </c>
      <c r="V10" s="26">
        <v>-10</v>
      </c>
      <c r="W10" s="26">
        <v>-10</v>
      </c>
      <c r="X10" s="26">
        <v>-10</v>
      </c>
      <c r="Y10" s="26">
        <v>-10</v>
      </c>
      <c r="Z10" s="26">
        <v>-10</v>
      </c>
      <c r="AA10" s="26">
        <v>-10</v>
      </c>
      <c r="AB10" s="26">
        <v>-10</v>
      </c>
      <c r="AC10" s="26">
        <v>-10</v>
      </c>
      <c r="AD10" s="26">
        <v>-10</v>
      </c>
      <c r="AE10" s="26">
        <v>-10</v>
      </c>
      <c r="AF10" s="26">
        <v>-10</v>
      </c>
      <c r="AG10" s="26">
        <v>-10</v>
      </c>
      <c r="AH10" s="26">
        <v>0</v>
      </c>
      <c r="AI10" s="26">
        <v>0</v>
      </c>
      <c r="AJ10" s="26">
        <v>0</v>
      </c>
    </row>
    <row r="11" spans="1:36" ht="17.25" x14ac:dyDescent="0.3">
      <c r="A11" s="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</row>
    <row r="12" spans="1:36" ht="17.25" x14ac:dyDescent="0.3">
      <c r="A12" s="6" t="str" cm="1">
        <f t="array" ref="A12:A14">Modelo_7_1[Coluna1]</f>
        <v>x1</v>
      </c>
      <c r="B12" s="26" cm="1">
        <f t="array" ref="B12:AJ14">B8:AJ10*1</f>
        <v>-2.5</v>
      </c>
      <c r="C12" s="26">
        <v>-2.0499999999999998</v>
      </c>
      <c r="D12" s="26">
        <v>-2</v>
      </c>
      <c r="E12" s="26">
        <v>-1</v>
      </c>
      <c r="F12" s="26">
        <v>0</v>
      </c>
      <c r="G12" s="26">
        <v>1.25</v>
      </c>
      <c r="H12" s="26">
        <v>2</v>
      </c>
      <c r="I12" s="26">
        <v>3</v>
      </c>
      <c r="J12" s="26">
        <v>3.05</v>
      </c>
      <c r="K12" s="26">
        <v>3.5</v>
      </c>
      <c r="L12" s="26">
        <v>-2.5</v>
      </c>
      <c r="M12" s="26">
        <v>-2.0499999999999998</v>
      </c>
      <c r="N12" s="26">
        <v>-2</v>
      </c>
      <c r="O12" s="26">
        <v>-1</v>
      </c>
      <c r="P12" s="26">
        <v>0</v>
      </c>
      <c r="Q12" s="26">
        <v>1.25</v>
      </c>
      <c r="R12" s="26">
        <v>2</v>
      </c>
      <c r="S12" s="26">
        <v>3</v>
      </c>
      <c r="T12" s="26">
        <v>3.05</v>
      </c>
      <c r="U12" s="26">
        <v>3.5</v>
      </c>
      <c r="V12" s="26">
        <v>-2.5</v>
      </c>
      <c r="W12" s="26">
        <v>-2.0499999999999998</v>
      </c>
      <c r="X12" s="26">
        <v>-2</v>
      </c>
      <c r="Y12" s="26">
        <v>-1</v>
      </c>
      <c r="Z12" s="26">
        <v>0</v>
      </c>
      <c r="AA12" s="26">
        <v>1.25</v>
      </c>
      <c r="AB12" s="26">
        <v>2</v>
      </c>
      <c r="AC12" s="26">
        <v>3</v>
      </c>
      <c r="AD12" s="26">
        <v>3.05</v>
      </c>
      <c r="AE12" s="26">
        <v>3.5</v>
      </c>
      <c r="AF12" s="26">
        <v>-2.5</v>
      </c>
      <c r="AG12" s="26">
        <v>-2.0499999999999998</v>
      </c>
      <c r="AH12" s="26">
        <v>-2</v>
      </c>
      <c r="AI12" s="26">
        <v>-1</v>
      </c>
      <c r="AJ12" s="26">
        <v>0</v>
      </c>
    </row>
    <row r="13" spans="1:36" ht="17.25" x14ac:dyDescent="0.3">
      <c r="A13" s="6" t="str">
        <v>y1</v>
      </c>
      <c r="B13" s="26">
        <v>3</v>
      </c>
      <c r="C13" s="26">
        <v>3</v>
      </c>
      <c r="D13" s="26">
        <v>3</v>
      </c>
      <c r="E13" s="26">
        <v>3</v>
      </c>
      <c r="F13" s="26">
        <v>3</v>
      </c>
      <c r="G13" s="26">
        <v>3</v>
      </c>
      <c r="H13" s="26">
        <v>3</v>
      </c>
      <c r="I13" s="26">
        <v>3</v>
      </c>
      <c r="J13" s="26">
        <v>3</v>
      </c>
      <c r="K13" s="26">
        <v>3</v>
      </c>
      <c r="L13" s="26">
        <v>2.5</v>
      </c>
      <c r="M13" s="26">
        <v>2.5</v>
      </c>
      <c r="N13" s="26">
        <v>2.5</v>
      </c>
      <c r="O13" s="26">
        <v>2.5</v>
      </c>
      <c r="P13" s="26">
        <v>2.5</v>
      </c>
      <c r="Q13" s="26">
        <v>2.5</v>
      </c>
      <c r="R13" s="26">
        <v>2.5</v>
      </c>
      <c r="S13" s="26">
        <v>2.5</v>
      </c>
      <c r="T13" s="26">
        <v>2.5</v>
      </c>
      <c r="U13" s="26">
        <v>2.5</v>
      </c>
      <c r="V13" s="26">
        <v>2.0499999999999998</v>
      </c>
      <c r="W13" s="26">
        <v>2.0499999999999998</v>
      </c>
      <c r="X13" s="26">
        <v>2.0499999999999998</v>
      </c>
      <c r="Y13" s="26">
        <v>2.0499999999999998</v>
      </c>
      <c r="Z13" s="26">
        <v>2.0499999999999998</v>
      </c>
      <c r="AA13" s="26">
        <v>2.0499999999999998</v>
      </c>
      <c r="AB13" s="26">
        <v>2.0499999999999998</v>
      </c>
      <c r="AC13" s="26">
        <v>2.0499999999999998</v>
      </c>
      <c r="AD13" s="26">
        <v>2.0499999999999998</v>
      </c>
      <c r="AE13" s="26">
        <v>2.0499999999999998</v>
      </c>
      <c r="AF13" s="26">
        <v>2</v>
      </c>
      <c r="AG13" s="26">
        <v>2</v>
      </c>
      <c r="AH13" s="26">
        <v>2</v>
      </c>
      <c r="AI13" s="26">
        <v>2</v>
      </c>
      <c r="AJ13" s="26">
        <v>2</v>
      </c>
    </row>
    <row r="14" spans="1:36" ht="17.25" x14ac:dyDescent="0.3">
      <c r="A14" s="6" t="str">
        <v>z1</v>
      </c>
      <c r="B14" s="26">
        <v>-10</v>
      </c>
      <c r="C14" s="26">
        <v>-10</v>
      </c>
      <c r="D14" s="26">
        <v>-10</v>
      </c>
      <c r="E14" s="26">
        <v>-10</v>
      </c>
      <c r="F14" s="26">
        <v>-10</v>
      </c>
      <c r="G14" s="26">
        <v>-10</v>
      </c>
      <c r="H14" s="26">
        <v>-10</v>
      </c>
      <c r="I14" s="26">
        <v>-10</v>
      </c>
      <c r="J14" s="26">
        <v>-10</v>
      </c>
      <c r="K14" s="26">
        <v>-10</v>
      </c>
      <c r="L14" s="26">
        <v>-10</v>
      </c>
      <c r="M14" s="26">
        <v>-10</v>
      </c>
      <c r="N14" s="26">
        <v>-10</v>
      </c>
      <c r="O14" s="26">
        <v>-10</v>
      </c>
      <c r="P14" s="26">
        <v>-10</v>
      </c>
      <c r="Q14" s="26">
        <v>-10</v>
      </c>
      <c r="R14" s="26">
        <v>-10</v>
      </c>
      <c r="S14" s="26">
        <v>-10</v>
      </c>
      <c r="T14" s="26">
        <v>-10</v>
      </c>
      <c r="U14" s="26">
        <v>-10</v>
      </c>
      <c r="V14" s="26">
        <v>-10</v>
      </c>
      <c r="W14" s="26">
        <v>-10</v>
      </c>
      <c r="X14" s="26">
        <v>-10</v>
      </c>
      <c r="Y14" s="26">
        <v>-10</v>
      </c>
      <c r="Z14" s="26">
        <v>-10</v>
      </c>
      <c r="AA14" s="26">
        <v>-10</v>
      </c>
      <c r="AB14" s="26">
        <v>-10</v>
      </c>
      <c r="AC14" s="26">
        <v>-10</v>
      </c>
      <c r="AD14" s="26">
        <v>-10</v>
      </c>
      <c r="AE14" s="26">
        <v>-10</v>
      </c>
      <c r="AF14" s="26">
        <v>-10</v>
      </c>
      <c r="AG14" s="26">
        <v>-10</v>
      </c>
      <c r="AH14" s="26">
        <v>0</v>
      </c>
      <c r="AI14" s="26">
        <v>0</v>
      </c>
      <c r="AJ14" s="26">
        <v>0</v>
      </c>
    </row>
    <row r="16" spans="1:36" ht="20.100000000000001" customHeight="1" x14ac:dyDescent="0.3">
      <c r="A16" s="1" t="str" cm="1">
        <f t="array" ref="A16:C51">TRANSPOSE(A12:AJ14)</f>
        <v>x1</v>
      </c>
      <c r="B16" s="1" t="str">
        <v>y1</v>
      </c>
      <c r="C16" s="1" t="str">
        <v>z1</v>
      </c>
      <c r="F16" s="1" cm="1">
        <f t="array" ref="F16:P16">TRANSPOSE(_xlfn._xlws.SORT(_xlfn.UNIQUE(INDEX(_xlfn.ANCHORARRAY(A16),,1))))</f>
        <v>-2.5</v>
      </c>
      <c r="G16" s="1">
        <v>-2.0499999999999998</v>
      </c>
      <c r="H16" s="1">
        <v>-2</v>
      </c>
      <c r="I16" s="1">
        <v>-1</v>
      </c>
      <c r="J16" s="1">
        <v>0</v>
      </c>
      <c r="K16" s="1">
        <v>1.25</v>
      </c>
      <c r="L16" s="1">
        <v>2</v>
      </c>
      <c r="M16" s="1">
        <v>3</v>
      </c>
      <c r="N16" s="1">
        <v>3.05</v>
      </c>
      <c r="O16" s="1">
        <v>3.5</v>
      </c>
      <c r="P16" s="1" t="str">
        <v>x1</v>
      </c>
    </row>
    <row r="17" spans="1:16" ht="20.100000000000001" customHeight="1" x14ac:dyDescent="0.3">
      <c r="A17" s="1">
        <v>-2.5</v>
      </c>
      <c r="B17" s="1">
        <v>3</v>
      </c>
      <c r="C17" s="1">
        <v>-10</v>
      </c>
      <c r="E17" s="1" cm="1">
        <f t="array" ref="E17:E21">_xlfn._xlws.SORT(_xlfn.UNIQUE(INDEX(_xlfn.ANCHORARRAY(A16),,2)))</f>
        <v>2</v>
      </c>
      <c r="F17" s="1" cm="1">
        <f t="array" ref="F17">IFERROR(_xlfn.XLOOKUP(F$16&amp;$E17,$A$16:$A$51&amp;$B$16:$B$51,$C$16:$C$51,""),"")</f>
        <v>-10</v>
      </c>
      <c r="G17" s="1" cm="1">
        <f t="array" ref="G17">IFERROR(_xlfn.XLOOKUP(G$16&amp;$E17,$A$16:$A$51&amp;$B$16:$B$51,$C$16:$C$51,""),"")</f>
        <v>-10</v>
      </c>
      <c r="H17" s="1" cm="1">
        <f t="array" ref="H17">IFERROR(_xlfn.XLOOKUP(H$16&amp;$E17,$A$16:$A$51&amp;$B$16:$B$51,$C$16:$C$51,""),"")</f>
        <v>0</v>
      </c>
      <c r="I17" s="1" cm="1">
        <f t="array" ref="I17">IFERROR(_xlfn.XLOOKUP(I$16&amp;$E17,$A$16:$A$51&amp;$B$16:$B$51,$C$16:$C$51,""),"")</f>
        <v>0</v>
      </c>
      <c r="J17" s="1" cm="1">
        <f t="array" ref="J17">IFERROR(_xlfn.XLOOKUP(J$16&amp;$E17,$A$16:$A$51&amp;$B$16:$B$51,$C$16:$C$51,""),"")</f>
        <v>0</v>
      </c>
      <c r="K17" s="1" t="str" cm="1">
        <f t="array" ref="K17">IFERROR(_xlfn.XLOOKUP(K$16&amp;$E17,$A$16:$A$51&amp;$B$16:$B$51,$C$16:$C$51,""),"")</f>
        <v/>
      </c>
      <c r="L17" s="1" t="str" cm="1">
        <f t="array" ref="L17">IFERROR(_xlfn.XLOOKUP(L$16&amp;$E17,$A$16:$A$51&amp;$B$16:$B$51,$C$16:$C$51,""),"")</f>
        <v/>
      </c>
      <c r="M17" s="1" t="str" cm="1">
        <f t="array" ref="M17">IFERROR(_xlfn.XLOOKUP(M$16&amp;$E17,$A$16:$A$51&amp;$B$16:$B$51,$C$16:$C$51,""),"")</f>
        <v/>
      </c>
      <c r="N17" s="1" t="str" cm="1">
        <f t="array" ref="N17">IFERROR(_xlfn.XLOOKUP(N$16&amp;$E17,$A$16:$A$51&amp;$B$16:$B$51,$C$16:$C$51,""),"")</f>
        <v/>
      </c>
      <c r="O17" s="1" t="str" cm="1">
        <f t="array" ref="O17">IFERROR(_xlfn.XLOOKUP(O$16&amp;$E17,$A$16:$A$51&amp;$B$16:$B$51,$C$16:$C$51,""),"")</f>
        <v/>
      </c>
      <c r="P17" s="1" t="str" cm="1">
        <f t="array" ref="P17">IFERROR(_xlfn.XLOOKUP(P$16&amp;$E17,$A$16:$A$51&amp;$B$16:$B$51,$C$16:$C$51,""),"")</f>
        <v/>
      </c>
    </row>
    <row r="18" spans="1:16" ht="20.100000000000001" customHeight="1" x14ac:dyDescent="0.3">
      <c r="A18" s="1">
        <v>-2.0499999999999998</v>
      </c>
      <c r="B18" s="1">
        <v>3</v>
      </c>
      <c r="C18" s="1">
        <v>-10</v>
      </c>
      <c r="E18" s="1">
        <v>2.0499999999999998</v>
      </c>
      <c r="F18" s="1" cm="1">
        <f t="array" ref="F18">IFERROR(_xlfn.XLOOKUP(F$16&amp;$E18,$A$16:$A$51&amp;$B$16:$B$51,$C$16:$C$51,""),"")</f>
        <v>-10</v>
      </c>
      <c r="G18" s="1" cm="1">
        <f t="array" ref="G18">IFERROR(_xlfn.XLOOKUP(G$16&amp;$E18,$A$16:$A$51&amp;$B$16:$B$51,$C$16:$C$51,""),"")</f>
        <v>-10</v>
      </c>
      <c r="H18" s="1" cm="1">
        <f t="array" ref="H18">IFERROR(_xlfn.XLOOKUP(H$16&amp;$E18,$A$16:$A$51&amp;$B$16:$B$51,$C$16:$C$51,""),"")</f>
        <v>-10</v>
      </c>
      <c r="I18" s="1" cm="1">
        <f t="array" ref="I18">IFERROR(_xlfn.XLOOKUP(I$16&amp;$E18,$A$16:$A$51&amp;$B$16:$B$51,$C$16:$C$51,""),"")</f>
        <v>-10</v>
      </c>
      <c r="J18" s="1" cm="1">
        <f t="array" ref="J18">IFERROR(_xlfn.XLOOKUP(J$16&amp;$E18,$A$16:$A$51&amp;$B$16:$B$51,$C$16:$C$51,""),"")</f>
        <v>-10</v>
      </c>
      <c r="K18" s="1" cm="1">
        <f t="array" ref="K18">IFERROR(_xlfn.XLOOKUP(K$16&amp;$E18,$A$16:$A$51&amp;$B$16:$B$51,$C$16:$C$51,""),"")</f>
        <v>-10</v>
      </c>
      <c r="L18" s="1" cm="1">
        <f t="array" ref="L18">IFERROR(_xlfn.XLOOKUP(L$16&amp;$E18,$A$16:$A$51&amp;$B$16:$B$51,$C$16:$C$51,""),"")</f>
        <v>-10</v>
      </c>
      <c r="M18" s="1" cm="1">
        <f t="array" ref="M18">IFERROR(_xlfn.XLOOKUP(M$16&amp;$E18,$A$16:$A$51&amp;$B$16:$B$51,$C$16:$C$51,""),"")</f>
        <v>-10</v>
      </c>
      <c r="N18" s="1" cm="1">
        <f t="array" ref="N18">IFERROR(_xlfn.XLOOKUP(N$16&amp;$E18,$A$16:$A$51&amp;$B$16:$B$51,$C$16:$C$51,""),"")</f>
        <v>-10</v>
      </c>
      <c r="O18" s="1" cm="1">
        <f t="array" ref="O18">IFERROR(_xlfn.XLOOKUP(O$16&amp;$E18,$A$16:$A$51&amp;$B$16:$B$51,$C$16:$C$51,""),"")</f>
        <v>-10</v>
      </c>
      <c r="P18" s="1" t="str" cm="1">
        <f t="array" ref="P18">IFERROR(_xlfn.XLOOKUP(P$16&amp;$E18,$A$16:$A$51&amp;$B$16:$B$51,$C$16:$C$51,""),"")</f>
        <v/>
      </c>
    </row>
    <row r="19" spans="1:16" ht="20.100000000000001" customHeight="1" x14ac:dyDescent="0.3">
      <c r="A19" s="1">
        <v>-2</v>
      </c>
      <c r="B19" s="1">
        <v>3</v>
      </c>
      <c r="C19" s="1">
        <v>-10</v>
      </c>
      <c r="E19" s="1">
        <v>2.5</v>
      </c>
      <c r="F19" s="1" cm="1">
        <f t="array" ref="F19">IFERROR(_xlfn.XLOOKUP(F$16&amp;$E19,$A$16:$A$51&amp;$B$16:$B$51,$C$16:$C$51,""),"")</f>
        <v>-10</v>
      </c>
      <c r="G19" s="1" cm="1">
        <f t="array" ref="G19">IFERROR(_xlfn.XLOOKUP(G$16&amp;$E19,$A$16:$A$51&amp;$B$16:$B$51,$C$16:$C$51,""),"")</f>
        <v>-10</v>
      </c>
      <c r="H19" s="1" cm="1">
        <f t="array" ref="H19">IFERROR(_xlfn.XLOOKUP(H$16&amp;$E19,$A$16:$A$51&amp;$B$16:$B$51,$C$16:$C$51,""),"")</f>
        <v>-10</v>
      </c>
      <c r="I19" s="1" cm="1">
        <f t="array" ref="I19">IFERROR(_xlfn.XLOOKUP(I$16&amp;$E19,$A$16:$A$51&amp;$B$16:$B$51,$C$16:$C$51,""),"")</f>
        <v>-10</v>
      </c>
      <c r="J19" s="1" cm="1">
        <f t="array" ref="J19">IFERROR(_xlfn.XLOOKUP(J$16&amp;$E19,$A$16:$A$51&amp;$B$16:$B$51,$C$16:$C$51,""),"")</f>
        <v>-10</v>
      </c>
      <c r="K19" s="1" cm="1">
        <f t="array" ref="K19">IFERROR(_xlfn.XLOOKUP(K$16&amp;$E19,$A$16:$A$51&amp;$B$16:$B$51,$C$16:$C$51,""),"")</f>
        <v>-10</v>
      </c>
      <c r="L19" s="1" cm="1">
        <f t="array" ref="L19">IFERROR(_xlfn.XLOOKUP(L$16&amp;$E19,$A$16:$A$51&amp;$B$16:$B$51,$C$16:$C$51,""),"")</f>
        <v>-10</v>
      </c>
      <c r="M19" s="1" cm="1">
        <f t="array" ref="M19">IFERROR(_xlfn.XLOOKUP(M$16&amp;$E19,$A$16:$A$51&amp;$B$16:$B$51,$C$16:$C$51,""),"")</f>
        <v>-10</v>
      </c>
      <c r="N19" s="1" cm="1">
        <f t="array" ref="N19">IFERROR(_xlfn.XLOOKUP(N$16&amp;$E19,$A$16:$A$51&amp;$B$16:$B$51,$C$16:$C$51,""),"")</f>
        <v>-10</v>
      </c>
      <c r="O19" s="1" cm="1">
        <f t="array" ref="O19">IFERROR(_xlfn.XLOOKUP(O$16&amp;$E19,$A$16:$A$51&amp;$B$16:$B$51,$C$16:$C$51,""),"")</f>
        <v>-10</v>
      </c>
      <c r="P19" s="1" t="str" cm="1">
        <f t="array" ref="P19">IFERROR(_xlfn.XLOOKUP(P$16&amp;$E19,$A$16:$A$51&amp;$B$16:$B$51,$C$16:$C$51,""),"")</f>
        <v/>
      </c>
    </row>
    <row r="20" spans="1:16" ht="20.100000000000001" customHeight="1" x14ac:dyDescent="0.3">
      <c r="A20" s="1">
        <v>-1</v>
      </c>
      <c r="B20" s="1">
        <v>3</v>
      </c>
      <c r="C20" s="1">
        <v>-10</v>
      </c>
      <c r="E20" s="1">
        <v>3</v>
      </c>
      <c r="F20" s="1" cm="1">
        <f t="array" ref="F20">IFERROR(_xlfn.XLOOKUP(F$16&amp;$E20,$A$16:$A$51&amp;$B$16:$B$51,$C$16:$C$51,""),"")</f>
        <v>-10</v>
      </c>
      <c r="G20" s="1" cm="1">
        <f t="array" ref="G20">IFERROR(_xlfn.XLOOKUP(G$16&amp;$E20,$A$16:$A$51&amp;$B$16:$B$51,$C$16:$C$51,""),"")</f>
        <v>-10</v>
      </c>
      <c r="H20" s="1" cm="1">
        <f t="array" ref="H20">IFERROR(_xlfn.XLOOKUP(H$16&amp;$E20,$A$16:$A$51&amp;$B$16:$B$51,$C$16:$C$51,""),"")</f>
        <v>-10</v>
      </c>
      <c r="I20" s="1" cm="1">
        <f t="array" ref="I20">IFERROR(_xlfn.XLOOKUP(I$16&amp;$E20,$A$16:$A$51&amp;$B$16:$B$51,$C$16:$C$51,""),"")</f>
        <v>-10</v>
      </c>
      <c r="J20" s="1" cm="1">
        <f t="array" ref="J20">IFERROR(_xlfn.XLOOKUP(J$16&amp;$E20,$A$16:$A$51&amp;$B$16:$B$51,$C$16:$C$51,""),"")</f>
        <v>-10</v>
      </c>
      <c r="K20" s="1" cm="1">
        <f t="array" ref="K20">IFERROR(_xlfn.XLOOKUP(K$16&amp;$E20,$A$16:$A$51&amp;$B$16:$B$51,$C$16:$C$51,""),"")</f>
        <v>-10</v>
      </c>
      <c r="L20" s="1" cm="1">
        <f t="array" ref="L20">IFERROR(_xlfn.XLOOKUP(L$16&amp;$E20,$A$16:$A$51&amp;$B$16:$B$51,$C$16:$C$51,""),"")</f>
        <v>-10</v>
      </c>
      <c r="M20" s="1" cm="1">
        <f t="array" ref="M20">IFERROR(_xlfn.XLOOKUP(M$16&amp;$E20,$A$16:$A$51&amp;$B$16:$B$51,$C$16:$C$51,""),"")</f>
        <v>-10</v>
      </c>
      <c r="N20" s="1" cm="1">
        <f t="array" ref="N20">IFERROR(_xlfn.XLOOKUP(N$16&amp;$E20,$A$16:$A$51&amp;$B$16:$B$51,$C$16:$C$51,""),"")</f>
        <v>-10</v>
      </c>
      <c r="O20" s="1" cm="1">
        <f t="array" ref="O20">IFERROR(_xlfn.XLOOKUP(O$16&amp;$E20,$A$16:$A$51&amp;$B$16:$B$51,$C$16:$C$51,""),"")</f>
        <v>-10</v>
      </c>
      <c r="P20" s="1" t="str" cm="1">
        <f t="array" ref="P20">IFERROR(_xlfn.XLOOKUP(P$16&amp;$E20,$A$16:$A$51&amp;$B$16:$B$51,$C$16:$C$51,""),"")</f>
        <v/>
      </c>
    </row>
    <row r="21" spans="1:16" ht="20.100000000000001" customHeight="1" x14ac:dyDescent="0.3">
      <c r="A21" s="1">
        <v>0</v>
      </c>
      <c r="B21" s="1">
        <v>3</v>
      </c>
      <c r="C21" s="1">
        <v>-10</v>
      </c>
      <c r="E21" s="1" t="str">
        <v>y1</v>
      </c>
      <c r="F21" s="1" t="str" cm="1">
        <f t="array" ref="F21">IFERROR(_xlfn.XLOOKUP(F$16&amp;$E21,$A$16:$A$51&amp;$B$16:$B$51,$C$16:$C$51,""),"")</f>
        <v/>
      </c>
      <c r="G21" s="1" t="str" cm="1">
        <f t="array" ref="G21">IFERROR(_xlfn.XLOOKUP(G$16&amp;$E21,$A$16:$A$51&amp;$B$16:$B$51,$C$16:$C$51,""),"")</f>
        <v/>
      </c>
      <c r="H21" s="1" t="str" cm="1">
        <f t="array" ref="H21">IFERROR(_xlfn.XLOOKUP(H$16&amp;$E21,$A$16:$A$51&amp;$B$16:$B$51,$C$16:$C$51,""),"")</f>
        <v/>
      </c>
      <c r="I21" s="1" t="str" cm="1">
        <f t="array" ref="I21">IFERROR(_xlfn.XLOOKUP(I$16&amp;$E21,$A$16:$A$51&amp;$B$16:$B$51,$C$16:$C$51,""),"")</f>
        <v/>
      </c>
      <c r="J21" s="1" t="str" cm="1">
        <f t="array" ref="J21">IFERROR(_xlfn.XLOOKUP(J$16&amp;$E21,$A$16:$A$51&amp;$B$16:$B$51,$C$16:$C$51,""),"")</f>
        <v/>
      </c>
      <c r="K21" s="1" t="str" cm="1">
        <f t="array" ref="K21">IFERROR(_xlfn.XLOOKUP(K$16&amp;$E21,$A$16:$A$51&amp;$B$16:$B$51,$C$16:$C$51,""),"")</f>
        <v/>
      </c>
      <c r="L21" s="1" t="str" cm="1">
        <f t="array" ref="L21">IFERROR(_xlfn.XLOOKUP(L$16&amp;$E21,$A$16:$A$51&amp;$B$16:$B$51,$C$16:$C$51,""),"")</f>
        <v/>
      </c>
      <c r="M21" s="1" t="str" cm="1">
        <f t="array" ref="M21">IFERROR(_xlfn.XLOOKUP(M$16&amp;$E21,$A$16:$A$51&amp;$B$16:$B$51,$C$16:$C$51,""),"")</f>
        <v/>
      </c>
      <c r="N21" s="1" t="str" cm="1">
        <f t="array" ref="N21">IFERROR(_xlfn.XLOOKUP(N$16&amp;$E21,$A$16:$A$51&amp;$B$16:$B$51,$C$16:$C$51,""),"")</f>
        <v/>
      </c>
      <c r="O21" s="1" t="str" cm="1">
        <f t="array" ref="O21">IFERROR(_xlfn.XLOOKUP(O$16&amp;$E21,$A$16:$A$51&amp;$B$16:$B$51,$C$16:$C$51,""),"")</f>
        <v/>
      </c>
      <c r="P21" s="1" t="str" cm="1">
        <f t="array" ref="P21">IFERROR(_xlfn.XLOOKUP(P$16&amp;$E21,$A$16:$A$51&amp;$B$16:$B$51,$C$16:$C$51,""),"")</f>
        <v>z1</v>
      </c>
    </row>
    <row r="22" spans="1:16" ht="20.100000000000001" customHeight="1" x14ac:dyDescent="0.3">
      <c r="A22" s="1">
        <v>1.25</v>
      </c>
      <c r="B22" s="1">
        <v>3</v>
      </c>
      <c r="C22" s="1">
        <v>-10</v>
      </c>
      <c r="F22" s="1" t="str" cm="1">
        <f t="array" ref="F22">IFERROR(_xlfn.XLOOKUP(F$16&amp;$E22,$A$16:$A$51&amp;$B$16:$B$51,$C$16:$C$51,""),"")</f>
        <v/>
      </c>
      <c r="G22" s="1" t="str" cm="1">
        <f t="array" ref="G22">IFERROR(_xlfn.XLOOKUP(G$16&amp;$E22,$A$16:$A$51&amp;$B$16:$B$51,$C$16:$C$51,""),"")</f>
        <v/>
      </c>
      <c r="H22" s="1" t="str" cm="1">
        <f t="array" ref="H22">IFERROR(_xlfn.XLOOKUP(H$16&amp;$E22,$A$16:$A$51&amp;$B$16:$B$51,$C$16:$C$51,""),"")</f>
        <v/>
      </c>
      <c r="I22" s="1" t="str" cm="1">
        <f t="array" ref="I22">IFERROR(_xlfn.XLOOKUP(I$16&amp;$E22,$A$16:$A$51&amp;$B$16:$B$51,$C$16:$C$51,""),"")</f>
        <v/>
      </c>
      <c r="J22" s="1" t="str" cm="1">
        <f t="array" ref="J22">IFERROR(_xlfn.XLOOKUP(J$16&amp;$E22,$A$16:$A$51&amp;$B$16:$B$51,$C$16:$C$51,""),"")</f>
        <v/>
      </c>
      <c r="K22" s="1" t="str" cm="1">
        <f t="array" ref="K22">IFERROR(_xlfn.XLOOKUP(K$16&amp;$E22,$A$16:$A$51&amp;$B$16:$B$51,$C$16:$C$51,""),"")</f>
        <v/>
      </c>
      <c r="L22" s="1" t="str" cm="1">
        <f t="array" ref="L22">IFERROR(_xlfn.XLOOKUP(L$16&amp;$E22,$A$16:$A$51&amp;$B$16:$B$51,$C$16:$C$51,""),"")</f>
        <v/>
      </c>
      <c r="M22" s="1" t="str" cm="1">
        <f t="array" ref="M22">IFERROR(_xlfn.XLOOKUP(M$16&amp;$E22,$A$16:$A$51&amp;$B$16:$B$51,$C$16:$C$51,""),"")</f>
        <v/>
      </c>
      <c r="N22" s="1" t="str" cm="1">
        <f t="array" ref="N22">IFERROR(_xlfn.XLOOKUP(N$16&amp;$E22,$A$16:$A$51&amp;$B$16:$B$51,$C$16:$C$51,""),"")</f>
        <v/>
      </c>
    </row>
    <row r="23" spans="1:16" ht="20.100000000000001" customHeight="1" x14ac:dyDescent="0.3">
      <c r="A23" s="1">
        <v>2</v>
      </c>
      <c r="B23" s="1">
        <v>3</v>
      </c>
      <c r="C23" s="1">
        <v>-10</v>
      </c>
      <c r="F23" s="1" t="str" cm="1">
        <f t="array" ref="F23">IFERROR(_xlfn.XLOOKUP(F$16&amp;$E23,$A$16:$A$51&amp;$B$16:$B$51,$C$16:$C$51,""),"")</f>
        <v/>
      </c>
      <c r="G23" s="1" t="str" cm="1">
        <f t="array" ref="G23">IFERROR(_xlfn.XLOOKUP(G$16&amp;$E23,$A$16:$A$51&amp;$B$16:$B$51,$C$16:$C$51,""),"")</f>
        <v/>
      </c>
      <c r="H23" s="1" t="str" cm="1">
        <f t="array" ref="H23">IFERROR(_xlfn.XLOOKUP(H$16&amp;$E23,$A$16:$A$51&amp;$B$16:$B$51,$C$16:$C$51,""),"")</f>
        <v/>
      </c>
      <c r="I23" s="1" t="str" cm="1">
        <f t="array" ref="I23">IFERROR(_xlfn.XLOOKUP(I$16&amp;$E23,$A$16:$A$51&amp;$B$16:$B$51,$C$16:$C$51,""),"")</f>
        <v/>
      </c>
      <c r="J23" s="1" t="str" cm="1">
        <f t="array" ref="J23">IFERROR(_xlfn.XLOOKUP(J$16&amp;$E23,$A$16:$A$51&amp;$B$16:$B$51,$C$16:$C$51,""),"")</f>
        <v/>
      </c>
      <c r="K23" s="1" t="str" cm="1">
        <f t="array" ref="K23">IFERROR(_xlfn.XLOOKUP(K$16&amp;$E23,$A$16:$A$51&amp;$B$16:$B$51,$C$16:$C$51,""),"")</f>
        <v/>
      </c>
      <c r="L23" s="1" t="str" cm="1">
        <f t="array" ref="L23">IFERROR(_xlfn.XLOOKUP(L$16&amp;$E23,$A$16:$A$51&amp;$B$16:$B$51,$C$16:$C$51,""),"")</f>
        <v/>
      </c>
      <c r="M23" s="1" t="str" cm="1">
        <f t="array" ref="M23">IFERROR(_xlfn.XLOOKUP(M$16&amp;$E23,$A$16:$A$51&amp;$B$16:$B$51,$C$16:$C$51,""),"")</f>
        <v/>
      </c>
      <c r="N23" s="1" t="str" cm="1">
        <f t="array" ref="N23">IFERROR(_xlfn.XLOOKUP(N$16&amp;$E23,$A$16:$A$51&amp;$B$16:$B$51,$C$16:$C$51,""),"")</f>
        <v/>
      </c>
    </row>
    <row r="24" spans="1:16" ht="20.100000000000001" customHeight="1" x14ac:dyDescent="0.3">
      <c r="A24" s="1">
        <v>3</v>
      </c>
      <c r="B24" s="1">
        <v>3</v>
      </c>
      <c r="C24" s="1">
        <v>-10</v>
      </c>
      <c r="F24" s="1" t="str" cm="1">
        <f t="array" ref="F24">IFERROR(_xlfn.XLOOKUP(F$16&amp;$E24,$A$16:$A$51&amp;$B$16:$B$51,$C$16:$C$51,""),"")</f>
        <v/>
      </c>
      <c r="G24" s="1" t="str" cm="1">
        <f t="array" ref="G24">IFERROR(_xlfn.XLOOKUP(G$16&amp;$E24,$A$16:$A$51&amp;$B$16:$B$51,$C$16:$C$51,""),"")</f>
        <v/>
      </c>
      <c r="H24" s="1" t="str" cm="1">
        <f t="array" ref="H24">IFERROR(_xlfn.XLOOKUP(H$16&amp;$E24,$A$16:$A$51&amp;$B$16:$B$51,$C$16:$C$51,""),"")</f>
        <v/>
      </c>
      <c r="I24" s="1" t="str" cm="1">
        <f t="array" ref="I24">IFERROR(_xlfn.XLOOKUP(I$16&amp;$E24,$A$16:$A$51&amp;$B$16:$B$51,$C$16:$C$51,""),"")</f>
        <v/>
      </c>
      <c r="J24" s="1" t="str" cm="1">
        <f t="array" ref="J24">IFERROR(_xlfn.XLOOKUP(J$16&amp;$E24,$A$16:$A$51&amp;$B$16:$B$51,$C$16:$C$51,""),"")</f>
        <v/>
      </c>
      <c r="K24" s="1" t="str" cm="1">
        <f t="array" ref="K24">IFERROR(_xlfn.XLOOKUP(K$16&amp;$E24,$A$16:$A$51&amp;$B$16:$B$51,$C$16:$C$51,""),"")</f>
        <v/>
      </c>
      <c r="L24" s="1" t="str" cm="1">
        <f t="array" ref="L24">IFERROR(_xlfn.XLOOKUP(L$16&amp;$E24,$A$16:$A$51&amp;$B$16:$B$51,$C$16:$C$51,""),"")</f>
        <v/>
      </c>
      <c r="M24" s="1" t="str" cm="1">
        <f t="array" ref="M24">IFERROR(_xlfn.XLOOKUP(M$16&amp;$E24,$A$16:$A$51&amp;$B$16:$B$51,$C$16:$C$51,""),"")</f>
        <v/>
      </c>
      <c r="N24" s="1" t="str" cm="1">
        <f t="array" ref="N24">IFERROR(_xlfn.XLOOKUP(N$16&amp;$E24,$A$16:$A$51&amp;$B$16:$B$51,$C$16:$C$51,""),"")</f>
        <v/>
      </c>
    </row>
    <row r="25" spans="1:16" ht="20.100000000000001" customHeight="1" x14ac:dyDescent="0.3">
      <c r="A25" s="1">
        <v>3.05</v>
      </c>
      <c r="B25" s="1">
        <v>3</v>
      </c>
      <c r="C25" s="1">
        <v>-10</v>
      </c>
    </row>
    <row r="26" spans="1:16" ht="20.100000000000001" customHeight="1" x14ac:dyDescent="0.3">
      <c r="A26" s="1">
        <v>3.5</v>
      </c>
      <c r="B26" s="1">
        <v>3</v>
      </c>
      <c r="C26" s="1">
        <v>-10</v>
      </c>
    </row>
    <row r="27" spans="1:16" ht="20.100000000000001" customHeight="1" x14ac:dyDescent="0.3">
      <c r="A27" s="1">
        <v>-2.5</v>
      </c>
      <c r="B27" s="1">
        <v>2.5</v>
      </c>
      <c r="C27" s="1">
        <v>-10</v>
      </c>
    </row>
    <row r="28" spans="1:16" ht="20.100000000000001" customHeight="1" x14ac:dyDescent="0.3">
      <c r="A28" s="1">
        <v>-2.0499999999999998</v>
      </c>
      <c r="B28" s="1">
        <v>2.5</v>
      </c>
      <c r="C28" s="1">
        <v>-10</v>
      </c>
    </row>
    <row r="29" spans="1:16" ht="20.100000000000001" customHeight="1" x14ac:dyDescent="0.3">
      <c r="A29" s="1">
        <v>-2</v>
      </c>
      <c r="B29" s="1">
        <v>2.5</v>
      </c>
      <c r="C29" s="1">
        <v>-10</v>
      </c>
    </row>
    <row r="30" spans="1:16" ht="20.100000000000001" customHeight="1" x14ac:dyDescent="0.3">
      <c r="A30" s="1">
        <v>-1</v>
      </c>
      <c r="B30" s="1">
        <v>2.5</v>
      </c>
      <c r="C30" s="1">
        <v>-10</v>
      </c>
    </row>
    <row r="31" spans="1:16" ht="20.100000000000001" customHeight="1" x14ac:dyDescent="0.3">
      <c r="A31" s="1">
        <v>0</v>
      </c>
      <c r="B31" s="1">
        <v>2.5</v>
      </c>
      <c r="C31" s="1">
        <v>-10</v>
      </c>
    </row>
    <row r="32" spans="1:16" ht="20.100000000000001" customHeight="1" x14ac:dyDescent="0.3">
      <c r="A32" s="1">
        <v>1.25</v>
      </c>
      <c r="B32" s="1">
        <v>2.5</v>
      </c>
      <c r="C32" s="1">
        <v>-10</v>
      </c>
    </row>
    <row r="33" spans="1:3" ht="20.100000000000001" customHeight="1" x14ac:dyDescent="0.3">
      <c r="A33" s="1">
        <v>2</v>
      </c>
      <c r="B33" s="1">
        <v>2.5</v>
      </c>
      <c r="C33" s="1">
        <v>-10</v>
      </c>
    </row>
    <row r="34" spans="1:3" ht="20.100000000000001" customHeight="1" x14ac:dyDescent="0.3">
      <c r="A34" s="1">
        <v>3</v>
      </c>
      <c r="B34" s="1">
        <v>2.5</v>
      </c>
      <c r="C34" s="1">
        <v>-10</v>
      </c>
    </row>
    <row r="35" spans="1:3" ht="20.100000000000001" customHeight="1" x14ac:dyDescent="0.3">
      <c r="A35" s="1">
        <v>3.05</v>
      </c>
      <c r="B35" s="1">
        <v>2.5</v>
      </c>
      <c r="C35" s="1">
        <v>-10</v>
      </c>
    </row>
    <row r="36" spans="1:3" ht="20.100000000000001" customHeight="1" x14ac:dyDescent="0.3">
      <c r="A36" s="1">
        <v>3.5</v>
      </c>
      <c r="B36" s="1">
        <v>2.5</v>
      </c>
      <c r="C36" s="1">
        <v>-10</v>
      </c>
    </row>
    <row r="37" spans="1:3" ht="20.100000000000001" customHeight="1" x14ac:dyDescent="0.3">
      <c r="A37" s="1">
        <v>-2.5</v>
      </c>
      <c r="B37" s="1">
        <v>2.0499999999999998</v>
      </c>
      <c r="C37" s="1">
        <v>-10</v>
      </c>
    </row>
    <row r="38" spans="1:3" ht="20.100000000000001" customHeight="1" x14ac:dyDescent="0.3">
      <c r="A38" s="1">
        <v>-2.0499999999999998</v>
      </c>
      <c r="B38" s="1">
        <v>2.0499999999999998</v>
      </c>
      <c r="C38" s="1">
        <v>-10</v>
      </c>
    </row>
    <row r="39" spans="1:3" ht="20.100000000000001" customHeight="1" x14ac:dyDescent="0.3">
      <c r="A39" s="1">
        <v>-2</v>
      </c>
      <c r="B39" s="1">
        <v>2.0499999999999998</v>
      </c>
      <c r="C39" s="1">
        <v>-10</v>
      </c>
    </row>
    <row r="40" spans="1:3" ht="20.100000000000001" customHeight="1" x14ac:dyDescent="0.3">
      <c r="A40" s="1">
        <v>-1</v>
      </c>
      <c r="B40" s="1">
        <v>2.0499999999999998</v>
      </c>
      <c r="C40" s="1">
        <v>-10</v>
      </c>
    </row>
    <row r="41" spans="1:3" ht="20.100000000000001" customHeight="1" x14ac:dyDescent="0.3">
      <c r="A41" s="1">
        <v>0</v>
      </c>
      <c r="B41" s="1">
        <v>2.0499999999999998</v>
      </c>
      <c r="C41" s="1">
        <v>-10</v>
      </c>
    </row>
    <row r="42" spans="1:3" ht="20.100000000000001" customHeight="1" x14ac:dyDescent="0.3">
      <c r="A42" s="1">
        <v>1.25</v>
      </c>
      <c r="B42" s="1">
        <v>2.0499999999999998</v>
      </c>
      <c r="C42" s="1">
        <v>-10</v>
      </c>
    </row>
    <row r="43" spans="1:3" ht="20.100000000000001" customHeight="1" x14ac:dyDescent="0.3">
      <c r="A43" s="1">
        <v>2</v>
      </c>
      <c r="B43" s="1">
        <v>2.0499999999999998</v>
      </c>
      <c r="C43" s="1">
        <v>-10</v>
      </c>
    </row>
    <row r="44" spans="1:3" ht="20.100000000000001" customHeight="1" x14ac:dyDescent="0.3">
      <c r="A44" s="1">
        <v>3</v>
      </c>
      <c r="B44" s="1">
        <v>2.0499999999999998</v>
      </c>
      <c r="C44" s="1">
        <v>-10</v>
      </c>
    </row>
    <row r="45" spans="1:3" ht="20.100000000000001" customHeight="1" x14ac:dyDescent="0.3">
      <c r="A45" s="1">
        <v>3.05</v>
      </c>
      <c r="B45" s="1">
        <v>2.0499999999999998</v>
      </c>
      <c r="C45" s="1">
        <v>-10</v>
      </c>
    </row>
    <row r="46" spans="1:3" ht="20.100000000000001" customHeight="1" x14ac:dyDescent="0.3">
      <c r="A46" s="1">
        <v>3.5</v>
      </c>
      <c r="B46" s="1">
        <v>2.0499999999999998</v>
      </c>
      <c r="C46" s="1">
        <v>-10</v>
      </c>
    </row>
    <row r="47" spans="1:3" ht="20.100000000000001" customHeight="1" x14ac:dyDescent="0.3">
      <c r="A47" s="1">
        <v>-2.5</v>
      </c>
      <c r="B47" s="1">
        <v>2</v>
      </c>
      <c r="C47" s="1">
        <v>-10</v>
      </c>
    </row>
    <row r="48" spans="1:3" ht="20.100000000000001" customHeight="1" x14ac:dyDescent="0.3">
      <c r="A48" s="1">
        <v>-2.0499999999999998</v>
      </c>
      <c r="B48" s="1">
        <v>2</v>
      </c>
      <c r="C48" s="1">
        <v>-10</v>
      </c>
    </row>
    <row r="49" spans="1:3" ht="20.100000000000001" customHeight="1" x14ac:dyDescent="0.3">
      <c r="A49" s="1">
        <v>-2</v>
      </c>
      <c r="B49" s="1">
        <v>2</v>
      </c>
      <c r="C49" s="1">
        <v>0</v>
      </c>
    </row>
    <row r="50" spans="1:3" ht="20.100000000000001" customHeight="1" x14ac:dyDescent="0.3">
      <c r="A50" s="1">
        <v>-1</v>
      </c>
      <c r="B50" s="1">
        <v>2</v>
      </c>
      <c r="C50" s="1">
        <v>0</v>
      </c>
    </row>
    <row r="51" spans="1:3" ht="20.100000000000001" customHeight="1" x14ac:dyDescent="0.3">
      <c r="A51" s="1">
        <v>0</v>
      </c>
      <c r="B51" s="1">
        <v>2</v>
      </c>
      <c r="C51" s="1">
        <v>0</v>
      </c>
    </row>
  </sheetData>
  <phoneticPr fontId="5" type="noConversion"/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3534E-21EE-4314-824E-59BA1A336AB0}">
  <dimension ref="A1:BO643"/>
  <sheetViews>
    <sheetView showGridLines="0" topLeftCell="V1" zoomScale="85" zoomScaleNormal="85" workbookViewId="0">
      <selection activeCell="BL8" sqref="BL8"/>
    </sheetView>
  </sheetViews>
  <sheetFormatPr defaultColWidth="12.7109375" defaultRowHeight="20.100000000000001" customHeight="1" x14ac:dyDescent="0.3"/>
  <cols>
    <col min="1" max="1" width="19" style="7" bestFit="1" customWidth="1"/>
    <col min="2" max="2" width="52.42578125" style="7" bestFit="1" customWidth="1"/>
    <col min="3" max="8" width="12.7109375" style="7"/>
    <col min="9" max="9" width="17.42578125" style="7" bestFit="1" customWidth="1"/>
    <col min="10" max="10" width="13.85546875" style="7" customWidth="1"/>
    <col min="11" max="12" width="12.7109375" style="7"/>
    <col min="13" max="13" width="5.7109375" style="7" customWidth="1"/>
    <col min="14" max="14" width="13.28515625" style="7" bestFit="1" customWidth="1"/>
    <col min="15" max="16" width="5.7109375" style="7" customWidth="1"/>
    <col min="17" max="17" width="5.5703125" style="7" bestFit="1" customWidth="1"/>
    <col min="18" max="30" width="6.140625" style="7" bestFit="1" customWidth="1"/>
    <col min="31" max="63" width="6.140625" style="7" customWidth="1"/>
    <col min="64" max="16384" width="12.7109375" style="7"/>
  </cols>
  <sheetData>
    <row r="1" spans="1:67" ht="20.100000000000001" customHeight="1" x14ac:dyDescent="0.3">
      <c r="A1" s="166" t="s">
        <v>77</v>
      </c>
      <c r="B1" s="168" t="s">
        <v>56</v>
      </c>
      <c r="C1" s="168" t="s">
        <v>61</v>
      </c>
      <c r="D1" s="170"/>
      <c r="E1" s="166"/>
      <c r="F1" s="168" t="s">
        <v>62</v>
      </c>
      <c r="G1" s="170"/>
      <c r="H1" s="170"/>
      <c r="I1" s="8"/>
      <c r="J1" s="8"/>
      <c r="K1" s="8" t="str" cm="1">
        <f t="array" ref="K1:M1">LOWER(F2:H2)</f>
        <v>x</v>
      </c>
      <c r="L1" s="7" t="str">
        <v>y</v>
      </c>
      <c r="M1" s="8" t="str">
        <v>z</v>
      </c>
    </row>
    <row r="2" spans="1:67" ht="20.100000000000001" customHeight="1" thickBot="1" x14ac:dyDescent="0.35">
      <c r="A2" s="167"/>
      <c r="B2" s="169"/>
      <c r="C2" s="10" t="s">
        <v>49</v>
      </c>
      <c r="D2" s="11" t="s">
        <v>50</v>
      </c>
      <c r="E2" s="34" t="s">
        <v>51</v>
      </c>
      <c r="F2" s="10" t="s">
        <v>49</v>
      </c>
      <c r="G2" s="11" t="s">
        <v>50</v>
      </c>
      <c r="H2" s="12" t="s">
        <v>51</v>
      </c>
      <c r="I2" s="8"/>
      <c r="J2" s="8"/>
      <c r="K2" s="8" t="s">
        <v>70</v>
      </c>
      <c r="L2" s="16">
        <f>ROUND(MIN(C3:C23),4)</f>
        <v>43.025399999999998</v>
      </c>
      <c r="M2" s="8"/>
      <c r="N2" s="170" t="s">
        <v>839</v>
      </c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  <c r="AA2" s="170"/>
      <c r="AB2" s="170"/>
      <c r="AC2" s="170"/>
      <c r="AD2" s="170"/>
      <c r="AE2" s="170"/>
      <c r="AF2" s="170"/>
      <c r="AG2" s="170"/>
      <c r="AH2" s="170"/>
      <c r="AI2" s="170"/>
      <c r="AJ2" s="170"/>
      <c r="AK2" s="170"/>
      <c r="AL2" s="170"/>
      <c r="AM2" s="170"/>
      <c r="AN2" s="170"/>
      <c r="AO2" s="170"/>
      <c r="AP2" s="170"/>
      <c r="AQ2" s="170"/>
      <c r="AR2" s="170"/>
      <c r="AS2" s="170"/>
      <c r="AT2" s="170"/>
      <c r="AU2" s="170"/>
      <c r="AV2" s="170"/>
      <c r="AW2" s="170"/>
      <c r="AX2" s="170"/>
      <c r="AY2" s="170"/>
      <c r="AZ2" s="170"/>
      <c r="BA2" s="170"/>
      <c r="BB2" s="170"/>
      <c r="BC2" s="170"/>
      <c r="BD2" s="95"/>
      <c r="BE2" s="95"/>
      <c r="BF2" s="95"/>
      <c r="BG2" s="95"/>
      <c r="BH2" s="95"/>
      <c r="BI2" s="95"/>
      <c r="BJ2" s="95"/>
      <c r="BK2" s="95"/>
    </row>
    <row r="3" spans="1:67" ht="20.100000000000001" customHeight="1" x14ac:dyDescent="0.3">
      <c r="A3" s="7" t="s">
        <v>80</v>
      </c>
      <c r="B3" s="9" t="s">
        <v>41</v>
      </c>
      <c r="C3" s="57">
        <f>MID($B3,SEARCH(C$2,$B3)+3,8)*1</f>
        <v>49.625399999999999</v>
      </c>
      <c r="D3" s="58">
        <f>MID($B3,SEARCH(D$2,$B3)+3,8)*1</f>
        <v>105.0509</v>
      </c>
      <c r="E3" s="63">
        <f>MID($B3,SEARCH(E$2,$B3)+3,8)*1</f>
        <v>0</v>
      </c>
      <c r="F3" s="57">
        <f>ROUND(C3-$L$2,2)</f>
        <v>6.6</v>
      </c>
      <c r="G3" s="58">
        <f>ROUND(D3-$L$3,2)</f>
        <v>0</v>
      </c>
      <c r="H3" s="59">
        <f>ROUND(E3-$L$4,2)</f>
        <v>0</v>
      </c>
      <c r="I3" s="8" t="str" cm="1">
        <f t="array" ref="I3">_xlfn.CONCAT(ROUND(F3:H3,2)&amp;", ")</f>
        <v xml:space="preserve">6.6, 0, 0, </v>
      </c>
      <c r="J3" s="8"/>
      <c r="K3" s="8" t="s">
        <v>71</v>
      </c>
      <c r="L3" s="16">
        <f>ROUND(MIN(D3:D23),4)</f>
        <v>105.0509</v>
      </c>
      <c r="M3" s="8"/>
      <c r="N3" s="31" t="e" cm="1" vm="1">
        <f t="array" aca="1" ref="N3" ca="1">_xlfn.LET(_xlpm.Pesq,_xlfn.XLOOKUP(_xlfn.ANCHORARRAY(P$3)&amp;_xlfn.ANCHORARRAY($N5),$F$3:$F$337&amp;$G$3:$G$337,$H$3:$H$337,""),
_xlpm.Valor,ROUND(_xlpm.Pesq,2),
_xlpm.Digitos,MID(_xlpm.Valor,SEARCH(".",_xlpm.Valor)+1,2),
_xlpm.NDig,LEN(_xlpm.Digitos),
_xlpm.Corr,_xlfn.IFS(_xlpm.NDig=2,_xlpm.Digitos,_xlpm.NDig=1,_xlpm.Digitos&amp;0,_xlpm.NDig=0,"00"),
IFERROR(IF(_xlpm.Pesq="",#N/A,IF(ISERROR(_xlpm.Digitos), "0.00",MID(_xlpm.Valor,1,SEARCH(".",_xlpm.Valor))&amp;_xlpm.Corr&amp;", ")),"       "))</f>
        <v>#VALUE!</v>
      </c>
      <c r="O3" s="15" t="s">
        <v>49</v>
      </c>
      <c r="P3" s="15" cm="1">
        <f t="array" ref="P3:AW3">TRANSPOSE(_xlfn._xlws.SORT(_xlfn.UNIQUE(_xlfn._xlws.FILTER($F$3:$F$588,$F$3:$F$588&lt;&gt;""))))</f>
        <v>-1</v>
      </c>
      <c r="Q3" s="15">
        <v>-0.05</v>
      </c>
      <c r="R3" s="15">
        <v>0</v>
      </c>
      <c r="S3" s="15">
        <v>0.45</v>
      </c>
      <c r="T3" s="15">
        <v>0.95</v>
      </c>
      <c r="U3" s="15">
        <v>1.45</v>
      </c>
      <c r="V3" s="15">
        <v>1.7</v>
      </c>
      <c r="W3" s="15">
        <v>1.75</v>
      </c>
      <c r="X3" s="15">
        <v>1.95</v>
      </c>
      <c r="Y3" s="15">
        <v>2.4500000000000002</v>
      </c>
      <c r="Z3" s="15">
        <v>2.67</v>
      </c>
      <c r="AA3" s="15">
        <v>2.95</v>
      </c>
      <c r="AB3" s="15">
        <v>3.15</v>
      </c>
      <c r="AC3" s="15">
        <v>3.74</v>
      </c>
      <c r="AD3" s="15">
        <v>3.79</v>
      </c>
      <c r="AE3" s="15">
        <v>3.95</v>
      </c>
      <c r="AF3" s="15">
        <v>4.8499999999999996</v>
      </c>
      <c r="AG3" s="15">
        <v>4.9000000000000004</v>
      </c>
      <c r="AH3" s="15">
        <v>5.6</v>
      </c>
      <c r="AI3" s="24">
        <v>5.85</v>
      </c>
      <c r="AJ3" s="24">
        <v>5.95</v>
      </c>
      <c r="AK3" s="24">
        <v>6.02</v>
      </c>
      <c r="AL3" s="24">
        <v>6.45</v>
      </c>
      <c r="AM3" s="24">
        <v>6.5</v>
      </c>
      <c r="AN3" s="24">
        <v>6.6</v>
      </c>
      <c r="AO3" s="24">
        <v>6.65</v>
      </c>
      <c r="AP3" s="24">
        <v>6.85</v>
      </c>
      <c r="AQ3" s="25">
        <v>7.6</v>
      </c>
      <c r="AR3" s="77">
        <v>7.85</v>
      </c>
      <c r="AS3" s="77">
        <v>8.85</v>
      </c>
      <c r="AT3" s="77">
        <v>9.75</v>
      </c>
      <c r="AU3" s="77">
        <v>9.8000000000000007</v>
      </c>
      <c r="AV3" s="77">
        <v>9.85</v>
      </c>
      <c r="AW3" s="77">
        <v>10.8</v>
      </c>
      <c r="AX3" s="77"/>
      <c r="AY3" s="77"/>
      <c r="AZ3" s="77"/>
      <c r="BA3" s="77"/>
      <c r="BB3" s="77"/>
      <c r="BC3" s="77"/>
      <c r="BD3" s="77"/>
      <c r="BE3" s="77"/>
      <c r="BF3" s="77"/>
      <c r="BG3" s="98" t="str" cm="1">
        <f t="array" ref="BG3">_xlfn.CONCAT(_xlfn.ANCHORARRAY(P3)&amp;", ")</f>
        <v xml:space="preserve">-1, -0.05, 0, 0.45, 0.95, 1.45, 1.7, 1.75, 1.95, 2.45, 2.67, 2.95, 3.15, 3.74, 3.79, 3.95, 4.85, 4.9, 5.6, 5.85, 5.95, 6.02, 6.45, 6.5, 6.6, 6.65, 6.85, 7.6, 7.85, 8.85, 9.75, 9.8, 9.85, 10.8, </v>
      </c>
      <c r="BH3" s="98" t="s">
        <v>600</v>
      </c>
      <c r="BI3" s="77"/>
      <c r="BJ3" s="77"/>
      <c r="BK3" s="77"/>
      <c r="BO3" s="33"/>
    </row>
    <row r="4" spans="1:67" ht="20.100000000000001" customHeight="1" x14ac:dyDescent="0.3">
      <c r="A4" s="7" t="s">
        <v>80</v>
      </c>
      <c r="B4" s="9" t="s">
        <v>42</v>
      </c>
      <c r="C4" s="17">
        <f t="shared" ref="C4:E83" si="0">MID($B4,SEARCH(C$2,$B4)+3,8)*1</f>
        <v>43.025399999999998</v>
      </c>
      <c r="D4" s="18">
        <f t="shared" si="0"/>
        <v>105.0509</v>
      </c>
      <c r="E4" s="64">
        <f t="shared" si="0"/>
        <v>0</v>
      </c>
      <c r="F4" s="17">
        <f t="shared" ref="F4:F67" si="1">ROUND(C4-$L$2,2)</f>
        <v>0</v>
      </c>
      <c r="G4" s="18">
        <f t="shared" ref="G4:G67" si="2">ROUND(D4-$L$3,2)</f>
        <v>0</v>
      </c>
      <c r="H4" s="19">
        <f t="shared" ref="H4:H67" si="3">ROUND(E4-$L$4,2)</f>
        <v>0</v>
      </c>
      <c r="I4" s="8" t="str" cm="1">
        <f t="array" ref="I4">_xlfn.CONCAT(ROUND(F4:H4,2)&amp;", ")</f>
        <v xml:space="preserve">0, 0, 0, </v>
      </c>
      <c r="J4" s="8"/>
      <c r="K4" s="8" t="s">
        <v>72</v>
      </c>
      <c r="L4" s="16">
        <f>ROUND(MIN(E3:E23),4)</f>
        <v>0</v>
      </c>
      <c r="M4" s="8"/>
      <c r="N4" s="31" t="s">
        <v>50</v>
      </c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56"/>
      <c r="AR4" s="77"/>
      <c r="AS4" s="77"/>
      <c r="AT4" s="77"/>
      <c r="AU4" s="77"/>
      <c r="AV4" s="77"/>
      <c r="AW4" s="77"/>
      <c r="AX4" s="77"/>
      <c r="AY4" s="77"/>
      <c r="AZ4" s="77"/>
      <c r="BA4" s="77"/>
      <c r="BB4" s="77"/>
      <c r="BC4" s="77"/>
      <c r="BD4" s="77"/>
      <c r="BE4" s="77"/>
      <c r="BF4" s="77"/>
      <c r="BG4" s="98" t="str" cm="1">
        <f t="array" ref="BG4">_xlfn.CONCAT(_xlfn.ANCHORARRAY(N5)&amp;", ")</f>
        <v xml:space="preserve">17.12, 16.17, 16.12, 15.9, 15.77, 15.72, 14.9, 13.9, 12.9, 11.9, 11.07, 10.9, 10.67, 9.9, 8.9, 8.55, 8.52, 8.47, 7.9, 7.77, 6.9, 6.87, 6.82, 6.77, 6.7, 5.9, 5.77, 5.7, 5.07, 5.02, 4.77, 3.77, 3.37, 2.77, 1.77, 1.12, 1.07, 0.77, 0.52, 0, -0.05, -1, </v>
      </c>
      <c r="BH4" s="98" t="s">
        <v>601</v>
      </c>
      <c r="BI4" s="77"/>
      <c r="BJ4" s="77"/>
      <c r="BK4" s="77"/>
      <c r="BN4" s="7" t="s">
        <v>650</v>
      </c>
      <c r="BO4" s="33"/>
    </row>
    <row r="5" spans="1:67" ht="20.100000000000001" customHeight="1" x14ac:dyDescent="0.3">
      <c r="A5" s="7" t="s">
        <v>80</v>
      </c>
      <c r="B5" s="9" t="s">
        <v>43</v>
      </c>
      <c r="C5" s="17">
        <f t="shared" si="0"/>
        <v>43.025399999999998</v>
      </c>
      <c r="D5" s="18">
        <f t="shared" si="0"/>
        <v>120.7709</v>
      </c>
      <c r="E5" s="64">
        <f t="shared" si="0"/>
        <v>0</v>
      </c>
      <c r="F5" s="17">
        <f t="shared" si="1"/>
        <v>0</v>
      </c>
      <c r="G5" s="18">
        <f t="shared" si="2"/>
        <v>15.72</v>
      </c>
      <c r="H5" s="19">
        <f t="shared" si="3"/>
        <v>0</v>
      </c>
      <c r="I5" s="8" t="str" cm="1">
        <f t="array" ref="I5">_xlfn.CONCAT(ROUND(F5:H5,2)&amp;", ")</f>
        <v xml:space="preserve">0, 15.72, 0, </v>
      </c>
      <c r="J5" s="8"/>
      <c r="K5" s="8" t="s">
        <v>73</v>
      </c>
      <c r="L5" s="16">
        <f>ROUND(AVERAGE(F3:F23),4)</f>
        <v>6.28</v>
      </c>
      <c r="N5" s="31" cm="1">
        <f t="array" ref="N5:N46">_xlfn._xlws.SORT(_xlfn.UNIQUE(_xlfn._xlws.FILTER($G$3:$G$588,$G$3:$G$588&lt;&gt;"")),,-1)</f>
        <v>17.12</v>
      </c>
      <c r="O5" s="15"/>
      <c r="P5" s="15" t="str" cm="1">
        <f t="array" aca="1" ref="P5:AW46" ca="1">IFERROR(ROUND(_xlfn.XLOOKUP(_xlfn.ANCHORARRAY(P$3)&amp;_xlfn.ANCHORARRAY($N5),$F$3:$F$429&amp;$G$3:$G$429,OFFSET($F$3:$F$429,,MATCH($N$2,$F$2:$H$2,0)-1),""),2)&amp;", ","")</f>
        <v/>
      </c>
      <c r="Q5" s="15" t="str">
        <f ca="1"/>
        <v/>
      </c>
      <c r="R5" s="15" t="str">
        <f ca="1"/>
        <v/>
      </c>
      <c r="S5" s="15" t="str">
        <f ca="1"/>
        <v/>
      </c>
      <c r="T5" s="15" t="str">
        <f ca="1"/>
        <v/>
      </c>
      <c r="U5" s="15" t="str">
        <f ca="1"/>
        <v/>
      </c>
      <c r="V5" s="15" t="str">
        <f ca="1"/>
        <v/>
      </c>
      <c r="W5" s="15" t="str">
        <f ca="1"/>
        <v/>
      </c>
      <c r="X5" s="15" t="str">
        <f ca="1"/>
        <v/>
      </c>
      <c r="Y5" s="15" t="str">
        <f ca="1"/>
        <v/>
      </c>
      <c r="Z5" s="15" t="str">
        <f ca="1"/>
        <v/>
      </c>
      <c r="AA5" s="15" t="str">
        <f ca="1"/>
        <v/>
      </c>
      <c r="AB5" s="15" t="str">
        <f ca="1"/>
        <v/>
      </c>
      <c r="AC5" s="15" t="str">
        <f ca="1"/>
        <v/>
      </c>
      <c r="AD5" s="15" t="str">
        <f ca="1"/>
        <v/>
      </c>
      <c r="AE5" s="15" t="str">
        <f ca="1"/>
        <v/>
      </c>
      <c r="AF5" s="15" t="str">
        <f ca="1"/>
        <v/>
      </c>
      <c r="AG5" s="15" t="str">
        <f ca="1"/>
        <v/>
      </c>
      <c r="AH5" s="15" t="str">
        <f ca="1"/>
        <v/>
      </c>
      <c r="AI5" s="15" t="str">
        <f ca="1"/>
        <v/>
      </c>
      <c r="AJ5" s="15" t="str">
        <f ca="1"/>
        <v/>
      </c>
      <c r="AK5" s="15" t="str">
        <f ca="1"/>
        <v/>
      </c>
      <c r="AL5" s="15" t="str">
        <f ca="1"/>
        <v/>
      </c>
      <c r="AM5" s="15" t="str">
        <f ca="1"/>
        <v/>
      </c>
      <c r="AN5" s="15" t="str">
        <f ca="1"/>
        <v/>
      </c>
      <c r="AO5" s="15" t="str">
        <f ca="1"/>
        <v/>
      </c>
      <c r="AP5" s="15" t="str">
        <f ca="1"/>
        <v/>
      </c>
      <c r="AQ5" s="56" t="str">
        <f ca="1"/>
        <v/>
      </c>
      <c r="AR5" s="77" t="str">
        <f ca="1"/>
        <v/>
      </c>
      <c r="AS5" s="77" t="str">
        <f ca="1"/>
        <v/>
      </c>
      <c r="AT5" s="77" t="str">
        <f ca="1"/>
        <v/>
      </c>
      <c r="AU5" s="77" t="str">
        <f ca="1"/>
        <v/>
      </c>
      <c r="AV5" s="77" t="str">
        <f ca="1"/>
        <v/>
      </c>
      <c r="AW5" s="77" t="str">
        <f ca="1"/>
        <v/>
      </c>
      <c r="AX5" s="77"/>
      <c r="AY5" s="77"/>
      <c r="AZ5" s="77"/>
      <c r="BA5" s="77"/>
      <c r="BB5" s="77"/>
      <c r="BC5" s="77" t="s">
        <v>678</v>
      </c>
      <c r="BD5" s="77"/>
      <c r="BE5" s="98" t="str">
        <f ca="1">_xlfn.CONCAT(P5:BD5)&amp;"; "</f>
        <v xml:space="preserve">;; </v>
      </c>
      <c r="BF5" s="98" t="s">
        <v>569</v>
      </c>
      <c r="BG5" s="77"/>
      <c r="BH5" s="77"/>
      <c r="BI5" s="77"/>
      <c r="BJ5" s="77"/>
      <c r="BK5" s="77"/>
      <c r="BL5" s="102" t="str">
        <f ca="1">SUBSTITUTE(_xlfn.CONCAT(_xlfn.ANCHORARRAY(P5)),"  ;",";")</f>
        <v xml:space="preserve">16.12, 16.12, 16.12, 16.12, 16.12, 16.12, 15.9, 15.9, 15.9, 15.9, 15.9, 15.9, 15.72, 15.72, 15.72, 15.72, 15.72, 15.72, 14.9, 14.9, 14.9, 14.9, 14.9, 14.9, 14.9, 14.9, 14.9, 14.9, 14.9, 13.9, 13.9, 13.9, 13.9, 13.9, 13.9, 13.9, 13.9, 13.9, 13.9, 13.9, 12.9, 12.9, 12.9, 12.9, 12.9, 12.9, 12.9, 12.9, 12.9, 12.9, 12.9, 11.9, 11.9, 11.9, 11.9, 11.9, 11.9, 11.9, 11.9, 11.9, 11.9, 11.9, 11.07, 11.07, 11.07, 11.07, 11.07, 10.9, 10.9, 10.9, 10.9, 10.9, 10.9, 10.9, 10.9, 10.9, 10.9, 10.9, 10.67, 10.67, 10.67, 10.67, 10.67, 10.67, 10.67, 10.67, 10.67, 10.67, 9.9, 9.9, 9.9, 9.9, 9.9, 9.9, 9.9, 9.9, 9.9, 9.9, 9.9, 9.9, 8.9, 8.9, 8.9, 8.9, 8.9, 8.9, 8.9, 8.9, 8.9, 8.9, 8.9, 8.9, 8.52, 8.52, 8.52, 8.52, 8.52, 8.52, 8.52, 8.52, 8.52, 8.47, 8.47, 8.47, 7.9, 7.9, 7.9, 7.9, 7.9, 7.9, 7.9, 7.9, 7.77, 7.77, 7.77, 7.77, 7.77, 7.77, 7.77, 7.77, 7.77, 6.9, 6.9, 6.9, 6.87, 6.87, 6.87, 6.87, 6.87, 6.87, 6.82, 6.82, 6.77, 6.77, 6.77, 6.77, 6.77, 6.77, 6.77, 6.77, 6.77, 6.7, 6.7, 6.7, 6.7, 6.7, 6.7, 5.9, 5.9, 5.9, 5.9, 5.9, 5.77, 5.77, 5.77, 5.77, 5.77, 5.77, 5.77, 5.77, 5.77, 5.7, 5.7, 5.7, 5.7, 5.7, 5.7, 5.07, 5.07, 5.07, 5.07, 5.07, 5.02, 5.02, 5.02, 5.02, 5.02, 5.02, 5.02, 5.02, 5.02, 5.02, 5.02, 5.02, 5.02, 5.02, 4.77, 4.77, 4.77, 4.77, 4.77, 4.77, 4.77, 4.77, 4.77, 4.77, 4.77, 3.77, 3.77, 3.77, 3.77, 3.77, 3.77, 3.77, 3.77, 3.77, 3.77, 3.77, 3.77, 3.37, 3.37, 3.37, 3.37, 3.37, 2.77, 2.77, 2.77, 2.77, 2.77, 2.77, 2.77, 2.77, 2.77, 2.77, 2.77, 2.77, 1.77, 1.77, 1.77, 1.77, 1.77, 1.77, 1.77, 1.77, 1.77, 1.77, 1.77, 1.77, 1.12, 1.12, 1.12, 1.12, 1.12, 1.12, 1.12, 1.12, 0.77, 0.77, 0.77, 0.77, 0.77, 0.77, 0.77, 0.77, 0.77, 0.52, 0.52, 0.52, 0.52, 0.52, 0, 0, 0, 0, 0, 0, 0, 0, </v>
      </c>
      <c r="BN5" s="102" t="str">
        <f>_xlfn.CONCAT(P51:AT93)</f>
        <v xml:space="preserve">17.12  17.12  17.12  17.12  17.12  17.12  17.12  17.12  17.12  17.12  17.12  17.12  17.12  17.12  17.12  17.12  17.12  17.12  17.12  17.12  17.12  17.12  17.12  17.12  17.12  17.12  17.12  17.12  17.12  17.12  17.12  16.17  16.17  16.17  16.17  16.17  16.17  16.17  16.17  16.17  16.17  16.17  16.17  16.17  16.17  16.17  16.17  16.17  16.17  16.17  16.17  16.17  16.17  16.17  16.17  16.17  16.17  16.17  16.17  16.17  16.17  16.17  16.12  16.12  16.12  16.12  16.12  16.12  16.12  16.12  16.12  16.12  16.12  16.12  16.12  16.12  16.12  16.12  16.12  16.12  16.12  16.12  16.12  16.12  16.12  16.12  16.12  16.12  16.12  16.12  16.12  16.12  16.12  15.9  15.9  15.9  15.9  15.9  15.9  15.9  15.9  15.9  15.9  15.9  15.9  15.9  15.9  15.9  15.9  15.9  15.9  15.9  15.9  15.9  15.9  15.9  15.9  15.9  15.9  15.9  15.9  15.9  15.9  15.9  15.77  15.77  15.77  15.77  15.77  15.77  15.77  15.77  15.77  15.77  15.77  15.77  15.77  15.77  15.77  15.77  15.77  15.77  15.77  15.77  15.77  15.77  15.77  15.77  15.77  15.77  15.77  15.77  15.77  15.77  15.77  15.72  15.72  15.72  15.72  15.72  15.72  15.72  15.72  15.72  15.72  15.72  15.72  15.72  15.72  15.72  15.72  15.72  15.72  15.72  15.72  15.72  15.72  15.72  15.72  15.72  15.72  15.72  15.72  15.72  15.72  15.72  14.9  14.9  14.9  14.9  14.9  14.9  14.9  14.9  14.9  14.9  14.9  14.9  14.9  14.9  14.9  14.9  14.9  14.9  14.9  14.9  14.9  14.9  14.9  14.9  14.9  14.9  14.9  14.9  14.9  14.9  14.9  13.9  13.9  13.9  13.9  13.9  13.9  13.9  13.9  13.9  13.9  13.9  13.9  13.9  13.9  13.9  13.9  13.9  13.9  13.9  13.9  13.9  13.9  13.9  13.9  13.9  13.9  13.9  13.9  13.9  13.9  13.9  12.9  12.9  12.9  12.9  12.9  12.9  12.9  12.9  12.9  12.9  12.9  12.9  12.9  12.9  12.9  12.9  12.9  12.9  12.9  12.9  12.9  12.9  12.9  12.9  12.9  12.9  12.9  12.9  12.9  12.9  12.9  11.9  11.9  11.9  11.9  11.9  11.9  11.9  11.9  11.9  11.9  11.9  11.9  11.9  11.9  11.9  11.9  11.9  11.9  11.9  11.9  11.9  11.9  11.9  11.9  11.9  11.9  11.9  11.9  11.9  11.9  11.9  11.07  11.07  11.07  11.07  11.07  11.07  11.07  11.07  11.07  11.07  11.07  11.07  11.07  11.07  11.07  11.07  11.07  11.07  11.07  11.07  11.07  11.07  11.07  11.07  11.07  11.07  11.07  11.07  11.07  11.07  11.07  10.9  10.9  10.9  10.9  10.9  10.9  10.9  10.9  10.9  10.9  10.9  10.9  10.9  10.9  10.9  10.9  10.9  10.9  10.9  10.9  10.9  10.9  10.9  10.9  10.9  10.9  10.9  10.9  10.9  10.9  10.9  10.67  10.67  10.67  10.67  10.67  10.67  10.67  10.67  10.67  10.67  10.67  10.67  10.67  10.67  10.67  10.67  10.67  10.67  10.67  10.67  10.67  10.67  10.67  10.67  10.67  10.67  10.67  10.67  10.67  10.67  10.67  9.9  9.9  9.9  9.9  9.9  9.9  9.9  9.9  9.9  9.9  9.9  9.9  9.9  9.9  9.9  9.9  9.9  9.9  9.9  9.9  9.9  9.9  9.9  9.9  9.9  9.9  9.9  9.9  9.9  9.9  9.9  8.9  8.9  8.9  8.9  8.9  8.9  8.9  8.9  8.9  8.9  8.9  8.9  8.9  8.9  8.9  8.9  8.9  8.9  8.9  8.9  8.9  8.9  8.9  8.9  8.9  8.9  8.9  8.9  8.9  8.9  8.9  8.55  8.55  8.55  8.55  8.55  8.55  8.55  8.55  8.55  8.55  8.55  8.55  8.55  8.55  8.55  8.55  8.55  8.55  8.55  8.55  8.55  8.55  8.55  8.55  8.55  8.55  8.55  8.55  8.55  8.55  8.55  8.52  8.52  8.52  8.52  8.52  8.52  8.52  8.52  8.52  8.52  8.52  8.52  8.52  8.52  8.52  8.52  8.52  8.52  8.52  8.52  8.52  8.52  8.52  8.52  8.52  8.52  8.52  8.52  8.52  8.52  8.52  8.47  8.47  8.47  8.47  8.47  8.47  8.47  8.47  8.47  8.47  8.47  8.47  8.47  8.47  8.47  8.47  8.47  8.47  8.47  8.47  8.47  8.47  8.47  8.47  8.47  8.47  8.47  8.47  8.47  8.47  8.47  7.9  7.9  7.9  7.9  7.9  7.9  7.9  7.9  7.9  7.9  7.9  7.9  7.9  7.9  7.9  7.9  7.9  7.9  7.9  7.9  7.9  7.9  7.9  7.9  7.9  7.9  7.9  7.9  7.9  7.9  7.9  7.77  7.77  7.77  7.77  7.77  7.77  7.77  7.77  7.77  7.77  7.77  7.77  7.77  7.77  7.77  7.77  7.77  7.77  7.77  7.77  7.77  7.77  7.77  7.77  7.77  7.77  7.77  7.77  7.77  7.77  7.77  6.9  6.9  6.9  6.9  6.9  6.9  6.9  6.9  6.9  6.9  6.9  6.9  6.9  6.9  6.9  6.9  6.9  6.9  6.9  6.9  6.9  6.9  6.9  6.9  6.9  6.9  6.9  6.9  6.9  6.9  6.9  6.87  6.87  6.87  6.87  6.87  6.87  6.87  6.87  6.87  6.87  6.87  6.87  6.87  6.87  6.87  6.87  6.87  6.87  6.87  6.87  6.87  6.87  6.87  6.87  6.87  6.87  6.87  6.87  6.87  6.87  6.87  6.82  6.82  6.82  6.82  6.82  6.82  6.82  6.82  6.82  6.82  6.82  6.82  6.82  6.82  6.82  6.82  6.82  6.82  6.82  6.82  6.82  6.82  6.82  6.82  6.82  6.82  6.82  6.82  6.82  6.82  6.82  6.77  6.77  6.77  6.77  6.77  6.77  6.77  6.77  6.77  6.77  6.77  6.77  6.77  6.77  6.77  6.77  6.77  6.77  6.77  6.77  6.77  6.77  6.77  6.77  6.77  6.77  6.77  6.77  6.77  6.77  6.77  6.7  6.7  6.7  6.7  6.7  6.7  6.7  6.7  6.7  6.7  6.7  6.7  6.7  6.7  6.7  6.7  6.7  6.7  6.7  6.7  6.7  6.7  6.7  6.7  6.7  6.7  6.7  6.7  6.7  6.7  6.7  5.9  5.9  5.9  5.9  5.9  5.9  5.9  5.9  5.9  5.9  5.9  5.9  5.9  5.9  5.9  5.9  5.9  5.9  5.9  5.9  5.9  5.9  5.9  5.9  5.9  5.9  5.9  5.9  5.9  5.9  5.9  5.77  5.77  5.77  5.77  5.77  5.77  5.77  5.77  5.77  5.77  5.77  5.77  5.77  5.77  5.77  5.77  5.77  5.77  5.77  5.77  5.77  5.77  5.77  5.77  5.77  5.77  5.77  5.77  5.77  5.77  5.77  5.7  5.7  5.7  5.7  5.7  5.7  5.7  5.7  5.7  5.7  5.7  5.7  5.7  5.7  5.7  5.7  5.7  5.7  5.7  5.7  5.7  5.7  5.7  5.7  5.7  5.7  5.7  5.7  5.7  5.7  5.7  5.07  5.07  5.07  5.07  5.07  5.07  5.07  5.07  5.07  5.07  5.07  5.07  5.07  5.07  5.07  5.07  5.07  5.07  5.07  5.07  5.07  5.07  5.07  5.07  5.07  5.07  5.07  5.07  5.07  5.07  5.07  5.02  5.02  5.02  5.02  5.02  5.02  5.02  5.02  5.02  5.02  5.02  5.02  5.02  5.02  5.02  5.02  5.02  5.02  5.02  5.02  5.02  5.02  5.02  5.02  5.02  5.02  5.02  5.02  5.02  5.02  5.02  4.77  4.77  4.77  4.77  4.77  4.77  4.77  4.77  4.77  4.77  4.77  4.77  4.77  4.77  4.77  4.77  4.77  4.77  4.77  4.77  4.77  4.77  4.77  4.77  4.77  4.77  4.77  4.77  4.77  4.77  4.77  3.77  3.77  3.77  3.77  3.77  3.77  3.77  3.77  3.77  3.77  3.77  3.77  3.77  3.77  3.77  3.77  3.77  3.77  3.77  3.77  3.77  3.77  3.77  3.77  3.77  3.77  3.77  3.77  3.77  3.77  3.77  3.37  3.37  3.37  3.37  3.37  3.37  3.37  3.37  3.37  3.37  3.37  3.37  3.37  3.37  3.37  3.37  3.37  3.37  3.37  3.37  3.37  3.37  3.37  3.37  3.37  3.37  3.37  3.37  3.37  3.37  3.37  2.77  2.77  2.77  2.77  2.77  2.77  2.77  2.77  2.77  2.77  2.77  2.77  2.77  2.77  2.77  2.77  2.77  2.77  2.77  2.77  2.77  2.77  2.77  2.77  2.77  2.77  2.77  2.77  2.77  2.77  2.77  1.77  1.77  1.77  1.77  1.77  1.77  1.77  1.77  1.77  1.77  1.77  1.77  1.77  1.77  1.77  1.77  1.77  1.77  1.77  1.77  1.77  1.77  1.77  1.77  1.77  1.77  1.77  1.77  1.77  1.77  1.77  1.12  1.12  1.12  1.12  1.12  1.12  1.12  1.12  1.12  1.12  1.12  1.12  1.12  1.12  1.12  1.12  1.12  1.12  1.12  1.12  1.12  1.12  1.12  1.12  1.12  1.12  1.12  1.12  1.12  1.12  1.12  1.07  1.07  1.07  1.07  1.07  1.07  1.07  1.07  1.07  1.07  1.07  1.07  1.07  1.07  1.07  1.07  1.07  1.07  1.07  1.07  1.07  1.07  1.07  1.07  1.07  1.07  1.07  1.07  1.07  1.07  1.07  0.77  0.77  0.77  0.77  0.77  0.77  0.77  0.77  0.77  0.77  0.77  0.77  0.77  0.77  0.77  0.77  0.77  0.77  0.77  0.77  0.77  0.77  0.77  0.77  0.77  0.77  0.77  0.77  0.77  0.77  0.77  0.52  0.52  0.52  0.52  0.52  0.52  0.52  0.52  0.52  0.52  0.52  0.52  0.52  0.52  0.52  0.52  0.52  0.52  0.52  0.52  0.52  0.52  0.52  0.52  0.52  0.52  0.52  0.52  0.52  0.52  0.52  0  0  0  0  0  0  0  0  0  0  0  0  0  0  0  0  0  0  0  0  0  0  0  0  0  0  0  0  0  0  0  -0.05  -0.05  -0.05  -0.05  -0.05  -0.05  -0.05  -0.05  -0.05  -0.05  -0.05  -0.05  -0.05  -0.05  -0.05  -0.05  -0.05  -0.05  -0.05  -0.05  -0.05  -0.05  -0.05  -0.05  -0.05  -0.05  -0.05  -0.05  -0.05  -0.05  -0.05  -1  -1  -1  -1  -1  -1  -1  -1  -1  -1  -1  -1  -1  -1  -1  -1  -1  -1  -1  -1  -1  -1  -1  -1  -1  -1  -1  -1  -1  -1  -1  </v>
      </c>
      <c r="BO5" s="33"/>
    </row>
    <row r="6" spans="1:67" ht="20.100000000000001" customHeight="1" x14ac:dyDescent="0.3">
      <c r="A6" s="7" t="s">
        <v>80</v>
      </c>
      <c r="B6" s="9" t="s">
        <v>44</v>
      </c>
      <c r="C6" s="17">
        <f t="shared" si="0"/>
        <v>47.925400000000003</v>
      </c>
      <c r="D6" s="18">
        <f t="shared" si="0"/>
        <v>120.7709</v>
      </c>
      <c r="E6" s="64">
        <f t="shared" si="0"/>
        <v>0</v>
      </c>
      <c r="F6" s="17">
        <f t="shared" si="1"/>
        <v>4.9000000000000004</v>
      </c>
      <c r="G6" s="18">
        <f t="shared" si="2"/>
        <v>15.72</v>
      </c>
      <c r="H6" s="19">
        <f t="shared" si="3"/>
        <v>0</v>
      </c>
      <c r="I6" s="8" t="str" cm="1">
        <f t="array" ref="I6">_xlfn.CONCAT(ROUND(F6:H6,2)&amp;", ")</f>
        <v xml:space="preserve">4.9, 15.72, 0, </v>
      </c>
      <c r="J6" s="8"/>
      <c r="K6" s="8" t="s">
        <v>74</v>
      </c>
      <c r="L6" s="16">
        <f>ROUND(AVERAGE(G3:G23),4)</f>
        <v>6.9337999999999997</v>
      </c>
      <c r="M6" s="8"/>
      <c r="N6" s="31">
        <v>16.170000000000002</v>
      </c>
      <c r="O6" s="15"/>
      <c r="P6" s="15" t="str">
        <f ca="1"/>
        <v/>
      </c>
      <c r="Q6" s="15" t="str">
        <f ca="1"/>
        <v/>
      </c>
      <c r="R6" s="15" t="str">
        <f ca="1"/>
        <v/>
      </c>
      <c r="S6" s="15" t="str">
        <f ca="1"/>
        <v/>
      </c>
      <c r="T6" s="15" t="str">
        <f ca="1"/>
        <v/>
      </c>
      <c r="U6" s="15" t="str">
        <f ca="1"/>
        <v/>
      </c>
      <c r="V6" s="15" t="str">
        <f ca="1"/>
        <v/>
      </c>
      <c r="W6" s="15" t="str">
        <f ca="1"/>
        <v/>
      </c>
      <c r="X6" s="15" t="str">
        <f ca="1"/>
        <v/>
      </c>
      <c r="Y6" s="15" t="str">
        <f ca="1"/>
        <v/>
      </c>
      <c r="Z6" s="15" t="str">
        <f ca="1"/>
        <v/>
      </c>
      <c r="AA6" s="15" t="str">
        <f ca="1"/>
        <v/>
      </c>
      <c r="AB6" s="15" t="str">
        <f ca="1"/>
        <v/>
      </c>
      <c r="AC6" s="15" t="str">
        <f ca="1"/>
        <v/>
      </c>
      <c r="AD6" s="15" t="str">
        <f ca="1"/>
        <v/>
      </c>
      <c r="AE6" s="15" t="str">
        <f ca="1"/>
        <v/>
      </c>
      <c r="AF6" s="15" t="str">
        <f ca="1"/>
        <v/>
      </c>
      <c r="AG6" s="15" t="str">
        <f ca="1"/>
        <v/>
      </c>
      <c r="AH6" s="15" t="str">
        <f ca="1"/>
        <v/>
      </c>
      <c r="AI6" s="15" t="str">
        <f ca="1"/>
        <v/>
      </c>
      <c r="AJ6" s="15" t="str">
        <f ca="1"/>
        <v/>
      </c>
      <c r="AK6" s="15" t="str">
        <f ca="1"/>
        <v/>
      </c>
      <c r="AL6" s="15" t="str">
        <f ca="1"/>
        <v/>
      </c>
      <c r="AM6" s="15" t="str">
        <f ca="1"/>
        <v/>
      </c>
      <c r="AN6" s="15" t="str">
        <f ca="1"/>
        <v/>
      </c>
      <c r="AO6" s="15" t="str">
        <f ca="1"/>
        <v/>
      </c>
      <c r="AP6" s="15" t="str">
        <f ca="1"/>
        <v/>
      </c>
      <c r="AQ6" s="56" t="str">
        <f ca="1"/>
        <v/>
      </c>
      <c r="AR6" s="77" t="str">
        <f ca="1"/>
        <v/>
      </c>
      <c r="AS6" s="77" t="str">
        <f ca="1"/>
        <v/>
      </c>
      <c r="AT6" s="77" t="str">
        <f ca="1"/>
        <v/>
      </c>
      <c r="AU6" s="77" t="str">
        <f ca="1"/>
        <v/>
      </c>
      <c r="AV6" s="77" t="str">
        <f ca="1"/>
        <v/>
      </c>
      <c r="AW6" s="77" t="str">
        <f ca="1"/>
        <v/>
      </c>
      <c r="AX6" s="77"/>
      <c r="AY6" s="77"/>
      <c r="AZ6" s="77"/>
      <c r="BA6" s="77"/>
      <c r="BB6" s="77"/>
      <c r="BC6" s="77" t="s">
        <v>678</v>
      </c>
      <c r="BD6" s="77"/>
      <c r="BE6" s="98" t="str">
        <f t="shared" ref="BE6:BE47" ca="1" si="4">_xlfn.CONCAT(P6:BD6)&amp;"; "</f>
        <v xml:space="preserve">;; </v>
      </c>
      <c r="BF6" s="98" t="s">
        <v>570</v>
      </c>
      <c r="BG6" s="77"/>
      <c r="BH6" s="77"/>
      <c r="BI6" s="77"/>
      <c r="BJ6" s="77"/>
      <c r="BK6" s="77"/>
      <c r="BL6" s="102" t="s">
        <v>838</v>
      </c>
      <c r="BN6" s="7" t="s">
        <v>651</v>
      </c>
      <c r="BO6" s="33"/>
    </row>
    <row r="7" spans="1:67" ht="20.100000000000001" customHeight="1" x14ac:dyDescent="0.3">
      <c r="A7" s="7" t="s">
        <v>80</v>
      </c>
      <c r="B7" s="9" t="s">
        <v>45</v>
      </c>
      <c r="C7" s="17">
        <f t="shared" si="0"/>
        <v>47.925400000000003</v>
      </c>
      <c r="D7" s="18">
        <f t="shared" si="0"/>
        <v>121.1709</v>
      </c>
      <c r="E7" s="64">
        <f t="shared" si="0"/>
        <v>0</v>
      </c>
      <c r="F7" s="17">
        <f t="shared" si="1"/>
        <v>4.9000000000000004</v>
      </c>
      <c r="G7" s="18">
        <f t="shared" si="2"/>
        <v>16.12</v>
      </c>
      <c r="H7" s="19">
        <f t="shared" si="3"/>
        <v>0</v>
      </c>
      <c r="I7" s="8" t="str" cm="1">
        <f t="array" ref="I7">_xlfn.CONCAT(ROUND(F7:H7,2)&amp;", ")</f>
        <v xml:space="preserve">4.9, 16.12, 0, </v>
      </c>
      <c r="J7" s="8"/>
      <c r="K7" s="8" t="s">
        <v>75</v>
      </c>
      <c r="L7" s="16">
        <f>ROUND(AVERAGE(H3:H23),4)</f>
        <v>0</v>
      </c>
      <c r="M7" s="8"/>
      <c r="N7" s="31">
        <v>16.12</v>
      </c>
      <c r="O7" s="15"/>
      <c r="P7" s="15" t="str">
        <f ca="1"/>
        <v/>
      </c>
      <c r="Q7" s="15" t="str">
        <f ca="1"/>
        <v/>
      </c>
      <c r="R7" s="15" t="str">
        <f ca="1"/>
        <v/>
      </c>
      <c r="S7" s="15" t="str">
        <f ca="1"/>
        <v/>
      </c>
      <c r="T7" s="15" t="str">
        <f ca="1"/>
        <v/>
      </c>
      <c r="U7" s="15" t="str">
        <f ca="1"/>
        <v/>
      </c>
      <c r="V7" s="15" t="str">
        <f ca="1"/>
        <v/>
      </c>
      <c r="W7" s="15" t="str">
        <f ca="1"/>
        <v/>
      </c>
      <c r="X7" s="15" t="str">
        <f ca="1"/>
        <v/>
      </c>
      <c r="Y7" s="15" t="str">
        <f ca="1"/>
        <v/>
      </c>
      <c r="Z7" s="15" t="str">
        <f ca="1"/>
        <v/>
      </c>
      <c r="AA7" s="15" t="str">
        <f ca="1"/>
        <v/>
      </c>
      <c r="AB7" s="15" t="str">
        <f ca="1"/>
        <v/>
      </c>
      <c r="AC7" s="15" t="str">
        <f ca="1"/>
        <v/>
      </c>
      <c r="AD7" s="15" t="str">
        <f ca="1"/>
        <v/>
      </c>
      <c r="AE7" s="15" t="str">
        <f ca="1"/>
        <v/>
      </c>
      <c r="AF7" s="15" t="str">
        <f ca="1"/>
        <v/>
      </c>
      <c r="AG7" s="15" t="str">
        <f ca="1"/>
        <v xml:space="preserve">16.12, </v>
      </c>
      <c r="AH7" s="15" t="str">
        <f ca="1"/>
        <v/>
      </c>
      <c r="AI7" s="15" t="str">
        <f ca="1"/>
        <v xml:space="preserve">16.12, </v>
      </c>
      <c r="AJ7" s="15" t="str">
        <f ca="1"/>
        <v/>
      </c>
      <c r="AK7" s="15" t="str">
        <f ca="1"/>
        <v/>
      </c>
      <c r="AL7" s="15" t="str">
        <f ca="1"/>
        <v/>
      </c>
      <c r="AM7" s="15" t="str">
        <f ca="1"/>
        <v/>
      </c>
      <c r="AN7" s="15" t="str">
        <f ca="1"/>
        <v/>
      </c>
      <c r="AO7" s="15" t="str">
        <f ca="1"/>
        <v/>
      </c>
      <c r="AP7" s="15" t="str">
        <f ca="1"/>
        <v xml:space="preserve">16.12, </v>
      </c>
      <c r="AQ7" s="56" t="str">
        <f ca="1"/>
        <v/>
      </c>
      <c r="AR7" s="77" t="str">
        <f ca="1"/>
        <v xml:space="preserve">16.12, </v>
      </c>
      <c r="AS7" s="77" t="str">
        <f ca="1"/>
        <v xml:space="preserve">16.12, </v>
      </c>
      <c r="AT7" s="77" t="str">
        <f ca="1"/>
        <v/>
      </c>
      <c r="AU7" s="77" t="str">
        <f ca="1"/>
        <v xml:space="preserve">16.12, </v>
      </c>
      <c r="AV7" s="77" t="str">
        <f ca="1"/>
        <v/>
      </c>
      <c r="AW7" s="77" t="str">
        <f ca="1"/>
        <v/>
      </c>
      <c r="AX7" s="77"/>
      <c r="AY7" s="77"/>
      <c r="AZ7" s="77"/>
      <c r="BA7" s="77"/>
      <c r="BB7" s="77"/>
      <c r="BC7" s="77" t="s">
        <v>678</v>
      </c>
      <c r="BD7" s="77"/>
      <c r="BE7" s="98" t="str">
        <f t="shared" ca="1" si="4"/>
        <v xml:space="preserve">16.12, 16.12, 16.12, 16.12, 16.12, 16.12, ;; </v>
      </c>
      <c r="BF7" s="98" t="s">
        <v>571</v>
      </c>
      <c r="BG7" s="77"/>
      <c r="BH7" s="77"/>
      <c r="BI7" s="77"/>
      <c r="BJ7" s="77"/>
      <c r="BK7" s="77"/>
      <c r="BL7" s="102" t="s">
        <v>840</v>
      </c>
      <c r="BN7" s="7" t="s">
        <v>652</v>
      </c>
      <c r="BO7" s="33"/>
    </row>
    <row r="8" spans="1:67" ht="20.100000000000001" customHeight="1" x14ac:dyDescent="0.3">
      <c r="A8" s="7" t="s">
        <v>80</v>
      </c>
      <c r="B8" s="9" t="s">
        <v>46</v>
      </c>
      <c r="C8" s="17">
        <f t="shared" si="0"/>
        <v>52.825400000000002</v>
      </c>
      <c r="D8" s="18">
        <f t="shared" si="0"/>
        <v>121.1709</v>
      </c>
      <c r="E8" s="64">
        <f t="shared" si="0"/>
        <v>0</v>
      </c>
      <c r="F8" s="17">
        <f t="shared" si="1"/>
        <v>9.8000000000000007</v>
      </c>
      <c r="G8" s="18">
        <f t="shared" si="2"/>
        <v>16.12</v>
      </c>
      <c r="H8" s="19">
        <f t="shared" si="3"/>
        <v>0</v>
      </c>
      <c r="I8" s="8" t="str" cm="1">
        <f t="array" ref="I8">_xlfn.CONCAT(ROUND(F8:H8,2)&amp;", ")</f>
        <v xml:space="preserve">9.8, 16.12, 0, </v>
      </c>
      <c r="J8" s="8"/>
      <c r="K8" s="7" t="str" cm="1">
        <f t="array" aca="1" ref="K8" ca="1">LOWER(INDEX($C$2:$E$2,1,ROW(A1)))&amp;" = ["&amp;_xlfn.CONCAT(ROUND(OFFSET($F$20:$F$23,,ROW(A1)-1),2)&amp;", ",ROUND(OFFSET($F$104:$F$107,,ROW(A1)-1),2)&amp;", ")&amp;"]"</f>
        <v>x = [9.8, 6.45, 6.45, 9.8, 0, 0, 0, 0, ]</v>
      </c>
      <c r="L8" s="8" t="s">
        <v>356</v>
      </c>
      <c r="M8" s="8"/>
      <c r="N8" s="31">
        <v>15.9</v>
      </c>
      <c r="O8" s="15"/>
      <c r="P8" s="15" t="str">
        <f ca="1"/>
        <v/>
      </c>
      <c r="Q8" s="15" t="str">
        <f ca="1"/>
        <v/>
      </c>
      <c r="R8" s="15" t="str">
        <f ca="1"/>
        <v/>
      </c>
      <c r="S8" s="15" t="str">
        <f ca="1"/>
        <v/>
      </c>
      <c r="T8" s="15" t="str">
        <f ca="1"/>
        <v/>
      </c>
      <c r="U8" s="15" t="str">
        <f ca="1"/>
        <v/>
      </c>
      <c r="V8" s="15" t="str">
        <f ca="1"/>
        <v/>
      </c>
      <c r="W8" s="15" t="str">
        <f ca="1"/>
        <v/>
      </c>
      <c r="X8" s="15" t="str">
        <f ca="1"/>
        <v/>
      </c>
      <c r="Y8" s="15" t="str">
        <f ca="1"/>
        <v/>
      </c>
      <c r="Z8" s="15" t="str">
        <f ca="1"/>
        <v/>
      </c>
      <c r="AA8" s="15" t="str">
        <f ca="1"/>
        <v/>
      </c>
      <c r="AB8" s="15" t="str">
        <f ca="1"/>
        <v/>
      </c>
      <c r="AC8" s="15" t="str">
        <f ca="1"/>
        <v/>
      </c>
      <c r="AD8" s="15" t="str">
        <f ca="1"/>
        <v/>
      </c>
      <c r="AE8" s="15" t="str">
        <f ca="1"/>
        <v/>
      </c>
      <c r="AF8" s="15" t="str">
        <f ca="1"/>
        <v/>
      </c>
      <c r="AG8" s="15" t="str">
        <f ca="1"/>
        <v xml:space="preserve">15.9, </v>
      </c>
      <c r="AH8" s="15" t="str">
        <f ca="1"/>
        <v/>
      </c>
      <c r="AI8" s="15" t="str">
        <f ca="1"/>
        <v xml:space="preserve">15.9, </v>
      </c>
      <c r="AJ8" s="15" t="str">
        <f ca="1"/>
        <v/>
      </c>
      <c r="AK8" s="15" t="str">
        <f ca="1"/>
        <v/>
      </c>
      <c r="AL8" s="15" t="str">
        <f ca="1"/>
        <v/>
      </c>
      <c r="AM8" s="15" t="str">
        <f ca="1"/>
        <v/>
      </c>
      <c r="AN8" s="15" t="str">
        <f ca="1"/>
        <v/>
      </c>
      <c r="AO8" s="15" t="str">
        <f ca="1"/>
        <v/>
      </c>
      <c r="AP8" s="15" t="str">
        <f ca="1"/>
        <v xml:space="preserve">15.9, </v>
      </c>
      <c r="AQ8" s="56" t="str">
        <f ca="1"/>
        <v/>
      </c>
      <c r="AR8" s="77" t="str">
        <f ca="1"/>
        <v xml:space="preserve">15.9, </v>
      </c>
      <c r="AS8" s="77" t="str">
        <f ca="1"/>
        <v xml:space="preserve">15.9, </v>
      </c>
      <c r="AT8" s="77" t="str">
        <f ca="1"/>
        <v/>
      </c>
      <c r="AU8" s="77" t="str">
        <f ca="1"/>
        <v xml:space="preserve">15.9, </v>
      </c>
      <c r="AV8" s="77" t="str">
        <f ca="1"/>
        <v/>
      </c>
      <c r="AW8" s="77" t="str">
        <f ca="1"/>
        <v/>
      </c>
      <c r="AX8" s="77"/>
      <c r="AY8" s="77"/>
      <c r="AZ8" s="77"/>
      <c r="BA8" s="77"/>
      <c r="BB8" s="77"/>
      <c r="BC8" s="77" t="s">
        <v>678</v>
      </c>
      <c r="BD8" s="77"/>
      <c r="BE8" s="98" t="str">
        <f t="shared" ca="1" si="4"/>
        <v xml:space="preserve">15.9, 15.9, 15.9, 15.9, 15.9, 15.9, ;; </v>
      </c>
      <c r="BF8" s="98" t="s">
        <v>572</v>
      </c>
      <c r="BG8" s="77"/>
      <c r="BH8" s="77"/>
      <c r="BI8" s="77"/>
      <c r="BK8" s="77"/>
      <c r="BL8" s="102" t="s">
        <v>837</v>
      </c>
      <c r="BN8" s="98" t="s">
        <v>649</v>
      </c>
      <c r="BO8" s="33"/>
    </row>
    <row r="9" spans="1:67" ht="20.100000000000001" customHeight="1" x14ac:dyDescent="0.3">
      <c r="A9" s="7" t="s">
        <v>80</v>
      </c>
      <c r="B9" s="9" t="s">
        <v>47</v>
      </c>
      <c r="C9" s="17">
        <f t="shared" si="0"/>
        <v>52.825400000000002</v>
      </c>
      <c r="D9" s="18">
        <f t="shared" si="0"/>
        <v>106.1709</v>
      </c>
      <c r="E9" s="64">
        <f t="shared" si="0"/>
        <v>0</v>
      </c>
      <c r="F9" s="17">
        <f t="shared" si="1"/>
        <v>9.8000000000000007</v>
      </c>
      <c r="G9" s="18">
        <f t="shared" si="2"/>
        <v>1.1200000000000001</v>
      </c>
      <c r="H9" s="19">
        <f t="shared" si="3"/>
        <v>0</v>
      </c>
      <c r="I9" s="8" t="str" cm="1">
        <f t="array" ref="I9">_xlfn.CONCAT(ROUND(F9:H9,2)&amp;", ")</f>
        <v xml:space="preserve">9.8, 1.12, 0, </v>
      </c>
      <c r="J9" s="8"/>
      <c r="K9" s="7" t="str" cm="1">
        <f t="array" aca="1" ref="K9" ca="1">LOWER(INDEX($C$2:$E$2,1,ROW(A2)))&amp;" = ["&amp;_xlfn.CONCAT(ROUND(OFFSET($F$20:$F$23,,ROW(A2)-1),2)&amp;", ",ROUND(OFFSET($F$104:$F$107,,ROW(A2)-1),2)&amp;", ")&amp;"]"</f>
        <v>y = [5.02, 5.02, 8.52, 8.52, 0, 0, 0, 0, ]</v>
      </c>
      <c r="L9" s="8" t="s">
        <v>357</v>
      </c>
      <c r="M9" s="8"/>
      <c r="N9" s="31">
        <v>15.77</v>
      </c>
      <c r="O9" s="15"/>
      <c r="P9" s="15" t="str">
        <f ca="1"/>
        <v/>
      </c>
      <c r="Q9" s="15" t="str">
        <f ca="1"/>
        <v/>
      </c>
      <c r="R9" s="15" t="str">
        <f ca="1"/>
        <v/>
      </c>
      <c r="S9" s="15" t="str">
        <f ca="1"/>
        <v/>
      </c>
      <c r="T9" s="15" t="str">
        <f ca="1"/>
        <v/>
      </c>
      <c r="U9" s="15" t="str">
        <f ca="1"/>
        <v/>
      </c>
      <c r="V9" s="15" t="str">
        <f ca="1"/>
        <v/>
      </c>
      <c r="W9" s="15" t="str">
        <f ca="1"/>
        <v/>
      </c>
      <c r="X9" s="15" t="str">
        <f ca="1"/>
        <v/>
      </c>
      <c r="Y9" s="15" t="str">
        <f ca="1"/>
        <v/>
      </c>
      <c r="Z9" s="15" t="str">
        <f ca="1"/>
        <v/>
      </c>
      <c r="AA9" s="15" t="str">
        <f ca="1"/>
        <v/>
      </c>
      <c r="AB9" s="15" t="str">
        <f ca="1"/>
        <v/>
      </c>
      <c r="AC9" s="15" t="str">
        <f ca="1"/>
        <v/>
      </c>
      <c r="AD9" s="15" t="str">
        <f ca="1"/>
        <v/>
      </c>
      <c r="AE9" s="15" t="str">
        <f ca="1"/>
        <v/>
      </c>
      <c r="AF9" s="15" t="str">
        <f ca="1"/>
        <v/>
      </c>
      <c r="AG9" s="15" t="str">
        <f ca="1"/>
        <v/>
      </c>
      <c r="AH9" s="15" t="str">
        <f ca="1"/>
        <v/>
      </c>
      <c r="AI9" s="15" t="str">
        <f ca="1"/>
        <v/>
      </c>
      <c r="AJ9" s="15" t="str">
        <f ca="1"/>
        <v/>
      </c>
      <c r="AK9" s="15" t="str">
        <f ca="1"/>
        <v/>
      </c>
      <c r="AL9" s="15" t="str">
        <f ca="1"/>
        <v/>
      </c>
      <c r="AM9" s="15" t="str">
        <f ca="1"/>
        <v/>
      </c>
      <c r="AN9" s="15" t="str">
        <f ca="1"/>
        <v/>
      </c>
      <c r="AO9" s="15" t="str">
        <f ca="1"/>
        <v/>
      </c>
      <c r="AP9" s="15" t="str">
        <f ca="1"/>
        <v/>
      </c>
      <c r="AQ9" s="56" t="str">
        <f ca="1"/>
        <v/>
      </c>
      <c r="AR9" s="77" t="str">
        <f ca="1"/>
        <v/>
      </c>
      <c r="AS9" s="77" t="str">
        <f ca="1"/>
        <v/>
      </c>
      <c r="AT9" s="77" t="str">
        <f ca="1"/>
        <v/>
      </c>
      <c r="AU9" s="77" t="str">
        <f ca="1"/>
        <v/>
      </c>
      <c r="AV9" s="77" t="str">
        <f ca="1"/>
        <v/>
      </c>
      <c r="AW9" s="77" t="str">
        <f ca="1"/>
        <v/>
      </c>
      <c r="AX9" s="77"/>
      <c r="AY9" s="77"/>
      <c r="AZ9" s="77"/>
      <c r="BA9" s="77"/>
      <c r="BB9" s="77"/>
      <c r="BC9" s="77" t="s">
        <v>678</v>
      </c>
      <c r="BD9" s="77"/>
      <c r="BE9" s="98" t="str">
        <f t="shared" ca="1" si="4"/>
        <v xml:space="preserve">;; </v>
      </c>
      <c r="BF9" s="98" t="s">
        <v>573</v>
      </c>
      <c r="BG9" s="77"/>
      <c r="BH9" s="77"/>
      <c r="BI9" s="77"/>
      <c r="BJ9" s="77"/>
      <c r="BK9" s="77"/>
      <c r="BL9" s="102"/>
      <c r="BO9" s="33"/>
    </row>
    <row r="10" spans="1:67" ht="20.100000000000001" customHeight="1" x14ac:dyDescent="0.3">
      <c r="A10" s="7" t="s">
        <v>80</v>
      </c>
      <c r="B10" s="9" t="s">
        <v>48</v>
      </c>
      <c r="C10" s="17">
        <f t="shared" si="0"/>
        <v>49.625399999999999</v>
      </c>
      <c r="D10" s="18">
        <f t="shared" si="0"/>
        <v>106.1709</v>
      </c>
      <c r="E10" s="64">
        <f t="shared" si="0"/>
        <v>0</v>
      </c>
      <c r="F10" s="17">
        <f t="shared" si="1"/>
        <v>6.6</v>
      </c>
      <c r="G10" s="18">
        <f t="shared" si="2"/>
        <v>1.1200000000000001</v>
      </c>
      <c r="H10" s="19">
        <f t="shared" si="3"/>
        <v>0</v>
      </c>
      <c r="I10" s="8" t="str" cm="1">
        <f t="array" ref="I10">_xlfn.CONCAT(ROUND(F10:H10,2)&amp;", ")</f>
        <v xml:space="preserve">6.6, 1.12, 0, </v>
      </c>
      <c r="J10" s="8"/>
      <c r="K10" s="7" t="str" cm="1">
        <f t="array" aca="1" ref="K10" ca="1">LOWER(INDEX($C$2:$E$2,1,ROW(A3)))&amp;" = ["&amp;_xlfn.CONCAT(ROUND(OFFSET($F$20:$F$23,,ROW(A3)-1),2)&amp;", ",ROUND(OFFSET($F$104:$F$107,,ROW(A3)-1),2)&amp;", ")&amp;"]"</f>
        <v>z = [0, 0, 0, 0, 0, 0, 0, 0, ]</v>
      </c>
      <c r="L10" s="8" t="s">
        <v>358</v>
      </c>
      <c r="M10" s="8"/>
      <c r="N10" s="31">
        <v>15.72</v>
      </c>
      <c r="O10" s="15"/>
      <c r="P10" s="15" t="str">
        <f ca="1"/>
        <v/>
      </c>
      <c r="Q10" s="15" t="str">
        <f ca="1"/>
        <v/>
      </c>
      <c r="R10" s="15" t="str">
        <f ca="1"/>
        <v xml:space="preserve">15.72, </v>
      </c>
      <c r="S10" s="15" t="str">
        <f ca="1"/>
        <v/>
      </c>
      <c r="T10" s="15" t="str">
        <f ca="1"/>
        <v xml:space="preserve">15.72, </v>
      </c>
      <c r="U10" s="15" t="str">
        <f ca="1"/>
        <v/>
      </c>
      <c r="V10" s="15" t="str">
        <f ca="1"/>
        <v/>
      </c>
      <c r="W10" s="15" t="str">
        <f ca="1"/>
        <v/>
      </c>
      <c r="X10" s="15" t="str">
        <f ca="1"/>
        <v xml:space="preserve">15.72, </v>
      </c>
      <c r="Y10" s="15" t="str">
        <f ca="1"/>
        <v/>
      </c>
      <c r="Z10" s="15" t="str">
        <f ca="1"/>
        <v/>
      </c>
      <c r="AA10" s="15" t="str">
        <f ca="1"/>
        <v xml:space="preserve">15.72, </v>
      </c>
      <c r="AB10" s="15" t="str">
        <f ca="1"/>
        <v/>
      </c>
      <c r="AC10" s="15" t="str">
        <f ca="1"/>
        <v/>
      </c>
      <c r="AD10" s="15" t="str">
        <f ca="1"/>
        <v/>
      </c>
      <c r="AE10" s="15" t="str">
        <f ca="1"/>
        <v xml:space="preserve">15.72, </v>
      </c>
      <c r="AF10" s="15" t="str">
        <f ca="1"/>
        <v/>
      </c>
      <c r="AG10" s="15" t="str">
        <f ca="1"/>
        <v xml:space="preserve">15.72, </v>
      </c>
      <c r="AH10" s="15" t="str">
        <f ca="1"/>
        <v/>
      </c>
      <c r="AI10" s="15" t="str">
        <f ca="1"/>
        <v/>
      </c>
      <c r="AJ10" s="15" t="str">
        <f ca="1"/>
        <v/>
      </c>
      <c r="AK10" s="15" t="str">
        <f ca="1"/>
        <v/>
      </c>
      <c r="AL10" s="15" t="str">
        <f ca="1"/>
        <v/>
      </c>
      <c r="AM10" s="15" t="str">
        <f ca="1"/>
        <v/>
      </c>
      <c r="AN10" s="15" t="str">
        <f ca="1"/>
        <v/>
      </c>
      <c r="AO10" s="15" t="str">
        <f ca="1"/>
        <v/>
      </c>
      <c r="AP10" s="15" t="str">
        <f ca="1"/>
        <v/>
      </c>
      <c r="AQ10" s="56" t="str">
        <f ca="1"/>
        <v/>
      </c>
      <c r="AR10" s="77" t="str">
        <f ca="1"/>
        <v/>
      </c>
      <c r="AS10" s="77" t="str">
        <f ca="1"/>
        <v/>
      </c>
      <c r="AT10" s="77" t="str">
        <f ca="1"/>
        <v/>
      </c>
      <c r="AU10" s="77" t="str">
        <f ca="1"/>
        <v/>
      </c>
      <c r="AV10" s="77" t="str">
        <f ca="1"/>
        <v/>
      </c>
      <c r="AW10" s="77" t="str">
        <f ca="1"/>
        <v/>
      </c>
      <c r="AX10" s="77"/>
      <c r="AY10" s="77"/>
      <c r="AZ10" s="77"/>
      <c r="BA10" s="77"/>
      <c r="BB10" s="77"/>
      <c r="BC10" s="77" t="s">
        <v>678</v>
      </c>
      <c r="BD10" s="77"/>
      <c r="BE10" s="98" t="str">
        <f t="shared" ca="1" si="4"/>
        <v xml:space="preserve">15.72, 15.72, 15.72, 15.72, 15.72, 15.72, ;; </v>
      </c>
      <c r="BF10" s="98" t="s">
        <v>574</v>
      </c>
      <c r="BG10" s="77"/>
      <c r="BH10" s="77"/>
      <c r="BI10" s="77"/>
      <c r="BJ10" s="77"/>
      <c r="BK10" s="77"/>
      <c r="BL10" s="102"/>
      <c r="BN10" s="7" t="s">
        <v>653</v>
      </c>
      <c r="BO10" s="33"/>
    </row>
    <row r="11" spans="1:67" ht="20.100000000000001" customHeight="1" x14ac:dyDescent="0.3">
      <c r="A11" s="7" t="s">
        <v>80</v>
      </c>
      <c r="B11" s="9" t="s">
        <v>41</v>
      </c>
      <c r="C11" s="17">
        <f t="shared" si="0"/>
        <v>49.625399999999999</v>
      </c>
      <c r="D11" s="18">
        <f t="shared" si="0"/>
        <v>105.0509</v>
      </c>
      <c r="E11" s="64">
        <f t="shared" si="0"/>
        <v>0</v>
      </c>
      <c r="F11" s="17">
        <f t="shared" si="1"/>
        <v>6.6</v>
      </c>
      <c r="G11" s="18">
        <f t="shared" si="2"/>
        <v>0</v>
      </c>
      <c r="H11" s="19">
        <f t="shared" si="3"/>
        <v>0</v>
      </c>
      <c r="I11" s="8" t="str" cm="1">
        <f t="array" ref="I11">_xlfn.CONCAT(ROUND(F11:H11,2)&amp;", ")</f>
        <v xml:space="preserve">6.6, 0, 0, </v>
      </c>
      <c r="J11" s="8"/>
      <c r="K11" s="173" t="s">
        <v>485</v>
      </c>
      <c r="L11" s="173"/>
      <c r="M11" s="8"/>
      <c r="N11" s="31">
        <v>14.9</v>
      </c>
      <c r="O11" s="15"/>
      <c r="P11" s="15" t="str">
        <f ca="1"/>
        <v/>
      </c>
      <c r="Q11" s="15" t="str">
        <f ca="1"/>
        <v/>
      </c>
      <c r="R11" s="15" t="str">
        <f ca="1"/>
        <v xml:space="preserve">14.9, </v>
      </c>
      <c r="S11" s="15" t="str">
        <f ca="1"/>
        <v/>
      </c>
      <c r="T11" s="15" t="str">
        <f ca="1"/>
        <v xml:space="preserve">14.9, </v>
      </c>
      <c r="U11" s="15" t="str">
        <f ca="1"/>
        <v/>
      </c>
      <c r="V11" s="15" t="str">
        <f ca="1"/>
        <v/>
      </c>
      <c r="W11" s="15" t="str">
        <f ca="1"/>
        <v/>
      </c>
      <c r="X11" s="15" t="str">
        <f ca="1"/>
        <v xml:space="preserve">14.9, </v>
      </c>
      <c r="Y11" s="15" t="str">
        <f ca="1"/>
        <v/>
      </c>
      <c r="Z11" s="15" t="str">
        <f ca="1"/>
        <v/>
      </c>
      <c r="AA11" s="15" t="str">
        <f ca="1"/>
        <v xml:space="preserve">14.9, </v>
      </c>
      <c r="AB11" s="15" t="str">
        <f ca="1"/>
        <v/>
      </c>
      <c r="AC11" s="15" t="str">
        <f ca="1"/>
        <v/>
      </c>
      <c r="AD11" s="15" t="str">
        <f ca="1"/>
        <v/>
      </c>
      <c r="AE11" s="15" t="str">
        <f ca="1"/>
        <v xml:space="preserve">14.9, </v>
      </c>
      <c r="AF11" s="15" t="str">
        <f ca="1"/>
        <v/>
      </c>
      <c r="AG11" s="15" t="str">
        <f ca="1"/>
        <v xml:space="preserve">14.9, </v>
      </c>
      <c r="AH11" s="15" t="str">
        <f ca="1"/>
        <v/>
      </c>
      <c r="AI11" s="15" t="str">
        <f ca="1"/>
        <v xml:space="preserve">14.9, </v>
      </c>
      <c r="AJ11" s="15" t="str">
        <f ca="1"/>
        <v/>
      </c>
      <c r="AK11" s="15" t="str">
        <f ca="1"/>
        <v/>
      </c>
      <c r="AL11" s="15" t="str">
        <f ca="1"/>
        <v/>
      </c>
      <c r="AM11" s="15" t="str">
        <f ca="1"/>
        <v/>
      </c>
      <c r="AN11" s="15" t="str">
        <f ca="1"/>
        <v/>
      </c>
      <c r="AO11" s="15" t="str">
        <f ca="1"/>
        <v/>
      </c>
      <c r="AP11" s="15" t="str">
        <f ca="1"/>
        <v xml:space="preserve">14.9, </v>
      </c>
      <c r="AQ11" s="56" t="str">
        <f ca="1"/>
        <v/>
      </c>
      <c r="AR11" s="77" t="str">
        <f ca="1"/>
        <v xml:space="preserve">14.9, </v>
      </c>
      <c r="AS11" s="77" t="str">
        <f ca="1"/>
        <v xml:space="preserve">14.9, </v>
      </c>
      <c r="AT11" s="77" t="str">
        <f ca="1"/>
        <v/>
      </c>
      <c r="AU11" s="77" t="str">
        <f ca="1"/>
        <v xml:space="preserve">14.9, </v>
      </c>
      <c r="AV11" s="77" t="str">
        <f ca="1"/>
        <v/>
      </c>
      <c r="AW11" s="77" t="str">
        <f ca="1"/>
        <v/>
      </c>
      <c r="AX11" s="77"/>
      <c r="AY11" s="77"/>
      <c r="AZ11" s="77"/>
      <c r="BA11" s="77"/>
      <c r="BB11" s="77"/>
      <c r="BC11" s="77" t="s">
        <v>678</v>
      </c>
      <c r="BD11" s="77"/>
      <c r="BE11" s="98" t="str">
        <f t="shared" ca="1" si="4"/>
        <v xml:space="preserve">14.9, 14.9, 14.9, 14.9, 14.9, 14.9, 14.9, 14.9, 14.9, 14.9, 14.9, ;; </v>
      </c>
      <c r="BF11" s="98" t="s">
        <v>575</v>
      </c>
      <c r="BG11" s="77"/>
      <c r="BH11" s="77"/>
      <c r="BI11" s="77"/>
      <c r="BJ11" s="77"/>
      <c r="BK11" s="77"/>
      <c r="BL11" s="102" t="s">
        <v>361</v>
      </c>
      <c r="BN11" s="7" t="s">
        <v>654</v>
      </c>
      <c r="BO11" s="33"/>
    </row>
    <row r="12" spans="1:67" ht="20.100000000000001" customHeight="1" x14ac:dyDescent="0.3">
      <c r="A12" s="7" t="s">
        <v>80</v>
      </c>
      <c r="B12" s="9" t="s">
        <v>363</v>
      </c>
      <c r="C12" s="17">
        <f t="shared" si="0"/>
        <v>52.825400000000002</v>
      </c>
      <c r="D12" s="18">
        <f t="shared" si="0"/>
        <v>113.57089999999999</v>
      </c>
      <c r="E12" s="64">
        <f t="shared" si="0"/>
        <v>0</v>
      </c>
      <c r="F12" s="17">
        <f t="shared" si="1"/>
        <v>9.8000000000000007</v>
      </c>
      <c r="G12" s="18">
        <f t="shared" si="2"/>
        <v>8.52</v>
      </c>
      <c r="H12" s="19">
        <f t="shared" si="3"/>
        <v>0</v>
      </c>
      <c r="I12" s="8" t="str" cm="1">
        <f t="array" ref="I12">_xlfn.CONCAT(ROUND(F12:H12,2)&amp;", ")</f>
        <v xml:space="preserve">9.8, 8.52, 0, </v>
      </c>
      <c r="J12" s="8"/>
      <c r="K12" s="7" t="str" cm="1">
        <f t="array" aca="1" ref="K12" ca="1">LOWER(INDEX($C$2:$E$2,1,ROW(A1)))&amp;" = ["&amp;_xlfn.CONCAT(ROUND(OFFSET($F$3:$F$23,,ROW(A1)-1),2)&amp;", ")&amp;"]"</f>
        <v>x = [6.6, 0, 0, 4.9, 4.9, 9.8, 9.8, 6.6, 6.6, 9.8, 9.8, 9.8, 9.8, 1.7, 3.79, 3.79, 1.7, 9.8, 6.45, 6.45, 9.8, ]</v>
      </c>
      <c r="L12" s="7" t="s">
        <v>488</v>
      </c>
      <c r="M12" s="8"/>
      <c r="N12" s="31">
        <v>13.9</v>
      </c>
      <c r="O12" s="15"/>
      <c r="P12" s="15" t="str">
        <f ca="1"/>
        <v/>
      </c>
      <c r="Q12" s="15" t="str">
        <f ca="1"/>
        <v/>
      </c>
      <c r="R12" s="15" t="str">
        <f ca="1"/>
        <v xml:space="preserve">13.9, </v>
      </c>
      <c r="S12" s="15" t="str">
        <f ca="1"/>
        <v/>
      </c>
      <c r="T12" s="15" t="str">
        <f ca="1"/>
        <v xml:space="preserve">13.9, </v>
      </c>
      <c r="U12" s="15" t="str">
        <f ca="1"/>
        <v/>
      </c>
      <c r="V12" s="15" t="str">
        <f ca="1"/>
        <v/>
      </c>
      <c r="W12" s="15" t="str">
        <f ca="1"/>
        <v/>
      </c>
      <c r="X12" s="15" t="str">
        <f ca="1"/>
        <v xml:space="preserve">13.9, </v>
      </c>
      <c r="Y12" s="15" t="str">
        <f ca="1"/>
        <v/>
      </c>
      <c r="Z12" s="15" t="str">
        <f ca="1"/>
        <v/>
      </c>
      <c r="AA12" s="15" t="str">
        <f ca="1"/>
        <v xml:space="preserve">13.9, </v>
      </c>
      <c r="AB12" s="15" t="str">
        <f ca="1"/>
        <v/>
      </c>
      <c r="AC12" s="15" t="str">
        <f ca="1"/>
        <v/>
      </c>
      <c r="AD12" s="15" t="str">
        <f ca="1"/>
        <v/>
      </c>
      <c r="AE12" s="15" t="str">
        <f ca="1"/>
        <v xml:space="preserve">13.9, </v>
      </c>
      <c r="AF12" s="15" t="str">
        <f ca="1"/>
        <v/>
      </c>
      <c r="AG12" s="15" t="str">
        <f ca="1"/>
        <v xml:space="preserve">13.9, </v>
      </c>
      <c r="AH12" s="15" t="str">
        <f ca="1"/>
        <v/>
      </c>
      <c r="AI12" s="15" t="str">
        <f ca="1"/>
        <v xml:space="preserve">13.9, </v>
      </c>
      <c r="AJ12" s="15" t="str">
        <f ca="1"/>
        <v/>
      </c>
      <c r="AK12" s="15" t="str">
        <f ca="1"/>
        <v/>
      </c>
      <c r="AL12" s="15" t="str">
        <f ca="1"/>
        <v/>
      </c>
      <c r="AM12" s="15" t="str">
        <f ca="1"/>
        <v/>
      </c>
      <c r="AN12" s="15" t="str">
        <f ca="1"/>
        <v/>
      </c>
      <c r="AO12" s="15" t="str">
        <f ca="1"/>
        <v/>
      </c>
      <c r="AP12" s="15" t="str">
        <f ca="1"/>
        <v xml:space="preserve">13.9, </v>
      </c>
      <c r="AQ12" s="56" t="str">
        <f ca="1"/>
        <v/>
      </c>
      <c r="AR12" s="77" t="str">
        <f ca="1"/>
        <v xml:space="preserve">13.9, </v>
      </c>
      <c r="AS12" s="77" t="str">
        <f ca="1"/>
        <v xml:space="preserve">13.9, </v>
      </c>
      <c r="AT12" s="77" t="str">
        <f ca="1"/>
        <v/>
      </c>
      <c r="AU12" s="77" t="str">
        <f ca="1"/>
        <v xml:space="preserve">13.9, </v>
      </c>
      <c r="AV12" s="77" t="str">
        <f ca="1"/>
        <v/>
      </c>
      <c r="AW12" s="77" t="str">
        <f ca="1"/>
        <v/>
      </c>
      <c r="AX12" s="77"/>
      <c r="AY12" s="77"/>
      <c r="AZ12" s="77"/>
      <c r="BA12" s="77"/>
      <c r="BB12" s="77"/>
      <c r="BC12" s="77" t="s">
        <v>678</v>
      </c>
      <c r="BD12" s="77"/>
      <c r="BE12" s="98" t="str">
        <f t="shared" ca="1" si="4"/>
        <v xml:space="preserve">13.9, 13.9, 13.9, 13.9, 13.9, 13.9, 13.9, 13.9, 13.9, 13.9, 13.9, ;; </v>
      </c>
      <c r="BF12" s="98" t="s">
        <v>575</v>
      </c>
      <c r="BG12" s="77"/>
      <c r="BH12" s="77"/>
      <c r="BI12" s="77"/>
      <c r="BJ12" s="77"/>
      <c r="BK12" s="77"/>
      <c r="BL12" s="102"/>
      <c r="BN12" s="7" t="s">
        <v>655</v>
      </c>
      <c r="BO12" s="33"/>
    </row>
    <row r="13" spans="1:67" ht="20.100000000000001" customHeight="1" x14ac:dyDescent="0.3">
      <c r="A13" s="7" t="s">
        <v>80</v>
      </c>
      <c r="B13" s="9" t="s">
        <v>364</v>
      </c>
      <c r="C13" s="17">
        <f t="shared" si="0"/>
        <v>52.825400000000002</v>
      </c>
      <c r="D13" s="18">
        <f t="shared" si="0"/>
        <v>112.82089999999999</v>
      </c>
      <c r="E13" s="64">
        <f t="shared" si="0"/>
        <v>0</v>
      </c>
      <c r="F13" s="17">
        <f t="shared" si="1"/>
        <v>9.8000000000000007</v>
      </c>
      <c r="G13" s="18">
        <f t="shared" si="2"/>
        <v>7.77</v>
      </c>
      <c r="H13" s="19">
        <f t="shared" si="3"/>
        <v>0</v>
      </c>
      <c r="I13" s="8" t="str" cm="1">
        <f t="array" ref="I13">_xlfn.CONCAT(ROUND(F13:H13,2)&amp;", ")</f>
        <v xml:space="preserve">9.8, 7.77, 0, </v>
      </c>
      <c r="J13" s="8"/>
      <c r="K13" s="7" t="str" cm="1">
        <f t="array" aca="1" ref="K13" ca="1">LOWER(INDEX($C$2:$E$2,1,ROW(A2)))&amp;" = ["&amp;_xlfn.CONCAT(ROUND(OFFSET($F$3:$F$23,,ROW(A2)-1),2)&amp;", ")&amp;"]"</f>
        <v>y = [0, 0, 15.72, 15.72, 16.12, 16.12, 1.12, 1.12, 0, 8.52, 7.77, 6.77, 5.77, 6.87, 6.87, 5.02, 5.02, 5.02, 5.02, 8.52, 8.52, ]</v>
      </c>
      <c r="L13" s="7" t="s">
        <v>489</v>
      </c>
      <c r="M13" s="8"/>
      <c r="N13" s="31">
        <v>12.9</v>
      </c>
      <c r="O13" s="15"/>
      <c r="P13" s="15" t="str">
        <f ca="1"/>
        <v/>
      </c>
      <c r="Q13" s="15" t="str">
        <f ca="1"/>
        <v/>
      </c>
      <c r="R13" s="15" t="str">
        <f ca="1"/>
        <v xml:space="preserve">12.9, </v>
      </c>
      <c r="S13" s="15" t="str">
        <f ca="1"/>
        <v/>
      </c>
      <c r="T13" s="15" t="str">
        <f ca="1"/>
        <v xml:space="preserve">12.9, </v>
      </c>
      <c r="U13" s="15" t="str">
        <f ca="1"/>
        <v/>
      </c>
      <c r="V13" s="15" t="str">
        <f ca="1"/>
        <v/>
      </c>
      <c r="W13" s="15" t="str">
        <f ca="1"/>
        <v/>
      </c>
      <c r="X13" s="15" t="str">
        <f ca="1"/>
        <v xml:space="preserve">12.9, </v>
      </c>
      <c r="Y13" s="15" t="str">
        <f ca="1"/>
        <v/>
      </c>
      <c r="Z13" s="15" t="str">
        <f ca="1"/>
        <v/>
      </c>
      <c r="AA13" s="15" t="str">
        <f ca="1"/>
        <v xml:space="preserve">12.9, </v>
      </c>
      <c r="AB13" s="15" t="str">
        <f ca="1"/>
        <v/>
      </c>
      <c r="AC13" s="15" t="str">
        <f ca="1"/>
        <v/>
      </c>
      <c r="AD13" s="15" t="str">
        <f ca="1"/>
        <v/>
      </c>
      <c r="AE13" s="15" t="str">
        <f ca="1"/>
        <v xml:space="preserve">12.9, </v>
      </c>
      <c r="AF13" s="15" t="str">
        <f ca="1"/>
        <v/>
      </c>
      <c r="AG13" s="15" t="str">
        <f ca="1"/>
        <v xml:space="preserve">12.9, </v>
      </c>
      <c r="AH13" s="15" t="str">
        <f ca="1"/>
        <v/>
      </c>
      <c r="AI13" s="15" t="str">
        <f ca="1"/>
        <v xml:space="preserve">12.9, </v>
      </c>
      <c r="AJ13" s="15" t="str">
        <f ca="1"/>
        <v/>
      </c>
      <c r="AK13" s="15" t="str">
        <f ca="1"/>
        <v/>
      </c>
      <c r="AL13" s="15" t="str">
        <f ca="1"/>
        <v/>
      </c>
      <c r="AM13" s="15" t="str">
        <f ca="1"/>
        <v/>
      </c>
      <c r="AN13" s="15" t="str">
        <f ca="1"/>
        <v/>
      </c>
      <c r="AO13" s="15" t="str">
        <f ca="1"/>
        <v/>
      </c>
      <c r="AP13" s="15" t="str">
        <f ca="1"/>
        <v xml:space="preserve">12.9, </v>
      </c>
      <c r="AQ13" s="56" t="str">
        <f ca="1"/>
        <v/>
      </c>
      <c r="AR13" s="77" t="str">
        <f ca="1"/>
        <v xml:space="preserve">12.9, </v>
      </c>
      <c r="AS13" s="77" t="str">
        <f ca="1"/>
        <v xml:space="preserve">12.9, </v>
      </c>
      <c r="AT13" s="77" t="str">
        <f ca="1"/>
        <v/>
      </c>
      <c r="AU13" s="77" t="str">
        <f ca="1"/>
        <v xml:space="preserve">12.9, </v>
      </c>
      <c r="AV13" s="77" t="str">
        <f ca="1"/>
        <v/>
      </c>
      <c r="AW13" s="77" t="str">
        <f ca="1"/>
        <v/>
      </c>
      <c r="AX13" s="77"/>
      <c r="AY13" s="77"/>
      <c r="AZ13" s="77"/>
      <c r="BA13" s="77"/>
      <c r="BB13" s="77"/>
      <c r="BC13" s="77" t="s">
        <v>678</v>
      </c>
      <c r="BD13" s="77"/>
      <c r="BE13" s="98" t="str">
        <f t="shared" ca="1" si="4"/>
        <v xml:space="preserve">12.9, 12.9, 12.9, 12.9, 12.9, 12.9, 12.9, 12.9, 12.9, 12.9, 12.9, ;; </v>
      </c>
      <c r="BF13" s="98" t="s">
        <v>575</v>
      </c>
      <c r="BG13" s="77"/>
      <c r="BH13" s="77"/>
      <c r="BI13" s="77"/>
      <c r="BJ13" s="77"/>
      <c r="BK13" s="77"/>
      <c r="BL13" s="102"/>
      <c r="BO13" s="33"/>
    </row>
    <row r="14" spans="1:67" ht="20.100000000000001" customHeight="1" x14ac:dyDescent="0.3">
      <c r="A14" s="7" t="s">
        <v>80</v>
      </c>
      <c r="B14" s="9" t="s">
        <v>365</v>
      </c>
      <c r="C14" s="17">
        <f t="shared" si="0"/>
        <v>52.825400000000002</v>
      </c>
      <c r="D14" s="18">
        <f t="shared" si="0"/>
        <v>111.82089999999999</v>
      </c>
      <c r="E14" s="64">
        <f t="shared" si="0"/>
        <v>0</v>
      </c>
      <c r="F14" s="17">
        <f t="shared" si="1"/>
        <v>9.8000000000000007</v>
      </c>
      <c r="G14" s="18">
        <f t="shared" si="2"/>
        <v>6.77</v>
      </c>
      <c r="H14" s="19">
        <f t="shared" si="3"/>
        <v>0</v>
      </c>
      <c r="I14" s="8" t="str" cm="1">
        <f t="array" ref="I14">_xlfn.CONCAT(ROUND(F14:H14,2)&amp;", ")</f>
        <v xml:space="preserve">9.8, 6.77, 0, </v>
      </c>
      <c r="J14" s="8"/>
      <c r="K14" s="7" t="str" cm="1">
        <f t="array" aca="1" ref="K14" ca="1">LOWER(INDEX($C$2:$E$2,1,ROW(A3)))&amp;" = ["&amp;_xlfn.CONCAT(ROUND(OFFSET($F$3:$F$23,,ROW(A3)-1),2)&amp;", ")&amp;"]"</f>
        <v>z = [0, 0, 0, 0, 0, 0, 0, 0, 0, 0, 0, 0, 0, 0, 0, 0, 0, 0, 0, 0, 0, ]</v>
      </c>
      <c r="L14" s="7" t="s">
        <v>490</v>
      </c>
      <c r="M14" s="8"/>
      <c r="N14" s="31">
        <v>11.9</v>
      </c>
      <c r="O14" s="15"/>
      <c r="P14" s="15" t="str">
        <f ca="1"/>
        <v/>
      </c>
      <c r="Q14" s="15" t="str">
        <f ca="1"/>
        <v/>
      </c>
      <c r="R14" s="15" t="str">
        <f ca="1"/>
        <v xml:space="preserve">11.9, </v>
      </c>
      <c r="S14" s="15" t="str">
        <f ca="1"/>
        <v/>
      </c>
      <c r="T14" s="15" t="str">
        <f ca="1"/>
        <v xml:space="preserve">11.9, </v>
      </c>
      <c r="U14" s="15" t="str">
        <f ca="1"/>
        <v/>
      </c>
      <c r="V14" s="15" t="str">
        <f ca="1"/>
        <v/>
      </c>
      <c r="W14" s="15" t="str">
        <f ca="1"/>
        <v/>
      </c>
      <c r="X14" s="15" t="str">
        <f ca="1"/>
        <v xml:space="preserve">11.9, </v>
      </c>
      <c r="Y14" s="15" t="str">
        <f ca="1"/>
        <v/>
      </c>
      <c r="Z14" s="15" t="str">
        <f ca="1"/>
        <v/>
      </c>
      <c r="AA14" s="15" t="str">
        <f ca="1"/>
        <v xml:space="preserve">11.9, </v>
      </c>
      <c r="AB14" s="15" t="str">
        <f ca="1"/>
        <v/>
      </c>
      <c r="AC14" s="15" t="str">
        <f ca="1"/>
        <v/>
      </c>
      <c r="AD14" s="15" t="str">
        <f ca="1"/>
        <v/>
      </c>
      <c r="AE14" s="15" t="str">
        <f ca="1"/>
        <v xml:space="preserve">11.9, </v>
      </c>
      <c r="AF14" s="15" t="str">
        <f ca="1"/>
        <v/>
      </c>
      <c r="AG14" s="15" t="str">
        <f ca="1"/>
        <v xml:space="preserve">11.9, </v>
      </c>
      <c r="AH14" s="15" t="str">
        <f ca="1"/>
        <v/>
      </c>
      <c r="AI14" s="15" t="str">
        <f ca="1"/>
        <v xml:space="preserve">11.9, </v>
      </c>
      <c r="AJ14" s="15" t="str">
        <f ca="1"/>
        <v/>
      </c>
      <c r="AK14" s="15" t="str">
        <f ca="1"/>
        <v/>
      </c>
      <c r="AL14" s="15" t="str">
        <f ca="1"/>
        <v/>
      </c>
      <c r="AM14" s="15" t="str">
        <f ca="1"/>
        <v/>
      </c>
      <c r="AN14" s="15" t="str">
        <f ca="1"/>
        <v/>
      </c>
      <c r="AO14" s="15" t="str">
        <f ca="1"/>
        <v/>
      </c>
      <c r="AP14" s="15" t="str">
        <f ca="1"/>
        <v xml:space="preserve">11.9, </v>
      </c>
      <c r="AQ14" s="56" t="str">
        <f ca="1"/>
        <v/>
      </c>
      <c r="AR14" s="77" t="str">
        <f ca="1"/>
        <v xml:space="preserve">11.9, </v>
      </c>
      <c r="AS14" s="77" t="str">
        <f ca="1"/>
        <v xml:space="preserve">11.9, </v>
      </c>
      <c r="AT14" s="77" t="str">
        <f ca="1"/>
        <v/>
      </c>
      <c r="AU14" s="77" t="str">
        <f ca="1"/>
        <v xml:space="preserve">11.9, </v>
      </c>
      <c r="AV14" s="77" t="str">
        <f ca="1"/>
        <v/>
      </c>
      <c r="AW14" s="77" t="str">
        <f ca="1"/>
        <v/>
      </c>
      <c r="AX14" s="77"/>
      <c r="AY14" s="77"/>
      <c r="AZ14" s="77"/>
      <c r="BA14" s="77"/>
      <c r="BB14" s="77"/>
      <c r="BC14" s="77" t="s">
        <v>678</v>
      </c>
      <c r="BD14" s="77"/>
      <c r="BE14" s="98" t="str">
        <f t="shared" ca="1" si="4"/>
        <v xml:space="preserve">11.9, 11.9, 11.9, 11.9, 11.9, 11.9, 11.9, 11.9, 11.9, 11.9, 11.9, ;; </v>
      </c>
      <c r="BF14" s="98" t="s">
        <v>575</v>
      </c>
      <c r="BG14" s="77"/>
      <c r="BH14" s="77"/>
      <c r="BI14" s="77"/>
      <c r="BJ14" s="77"/>
      <c r="BK14" s="77"/>
      <c r="BL14" s="102"/>
      <c r="BO14" s="33"/>
    </row>
    <row r="15" spans="1:67" ht="20.100000000000001" customHeight="1" x14ac:dyDescent="0.3">
      <c r="A15" s="7" t="s">
        <v>80</v>
      </c>
      <c r="B15" s="9" t="s">
        <v>366</v>
      </c>
      <c r="C15" s="17">
        <f t="shared" si="0"/>
        <v>52.825400000000002</v>
      </c>
      <c r="D15" s="18">
        <f t="shared" si="0"/>
        <v>110.82089999999999</v>
      </c>
      <c r="E15" s="64">
        <f t="shared" si="0"/>
        <v>0</v>
      </c>
      <c r="F15" s="17">
        <f t="shared" si="1"/>
        <v>9.8000000000000007</v>
      </c>
      <c r="G15" s="18">
        <f t="shared" si="2"/>
        <v>5.77</v>
      </c>
      <c r="H15" s="19">
        <f t="shared" si="3"/>
        <v>0</v>
      </c>
      <c r="I15" s="8" t="str" cm="1">
        <f t="array" ref="I15">_xlfn.CONCAT(ROUND(F15:H15,2)&amp;", ")</f>
        <v xml:space="preserve">9.8, 5.77, 0, </v>
      </c>
      <c r="J15" s="8"/>
      <c r="K15" s="173" t="s">
        <v>486</v>
      </c>
      <c r="L15" s="173"/>
      <c r="M15" s="8"/>
      <c r="N15" s="31">
        <v>11.07</v>
      </c>
      <c r="O15" s="15"/>
      <c r="P15" s="15" t="str">
        <f ca="1"/>
        <v/>
      </c>
      <c r="Q15" s="15" t="str">
        <f ca="1"/>
        <v/>
      </c>
      <c r="R15" s="15" t="str">
        <f ca="1"/>
        <v/>
      </c>
      <c r="S15" s="15" t="str">
        <f ca="1"/>
        <v/>
      </c>
      <c r="T15" s="15" t="str">
        <f ca="1"/>
        <v/>
      </c>
      <c r="U15" s="15" t="str">
        <f ca="1"/>
        <v/>
      </c>
      <c r="V15" s="15" t="str">
        <f ca="1"/>
        <v/>
      </c>
      <c r="W15" s="15" t="str">
        <f ca="1"/>
        <v/>
      </c>
      <c r="X15" s="15" t="str">
        <f ca="1"/>
        <v/>
      </c>
      <c r="Y15" s="15" t="str">
        <f ca="1"/>
        <v/>
      </c>
      <c r="Z15" s="15" t="str">
        <f ca="1"/>
        <v/>
      </c>
      <c r="AA15" s="15" t="str">
        <f ca="1"/>
        <v/>
      </c>
      <c r="AB15" s="15" t="str">
        <f ca="1"/>
        <v/>
      </c>
      <c r="AC15" s="15" t="str">
        <f ca="1"/>
        <v/>
      </c>
      <c r="AD15" s="15" t="str">
        <f ca="1"/>
        <v/>
      </c>
      <c r="AE15" s="15" t="str">
        <f ca="1"/>
        <v/>
      </c>
      <c r="AF15" s="15" t="str">
        <f ca="1"/>
        <v/>
      </c>
      <c r="AG15" s="15" t="str">
        <f ca="1"/>
        <v/>
      </c>
      <c r="AH15" s="15" t="str">
        <f ca="1"/>
        <v/>
      </c>
      <c r="AI15" s="15" t="str">
        <f ca="1"/>
        <v/>
      </c>
      <c r="AJ15" s="15" t="str">
        <f ca="1"/>
        <v/>
      </c>
      <c r="AK15" s="15" t="str">
        <f ca="1"/>
        <v xml:space="preserve">11.07, </v>
      </c>
      <c r="AL15" s="15" t="str">
        <f ca="1"/>
        <v/>
      </c>
      <c r="AM15" s="15" t="str">
        <f ca="1"/>
        <v/>
      </c>
      <c r="AN15" s="15" t="str">
        <f ca="1"/>
        <v/>
      </c>
      <c r="AO15" s="15" t="str">
        <f ca="1"/>
        <v/>
      </c>
      <c r="AP15" s="15" t="str">
        <f ca="1"/>
        <v xml:space="preserve">11.07, </v>
      </c>
      <c r="AQ15" s="56" t="str">
        <f ca="1"/>
        <v/>
      </c>
      <c r="AR15" s="77" t="str">
        <f ca="1"/>
        <v xml:space="preserve">11.07, </v>
      </c>
      <c r="AS15" s="77" t="str">
        <f ca="1"/>
        <v xml:space="preserve">11.07, </v>
      </c>
      <c r="AT15" s="77" t="str">
        <f ca="1"/>
        <v/>
      </c>
      <c r="AU15" s="77" t="str">
        <f ca="1"/>
        <v xml:space="preserve">11.07, </v>
      </c>
      <c r="AV15" s="77" t="str">
        <f ca="1"/>
        <v/>
      </c>
      <c r="AW15" s="77" t="str">
        <f ca="1"/>
        <v/>
      </c>
      <c r="AX15" s="77"/>
      <c r="AY15" s="77"/>
      <c r="AZ15" s="77"/>
      <c r="BA15" s="77"/>
      <c r="BB15" s="77"/>
      <c r="BC15" s="77" t="s">
        <v>678</v>
      </c>
      <c r="BD15" s="77"/>
      <c r="BE15" s="98" t="str">
        <f t="shared" ca="1" si="4"/>
        <v xml:space="preserve">11.07, 11.07, 11.07, 11.07, 11.07, ;; </v>
      </c>
      <c r="BF15" s="98" t="s">
        <v>576</v>
      </c>
      <c r="BG15" s="77"/>
      <c r="BH15" s="77"/>
      <c r="BI15" s="77"/>
      <c r="BJ15" s="77"/>
      <c r="BK15" s="77"/>
      <c r="BL15" s="102"/>
      <c r="BO15" s="33"/>
    </row>
    <row r="16" spans="1:67" ht="20.100000000000001" customHeight="1" x14ac:dyDescent="0.3">
      <c r="A16" s="7" t="s">
        <v>79</v>
      </c>
      <c r="B16" s="13" t="s">
        <v>52</v>
      </c>
      <c r="C16" s="20">
        <f t="shared" si="0"/>
        <v>44.7254</v>
      </c>
      <c r="D16" s="21">
        <f t="shared" si="0"/>
        <v>111.9209</v>
      </c>
      <c r="E16" s="65">
        <f t="shared" si="0"/>
        <v>0</v>
      </c>
      <c r="F16" s="20">
        <f t="shared" si="1"/>
        <v>1.7</v>
      </c>
      <c r="G16" s="21">
        <f t="shared" si="2"/>
        <v>6.87</v>
      </c>
      <c r="H16" s="22">
        <f t="shared" si="3"/>
        <v>0</v>
      </c>
      <c r="I16" s="8" t="str" cm="1">
        <f t="array" ref="I16">_xlfn.CONCAT(ROUND(F16:H16,2)&amp;", ")</f>
        <v xml:space="preserve">1.7, 6.87, 0, </v>
      </c>
      <c r="J16" s="8"/>
      <c r="K16" s="7" t="str" cm="1">
        <f t="array" aca="1" ref="K16" ca="1">LOWER(INDEX($C$2:$E$2,1,ROW(A1)))&amp;" = ["&amp;_xlfn.CONCAT(ROUND(OFFSET($F$108:$F$142,,ROW(A1)-1),2)&amp;", ")&amp;"]"</f>
        <v>x = [0, 6.02, 9.8, 2.67, 0, 3.79, 6.02, 5.6, 6.45, 1.7, 0.95, 0, 5.6, 3.79, 5.6, 6.45, 6.6, 9.8, 3.15, 0, 3.15, 6.6, 0, 3.15, 3.15, 3.15, 3.79, 3.79, 4.9, 4.9, 5.6, 5.6, 6.02, 6.02, 6.6, ]</v>
      </c>
      <c r="M16" s="8"/>
      <c r="N16" s="31">
        <v>10.9</v>
      </c>
      <c r="O16" s="15"/>
      <c r="P16" s="15" t="str">
        <f ca="1"/>
        <v/>
      </c>
      <c r="Q16" s="15" t="str">
        <f ca="1"/>
        <v/>
      </c>
      <c r="R16" s="15" t="str">
        <f ca="1"/>
        <v xml:space="preserve">10.9, </v>
      </c>
      <c r="S16" s="15" t="str">
        <f ca="1"/>
        <v/>
      </c>
      <c r="T16" s="15" t="str">
        <f ca="1"/>
        <v xml:space="preserve">10.9, </v>
      </c>
      <c r="U16" s="15" t="str">
        <f ca="1"/>
        <v/>
      </c>
      <c r="V16" s="15" t="str">
        <f ca="1"/>
        <v/>
      </c>
      <c r="W16" s="15" t="str">
        <f ca="1"/>
        <v/>
      </c>
      <c r="X16" s="15" t="str">
        <f ca="1"/>
        <v xml:space="preserve">10.9, </v>
      </c>
      <c r="Y16" s="15" t="str">
        <f ca="1"/>
        <v/>
      </c>
      <c r="Z16" s="15" t="str">
        <f ca="1"/>
        <v/>
      </c>
      <c r="AA16" s="15" t="str">
        <f ca="1"/>
        <v xml:space="preserve">10.9, </v>
      </c>
      <c r="AB16" s="15" t="str">
        <f ca="1"/>
        <v/>
      </c>
      <c r="AC16" s="15" t="str">
        <f ca="1"/>
        <v/>
      </c>
      <c r="AD16" s="15" t="str">
        <f ca="1"/>
        <v/>
      </c>
      <c r="AE16" s="15" t="str">
        <f ca="1"/>
        <v xml:space="preserve">10.9, </v>
      </c>
      <c r="AF16" s="15" t="str">
        <f ca="1"/>
        <v/>
      </c>
      <c r="AG16" s="15" t="str">
        <f ca="1"/>
        <v xml:space="preserve">10.9, </v>
      </c>
      <c r="AH16" s="15" t="str">
        <f ca="1"/>
        <v/>
      </c>
      <c r="AI16" s="15" t="str">
        <f ca="1"/>
        <v xml:space="preserve">10.9, </v>
      </c>
      <c r="AJ16" s="15" t="str">
        <f ca="1"/>
        <v/>
      </c>
      <c r="AK16" s="15" t="str">
        <f ca="1"/>
        <v/>
      </c>
      <c r="AL16" s="15" t="str">
        <f ca="1"/>
        <v/>
      </c>
      <c r="AM16" s="15" t="str">
        <f ca="1"/>
        <v/>
      </c>
      <c r="AN16" s="15" t="str">
        <f ca="1"/>
        <v/>
      </c>
      <c r="AO16" s="15" t="str">
        <f ca="1"/>
        <v/>
      </c>
      <c r="AP16" s="15" t="str">
        <f ca="1"/>
        <v xml:space="preserve">10.9, </v>
      </c>
      <c r="AQ16" s="56" t="str">
        <f ca="1"/>
        <v/>
      </c>
      <c r="AR16" s="77" t="str">
        <f ca="1"/>
        <v xml:space="preserve">10.9, </v>
      </c>
      <c r="AS16" s="77" t="str">
        <f ca="1"/>
        <v xml:space="preserve">10.9, </v>
      </c>
      <c r="AT16" s="77" t="str">
        <f ca="1"/>
        <v/>
      </c>
      <c r="AU16" s="77" t="str">
        <f ca="1"/>
        <v xml:space="preserve">10.9, </v>
      </c>
      <c r="AV16" s="77" t="str">
        <f ca="1"/>
        <v/>
      </c>
      <c r="AW16" s="77" t="str">
        <f ca="1"/>
        <v/>
      </c>
      <c r="AX16" s="77"/>
      <c r="AY16" s="77"/>
      <c r="AZ16" s="77"/>
      <c r="BA16" s="77"/>
      <c r="BB16" s="77"/>
      <c r="BC16" s="77" t="s">
        <v>678</v>
      </c>
      <c r="BD16" s="77"/>
      <c r="BE16" s="98" t="str">
        <f t="shared" ca="1" si="4"/>
        <v xml:space="preserve">10.9, 10.9, 10.9, 10.9, 10.9, 10.9, 10.9, 10.9, 10.9, 10.9, 10.9, ;; </v>
      </c>
      <c r="BF16" s="98" t="s">
        <v>575</v>
      </c>
      <c r="BG16" s="77"/>
      <c r="BH16" s="77"/>
      <c r="BI16" s="77"/>
      <c r="BJ16" s="77"/>
      <c r="BK16" s="77"/>
      <c r="BL16" s="102" t="s">
        <v>360</v>
      </c>
      <c r="BO16" s="33"/>
    </row>
    <row r="17" spans="1:67" ht="20.100000000000001" customHeight="1" x14ac:dyDescent="0.3">
      <c r="A17" s="7" t="s">
        <v>79</v>
      </c>
      <c r="B17" s="9" t="s">
        <v>53</v>
      </c>
      <c r="C17" s="17">
        <f t="shared" si="0"/>
        <v>46.810400000000001</v>
      </c>
      <c r="D17" s="18">
        <f t="shared" si="0"/>
        <v>111.9209</v>
      </c>
      <c r="E17" s="64">
        <f t="shared" si="0"/>
        <v>0</v>
      </c>
      <c r="F17" s="17">
        <f t="shared" si="1"/>
        <v>3.79</v>
      </c>
      <c r="G17" s="18">
        <f t="shared" si="2"/>
        <v>6.87</v>
      </c>
      <c r="H17" s="19">
        <f t="shared" si="3"/>
        <v>0</v>
      </c>
      <c r="I17" s="8" t="str" cm="1">
        <f t="array" ref="I17">_xlfn.CONCAT(ROUND(F17:H17,2)&amp;", ")</f>
        <v xml:space="preserve">3.79, 6.87, 0, </v>
      </c>
      <c r="J17" s="8"/>
      <c r="K17" s="7" t="str" cm="1">
        <f t="array" aca="1" ref="K17" ca="1">LOWER(INDEX($C$2:$E$2,1,ROW(A2)))&amp;" = ["&amp;_xlfn.CONCAT(ROUND(OFFSET($F$108:$F$142,,ROW(A2)-1),2)&amp;", ")&amp;"]"</f>
        <v>y = [0, 11.07, 11.07, 10.67, 10.67, 10.67, 10.67, 8.52, 8.52, 6.87, 6.87, 6.87, 5.02, 5.02, 5.02, 5.02, 3.77, 3.77, 3.37, 3.37, 1.12, 1.12, 0.52, 0.52, 0.52, 3.37, 6.87, 10.67, 15.72, 10.67, 5.02, 8.52, 8.52, 11.07, 1.12, ]</v>
      </c>
      <c r="M17" s="8"/>
      <c r="N17" s="31">
        <v>10.67</v>
      </c>
      <c r="O17" s="15"/>
      <c r="P17" s="15" t="str">
        <f ca="1"/>
        <v/>
      </c>
      <c r="Q17" s="15" t="str">
        <f ca="1"/>
        <v/>
      </c>
      <c r="R17" s="15" t="str">
        <f ca="1"/>
        <v xml:space="preserve">10.67, </v>
      </c>
      <c r="S17" s="15" t="str">
        <f ca="1"/>
        <v xml:space="preserve">10.67, </v>
      </c>
      <c r="T17" s="15" t="str">
        <f ca="1"/>
        <v xml:space="preserve">10.67, </v>
      </c>
      <c r="U17" s="15" t="str">
        <f ca="1"/>
        <v xml:space="preserve">10.67, </v>
      </c>
      <c r="V17" s="15" t="str">
        <f ca="1"/>
        <v/>
      </c>
      <c r="W17" s="15" t="str">
        <f ca="1"/>
        <v/>
      </c>
      <c r="X17" s="15" t="str">
        <f ca="1"/>
        <v xml:space="preserve">10.67, </v>
      </c>
      <c r="Y17" s="15" t="str">
        <f ca="1"/>
        <v xml:space="preserve">10.67, </v>
      </c>
      <c r="Z17" s="15" t="str">
        <f ca="1"/>
        <v xml:space="preserve">10.67, </v>
      </c>
      <c r="AA17" s="15" t="str">
        <f ca="1"/>
        <v/>
      </c>
      <c r="AB17" s="15" t="str">
        <f ca="1"/>
        <v/>
      </c>
      <c r="AC17" s="15" t="str">
        <f ca="1"/>
        <v/>
      </c>
      <c r="AD17" s="15" t="str">
        <f ca="1"/>
        <v xml:space="preserve">10.67, </v>
      </c>
      <c r="AE17" s="15" t="str">
        <f ca="1"/>
        <v/>
      </c>
      <c r="AF17" s="15" t="str">
        <f ca="1"/>
        <v/>
      </c>
      <c r="AG17" s="15" t="str">
        <f ca="1"/>
        <v xml:space="preserve">10.67, </v>
      </c>
      <c r="AH17" s="15" t="str">
        <f ca="1"/>
        <v/>
      </c>
      <c r="AI17" s="15" t="str">
        <f ca="1"/>
        <v/>
      </c>
      <c r="AJ17" s="15" t="str">
        <f ca="1"/>
        <v/>
      </c>
      <c r="AK17" s="15" t="str">
        <f ca="1"/>
        <v xml:space="preserve">10.67, </v>
      </c>
      <c r="AL17" s="15" t="str">
        <f ca="1"/>
        <v/>
      </c>
      <c r="AM17" s="15" t="str">
        <f ca="1"/>
        <v/>
      </c>
      <c r="AN17" s="15" t="str">
        <f ca="1"/>
        <v/>
      </c>
      <c r="AO17" s="15" t="str">
        <f ca="1"/>
        <v/>
      </c>
      <c r="AP17" s="15" t="str">
        <f ca="1"/>
        <v/>
      </c>
      <c r="AQ17" s="56" t="str">
        <f ca="1"/>
        <v/>
      </c>
      <c r="AR17" s="77" t="str">
        <f ca="1"/>
        <v/>
      </c>
      <c r="AS17" s="77" t="str">
        <f ca="1"/>
        <v/>
      </c>
      <c r="AT17" s="77" t="str">
        <f ca="1"/>
        <v/>
      </c>
      <c r="AU17" s="77" t="str">
        <f ca="1"/>
        <v/>
      </c>
      <c r="AV17" s="77" t="str">
        <f ca="1"/>
        <v/>
      </c>
      <c r="AW17" s="77" t="str">
        <f ca="1"/>
        <v/>
      </c>
      <c r="AX17" s="77"/>
      <c r="AY17" s="77"/>
      <c r="AZ17" s="77"/>
      <c r="BA17" s="77"/>
      <c r="BB17" s="77"/>
      <c r="BC17" s="77" t="s">
        <v>678</v>
      </c>
      <c r="BD17" s="77"/>
      <c r="BE17" s="98" t="str">
        <f t="shared" ca="1" si="4"/>
        <v xml:space="preserve">10.67, 10.67, 10.67, 10.67, 10.67, 10.67, 10.67, 10.67, 10.67, 10.67, ;; </v>
      </c>
      <c r="BF17" s="98" t="s">
        <v>577</v>
      </c>
      <c r="BG17" s="77"/>
      <c r="BH17" s="77"/>
      <c r="BI17" s="77"/>
      <c r="BJ17" s="77"/>
      <c r="BK17" s="77"/>
      <c r="BL17" s="102" t="s">
        <v>359</v>
      </c>
      <c r="BO17" s="33"/>
    </row>
    <row r="18" spans="1:67" ht="20.100000000000001" customHeight="1" x14ac:dyDescent="0.3">
      <c r="A18" s="7" t="s">
        <v>79</v>
      </c>
      <c r="B18" s="9" t="s">
        <v>54</v>
      </c>
      <c r="C18" s="17">
        <f t="shared" si="0"/>
        <v>46.810400000000001</v>
      </c>
      <c r="D18" s="18">
        <f t="shared" si="0"/>
        <v>110.07089999999999</v>
      </c>
      <c r="E18" s="64">
        <f t="shared" si="0"/>
        <v>0</v>
      </c>
      <c r="F18" s="17">
        <f t="shared" si="1"/>
        <v>3.79</v>
      </c>
      <c r="G18" s="18">
        <f t="shared" si="2"/>
        <v>5.0199999999999996</v>
      </c>
      <c r="H18" s="19">
        <f t="shared" si="3"/>
        <v>0</v>
      </c>
      <c r="I18" s="8" t="str" cm="1">
        <f t="array" ref="I18">_xlfn.CONCAT(ROUND(F18:H18,2)&amp;", ")</f>
        <v xml:space="preserve">3.79, 5.02, 0, </v>
      </c>
      <c r="J18" s="8"/>
      <c r="K18" s="7" t="str" cm="1">
        <f t="array" aca="1" ref="K18" ca="1">LOWER(INDEX($C$2:$E$2,1,ROW(A3)))&amp;" = ["&amp;_xlfn.CONCAT(ROUND(OFFSET($F$108:$F$142,,ROW(A3)-1),2)&amp;", ")&amp;"]"</f>
        <v>z = [0, 0, 0, 0, 0, 0, 0, 0, 0, 0, 0, 0, 0, 0, 0, 0, 0, 0, 0, 0, 0, 0, 0, 0, 0, 0, 0, 0, 0, 0, 0, 0, 0, 0, 0, ]</v>
      </c>
      <c r="L18" s="8"/>
      <c r="M18" s="8"/>
      <c r="N18" s="31">
        <v>9.9</v>
      </c>
      <c r="O18" s="15"/>
      <c r="P18" s="15" t="str">
        <f ca="1"/>
        <v/>
      </c>
      <c r="Q18" s="15" t="str">
        <f ca="1"/>
        <v/>
      </c>
      <c r="R18" s="15" t="str">
        <f ca="1"/>
        <v xml:space="preserve">9.9, </v>
      </c>
      <c r="S18" s="15" t="str">
        <f ca="1"/>
        <v/>
      </c>
      <c r="T18" s="15" t="str">
        <f ca="1"/>
        <v xml:space="preserve">9.9, </v>
      </c>
      <c r="U18" s="15" t="str">
        <f ca="1"/>
        <v/>
      </c>
      <c r="V18" s="15" t="str">
        <f ca="1"/>
        <v/>
      </c>
      <c r="W18" s="15" t="str">
        <f ca="1"/>
        <v/>
      </c>
      <c r="X18" s="15" t="str">
        <f ca="1"/>
        <v xml:space="preserve">9.9, </v>
      </c>
      <c r="Y18" s="15" t="str">
        <f ca="1"/>
        <v/>
      </c>
      <c r="Z18" s="15" t="str">
        <f ca="1"/>
        <v/>
      </c>
      <c r="AA18" s="15" t="str">
        <f ca="1"/>
        <v xml:space="preserve">9.9, </v>
      </c>
      <c r="AB18" s="15" t="str">
        <f ca="1"/>
        <v/>
      </c>
      <c r="AC18" s="15" t="str">
        <f ca="1"/>
        <v/>
      </c>
      <c r="AD18" s="15" t="str">
        <f ca="1"/>
        <v xml:space="preserve">9.9, </v>
      </c>
      <c r="AE18" s="15" t="str">
        <f ca="1"/>
        <v xml:space="preserve">9.9, </v>
      </c>
      <c r="AF18" s="15" t="str">
        <f ca="1"/>
        <v/>
      </c>
      <c r="AG18" s="15" t="str">
        <f ca="1"/>
        <v xml:space="preserve">9.9, </v>
      </c>
      <c r="AH18" s="15" t="str">
        <f ca="1"/>
        <v/>
      </c>
      <c r="AI18" s="15" t="str">
        <f ca="1"/>
        <v xml:space="preserve">9.9, </v>
      </c>
      <c r="AJ18" s="15" t="str">
        <f ca="1"/>
        <v/>
      </c>
      <c r="AK18" s="15" t="str">
        <f ca="1"/>
        <v xml:space="preserve">9.9, </v>
      </c>
      <c r="AL18" s="15" t="str">
        <f ca="1"/>
        <v/>
      </c>
      <c r="AM18" s="15" t="str">
        <f ca="1"/>
        <v/>
      </c>
      <c r="AN18" s="15" t="str">
        <f ca="1"/>
        <v/>
      </c>
      <c r="AO18" s="15" t="str">
        <f ca="1"/>
        <v/>
      </c>
      <c r="AP18" s="15" t="str">
        <f ca="1"/>
        <v xml:space="preserve">9.9, </v>
      </c>
      <c r="AQ18" s="56" t="str">
        <f ca="1"/>
        <v/>
      </c>
      <c r="AR18" s="77" t="str">
        <f ca="1"/>
        <v xml:space="preserve">9.9, </v>
      </c>
      <c r="AS18" s="77" t="str">
        <f ca="1"/>
        <v xml:space="preserve">9.9, </v>
      </c>
      <c r="AT18" s="77" t="str">
        <f ca="1"/>
        <v/>
      </c>
      <c r="AU18" s="77" t="str">
        <f ca="1"/>
        <v/>
      </c>
      <c r="AV18" s="77" t="str">
        <f ca="1"/>
        <v/>
      </c>
      <c r="AW18" s="77" t="str">
        <f ca="1"/>
        <v/>
      </c>
      <c r="AX18" s="77"/>
      <c r="AY18" s="77"/>
      <c r="AZ18" s="77"/>
      <c r="BA18" s="77"/>
      <c r="BB18" s="77"/>
      <c r="BC18" s="77" t="s">
        <v>678</v>
      </c>
      <c r="BD18" s="77"/>
      <c r="BE18" s="98" t="str">
        <f t="shared" ca="1" si="4"/>
        <v xml:space="preserve">9.9, 9.9, 9.9, 9.9, 9.9, 9.9, 9.9, 9.9, 9.9, 9.9, 9.9, 9.9, ;; </v>
      </c>
      <c r="BF18" s="98" t="s">
        <v>578</v>
      </c>
      <c r="BG18" s="77"/>
      <c r="BH18" s="77"/>
      <c r="BI18" s="77"/>
      <c r="BJ18" s="77"/>
      <c r="BK18" s="77"/>
      <c r="BO18" s="33"/>
    </row>
    <row r="19" spans="1:67" ht="20.100000000000001" customHeight="1" x14ac:dyDescent="0.3">
      <c r="A19" s="7" t="s">
        <v>79</v>
      </c>
      <c r="B19" s="14" t="s">
        <v>55</v>
      </c>
      <c r="C19" s="23">
        <f t="shared" si="0"/>
        <v>44.7254</v>
      </c>
      <c r="D19" s="24">
        <f t="shared" si="0"/>
        <v>110.07089999999999</v>
      </c>
      <c r="E19" s="66">
        <f t="shared" si="0"/>
        <v>0</v>
      </c>
      <c r="F19" s="23">
        <f t="shared" si="1"/>
        <v>1.7</v>
      </c>
      <c r="G19" s="24">
        <f t="shared" si="2"/>
        <v>5.0199999999999996</v>
      </c>
      <c r="H19" s="25">
        <f t="shared" si="3"/>
        <v>0</v>
      </c>
      <c r="I19" s="8" t="str" cm="1">
        <f t="array" ref="I19">_xlfn.CONCAT(ROUND(F19:H19,2)&amp;", ")</f>
        <v xml:space="preserve">1.7, 5.02, 0, </v>
      </c>
      <c r="J19" s="8"/>
      <c r="K19" s="172" t="s">
        <v>487</v>
      </c>
      <c r="L19" s="172"/>
      <c r="M19" s="8"/>
      <c r="N19" s="31">
        <v>8.9</v>
      </c>
      <c r="O19" s="15"/>
      <c r="P19" s="15" t="str">
        <f ca="1"/>
        <v/>
      </c>
      <c r="Q19" s="15" t="str">
        <f ca="1"/>
        <v/>
      </c>
      <c r="R19" s="15" t="str">
        <f ca="1"/>
        <v xml:space="preserve">8.9, </v>
      </c>
      <c r="S19" s="15" t="str">
        <f ca="1"/>
        <v/>
      </c>
      <c r="T19" s="15" t="str">
        <f ca="1"/>
        <v xml:space="preserve">8.9, </v>
      </c>
      <c r="U19" s="15" t="str">
        <f ca="1"/>
        <v/>
      </c>
      <c r="V19" s="15" t="str">
        <f ca="1"/>
        <v/>
      </c>
      <c r="W19" s="15" t="str">
        <f ca="1"/>
        <v/>
      </c>
      <c r="X19" s="15" t="str">
        <f ca="1"/>
        <v xml:space="preserve">8.9, </v>
      </c>
      <c r="Y19" s="15" t="str">
        <f ca="1"/>
        <v/>
      </c>
      <c r="Z19" s="15" t="str">
        <f ca="1"/>
        <v/>
      </c>
      <c r="AA19" s="15" t="str">
        <f ca="1"/>
        <v xml:space="preserve">8.9, </v>
      </c>
      <c r="AB19" s="15" t="str">
        <f ca="1"/>
        <v/>
      </c>
      <c r="AC19" s="15" t="str">
        <f ca="1"/>
        <v/>
      </c>
      <c r="AD19" s="15" t="str">
        <f ca="1"/>
        <v xml:space="preserve">8.9, </v>
      </c>
      <c r="AE19" s="15" t="str">
        <f ca="1"/>
        <v xml:space="preserve">8.9, </v>
      </c>
      <c r="AF19" s="15" t="str">
        <f ca="1"/>
        <v/>
      </c>
      <c r="AG19" s="15" t="str">
        <f ca="1"/>
        <v xml:space="preserve">8.9, </v>
      </c>
      <c r="AH19" s="15" t="str">
        <f ca="1"/>
        <v/>
      </c>
      <c r="AI19" s="15" t="str">
        <f ca="1"/>
        <v xml:space="preserve">8.9, </v>
      </c>
      <c r="AJ19" s="15" t="str">
        <f ca="1"/>
        <v/>
      </c>
      <c r="AK19" s="15" t="str">
        <f ca="1"/>
        <v xml:space="preserve">8.9, </v>
      </c>
      <c r="AL19" s="15" t="str">
        <f ca="1"/>
        <v/>
      </c>
      <c r="AM19" s="15" t="str">
        <f ca="1"/>
        <v/>
      </c>
      <c r="AN19" s="15" t="str">
        <f ca="1"/>
        <v/>
      </c>
      <c r="AO19" s="15" t="str">
        <f ca="1"/>
        <v/>
      </c>
      <c r="AP19" s="15" t="str">
        <f ca="1"/>
        <v xml:space="preserve">8.9, </v>
      </c>
      <c r="AQ19" s="56" t="str">
        <f ca="1"/>
        <v/>
      </c>
      <c r="AR19" s="77" t="str">
        <f ca="1"/>
        <v xml:space="preserve">8.9, </v>
      </c>
      <c r="AS19" s="77" t="str">
        <f ca="1"/>
        <v xml:space="preserve">8.9, </v>
      </c>
      <c r="AT19" s="77" t="str">
        <f ca="1"/>
        <v/>
      </c>
      <c r="AU19" s="77" t="str">
        <f ca="1"/>
        <v/>
      </c>
      <c r="AV19" s="77" t="str">
        <f ca="1"/>
        <v/>
      </c>
      <c r="AW19" s="77" t="str">
        <f ca="1"/>
        <v/>
      </c>
      <c r="AX19" s="77"/>
      <c r="AY19" s="77"/>
      <c r="AZ19" s="77"/>
      <c r="BA19" s="77"/>
      <c r="BB19" s="77"/>
      <c r="BC19" s="77" t="s">
        <v>678</v>
      </c>
      <c r="BD19" s="77"/>
      <c r="BE19" s="98" t="str">
        <f t="shared" ca="1" si="4"/>
        <v xml:space="preserve">8.9, 8.9, 8.9, 8.9, 8.9, 8.9, 8.9, 8.9, 8.9, 8.9, 8.9, 8.9, ;; </v>
      </c>
      <c r="BF19" s="98" t="s">
        <v>575</v>
      </c>
      <c r="BG19" s="77"/>
      <c r="BH19" s="77"/>
      <c r="BI19" s="77"/>
      <c r="BJ19" s="77"/>
      <c r="BK19" s="77"/>
      <c r="BO19" s="33"/>
    </row>
    <row r="20" spans="1:67" ht="20.100000000000001" customHeight="1" x14ac:dyDescent="0.3">
      <c r="A20" s="7" t="s">
        <v>78</v>
      </c>
      <c r="B20" s="9" t="s">
        <v>57</v>
      </c>
      <c r="C20" s="17">
        <f t="shared" si="0"/>
        <v>52.825400000000002</v>
      </c>
      <c r="D20" s="18">
        <f t="shared" si="0"/>
        <v>110.07089999999999</v>
      </c>
      <c r="E20" s="64">
        <f t="shared" si="0"/>
        <v>0</v>
      </c>
      <c r="F20" s="17">
        <f t="shared" si="1"/>
        <v>9.8000000000000007</v>
      </c>
      <c r="G20" s="18">
        <f t="shared" si="2"/>
        <v>5.0199999999999996</v>
      </c>
      <c r="H20" s="19">
        <f t="shared" si="3"/>
        <v>0</v>
      </c>
      <c r="I20" s="8" t="str" cm="1">
        <f t="array" ref="I20">_xlfn.CONCAT(ROUND(F20:H20,2)&amp;", ")</f>
        <v xml:space="preserve">9.8, 5.02, 0, </v>
      </c>
      <c r="J20" s="8"/>
      <c r="K20" s="7" t="str" cm="1">
        <f t="array" aca="1" ref="K20" ca="1">LOWER(INDEX($C$2:$E$2,1,ROW(A1)))&amp;" = ["&amp;_xlfn.CONCAT(ROUND(OFFSET($F$143:$F$340,,ROW(A1)-1),2)&amp;", ")&amp;"]"</f>
        <v>x = [6.6, 5.85, 6.85, 7.85, 8.85, 4.9, 5.85, 6.85, 7.85, 8.85, 9.8, 0, 0.95, 1.95, 2.95, 3.95, 4.9, 0, 0.95, 1.95, 2.95, 3.95, 4.9, 5.85, 6.85, 7.85, 8.85, 9.8, 0, 0.95, 1.95, 2.95, 3.95, 4.9, 5.85, 6.85, 7.85, 8.85, 9.8, 0, 0.95, 1.95, 2.95, 3.95, 4.9, 5.85, 6.85, 7.85, 8.85, 9.8, 0, 0.95, 1.95, 2.95, 3.95, 4.9, 5.85, 6.85, 7.85, 8.85, 9.8, 0, 0.95, 1.95, 2.95, 3.95, 4.9, 5.85, 6.85, 7.85, 8.85, 9.8, 0, 0.95, 1.95, 2.95, 3.79, 3.95, 4.9, 5.85, 6.02, 6.85, 7.85, 8.85, 0, 0.95, 1.95, 2.95, 3.79, 3.95, 4.9, 5.85, 6.02, 6.85, 7.85, 8.85, 5.6, 5.85, 5.95, 6.02, 6.85, 7.85, 8.85, 9.8, 0, 0.95, 1.95, 2.95, 3.79, 3.95, 4.9, 5.6, 5.6, 5.6, 5.95, 6.45, 5.6, 4.9, 3.95, 3.79, 2.95, 1.95, 0.95, 0, 5.6, 5.95, 6.45, 0, 0.95, 1.7, 3.79, 3.95, 4.9, 5.6, 5.6, 5.95, 6.45, 0, 0.95, 1.7, 5.6, 5.95, 6.45, 0, 0.95, 1.7, 9.8, 8.85, 7.85, 6.85, 5.95, 5.85, 5.6, 4.9, 3.95, 3.79, 2.95, 1.95, 9.8, 8.85, 7.85, 6.85, 5.85, 4.9, 3.95, 2.95, 1.95, 0.95, 0, 0, 0.95, 1.95, 2.95, 3.95, 4.9, 5.85, 6.6, 6.85, 7.85, 8.85, 9.8, 0, 0.95, 1.95, 2.95, 3.15, 9.8, 8.85, 7.85, 6.85, 6.6, 5.85, 4.9, 3.95, 3.15, 2.95, 1.95, 0.95, ]</v>
      </c>
      <c r="L20" s="8"/>
      <c r="M20" s="8"/>
      <c r="N20" s="31">
        <v>8.5500000000000007</v>
      </c>
      <c r="O20" s="15"/>
      <c r="P20" s="15" t="str">
        <f ca="1"/>
        <v/>
      </c>
      <c r="Q20" s="15" t="str">
        <f ca="1"/>
        <v/>
      </c>
      <c r="R20" s="15" t="str">
        <f ca="1"/>
        <v/>
      </c>
      <c r="S20" s="15" t="str">
        <f ca="1"/>
        <v/>
      </c>
      <c r="T20" s="15" t="str">
        <f ca="1"/>
        <v/>
      </c>
      <c r="U20" s="15" t="str">
        <f ca="1"/>
        <v/>
      </c>
      <c r="V20" s="15" t="str">
        <f ca="1"/>
        <v/>
      </c>
      <c r="W20" s="15" t="str">
        <f ca="1"/>
        <v/>
      </c>
      <c r="X20" s="15" t="str">
        <f ca="1"/>
        <v/>
      </c>
      <c r="Y20" s="15" t="str">
        <f ca="1"/>
        <v/>
      </c>
      <c r="Z20" s="15" t="str">
        <f ca="1"/>
        <v/>
      </c>
      <c r="AA20" s="15" t="str">
        <f ca="1"/>
        <v/>
      </c>
      <c r="AB20" s="15" t="str">
        <f ca="1"/>
        <v/>
      </c>
      <c r="AC20" s="15" t="str">
        <f ca="1"/>
        <v/>
      </c>
      <c r="AD20" s="15" t="str">
        <f ca="1"/>
        <v/>
      </c>
      <c r="AE20" s="15" t="str">
        <f ca="1"/>
        <v/>
      </c>
      <c r="AF20" s="15" t="str">
        <f ca="1"/>
        <v/>
      </c>
      <c r="AG20" s="15" t="str">
        <f ca="1"/>
        <v/>
      </c>
      <c r="AH20" s="15" t="str">
        <f ca="1"/>
        <v/>
      </c>
      <c r="AI20" s="15" t="str">
        <f ca="1"/>
        <v/>
      </c>
      <c r="AJ20" s="15" t="str">
        <f ca="1"/>
        <v/>
      </c>
      <c r="AK20" s="15" t="str">
        <f ca="1"/>
        <v/>
      </c>
      <c r="AL20" s="15" t="str">
        <f ca="1"/>
        <v/>
      </c>
      <c r="AM20" s="15" t="str">
        <f ca="1"/>
        <v/>
      </c>
      <c r="AN20" s="15" t="str">
        <f ca="1"/>
        <v/>
      </c>
      <c r="AO20" s="15" t="str">
        <f ca="1"/>
        <v/>
      </c>
      <c r="AP20" s="15" t="str">
        <f ca="1"/>
        <v/>
      </c>
      <c r="AQ20" s="56" t="str">
        <f ca="1"/>
        <v/>
      </c>
      <c r="AR20" s="77" t="str">
        <f ca="1"/>
        <v/>
      </c>
      <c r="AS20" s="77" t="str">
        <f ca="1"/>
        <v/>
      </c>
      <c r="AT20" s="77" t="str">
        <f ca="1"/>
        <v/>
      </c>
      <c r="AU20" s="77" t="str">
        <f ca="1"/>
        <v/>
      </c>
      <c r="AV20" s="77" t="str">
        <f ca="1"/>
        <v/>
      </c>
      <c r="AW20" s="77" t="str">
        <f ca="1"/>
        <v/>
      </c>
      <c r="AX20" s="77"/>
      <c r="AY20" s="77"/>
      <c r="AZ20" s="77"/>
      <c r="BA20" s="77"/>
      <c r="BB20" s="77"/>
      <c r="BC20" s="77" t="s">
        <v>678</v>
      </c>
      <c r="BD20" s="77"/>
      <c r="BE20" s="98" t="str">
        <f t="shared" ca="1" si="4"/>
        <v xml:space="preserve">;; </v>
      </c>
      <c r="BF20" s="98" t="s">
        <v>575</v>
      </c>
      <c r="BG20" s="77"/>
      <c r="BH20" s="77"/>
      <c r="BI20" s="77"/>
      <c r="BJ20" s="77"/>
      <c r="BK20" s="77"/>
      <c r="BO20" s="33"/>
    </row>
    <row r="21" spans="1:67" ht="20.100000000000001" customHeight="1" x14ac:dyDescent="0.3">
      <c r="A21" s="7" t="s">
        <v>78</v>
      </c>
      <c r="B21" s="9" t="s">
        <v>58</v>
      </c>
      <c r="C21" s="17">
        <f t="shared" si="0"/>
        <v>49.4754</v>
      </c>
      <c r="D21" s="18">
        <f t="shared" si="0"/>
        <v>110.07089999999999</v>
      </c>
      <c r="E21" s="64">
        <f t="shared" si="0"/>
        <v>0</v>
      </c>
      <c r="F21" s="17">
        <f t="shared" si="1"/>
        <v>6.45</v>
      </c>
      <c r="G21" s="18">
        <f t="shared" si="2"/>
        <v>5.0199999999999996</v>
      </c>
      <c r="H21" s="19">
        <f t="shared" si="3"/>
        <v>0</v>
      </c>
      <c r="I21" s="8" t="str" cm="1">
        <f t="array" ref="I21">_xlfn.CONCAT(ROUND(F21:H21,2)&amp;", ")</f>
        <v xml:space="preserve">6.45, 5.02, 0, </v>
      </c>
      <c r="J21" s="8"/>
      <c r="K21" s="7" t="str" cm="1">
        <f t="array" aca="1" ref="K21" ca="1">LOWER(INDEX($C$2:$E$2,1,ROW(A2)))&amp;" = ["&amp;_xlfn.CONCAT(ROUND(OFFSET($F$143:$F$340,,ROW(A2)-1),2)&amp;", ")&amp;"]"</f>
        <v>y = [3.77, 16.12, 16.12, 16.12, 16.12, 15.9, 15.9, 15.9, 15.9, 15.9, 15.9, 15.72, 15.72, 15.72, 15.72, 15.72, 15.72, 14.9, 14.9, 14.9, 14.9, 14.9, 14.9, 14.9, 14.9, 14.9, 14.9, 14.9, 13.9, 13.9, 13.9, 13.9, 13.9, 13.9, 13.9, 13.9, 13.9, 13.9, 13.9, 12.9, 12.9, 12.9, 12.9, 12.9, 12.9, 12.9, 12.9, 12.9, 12.9, 12.9, 11.9, 11.9, 11.9, 11.9, 11.9, 11.9, 11.9, 11.9, 11.9, 11.9, 11.9, 10.9, 10.9, 10.9, 10.9, 10.9, 10.9, 10.9, 10.9, 10.9, 10.9, 10.9, 9.9, 9.9, 9.9, 9.9, 9.9, 9.9, 9.9, 9.9, 9.9, 9.9, 9.9, 9.9, 8.9, 8.9, 8.9, 8.9, 8.9, 8.9, 8.9, 8.9, 8.9, 8.9, 8.9, 8.9, 8.52, 8.52, 8.52, 8.52, 8.52, 8.52, 8.52, 8.52, 7.9, 7.9, 7.9, 7.9, 7.9, 7.9, 7.9, 7.9, 7.9, 7.77, 7.77, 7.77, 6.9, 6.9, 6.9, 6.87, 6.87, 6.87, 6.87, 6.87, 6.77, 6.77, 6.77, 6.7, 6.7, 6.7, 5.9, 5.9, 5.9, 5.9, 5.77, 5.77, 5.77, 5.7, 5.7, 5.7, 5.77, 5.77, 5.77, 5.7, 5.7, 5.7, 5.02, 5.02, 5.02, 5.02, 5.02, 5.02, 5.02, 5.02, 5.02, 5.02, 5.02, 5.02, 4.77, 4.77, 4.77, 4.77, 4.77, 4.77, 4.77, 4.77, 4.77, 4.77, 4.77, 3.77, 3.77, 3.77, 3.77, 3.77, 3.77, 3.77, 3.77, 3.77, 3.77, 3.77, 3.77, 3.37, 3.37, 3.37, 3.37, 3.37, 2.77, 2.77, 2.77, 2.77, 2.77, 2.77, 2.77, 2.77, 2.77, 2.77, 2.77, 2.77, ]</v>
      </c>
      <c r="L21" s="8"/>
      <c r="M21" s="8"/>
      <c r="N21" s="31">
        <v>8.52</v>
      </c>
      <c r="O21" s="15"/>
      <c r="P21" s="15" t="str">
        <f ca="1"/>
        <v/>
      </c>
      <c r="Q21" s="15" t="str">
        <f ca="1"/>
        <v/>
      </c>
      <c r="R21" s="15" t="str">
        <f ca="1"/>
        <v/>
      </c>
      <c r="S21" s="15" t="str">
        <f ca="1"/>
        <v/>
      </c>
      <c r="T21" s="15" t="str">
        <f ca="1"/>
        <v/>
      </c>
      <c r="U21" s="15" t="str">
        <f ca="1"/>
        <v/>
      </c>
      <c r="V21" s="15" t="str">
        <f ca="1"/>
        <v/>
      </c>
      <c r="W21" s="15" t="str">
        <f ca="1"/>
        <v/>
      </c>
      <c r="X21" s="15" t="str">
        <f ca="1"/>
        <v/>
      </c>
      <c r="Y21" s="15" t="str">
        <f ca="1"/>
        <v/>
      </c>
      <c r="Z21" s="15" t="str">
        <f ca="1"/>
        <v/>
      </c>
      <c r="AA21" s="15" t="str">
        <f ca="1"/>
        <v/>
      </c>
      <c r="AB21" s="15" t="str">
        <f ca="1"/>
        <v/>
      </c>
      <c r="AC21" s="15" t="str">
        <f ca="1"/>
        <v/>
      </c>
      <c r="AD21" s="15" t="str">
        <f ca="1"/>
        <v/>
      </c>
      <c r="AE21" s="15" t="str">
        <f ca="1"/>
        <v/>
      </c>
      <c r="AF21" s="15" t="str">
        <f ca="1"/>
        <v/>
      </c>
      <c r="AG21" s="15" t="str">
        <f ca="1"/>
        <v/>
      </c>
      <c r="AH21" s="15" t="str">
        <f ca="1"/>
        <v xml:space="preserve">8.52, </v>
      </c>
      <c r="AI21" s="15" t="str">
        <f ca="1"/>
        <v xml:space="preserve">8.52, </v>
      </c>
      <c r="AJ21" s="15" t="str">
        <f ca="1"/>
        <v xml:space="preserve">8.52, </v>
      </c>
      <c r="AK21" s="15" t="str">
        <f ca="1"/>
        <v xml:space="preserve">8.52, </v>
      </c>
      <c r="AL21" s="15" t="str">
        <f ca="1"/>
        <v xml:space="preserve">8.52, </v>
      </c>
      <c r="AM21" s="15" t="str">
        <f ca="1"/>
        <v/>
      </c>
      <c r="AN21" s="15" t="str">
        <f ca="1"/>
        <v/>
      </c>
      <c r="AO21" s="15" t="str">
        <f ca="1"/>
        <v/>
      </c>
      <c r="AP21" s="15" t="str">
        <f ca="1"/>
        <v xml:space="preserve">8.52, </v>
      </c>
      <c r="AQ21" s="56" t="str">
        <f ca="1"/>
        <v/>
      </c>
      <c r="AR21" s="77" t="str">
        <f ca="1"/>
        <v xml:space="preserve">8.52, </v>
      </c>
      <c r="AS21" s="77" t="str">
        <f ca="1"/>
        <v xml:space="preserve">8.52, </v>
      </c>
      <c r="AT21" s="77" t="str">
        <f ca="1"/>
        <v/>
      </c>
      <c r="AU21" s="77" t="str">
        <f ca="1"/>
        <v xml:space="preserve">8.52, </v>
      </c>
      <c r="AV21" s="77" t="str">
        <f ca="1"/>
        <v/>
      </c>
      <c r="AW21" s="77" t="str">
        <f ca="1"/>
        <v/>
      </c>
      <c r="AX21" s="77"/>
      <c r="AY21" s="77"/>
      <c r="AZ21" s="77"/>
      <c r="BA21" s="77"/>
      <c r="BB21" s="77"/>
      <c r="BC21" s="77" t="s">
        <v>678</v>
      </c>
      <c r="BD21" s="77"/>
      <c r="BE21" s="98" t="str">
        <f t="shared" ca="1" si="4"/>
        <v xml:space="preserve">8.52, 8.52, 8.52, 8.52, 8.52, 8.52, 8.52, 8.52, 8.52, ;; </v>
      </c>
      <c r="BF21" s="98" t="s">
        <v>579</v>
      </c>
      <c r="BG21" s="77"/>
      <c r="BH21" s="77"/>
      <c r="BI21" s="77"/>
      <c r="BJ21" s="77"/>
      <c r="BK21" s="77"/>
    </row>
    <row r="22" spans="1:67" ht="20.100000000000001" customHeight="1" x14ac:dyDescent="0.3">
      <c r="A22" s="7" t="s">
        <v>78</v>
      </c>
      <c r="B22" s="9" t="s">
        <v>59</v>
      </c>
      <c r="C22" s="17">
        <f t="shared" si="0"/>
        <v>49.4754</v>
      </c>
      <c r="D22" s="18">
        <f t="shared" si="0"/>
        <v>113.57089999999999</v>
      </c>
      <c r="E22" s="64">
        <f t="shared" si="0"/>
        <v>0</v>
      </c>
      <c r="F22" s="17">
        <f t="shared" si="1"/>
        <v>6.45</v>
      </c>
      <c r="G22" s="18">
        <f t="shared" si="2"/>
        <v>8.52</v>
      </c>
      <c r="H22" s="19">
        <f t="shared" si="3"/>
        <v>0</v>
      </c>
      <c r="I22" s="8" t="str" cm="1">
        <f t="array" ref="I22">_xlfn.CONCAT(ROUND(F22:H22,2)&amp;", ")</f>
        <v xml:space="preserve">6.45, 8.52, 0, </v>
      </c>
      <c r="J22" s="8"/>
      <c r="K22" s="7" t="str" cm="1">
        <f t="array" aca="1" ref="K22" ca="1">LOWER(INDEX($C$2:$E$2,1,ROW(A3)))&amp;" = ["&amp;_xlfn.CONCAT(ROUND(OFFSET($F$143:$F$340,,ROW(A3)-1),2)&amp;", ")&amp;"]"</f>
        <v>z = [0, 0, 0.7, 0.5, 0.6, 0.7, 0, 0.4, 0.4, 0.4, 0.4, 0, 0.6, 0.5, 0.7, 0, 0, 0, -0.4, -0.6, -0.6, -0.4, 2.7, 0.4, -1, -0.9, -0.7, 0.6, 0.7, -1, -1.3, -1.1, 0.4, 3.3, 0.4, -1.1, -1.4, -1.1, 0, 0.6, -1, -1.3, -1, 0.4, 2.5, 0, -0.8, -1.1, -0.9, 0.4, 0, -0.5, -0.6, -0.6, 0, 1.3, 0, -0.4, -0.4, -0.4, 0, -0.4, 1.1, 2.2, 1.2, 0.6, 0, 0.4, 1.1, 1.4, 0.9, -0.4, 0, 0.4, 0.4, 0.4, 0.4, 0.4, 0, 0.4, 0.4, -0.4, -0.4, -0.4, 0, -0.4, -0.7, -0.4, 0.9, 0.5, 0, 0.4, 0.4, 0, -0.4, -0.4, 0.4, 0.4, 0.4, 0.4, 0.4, 0, 0, 0, -0.4, -0.4, -0.5, -0.4, 0.8, 0.5, 0, 0.4, 0.4, 0.4, 0, 0, 0.4, 0, 0.4, 0.8, 0.4, 1.2, 1, 0, 0.4, 0, 0, 0, 0.5, 0, 0, 0, 0, 0.4, 0.4, 0, 0, 0, 0, 0, 0.4, 0, 0, 0, 0, 0, 0, 0, 0, 0, 0.4, 0.4, 0.4, 0.5, 0.7, 0.8, 0.4, 0.4, 0, 0, 0, 0, 0.4, 0.4, 0.4, 0.4, 0.4, -0.4, 0, 0, 0, 0, 0.4, -0.4, -0.4, 0, 1, 0.9, 0.5, 0.5, 0, 0, 0.6, 0.5, 0.4, 0.4, 0.4, -0.4, -0.4, 0.4, 0.8, 0, -0.4, 0, 0.5, 0.4, -0.4, -0.4, ]</v>
      </c>
      <c r="L22" s="8"/>
      <c r="M22" s="8"/>
      <c r="N22" s="31">
        <v>8.4700000000000006</v>
      </c>
      <c r="O22" s="15"/>
      <c r="P22" s="15" t="str">
        <f ca="1"/>
        <v/>
      </c>
      <c r="Q22" s="15" t="str">
        <f ca="1"/>
        <v/>
      </c>
      <c r="R22" s="15" t="str">
        <f ca="1"/>
        <v/>
      </c>
      <c r="S22" s="15" t="str">
        <f ca="1"/>
        <v/>
      </c>
      <c r="T22" s="15" t="str">
        <f ca="1"/>
        <v/>
      </c>
      <c r="U22" s="15" t="str">
        <f ca="1"/>
        <v/>
      </c>
      <c r="V22" s="15" t="str">
        <f ca="1"/>
        <v/>
      </c>
      <c r="W22" s="15" t="str">
        <f ca="1"/>
        <v/>
      </c>
      <c r="X22" s="15" t="str">
        <f ca="1"/>
        <v/>
      </c>
      <c r="Y22" s="15" t="str">
        <f ca="1"/>
        <v/>
      </c>
      <c r="Z22" s="15" t="str">
        <f ca="1"/>
        <v/>
      </c>
      <c r="AA22" s="15" t="str">
        <f ca="1"/>
        <v/>
      </c>
      <c r="AB22" s="15" t="str">
        <f ca="1"/>
        <v/>
      </c>
      <c r="AC22" s="15" t="str">
        <f ca="1"/>
        <v/>
      </c>
      <c r="AD22" s="15" t="str">
        <f ca="1"/>
        <v/>
      </c>
      <c r="AE22" s="15" t="str">
        <f ca="1"/>
        <v/>
      </c>
      <c r="AF22" s="15" t="str">
        <f ca="1"/>
        <v/>
      </c>
      <c r="AG22" s="15" t="str">
        <f ca="1"/>
        <v/>
      </c>
      <c r="AH22" s="15" t="str">
        <f ca="1"/>
        <v/>
      </c>
      <c r="AI22" s="15" t="str">
        <f ca="1"/>
        <v/>
      </c>
      <c r="AJ22" s="15" t="str">
        <f ca="1"/>
        <v/>
      </c>
      <c r="AK22" s="15" t="str">
        <f ca="1"/>
        <v/>
      </c>
      <c r="AL22" s="15" t="str">
        <f ca="1"/>
        <v/>
      </c>
      <c r="AM22" s="15" t="str">
        <f ca="1"/>
        <v/>
      </c>
      <c r="AN22" s="15" t="str">
        <f ca="1"/>
        <v/>
      </c>
      <c r="AO22" s="15" t="str">
        <f ca="1"/>
        <v/>
      </c>
      <c r="AP22" s="15" t="str">
        <f ca="1"/>
        <v xml:space="preserve">8.47, </v>
      </c>
      <c r="AQ22" s="56" t="str">
        <f ca="1"/>
        <v/>
      </c>
      <c r="AR22" s="77" t="str">
        <f ca="1"/>
        <v xml:space="preserve">8.47, </v>
      </c>
      <c r="AS22" s="77" t="str">
        <f ca="1"/>
        <v xml:space="preserve">8.47, </v>
      </c>
      <c r="AT22" s="77" t="str">
        <f ca="1"/>
        <v/>
      </c>
      <c r="AU22" s="77" t="str">
        <f ca="1"/>
        <v/>
      </c>
      <c r="AV22" s="77" t="str">
        <f ca="1"/>
        <v/>
      </c>
      <c r="AW22" s="77" t="str">
        <f ca="1"/>
        <v/>
      </c>
      <c r="AX22" s="77"/>
      <c r="AY22" s="77"/>
      <c r="AZ22" s="77"/>
      <c r="BA22" s="77"/>
      <c r="BB22" s="77"/>
      <c r="BC22" s="77" t="s">
        <v>678</v>
      </c>
      <c r="BD22" s="77"/>
      <c r="BE22" s="98" t="str">
        <f t="shared" ca="1" si="4"/>
        <v xml:space="preserve">8.47, 8.47, 8.47, ;; </v>
      </c>
      <c r="BF22" s="98" t="s">
        <v>580</v>
      </c>
      <c r="BG22" s="77"/>
      <c r="BH22" s="77"/>
      <c r="BI22" s="77"/>
      <c r="BJ22" s="77"/>
      <c r="BK22" s="77"/>
      <c r="BO22" s="33"/>
    </row>
    <row r="23" spans="1:67" ht="20.100000000000001" customHeight="1" x14ac:dyDescent="0.3">
      <c r="A23" s="7" t="s">
        <v>78</v>
      </c>
      <c r="B23" s="27" t="s">
        <v>60</v>
      </c>
      <c r="C23" s="28">
        <f t="shared" si="0"/>
        <v>52.825400000000002</v>
      </c>
      <c r="D23" s="29">
        <f t="shared" si="0"/>
        <v>113.57089999999999</v>
      </c>
      <c r="E23" s="67">
        <f t="shared" si="0"/>
        <v>0</v>
      </c>
      <c r="F23" s="28">
        <f t="shared" si="1"/>
        <v>9.8000000000000007</v>
      </c>
      <c r="G23" s="29">
        <f t="shared" si="2"/>
        <v>8.52</v>
      </c>
      <c r="H23" s="30">
        <f t="shared" si="3"/>
        <v>0</v>
      </c>
      <c r="I23" s="8" t="str" cm="1">
        <f t="array" ref="I23">_xlfn.CONCAT(ROUND(F23:H23,2)&amp;", ")</f>
        <v xml:space="preserve">9.8, 8.52, 0, </v>
      </c>
      <c r="J23" s="8"/>
      <c r="K23" s="172"/>
      <c r="L23" s="172"/>
      <c r="M23" s="8"/>
      <c r="N23" s="31">
        <v>7.9</v>
      </c>
      <c r="O23" s="15"/>
      <c r="P23" s="15" t="str">
        <f ca="1"/>
        <v/>
      </c>
      <c r="Q23" s="15" t="str">
        <f ca="1"/>
        <v/>
      </c>
      <c r="R23" s="15" t="str">
        <f ca="1"/>
        <v xml:space="preserve">7.9, </v>
      </c>
      <c r="S23" s="15" t="str">
        <f ca="1"/>
        <v/>
      </c>
      <c r="T23" s="15" t="str">
        <f ca="1"/>
        <v xml:space="preserve">7.9, </v>
      </c>
      <c r="U23" s="15" t="str">
        <f ca="1"/>
        <v/>
      </c>
      <c r="V23" s="15" t="str">
        <f ca="1"/>
        <v/>
      </c>
      <c r="W23" s="15" t="str">
        <f ca="1"/>
        <v/>
      </c>
      <c r="X23" s="15" t="str">
        <f ca="1"/>
        <v xml:space="preserve">7.9, </v>
      </c>
      <c r="Y23" s="15" t="str">
        <f ca="1"/>
        <v/>
      </c>
      <c r="Z23" s="15" t="str">
        <f ca="1"/>
        <v/>
      </c>
      <c r="AA23" s="15" t="str">
        <f ca="1"/>
        <v xml:space="preserve">7.9, </v>
      </c>
      <c r="AB23" s="15" t="str">
        <f ca="1"/>
        <v/>
      </c>
      <c r="AC23" s="15" t="str">
        <f ca="1"/>
        <v/>
      </c>
      <c r="AD23" s="15" t="str">
        <f ca="1"/>
        <v xml:space="preserve">7.9, </v>
      </c>
      <c r="AE23" s="15" t="str">
        <f ca="1"/>
        <v xml:space="preserve">7.9, </v>
      </c>
      <c r="AF23" s="15" t="str">
        <f ca="1"/>
        <v/>
      </c>
      <c r="AG23" s="15" t="str">
        <f ca="1"/>
        <v xml:space="preserve">7.9, </v>
      </c>
      <c r="AH23" s="15" t="str">
        <f ca="1"/>
        <v xml:space="preserve">7.9, </v>
      </c>
      <c r="AI23" s="15" t="str">
        <f ca="1"/>
        <v/>
      </c>
      <c r="AJ23" s="15" t="str">
        <f ca="1"/>
        <v/>
      </c>
      <c r="AK23" s="15" t="str">
        <f ca="1"/>
        <v/>
      </c>
      <c r="AL23" s="15" t="str">
        <f ca="1"/>
        <v/>
      </c>
      <c r="AM23" s="15" t="str">
        <f ca="1"/>
        <v/>
      </c>
      <c r="AN23" s="15" t="str">
        <f ca="1"/>
        <v/>
      </c>
      <c r="AO23" s="15" t="str">
        <f ca="1"/>
        <v/>
      </c>
      <c r="AP23" s="15" t="str">
        <f ca="1"/>
        <v/>
      </c>
      <c r="AQ23" s="56" t="str">
        <f ca="1"/>
        <v/>
      </c>
      <c r="AR23" s="77" t="str">
        <f ca="1"/>
        <v/>
      </c>
      <c r="AS23" s="77" t="str">
        <f ca="1"/>
        <v/>
      </c>
      <c r="AT23" s="77" t="str">
        <f ca="1"/>
        <v/>
      </c>
      <c r="AU23" s="77" t="str">
        <f ca="1"/>
        <v/>
      </c>
      <c r="AV23" s="77" t="str">
        <f ca="1"/>
        <v/>
      </c>
      <c r="AW23" s="77" t="str">
        <f ca="1"/>
        <v/>
      </c>
      <c r="AX23" s="77"/>
      <c r="AY23" s="77"/>
      <c r="AZ23" s="77"/>
      <c r="BA23" s="77"/>
      <c r="BB23" s="77"/>
      <c r="BC23" s="77" t="s">
        <v>678</v>
      </c>
      <c r="BD23" s="77"/>
      <c r="BE23" s="98" t="str">
        <f t="shared" ca="1" si="4"/>
        <v xml:space="preserve">7.9, 7.9, 7.9, 7.9, 7.9, 7.9, 7.9, 7.9, ;; </v>
      </c>
      <c r="BF23" s="98" t="s">
        <v>581</v>
      </c>
      <c r="BG23" s="77"/>
      <c r="BH23" s="77"/>
      <c r="BI23" s="77"/>
      <c r="BJ23" s="77"/>
      <c r="BK23" s="77"/>
    </row>
    <row r="24" spans="1:67" ht="20.100000000000001" customHeight="1" x14ac:dyDescent="0.3">
      <c r="A24" s="7" t="s">
        <v>81</v>
      </c>
      <c r="B24" s="82" t="s">
        <v>503</v>
      </c>
      <c r="C24" s="83">
        <f t="shared" si="0"/>
        <v>52.875399999999999</v>
      </c>
      <c r="D24" s="84">
        <f t="shared" si="0"/>
        <v>121.2209</v>
      </c>
      <c r="E24" s="85">
        <f t="shared" si="0"/>
        <v>-9</v>
      </c>
      <c r="F24" s="83"/>
      <c r="G24" s="84"/>
      <c r="H24" s="86"/>
      <c r="I24" s="8" t="str" cm="1">
        <f t="array" ref="I24">_xlfn.CONCAT(ROUND(F24:H24,2)&amp;", ")</f>
        <v xml:space="preserve">0, 0, 0, </v>
      </c>
      <c r="J24" s="8"/>
      <c r="L24" s="8"/>
      <c r="N24" s="31">
        <v>7.77</v>
      </c>
      <c r="O24" s="15"/>
      <c r="P24" s="15" t="str">
        <f ca="1"/>
        <v/>
      </c>
      <c r="Q24" s="15" t="str">
        <f ca="1"/>
        <v/>
      </c>
      <c r="R24" s="15" t="str">
        <f ca="1"/>
        <v/>
      </c>
      <c r="S24" s="15" t="str">
        <f ca="1"/>
        <v/>
      </c>
      <c r="T24" s="15" t="str">
        <f ca="1"/>
        <v/>
      </c>
      <c r="U24" s="15" t="str">
        <f ca="1"/>
        <v/>
      </c>
      <c r="V24" s="15" t="str">
        <f ca="1"/>
        <v/>
      </c>
      <c r="W24" s="15" t="str">
        <f ca="1"/>
        <v/>
      </c>
      <c r="X24" s="15" t="str">
        <f ca="1"/>
        <v/>
      </c>
      <c r="Y24" s="15" t="str">
        <f ca="1"/>
        <v/>
      </c>
      <c r="Z24" s="15" t="str">
        <f ca="1"/>
        <v/>
      </c>
      <c r="AA24" s="15" t="str">
        <f ca="1"/>
        <v/>
      </c>
      <c r="AB24" s="15" t="str">
        <f ca="1"/>
        <v/>
      </c>
      <c r="AC24" s="15" t="str">
        <f ca="1"/>
        <v/>
      </c>
      <c r="AD24" s="15" t="str">
        <f ca="1"/>
        <v/>
      </c>
      <c r="AE24" s="15" t="str">
        <f ca="1"/>
        <v/>
      </c>
      <c r="AF24" s="15" t="str">
        <f ca="1"/>
        <v/>
      </c>
      <c r="AG24" s="15" t="str">
        <f ca="1"/>
        <v/>
      </c>
      <c r="AH24" s="15" t="str">
        <f ca="1"/>
        <v xml:space="preserve">7.77, </v>
      </c>
      <c r="AI24" s="15" t="str">
        <f ca="1"/>
        <v/>
      </c>
      <c r="AJ24" s="15" t="str">
        <f ca="1"/>
        <v xml:space="preserve">7.77, </v>
      </c>
      <c r="AK24" s="15" t="str">
        <f ca="1"/>
        <v/>
      </c>
      <c r="AL24" s="15" t="str">
        <f ca="1"/>
        <v xml:space="preserve">7.77, </v>
      </c>
      <c r="AM24" s="15" t="str">
        <f ca="1"/>
        <v xml:space="preserve">7.77, </v>
      </c>
      <c r="AN24" s="15" t="str">
        <f ca="1"/>
        <v/>
      </c>
      <c r="AO24" s="15" t="str">
        <f ca="1"/>
        <v/>
      </c>
      <c r="AP24" s="15" t="str">
        <f ca="1"/>
        <v xml:space="preserve">7.77, </v>
      </c>
      <c r="AQ24" s="56" t="str">
        <f ca="1"/>
        <v/>
      </c>
      <c r="AR24" s="77" t="str">
        <f ca="1"/>
        <v xml:space="preserve">7.77, </v>
      </c>
      <c r="AS24" s="77" t="str">
        <f ca="1"/>
        <v xml:space="preserve">7.77, </v>
      </c>
      <c r="AT24" s="77" t="str">
        <f ca="1"/>
        <v xml:space="preserve">7.77, </v>
      </c>
      <c r="AU24" s="77" t="str">
        <f ca="1"/>
        <v xml:space="preserve">7.77, </v>
      </c>
      <c r="AV24" s="77" t="str">
        <f ca="1"/>
        <v/>
      </c>
      <c r="AW24" s="77" t="str">
        <f ca="1"/>
        <v/>
      </c>
      <c r="AX24" s="77"/>
      <c r="AY24" s="77"/>
      <c r="AZ24" s="77"/>
      <c r="BA24" s="77"/>
      <c r="BB24" s="77"/>
      <c r="BC24" s="77" t="s">
        <v>678</v>
      </c>
      <c r="BD24" s="77"/>
      <c r="BE24" s="98" t="str">
        <f t="shared" ca="1" si="4"/>
        <v xml:space="preserve">7.77, 7.77, 7.77, 7.77, 7.77, 7.77, 7.77, 7.77, 7.77, ;; </v>
      </c>
      <c r="BF24" s="98" t="s">
        <v>582</v>
      </c>
      <c r="BG24" s="77"/>
      <c r="BH24" s="77"/>
      <c r="BI24" s="77"/>
      <c r="BJ24" s="77"/>
      <c r="BK24" s="77"/>
    </row>
    <row r="25" spans="1:67" ht="20.100000000000001" customHeight="1" x14ac:dyDescent="0.3">
      <c r="B25" s="9" t="s">
        <v>504</v>
      </c>
      <c r="C25" s="17">
        <f t="shared" si="0"/>
        <v>52.825400000000002</v>
      </c>
      <c r="D25" s="18">
        <f t="shared" si="0"/>
        <v>121.2209</v>
      </c>
      <c r="E25" s="64">
        <f t="shared" si="0"/>
        <v>-9</v>
      </c>
      <c r="F25" s="17"/>
      <c r="G25" s="18"/>
      <c r="H25" s="19"/>
      <c r="I25" s="8" t="str" cm="1">
        <f t="array" ref="I25">_xlfn.CONCAT(ROUND(F25:H25,2)&amp;", ")</f>
        <v xml:space="preserve">0, 0, 0, </v>
      </c>
      <c r="J25" s="8"/>
      <c r="K25" s="96">
        <v>19.05</v>
      </c>
      <c r="L25" s="96">
        <v>6.7</v>
      </c>
      <c r="N25" s="31">
        <v>6.9</v>
      </c>
      <c r="O25" s="15"/>
      <c r="P25" s="15" t="str">
        <f ca="1"/>
        <v/>
      </c>
      <c r="Q25" s="15" t="str">
        <f ca="1"/>
        <v/>
      </c>
      <c r="R25" s="15" t="str">
        <f ca="1"/>
        <v/>
      </c>
      <c r="S25" s="15" t="str">
        <f ca="1"/>
        <v/>
      </c>
      <c r="T25" s="15" t="str">
        <f ca="1"/>
        <v/>
      </c>
      <c r="U25" s="15" t="str">
        <f ca="1"/>
        <v/>
      </c>
      <c r="V25" s="15" t="str">
        <f ca="1"/>
        <v/>
      </c>
      <c r="W25" s="15" t="str">
        <f ca="1"/>
        <v/>
      </c>
      <c r="X25" s="15" t="str">
        <f ca="1"/>
        <v/>
      </c>
      <c r="Y25" s="15" t="str">
        <f ca="1"/>
        <v/>
      </c>
      <c r="Z25" s="15" t="str">
        <f ca="1"/>
        <v/>
      </c>
      <c r="AA25" s="15" t="str">
        <f ca="1"/>
        <v/>
      </c>
      <c r="AB25" s="15" t="str">
        <f ca="1"/>
        <v/>
      </c>
      <c r="AC25" s="15" t="str">
        <f ca="1"/>
        <v/>
      </c>
      <c r="AD25" s="15" t="str">
        <f ca="1"/>
        <v/>
      </c>
      <c r="AE25" s="15" t="str">
        <f ca="1"/>
        <v xml:space="preserve">6.9, </v>
      </c>
      <c r="AF25" s="15" t="str">
        <f ca="1"/>
        <v/>
      </c>
      <c r="AG25" s="15" t="str">
        <f ca="1"/>
        <v xml:space="preserve">6.9, </v>
      </c>
      <c r="AH25" s="15" t="str">
        <f ca="1"/>
        <v xml:space="preserve">6.9, </v>
      </c>
      <c r="AI25" s="15" t="str">
        <f ca="1"/>
        <v/>
      </c>
      <c r="AJ25" s="15" t="str">
        <f ca="1"/>
        <v/>
      </c>
      <c r="AK25" s="15" t="str">
        <f ca="1"/>
        <v/>
      </c>
      <c r="AL25" s="15" t="str">
        <f ca="1"/>
        <v/>
      </c>
      <c r="AM25" s="15" t="str">
        <f ca="1"/>
        <v/>
      </c>
      <c r="AN25" s="15" t="str">
        <f ca="1"/>
        <v/>
      </c>
      <c r="AO25" s="15" t="str">
        <f ca="1"/>
        <v/>
      </c>
      <c r="AP25" s="15" t="str">
        <f ca="1"/>
        <v/>
      </c>
      <c r="AQ25" s="56" t="str">
        <f ca="1"/>
        <v/>
      </c>
      <c r="AR25" s="77" t="str">
        <f ca="1"/>
        <v/>
      </c>
      <c r="AS25" s="77" t="str">
        <f ca="1"/>
        <v/>
      </c>
      <c r="AT25" s="77" t="str">
        <f ca="1"/>
        <v/>
      </c>
      <c r="AU25" s="77" t="str">
        <f ca="1"/>
        <v/>
      </c>
      <c r="AV25" s="77" t="str">
        <f ca="1"/>
        <v/>
      </c>
      <c r="AW25" s="77" t="str">
        <f ca="1"/>
        <v/>
      </c>
      <c r="AX25" s="77"/>
      <c r="AY25" s="77"/>
      <c r="AZ25" s="77"/>
      <c r="BA25" s="77"/>
      <c r="BB25" s="77"/>
      <c r="BC25" s="77" t="s">
        <v>678</v>
      </c>
      <c r="BD25" s="77"/>
      <c r="BE25" s="98" t="str">
        <f t="shared" ca="1" si="4"/>
        <v xml:space="preserve">6.9, 6.9, 6.9, ;; </v>
      </c>
      <c r="BF25" s="98" t="s">
        <v>583</v>
      </c>
      <c r="BG25" s="77"/>
      <c r="BH25" s="77"/>
      <c r="BI25" s="77"/>
      <c r="BJ25" s="77"/>
      <c r="BK25" s="77"/>
    </row>
    <row r="26" spans="1:67" ht="20.100000000000001" customHeight="1" x14ac:dyDescent="0.3">
      <c r="B26" s="9" t="s">
        <v>505</v>
      </c>
      <c r="C26" s="17">
        <f t="shared" si="0"/>
        <v>51.875399999999999</v>
      </c>
      <c r="D26" s="18">
        <f t="shared" si="0"/>
        <v>121.2209</v>
      </c>
      <c r="E26" s="64">
        <f t="shared" si="0"/>
        <v>-9</v>
      </c>
      <c r="F26" s="17"/>
      <c r="G26" s="18"/>
      <c r="H26" s="19"/>
      <c r="I26" s="8" t="str" cm="1">
        <f t="array" ref="I26">_xlfn.CONCAT(ROUND(F26:H26,2)&amp;", ")</f>
        <v xml:space="preserve">0, 0, 0, </v>
      </c>
      <c r="J26" s="8"/>
      <c r="K26" s="7" t="str" cm="1">
        <f t="array" ref="K26">_xlfn.XLOOKUP(K25&amp;L25,$F$3:$F$581&amp;$G$3:$G$581,$I$3:$I$581,"-")</f>
        <v>-</v>
      </c>
      <c r="L26" s="7" t="e">
        <f>_xlfn.XMATCH(K26,I3:I582,)</f>
        <v>#N/A</v>
      </c>
      <c r="N26" s="31">
        <v>6.87</v>
      </c>
      <c r="O26" s="15"/>
      <c r="P26" s="15" t="str">
        <f ca="1"/>
        <v/>
      </c>
      <c r="Q26" s="15" t="str">
        <f ca="1"/>
        <v/>
      </c>
      <c r="R26" s="15" t="str">
        <f ca="1"/>
        <v xml:space="preserve">6.87, </v>
      </c>
      <c r="S26" s="15" t="str">
        <f ca="1"/>
        <v/>
      </c>
      <c r="T26" s="15" t="str">
        <f ca="1"/>
        <v xml:space="preserve">6.87, </v>
      </c>
      <c r="U26" s="15" t="str">
        <f ca="1"/>
        <v/>
      </c>
      <c r="V26" s="15" t="str">
        <f ca="1"/>
        <v xml:space="preserve">6.87, </v>
      </c>
      <c r="W26" s="15" t="str">
        <f ca="1"/>
        <v/>
      </c>
      <c r="X26" s="15" t="str">
        <f ca="1"/>
        <v xml:space="preserve">6.87, </v>
      </c>
      <c r="Y26" s="15" t="str">
        <f ca="1"/>
        <v/>
      </c>
      <c r="Z26" s="15" t="str">
        <f ca="1"/>
        <v/>
      </c>
      <c r="AA26" s="15" t="str">
        <f ca="1"/>
        <v xml:space="preserve">6.87, </v>
      </c>
      <c r="AB26" s="15" t="str">
        <f ca="1"/>
        <v/>
      </c>
      <c r="AC26" s="15" t="str">
        <f ca="1"/>
        <v/>
      </c>
      <c r="AD26" s="15" t="str">
        <f ca="1"/>
        <v xml:space="preserve">6.87, </v>
      </c>
      <c r="AE26" s="15" t="str">
        <f ca="1"/>
        <v/>
      </c>
      <c r="AF26" s="15" t="str">
        <f ca="1"/>
        <v/>
      </c>
      <c r="AG26" s="15" t="str">
        <f ca="1"/>
        <v/>
      </c>
      <c r="AH26" s="15" t="str">
        <f ca="1"/>
        <v/>
      </c>
      <c r="AI26" s="15" t="str">
        <f ca="1"/>
        <v/>
      </c>
      <c r="AJ26" s="15" t="str">
        <f ca="1"/>
        <v/>
      </c>
      <c r="AK26" s="15" t="str">
        <f ca="1"/>
        <v/>
      </c>
      <c r="AL26" s="15" t="str">
        <f ca="1"/>
        <v/>
      </c>
      <c r="AM26" s="15" t="str">
        <f ca="1"/>
        <v/>
      </c>
      <c r="AN26" s="15" t="str">
        <f ca="1"/>
        <v/>
      </c>
      <c r="AO26" s="15" t="str">
        <f ca="1"/>
        <v/>
      </c>
      <c r="AP26" s="15" t="str">
        <f ca="1"/>
        <v/>
      </c>
      <c r="AQ26" s="56" t="str">
        <f ca="1"/>
        <v/>
      </c>
      <c r="AR26" s="77" t="str">
        <f ca="1"/>
        <v/>
      </c>
      <c r="AS26" s="77" t="str">
        <f ca="1"/>
        <v/>
      </c>
      <c r="AT26" s="77" t="str">
        <f ca="1"/>
        <v/>
      </c>
      <c r="AU26" s="77" t="str">
        <f ca="1"/>
        <v/>
      </c>
      <c r="AV26" s="77" t="str">
        <f ca="1"/>
        <v/>
      </c>
      <c r="AW26" s="77" t="str">
        <f ca="1"/>
        <v/>
      </c>
      <c r="AX26" s="77"/>
      <c r="AY26" s="77"/>
      <c r="AZ26" s="77"/>
      <c r="BA26" s="77"/>
      <c r="BB26" s="77"/>
      <c r="BC26" s="77" t="s">
        <v>678</v>
      </c>
      <c r="BD26" s="77"/>
      <c r="BE26" s="98" t="str">
        <f t="shared" ca="1" si="4"/>
        <v xml:space="preserve">6.87, 6.87, 6.87, 6.87, 6.87, 6.87, ;; </v>
      </c>
      <c r="BF26" s="98" t="s">
        <v>584</v>
      </c>
      <c r="BG26" s="77"/>
      <c r="BH26" s="77"/>
      <c r="BI26" s="77"/>
      <c r="BJ26" s="77"/>
      <c r="BK26" s="77"/>
    </row>
    <row r="27" spans="1:67" ht="20.100000000000001" customHeight="1" x14ac:dyDescent="0.3">
      <c r="B27" s="9" t="s">
        <v>506</v>
      </c>
      <c r="C27" s="17">
        <f t="shared" si="0"/>
        <v>50.875399999999999</v>
      </c>
      <c r="D27" s="18">
        <f t="shared" si="0"/>
        <v>121.2209</v>
      </c>
      <c r="E27" s="64">
        <f t="shared" si="0"/>
        <v>-9</v>
      </c>
      <c r="F27" s="17"/>
      <c r="G27" s="18"/>
      <c r="H27" s="19"/>
      <c r="I27" s="8" t="str" cm="1">
        <f t="array" ref="I27">_xlfn.CONCAT(ROUND(F27:H27,2)&amp;", ")</f>
        <v xml:space="preserve">0, 0, 0, </v>
      </c>
      <c r="J27" s="8"/>
      <c r="K27" s="7">
        <f>SUMIFS(C3:C581,F3:F581,K25,G3:G581,L25)</f>
        <v>0</v>
      </c>
      <c r="N27" s="31">
        <v>6.82</v>
      </c>
      <c r="O27" s="15"/>
      <c r="P27" s="15" t="str">
        <f ca="1"/>
        <v/>
      </c>
      <c r="Q27" s="15" t="str">
        <f ca="1"/>
        <v/>
      </c>
      <c r="R27" s="15" t="str">
        <f ca="1"/>
        <v/>
      </c>
      <c r="S27" s="15" t="str">
        <f ca="1"/>
        <v/>
      </c>
      <c r="T27" s="15" t="str">
        <f ca="1"/>
        <v/>
      </c>
      <c r="U27" s="15" t="str">
        <f ca="1"/>
        <v/>
      </c>
      <c r="V27" s="15" t="str">
        <f ca="1"/>
        <v/>
      </c>
      <c r="W27" s="15" t="str">
        <f ca="1"/>
        <v/>
      </c>
      <c r="X27" s="15" t="str">
        <f ca="1"/>
        <v xml:space="preserve">6.82, </v>
      </c>
      <c r="Y27" s="15" t="str">
        <f ca="1"/>
        <v/>
      </c>
      <c r="Z27" s="15" t="str">
        <f ca="1"/>
        <v/>
      </c>
      <c r="AA27" s="15" t="str">
        <f ca="1"/>
        <v xml:space="preserve">6.82, </v>
      </c>
      <c r="AB27" s="15" t="str">
        <f ca="1"/>
        <v/>
      </c>
      <c r="AC27" s="15" t="str">
        <f ca="1"/>
        <v/>
      </c>
      <c r="AD27" s="15" t="str">
        <f ca="1"/>
        <v/>
      </c>
      <c r="AE27" s="15" t="str">
        <f ca="1"/>
        <v/>
      </c>
      <c r="AF27" s="15" t="str">
        <f ca="1"/>
        <v/>
      </c>
      <c r="AG27" s="15" t="str">
        <f ca="1"/>
        <v/>
      </c>
      <c r="AH27" s="15" t="str">
        <f ca="1"/>
        <v/>
      </c>
      <c r="AI27" s="15" t="str">
        <f ca="1"/>
        <v/>
      </c>
      <c r="AJ27" s="15" t="str">
        <f ca="1"/>
        <v/>
      </c>
      <c r="AK27" s="15" t="str">
        <f ca="1"/>
        <v/>
      </c>
      <c r="AL27" s="15" t="str">
        <f ca="1"/>
        <v/>
      </c>
      <c r="AM27" s="15" t="str">
        <f ca="1"/>
        <v/>
      </c>
      <c r="AN27" s="15" t="str">
        <f ca="1"/>
        <v/>
      </c>
      <c r="AO27" s="15" t="str">
        <f ca="1"/>
        <v/>
      </c>
      <c r="AP27" s="15" t="str">
        <f ca="1"/>
        <v/>
      </c>
      <c r="AQ27" s="56" t="str">
        <f ca="1"/>
        <v/>
      </c>
      <c r="AR27" s="77" t="str">
        <f ca="1"/>
        <v/>
      </c>
      <c r="AS27" s="77" t="str">
        <f ca="1"/>
        <v/>
      </c>
      <c r="AT27" s="77" t="str">
        <f ca="1"/>
        <v/>
      </c>
      <c r="AU27" s="77" t="str">
        <f ca="1"/>
        <v/>
      </c>
      <c r="AV27" s="77" t="str">
        <f ca="1"/>
        <v/>
      </c>
      <c r="AW27" s="77" t="str">
        <f ca="1"/>
        <v/>
      </c>
      <c r="AX27" s="77"/>
      <c r="AY27" s="77"/>
      <c r="AZ27" s="77"/>
      <c r="BA27" s="77"/>
      <c r="BB27" s="77"/>
      <c r="BC27" s="77" t="s">
        <v>678</v>
      </c>
      <c r="BD27" s="77"/>
      <c r="BE27" s="98" t="str">
        <f t="shared" ca="1" si="4"/>
        <v xml:space="preserve">6.82, 6.82, ;; </v>
      </c>
      <c r="BF27" s="98" t="s">
        <v>585</v>
      </c>
      <c r="BG27" s="77"/>
      <c r="BH27" s="77"/>
      <c r="BI27" s="77"/>
      <c r="BJ27" s="77"/>
      <c r="BK27" s="77"/>
    </row>
    <row r="28" spans="1:67" ht="20.100000000000001" customHeight="1" x14ac:dyDescent="0.3">
      <c r="B28" s="9" t="s">
        <v>507</v>
      </c>
      <c r="C28" s="17">
        <f t="shared" si="0"/>
        <v>49.875399999999999</v>
      </c>
      <c r="D28" s="18">
        <f t="shared" si="0"/>
        <v>121.2209</v>
      </c>
      <c r="E28" s="64">
        <f t="shared" si="0"/>
        <v>-9</v>
      </c>
      <c r="F28" s="17"/>
      <c r="G28" s="18"/>
      <c r="H28" s="19"/>
      <c r="I28" s="8" t="str" cm="1">
        <f t="array" ref="I28">_xlfn.CONCAT(ROUND(F28:H28,2)&amp;", ")</f>
        <v xml:space="preserve">0, 0, 0, </v>
      </c>
      <c r="J28" s="8"/>
      <c r="N28" s="31">
        <v>6.77</v>
      </c>
      <c r="O28" s="15"/>
      <c r="P28" s="15" t="str">
        <f ca="1"/>
        <v/>
      </c>
      <c r="Q28" s="15" t="str">
        <f ca="1"/>
        <v/>
      </c>
      <c r="R28" s="15" t="str">
        <f ca="1"/>
        <v/>
      </c>
      <c r="S28" s="15" t="str">
        <f ca="1"/>
        <v/>
      </c>
      <c r="T28" s="15" t="str">
        <f ca="1"/>
        <v/>
      </c>
      <c r="U28" s="15" t="str">
        <f ca="1"/>
        <v/>
      </c>
      <c r="V28" s="15" t="str">
        <f ca="1"/>
        <v/>
      </c>
      <c r="W28" s="15" t="str">
        <f ca="1"/>
        <v/>
      </c>
      <c r="X28" s="15" t="str">
        <f ca="1"/>
        <v/>
      </c>
      <c r="Y28" s="15" t="str">
        <f ca="1"/>
        <v/>
      </c>
      <c r="Z28" s="15" t="str">
        <f ca="1"/>
        <v/>
      </c>
      <c r="AA28" s="15" t="str">
        <f ca="1"/>
        <v/>
      </c>
      <c r="AB28" s="15" t="str">
        <f ca="1"/>
        <v/>
      </c>
      <c r="AC28" s="15" t="str">
        <f ca="1"/>
        <v/>
      </c>
      <c r="AD28" s="15" t="str">
        <f ca="1"/>
        <v/>
      </c>
      <c r="AE28" s="15" t="str">
        <f ca="1"/>
        <v/>
      </c>
      <c r="AF28" s="15" t="str">
        <f ca="1"/>
        <v/>
      </c>
      <c r="AG28" s="15" t="str">
        <f ca="1"/>
        <v/>
      </c>
      <c r="AH28" s="15" t="str">
        <f ca="1"/>
        <v xml:space="preserve">6.77, </v>
      </c>
      <c r="AI28" s="15" t="str">
        <f ca="1"/>
        <v/>
      </c>
      <c r="AJ28" s="15" t="str">
        <f ca="1"/>
        <v xml:space="preserve">6.77, </v>
      </c>
      <c r="AK28" s="15" t="str">
        <f ca="1"/>
        <v/>
      </c>
      <c r="AL28" s="15" t="str">
        <f ca="1"/>
        <v xml:space="preserve">6.77, </v>
      </c>
      <c r="AM28" s="15" t="str">
        <f ca="1"/>
        <v xml:space="preserve">6.77, </v>
      </c>
      <c r="AN28" s="15" t="str">
        <f ca="1"/>
        <v/>
      </c>
      <c r="AO28" s="15" t="str">
        <f ca="1"/>
        <v/>
      </c>
      <c r="AP28" s="15" t="str">
        <f ca="1"/>
        <v xml:space="preserve">6.77, </v>
      </c>
      <c r="AQ28" s="56" t="str">
        <f ca="1"/>
        <v/>
      </c>
      <c r="AR28" s="77" t="str">
        <f ca="1"/>
        <v xml:space="preserve">6.77, </v>
      </c>
      <c r="AS28" s="77" t="str">
        <f ca="1"/>
        <v xml:space="preserve">6.77, </v>
      </c>
      <c r="AT28" s="77" t="str">
        <f ca="1"/>
        <v xml:space="preserve">6.77, </v>
      </c>
      <c r="AU28" s="77" t="str">
        <f ca="1"/>
        <v xml:space="preserve">6.77, </v>
      </c>
      <c r="AV28" s="77" t="str">
        <f ca="1"/>
        <v/>
      </c>
      <c r="AW28" s="77" t="str">
        <f ca="1"/>
        <v/>
      </c>
      <c r="AX28" s="77"/>
      <c r="AY28" s="77"/>
      <c r="AZ28" s="77"/>
      <c r="BA28" s="77"/>
      <c r="BB28" s="77"/>
      <c r="BC28" s="77" t="s">
        <v>678</v>
      </c>
      <c r="BD28" s="77"/>
      <c r="BE28" s="98" t="str">
        <f t="shared" ca="1" si="4"/>
        <v xml:space="preserve">6.77, 6.77, 6.77, 6.77, 6.77, 6.77, 6.77, 6.77, 6.77, ;; </v>
      </c>
      <c r="BF28" s="98" t="s">
        <v>586</v>
      </c>
      <c r="BG28" s="77"/>
      <c r="BH28" s="77"/>
      <c r="BI28" s="77"/>
      <c r="BJ28" s="77"/>
      <c r="BK28" s="77"/>
    </row>
    <row r="29" spans="1:67" ht="20.100000000000001" customHeight="1" x14ac:dyDescent="0.3">
      <c r="B29" s="9" t="s">
        <v>508</v>
      </c>
      <c r="C29" s="17">
        <f t="shared" si="0"/>
        <v>48.875399999999999</v>
      </c>
      <c r="D29" s="18">
        <f t="shared" si="0"/>
        <v>121.2209</v>
      </c>
      <c r="E29" s="64">
        <f t="shared" si="0"/>
        <v>-9</v>
      </c>
      <c r="F29" s="17"/>
      <c r="G29" s="18"/>
      <c r="H29" s="19"/>
      <c r="I29" s="8" t="str" cm="1">
        <f t="array" ref="I29">_xlfn.CONCAT(ROUND(F29:H29,2)&amp;", ")</f>
        <v xml:space="preserve">0, 0, 0, </v>
      </c>
      <c r="J29" s="8"/>
      <c r="N29" s="31">
        <v>6.7</v>
      </c>
      <c r="O29" s="15"/>
      <c r="P29" s="15" t="str">
        <f ca="1"/>
        <v/>
      </c>
      <c r="Q29" s="15" t="str">
        <f ca="1"/>
        <v/>
      </c>
      <c r="R29" s="15" t="str">
        <f ca="1"/>
        <v xml:space="preserve">6.7, </v>
      </c>
      <c r="S29" s="15" t="str">
        <f ca="1"/>
        <v/>
      </c>
      <c r="T29" s="15" t="str">
        <f ca="1"/>
        <v xml:space="preserve">6.7, </v>
      </c>
      <c r="U29" s="15" t="str">
        <f ca="1"/>
        <v/>
      </c>
      <c r="V29" s="15" t="str">
        <f ca="1"/>
        <v xml:space="preserve">6.7, </v>
      </c>
      <c r="W29" s="15" t="str">
        <f ca="1"/>
        <v xml:space="preserve">6.7, </v>
      </c>
      <c r="X29" s="15" t="str">
        <f ca="1"/>
        <v xml:space="preserve">6.7, </v>
      </c>
      <c r="Y29" s="15" t="str">
        <f ca="1"/>
        <v/>
      </c>
      <c r="Z29" s="15" t="str">
        <f ca="1"/>
        <v/>
      </c>
      <c r="AA29" s="15" t="str">
        <f ca="1"/>
        <v xml:space="preserve">6.7, </v>
      </c>
      <c r="AB29" s="15" t="str">
        <f ca="1"/>
        <v/>
      </c>
      <c r="AC29" s="15" t="str">
        <f ca="1"/>
        <v/>
      </c>
      <c r="AD29" s="15" t="str">
        <f ca="1"/>
        <v/>
      </c>
      <c r="AE29" s="15" t="str">
        <f ca="1"/>
        <v/>
      </c>
      <c r="AF29" s="15" t="str">
        <f ca="1"/>
        <v/>
      </c>
      <c r="AG29" s="15" t="str">
        <f ca="1"/>
        <v/>
      </c>
      <c r="AH29" s="15" t="str">
        <f ca="1"/>
        <v/>
      </c>
      <c r="AI29" s="15" t="str">
        <f ca="1"/>
        <v/>
      </c>
      <c r="AJ29" s="15" t="str">
        <f ca="1"/>
        <v/>
      </c>
      <c r="AK29" s="15" t="str">
        <f ca="1"/>
        <v/>
      </c>
      <c r="AL29" s="15" t="str">
        <f ca="1"/>
        <v/>
      </c>
      <c r="AM29" s="15" t="str">
        <f ca="1"/>
        <v/>
      </c>
      <c r="AN29" s="15" t="str">
        <f ca="1"/>
        <v/>
      </c>
      <c r="AO29" s="15" t="str">
        <f ca="1"/>
        <v/>
      </c>
      <c r="AP29" s="15" t="str">
        <f ca="1"/>
        <v/>
      </c>
      <c r="AQ29" s="56" t="str">
        <f ca="1"/>
        <v/>
      </c>
      <c r="AR29" s="77" t="str">
        <f ca="1"/>
        <v/>
      </c>
      <c r="AS29" s="77" t="str">
        <f ca="1"/>
        <v/>
      </c>
      <c r="AT29" s="77" t="str">
        <f ca="1"/>
        <v/>
      </c>
      <c r="AU29" s="77" t="str">
        <f ca="1"/>
        <v/>
      </c>
      <c r="AV29" s="77" t="str">
        <f ca="1"/>
        <v/>
      </c>
      <c r="AW29" s="77" t="str">
        <f ca="1"/>
        <v/>
      </c>
      <c r="AX29" s="77"/>
      <c r="AY29" s="77"/>
      <c r="AZ29" s="77"/>
      <c r="BA29" s="77"/>
      <c r="BB29" s="77"/>
      <c r="BC29" s="77" t="s">
        <v>678</v>
      </c>
      <c r="BD29" s="77"/>
      <c r="BE29" s="98" t="str">
        <f t="shared" ca="1" si="4"/>
        <v xml:space="preserve">6.7, 6.7, 6.7, 6.7, 6.7, 6.7, ;; </v>
      </c>
      <c r="BF29" s="98" t="s">
        <v>583</v>
      </c>
      <c r="BG29" s="77"/>
      <c r="BH29" s="77"/>
      <c r="BI29" s="77"/>
      <c r="BJ29" s="77"/>
      <c r="BK29" s="77"/>
    </row>
    <row r="30" spans="1:67" ht="20.100000000000001" customHeight="1" x14ac:dyDescent="0.3">
      <c r="B30" s="9" t="s">
        <v>509</v>
      </c>
      <c r="C30" s="17">
        <f t="shared" si="0"/>
        <v>47.925400000000003</v>
      </c>
      <c r="D30" s="18">
        <f t="shared" si="0"/>
        <v>121.2209</v>
      </c>
      <c r="E30" s="64">
        <f t="shared" si="0"/>
        <v>-9</v>
      </c>
      <c r="F30" s="17"/>
      <c r="G30" s="18"/>
      <c r="H30" s="19"/>
      <c r="I30" s="8" t="str" cm="1">
        <f t="array" ref="I30">_xlfn.CONCAT(ROUND(F30:H30,2)&amp;", ")</f>
        <v xml:space="preserve">0, 0, 0, </v>
      </c>
      <c r="J30" s="8"/>
      <c r="K30" s="7" t="s">
        <v>493</v>
      </c>
      <c r="N30" s="31">
        <v>5.9</v>
      </c>
      <c r="O30" s="15"/>
      <c r="P30" s="15" t="str">
        <f ca="1"/>
        <v/>
      </c>
      <c r="Q30" s="15" t="str">
        <f ca="1"/>
        <v/>
      </c>
      <c r="R30" s="15" t="str">
        <f ca="1"/>
        <v/>
      </c>
      <c r="S30" s="15" t="str">
        <f ca="1"/>
        <v/>
      </c>
      <c r="T30" s="15" t="str">
        <f ca="1"/>
        <v/>
      </c>
      <c r="U30" s="15" t="str">
        <f ca="1"/>
        <v/>
      </c>
      <c r="V30" s="15" t="str">
        <f ca="1"/>
        <v/>
      </c>
      <c r="W30" s="15" t="str">
        <f ca="1"/>
        <v/>
      </c>
      <c r="X30" s="15" t="str">
        <f ca="1"/>
        <v/>
      </c>
      <c r="Y30" s="15" t="str">
        <f ca="1"/>
        <v/>
      </c>
      <c r="Z30" s="15" t="str">
        <f ca="1"/>
        <v/>
      </c>
      <c r="AA30" s="15" t="str">
        <f ca="1"/>
        <v/>
      </c>
      <c r="AB30" s="15" t="str">
        <f ca="1"/>
        <v/>
      </c>
      <c r="AC30" s="15" t="str">
        <f ca="1"/>
        <v xml:space="preserve">5.9, </v>
      </c>
      <c r="AD30" s="15" t="str">
        <f ca="1"/>
        <v xml:space="preserve">5.9, </v>
      </c>
      <c r="AE30" s="15" t="str">
        <f ca="1"/>
        <v xml:space="preserve">5.9, </v>
      </c>
      <c r="AF30" s="15" t="str">
        <f ca="1"/>
        <v/>
      </c>
      <c r="AG30" s="15" t="str">
        <f ca="1"/>
        <v xml:space="preserve">5.9, </v>
      </c>
      <c r="AH30" s="15" t="str">
        <f ca="1"/>
        <v xml:space="preserve">5.9, </v>
      </c>
      <c r="AI30" s="15" t="str">
        <f ca="1"/>
        <v/>
      </c>
      <c r="AJ30" s="15" t="str">
        <f ca="1"/>
        <v/>
      </c>
      <c r="AK30" s="15" t="str">
        <f ca="1"/>
        <v/>
      </c>
      <c r="AL30" s="15" t="str">
        <f ca="1"/>
        <v/>
      </c>
      <c r="AM30" s="15" t="str">
        <f ca="1"/>
        <v/>
      </c>
      <c r="AN30" s="15" t="str">
        <f ca="1"/>
        <v/>
      </c>
      <c r="AO30" s="15" t="str">
        <f ca="1"/>
        <v/>
      </c>
      <c r="AP30" s="15" t="str">
        <f ca="1"/>
        <v/>
      </c>
      <c r="AQ30" s="56" t="str">
        <f ca="1"/>
        <v/>
      </c>
      <c r="AR30" s="77" t="str">
        <f ca="1"/>
        <v/>
      </c>
      <c r="AS30" s="77" t="str">
        <f ca="1"/>
        <v/>
      </c>
      <c r="AT30" s="77" t="str">
        <f ca="1"/>
        <v/>
      </c>
      <c r="AU30" s="77" t="str">
        <f ca="1"/>
        <v/>
      </c>
      <c r="AV30" s="77" t="str">
        <f ca="1"/>
        <v/>
      </c>
      <c r="AW30" s="77" t="str">
        <f ca="1"/>
        <v/>
      </c>
      <c r="AX30" s="77"/>
      <c r="AY30" s="77"/>
      <c r="AZ30" s="77"/>
      <c r="BA30" s="77"/>
      <c r="BB30" s="77"/>
      <c r="BC30" s="77" t="s">
        <v>678</v>
      </c>
      <c r="BD30" s="77"/>
      <c r="BE30" s="98" t="str">
        <f t="shared" ca="1" si="4"/>
        <v xml:space="preserve">5.9, 5.9, 5.9, 5.9, 5.9, ;; </v>
      </c>
      <c r="BF30" s="98" t="s">
        <v>587</v>
      </c>
      <c r="BG30" s="77"/>
      <c r="BH30" s="77"/>
      <c r="BI30" s="77"/>
      <c r="BJ30" s="77"/>
      <c r="BK30" s="77"/>
    </row>
    <row r="31" spans="1:67" ht="20.100000000000001" customHeight="1" x14ac:dyDescent="0.3">
      <c r="B31" s="9" t="s">
        <v>278</v>
      </c>
      <c r="C31" s="17">
        <f t="shared" si="0"/>
        <v>47.875399999999999</v>
      </c>
      <c r="D31" s="18">
        <f t="shared" si="0"/>
        <v>121.2209</v>
      </c>
      <c r="E31" s="64">
        <f t="shared" si="0"/>
        <v>-9</v>
      </c>
      <c r="F31" s="17"/>
      <c r="G31" s="18"/>
      <c r="H31" s="19"/>
      <c r="I31" s="8" t="str" cm="1">
        <f t="array" ref="I31">_xlfn.CONCAT(ROUND(F31:H31,2)&amp;", ")</f>
        <v xml:space="preserve">0, 0, 0, </v>
      </c>
      <c r="J31" s="8"/>
      <c r="K31" s="7" t="s">
        <v>494</v>
      </c>
      <c r="N31" s="31">
        <v>5.77</v>
      </c>
      <c r="O31" s="15"/>
      <c r="P31" s="15" t="str">
        <f ca="1"/>
        <v/>
      </c>
      <c r="Q31" s="15" t="str">
        <f ca="1"/>
        <v/>
      </c>
      <c r="R31" s="15" t="str">
        <f ca="1"/>
        <v/>
      </c>
      <c r="S31" s="15" t="str">
        <f ca="1"/>
        <v/>
      </c>
      <c r="T31" s="15" t="str">
        <f ca="1"/>
        <v/>
      </c>
      <c r="U31" s="15" t="str">
        <f ca="1"/>
        <v/>
      </c>
      <c r="V31" s="15" t="str">
        <f ca="1"/>
        <v/>
      </c>
      <c r="W31" s="15" t="str">
        <f ca="1"/>
        <v/>
      </c>
      <c r="X31" s="15" t="str">
        <f ca="1"/>
        <v/>
      </c>
      <c r="Y31" s="15" t="str">
        <f ca="1"/>
        <v/>
      </c>
      <c r="Z31" s="15" t="str">
        <f ca="1"/>
        <v/>
      </c>
      <c r="AA31" s="15" t="str">
        <f ca="1"/>
        <v/>
      </c>
      <c r="AB31" s="15" t="str">
        <f ca="1"/>
        <v/>
      </c>
      <c r="AC31" s="15" t="str">
        <f ca="1"/>
        <v/>
      </c>
      <c r="AD31" s="15" t="str">
        <f ca="1"/>
        <v/>
      </c>
      <c r="AE31" s="15" t="str">
        <f ca="1"/>
        <v/>
      </c>
      <c r="AF31" s="15" t="str">
        <f ca="1"/>
        <v/>
      </c>
      <c r="AG31" s="15" t="str">
        <f ca="1"/>
        <v/>
      </c>
      <c r="AH31" s="15" t="str">
        <f ca="1"/>
        <v xml:space="preserve">5.77, </v>
      </c>
      <c r="AI31" s="15" t="str">
        <f ca="1"/>
        <v/>
      </c>
      <c r="AJ31" s="15" t="str">
        <f ca="1"/>
        <v xml:space="preserve">5.77, </v>
      </c>
      <c r="AK31" s="15" t="str">
        <f ca="1"/>
        <v/>
      </c>
      <c r="AL31" s="15" t="str">
        <f ca="1"/>
        <v xml:space="preserve">5.77, </v>
      </c>
      <c r="AM31" s="15" t="str">
        <f ca="1"/>
        <v xml:space="preserve">5.77, </v>
      </c>
      <c r="AN31" s="15" t="str">
        <f ca="1"/>
        <v/>
      </c>
      <c r="AO31" s="15" t="str">
        <f ca="1"/>
        <v/>
      </c>
      <c r="AP31" s="15" t="str">
        <f ca="1"/>
        <v xml:space="preserve">5.77, </v>
      </c>
      <c r="AQ31" s="56" t="str">
        <f ca="1"/>
        <v/>
      </c>
      <c r="AR31" s="77" t="str">
        <f ca="1"/>
        <v xml:space="preserve">5.77, </v>
      </c>
      <c r="AS31" s="77" t="str">
        <f ca="1"/>
        <v xml:space="preserve">5.77, </v>
      </c>
      <c r="AT31" s="77" t="str">
        <f ca="1"/>
        <v xml:space="preserve">5.77, </v>
      </c>
      <c r="AU31" s="77" t="str">
        <f ca="1"/>
        <v xml:space="preserve">5.77, </v>
      </c>
      <c r="AV31" s="77" t="str">
        <f ca="1"/>
        <v/>
      </c>
      <c r="AW31" s="77" t="str">
        <f ca="1"/>
        <v/>
      </c>
      <c r="AX31" s="77"/>
      <c r="AY31" s="77"/>
      <c r="AZ31" s="77"/>
      <c r="BA31" s="77"/>
      <c r="BB31" s="77"/>
      <c r="BC31" s="77" t="s">
        <v>678</v>
      </c>
      <c r="BD31" s="77"/>
      <c r="BE31" s="98" t="str">
        <f t="shared" ca="1" si="4"/>
        <v xml:space="preserve">5.77, 5.77, 5.77, 5.77, 5.77, 5.77, 5.77, 5.77, 5.77, ;; </v>
      </c>
      <c r="BF31" s="98" t="s">
        <v>588</v>
      </c>
      <c r="BG31" s="77"/>
      <c r="BH31" s="77"/>
      <c r="BI31" s="77"/>
      <c r="BJ31" s="77"/>
      <c r="BK31" s="77"/>
    </row>
    <row r="32" spans="1:67" ht="20.100000000000001" customHeight="1" x14ac:dyDescent="0.3">
      <c r="B32" s="9" t="s">
        <v>447</v>
      </c>
      <c r="C32" s="17">
        <f t="shared" si="0"/>
        <v>47.875399999999999</v>
      </c>
      <c r="D32" s="18">
        <f t="shared" si="0"/>
        <v>121.1709</v>
      </c>
      <c r="E32" s="64">
        <f t="shared" si="0"/>
        <v>-9</v>
      </c>
      <c r="F32" s="17"/>
      <c r="G32" s="18"/>
      <c r="H32" s="19"/>
      <c r="I32" s="8" t="str" cm="1">
        <f t="array" ref="I32">_xlfn.CONCAT(ROUND(F32:H32,2)&amp;", ")</f>
        <v xml:space="preserve">0, 0, 0, </v>
      </c>
      <c r="J32" s="8"/>
      <c r="N32" s="31">
        <v>5.7</v>
      </c>
      <c r="O32" s="15"/>
      <c r="P32" s="15" t="str">
        <f ca="1"/>
        <v/>
      </c>
      <c r="Q32" s="15" t="str">
        <f ca="1"/>
        <v/>
      </c>
      <c r="R32" s="15" t="str">
        <f ca="1"/>
        <v xml:space="preserve">5.7, </v>
      </c>
      <c r="S32" s="15" t="str">
        <f ca="1"/>
        <v/>
      </c>
      <c r="T32" s="15" t="str">
        <f ca="1"/>
        <v xml:space="preserve">5.7, </v>
      </c>
      <c r="U32" s="15" t="str">
        <f ca="1"/>
        <v/>
      </c>
      <c r="V32" s="15" t="str">
        <f ca="1"/>
        <v xml:space="preserve">5.7, </v>
      </c>
      <c r="W32" s="15" t="str">
        <f ca="1"/>
        <v xml:space="preserve">5.7, </v>
      </c>
      <c r="X32" s="15" t="str">
        <f ca="1"/>
        <v xml:space="preserve">5.7, </v>
      </c>
      <c r="Y32" s="15" t="str">
        <f ca="1"/>
        <v/>
      </c>
      <c r="Z32" s="15" t="str">
        <f ca="1"/>
        <v/>
      </c>
      <c r="AA32" s="15" t="str">
        <f ca="1"/>
        <v xml:space="preserve">5.7, </v>
      </c>
      <c r="AB32" s="15" t="str">
        <f ca="1"/>
        <v/>
      </c>
      <c r="AC32" s="15" t="str">
        <f ca="1"/>
        <v/>
      </c>
      <c r="AD32" s="15" t="str">
        <f ca="1"/>
        <v/>
      </c>
      <c r="AE32" s="15" t="str">
        <f ca="1"/>
        <v/>
      </c>
      <c r="AF32" s="15" t="str">
        <f ca="1"/>
        <v/>
      </c>
      <c r="AG32" s="15" t="str">
        <f ca="1"/>
        <v/>
      </c>
      <c r="AH32" s="15" t="str">
        <f ca="1"/>
        <v/>
      </c>
      <c r="AI32" s="15" t="str">
        <f ca="1"/>
        <v/>
      </c>
      <c r="AJ32" s="15" t="str">
        <f ca="1"/>
        <v/>
      </c>
      <c r="AK32" s="15" t="str">
        <f ca="1"/>
        <v/>
      </c>
      <c r="AL32" s="15" t="str">
        <f ca="1"/>
        <v/>
      </c>
      <c r="AM32" s="15" t="str">
        <f ca="1"/>
        <v/>
      </c>
      <c r="AN32" s="15" t="str">
        <f ca="1"/>
        <v/>
      </c>
      <c r="AO32" s="15" t="str">
        <f ca="1"/>
        <v/>
      </c>
      <c r="AP32" s="15" t="str">
        <f ca="1"/>
        <v/>
      </c>
      <c r="AQ32" s="56" t="str">
        <f ca="1"/>
        <v/>
      </c>
      <c r="AR32" s="77" t="str">
        <f ca="1"/>
        <v/>
      </c>
      <c r="AS32" s="77" t="str">
        <f ca="1"/>
        <v/>
      </c>
      <c r="AT32" s="77" t="str">
        <f ca="1"/>
        <v/>
      </c>
      <c r="AU32" s="77" t="str">
        <f ca="1"/>
        <v/>
      </c>
      <c r="AV32" s="77" t="str">
        <f ca="1"/>
        <v/>
      </c>
      <c r="AW32" s="77" t="str">
        <f ca="1"/>
        <v/>
      </c>
      <c r="AX32" s="77"/>
      <c r="AY32" s="77"/>
      <c r="AZ32" s="77"/>
      <c r="BA32" s="77"/>
      <c r="BB32" s="77"/>
      <c r="BC32" s="77" t="s">
        <v>678</v>
      </c>
      <c r="BD32" s="77"/>
      <c r="BE32" s="98" t="str">
        <f t="shared" ca="1" si="4"/>
        <v xml:space="preserve">5.7, 5.7, 5.7, 5.7, 5.7, 5.7, ;; </v>
      </c>
      <c r="BF32" s="98" t="s">
        <v>583</v>
      </c>
      <c r="BG32" s="77"/>
      <c r="BH32" s="77"/>
      <c r="BI32" s="77"/>
      <c r="BJ32" s="77"/>
      <c r="BK32" s="77"/>
    </row>
    <row r="33" spans="2:63" ht="20.100000000000001" customHeight="1" x14ac:dyDescent="0.3">
      <c r="B33" s="14" t="s">
        <v>510</v>
      </c>
      <c r="C33" s="17">
        <f t="shared" si="0"/>
        <v>47.875399999999999</v>
      </c>
      <c r="D33" s="18">
        <f t="shared" si="0"/>
        <v>120.9509</v>
      </c>
      <c r="E33" s="64">
        <f t="shared" si="0"/>
        <v>-9</v>
      </c>
      <c r="F33" s="17"/>
      <c r="G33" s="18"/>
      <c r="H33" s="19"/>
      <c r="I33" s="8" t="str" cm="1">
        <f t="array" ref="I33">_xlfn.CONCAT(ROUND(F33:H33,2)&amp;", ")</f>
        <v xml:space="preserve">0, 0, 0, </v>
      </c>
      <c r="J33" s="8"/>
      <c r="K33" s="7" t="str">
        <f>_xlfn.XLOOKUP(K30,$B$2:$B$580,$I$3:$I$581,"-")</f>
        <v>-</v>
      </c>
      <c r="N33" s="31">
        <v>5.07</v>
      </c>
      <c r="O33" s="15"/>
      <c r="P33" s="15" t="str">
        <f ca="1"/>
        <v/>
      </c>
      <c r="Q33" s="15" t="str">
        <f ca="1"/>
        <v/>
      </c>
      <c r="R33" s="15" t="str">
        <f ca="1"/>
        <v/>
      </c>
      <c r="S33" s="15" t="str">
        <f ca="1"/>
        <v/>
      </c>
      <c r="T33" s="15" t="str">
        <f ca="1"/>
        <v/>
      </c>
      <c r="U33" s="15" t="str">
        <f ca="1"/>
        <v/>
      </c>
      <c r="V33" s="15" t="str">
        <f ca="1"/>
        <v/>
      </c>
      <c r="W33" s="15" t="str">
        <f ca="1"/>
        <v/>
      </c>
      <c r="X33" s="15" t="str">
        <f ca="1"/>
        <v xml:space="preserve">5.07, </v>
      </c>
      <c r="Y33" s="15" t="str">
        <f ca="1"/>
        <v/>
      </c>
      <c r="Z33" s="15" t="str">
        <f ca="1"/>
        <v/>
      </c>
      <c r="AA33" s="15" t="str">
        <f ca="1"/>
        <v xml:space="preserve">5.07, </v>
      </c>
      <c r="AB33" s="15" t="str">
        <f ca="1"/>
        <v/>
      </c>
      <c r="AC33" s="15" t="str">
        <f ca="1"/>
        <v/>
      </c>
      <c r="AD33" s="15" t="str">
        <f ca="1"/>
        <v/>
      </c>
      <c r="AE33" s="15" t="str">
        <f ca="1"/>
        <v/>
      </c>
      <c r="AF33" s="15" t="str">
        <f ca="1"/>
        <v/>
      </c>
      <c r="AG33" s="15" t="str">
        <f ca="1"/>
        <v/>
      </c>
      <c r="AH33" s="15" t="str">
        <f ca="1"/>
        <v/>
      </c>
      <c r="AI33" s="15" t="str">
        <f ca="1"/>
        <v/>
      </c>
      <c r="AJ33" s="15" t="str">
        <f ca="1"/>
        <v/>
      </c>
      <c r="AK33" s="15" t="str">
        <f ca="1"/>
        <v/>
      </c>
      <c r="AL33" s="15" t="str">
        <f ca="1"/>
        <v/>
      </c>
      <c r="AM33" s="15" t="str">
        <f ca="1"/>
        <v/>
      </c>
      <c r="AN33" s="15" t="str">
        <f ca="1"/>
        <v/>
      </c>
      <c r="AO33" s="15" t="str">
        <f ca="1"/>
        <v/>
      </c>
      <c r="AP33" s="15" t="str">
        <f ca="1"/>
        <v xml:space="preserve">5.07, </v>
      </c>
      <c r="AQ33" s="56" t="str">
        <f ca="1"/>
        <v/>
      </c>
      <c r="AR33" s="77" t="str">
        <f ca="1"/>
        <v xml:space="preserve">5.07, </v>
      </c>
      <c r="AS33" s="77" t="str">
        <f ca="1"/>
        <v xml:space="preserve">5.07, </v>
      </c>
      <c r="AT33" s="77" t="str">
        <f ca="1"/>
        <v/>
      </c>
      <c r="AU33" s="77" t="str">
        <f ca="1"/>
        <v/>
      </c>
      <c r="AV33" s="77" t="str">
        <f ca="1"/>
        <v/>
      </c>
      <c r="AW33" s="77" t="str">
        <f ca="1"/>
        <v/>
      </c>
      <c r="AX33" s="77"/>
      <c r="AY33" s="77"/>
      <c r="AZ33" s="77"/>
      <c r="BA33" s="77"/>
      <c r="BB33" s="77"/>
      <c r="BC33" s="77" t="s">
        <v>678</v>
      </c>
      <c r="BD33" s="77"/>
      <c r="BE33" s="98" t="str">
        <f t="shared" ca="1" si="4"/>
        <v xml:space="preserve">5.07, 5.07, 5.07, 5.07, 5.07, ;; </v>
      </c>
      <c r="BF33" s="98" t="s">
        <v>587</v>
      </c>
      <c r="BG33" s="77"/>
      <c r="BH33" s="77"/>
      <c r="BI33" s="77"/>
      <c r="BJ33" s="77"/>
      <c r="BK33" s="77"/>
    </row>
    <row r="34" spans="2:63" ht="20.100000000000001" customHeight="1" x14ac:dyDescent="0.3">
      <c r="B34" s="46" t="s">
        <v>511</v>
      </c>
      <c r="C34" s="17">
        <f t="shared" si="0"/>
        <v>47.875399999999999</v>
      </c>
      <c r="D34" s="18">
        <f t="shared" si="0"/>
        <v>120.82089999999999</v>
      </c>
      <c r="E34" s="64">
        <f t="shared" si="0"/>
        <v>-9</v>
      </c>
      <c r="F34" s="17"/>
      <c r="G34" s="18"/>
      <c r="H34" s="19"/>
      <c r="I34" s="8" t="str" cm="1">
        <f t="array" ref="I34">_xlfn.CONCAT(ROUND(F34:H34,2)&amp;", ")</f>
        <v xml:space="preserve">0, 0, 0, </v>
      </c>
      <c r="J34" s="8"/>
      <c r="N34" s="31">
        <v>5.0199999999999996</v>
      </c>
      <c r="O34" s="15"/>
      <c r="P34" s="15" t="str">
        <f ca="1"/>
        <v/>
      </c>
      <c r="Q34" s="15" t="str">
        <f ca="1"/>
        <v/>
      </c>
      <c r="R34" s="15" t="str">
        <f ca="1"/>
        <v/>
      </c>
      <c r="S34" s="15" t="str">
        <f ca="1"/>
        <v/>
      </c>
      <c r="T34" s="15" t="str">
        <f ca="1"/>
        <v/>
      </c>
      <c r="U34" s="15" t="str">
        <f ca="1"/>
        <v/>
      </c>
      <c r="V34" s="15" t="str">
        <f ca="1"/>
        <v xml:space="preserve">5.02, </v>
      </c>
      <c r="W34" s="15" t="str">
        <f ca="1"/>
        <v/>
      </c>
      <c r="X34" s="15" t="str">
        <f ca="1"/>
        <v xml:space="preserve">5.02, </v>
      </c>
      <c r="Y34" s="15" t="str">
        <f ca="1"/>
        <v/>
      </c>
      <c r="Z34" s="15" t="str">
        <f ca="1"/>
        <v/>
      </c>
      <c r="AA34" s="15" t="str">
        <f ca="1"/>
        <v xml:space="preserve">5.02, </v>
      </c>
      <c r="AB34" s="15" t="str">
        <f ca="1"/>
        <v/>
      </c>
      <c r="AC34" s="15" t="str">
        <f ca="1"/>
        <v/>
      </c>
      <c r="AD34" s="15" t="str">
        <f ca="1"/>
        <v xml:space="preserve">5.02, </v>
      </c>
      <c r="AE34" s="15" t="str">
        <f ca="1"/>
        <v xml:space="preserve">5.02, </v>
      </c>
      <c r="AF34" s="15" t="str">
        <f ca="1"/>
        <v/>
      </c>
      <c r="AG34" s="15" t="str">
        <f ca="1"/>
        <v xml:space="preserve">5.02, </v>
      </c>
      <c r="AH34" s="15" t="str">
        <f ca="1"/>
        <v xml:space="preserve">5.02, </v>
      </c>
      <c r="AI34" s="15" t="str">
        <f ca="1"/>
        <v xml:space="preserve">5.02, </v>
      </c>
      <c r="AJ34" s="15" t="str">
        <f ca="1"/>
        <v xml:space="preserve">5.02, </v>
      </c>
      <c r="AK34" s="15" t="str">
        <f ca="1"/>
        <v/>
      </c>
      <c r="AL34" s="15" t="str">
        <f ca="1"/>
        <v xml:space="preserve">5.02, </v>
      </c>
      <c r="AM34" s="15" t="str">
        <f ca="1"/>
        <v/>
      </c>
      <c r="AN34" s="15" t="str">
        <f ca="1"/>
        <v/>
      </c>
      <c r="AO34" s="15" t="str">
        <f ca="1"/>
        <v/>
      </c>
      <c r="AP34" s="15" t="str">
        <f ca="1"/>
        <v xml:space="preserve">5.02, </v>
      </c>
      <c r="AQ34" s="56" t="str">
        <f ca="1"/>
        <v/>
      </c>
      <c r="AR34" s="77" t="str">
        <f ca="1"/>
        <v xml:space="preserve">5.02, </v>
      </c>
      <c r="AS34" s="77" t="str">
        <f ca="1"/>
        <v xml:space="preserve">5.02, </v>
      </c>
      <c r="AT34" s="77" t="str">
        <f ca="1"/>
        <v/>
      </c>
      <c r="AU34" s="77" t="str">
        <f ca="1"/>
        <v xml:space="preserve">5.02, </v>
      </c>
      <c r="AV34" s="77" t="str">
        <f ca="1"/>
        <v/>
      </c>
      <c r="AW34" s="77" t="str">
        <f ca="1"/>
        <v/>
      </c>
      <c r="AX34" s="77"/>
      <c r="AY34" s="77"/>
      <c r="AZ34" s="77"/>
      <c r="BA34" s="77"/>
      <c r="BB34" s="77"/>
      <c r="BC34" s="77" t="s">
        <v>678</v>
      </c>
      <c r="BD34" s="77"/>
      <c r="BE34" s="98" t="str">
        <f t="shared" ca="1" si="4"/>
        <v xml:space="preserve">5.02, 5.02, 5.02, 5.02, 5.02, 5.02, 5.02, 5.02, 5.02, 5.02, 5.02, 5.02, 5.02, 5.02, ;; </v>
      </c>
      <c r="BF34" s="98" t="s">
        <v>589</v>
      </c>
      <c r="BG34" s="77"/>
      <c r="BH34" s="77"/>
      <c r="BI34" s="77"/>
      <c r="BJ34" s="77"/>
      <c r="BK34" s="77"/>
    </row>
    <row r="35" spans="2:63" ht="20.100000000000001" customHeight="1" x14ac:dyDescent="0.3">
      <c r="B35" s="9" t="s">
        <v>478</v>
      </c>
      <c r="C35" s="17">
        <f t="shared" si="0"/>
        <v>46.9754</v>
      </c>
      <c r="D35" s="18">
        <f t="shared" si="0"/>
        <v>120.82089999999999</v>
      </c>
      <c r="E35" s="64">
        <f t="shared" si="0"/>
        <v>-9</v>
      </c>
      <c r="F35" s="17"/>
      <c r="G35" s="18"/>
      <c r="H35" s="19"/>
      <c r="I35" s="8" t="str" cm="1">
        <f t="array" ref="I35">_xlfn.CONCAT(ROUND(F35:H35,2)&amp;", ")</f>
        <v xml:space="preserve">0, 0, 0, </v>
      </c>
      <c r="J35" s="8"/>
      <c r="N35" s="31">
        <v>4.7699999999999996</v>
      </c>
      <c r="O35" s="15"/>
      <c r="P35" s="15" t="str">
        <f ca="1"/>
        <v/>
      </c>
      <c r="Q35" s="15" t="str">
        <f ca="1"/>
        <v/>
      </c>
      <c r="R35" s="15" t="str">
        <f ca="1"/>
        <v xml:space="preserve">4.77, </v>
      </c>
      <c r="S35" s="15" t="str">
        <f ca="1"/>
        <v/>
      </c>
      <c r="T35" s="15" t="str">
        <f ca="1"/>
        <v xml:space="preserve">4.77, </v>
      </c>
      <c r="U35" s="15" t="str">
        <f ca="1"/>
        <v/>
      </c>
      <c r="V35" s="15" t="str">
        <f ca="1"/>
        <v/>
      </c>
      <c r="W35" s="15" t="str">
        <f ca="1"/>
        <v/>
      </c>
      <c r="X35" s="15" t="str">
        <f ca="1"/>
        <v xml:space="preserve">4.77, </v>
      </c>
      <c r="Y35" s="15" t="str">
        <f ca="1"/>
        <v/>
      </c>
      <c r="Z35" s="15" t="str">
        <f ca="1"/>
        <v/>
      </c>
      <c r="AA35" s="15" t="str">
        <f ca="1"/>
        <v xml:space="preserve">4.77, </v>
      </c>
      <c r="AB35" s="15" t="str">
        <f ca="1"/>
        <v/>
      </c>
      <c r="AC35" s="15" t="str">
        <f ca="1"/>
        <v/>
      </c>
      <c r="AD35" s="15" t="str">
        <f ca="1"/>
        <v/>
      </c>
      <c r="AE35" s="15" t="str">
        <f ca="1"/>
        <v xml:space="preserve">4.77, </v>
      </c>
      <c r="AF35" s="15" t="str">
        <f ca="1"/>
        <v/>
      </c>
      <c r="AG35" s="15" t="str">
        <f ca="1"/>
        <v xml:space="preserve">4.77, </v>
      </c>
      <c r="AH35" s="15" t="str">
        <f ca="1"/>
        <v/>
      </c>
      <c r="AI35" s="15" t="str">
        <f ca="1"/>
        <v xml:space="preserve">4.77, </v>
      </c>
      <c r="AJ35" s="15" t="str">
        <f ca="1"/>
        <v/>
      </c>
      <c r="AK35" s="15" t="str">
        <f ca="1"/>
        <v/>
      </c>
      <c r="AL35" s="15" t="str">
        <f ca="1"/>
        <v/>
      </c>
      <c r="AM35" s="15" t="str">
        <f ca="1"/>
        <v/>
      </c>
      <c r="AN35" s="15" t="str">
        <f ca="1"/>
        <v/>
      </c>
      <c r="AO35" s="15" t="str">
        <f ca="1"/>
        <v/>
      </c>
      <c r="AP35" s="15" t="str">
        <f ca="1"/>
        <v xml:space="preserve">4.77, </v>
      </c>
      <c r="AQ35" s="56" t="str">
        <f ca="1"/>
        <v/>
      </c>
      <c r="AR35" s="77" t="str">
        <f ca="1"/>
        <v xml:space="preserve">4.77, </v>
      </c>
      <c r="AS35" s="77" t="str">
        <f ca="1"/>
        <v xml:space="preserve">4.77, </v>
      </c>
      <c r="AT35" s="77" t="str">
        <f ca="1"/>
        <v/>
      </c>
      <c r="AU35" s="77" t="str">
        <f ca="1"/>
        <v xml:space="preserve">4.77, </v>
      </c>
      <c r="AV35" s="77" t="str">
        <f ca="1"/>
        <v/>
      </c>
      <c r="AW35" s="77" t="str">
        <f ca="1"/>
        <v/>
      </c>
      <c r="AX35" s="77"/>
      <c r="AY35" s="77"/>
      <c r="AZ35" s="77"/>
      <c r="BA35" s="77"/>
      <c r="BB35" s="77"/>
      <c r="BC35" s="77" t="s">
        <v>678</v>
      </c>
      <c r="BD35" s="77"/>
      <c r="BE35" s="98" t="str">
        <f t="shared" ca="1" si="4"/>
        <v xml:space="preserve">4.77, 4.77, 4.77, 4.77, 4.77, 4.77, 4.77, 4.77, 4.77, 4.77, 4.77, ;; </v>
      </c>
      <c r="BF35" s="98" t="s">
        <v>590</v>
      </c>
      <c r="BG35" s="77"/>
      <c r="BH35" s="77"/>
      <c r="BI35" s="77"/>
      <c r="BJ35" s="77"/>
      <c r="BK35" s="77"/>
    </row>
    <row r="36" spans="2:63" ht="20.100000000000001" customHeight="1" x14ac:dyDescent="0.3">
      <c r="B36" s="9" t="s">
        <v>477</v>
      </c>
      <c r="C36" s="17">
        <f t="shared" si="0"/>
        <v>45.9754</v>
      </c>
      <c r="D36" s="18">
        <f t="shared" si="0"/>
        <v>120.82089999999999</v>
      </c>
      <c r="E36" s="64">
        <f t="shared" si="0"/>
        <v>-9</v>
      </c>
      <c r="F36" s="17"/>
      <c r="G36" s="18"/>
      <c r="H36" s="19"/>
      <c r="I36" s="8" t="str" cm="1">
        <f t="array" ref="I36">_xlfn.CONCAT(ROUND(F36:H36,2)&amp;", ")</f>
        <v xml:space="preserve">0, 0, 0, </v>
      </c>
      <c r="J36" s="8"/>
      <c r="N36" s="31">
        <v>3.77</v>
      </c>
      <c r="O36" s="15"/>
      <c r="P36" s="15" t="str">
        <f ca="1"/>
        <v/>
      </c>
      <c r="Q36" s="15" t="str">
        <f ca="1"/>
        <v/>
      </c>
      <c r="R36" s="15" t="str">
        <f ca="1"/>
        <v xml:space="preserve">3.77, </v>
      </c>
      <c r="S36" s="15" t="str">
        <f ca="1"/>
        <v/>
      </c>
      <c r="T36" s="15" t="str">
        <f ca="1"/>
        <v xml:space="preserve">3.77, </v>
      </c>
      <c r="U36" s="15" t="str">
        <f ca="1"/>
        <v/>
      </c>
      <c r="V36" s="15" t="str">
        <f ca="1"/>
        <v/>
      </c>
      <c r="W36" s="15" t="str">
        <f ca="1"/>
        <v/>
      </c>
      <c r="X36" s="15" t="str">
        <f ca="1"/>
        <v xml:space="preserve">3.77, </v>
      </c>
      <c r="Y36" s="15" t="str">
        <f ca="1"/>
        <v/>
      </c>
      <c r="Z36" s="15" t="str">
        <f ca="1"/>
        <v/>
      </c>
      <c r="AA36" s="15" t="str">
        <f ca="1"/>
        <v xml:space="preserve">3.77, </v>
      </c>
      <c r="AB36" s="15" t="str">
        <f ca="1"/>
        <v/>
      </c>
      <c r="AC36" s="15" t="str">
        <f ca="1"/>
        <v/>
      </c>
      <c r="AD36" s="15" t="str">
        <f ca="1"/>
        <v/>
      </c>
      <c r="AE36" s="15" t="str">
        <f ca="1"/>
        <v xml:space="preserve">3.77, </v>
      </c>
      <c r="AF36" s="15" t="str">
        <f ca="1"/>
        <v/>
      </c>
      <c r="AG36" s="15" t="str">
        <f ca="1"/>
        <v xml:space="preserve">3.77, </v>
      </c>
      <c r="AH36" s="15" t="str">
        <f ca="1"/>
        <v/>
      </c>
      <c r="AI36" s="15" t="str">
        <f ca="1"/>
        <v xml:space="preserve">3.77, </v>
      </c>
      <c r="AJ36" s="15" t="str">
        <f ca="1"/>
        <v/>
      </c>
      <c r="AK36" s="15" t="str">
        <f ca="1"/>
        <v/>
      </c>
      <c r="AL36" s="15" t="str">
        <f ca="1"/>
        <v/>
      </c>
      <c r="AM36" s="15" t="str">
        <f ca="1"/>
        <v/>
      </c>
      <c r="AN36" s="15" t="str">
        <f ca="1"/>
        <v xml:space="preserve">3.77, </v>
      </c>
      <c r="AO36" s="15" t="str">
        <f ca="1"/>
        <v/>
      </c>
      <c r="AP36" s="15" t="str">
        <f ca="1"/>
        <v xml:space="preserve">3.77, </v>
      </c>
      <c r="AQ36" s="56" t="str">
        <f ca="1"/>
        <v/>
      </c>
      <c r="AR36" s="77" t="str">
        <f ca="1"/>
        <v xml:space="preserve">3.77, </v>
      </c>
      <c r="AS36" s="77" t="str">
        <f ca="1"/>
        <v xml:space="preserve">3.77, </v>
      </c>
      <c r="AT36" s="77" t="str">
        <f ca="1"/>
        <v/>
      </c>
      <c r="AU36" s="77" t="str">
        <f ca="1"/>
        <v xml:space="preserve">3.77, </v>
      </c>
      <c r="AV36" s="77" t="str">
        <f ca="1"/>
        <v/>
      </c>
      <c r="AW36" s="77" t="str">
        <f ca="1"/>
        <v/>
      </c>
      <c r="AX36" s="77"/>
      <c r="AY36" s="77"/>
      <c r="AZ36" s="77"/>
      <c r="BA36" s="77"/>
      <c r="BB36" s="77"/>
      <c r="BC36" s="77" t="s">
        <v>678</v>
      </c>
      <c r="BD36" s="77"/>
      <c r="BE36" s="98" t="str">
        <f t="shared" ca="1" si="4"/>
        <v xml:space="preserve">3.77, 3.77, 3.77, 3.77, 3.77, 3.77, 3.77, 3.77, 3.77, 3.77, 3.77, 3.77, ;; </v>
      </c>
      <c r="BF36" s="98" t="s">
        <v>591</v>
      </c>
      <c r="BG36" s="77"/>
      <c r="BH36" s="77"/>
      <c r="BI36" s="77"/>
      <c r="BJ36" s="77"/>
      <c r="BK36" s="77"/>
    </row>
    <row r="37" spans="2:63" ht="20.100000000000001" customHeight="1" x14ac:dyDescent="0.3">
      <c r="B37" s="9" t="s">
        <v>476</v>
      </c>
      <c r="C37" s="17">
        <f t="shared" si="0"/>
        <v>44.9754</v>
      </c>
      <c r="D37" s="18">
        <f t="shared" si="0"/>
        <v>120.82089999999999</v>
      </c>
      <c r="E37" s="64">
        <f t="shared" si="0"/>
        <v>-9</v>
      </c>
      <c r="F37" s="17"/>
      <c r="G37" s="18"/>
      <c r="H37" s="19"/>
      <c r="I37" s="8" t="str" cm="1">
        <f t="array" ref="I37">_xlfn.CONCAT(ROUND(F37:H37,2)&amp;", ")</f>
        <v xml:space="preserve">0, 0, 0, </v>
      </c>
      <c r="J37" s="8"/>
      <c r="N37" s="31">
        <v>3.37</v>
      </c>
      <c r="O37" s="15"/>
      <c r="P37" s="15" t="str">
        <f ca="1"/>
        <v/>
      </c>
      <c r="Q37" s="15" t="str">
        <f ca="1"/>
        <v/>
      </c>
      <c r="R37" s="15" t="str">
        <f ca="1"/>
        <v xml:space="preserve">3.37, </v>
      </c>
      <c r="S37" s="15" t="str">
        <f ca="1"/>
        <v/>
      </c>
      <c r="T37" s="15" t="str">
        <f ca="1"/>
        <v xml:space="preserve">3.37, </v>
      </c>
      <c r="U37" s="15" t="str">
        <f ca="1"/>
        <v/>
      </c>
      <c r="V37" s="15" t="str">
        <f ca="1"/>
        <v/>
      </c>
      <c r="W37" s="15" t="str">
        <f ca="1"/>
        <v/>
      </c>
      <c r="X37" s="15" t="str">
        <f ca="1"/>
        <v xml:space="preserve">3.37, </v>
      </c>
      <c r="Y37" s="15" t="str">
        <f ca="1"/>
        <v/>
      </c>
      <c r="Z37" s="15" t="str">
        <f ca="1"/>
        <v/>
      </c>
      <c r="AA37" s="15" t="str">
        <f ca="1"/>
        <v xml:space="preserve">3.37, </v>
      </c>
      <c r="AB37" s="15" t="str">
        <f ca="1"/>
        <v xml:space="preserve">3.37, </v>
      </c>
      <c r="AC37" s="15" t="str">
        <f ca="1"/>
        <v/>
      </c>
      <c r="AD37" s="15" t="str">
        <f ca="1"/>
        <v/>
      </c>
      <c r="AE37" s="15" t="str">
        <f ca="1"/>
        <v/>
      </c>
      <c r="AF37" s="15" t="str">
        <f ca="1"/>
        <v/>
      </c>
      <c r="AG37" s="15" t="str">
        <f ca="1"/>
        <v/>
      </c>
      <c r="AH37" s="15" t="str">
        <f ca="1"/>
        <v/>
      </c>
      <c r="AI37" s="15" t="str">
        <f ca="1"/>
        <v/>
      </c>
      <c r="AJ37" s="15" t="str">
        <f ca="1"/>
        <v/>
      </c>
      <c r="AK37" s="15" t="str">
        <f ca="1"/>
        <v/>
      </c>
      <c r="AL37" s="15" t="str">
        <f ca="1"/>
        <v/>
      </c>
      <c r="AM37" s="15" t="str">
        <f ca="1"/>
        <v/>
      </c>
      <c r="AN37" s="15" t="str">
        <f ca="1"/>
        <v/>
      </c>
      <c r="AO37" s="15" t="str">
        <f ca="1"/>
        <v/>
      </c>
      <c r="AP37" s="15" t="str">
        <f ca="1"/>
        <v/>
      </c>
      <c r="AQ37" s="56" t="str">
        <f ca="1"/>
        <v/>
      </c>
      <c r="AR37" s="77" t="str">
        <f ca="1"/>
        <v/>
      </c>
      <c r="AS37" s="77" t="str">
        <f ca="1"/>
        <v/>
      </c>
      <c r="AT37" s="77" t="str">
        <f ca="1"/>
        <v/>
      </c>
      <c r="AU37" s="77" t="str">
        <f ca="1"/>
        <v/>
      </c>
      <c r="AV37" s="77" t="str">
        <f ca="1"/>
        <v/>
      </c>
      <c r="AW37" s="77" t="str">
        <f ca="1"/>
        <v/>
      </c>
      <c r="AX37" s="77"/>
      <c r="AY37" s="77"/>
      <c r="AZ37" s="77"/>
      <c r="BA37" s="77"/>
      <c r="BB37" s="77"/>
      <c r="BC37" s="77" t="s">
        <v>678</v>
      </c>
      <c r="BD37" s="77"/>
      <c r="BE37" s="98" t="str">
        <f t="shared" ca="1" si="4"/>
        <v xml:space="preserve">3.37, 3.37, 3.37, 3.37, 3.37, ;; </v>
      </c>
      <c r="BF37" s="98" t="s">
        <v>592</v>
      </c>
      <c r="BG37" s="77"/>
      <c r="BH37" s="77"/>
      <c r="BI37" s="77"/>
      <c r="BJ37" s="77"/>
      <c r="BK37" s="77"/>
    </row>
    <row r="38" spans="2:63" ht="20.100000000000001" customHeight="1" x14ac:dyDescent="0.3">
      <c r="B38" s="9" t="s">
        <v>475</v>
      </c>
      <c r="C38" s="17">
        <f t="shared" si="0"/>
        <v>43.9754</v>
      </c>
      <c r="D38" s="18">
        <f t="shared" si="0"/>
        <v>120.82089999999999</v>
      </c>
      <c r="E38" s="64">
        <f t="shared" si="0"/>
        <v>-9</v>
      </c>
      <c r="F38" s="17"/>
      <c r="G38" s="18"/>
      <c r="H38" s="19"/>
      <c r="I38" s="8" t="str" cm="1">
        <f t="array" ref="I38">_xlfn.CONCAT(ROUND(F38:H38,2)&amp;", ")</f>
        <v xml:space="preserve">0, 0, 0, </v>
      </c>
      <c r="J38" s="8"/>
      <c r="N38" s="31">
        <v>2.77</v>
      </c>
      <c r="O38" s="15"/>
      <c r="P38" s="15" t="str">
        <f ca="1"/>
        <v/>
      </c>
      <c r="Q38" s="15" t="str">
        <f ca="1"/>
        <v/>
      </c>
      <c r="R38" s="15" t="str">
        <f ca="1"/>
        <v/>
      </c>
      <c r="S38" s="15" t="str">
        <f ca="1"/>
        <v/>
      </c>
      <c r="T38" s="15" t="str">
        <f ca="1"/>
        <v xml:space="preserve">2.77, </v>
      </c>
      <c r="U38" s="15" t="str">
        <f ca="1"/>
        <v/>
      </c>
      <c r="V38" s="15" t="str">
        <f ca="1"/>
        <v/>
      </c>
      <c r="W38" s="15" t="str">
        <f ca="1"/>
        <v/>
      </c>
      <c r="X38" s="15" t="str">
        <f ca="1"/>
        <v xml:space="preserve">2.77, </v>
      </c>
      <c r="Y38" s="15" t="str">
        <f ca="1"/>
        <v/>
      </c>
      <c r="Z38" s="15" t="str">
        <f ca="1"/>
        <v/>
      </c>
      <c r="AA38" s="15" t="str">
        <f ca="1"/>
        <v xml:space="preserve">2.77, </v>
      </c>
      <c r="AB38" s="15" t="str">
        <f ca="1"/>
        <v xml:space="preserve">2.77, </v>
      </c>
      <c r="AC38" s="15" t="str">
        <f ca="1"/>
        <v/>
      </c>
      <c r="AD38" s="15" t="str">
        <f ca="1"/>
        <v/>
      </c>
      <c r="AE38" s="15" t="str">
        <f ca="1"/>
        <v xml:space="preserve">2.77, </v>
      </c>
      <c r="AF38" s="15" t="str">
        <f ca="1"/>
        <v/>
      </c>
      <c r="AG38" s="15" t="str">
        <f ca="1"/>
        <v xml:space="preserve">2.77, </v>
      </c>
      <c r="AH38" s="15" t="str">
        <f ca="1"/>
        <v/>
      </c>
      <c r="AI38" s="15" t="str">
        <f ca="1"/>
        <v xml:space="preserve">2.77, </v>
      </c>
      <c r="AJ38" s="15" t="str">
        <f ca="1"/>
        <v/>
      </c>
      <c r="AK38" s="15" t="str">
        <f ca="1"/>
        <v/>
      </c>
      <c r="AL38" s="15" t="str">
        <f ca="1"/>
        <v/>
      </c>
      <c r="AM38" s="15" t="str">
        <f ca="1"/>
        <v/>
      </c>
      <c r="AN38" s="15" t="str">
        <f ca="1"/>
        <v xml:space="preserve">2.77, </v>
      </c>
      <c r="AO38" s="15" t="str">
        <f ca="1"/>
        <v/>
      </c>
      <c r="AP38" s="15" t="str">
        <f ca="1"/>
        <v xml:space="preserve">2.77, </v>
      </c>
      <c r="AQ38" s="56" t="str">
        <f ca="1"/>
        <v/>
      </c>
      <c r="AR38" s="77" t="str">
        <f ca="1"/>
        <v xml:space="preserve">2.77, </v>
      </c>
      <c r="AS38" s="77" t="str">
        <f ca="1"/>
        <v xml:space="preserve">2.77, </v>
      </c>
      <c r="AT38" s="77" t="str">
        <f ca="1"/>
        <v/>
      </c>
      <c r="AU38" s="77" t="str">
        <f ca="1"/>
        <v xml:space="preserve">2.77, </v>
      </c>
      <c r="AV38" s="77" t="str">
        <f ca="1"/>
        <v/>
      </c>
      <c r="AW38" s="77" t="str">
        <f ca="1"/>
        <v/>
      </c>
      <c r="AX38" s="77"/>
      <c r="AY38" s="77"/>
      <c r="AZ38" s="77"/>
      <c r="BA38" s="77"/>
      <c r="BB38" s="77"/>
      <c r="BC38" s="77" t="s">
        <v>678</v>
      </c>
      <c r="BD38" s="77"/>
      <c r="BE38" s="98" t="str">
        <f t="shared" ca="1" si="4"/>
        <v xml:space="preserve">2.77, 2.77, 2.77, 2.77, 2.77, 2.77, 2.77, 2.77, 2.77, 2.77, 2.77, 2.77, ;; </v>
      </c>
      <c r="BF38" s="98" t="s">
        <v>593</v>
      </c>
      <c r="BG38" s="77"/>
      <c r="BH38" s="77"/>
      <c r="BI38" s="77"/>
      <c r="BJ38" s="77"/>
      <c r="BK38" s="77"/>
    </row>
    <row r="39" spans="2:63" ht="20.100000000000001" customHeight="1" x14ac:dyDescent="0.3">
      <c r="B39" s="9" t="s">
        <v>472</v>
      </c>
      <c r="C39" s="17">
        <f t="shared" si="0"/>
        <v>43.025399999999998</v>
      </c>
      <c r="D39" s="18">
        <f t="shared" si="0"/>
        <v>120.82089999999999</v>
      </c>
      <c r="E39" s="64">
        <f t="shared" si="0"/>
        <v>-9</v>
      </c>
      <c r="F39" s="17"/>
      <c r="G39" s="18"/>
      <c r="H39" s="19"/>
      <c r="I39" s="8" t="str" cm="1">
        <f t="array" ref="I39">_xlfn.CONCAT(ROUND(F39:H39,2)&amp;", ")</f>
        <v xml:space="preserve">0, 0, 0, </v>
      </c>
      <c r="J39" s="8"/>
      <c r="N39" s="31">
        <v>1.77</v>
      </c>
      <c r="O39" s="15"/>
      <c r="P39" s="15" t="str">
        <f ca="1"/>
        <v/>
      </c>
      <c r="Q39" s="15" t="str">
        <f ca="1"/>
        <v/>
      </c>
      <c r="R39" s="15" t="str">
        <f ca="1"/>
        <v/>
      </c>
      <c r="S39" s="15" t="str">
        <f ca="1"/>
        <v/>
      </c>
      <c r="T39" s="15" t="str">
        <f ca="1"/>
        <v xml:space="preserve">1.77, </v>
      </c>
      <c r="U39" s="15" t="str">
        <f ca="1"/>
        <v/>
      </c>
      <c r="V39" s="15" t="str">
        <f ca="1"/>
        <v/>
      </c>
      <c r="W39" s="15" t="str">
        <f ca="1"/>
        <v/>
      </c>
      <c r="X39" s="15" t="str">
        <f ca="1"/>
        <v xml:space="preserve">1.77, </v>
      </c>
      <c r="Y39" s="15" t="str">
        <f ca="1"/>
        <v/>
      </c>
      <c r="Z39" s="15" t="str">
        <f ca="1"/>
        <v/>
      </c>
      <c r="AA39" s="15" t="str">
        <f ca="1"/>
        <v xml:space="preserve">1.77, </v>
      </c>
      <c r="AB39" s="15" t="str">
        <f ca="1"/>
        <v xml:space="preserve">1.77, </v>
      </c>
      <c r="AC39" s="15" t="str">
        <f ca="1"/>
        <v/>
      </c>
      <c r="AD39" s="15" t="str">
        <f ca="1"/>
        <v/>
      </c>
      <c r="AE39" s="15" t="str">
        <f ca="1"/>
        <v xml:space="preserve">1.77, </v>
      </c>
      <c r="AF39" s="15" t="str">
        <f ca="1"/>
        <v/>
      </c>
      <c r="AG39" s="15" t="str">
        <f ca="1"/>
        <v xml:space="preserve">1.77, </v>
      </c>
      <c r="AH39" s="15" t="str">
        <f ca="1"/>
        <v/>
      </c>
      <c r="AI39" s="15" t="str">
        <f ca="1"/>
        <v xml:space="preserve">1.77, </v>
      </c>
      <c r="AJ39" s="15" t="str">
        <f ca="1"/>
        <v/>
      </c>
      <c r="AK39" s="15" t="str">
        <f ca="1"/>
        <v/>
      </c>
      <c r="AL39" s="15" t="str">
        <f ca="1"/>
        <v/>
      </c>
      <c r="AM39" s="15" t="str">
        <f ca="1"/>
        <v/>
      </c>
      <c r="AN39" s="15" t="str">
        <f ca="1"/>
        <v xml:space="preserve">1.77, </v>
      </c>
      <c r="AO39" s="15" t="str">
        <f ca="1"/>
        <v/>
      </c>
      <c r="AP39" s="15" t="str">
        <f ca="1"/>
        <v xml:space="preserve">1.77, </v>
      </c>
      <c r="AQ39" s="56" t="str">
        <f ca="1"/>
        <v/>
      </c>
      <c r="AR39" s="77" t="str">
        <f ca="1"/>
        <v xml:space="preserve">1.77, </v>
      </c>
      <c r="AS39" s="77" t="str">
        <f ca="1"/>
        <v xml:space="preserve">1.77, </v>
      </c>
      <c r="AT39" s="77" t="str">
        <f ca="1"/>
        <v/>
      </c>
      <c r="AU39" s="77" t="str">
        <f ca="1"/>
        <v xml:space="preserve">1.77, </v>
      </c>
      <c r="AV39" s="77" t="str">
        <f ca="1"/>
        <v/>
      </c>
      <c r="AW39" s="77" t="str">
        <f ca="1"/>
        <v/>
      </c>
      <c r="AX39" s="77"/>
      <c r="AY39" s="77"/>
      <c r="AZ39" s="77"/>
      <c r="BA39" s="77"/>
      <c r="BB39" s="77"/>
      <c r="BC39" s="77" t="s">
        <v>678</v>
      </c>
      <c r="BD39" s="77"/>
      <c r="BE39" s="98" t="str">
        <f t="shared" ca="1" si="4"/>
        <v xml:space="preserve">1.77, 1.77, 1.77, 1.77, 1.77, 1.77, 1.77, 1.77, 1.77, 1.77, 1.77, 1.77, ;; </v>
      </c>
      <c r="BF39" s="98" t="s">
        <v>575</v>
      </c>
      <c r="BG39" s="77"/>
      <c r="BH39" s="77"/>
      <c r="BI39" s="77"/>
      <c r="BJ39" s="77"/>
      <c r="BK39" s="77"/>
    </row>
    <row r="40" spans="2:63" ht="20.100000000000001" customHeight="1" x14ac:dyDescent="0.3">
      <c r="B40" s="9" t="s">
        <v>471</v>
      </c>
      <c r="C40" s="17">
        <f t="shared" si="0"/>
        <v>42.9754</v>
      </c>
      <c r="D40" s="18">
        <f t="shared" si="0"/>
        <v>120.82089999999999</v>
      </c>
      <c r="E40" s="64">
        <f t="shared" si="0"/>
        <v>-9</v>
      </c>
      <c r="F40" s="17"/>
      <c r="G40" s="18"/>
      <c r="H40" s="19"/>
      <c r="I40" s="8" t="str" cm="1">
        <f t="array" ref="I40">_xlfn.CONCAT(ROUND(F40:H40,2)&amp;", ")</f>
        <v xml:space="preserve">0, 0, 0, </v>
      </c>
      <c r="J40" s="8"/>
      <c r="N40" s="31">
        <v>1.1200000000000001</v>
      </c>
      <c r="O40" s="15"/>
      <c r="P40" s="15" t="str">
        <f ca="1"/>
        <v/>
      </c>
      <c r="Q40" s="15" t="str">
        <f ca="1"/>
        <v/>
      </c>
      <c r="R40" s="15" t="str">
        <f ca="1"/>
        <v/>
      </c>
      <c r="S40" s="15" t="str">
        <f ca="1"/>
        <v/>
      </c>
      <c r="T40" s="15" t="str">
        <f ca="1"/>
        <v/>
      </c>
      <c r="U40" s="15" t="str">
        <f ca="1"/>
        <v/>
      </c>
      <c r="V40" s="15" t="str">
        <f ca="1"/>
        <v/>
      </c>
      <c r="W40" s="15" t="str">
        <f ca="1"/>
        <v/>
      </c>
      <c r="X40" s="15" t="str">
        <f ca="1"/>
        <v/>
      </c>
      <c r="Y40" s="15" t="str">
        <f ca="1"/>
        <v/>
      </c>
      <c r="Z40" s="15" t="str">
        <f ca="1"/>
        <v/>
      </c>
      <c r="AA40" s="15" t="str">
        <f ca="1"/>
        <v/>
      </c>
      <c r="AB40" s="15" t="str">
        <f ca="1"/>
        <v xml:space="preserve">1.12, </v>
      </c>
      <c r="AC40" s="15" t="str">
        <f ca="1"/>
        <v/>
      </c>
      <c r="AD40" s="15" t="str">
        <f ca="1"/>
        <v/>
      </c>
      <c r="AE40" s="15" t="str">
        <f ca="1"/>
        <v xml:space="preserve">1.12, </v>
      </c>
      <c r="AF40" s="15" t="str">
        <f ca="1"/>
        <v/>
      </c>
      <c r="AG40" s="15" t="str">
        <f ca="1"/>
        <v xml:space="preserve">1.12, </v>
      </c>
      <c r="AH40" s="15" t="str">
        <f ca="1"/>
        <v/>
      </c>
      <c r="AI40" s="15" t="str">
        <f ca="1"/>
        <v xml:space="preserve">1.12, </v>
      </c>
      <c r="AJ40" s="15" t="str">
        <f ca="1"/>
        <v/>
      </c>
      <c r="AK40" s="15" t="str">
        <f ca="1"/>
        <v/>
      </c>
      <c r="AL40" s="15" t="str">
        <f ca="1"/>
        <v/>
      </c>
      <c r="AM40" s="15" t="str">
        <f ca="1"/>
        <v/>
      </c>
      <c r="AN40" s="15" t="str">
        <f ca="1"/>
        <v xml:space="preserve">1.12, </v>
      </c>
      <c r="AO40" s="15" t="str">
        <f ca="1"/>
        <v/>
      </c>
      <c r="AP40" s="15" t="str">
        <f ca="1"/>
        <v/>
      </c>
      <c r="AQ40" s="56" t="str">
        <f ca="1"/>
        <v/>
      </c>
      <c r="AR40" s="77" t="str">
        <f ca="1"/>
        <v xml:space="preserve">1.12, </v>
      </c>
      <c r="AS40" s="77" t="str">
        <f ca="1"/>
        <v xml:space="preserve">1.12, </v>
      </c>
      <c r="AT40" s="77" t="str">
        <f ca="1"/>
        <v/>
      </c>
      <c r="AU40" s="77" t="str">
        <f ca="1"/>
        <v xml:space="preserve">1.12, </v>
      </c>
      <c r="AV40" s="77" t="str">
        <f ca="1"/>
        <v/>
      </c>
      <c r="AW40" s="77" t="str">
        <f ca="1"/>
        <v/>
      </c>
      <c r="AX40" s="77"/>
      <c r="AY40" s="77"/>
      <c r="AZ40" s="77"/>
      <c r="BA40" s="77"/>
      <c r="BB40" s="77"/>
      <c r="BC40" s="77" t="s">
        <v>678</v>
      </c>
      <c r="BD40" s="77"/>
      <c r="BE40" s="98" t="str">
        <f t="shared" ca="1" si="4"/>
        <v xml:space="preserve">1.12, 1.12, 1.12, 1.12, 1.12, 1.12, 1.12, 1.12, ;; </v>
      </c>
      <c r="BF40" s="98" t="s">
        <v>575</v>
      </c>
      <c r="BG40" s="77"/>
      <c r="BH40" s="77"/>
      <c r="BI40" s="77"/>
      <c r="BJ40" s="77"/>
      <c r="BK40" s="77"/>
    </row>
    <row r="41" spans="2:63" ht="20.100000000000001" customHeight="1" x14ac:dyDescent="0.3">
      <c r="B41" s="14" t="s">
        <v>453</v>
      </c>
      <c r="C41" s="17">
        <f t="shared" si="0"/>
        <v>49.675400000000003</v>
      </c>
      <c r="D41" s="18">
        <f t="shared" si="0"/>
        <v>105.82089999999999</v>
      </c>
      <c r="E41" s="64">
        <f t="shared" si="0"/>
        <v>-9</v>
      </c>
      <c r="F41" s="17"/>
      <c r="G41" s="18"/>
      <c r="H41" s="19"/>
      <c r="I41" s="8" t="str" cm="1">
        <f t="array" ref="I41">_xlfn.CONCAT(ROUND(F41:H41,2)&amp;", ")</f>
        <v xml:space="preserve">0, 0, 0, </v>
      </c>
      <c r="J41" s="8"/>
      <c r="N41" s="31">
        <v>1.07</v>
      </c>
      <c r="O41" s="15"/>
      <c r="P41" s="15" t="str">
        <f ca="1"/>
        <v/>
      </c>
      <c r="Q41" s="15" t="str">
        <f ca="1"/>
        <v/>
      </c>
      <c r="R41" s="15" t="str">
        <f ca="1"/>
        <v/>
      </c>
      <c r="S41" s="15" t="str">
        <f ca="1"/>
        <v/>
      </c>
      <c r="T41" s="15" t="str">
        <f ca="1"/>
        <v/>
      </c>
      <c r="U41" s="15" t="str">
        <f ca="1"/>
        <v/>
      </c>
      <c r="V41" s="15" t="str">
        <f ca="1"/>
        <v/>
      </c>
      <c r="W41" s="15" t="str">
        <f ca="1"/>
        <v/>
      </c>
      <c r="X41" s="15" t="str">
        <f ca="1"/>
        <v/>
      </c>
      <c r="Y41" s="15" t="str">
        <f ca="1"/>
        <v/>
      </c>
      <c r="Z41" s="15" t="str">
        <f ca="1"/>
        <v/>
      </c>
      <c r="AA41" s="15" t="str">
        <f ca="1"/>
        <v/>
      </c>
      <c r="AB41" s="15" t="str">
        <f ca="1"/>
        <v/>
      </c>
      <c r="AC41" s="15" t="str">
        <f ca="1"/>
        <v/>
      </c>
      <c r="AD41" s="15" t="str">
        <f ca="1"/>
        <v/>
      </c>
      <c r="AE41" s="15" t="str">
        <f ca="1"/>
        <v/>
      </c>
      <c r="AF41" s="15" t="str">
        <f ca="1"/>
        <v/>
      </c>
      <c r="AG41" s="15" t="str">
        <f ca="1"/>
        <v/>
      </c>
      <c r="AH41" s="15" t="str">
        <f ca="1"/>
        <v/>
      </c>
      <c r="AI41" s="15" t="str">
        <f ca="1"/>
        <v/>
      </c>
      <c r="AJ41" s="15" t="str">
        <f ca="1"/>
        <v/>
      </c>
      <c r="AK41" s="15" t="str">
        <f ca="1"/>
        <v/>
      </c>
      <c r="AL41" s="15" t="str">
        <f ca="1"/>
        <v/>
      </c>
      <c r="AM41" s="15" t="str">
        <f ca="1"/>
        <v/>
      </c>
      <c r="AN41" s="15" t="str">
        <f ca="1"/>
        <v/>
      </c>
      <c r="AO41" s="15" t="str">
        <f ca="1"/>
        <v/>
      </c>
      <c r="AP41" s="15" t="str">
        <f ca="1"/>
        <v/>
      </c>
      <c r="AQ41" s="56" t="str">
        <f ca="1"/>
        <v/>
      </c>
      <c r="AR41" s="77" t="str">
        <f ca="1"/>
        <v/>
      </c>
      <c r="AS41" s="77" t="str">
        <f ca="1"/>
        <v/>
      </c>
      <c r="AT41" s="77" t="str">
        <f ca="1"/>
        <v/>
      </c>
      <c r="AU41" s="77" t="str">
        <f ca="1"/>
        <v/>
      </c>
      <c r="AV41" s="77" t="str">
        <f ca="1"/>
        <v/>
      </c>
      <c r="AW41" s="77" t="str">
        <f ca="1"/>
        <v/>
      </c>
      <c r="AX41" s="77"/>
      <c r="AY41" s="77"/>
      <c r="AZ41" s="77"/>
      <c r="BA41" s="77"/>
      <c r="BB41" s="77"/>
      <c r="BC41" s="77" t="s">
        <v>678</v>
      </c>
      <c r="BD41" s="77"/>
      <c r="BE41" s="98" t="str">
        <f t="shared" ca="1" si="4"/>
        <v xml:space="preserve">;; </v>
      </c>
      <c r="BF41" s="98" t="s">
        <v>594</v>
      </c>
      <c r="BG41" s="77"/>
      <c r="BH41" s="77"/>
      <c r="BI41" s="77"/>
      <c r="BJ41" s="77"/>
      <c r="BK41" s="77"/>
    </row>
    <row r="42" spans="2:63" ht="20.100000000000001" customHeight="1" x14ac:dyDescent="0.3">
      <c r="B42" s="81" t="s">
        <v>512</v>
      </c>
      <c r="C42" s="17">
        <f t="shared" si="0"/>
        <v>49.675400000000003</v>
      </c>
      <c r="D42" s="18">
        <f t="shared" si="0"/>
        <v>106.12090000000001</v>
      </c>
      <c r="E42" s="64">
        <f t="shared" si="0"/>
        <v>-9</v>
      </c>
      <c r="F42" s="17"/>
      <c r="G42" s="18"/>
      <c r="H42" s="19"/>
      <c r="I42" s="8" t="str" cm="1">
        <f t="array" ref="I42">_xlfn.CONCAT(ROUND(F42:H42,2)&amp;", ")</f>
        <v xml:space="preserve">0, 0, 0, </v>
      </c>
      <c r="J42" s="8"/>
      <c r="N42" s="31">
        <v>0.77</v>
      </c>
      <c r="O42" s="15"/>
      <c r="P42" s="15" t="str">
        <f ca="1"/>
        <v/>
      </c>
      <c r="Q42" s="15" t="str">
        <f ca="1"/>
        <v/>
      </c>
      <c r="R42" s="15" t="str">
        <f ca="1"/>
        <v xml:space="preserve">0.77, </v>
      </c>
      <c r="S42" s="15" t="str">
        <f ca="1"/>
        <v/>
      </c>
      <c r="T42" s="15" t="str">
        <f ca="1"/>
        <v xml:space="preserve">0.77, </v>
      </c>
      <c r="U42" s="15" t="str">
        <f ca="1"/>
        <v/>
      </c>
      <c r="V42" s="15" t="str">
        <f ca="1"/>
        <v/>
      </c>
      <c r="W42" s="15" t="str">
        <f ca="1"/>
        <v/>
      </c>
      <c r="X42" s="15" t="str">
        <f ca="1"/>
        <v xml:space="preserve">0.77, </v>
      </c>
      <c r="Y42" s="15" t="str">
        <f ca="1"/>
        <v/>
      </c>
      <c r="Z42" s="15" t="str">
        <f ca="1"/>
        <v/>
      </c>
      <c r="AA42" s="15" t="str">
        <f ca="1"/>
        <v xml:space="preserve">0.77, </v>
      </c>
      <c r="AB42" s="15" t="str">
        <f ca="1"/>
        <v xml:space="preserve">0.77, </v>
      </c>
      <c r="AC42" s="15" t="str">
        <f ca="1"/>
        <v/>
      </c>
      <c r="AD42" s="15" t="str">
        <f ca="1"/>
        <v/>
      </c>
      <c r="AE42" s="15" t="str">
        <f ca="1"/>
        <v xml:space="preserve">0.77, </v>
      </c>
      <c r="AF42" s="15" t="str">
        <f ca="1"/>
        <v/>
      </c>
      <c r="AG42" s="15" t="str">
        <f ca="1"/>
        <v xml:space="preserve">0.77, </v>
      </c>
      <c r="AH42" s="15" t="str">
        <f ca="1"/>
        <v/>
      </c>
      <c r="AI42" s="15" t="str">
        <f ca="1"/>
        <v xml:space="preserve">0.77, </v>
      </c>
      <c r="AJ42" s="15" t="str">
        <f ca="1"/>
        <v/>
      </c>
      <c r="AK42" s="15" t="str">
        <f ca="1"/>
        <v/>
      </c>
      <c r="AL42" s="15" t="str">
        <f ca="1"/>
        <v/>
      </c>
      <c r="AM42" s="15" t="str">
        <f ca="1"/>
        <v/>
      </c>
      <c r="AN42" s="15" t="str">
        <f ca="1"/>
        <v xml:space="preserve">0.77, </v>
      </c>
      <c r="AO42" s="15" t="str">
        <f ca="1"/>
        <v/>
      </c>
      <c r="AP42" s="15" t="str">
        <f ca="1"/>
        <v/>
      </c>
      <c r="AQ42" s="56" t="str">
        <f ca="1"/>
        <v/>
      </c>
      <c r="AR42" s="77" t="str">
        <f ca="1"/>
        <v/>
      </c>
      <c r="AS42" s="77" t="str">
        <f ca="1"/>
        <v/>
      </c>
      <c r="AT42" s="77" t="str">
        <f ca="1"/>
        <v/>
      </c>
      <c r="AU42" s="77" t="str">
        <f ca="1"/>
        <v/>
      </c>
      <c r="AV42" s="77" t="str">
        <f ca="1"/>
        <v/>
      </c>
      <c r="AW42" s="77" t="str">
        <f ca="1"/>
        <v/>
      </c>
      <c r="AX42" s="77"/>
      <c r="AY42" s="77"/>
      <c r="AZ42" s="77"/>
      <c r="BA42" s="77"/>
      <c r="BB42" s="77"/>
      <c r="BC42" s="77" t="s">
        <v>678</v>
      </c>
      <c r="BD42" s="77"/>
      <c r="BE42" s="98" t="str">
        <f t="shared" ca="1" si="4"/>
        <v xml:space="preserve">0.77, 0.77, 0.77, 0.77, 0.77, 0.77, 0.77, 0.77, 0.77, ;; </v>
      </c>
      <c r="BF42" s="98" t="s">
        <v>595</v>
      </c>
      <c r="BG42" s="77"/>
      <c r="BH42" s="77"/>
      <c r="BI42" s="77"/>
      <c r="BJ42" s="77"/>
      <c r="BK42" s="77"/>
    </row>
    <row r="43" spans="2:63" ht="20.100000000000001" customHeight="1" x14ac:dyDescent="0.3">
      <c r="B43" s="9" t="s">
        <v>480</v>
      </c>
      <c r="C43" s="17">
        <f t="shared" si="0"/>
        <v>49.875399999999999</v>
      </c>
      <c r="D43" s="18">
        <f t="shared" si="0"/>
        <v>106.12090000000001</v>
      </c>
      <c r="E43" s="64">
        <f t="shared" si="0"/>
        <v>-9</v>
      </c>
      <c r="F43" s="17"/>
      <c r="G43" s="18"/>
      <c r="H43" s="19"/>
      <c r="I43" s="8" t="str" cm="1">
        <f t="array" ref="I43">_xlfn.CONCAT(ROUND(F43:H43,2)&amp;", ")</f>
        <v xml:space="preserve">0, 0, 0, </v>
      </c>
      <c r="J43" s="8"/>
      <c r="N43" s="31">
        <v>0.52</v>
      </c>
      <c r="O43" s="15"/>
      <c r="P43" s="15" t="str">
        <f ca="1"/>
        <v/>
      </c>
      <c r="Q43" s="15" t="str">
        <f ca="1"/>
        <v/>
      </c>
      <c r="R43" s="15" t="str">
        <f ca="1"/>
        <v xml:space="preserve">0.52, </v>
      </c>
      <c r="S43" s="15" t="str">
        <f ca="1"/>
        <v/>
      </c>
      <c r="T43" s="15" t="str">
        <f ca="1"/>
        <v xml:space="preserve">0.52, </v>
      </c>
      <c r="U43" s="15" t="str">
        <f ca="1"/>
        <v/>
      </c>
      <c r="V43" s="15" t="str">
        <f ca="1"/>
        <v/>
      </c>
      <c r="W43" s="15" t="str">
        <f ca="1"/>
        <v/>
      </c>
      <c r="X43" s="15" t="str">
        <f ca="1"/>
        <v xml:space="preserve">0.52, </v>
      </c>
      <c r="Y43" s="15" t="str">
        <f ca="1"/>
        <v/>
      </c>
      <c r="Z43" s="15" t="str">
        <f ca="1"/>
        <v/>
      </c>
      <c r="AA43" s="15" t="str">
        <f ca="1"/>
        <v xml:space="preserve">0.52, </v>
      </c>
      <c r="AB43" s="15" t="str">
        <f ca="1"/>
        <v xml:space="preserve">0.52, </v>
      </c>
      <c r="AC43" s="15" t="str">
        <f ca="1"/>
        <v/>
      </c>
      <c r="AD43" s="15" t="str">
        <f ca="1"/>
        <v/>
      </c>
      <c r="AE43" s="15" t="str">
        <f ca="1"/>
        <v/>
      </c>
      <c r="AF43" s="15" t="str">
        <f ca="1"/>
        <v/>
      </c>
      <c r="AG43" s="15" t="str">
        <f ca="1"/>
        <v/>
      </c>
      <c r="AH43" s="15" t="str">
        <f ca="1"/>
        <v/>
      </c>
      <c r="AI43" s="15" t="str">
        <f ca="1"/>
        <v/>
      </c>
      <c r="AJ43" s="15" t="str">
        <f ca="1"/>
        <v/>
      </c>
      <c r="AK43" s="15" t="str">
        <f ca="1"/>
        <v/>
      </c>
      <c r="AL43" s="15" t="str">
        <f ca="1"/>
        <v/>
      </c>
      <c r="AM43" s="15" t="str">
        <f ca="1"/>
        <v/>
      </c>
      <c r="AN43" s="15" t="str">
        <f ca="1"/>
        <v/>
      </c>
      <c r="AO43" s="15" t="str">
        <f ca="1"/>
        <v/>
      </c>
      <c r="AP43" s="15" t="str">
        <f ca="1"/>
        <v/>
      </c>
      <c r="AQ43" s="56" t="str">
        <f ca="1"/>
        <v/>
      </c>
      <c r="AR43" s="77" t="str">
        <f ca="1"/>
        <v/>
      </c>
      <c r="AS43" s="77" t="str">
        <f ca="1"/>
        <v/>
      </c>
      <c r="AT43" s="77" t="str">
        <f ca="1"/>
        <v/>
      </c>
      <c r="AU43" s="77" t="str">
        <f ca="1"/>
        <v/>
      </c>
      <c r="AV43" s="77" t="str">
        <f ca="1"/>
        <v/>
      </c>
      <c r="AW43" s="77" t="str">
        <f ca="1"/>
        <v/>
      </c>
      <c r="AX43" s="77"/>
      <c r="AY43" s="77"/>
      <c r="AZ43" s="77"/>
      <c r="BA43" s="77"/>
      <c r="BB43" s="77"/>
      <c r="BC43" s="77" t="s">
        <v>678</v>
      </c>
      <c r="BD43" s="77"/>
      <c r="BE43" s="98" t="str">
        <f t="shared" ca="1" si="4"/>
        <v xml:space="preserve">0.52, 0.52, 0.52, 0.52, 0.52, ;; </v>
      </c>
      <c r="BF43" s="98" t="s">
        <v>596</v>
      </c>
      <c r="BG43" s="77"/>
      <c r="BH43" s="77"/>
      <c r="BI43" s="77"/>
      <c r="BJ43" s="77"/>
      <c r="BK43" s="77"/>
    </row>
    <row r="44" spans="2:63" ht="20.100000000000001" customHeight="1" x14ac:dyDescent="0.3">
      <c r="B44" s="9" t="s">
        <v>482</v>
      </c>
      <c r="C44" s="17">
        <f t="shared" si="0"/>
        <v>50.875399999999999</v>
      </c>
      <c r="D44" s="18">
        <f t="shared" si="0"/>
        <v>106.12090000000001</v>
      </c>
      <c r="E44" s="64">
        <f t="shared" si="0"/>
        <v>-9</v>
      </c>
      <c r="F44" s="17"/>
      <c r="G44" s="18"/>
      <c r="H44" s="19"/>
      <c r="I44" s="8" t="str" cm="1">
        <f t="array" ref="I44">_xlfn.CONCAT(ROUND(F44:H44,2)&amp;", ")</f>
        <v xml:space="preserve">0, 0, 0, </v>
      </c>
      <c r="J44" s="8"/>
      <c r="N44" s="31">
        <v>0</v>
      </c>
      <c r="O44" s="15"/>
      <c r="P44" s="15" t="str">
        <f ca="1"/>
        <v/>
      </c>
      <c r="Q44" s="15" t="str">
        <f ca="1"/>
        <v/>
      </c>
      <c r="R44" s="15" t="str">
        <f ca="1"/>
        <v xml:space="preserve">0, </v>
      </c>
      <c r="S44" s="15" t="str">
        <f ca="1"/>
        <v/>
      </c>
      <c r="T44" s="15" t="str">
        <f ca="1"/>
        <v xml:space="preserve">0, </v>
      </c>
      <c r="U44" s="15" t="str">
        <f ca="1"/>
        <v/>
      </c>
      <c r="V44" s="15" t="str">
        <f ca="1"/>
        <v/>
      </c>
      <c r="W44" s="15" t="str">
        <f ca="1"/>
        <v/>
      </c>
      <c r="X44" s="15" t="str">
        <f ca="1"/>
        <v xml:space="preserve">0, </v>
      </c>
      <c r="Y44" s="15" t="str">
        <f ca="1"/>
        <v/>
      </c>
      <c r="Z44" s="15" t="str">
        <f ca="1"/>
        <v/>
      </c>
      <c r="AA44" s="15" t="str">
        <f ca="1"/>
        <v xml:space="preserve">0, </v>
      </c>
      <c r="AB44" s="15" t="str">
        <f ca="1"/>
        <v/>
      </c>
      <c r="AC44" s="15" t="str">
        <f ca="1"/>
        <v/>
      </c>
      <c r="AD44" s="15" t="str">
        <f ca="1"/>
        <v/>
      </c>
      <c r="AE44" s="15" t="str">
        <f ca="1"/>
        <v xml:space="preserve">0, </v>
      </c>
      <c r="AF44" s="15" t="str">
        <f ca="1"/>
        <v/>
      </c>
      <c r="AG44" s="15" t="str">
        <f ca="1"/>
        <v xml:space="preserve">0, </v>
      </c>
      <c r="AH44" s="15" t="str">
        <f ca="1"/>
        <v/>
      </c>
      <c r="AI44" s="15" t="str">
        <f ca="1"/>
        <v xml:space="preserve">0, </v>
      </c>
      <c r="AJ44" s="15" t="str">
        <f ca="1"/>
        <v/>
      </c>
      <c r="AK44" s="15" t="str">
        <f ca="1"/>
        <v/>
      </c>
      <c r="AL44" s="15" t="str">
        <f ca="1"/>
        <v/>
      </c>
      <c r="AM44" s="15" t="str">
        <f ca="1"/>
        <v/>
      </c>
      <c r="AN44" s="15" t="str">
        <f ca="1"/>
        <v xml:space="preserve">0, </v>
      </c>
      <c r="AO44" s="15" t="str">
        <f ca="1"/>
        <v/>
      </c>
      <c r="AP44" s="15" t="str">
        <f ca="1"/>
        <v/>
      </c>
      <c r="AQ44" s="56" t="str">
        <f ca="1"/>
        <v/>
      </c>
      <c r="AR44" s="77" t="str">
        <f ca="1"/>
        <v/>
      </c>
      <c r="AS44" s="77" t="str">
        <f ca="1"/>
        <v/>
      </c>
      <c r="AT44" s="77" t="str">
        <f ca="1"/>
        <v/>
      </c>
      <c r="AU44" s="77" t="str">
        <f ca="1"/>
        <v/>
      </c>
      <c r="AV44" s="77" t="str">
        <f ca="1"/>
        <v/>
      </c>
      <c r="AW44" s="77" t="str">
        <f ca="1"/>
        <v/>
      </c>
      <c r="AX44" s="77"/>
      <c r="AY44" s="77"/>
      <c r="AZ44" s="77"/>
      <c r="BA44" s="77"/>
      <c r="BB44" s="77"/>
      <c r="BC44" s="77" t="s">
        <v>678</v>
      </c>
      <c r="BD44" s="77"/>
      <c r="BE44" s="98" t="str">
        <f t="shared" ca="1" si="4"/>
        <v xml:space="preserve">0, 0, 0, 0, 0, 0, 0, 0, ;; </v>
      </c>
      <c r="BF44" s="98" t="s">
        <v>593</v>
      </c>
      <c r="BG44" s="77"/>
      <c r="BH44" s="77"/>
      <c r="BI44" s="77"/>
      <c r="BJ44" s="77"/>
      <c r="BK44" s="77"/>
    </row>
    <row r="45" spans="2:63" ht="20.100000000000001" customHeight="1" x14ac:dyDescent="0.3">
      <c r="B45" s="9" t="s">
        <v>483</v>
      </c>
      <c r="C45" s="17">
        <f t="shared" si="0"/>
        <v>51.875399999999999</v>
      </c>
      <c r="D45" s="18">
        <f t="shared" si="0"/>
        <v>106.12090000000001</v>
      </c>
      <c r="E45" s="64">
        <f t="shared" si="0"/>
        <v>-9</v>
      </c>
      <c r="F45" s="17"/>
      <c r="G45" s="18"/>
      <c r="H45" s="19"/>
      <c r="I45" s="8" t="str" cm="1">
        <f t="array" ref="I45">_xlfn.CONCAT(ROUND(F45:H45,2)&amp;", ")</f>
        <v xml:space="preserve">0, 0, 0, </v>
      </c>
      <c r="J45" s="8"/>
      <c r="N45" s="31">
        <v>-0.05</v>
      </c>
      <c r="O45" s="15"/>
      <c r="P45" s="15" t="str">
        <f ca="1"/>
        <v/>
      </c>
      <c r="Q45" s="15" t="str">
        <f ca="1"/>
        <v/>
      </c>
      <c r="R45" s="15" t="str">
        <f ca="1"/>
        <v/>
      </c>
      <c r="S45" s="15" t="str">
        <f ca="1"/>
        <v/>
      </c>
      <c r="T45" s="15" t="str">
        <f ca="1"/>
        <v/>
      </c>
      <c r="U45" s="15" t="str">
        <f ca="1"/>
        <v/>
      </c>
      <c r="V45" s="15" t="str">
        <f ca="1"/>
        <v/>
      </c>
      <c r="W45" s="15" t="str">
        <f ca="1"/>
        <v/>
      </c>
      <c r="X45" s="15" t="str">
        <f ca="1"/>
        <v/>
      </c>
      <c r="Y45" s="15" t="str">
        <f ca="1"/>
        <v/>
      </c>
      <c r="Z45" s="15" t="str">
        <f ca="1"/>
        <v/>
      </c>
      <c r="AA45" s="15" t="str">
        <f ca="1"/>
        <v/>
      </c>
      <c r="AB45" s="15" t="str">
        <f ca="1"/>
        <v/>
      </c>
      <c r="AC45" s="15" t="str">
        <f ca="1"/>
        <v/>
      </c>
      <c r="AD45" s="15" t="str">
        <f ca="1"/>
        <v/>
      </c>
      <c r="AE45" s="15" t="str">
        <f ca="1"/>
        <v/>
      </c>
      <c r="AF45" s="15" t="str">
        <f ca="1"/>
        <v/>
      </c>
      <c r="AG45" s="15" t="str">
        <f ca="1"/>
        <v/>
      </c>
      <c r="AH45" s="15" t="str">
        <f ca="1"/>
        <v/>
      </c>
      <c r="AI45" s="15" t="str">
        <f ca="1"/>
        <v/>
      </c>
      <c r="AJ45" s="15" t="str">
        <f ca="1"/>
        <v/>
      </c>
      <c r="AK45" s="15" t="str">
        <f ca="1"/>
        <v/>
      </c>
      <c r="AL45" s="15" t="str">
        <f ca="1"/>
        <v/>
      </c>
      <c r="AM45" s="15" t="str">
        <f ca="1"/>
        <v/>
      </c>
      <c r="AN45" s="15" t="str">
        <f ca="1"/>
        <v/>
      </c>
      <c r="AO45" s="15" t="str">
        <f ca="1"/>
        <v/>
      </c>
      <c r="AP45" s="15" t="str">
        <f ca="1"/>
        <v/>
      </c>
      <c r="AQ45" s="56" t="str">
        <f ca="1"/>
        <v/>
      </c>
      <c r="AR45" s="77" t="str">
        <f ca="1"/>
        <v/>
      </c>
      <c r="AS45" s="77" t="str">
        <f ca="1"/>
        <v/>
      </c>
      <c r="AT45" s="77" t="str">
        <f ca="1"/>
        <v/>
      </c>
      <c r="AU45" s="77" t="str">
        <f ca="1"/>
        <v/>
      </c>
      <c r="AV45" s="77" t="str">
        <f ca="1"/>
        <v/>
      </c>
      <c r="AW45" s="77" t="str">
        <f ca="1"/>
        <v/>
      </c>
      <c r="AX45" s="77"/>
      <c r="AY45" s="77"/>
      <c r="AZ45" s="77"/>
      <c r="BA45" s="77"/>
      <c r="BB45" s="77"/>
      <c r="BC45" s="77" t="s">
        <v>678</v>
      </c>
      <c r="BD45" s="77"/>
      <c r="BE45" s="98" t="str">
        <f t="shared" ca="1" si="4"/>
        <v xml:space="preserve">;; </v>
      </c>
      <c r="BF45" s="98" t="s">
        <v>597</v>
      </c>
      <c r="BG45" s="77"/>
      <c r="BH45" s="77"/>
      <c r="BI45" s="77"/>
      <c r="BJ45" s="77"/>
      <c r="BK45" s="77"/>
    </row>
    <row r="46" spans="2:63" ht="20.100000000000001" customHeight="1" x14ac:dyDescent="0.3">
      <c r="B46" s="9" t="s">
        <v>347</v>
      </c>
      <c r="C46" s="17">
        <f t="shared" si="0"/>
        <v>52.825400000000002</v>
      </c>
      <c r="D46" s="18">
        <f t="shared" si="0"/>
        <v>106.12090000000001</v>
      </c>
      <c r="E46" s="64">
        <f t="shared" si="0"/>
        <v>-9</v>
      </c>
      <c r="F46" s="17"/>
      <c r="G46" s="18"/>
      <c r="H46" s="19"/>
      <c r="I46" s="8" t="str" cm="1">
        <f t="array" ref="I46">_xlfn.CONCAT(ROUND(F46:H46,2)&amp;", ")</f>
        <v xml:space="preserve">0, 0, 0, </v>
      </c>
      <c r="J46" s="8"/>
      <c r="N46" s="31">
        <v>-1</v>
      </c>
      <c r="O46" s="15"/>
      <c r="P46" s="15" t="str">
        <f ca="1"/>
        <v/>
      </c>
      <c r="Q46" s="15" t="str">
        <f ca="1"/>
        <v/>
      </c>
      <c r="R46" s="15" t="str">
        <f ca="1"/>
        <v/>
      </c>
      <c r="S46" s="15" t="str">
        <f ca="1"/>
        <v/>
      </c>
      <c r="T46" s="15" t="str">
        <f ca="1"/>
        <v/>
      </c>
      <c r="U46" s="15" t="str">
        <f ca="1"/>
        <v/>
      </c>
      <c r="V46" s="15" t="str">
        <f ca="1"/>
        <v/>
      </c>
      <c r="W46" s="15" t="str">
        <f ca="1"/>
        <v/>
      </c>
      <c r="X46" s="15" t="str">
        <f ca="1"/>
        <v/>
      </c>
      <c r="Y46" s="15" t="str">
        <f ca="1"/>
        <v/>
      </c>
      <c r="Z46" s="15" t="str">
        <f ca="1"/>
        <v/>
      </c>
      <c r="AA46" s="15" t="str">
        <f ca="1"/>
        <v/>
      </c>
      <c r="AB46" s="15" t="str">
        <f ca="1"/>
        <v/>
      </c>
      <c r="AC46" s="15" t="str">
        <f ca="1"/>
        <v/>
      </c>
      <c r="AD46" s="15" t="str">
        <f ca="1"/>
        <v/>
      </c>
      <c r="AE46" s="15" t="str">
        <f ca="1"/>
        <v/>
      </c>
      <c r="AF46" s="15" t="str">
        <f ca="1"/>
        <v/>
      </c>
      <c r="AG46" s="15" t="str">
        <f ca="1"/>
        <v/>
      </c>
      <c r="AH46" s="15" t="str">
        <f ca="1"/>
        <v/>
      </c>
      <c r="AI46" s="15" t="str">
        <f ca="1"/>
        <v/>
      </c>
      <c r="AJ46" s="15" t="str">
        <f ca="1"/>
        <v/>
      </c>
      <c r="AK46" s="15" t="str">
        <f ca="1"/>
        <v/>
      </c>
      <c r="AL46" s="15" t="str">
        <f ca="1"/>
        <v/>
      </c>
      <c r="AM46" s="15" t="str">
        <f ca="1"/>
        <v/>
      </c>
      <c r="AN46" s="15" t="str">
        <f ca="1"/>
        <v/>
      </c>
      <c r="AO46" s="15" t="str">
        <f ca="1"/>
        <v/>
      </c>
      <c r="AP46" s="15" t="str">
        <f ca="1"/>
        <v/>
      </c>
      <c r="AQ46" s="56" t="str">
        <f ca="1"/>
        <v/>
      </c>
      <c r="AR46" s="77" t="str">
        <f ca="1"/>
        <v/>
      </c>
      <c r="AS46" s="77" t="str">
        <f ca="1"/>
        <v/>
      </c>
      <c r="AT46" s="77" t="str">
        <f ca="1"/>
        <v/>
      </c>
      <c r="AU46" s="77" t="str">
        <f ca="1"/>
        <v/>
      </c>
      <c r="AV46" s="77" t="str">
        <f ca="1"/>
        <v/>
      </c>
      <c r="AW46" s="77" t="str">
        <f ca="1"/>
        <v/>
      </c>
      <c r="AX46" s="77"/>
      <c r="AY46" s="77"/>
      <c r="AZ46" s="77"/>
      <c r="BA46" s="77"/>
      <c r="BB46" s="77"/>
      <c r="BC46" s="77" t="s">
        <v>678</v>
      </c>
      <c r="BD46" s="77"/>
      <c r="BE46" s="98" t="str">
        <f t="shared" ca="1" si="4"/>
        <v xml:space="preserve">;; </v>
      </c>
      <c r="BF46" s="98" t="s">
        <v>598</v>
      </c>
      <c r="BG46" s="77"/>
      <c r="BH46" s="77"/>
      <c r="BI46" s="77"/>
      <c r="BJ46" s="77"/>
      <c r="BK46" s="77"/>
    </row>
    <row r="47" spans="2:63" ht="20.100000000000001" customHeight="1" x14ac:dyDescent="0.3">
      <c r="B47" s="9" t="s">
        <v>484</v>
      </c>
      <c r="C47" s="17">
        <f t="shared" si="0"/>
        <v>52.875399999999999</v>
      </c>
      <c r="D47" s="18">
        <f t="shared" si="0"/>
        <v>106.12090000000001</v>
      </c>
      <c r="E47" s="64">
        <f t="shared" si="0"/>
        <v>-9</v>
      </c>
      <c r="F47" s="17"/>
      <c r="G47" s="18"/>
      <c r="H47" s="19"/>
      <c r="I47" s="8" t="str" cm="1">
        <f t="array" ref="I47">_xlfn.CONCAT(ROUND(F47:H47,2)&amp;", ")</f>
        <v xml:space="preserve">0, 0, 0, </v>
      </c>
      <c r="J47" s="8"/>
      <c r="N47" s="31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56"/>
      <c r="AR47" s="77"/>
      <c r="AS47" s="77"/>
      <c r="AT47" s="77"/>
      <c r="AU47" s="77"/>
      <c r="AV47" s="77"/>
      <c r="AW47" s="77"/>
      <c r="AX47" s="77"/>
      <c r="AY47" s="77"/>
      <c r="AZ47" s="77"/>
      <c r="BA47" s="77"/>
      <c r="BB47" s="77"/>
      <c r="BC47" s="77" t="s">
        <v>678</v>
      </c>
      <c r="BD47" s="77"/>
      <c r="BE47" s="98" t="str">
        <f t="shared" si="4"/>
        <v xml:space="preserve">;; </v>
      </c>
      <c r="BF47" s="98" t="s">
        <v>599</v>
      </c>
      <c r="BG47" s="77"/>
      <c r="BH47" s="77"/>
      <c r="BI47" s="77"/>
      <c r="BJ47" s="77"/>
      <c r="BK47" s="77"/>
    </row>
    <row r="48" spans="2:63" ht="20.100000000000001" customHeight="1" x14ac:dyDescent="0.3">
      <c r="B48" s="14" t="s">
        <v>513</v>
      </c>
      <c r="C48" s="17">
        <f t="shared" si="0"/>
        <v>42.9754</v>
      </c>
      <c r="D48" s="18">
        <f t="shared" si="0"/>
        <v>105.0009</v>
      </c>
      <c r="E48" s="64">
        <f t="shared" si="0"/>
        <v>-9</v>
      </c>
      <c r="F48" s="17"/>
      <c r="G48" s="18"/>
      <c r="H48" s="19"/>
      <c r="I48" s="8" t="str" cm="1">
        <f t="array" ref="I48">_xlfn.CONCAT(ROUND(F48:H48,2)&amp;", ")</f>
        <v xml:space="preserve">0, 0, 0, </v>
      </c>
      <c r="J48" s="8"/>
      <c r="N48" s="31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56"/>
      <c r="AR48" s="77"/>
      <c r="AS48" s="77"/>
      <c r="AT48" s="77"/>
      <c r="AU48" s="77"/>
      <c r="AV48" s="77"/>
      <c r="AW48" s="77"/>
      <c r="AX48" s="77"/>
      <c r="AY48" s="77"/>
      <c r="AZ48" s="77"/>
      <c r="BA48" s="77"/>
      <c r="BB48" s="77"/>
      <c r="BC48" s="77"/>
      <c r="BD48" s="77"/>
      <c r="BE48" s="77"/>
      <c r="BF48" s="77"/>
      <c r="BG48" s="77"/>
      <c r="BH48" s="77"/>
      <c r="BI48" s="77"/>
      <c r="BJ48" s="77"/>
      <c r="BK48" s="77"/>
    </row>
    <row r="49" spans="2:63" ht="20.100000000000001" customHeight="1" x14ac:dyDescent="0.3">
      <c r="B49" s="81" t="s">
        <v>514</v>
      </c>
      <c r="C49" s="17">
        <f t="shared" si="0"/>
        <v>43.025399999999998</v>
      </c>
      <c r="D49" s="18">
        <f t="shared" si="0"/>
        <v>105.0009</v>
      </c>
      <c r="E49" s="64">
        <f t="shared" si="0"/>
        <v>-9</v>
      </c>
      <c r="F49" s="17"/>
      <c r="G49" s="18"/>
      <c r="H49" s="19"/>
      <c r="I49" s="8" t="str" cm="1">
        <f t="array" ref="I49">_xlfn.CONCAT(ROUND(F49:H49,2)&amp;", ")</f>
        <v xml:space="preserve">0, 0, 0, </v>
      </c>
      <c r="J49" s="8"/>
      <c r="N49" s="31"/>
      <c r="O49" s="15"/>
      <c r="BC49" s="77"/>
      <c r="BD49" s="77"/>
      <c r="BE49" s="171" t="s">
        <v>50</v>
      </c>
      <c r="BF49" s="171"/>
      <c r="BG49" s="77"/>
      <c r="BH49" s="77"/>
      <c r="BI49" s="77"/>
      <c r="BJ49" s="77"/>
      <c r="BK49" s="77"/>
    </row>
    <row r="50" spans="2:63" ht="20.100000000000001" customHeight="1" x14ac:dyDescent="0.3">
      <c r="B50" s="9" t="s">
        <v>515</v>
      </c>
      <c r="C50" s="17">
        <f t="shared" si="0"/>
        <v>43.9754</v>
      </c>
      <c r="D50" s="18">
        <f t="shared" si="0"/>
        <v>105.0009</v>
      </c>
      <c r="E50" s="64">
        <f t="shared" si="0"/>
        <v>-9</v>
      </c>
      <c r="F50" s="17"/>
      <c r="G50" s="18"/>
      <c r="H50" s="19"/>
      <c r="I50" s="8" t="str" cm="1">
        <f t="array" ref="I50">_xlfn.CONCAT(ROUND(F50:H50,2)&amp;", ")</f>
        <v xml:space="preserve">0, 0, 0, </v>
      </c>
      <c r="J50" s="8"/>
      <c r="N50" s="31"/>
      <c r="O50" s="15"/>
      <c r="AX50" s="77" t="s">
        <v>678</v>
      </c>
      <c r="BC50" s="77"/>
      <c r="BD50" s="77"/>
      <c r="BE50" s="77" t="s">
        <v>831</v>
      </c>
      <c r="BF50" s="77" t="s">
        <v>832</v>
      </c>
      <c r="BG50" s="77"/>
      <c r="BH50" s="77"/>
      <c r="BI50" s="77"/>
      <c r="BJ50" s="77"/>
      <c r="BK50" s="77"/>
    </row>
    <row r="51" spans="2:63" ht="20.100000000000001" customHeight="1" x14ac:dyDescent="0.3">
      <c r="B51" s="9" t="s">
        <v>516</v>
      </c>
      <c r="C51" s="17">
        <f t="shared" si="0"/>
        <v>44.9754</v>
      </c>
      <c r="D51" s="18">
        <f t="shared" si="0"/>
        <v>105.0009</v>
      </c>
      <c r="E51" s="64">
        <f t="shared" si="0"/>
        <v>-9</v>
      </c>
      <c r="F51" s="17"/>
      <c r="G51" s="18"/>
      <c r="H51" s="19"/>
      <c r="I51" s="8" t="str" cm="1">
        <f t="array" ref="I51">_xlfn.CONCAT(ROUND(F51:H51,2)&amp;", ")</f>
        <v xml:space="preserve">0, 0, 0, </v>
      </c>
      <c r="J51" s="8"/>
      <c r="N51" s="31"/>
      <c r="O51" s="15"/>
      <c r="P51" s="96" t="str" cm="1">
        <f t="array" ref="P51:P92">_xlfn.ANCHORARRAY($N5)&amp;"  "</f>
        <v xml:space="preserve">17.12  </v>
      </c>
      <c r="Q51" s="96" t="str" cm="1">
        <f t="array" ref="Q51:Q92">_xlfn.ANCHORARRAY($N5)&amp;"  "</f>
        <v xml:space="preserve">17.12  </v>
      </c>
      <c r="R51" s="96" t="str" cm="1">
        <f t="array" ref="R51:R92">_xlfn.ANCHORARRAY($N5)&amp;"  "</f>
        <v xml:space="preserve">17.12  </v>
      </c>
      <c r="S51" s="96" t="str" cm="1">
        <f t="array" ref="S51:S92">_xlfn.ANCHORARRAY($N5)&amp;"  "</f>
        <v xml:space="preserve">17.12  </v>
      </c>
      <c r="T51" s="96" t="str" cm="1">
        <f t="array" ref="T51:T92">_xlfn.ANCHORARRAY($N5)&amp;"  "</f>
        <v xml:space="preserve">17.12  </v>
      </c>
      <c r="U51" s="96" t="str" cm="1">
        <f t="array" ref="U51:U92">_xlfn.ANCHORARRAY($N5)&amp;"  "</f>
        <v xml:space="preserve">17.12  </v>
      </c>
      <c r="V51" s="96" t="str" cm="1">
        <f t="array" ref="V51:V92">_xlfn.ANCHORARRAY($N5)&amp;"  "</f>
        <v xml:space="preserve">17.12  </v>
      </c>
      <c r="W51" s="96" t="str" cm="1">
        <f t="array" ref="W51:W92">_xlfn.ANCHORARRAY($N5)&amp;"  "</f>
        <v xml:space="preserve">17.12  </v>
      </c>
      <c r="X51" s="96" t="str" cm="1">
        <f t="array" ref="X51:X92">_xlfn.ANCHORARRAY($N5)&amp;"  "</f>
        <v xml:space="preserve">17.12  </v>
      </c>
      <c r="Y51" s="96" t="str" cm="1">
        <f t="array" ref="Y51:Y92">_xlfn.ANCHORARRAY($N5)&amp;"  "</f>
        <v xml:space="preserve">17.12  </v>
      </c>
      <c r="Z51" s="96" t="str" cm="1">
        <f t="array" ref="Z51:Z92">_xlfn.ANCHORARRAY($N5)&amp;"  "</f>
        <v xml:space="preserve">17.12  </v>
      </c>
      <c r="AA51" s="96" t="str" cm="1">
        <f t="array" ref="AA51:AA92">_xlfn.ANCHORARRAY($N5)&amp;"  "</f>
        <v xml:space="preserve">17.12  </v>
      </c>
      <c r="AB51" s="96" t="str" cm="1">
        <f t="array" ref="AB51:AB92">_xlfn.ANCHORARRAY($N5)&amp;"  "</f>
        <v xml:space="preserve">17.12  </v>
      </c>
      <c r="AC51" s="96" t="str" cm="1">
        <f t="array" ref="AC51:AC92">_xlfn.ANCHORARRAY($N5)&amp;"  "</f>
        <v xml:space="preserve">17.12  </v>
      </c>
      <c r="AD51" s="96" t="str" cm="1">
        <f t="array" ref="AD51:AD92">_xlfn.ANCHORARRAY($N5)&amp;"  "</f>
        <v xml:space="preserve">17.12  </v>
      </c>
      <c r="AE51" s="96" t="str" cm="1">
        <f t="array" ref="AE51:AE92">_xlfn.ANCHORARRAY($N5)&amp;"  "</f>
        <v xml:space="preserve">17.12  </v>
      </c>
      <c r="AF51" s="96" t="str" cm="1">
        <f t="array" ref="AF51:AF92">_xlfn.ANCHORARRAY($N5)&amp;"  "</f>
        <v xml:space="preserve">17.12  </v>
      </c>
      <c r="AG51" s="96" t="str" cm="1">
        <f t="array" ref="AG51:AG92">_xlfn.ANCHORARRAY($N5)&amp;"  "</f>
        <v xml:space="preserve">17.12  </v>
      </c>
      <c r="AH51" s="96" t="str" cm="1">
        <f t="array" ref="AH51:AH92">_xlfn.ANCHORARRAY($N5)&amp;"  "</f>
        <v xml:space="preserve">17.12  </v>
      </c>
      <c r="AI51" s="96" t="str" cm="1">
        <f t="array" ref="AI51:AI92">_xlfn.ANCHORARRAY($N5)&amp;"  "</f>
        <v xml:space="preserve">17.12  </v>
      </c>
      <c r="AJ51" s="96" t="str" cm="1">
        <f t="array" ref="AJ51:AJ92">_xlfn.ANCHORARRAY($N5)&amp;"  "</f>
        <v xml:space="preserve">17.12  </v>
      </c>
      <c r="AK51" s="96" t="str" cm="1">
        <f t="array" ref="AK51:AK92">_xlfn.ANCHORARRAY($N5)&amp;"  "</f>
        <v xml:space="preserve">17.12  </v>
      </c>
      <c r="AL51" s="96" t="str" cm="1">
        <f t="array" ref="AL51:AL92">_xlfn.ANCHORARRAY($N5)&amp;"  "</f>
        <v xml:space="preserve">17.12  </v>
      </c>
      <c r="AM51" s="96" t="str" cm="1">
        <f t="array" ref="AM51:AM92">_xlfn.ANCHORARRAY($N5)&amp;"  "</f>
        <v xml:space="preserve">17.12  </v>
      </c>
      <c r="AN51" s="96" t="str" cm="1">
        <f t="array" ref="AN51:AN92">_xlfn.ANCHORARRAY($N5)&amp;"  "</f>
        <v xml:space="preserve">17.12  </v>
      </c>
      <c r="AO51" s="96" t="str" cm="1">
        <f t="array" ref="AO51:AO92">_xlfn.ANCHORARRAY($N5)&amp;"  "</f>
        <v xml:space="preserve">17.12  </v>
      </c>
      <c r="AP51" s="96" t="str" cm="1">
        <f t="array" ref="AP51:AP92">_xlfn.ANCHORARRAY($N5)&amp;"  "</f>
        <v xml:space="preserve">17.12  </v>
      </c>
      <c r="AQ51" s="96" t="str" cm="1">
        <f t="array" ref="AQ51:AQ92">_xlfn.ANCHORARRAY($N5)&amp;"  "</f>
        <v xml:space="preserve">17.12  </v>
      </c>
      <c r="AR51" s="96" t="str" cm="1">
        <f t="array" ref="AR51:AR92">_xlfn.ANCHORARRAY($N5)&amp;"  "</f>
        <v xml:space="preserve">17.12  </v>
      </c>
      <c r="AS51" s="96" t="str" cm="1">
        <f t="array" ref="AS51:AS92">_xlfn.ANCHORARRAY($N5)&amp;"  "</f>
        <v xml:space="preserve">17.12  </v>
      </c>
      <c r="AT51" s="96" t="str" cm="1">
        <f t="array" ref="AT51:AT92">_xlfn.ANCHORARRAY($N5)&amp;"  "</f>
        <v xml:space="preserve">17.12  </v>
      </c>
      <c r="AU51" s="96" t="str" cm="1">
        <f t="array" ref="AU51:AU92">_xlfn.ANCHORARRAY($N5)&amp;"  "</f>
        <v xml:space="preserve">17.12  </v>
      </c>
      <c r="AV51" s="96" t="str" cm="1">
        <f t="array" ref="AV51:AV92">_xlfn.ANCHORARRAY($N5)&amp;"  "</f>
        <v xml:space="preserve">17.12  </v>
      </c>
      <c r="AW51" s="96" t="str" cm="1">
        <f t="array" ref="AW51:AW92">_xlfn.ANCHORARRAY($N5)&amp;"  "</f>
        <v xml:space="preserve">17.12  </v>
      </c>
      <c r="AX51" s="77" t="s">
        <v>678</v>
      </c>
      <c r="AY51" s="96"/>
      <c r="AZ51" s="96"/>
      <c r="BA51" s="96"/>
      <c r="BB51" s="96"/>
      <c r="BD51" s="77"/>
      <c r="BE51" s="98" t="str">
        <f>SUBSTITUTE(_xlfn.CONCAT(P51:AX93),"  ;",";  ")</f>
        <v>17.12  17.12  17.12  17.12  17.12  17.12  17.12  17.12  17.12  17.12  17.12  17.12  17.12  17.12  17.12  17.12  17.12  17.12  17.12  17.12  17.12  17.12  17.12  17.12  17.12  17.12  17.12  17.12  17.12  17.12  17.12  17.12  17.12  17.12;  16.17  16.17  16.17  16.17  16.17  16.17  16.17  16.17  16.17  16.17  16.17  16.17  16.17  16.17  16.17  16.17  16.17  16.17  16.17  16.17  16.17  16.17  16.17  16.17  16.17  16.17  16.17  16.17  16.17  16.17  16.17  16.17  16.17  16.17;  16.12  16.12  16.12  16.12  16.12  16.12  16.12  16.12  16.12  16.12  16.12  16.12  16.12  16.12  16.12  16.12  16.12  16.12  16.12  16.12  16.12  16.12  16.12  16.12  16.12  16.12  16.12  16.12  16.12  16.12  16.12  16.12  16.12  16.12;  15.9  15.9  15.9  15.9  15.9  15.9  15.9  15.9  15.9  15.9  15.9  15.9  15.9  15.9  15.9  15.9  15.9  15.9  15.9  15.9  15.9  15.9  15.9  15.9  15.9  15.9  15.9  15.9  15.9  15.9  15.9  15.9  15.9  15.9;  15.77  15.77  15.77  15.77  15.77  15.77  15.77  15.77  15.77  15.77  15.77  15.77  15.77  15.77  15.77  15.77  15.77  15.77  15.77  15.77  15.77  15.77  15.77  15.77  15.77  15.77  15.77  15.77  15.77  15.77  15.77  15.77  15.77  15.77;  15.72  15.72  15.72  15.72  15.72  15.72  15.72  15.72  15.72  15.72  15.72  15.72  15.72  15.72  15.72  15.72  15.72  15.72  15.72  15.72  15.72  15.72  15.72  15.72  15.72  15.72  15.72  15.72  15.72  15.72  15.72  15.72  15.72  15.72;  14.9  14.9  14.9  14.9  14.9  14.9  14.9  14.9  14.9  14.9  14.9  14.9  14.9  14.9  14.9  14.9  14.9  14.9  14.9  14.9  14.9  14.9  14.9  14.9  14.9  14.9  14.9  14.9  14.9  14.9  14.9  14.9  14.9  14.9;  13.9  13.9  13.9  13.9  13.9  13.9  13.9  13.9  13.9  13.9  13.9  13.9  13.9  13.9  13.9  13.9  13.9  13.9  13.9  13.9  13.9  13.9  13.9  13.9  13.9  13.9  13.9  13.9  13.9  13.9  13.9  13.9  13.9  13.9;  12.9  12.9  12.9  12.9  12.9  12.9  12.9  12.9  12.9  12.9  12.9  12.9  12.9  12.9  12.9  12.9  12.9  12.9  12.9  12.9  12.9  12.9  12.9  12.9  12.9  12.9  12.9  12.9  12.9  12.9  12.9  12.9  12.9  12.9;  11.9  11.9  11.9  11.9  11.9  11.9  11.9  11.9  11.9  11.9  11.9  11.9  11.9  11.9  11.9  11.9  11.9  11.9  11.9  11.9  11.9  11.9  11.9  11.9  11.9  11.9  11.9  11.9  11.9  11.9  11.9  11.9  11.9  11.9;  11.07  11.07  11.07  11.07  11.07  11.07  11.07  11.07  11.07  11.07  11.07  11.07  11.07  11.07  11.07  11.07  11.07  11.07  11.07  11.07  11.07  11.07  11.07  11.07  11.07  11.07  11.07  11.07  11.07  11.07  11.07  11.07  11.07  11.07;  10.9  10.9  10.9  10.9  10.9  10.9  10.9  10.9  10.9  10.9  10.9  10.9  10.9  10.9  10.9  10.9  10.9  10.9  10.9  10.9  10.9  10.9  10.9  10.9  10.9  10.9  10.9  10.9  10.9  10.9  10.9  10.9  10.9  10.9;  10.67  10.67  10.67  10.67  10.67  10.67  10.67  10.67  10.67  10.67  10.67  10.67  10.67  10.67  10.67  10.67  10.67  10.67  10.67  10.67  10.67  10.67  10.67  10.67  10.67  10.67  10.67  10.67  10.67  10.67  10.67  10.67  10.67  10.67;  9.9  9.9  9.9  9.9  9.9  9.9  9.9  9.9  9.9  9.9  9.9  9.9  9.9  9.9  9.9  9.9  9.9  9.9  9.9  9.9  9.9  9.9  9.9  9.9  9.9  9.9  9.9  9.9  9.9  9.9  9.9  9.9  9.9  9.9;  8.9  8.9  8.9  8.9  8.9  8.9  8.9  8.9  8.9  8.9  8.9  8.9  8.9  8.9  8.9  8.9  8.9  8.9  8.9  8.9  8.9  8.9  8.9  8.9  8.9  8.9  8.9  8.9  8.9  8.9  8.9  8.9  8.9  8.9;  8.55  8.55  8.55  8.55  8.55  8.55  8.55  8.55  8.55  8.55  8.55  8.55  8.55  8.55  8.55  8.55  8.55  8.55  8.55  8.55  8.55  8.55  8.55  8.55  8.55  8.55  8.55  8.55  8.55  8.55  8.55  8.55  8.55  8.55;  8.52  8.52  8.52  8.52  8.52  8.52  8.52  8.52  8.52  8.52  8.52  8.52  8.52  8.52  8.52  8.52  8.52  8.52  8.52  8.52  8.52  8.52  8.52  8.52  8.52  8.52  8.52  8.52  8.52  8.52  8.52  8.52  8.52  8.52;  8.47  8.47  8.47  8.47  8.47  8.47  8.47  8.47  8.47  8.47  8.47  8.47  8.47  8.47  8.47  8.47  8.47  8.47  8.47  8.47  8.47  8.47  8.47  8.47  8.47  8.47  8.47  8.47  8.47  8.47  8.47  8.47  8.47  8.47;  7.9  7.9  7.9  7.9  7.9  7.9  7.9  7.9  7.9  7.9  7.9  7.9  7.9  7.9  7.9  7.9  7.9  7.9  7.9  7.9  7.9  7.9  7.9  7.9  7.9  7.9  7.9  7.9  7.9  7.9  7.9  7.9  7.9  7.9;  7.77  7.77  7.77  7.77  7.77  7.77  7.77  7.77  7.77  7.77  7.77  7.77  7.77  7.77  7.77  7.77  7.77  7.77  7.77  7.77  7.77  7.77  7.77  7.77  7.77  7.77  7.77  7.77  7.77  7.77  7.77  7.77  7.77  7.77;  6.9  6.9  6.9  6.9  6.9  6.9  6.9  6.9  6.9  6.9  6.9  6.9  6.9  6.9  6.9  6.9  6.9  6.9  6.9  6.9  6.9  6.9  6.9  6.9  6.9  6.9  6.9  6.9  6.9  6.9  6.9  6.9  6.9  6.9;  6.87  6.87  6.87  6.87  6.87  6.87  6.87  6.87  6.87  6.87  6.87  6.87  6.87  6.87  6.87  6.87  6.87  6.87  6.87  6.87  6.87  6.87  6.87  6.87  6.87  6.87  6.87  6.87  6.87  6.87  6.87  6.87  6.87  6.87;  6.82  6.82  6.82  6.82  6.82  6.82  6.82  6.82  6.82  6.82  6.82  6.82  6.82  6.82  6.82  6.82  6.82  6.82  6.82  6.82  6.82  6.82  6.82  6.82  6.82  6.82  6.82  6.82  6.82  6.82  6.82  6.82  6.82  6.82;  6.77  6.77  6.77  6.77  6.77  6.77  6.77  6.77  6.77  6.77  6.77  6.77  6.77  6.77  6.77  6.77  6.77  6.77  6.77  6.77  6.77  6.77  6.77  6.77  6.77  6.77  6.77  6.77  6.77  6.77  6.77  6.77  6.77  6.77;  6.7  6.7  6.7  6.7  6.7  6.7  6.7  6.7  6.7  6.7  6.7  6.7  6.7  6.7  6.7  6.7  6.7  6.7  6.7  6.7  6.7  6.7  6.7  6.7  6.7  6.7  6.7  6.7  6.7  6.7  6.7  6.7  6.7  6.7;  5.9  5.9  5.9  5.9  5.9  5.9  5.9  5.9  5.9  5.9  5.9  5.9  5.9  5.9  5.9  5.9  5.9  5.9  5.9  5.9  5.9  5.9  5.9  5.9  5.9  5.9  5.9  5.9  5.9  5.9  5.9  5.9  5.9  5.9;  5.77  5.77  5.77  5.77  5.77  5.77  5.77  5.77  5.77  5.77  5.77  5.77  5.77  5.77  5.77  5.77  5.77  5.77  5.77  5.77  5.77  5.77  5.77  5.77  5.77  5.77  5.77  5.77  5.77  5.77  5.77  5.77  5.77  5.77;  5.7  5.7  5.7  5.7  5.7  5.7  5.7  5.7  5.7  5.7  5.7  5.7  5.7  5.7  5.7  5.7  5.7  5.7  5.7  5.7  5.7  5.7  5.7  5.7  5.7  5.7  5.7  5.7  5.7  5.7  5.7  5.7  5.7  5.7;  5.07  5.07  5.07  5.07  5.07  5.07  5.07  5.07  5.07  5.07  5.07  5.07  5.07  5.07  5.07  5.07  5.07  5.07  5.07  5.07  5.07  5.07  5.07  5.07  5.07  5.07  5.07  5.07  5.07  5.07  5.07  5.07  5.07  5.07;  5.02  5.02  5.02  5.02  5.02  5.02  5.02  5.02  5.02  5.02  5.02  5.02  5.02  5.02  5.02  5.02  5.02  5.02  5.02  5.02  5.02  5.02  5.02  5.02  5.02  5.02  5.02  5.02  5.02  5.02  5.02  5.02  5.02  5.02;  4.77  4.77  4.77  4.77  4.77  4.77  4.77  4.77  4.77  4.77  4.77  4.77  4.77  4.77  4.77  4.77  4.77  4.77  4.77  4.77  4.77  4.77  4.77  4.77  4.77  4.77  4.77  4.77  4.77  4.77  4.77  4.77  4.77  4.77;  3.77  3.77  3.77  3.77  3.77  3.77  3.77  3.77  3.77  3.77  3.77  3.77  3.77  3.77  3.77  3.77  3.77  3.77  3.77  3.77  3.77  3.77  3.77  3.77  3.77  3.77  3.77  3.77  3.77  3.77  3.77  3.77  3.77  3.77;  3.37  3.37  3.37  3.37  3.37  3.37  3.37  3.37  3.37  3.37  3.37  3.37  3.37  3.37  3.37  3.37  3.37  3.37  3.37  3.37  3.37  3.37  3.37  3.37  3.37  3.37  3.37  3.37  3.37  3.37  3.37  3.37  3.37  3.37;  2.77  2.77  2.77  2.77  2.77  2.77  2.77  2.77  2.77  2.77  2.77  2.77  2.77  2.77  2.77  2.77  2.77  2.77  2.77  2.77  2.77  2.77  2.77  2.77  2.77  2.77  2.77  2.77  2.77  2.77  2.77  2.77  2.77  2.77;  1.77  1.77  1.77  1.77  1.77  1.77  1.77  1.77  1.77  1.77  1.77  1.77  1.77  1.77  1.77  1.77  1.77  1.77  1.77  1.77  1.77  1.77  1.77  1.77  1.77  1.77  1.77  1.77  1.77  1.77  1.77  1.77  1.77  1.77;  1.12  1.12  1.12  1.12  1.12  1.12  1.12  1.12  1.12  1.12  1.12  1.12  1.12  1.12  1.12  1.12  1.12  1.12  1.12  1.12  1.12  1.12  1.12  1.12  1.12  1.12  1.12  1.12  1.12  1.12  1.12  1.12  1.12  1.12;  1.07  1.07  1.07  1.07  1.07  1.07  1.07  1.07  1.07  1.07  1.07  1.07  1.07  1.07  1.07  1.07  1.07  1.07  1.07  1.07  1.07  1.07  1.07  1.07  1.07  1.07  1.07  1.07  1.07  1.07  1.07  1.07  1.07  1.07;  0.77  0.77  0.77  0.77  0.77  0.77  0.77  0.77  0.77  0.77  0.77  0.77  0.77  0.77  0.77  0.77  0.77  0.77  0.77  0.77  0.77  0.77  0.77  0.77  0.77  0.77  0.77  0.77  0.77  0.77  0.77  0.77  0.77  0.77;  0.52  0.52  0.52  0.52  0.52  0.52  0.52  0.52  0.52  0.52  0.52  0.52  0.52  0.52  0.52  0.52  0.52  0.52  0.52  0.52  0.52  0.52  0.52  0.52  0.52  0.52  0.52  0.52  0.52  0.52  0.52  0.52  0.52  0.52;  0  0  0  0  0  0  0  0  0  0  0  0  0  0  0  0  0  0  0  0  0  0  0  0  0  0  0  0  0  0  0  0  0  0;  -0.05  -0.05  -0.05  -0.05  -0.05  -0.05  -0.05  -0.05  -0.05  -0.05  -0.05  -0.05  -0.05  -0.05  -0.05  -0.05  -0.05  -0.05  -0.05  -0.05  -0.05  -0.05  -0.05  -0.05  -0.05  -0.05  -0.05  -0.05  -0.05  -0.05  -0.05  -0.05  -0.05  -0.05;  -1  -1  -1  -1  -1  -1  -1  -1  -1  -1  -1  -1  -1  -1  -1  -1  -1  -1  -1  -1  -1  -1  -1  -1  -1  -1  -1  -1  -1  -1  -1  -1  -1  -1;  ;</v>
      </c>
      <c r="BF51" s="165" t="str" cm="1">
        <f t="array" ref="BF51">SUBSTITUTE(_xlfn.CONCAT(P51:AW93&amp;", "),"  ,",",")</f>
        <v xml:space="preserve">17.12, 17.12, 17.12, 17.12, 17.12, 17.12, 17.12, 17.12, 17.12, 17.12, 17.12, 17.12, 17.12, 17.12, 17.12, 17.12, 17.12, 17.12, 17.12, 17.12, 17.12, 17.12, 17.12, 17.12, 17.12, 17.12, 17.12, 17.12, 17.12, 17.12, 17.12, 17.12, 17.12, 17.12, 16.17, 16.17, 16.17, 16.17, 16.17, 16.17, 16.17, 16.17, 16.17, 16.17, 16.17, 16.17, 16.17, 16.17, 16.17, 16.17, 16.17, 16.17, 16.17, 16.17, 16.17, 16.17, 16.17, 16.17, 16.17, 16.17, 16.17, 16.17, 16.17, 16.17, 16.17, 16.17, 16.17, 16.17, 16.12, 16.12, 16.12, 16.12, 16.12, 16.12, 16.12, 16.12, 16.12, 16.12, 16.12, 16.12, 16.12, 16.12, 16.12, 16.12, 16.12, 16.12, 16.12, 16.12, 16.12, 16.12, 16.12, 16.12, 16.12, 16.12, 16.12, 16.12, 16.12, 16.12, 16.12, 16.12, 16.12, 16.12, 15.9, 15.9, 15.9, 15.9, 15.9, 15.9, 15.9, 15.9, 15.9, 15.9, 15.9, 15.9, 15.9, 15.9, 15.9, 15.9, 15.9, 15.9, 15.9, 15.9, 15.9, 15.9, 15.9, 15.9, 15.9, 15.9, 15.9, 15.9, 15.9, 15.9, 15.9, 15.9, 15.9, 15.9, 15.77, 15.77, 15.77, 15.77, 15.77, 15.77, 15.77, 15.77, 15.77, 15.77, 15.77, 15.77, 15.77, 15.77, 15.77, 15.77, 15.77, 15.77, 15.77, 15.77, 15.77, 15.77, 15.77, 15.77, 15.77, 15.77, 15.77, 15.77, 15.77, 15.77, 15.77, 15.77, 15.77, 15.77, 15.72, 15.72, 15.72, 15.72, 15.72, 15.72, 15.72, 15.72, 15.72, 15.72, 15.72, 15.72, 15.72, 15.72, 15.72, 15.72, 15.72, 15.72, 15.72, 15.72, 15.72, 15.72, 15.72, 15.72, 15.72, 15.72, 15.72, 15.72, 15.72, 15.72, 15.72, 15.72, 15.72, 15.72, 14.9, 14.9, 14.9, 14.9, 14.9, 14.9, 14.9, 14.9, 14.9, 14.9, 14.9, 14.9, 14.9, 14.9, 14.9, 14.9, 14.9, 14.9, 14.9, 14.9, 14.9, 14.9, 14.9, 14.9, 14.9, 14.9, 14.9, 14.9, 14.9, 14.9, 14.9, 14.9, 14.9, 14.9, 13.9, 13.9, 13.9, 13.9, 13.9, 13.9, 13.9, 13.9, 13.9, 13.9, 13.9, 13.9, 13.9, 13.9, 13.9, 13.9, 13.9, 13.9, 13.9, 13.9, 13.9, 13.9, 13.9, 13.9, 13.9, 13.9, 13.9, 13.9, 13.9, 13.9, 13.9, 13.9, 13.9, 13.9, 12.9, 12.9, 12.9, 12.9, 12.9, 12.9, 12.9, 12.9, 12.9, 12.9, 12.9, 12.9, 12.9, 12.9, 12.9, 12.9, 12.9, 12.9, 12.9, 12.9, 12.9, 12.9, 12.9, 12.9, 12.9, 12.9, 12.9, 12.9, 12.9, 12.9, 12.9, 12.9, 12.9, 12.9, 11.9, 11.9, 11.9, 11.9, 11.9, 11.9, 11.9, 11.9, 11.9, 11.9, 11.9, 11.9, 11.9, 11.9, 11.9, 11.9, 11.9, 11.9, 11.9, 11.9, 11.9, 11.9, 11.9, 11.9, 11.9, 11.9, 11.9, 11.9, 11.9, 11.9, 11.9, 11.9, 11.9, 11.9, 11.07, 11.07, 11.07, 11.07, 11.07, 11.07, 11.07, 11.07, 11.07, 11.07, 11.07, 11.07, 11.07, 11.07, 11.07, 11.07, 11.07, 11.07, 11.07, 11.07, 11.07, 11.07, 11.07, 11.07, 11.07, 11.07, 11.07, 11.07, 11.07, 11.07, 11.07, 11.07, 11.07, 11.07, 10.9, 10.9, 10.9, 10.9, 10.9, 10.9, 10.9, 10.9, 10.9, 10.9, 10.9, 10.9, 10.9, 10.9, 10.9, 10.9, 10.9, 10.9, 10.9, 10.9, 10.9, 10.9, 10.9, 10.9, 10.9, 10.9, 10.9, 10.9, 10.9, 10.9, 10.9, 10.9, 10.9, 10.9, 10.67, 10.67, 10.67, 10.67, 10.67, 10.67, 10.67, 10.67, 10.67, 10.67, 10.67, 10.67, 10.67, 10.67, 10.67, 10.67, 10.67, 10.67, 10.67, 10.67, 10.67, 10.67, 10.67, 10.67, 10.67, 10.67, 10.67, 10.67, 10.67, 10.67, 10.67, 10.67, 10.67, 10.67, 9.9, 9.9, 9.9, 9.9, 9.9, 9.9, 9.9, 9.9, 9.9, 9.9, 9.9, 9.9, 9.9, 9.9, 9.9, 9.9, 9.9, 9.9, 9.9, 9.9, 9.9, 9.9, 9.9, 9.9, 9.9, 9.9, 9.9, 9.9, 9.9, 9.9, 9.9, 9.9, 9.9, 9.9, 8.9, 8.9, 8.9, 8.9, 8.9, 8.9, 8.9, 8.9, 8.9, 8.9, 8.9, 8.9, 8.9, 8.9, 8.9, 8.9, 8.9, 8.9, 8.9, 8.9, 8.9, 8.9, 8.9, 8.9, 8.9, 8.9, 8.9, 8.9, 8.9, 8.9, 8.9, 8.9, 8.9, 8.9, 8.55, 8.55, 8.55, 8.55, 8.55, 8.55, 8.55, 8.55, 8.55, 8.55, 8.55, 8.55, 8.55, 8.55, 8.55, 8.55, 8.55, 8.55, 8.55, 8.55, 8.55, 8.55, 8.55, 8.55, 8.55, 8.55, 8.55, 8.55, 8.55, 8.55, 8.55, 8.55, 8.55, 8.55, 8.52, 8.52, 8.52, 8.52, 8.52, 8.52, 8.52, 8.52, 8.52, 8.52, 8.52, 8.52, 8.52, 8.52, 8.52, 8.52, 8.52, 8.52, 8.52, 8.52, 8.52, 8.52, 8.52, 8.52, 8.52, 8.52, 8.52, 8.52, 8.52, 8.52, 8.52, 8.52, 8.52, 8.52, 8.47, 8.47, 8.47, 8.47, 8.47, 8.47, 8.47, 8.47, 8.47, 8.47, 8.47, 8.47, 8.47, 8.47, 8.47, 8.47, 8.47, 8.47, 8.47, 8.47, 8.47, 8.47, 8.47, 8.47, 8.47, 8.47, 8.47, 8.47, 8.47, 8.47, 8.47, 8.47, 8.47, 8.47, 7.9, 7.9, 7.9, 7.9, 7.9, 7.9, 7.9, 7.9, 7.9, 7.9, 7.9, 7.9, 7.9, 7.9, 7.9, 7.9, 7.9, 7.9, 7.9, 7.9, 7.9, 7.9, 7.9, 7.9, 7.9, 7.9, 7.9, 7.9, 7.9, 7.9, 7.9, 7.9, 7.9, 7.9, 7.77, 7.77, 7.77, 7.77, 7.77, 7.77, 7.77, 7.77, 7.77, 7.77, 7.77, 7.77, 7.77, 7.77, 7.77, 7.77, 7.77, 7.77, 7.77, 7.77, 7.77, 7.77, 7.77, 7.77, 7.77, 7.77, 7.77, 7.77, 7.77, 7.77, 7.77, 7.77, 7.77, 7.77, 6.9, 6.9, 6.9, 6.9, 6.9, 6.9, 6.9, 6.9, 6.9, 6.9, 6.9, 6.9, 6.9, 6.9, 6.9, 6.9, 6.9, 6.9, 6.9, 6.9, 6.9, 6.9, 6.9, 6.9, 6.9, 6.9, 6.9, 6.9, 6.9, 6.9, 6.9, 6.9, 6.9, 6.9, 6.87, 6.87, 6.87, 6.87, 6.87, 6.87, 6.87, 6.87, 6.87, 6.87, 6.87, 6.87, 6.87, 6.87, 6.87, 6.87, 6.87, 6.87, 6.87, 6.87, 6.87, 6.87, 6.87, 6.87, 6.87, 6.87, 6.87, 6.87, 6.87, 6.87, 6.87, 6.87, 6.87, 6.87, 6.82, 6.82, 6.82, 6.82, 6.82, 6.82, 6.82, 6.82, 6.82, 6.82, 6.82, 6.82, 6.82, 6.82, 6.82, 6.82, 6.82, 6.82, 6.82, 6.82, 6.82, 6.82, 6.82, 6.82, 6.82, 6.82, 6.82, 6.82, 6.82, 6.82, 6.82, 6.82, 6.82, 6.82, 6.77, 6.77, 6.77, 6.77, 6.77, 6.77, 6.77, 6.77, 6.77, 6.77, 6.77, 6.77, 6.77, 6.77, 6.77, 6.77, 6.77, 6.77, 6.77, 6.77, 6.77, 6.77, 6.77, 6.77, 6.77, 6.77, 6.77, 6.77, 6.77, 6.77, 6.77, 6.77, 6.77, 6.77, 6.7, 6.7, 6.7, 6.7, 6.7, 6.7, 6.7, 6.7, 6.7, 6.7, 6.7, 6.7, 6.7, 6.7, 6.7, 6.7, 6.7, 6.7, 6.7, 6.7, 6.7, 6.7, 6.7, 6.7, 6.7, 6.7, 6.7, 6.7, 6.7, 6.7, 6.7, 6.7, 6.7, 6.7, 5.9, 5.9, 5.9, 5.9, 5.9, 5.9, 5.9, 5.9, 5.9, 5.9, 5.9, 5.9, 5.9, 5.9, 5.9, 5.9, 5.9, 5.9, 5.9, 5.9, 5.9, 5.9, 5.9, 5.9, 5.9, 5.9, 5.9, 5.9, 5.9, 5.9, 5.9, 5.9, 5.9, 5.9, 5.77, 5.77, 5.77, 5.77, 5.77, 5.77, 5.77, 5.77, 5.77, 5.77, 5.77, 5.77, 5.77, 5.77, 5.77, 5.77, 5.77, 5.77, 5.77, 5.77, 5.77, 5.77, 5.77, 5.77, 5.77, 5.77, 5.77, 5.77, 5.77, 5.77, 5.77, 5.77, 5.77, 5.77, 5.7, 5.7, 5.7, 5.7, 5.7, 5.7, 5.7, 5.7, 5.7, 5.7, 5.7, 5.7, 5.7, 5.7, 5.7, 5.7, 5.7, 5.7, 5.7, 5.7, 5.7, 5.7, 5.7, 5.7, 5.7, 5.7, 5.7, 5.7, 5.7, 5.7, 5.7, 5.7, 5.7, 5.7, 5.07, 5.07, 5.07, 5.07, 5.07, 5.07, 5.07, 5.07, 5.07, 5.07, 5.07, 5.07, 5.07, 5.07, 5.07, 5.07, 5.07, 5.07, 5.07, 5.07, 5.07, 5.07, 5.07, 5.07, 5.07, 5.07, 5.07, 5.07, 5.07, 5.07, 5.07, 5.07, 5.07, 5.07, 5.02, 5.02, 5.02, 5.02, 5.02, 5.02, 5.02, 5.02, 5.02, 5.02, 5.02, 5.02, 5.02, 5.02, 5.02, 5.02, 5.02, 5.02, 5.02, 5.02, 5.02, 5.02, 5.02, 5.02, 5.02, 5.02, 5.02, 5.02, 5.02, 5.02, 5.02, 5.02, 5.02, 5.02, 4.77, 4.77, 4.77, 4.77, 4.77, 4.77, 4.77, 4.77, 4.77, 4.77, 4.77, 4.77, 4.77, 4.77, 4.77, 4.77, 4.77, 4.77, 4.77, 4.77, 4.77, 4.77, 4.77, 4.77, 4.77, 4.77, 4.77, 4.77, 4.77, 4.77, 4.77, 4.77, 4.77, 4.77, 3.77, 3.77, 3.77, 3.77, 3.77, 3.77, 3.77, 3.77, 3.77, 3.77, 3.77, 3.77, 3.77, 3.77, 3.77, 3.77, 3.77, 3.77, 3.77, 3.77, 3.77, 3.77, 3.77, 3.77, 3.77, 3.77, 3.77, 3.77, 3.77, 3.77, 3.77, 3.77, 3.77, 3.77, 3.37, 3.37, 3.37, 3.37, 3.37, 3.37, 3.37, 3.37, 3.37, 3.37, 3.37, 3.37, 3.37, 3.37, 3.37, 3.37, 3.37, 3.37, 3.37, 3.37, 3.37, 3.37, 3.37, 3.37, 3.37, 3.37, 3.37, 3.37, 3.37, 3.37, 3.37, 3.37, 3.37, 3.37, 2.77, 2.77, 2.77, 2.77, 2.77, 2.77, 2.77, 2.77, 2.77, 2.77, 2.77, 2.77, 2.77, 2.77, 2.77, 2.77, 2.77, 2.77, 2.77, 2.77, 2.77, 2.77, 2.77, 2.77, 2.77, 2.77, 2.77, 2.77, 2.77, 2.77, 2.77, 2.77, 2.77, 2.77, 1.77, 1.77, 1.77, 1.77, 1.77, 1.77, 1.77, 1.77, 1.77, 1.77, 1.77, 1.77, 1.77, 1.77, 1.77, 1.77, 1.77, 1.77, 1.77, 1.77, 1.77, 1.77, 1.77, 1.77, 1.77, 1.77, 1.77, 1.77, 1.77, 1.77, 1.77, 1.77, 1.77, 1.77, 1.12, 1.12, 1.12, 1.12, 1.12, 1.12, 1.12, 1.12, 1.12, 1.12, 1.12, 1.12, 1.12, 1.12, 1.12, 1.12, 1.12, 1.12, 1.12, 1.12, 1.12, 1.12, 1.12, 1.12, 1.12, 1.12, 1.12, 1.12, 1.12, 1.12, 1.12, 1.12, 1.12, 1.12, 1.07, 1.07, 1.07, 1.07, 1.07, 1.07, 1.07, 1.07, 1.07, 1.07, 1.07, 1.07, 1.07, 1.07, 1.07, 1.07, 1.07, 1.07, 1.07, 1.07, 1.07, 1.07, 1.07, 1.07, 1.07, 1.07, 1.07, 1.07, 1.07, 1.07, 1.07, 1.07, 1.07, 1.07, 0.77, 0.77, 0.77, 0.77, 0.77, 0.77, 0.77, 0.77, 0.77, 0.77, 0.77, 0.77, 0.77, 0.77, 0.77, 0.77, 0.77, 0.77, 0.77, 0.77, 0.77, 0.77, 0.77, 0.77, 0.77, 0.77, 0.77, 0.77, 0.77, 0.77, 0.77, 0.77, 0.77, 0.77, 0.52, 0.52, 0.52, 0.52, 0.52, 0.52, 0.52, 0.52, 0.52, 0.52, 0.52, 0.52, 0.52, 0.52, 0.52, 0.52, 0.52, 0.52, 0.52, 0.52, 0.52, 0.52, 0.52, 0.52, 0.52, 0.52, 0.52, 0.52, 0.52, 0.52, 0.52, 0.52, 0.52, 0.52, 0, 0, 0, 0, 0, 0, 0, 0, 0, 0, 0, 0, 0, 0, 0, 0, 0, 0, 0, 0, 0, 0, 0, 0, 0, 0, 0, 0, 0, 0, 0, 0, 0, 0, -0.05, -0.05, -0.05, -0.05, -0.05, -0.05, -0.05, -0.05, -0.05, -0.05, -0.05, -0.05, -0.05, -0.05, -0.05, -0.05, -0.05, -0.05, -0.05, -0.05, -0.05, -0.05, -0.05, -0.05, -0.05, -0.05, -0.05, -0.05, -0.05, -0.05, -0.05, -0.05, -0.05, -0.05, -1, -1, -1, -1, -1, -1, -1, -1, -1, -1, -1, -1, -1, -1, -1, -1, -1, -1, -1, -1, -1, -1, -1, -1, -1, -1, -1, -1, -1, -1, -1, -1, -1, -1, , , , , , , , , , , , , , , , , , , , , , , , , , , , , , , , , , , </v>
      </c>
      <c r="BG51" s="77"/>
      <c r="BH51" s="77"/>
      <c r="BI51" s="77"/>
      <c r="BJ51" s="77"/>
      <c r="BK51" s="77"/>
    </row>
    <row r="52" spans="2:63" ht="20.100000000000001" customHeight="1" x14ac:dyDescent="0.3">
      <c r="B52" s="9" t="s">
        <v>517</v>
      </c>
      <c r="C52" s="17">
        <f t="shared" si="0"/>
        <v>45.9754</v>
      </c>
      <c r="D52" s="18">
        <f t="shared" si="0"/>
        <v>105.0009</v>
      </c>
      <c r="E52" s="64">
        <f t="shared" si="0"/>
        <v>-9</v>
      </c>
      <c r="F52" s="17"/>
      <c r="G52" s="18"/>
      <c r="H52" s="19"/>
      <c r="I52" s="8" t="str" cm="1">
        <f t="array" ref="I52">_xlfn.CONCAT(ROUND(F52:H52,2)&amp;", ")</f>
        <v xml:space="preserve">0, 0, 0, </v>
      </c>
      <c r="J52" s="8"/>
      <c r="N52" s="31"/>
      <c r="O52" s="15"/>
      <c r="P52" s="96" t="str">
        <v xml:space="preserve">16.17  </v>
      </c>
      <c r="Q52" s="96" t="str">
        <v xml:space="preserve">16.17  </v>
      </c>
      <c r="R52" s="96" t="str">
        <v xml:space="preserve">16.17  </v>
      </c>
      <c r="S52" s="96" t="str">
        <v xml:space="preserve">16.17  </v>
      </c>
      <c r="T52" s="96" t="str">
        <v xml:space="preserve">16.17  </v>
      </c>
      <c r="U52" s="96" t="str">
        <v xml:space="preserve">16.17  </v>
      </c>
      <c r="V52" s="96" t="str">
        <v xml:space="preserve">16.17  </v>
      </c>
      <c r="W52" s="96" t="str">
        <v xml:space="preserve">16.17  </v>
      </c>
      <c r="X52" s="96" t="str">
        <v xml:space="preserve">16.17  </v>
      </c>
      <c r="Y52" s="96" t="str">
        <v xml:space="preserve">16.17  </v>
      </c>
      <c r="Z52" s="96" t="str">
        <v xml:space="preserve">16.17  </v>
      </c>
      <c r="AA52" s="96" t="str">
        <v xml:space="preserve">16.17  </v>
      </c>
      <c r="AB52" s="96" t="str">
        <v xml:space="preserve">16.17  </v>
      </c>
      <c r="AC52" s="96" t="str">
        <v xml:space="preserve">16.17  </v>
      </c>
      <c r="AD52" s="96" t="str">
        <v xml:space="preserve">16.17  </v>
      </c>
      <c r="AE52" s="96" t="str">
        <v xml:space="preserve">16.17  </v>
      </c>
      <c r="AF52" s="96" t="str">
        <v xml:space="preserve">16.17  </v>
      </c>
      <c r="AG52" s="96" t="str">
        <v xml:space="preserve">16.17  </v>
      </c>
      <c r="AH52" s="96" t="str">
        <v xml:space="preserve">16.17  </v>
      </c>
      <c r="AI52" s="96" t="str">
        <v xml:space="preserve">16.17  </v>
      </c>
      <c r="AJ52" s="96" t="str">
        <v xml:space="preserve">16.17  </v>
      </c>
      <c r="AK52" s="96" t="str">
        <v xml:space="preserve">16.17  </v>
      </c>
      <c r="AL52" s="96" t="str">
        <v xml:space="preserve">16.17  </v>
      </c>
      <c r="AM52" s="96" t="str">
        <v xml:space="preserve">16.17  </v>
      </c>
      <c r="AN52" s="96" t="str">
        <v xml:space="preserve">16.17  </v>
      </c>
      <c r="AO52" s="96" t="str">
        <v xml:space="preserve">16.17  </v>
      </c>
      <c r="AP52" s="96" t="str">
        <v xml:space="preserve">16.17  </v>
      </c>
      <c r="AQ52" s="96" t="str">
        <v xml:space="preserve">16.17  </v>
      </c>
      <c r="AR52" s="96" t="str">
        <v xml:space="preserve">16.17  </v>
      </c>
      <c r="AS52" s="96" t="str">
        <v xml:space="preserve">16.17  </v>
      </c>
      <c r="AT52" s="96" t="str">
        <v xml:space="preserve">16.17  </v>
      </c>
      <c r="AU52" s="96" t="str">
        <v xml:space="preserve">16.17  </v>
      </c>
      <c r="AV52" s="96" t="str">
        <v xml:space="preserve">16.17  </v>
      </c>
      <c r="AW52" s="96" t="str">
        <v xml:space="preserve">16.17  </v>
      </c>
      <c r="AX52" s="77" t="s">
        <v>678</v>
      </c>
      <c r="AY52" s="96"/>
      <c r="AZ52" s="96"/>
      <c r="BA52" s="96"/>
      <c r="BB52" s="96"/>
      <c r="BD52" s="77"/>
      <c r="BE52" s="98" t="s">
        <v>830</v>
      </c>
      <c r="BF52" s="77" t="s">
        <v>834</v>
      </c>
      <c r="BG52" s="77"/>
      <c r="BH52" s="77"/>
      <c r="BI52" s="77"/>
      <c r="BJ52" s="77"/>
      <c r="BK52" s="77"/>
    </row>
    <row r="53" spans="2:63" ht="20.100000000000001" customHeight="1" x14ac:dyDescent="0.3">
      <c r="B53" s="9" t="s">
        <v>518</v>
      </c>
      <c r="C53" s="17">
        <f t="shared" si="0"/>
        <v>46.9754</v>
      </c>
      <c r="D53" s="18">
        <f t="shared" si="0"/>
        <v>105.0009</v>
      </c>
      <c r="E53" s="64">
        <f t="shared" si="0"/>
        <v>-9</v>
      </c>
      <c r="F53" s="17"/>
      <c r="G53" s="18"/>
      <c r="H53" s="19"/>
      <c r="I53" s="8" t="str" cm="1">
        <f t="array" ref="I53">_xlfn.CONCAT(ROUND(F53:H53,2)&amp;", ")</f>
        <v xml:space="preserve">0, 0, 0, </v>
      </c>
      <c r="J53" s="8"/>
      <c r="N53" s="31"/>
      <c r="O53" s="15"/>
      <c r="P53" s="96" t="str">
        <v xml:space="preserve">16.12  </v>
      </c>
      <c r="Q53" s="96" t="str">
        <v xml:space="preserve">16.12  </v>
      </c>
      <c r="R53" s="96" t="str">
        <v xml:space="preserve">16.12  </v>
      </c>
      <c r="S53" s="96" t="str">
        <v xml:space="preserve">16.12  </v>
      </c>
      <c r="T53" s="96" t="str">
        <v xml:space="preserve">16.12  </v>
      </c>
      <c r="U53" s="96" t="str">
        <v xml:space="preserve">16.12  </v>
      </c>
      <c r="V53" s="96" t="str">
        <v xml:space="preserve">16.12  </v>
      </c>
      <c r="W53" s="96" t="str">
        <v xml:space="preserve">16.12  </v>
      </c>
      <c r="X53" s="96" t="str">
        <v xml:space="preserve">16.12  </v>
      </c>
      <c r="Y53" s="96" t="str">
        <v xml:space="preserve">16.12  </v>
      </c>
      <c r="Z53" s="96" t="str">
        <v xml:space="preserve">16.12  </v>
      </c>
      <c r="AA53" s="96" t="str">
        <v xml:space="preserve">16.12  </v>
      </c>
      <c r="AB53" s="96" t="str">
        <v xml:space="preserve">16.12  </v>
      </c>
      <c r="AC53" s="96" t="str">
        <v xml:space="preserve">16.12  </v>
      </c>
      <c r="AD53" s="96" t="str">
        <v xml:space="preserve">16.12  </v>
      </c>
      <c r="AE53" s="96" t="str">
        <v xml:space="preserve">16.12  </v>
      </c>
      <c r="AF53" s="96" t="str">
        <v xml:space="preserve">16.12  </v>
      </c>
      <c r="AG53" s="96" t="str">
        <v xml:space="preserve">16.12  </v>
      </c>
      <c r="AH53" s="96" t="str">
        <v xml:space="preserve">16.12  </v>
      </c>
      <c r="AI53" s="96" t="str">
        <v xml:space="preserve">16.12  </v>
      </c>
      <c r="AJ53" s="96" t="str">
        <v xml:space="preserve">16.12  </v>
      </c>
      <c r="AK53" s="96" t="str">
        <v xml:space="preserve">16.12  </v>
      </c>
      <c r="AL53" s="96" t="str">
        <v xml:space="preserve">16.12  </v>
      </c>
      <c r="AM53" s="96" t="str">
        <v xml:space="preserve">16.12  </v>
      </c>
      <c r="AN53" s="96" t="str">
        <v xml:space="preserve">16.12  </v>
      </c>
      <c r="AO53" s="96" t="str">
        <v xml:space="preserve">16.12  </v>
      </c>
      <c r="AP53" s="96" t="str">
        <v xml:space="preserve">16.12  </v>
      </c>
      <c r="AQ53" s="96" t="str">
        <v xml:space="preserve">16.12  </v>
      </c>
      <c r="AR53" s="96" t="str">
        <v xml:space="preserve">16.12  </v>
      </c>
      <c r="AS53" s="96" t="str">
        <v xml:space="preserve">16.12  </v>
      </c>
      <c r="AT53" s="96" t="str">
        <v xml:space="preserve">16.12  </v>
      </c>
      <c r="AU53" s="96" t="str">
        <v xml:space="preserve">16.12  </v>
      </c>
      <c r="AV53" s="96" t="str">
        <v xml:space="preserve">16.12  </v>
      </c>
      <c r="AW53" s="96" t="str">
        <v xml:space="preserve">16.12  </v>
      </c>
      <c r="AX53" s="77" t="s">
        <v>678</v>
      </c>
      <c r="AY53" s="96"/>
      <c r="AZ53" s="96"/>
      <c r="BA53" s="96"/>
      <c r="BB53" s="96"/>
      <c r="BD53" s="77"/>
      <c r="BE53" s="77"/>
      <c r="BF53" s="77"/>
      <c r="BG53" s="77"/>
      <c r="BH53" s="77"/>
      <c r="BI53" s="77"/>
      <c r="BJ53" s="77"/>
      <c r="BK53" s="77"/>
    </row>
    <row r="54" spans="2:63" ht="20.100000000000001" customHeight="1" x14ac:dyDescent="0.3">
      <c r="B54" s="9" t="s">
        <v>519</v>
      </c>
      <c r="C54" s="17">
        <f t="shared" si="0"/>
        <v>47.925400000000003</v>
      </c>
      <c r="D54" s="18">
        <f t="shared" si="0"/>
        <v>105.0009</v>
      </c>
      <c r="E54" s="64">
        <f t="shared" si="0"/>
        <v>-9</v>
      </c>
      <c r="F54" s="17"/>
      <c r="G54" s="18"/>
      <c r="H54" s="19"/>
      <c r="I54" s="8" t="str" cm="1">
        <f t="array" ref="I54">_xlfn.CONCAT(ROUND(F54:H54,2)&amp;", ")</f>
        <v xml:space="preserve">0, 0, 0, </v>
      </c>
      <c r="J54" s="8"/>
      <c r="N54" s="31"/>
      <c r="O54" s="15"/>
      <c r="P54" s="96" t="str">
        <v xml:space="preserve">15.9  </v>
      </c>
      <c r="Q54" s="96" t="str">
        <v xml:space="preserve">15.9  </v>
      </c>
      <c r="R54" s="96" t="str">
        <v xml:space="preserve">15.9  </v>
      </c>
      <c r="S54" s="96" t="str">
        <v xml:space="preserve">15.9  </v>
      </c>
      <c r="T54" s="96" t="str">
        <v xml:space="preserve">15.9  </v>
      </c>
      <c r="U54" s="96" t="str">
        <v xml:space="preserve">15.9  </v>
      </c>
      <c r="V54" s="96" t="str">
        <v xml:space="preserve">15.9  </v>
      </c>
      <c r="W54" s="96" t="str">
        <v xml:space="preserve">15.9  </v>
      </c>
      <c r="X54" s="96" t="str">
        <v xml:space="preserve">15.9  </v>
      </c>
      <c r="Y54" s="96" t="str">
        <v xml:space="preserve">15.9  </v>
      </c>
      <c r="Z54" s="96" t="str">
        <v xml:space="preserve">15.9  </v>
      </c>
      <c r="AA54" s="96" t="str">
        <v xml:space="preserve">15.9  </v>
      </c>
      <c r="AB54" s="96" t="str">
        <v xml:space="preserve">15.9  </v>
      </c>
      <c r="AC54" s="96" t="str">
        <v xml:space="preserve">15.9  </v>
      </c>
      <c r="AD54" s="96" t="str">
        <v xml:space="preserve">15.9  </v>
      </c>
      <c r="AE54" s="96" t="str">
        <v xml:space="preserve">15.9  </v>
      </c>
      <c r="AF54" s="96" t="str">
        <v xml:space="preserve">15.9  </v>
      </c>
      <c r="AG54" s="96" t="str">
        <v xml:space="preserve">15.9  </v>
      </c>
      <c r="AH54" s="96" t="str">
        <v xml:space="preserve">15.9  </v>
      </c>
      <c r="AI54" s="96" t="str">
        <v xml:space="preserve">15.9  </v>
      </c>
      <c r="AJ54" s="96" t="str">
        <v xml:space="preserve">15.9  </v>
      </c>
      <c r="AK54" s="96" t="str">
        <v xml:space="preserve">15.9  </v>
      </c>
      <c r="AL54" s="96" t="str">
        <v xml:space="preserve">15.9  </v>
      </c>
      <c r="AM54" s="96" t="str">
        <v xml:space="preserve">15.9  </v>
      </c>
      <c r="AN54" s="96" t="str">
        <v xml:space="preserve">15.9  </v>
      </c>
      <c r="AO54" s="96" t="str">
        <v xml:space="preserve">15.9  </v>
      </c>
      <c r="AP54" s="96" t="str">
        <v xml:space="preserve">15.9  </v>
      </c>
      <c r="AQ54" s="96" t="str">
        <v xml:space="preserve">15.9  </v>
      </c>
      <c r="AR54" s="96" t="str">
        <v xml:space="preserve">15.9  </v>
      </c>
      <c r="AS54" s="96" t="str">
        <v xml:space="preserve">15.9  </v>
      </c>
      <c r="AT54" s="96" t="str">
        <v xml:space="preserve">15.9  </v>
      </c>
      <c r="AU54" s="96" t="str">
        <v xml:space="preserve">15.9  </v>
      </c>
      <c r="AV54" s="96" t="str">
        <v xml:space="preserve">15.9  </v>
      </c>
      <c r="AW54" s="96" t="str">
        <v xml:space="preserve">15.9  </v>
      </c>
      <c r="AX54" s="77" t="s">
        <v>678</v>
      </c>
      <c r="AY54" s="96"/>
      <c r="AZ54" s="96"/>
      <c r="BA54" s="96"/>
      <c r="BB54" s="96"/>
      <c r="BD54" s="77"/>
      <c r="BE54" s="77"/>
      <c r="BF54" s="77"/>
      <c r="BG54" s="77"/>
      <c r="BH54" s="77"/>
      <c r="BI54" s="77"/>
      <c r="BJ54" s="77"/>
      <c r="BK54" s="77"/>
    </row>
    <row r="55" spans="2:63" ht="20.100000000000001" customHeight="1" x14ac:dyDescent="0.3">
      <c r="B55" s="9" t="s">
        <v>520</v>
      </c>
      <c r="C55" s="17">
        <f t="shared" si="0"/>
        <v>48.875399999999999</v>
      </c>
      <c r="D55" s="18">
        <f t="shared" si="0"/>
        <v>105.0009</v>
      </c>
      <c r="E55" s="64">
        <f t="shared" si="0"/>
        <v>-9</v>
      </c>
      <c r="F55" s="17"/>
      <c r="G55" s="18"/>
      <c r="H55" s="19"/>
      <c r="I55" s="8" t="str" cm="1">
        <f t="array" ref="I55">_xlfn.CONCAT(ROUND(F55:H55,2)&amp;", ")</f>
        <v xml:space="preserve">0, 0, 0, </v>
      </c>
      <c r="J55" s="8"/>
      <c r="N55" s="31"/>
      <c r="O55" s="15"/>
      <c r="P55" s="96" t="str">
        <v xml:space="preserve">15.77  </v>
      </c>
      <c r="Q55" s="96" t="str">
        <v xml:space="preserve">15.77  </v>
      </c>
      <c r="R55" s="96" t="str">
        <v xml:space="preserve">15.77  </v>
      </c>
      <c r="S55" s="96" t="str">
        <v xml:space="preserve">15.77  </v>
      </c>
      <c r="T55" s="96" t="str">
        <v xml:space="preserve">15.77  </v>
      </c>
      <c r="U55" s="96" t="str">
        <v xml:space="preserve">15.77  </v>
      </c>
      <c r="V55" s="96" t="str">
        <v xml:space="preserve">15.77  </v>
      </c>
      <c r="W55" s="96" t="str">
        <v xml:space="preserve">15.77  </v>
      </c>
      <c r="X55" s="96" t="str">
        <v xml:space="preserve">15.77  </v>
      </c>
      <c r="Y55" s="96" t="str">
        <v xml:space="preserve">15.77  </v>
      </c>
      <c r="Z55" s="96" t="str">
        <v xml:space="preserve">15.77  </v>
      </c>
      <c r="AA55" s="96" t="str">
        <v xml:space="preserve">15.77  </v>
      </c>
      <c r="AB55" s="96" t="str">
        <v xml:space="preserve">15.77  </v>
      </c>
      <c r="AC55" s="96" t="str">
        <v xml:space="preserve">15.77  </v>
      </c>
      <c r="AD55" s="96" t="str">
        <v xml:space="preserve">15.77  </v>
      </c>
      <c r="AE55" s="96" t="str">
        <v xml:space="preserve">15.77  </v>
      </c>
      <c r="AF55" s="96" t="str">
        <v xml:space="preserve">15.77  </v>
      </c>
      <c r="AG55" s="96" t="str">
        <v xml:space="preserve">15.77  </v>
      </c>
      <c r="AH55" s="96" t="str">
        <v xml:space="preserve">15.77  </v>
      </c>
      <c r="AI55" s="96" t="str">
        <v xml:space="preserve">15.77  </v>
      </c>
      <c r="AJ55" s="96" t="str">
        <v xml:space="preserve">15.77  </v>
      </c>
      <c r="AK55" s="96" t="str">
        <v xml:space="preserve">15.77  </v>
      </c>
      <c r="AL55" s="96" t="str">
        <v xml:space="preserve">15.77  </v>
      </c>
      <c r="AM55" s="96" t="str">
        <v xml:space="preserve">15.77  </v>
      </c>
      <c r="AN55" s="96" t="str">
        <v xml:space="preserve">15.77  </v>
      </c>
      <c r="AO55" s="96" t="str">
        <v xml:space="preserve">15.77  </v>
      </c>
      <c r="AP55" s="96" t="str">
        <v xml:space="preserve">15.77  </v>
      </c>
      <c r="AQ55" s="96" t="str">
        <v xml:space="preserve">15.77  </v>
      </c>
      <c r="AR55" s="96" t="str">
        <v xml:space="preserve">15.77  </v>
      </c>
      <c r="AS55" s="96" t="str">
        <v xml:space="preserve">15.77  </v>
      </c>
      <c r="AT55" s="96" t="str">
        <v xml:space="preserve">15.77  </v>
      </c>
      <c r="AU55" s="96" t="str">
        <v xml:space="preserve">15.77  </v>
      </c>
      <c r="AV55" s="96" t="str">
        <v xml:space="preserve">15.77  </v>
      </c>
      <c r="AW55" s="96" t="str">
        <v xml:space="preserve">15.77  </v>
      </c>
      <c r="AX55" s="77" t="s">
        <v>678</v>
      </c>
      <c r="AY55" s="96"/>
      <c r="AZ55" s="96"/>
      <c r="BA55" s="96"/>
      <c r="BB55" s="96"/>
      <c r="BD55" s="77"/>
      <c r="BE55" s="77"/>
      <c r="BF55" s="77"/>
      <c r="BG55" s="77"/>
      <c r="BH55" s="77"/>
      <c r="BI55" s="77"/>
      <c r="BJ55" s="77"/>
      <c r="BK55" s="77"/>
    </row>
    <row r="56" spans="2:63" ht="20.100000000000001" customHeight="1" x14ac:dyDescent="0.3">
      <c r="B56" s="9" t="s">
        <v>521</v>
      </c>
      <c r="C56" s="17">
        <f t="shared" si="0"/>
        <v>49.625399999999999</v>
      </c>
      <c r="D56" s="18">
        <f t="shared" si="0"/>
        <v>105.0009</v>
      </c>
      <c r="E56" s="64">
        <f t="shared" si="0"/>
        <v>-9</v>
      </c>
      <c r="F56" s="17"/>
      <c r="G56" s="18"/>
      <c r="H56" s="19"/>
      <c r="I56" s="8" t="str" cm="1">
        <f t="array" ref="I56">_xlfn.CONCAT(ROUND(F56:H56,2)&amp;", ")</f>
        <v xml:space="preserve">0, 0, 0, </v>
      </c>
      <c r="J56" s="8"/>
      <c r="N56" s="31"/>
      <c r="O56" s="15"/>
      <c r="P56" s="96" t="str">
        <v xml:space="preserve">15.72  </v>
      </c>
      <c r="Q56" s="96" t="str">
        <v xml:space="preserve">15.72  </v>
      </c>
      <c r="R56" s="96" t="str">
        <v xml:space="preserve">15.72  </v>
      </c>
      <c r="S56" s="96" t="str">
        <v xml:space="preserve">15.72  </v>
      </c>
      <c r="T56" s="96" t="str">
        <v xml:space="preserve">15.72  </v>
      </c>
      <c r="U56" s="96" t="str">
        <v xml:space="preserve">15.72  </v>
      </c>
      <c r="V56" s="96" t="str">
        <v xml:space="preserve">15.72  </v>
      </c>
      <c r="W56" s="96" t="str">
        <v xml:space="preserve">15.72  </v>
      </c>
      <c r="X56" s="96" t="str">
        <v xml:space="preserve">15.72  </v>
      </c>
      <c r="Y56" s="96" t="str">
        <v xml:space="preserve">15.72  </v>
      </c>
      <c r="Z56" s="96" t="str">
        <v xml:space="preserve">15.72  </v>
      </c>
      <c r="AA56" s="96" t="str">
        <v xml:space="preserve">15.72  </v>
      </c>
      <c r="AB56" s="96" t="str">
        <v xml:space="preserve">15.72  </v>
      </c>
      <c r="AC56" s="96" t="str">
        <v xml:space="preserve">15.72  </v>
      </c>
      <c r="AD56" s="96" t="str">
        <v xml:space="preserve">15.72  </v>
      </c>
      <c r="AE56" s="96" t="str">
        <v xml:space="preserve">15.72  </v>
      </c>
      <c r="AF56" s="96" t="str">
        <v xml:space="preserve">15.72  </v>
      </c>
      <c r="AG56" s="96" t="str">
        <v xml:space="preserve">15.72  </v>
      </c>
      <c r="AH56" s="96" t="str">
        <v xml:space="preserve">15.72  </v>
      </c>
      <c r="AI56" s="96" t="str">
        <v xml:space="preserve">15.72  </v>
      </c>
      <c r="AJ56" s="96" t="str">
        <v xml:space="preserve">15.72  </v>
      </c>
      <c r="AK56" s="96" t="str">
        <v xml:space="preserve">15.72  </v>
      </c>
      <c r="AL56" s="96" t="str">
        <v xml:space="preserve">15.72  </v>
      </c>
      <c r="AM56" s="96" t="str">
        <v xml:space="preserve">15.72  </v>
      </c>
      <c r="AN56" s="96" t="str">
        <v xml:space="preserve">15.72  </v>
      </c>
      <c r="AO56" s="96" t="str">
        <v xml:space="preserve">15.72  </v>
      </c>
      <c r="AP56" s="96" t="str">
        <v xml:space="preserve">15.72  </v>
      </c>
      <c r="AQ56" s="96" t="str">
        <v xml:space="preserve">15.72  </v>
      </c>
      <c r="AR56" s="96" t="str">
        <v xml:space="preserve">15.72  </v>
      </c>
      <c r="AS56" s="96" t="str">
        <v xml:space="preserve">15.72  </v>
      </c>
      <c r="AT56" s="96" t="str">
        <v xml:space="preserve">15.72  </v>
      </c>
      <c r="AU56" s="96" t="str">
        <v xml:space="preserve">15.72  </v>
      </c>
      <c r="AV56" s="96" t="str">
        <v xml:space="preserve">15.72  </v>
      </c>
      <c r="AW56" s="96" t="str">
        <v xml:space="preserve">15.72  </v>
      </c>
      <c r="AX56" s="77" t="s">
        <v>678</v>
      </c>
      <c r="AY56" s="96"/>
      <c r="AZ56" s="96"/>
      <c r="BA56" s="96"/>
      <c r="BB56" s="96"/>
      <c r="BD56" s="77"/>
      <c r="BE56" s="77"/>
      <c r="BF56" s="77"/>
      <c r="BG56" s="77"/>
      <c r="BH56" s="77"/>
      <c r="BI56" s="77"/>
      <c r="BJ56" s="77"/>
      <c r="BK56" s="77"/>
    </row>
    <row r="57" spans="2:63" ht="20.100000000000001" customHeight="1" x14ac:dyDescent="0.3">
      <c r="B57" s="9" t="s">
        <v>465</v>
      </c>
      <c r="C57" s="17">
        <f t="shared" si="0"/>
        <v>49.675400000000003</v>
      </c>
      <c r="D57" s="18">
        <f t="shared" si="0"/>
        <v>105.0009</v>
      </c>
      <c r="E57" s="64">
        <f t="shared" si="0"/>
        <v>-9</v>
      </c>
      <c r="F57" s="17"/>
      <c r="G57" s="18"/>
      <c r="H57" s="19"/>
      <c r="I57" s="8" t="str" cm="1">
        <f t="array" ref="I57">_xlfn.CONCAT(ROUND(F57:H57,2)&amp;", ")</f>
        <v xml:space="preserve">0, 0, 0, </v>
      </c>
      <c r="J57" s="8"/>
      <c r="N57" s="31"/>
      <c r="O57" s="15"/>
      <c r="P57" s="96" t="str">
        <v xml:space="preserve">14.9  </v>
      </c>
      <c r="Q57" s="96" t="str">
        <v xml:space="preserve">14.9  </v>
      </c>
      <c r="R57" s="96" t="str">
        <v xml:space="preserve">14.9  </v>
      </c>
      <c r="S57" s="96" t="str">
        <v xml:space="preserve">14.9  </v>
      </c>
      <c r="T57" s="96" t="str">
        <v xml:space="preserve">14.9  </v>
      </c>
      <c r="U57" s="96" t="str">
        <v xml:space="preserve">14.9  </v>
      </c>
      <c r="V57" s="96" t="str">
        <v xml:space="preserve">14.9  </v>
      </c>
      <c r="W57" s="96" t="str">
        <v xml:space="preserve">14.9  </v>
      </c>
      <c r="X57" s="96" t="str">
        <v xml:space="preserve">14.9  </v>
      </c>
      <c r="Y57" s="96" t="str">
        <v xml:space="preserve">14.9  </v>
      </c>
      <c r="Z57" s="96" t="str">
        <v xml:space="preserve">14.9  </v>
      </c>
      <c r="AA57" s="96" t="str">
        <v xml:space="preserve">14.9  </v>
      </c>
      <c r="AB57" s="96" t="str">
        <v xml:space="preserve">14.9  </v>
      </c>
      <c r="AC57" s="96" t="str">
        <v xml:space="preserve">14.9  </v>
      </c>
      <c r="AD57" s="96" t="str">
        <v xml:space="preserve">14.9  </v>
      </c>
      <c r="AE57" s="96" t="str">
        <v xml:space="preserve">14.9  </v>
      </c>
      <c r="AF57" s="96" t="str">
        <v xml:space="preserve">14.9  </v>
      </c>
      <c r="AG57" s="96" t="str">
        <v xml:space="preserve">14.9  </v>
      </c>
      <c r="AH57" s="96" t="str">
        <v xml:space="preserve">14.9  </v>
      </c>
      <c r="AI57" s="96" t="str">
        <v xml:space="preserve">14.9  </v>
      </c>
      <c r="AJ57" s="96" t="str">
        <v xml:space="preserve">14.9  </v>
      </c>
      <c r="AK57" s="96" t="str">
        <v xml:space="preserve">14.9  </v>
      </c>
      <c r="AL57" s="96" t="str">
        <v xml:space="preserve">14.9  </v>
      </c>
      <c r="AM57" s="96" t="str">
        <v xml:space="preserve">14.9  </v>
      </c>
      <c r="AN57" s="96" t="str">
        <v xml:space="preserve">14.9  </v>
      </c>
      <c r="AO57" s="96" t="str">
        <v xml:space="preserve">14.9  </v>
      </c>
      <c r="AP57" s="96" t="str">
        <v xml:space="preserve">14.9  </v>
      </c>
      <c r="AQ57" s="96" t="str">
        <v xml:space="preserve">14.9  </v>
      </c>
      <c r="AR57" s="96" t="str">
        <v xml:space="preserve">14.9  </v>
      </c>
      <c r="AS57" s="96" t="str">
        <v xml:space="preserve">14.9  </v>
      </c>
      <c r="AT57" s="96" t="str">
        <v xml:space="preserve">14.9  </v>
      </c>
      <c r="AU57" s="96" t="str">
        <v xml:space="preserve">14.9  </v>
      </c>
      <c r="AV57" s="96" t="str">
        <v xml:space="preserve">14.9  </v>
      </c>
      <c r="AW57" s="96" t="str">
        <v xml:space="preserve">14.9  </v>
      </c>
      <c r="AX57" s="77" t="s">
        <v>678</v>
      </c>
      <c r="AY57" s="96"/>
      <c r="AZ57" s="96"/>
      <c r="BA57" s="96"/>
      <c r="BB57" s="96"/>
      <c r="BD57" s="77"/>
      <c r="BE57" s="77"/>
      <c r="BF57" s="77"/>
      <c r="BG57" s="77"/>
      <c r="BH57" s="77"/>
      <c r="BI57" s="77"/>
      <c r="BJ57" s="77"/>
      <c r="BK57" s="77"/>
    </row>
    <row r="58" spans="2:63" ht="20.100000000000001" customHeight="1" x14ac:dyDescent="0.3">
      <c r="B58" s="9" t="s">
        <v>459</v>
      </c>
      <c r="C58" s="17">
        <f t="shared" si="0"/>
        <v>49.675400000000003</v>
      </c>
      <c r="D58" s="18">
        <f t="shared" si="0"/>
        <v>105.0509</v>
      </c>
      <c r="E58" s="64">
        <f t="shared" si="0"/>
        <v>-9</v>
      </c>
      <c r="F58" s="17"/>
      <c r="G58" s="18"/>
      <c r="H58" s="19"/>
      <c r="I58" s="8" t="str" cm="1">
        <f t="array" ref="I58">_xlfn.CONCAT(ROUND(F58:H58,2)&amp;", ")</f>
        <v xml:space="preserve">0, 0, 0, </v>
      </c>
      <c r="J58" s="8"/>
      <c r="N58" s="31"/>
      <c r="O58" s="15"/>
      <c r="P58" s="96" t="str">
        <v xml:space="preserve">13.9  </v>
      </c>
      <c r="Q58" s="96" t="str">
        <v xml:space="preserve">13.9  </v>
      </c>
      <c r="R58" s="96" t="str">
        <v xml:space="preserve">13.9  </v>
      </c>
      <c r="S58" s="96" t="str">
        <v xml:space="preserve">13.9  </v>
      </c>
      <c r="T58" s="96" t="str">
        <v xml:space="preserve">13.9  </v>
      </c>
      <c r="U58" s="96" t="str">
        <v xml:space="preserve">13.9  </v>
      </c>
      <c r="V58" s="96" t="str">
        <v xml:space="preserve">13.9  </v>
      </c>
      <c r="W58" s="96" t="str">
        <v xml:space="preserve">13.9  </v>
      </c>
      <c r="X58" s="96" t="str">
        <v xml:space="preserve">13.9  </v>
      </c>
      <c r="Y58" s="96" t="str">
        <v xml:space="preserve">13.9  </v>
      </c>
      <c r="Z58" s="96" t="str">
        <v xml:space="preserve">13.9  </v>
      </c>
      <c r="AA58" s="96" t="str">
        <v xml:space="preserve">13.9  </v>
      </c>
      <c r="AB58" s="96" t="str">
        <v xml:space="preserve">13.9  </v>
      </c>
      <c r="AC58" s="96" t="str">
        <v xml:space="preserve">13.9  </v>
      </c>
      <c r="AD58" s="96" t="str">
        <v xml:space="preserve">13.9  </v>
      </c>
      <c r="AE58" s="96" t="str">
        <v xml:space="preserve">13.9  </v>
      </c>
      <c r="AF58" s="96" t="str">
        <v xml:space="preserve">13.9  </v>
      </c>
      <c r="AG58" s="96" t="str">
        <v xml:space="preserve">13.9  </v>
      </c>
      <c r="AH58" s="96" t="str">
        <v xml:space="preserve">13.9  </v>
      </c>
      <c r="AI58" s="96" t="str">
        <v xml:space="preserve">13.9  </v>
      </c>
      <c r="AJ58" s="96" t="str">
        <v xml:space="preserve">13.9  </v>
      </c>
      <c r="AK58" s="96" t="str">
        <v xml:space="preserve">13.9  </v>
      </c>
      <c r="AL58" s="96" t="str">
        <v xml:space="preserve">13.9  </v>
      </c>
      <c r="AM58" s="96" t="str">
        <v xml:space="preserve">13.9  </v>
      </c>
      <c r="AN58" s="96" t="str">
        <v xml:space="preserve">13.9  </v>
      </c>
      <c r="AO58" s="96" t="str">
        <v xml:space="preserve">13.9  </v>
      </c>
      <c r="AP58" s="96" t="str">
        <v xml:space="preserve">13.9  </v>
      </c>
      <c r="AQ58" s="96" t="str">
        <v xml:space="preserve">13.9  </v>
      </c>
      <c r="AR58" s="96" t="str">
        <v xml:space="preserve">13.9  </v>
      </c>
      <c r="AS58" s="96" t="str">
        <v xml:space="preserve">13.9  </v>
      </c>
      <c r="AT58" s="96" t="str">
        <v xml:space="preserve">13.9  </v>
      </c>
      <c r="AU58" s="96" t="str">
        <v xml:space="preserve">13.9  </v>
      </c>
      <c r="AV58" s="96" t="str">
        <v xml:space="preserve">13.9  </v>
      </c>
      <c r="AW58" s="96" t="str">
        <v xml:space="preserve">13.9  </v>
      </c>
      <c r="AX58" s="77" t="s">
        <v>678</v>
      </c>
      <c r="AY58" s="96"/>
      <c r="AZ58" s="96"/>
      <c r="BA58" s="96"/>
      <c r="BB58" s="96"/>
      <c r="BD58" s="77"/>
      <c r="BE58" s="77"/>
      <c r="BF58" s="77"/>
      <c r="BG58" s="77"/>
      <c r="BH58" s="77"/>
      <c r="BI58" s="77"/>
      <c r="BJ58" s="77"/>
      <c r="BK58" s="77"/>
    </row>
    <row r="59" spans="2:63" ht="20.100000000000001" customHeight="1" x14ac:dyDescent="0.3">
      <c r="B59" s="9" t="s">
        <v>522</v>
      </c>
      <c r="C59" s="17">
        <f t="shared" si="0"/>
        <v>42.9754</v>
      </c>
      <c r="D59" s="18">
        <f t="shared" si="0"/>
        <v>108.4209</v>
      </c>
      <c r="E59" s="64">
        <f t="shared" si="0"/>
        <v>-9</v>
      </c>
      <c r="F59" s="17"/>
      <c r="G59" s="18"/>
      <c r="H59" s="19"/>
      <c r="I59" s="8" t="str" cm="1">
        <f t="array" ref="I59">_xlfn.CONCAT(ROUND(F59:H59,2)&amp;", ")</f>
        <v xml:space="preserve">0, 0, 0, </v>
      </c>
      <c r="J59" s="8"/>
      <c r="N59" s="31"/>
      <c r="O59" s="15"/>
      <c r="P59" s="96" t="str">
        <v xml:space="preserve">12.9  </v>
      </c>
      <c r="Q59" s="96" t="str">
        <v xml:space="preserve">12.9  </v>
      </c>
      <c r="R59" s="96" t="str">
        <v xml:space="preserve">12.9  </v>
      </c>
      <c r="S59" s="96" t="str">
        <v xml:space="preserve">12.9  </v>
      </c>
      <c r="T59" s="96" t="str">
        <v xml:space="preserve">12.9  </v>
      </c>
      <c r="U59" s="96" t="str">
        <v xml:space="preserve">12.9  </v>
      </c>
      <c r="V59" s="96" t="str">
        <v xml:space="preserve">12.9  </v>
      </c>
      <c r="W59" s="96" t="str">
        <v xml:space="preserve">12.9  </v>
      </c>
      <c r="X59" s="96" t="str">
        <v xml:space="preserve">12.9  </v>
      </c>
      <c r="Y59" s="96" t="str">
        <v xml:space="preserve">12.9  </v>
      </c>
      <c r="Z59" s="96" t="str">
        <v xml:space="preserve">12.9  </v>
      </c>
      <c r="AA59" s="96" t="str">
        <v xml:space="preserve">12.9  </v>
      </c>
      <c r="AB59" s="96" t="str">
        <v xml:space="preserve">12.9  </v>
      </c>
      <c r="AC59" s="96" t="str">
        <v xml:space="preserve">12.9  </v>
      </c>
      <c r="AD59" s="96" t="str">
        <v xml:space="preserve">12.9  </v>
      </c>
      <c r="AE59" s="96" t="str">
        <v xml:space="preserve">12.9  </v>
      </c>
      <c r="AF59" s="96" t="str">
        <v xml:space="preserve">12.9  </v>
      </c>
      <c r="AG59" s="96" t="str">
        <v xml:space="preserve">12.9  </v>
      </c>
      <c r="AH59" s="96" t="str">
        <v xml:space="preserve">12.9  </v>
      </c>
      <c r="AI59" s="96" t="str">
        <v xml:space="preserve">12.9  </v>
      </c>
      <c r="AJ59" s="96" t="str">
        <v xml:space="preserve">12.9  </v>
      </c>
      <c r="AK59" s="96" t="str">
        <v xml:space="preserve">12.9  </v>
      </c>
      <c r="AL59" s="96" t="str">
        <v xml:space="preserve">12.9  </v>
      </c>
      <c r="AM59" s="96" t="str">
        <v xml:space="preserve">12.9  </v>
      </c>
      <c r="AN59" s="96" t="str">
        <v xml:space="preserve">12.9  </v>
      </c>
      <c r="AO59" s="96" t="str">
        <v xml:space="preserve">12.9  </v>
      </c>
      <c r="AP59" s="96" t="str">
        <v xml:space="preserve">12.9  </v>
      </c>
      <c r="AQ59" s="96" t="str">
        <v xml:space="preserve">12.9  </v>
      </c>
      <c r="AR59" s="96" t="str">
        <v xml:space="preserve">12.9  </v>
      </c>
      <c r="AS59" s="96" t="str">
        <v xml:space="preserve">12.9  </v>
      </c>
      <c r="AT59" s="96" t="str">
        <v xml:space="preserve">12.9  </v>
      </c>
      <c r="AU59" s="96" t="str">
        <v xml:space="preserve">12.9  </v>
      </c>
      <c r="AV59" s="96" t="str">
        <v xml:space="preserve">12.9  </v>
      </c>
      <c r="AW59" s="96" t="str">
        <v xml:space="preserve">12.9  </v>
      </c>
      <c r="AX59" s="77" t="s">
        <v>678</v>
      </c>
      <c r="AY59" s="96"/>
      <c r="AZ59" s="96"/>
      <c r="BA59" s="96"/>
      <c r="BB59" s="96"/>
      <c r="BD59" s="77"/>
      <c r="BE59" s="77"/>
      <c r="BF59" s="77"/>
      <c r="BG59" s="77"/>
      <c r="BH59" s="77"/>
      <c r="BI59" s="77"/>
      <c r="BJ59" s="77"/>
      <c r="BK59" s="77"/>
    </row>
    <row r="60" spans="2:63" ht="20.100000000000001" customHeight="1" x14ac:dyDescent="0.3">
      <c r="B60" s="14" t="s">
        <v>523</v>
      </c>
      <c r="C60" s="17">
        <f t="shared" si="0"/>
        <v>42.9754</v>
      </c>
      <c r="D60" s="18">
        <f t="shared" si="0"/>
        <v>107.82089999999999</v>
      </c>
      <c r="E60" s="64">
        <f t="shared" si="0"/>
        <v>-9</v>
      </c>
      <c r="F60" s="17"/>
      <c r="G60" s="18"/>
      <c r="H60" s="19"/>
      <c r="I60" s="8" t="str" cm="1">
        <f t="array" ref="I60">_xlfn.CONCAT(ROUND(F60:H60,2)&amp;", ")</f>
        <v xml:space="preserve">0, 0, 0, </v>
      </c>
      <c r="J60" s="8"/>
      <c r="N60" s="31"/>
      <c r="O60" s="15"/>
      <c r="P60" s="96" t="str">
        <v xml:space="preserve">11.9  </v>
      </c>
      <c r="Q60" s="96" t="str">
        <v xml:space="preserve">11.9  </v>
      </c>
      <c r="R60" s="96" t="str">
        <v xml:space="preserve">11.9  </v>
      </c>
      <c r="S60" s="96" t="str">
        <v xml:space="preserve">11.9  </v>
      </c>
      <c r="T60" s="96" t="str">
        <v xml:space="preserve">11.9  </v>
      </c>
      <c r="U60" s="96" t="str">
        <v xml:space="preserve">11.9  </v>
      </c>
      <c r="V60" s="96" t="str">
        <v xml:space="preserve">11.9  </v>
      </c>
      <c r="W60" s="96" t="str">
        <v xml:space="preserve">11.9  </v>
      </c>
      <c r="X60" s="96" t="str">
        <v xml:space="preserve">11.9  </v>
      </c>
      <c r="Y60" s="96" t="str">
        <v xml:space="preserve">11.9  </v>
      </c>
      <c r="Z60" s="96" t="str">
        <v xml:space="preserve">11.9  </v>
      </c>
      <c r="AA60" s="96" t="str">
        <v xml:space="preserve">11.9  </v>
      </c>
      <c r="AB60" s="96" t="str">
        <v xml:space="preserve">11.9  </v>
      </c>
      <c r="AC60" s="96" t="str">
        <v xml:space="preserve">11.9  </v>
      </c>
      <c r="AD60" s="96" t="str">
        <v xml:space="preserve">11.9  </v>
      </c>
      <c r="AE60" s="96" t="str">
        <v xml:space="preserve">11.9  </v>
      </c>
      <c r="AF60" s="96" t="str">
        <v xml:space="preserve">11.9  </v>
      </c>
      <c r="AG60" s="96" t="str">
        <v xml:space="preserve">11.9  </v>
      </c>
      <c r="AH60" s="96" t="str">
        <v xml:space="preserve">11.9  </v>
      </c>
      <c r="AI60" s="96" t="str">
        <v xml:space="preserve">11.9  </v>
      </c>
      <c r="AJ60" s="96" t="str">
        <v xml:space="preserve">11.9  </v>
      </c>
      <c r="AK60" s="96" t="str">
        <v xml:space="preserve">11.9  </v>
      </c>
      <c r="AL60" s="96" t="str">
        <v xml:space="preserve">11.9  </v>
      </c>
      <c r="AM60" s="96" t="str">
        <v xml:space="preserve">11.9  </v>
      </c>
      <c r="AN60" s="96" t="str">
        <v xml:space="preserve">11.9  </v>
      </c>
      <c r="AO60" s="96" t="str">
        <v xml:space="preserve">11.9  </v>
      </c>
      <c r="AP60" s="96" t="str">
        <v xml:space="preserve">11.9  </v>
      </c>
      <c r="AQ60" s="96" t="str">
        <v xml:space="preserve">11.9  </v>
      </c>
      <c r="AR60" s="96" t="str">
        <v xml:space="preserve">11.9  </v>
      </c>
      <c r="AS60" s="96" t="str">
        <v xml:space="preserve">11.9  </v>
      </c>
      <c r="AT60" s="96" t="str">
        <v xml:space="preserve">11.9  </v>
      </c>
      <c r="AU60" s="96" t="str">
        <v xml:space="preserve">11.9  </v>
      </c>
      <c r="AV60" s="96" t="str">
        <v xml:space="preserve">11.9  </v>
      </c>
      <c r="AW60" s="96" t="str">
        <v xml:space="preserve">11.9  </v>
      </c>
      <c r="AX60" s="77" t="s">
        <v>678</v>
      </c>
      <c r="AY60" s="96"/>
      <c r="AZ60" s="96"/>
      <c r="BA60" s="96"/>
      <c r="BB60" s="96"/>
      <c r="BD60" s="77"/>
      <c r="BE60" s="77"/>
      <c r="BF60" s="77"/>
      <c r="BG60" s="77"/>
      <c r="BH60" s="77"/>
      <c r="BI60" s="77"/>
      <c r="BJ60" s="77"/>
      <c r="BK60" s="77"/>
    </row>
    <row r="61" spans="2:63" ht="20.100000000000001" customHeight="1" x14ac:dyDescent="0.3">
      <c r="B61" s="81" t="s">
        <v>524</v>
      </c>
      <c r="C61" s="17">
        <f t="shared" si="0"/>
        <v>42.9754</v>
      </c>
      <c r="D61" s="18">
        <f t="shared" si="0"/>
        <v>106.82089999999999</v>
      </c>
      <c r="E61" s="64">
        <f t="shared" si="0"/>
        <v>-9</v>
      </c>
      <c r="F61" s="17"/>
      <c r="G61" s="18"/>
      <c r="H61" s="19"/>
      <c r="I61" s="8" t="str" cm="1">
        <f t="array" ref="I61">_xlfn.CONCAT(ROUND(F61:H61,2)&amp;", ")</f>
        <v xml:space="preserve">0, 0, 0, </v>
      </c>
      <c r="J61" s="8"/>
      <c r="N61" s="31"/>
      <c r="O61" s="15"/>
      <c r="P61" s="96" t="str">
        <v xml:space="preserve">11.07  </v>
      </c>
      <c r="Q61" s="96" t="str">
        <v xml:space="preserve">11.07  </v>
      </c>
      <c r="R61" s="96" t="str">
        <v xml:space="preserve">11.07  </v>
      </c>
      <c r="S61" s="96" t="str">
        <v xml:space="preserve">11.07  </v>
      </c>
      <c r="T61" s="96" t="str">
        <v xml:space="preserve">11.07  </v>
      </c>
      <c r="U61" s="96" t="str">
        <v xml:space="preserve">11.07  </v>
      </c>
      <c r="V61" s="96" t="str">
        <v xml:space="preserve">11.07  </v>
      </c>
      <c r="W61" s="96" t="str">
        <v xml:space="preserve">11.07  </v>
      </c>
      <c r="X61" s="96" t="str">
        <v xml:space="preserve">11.07  </v>
      </c>
      <c r="Y61" s="96" t="str">
        <v xml:space="preserve">11.07  </v>
      </c>
      <c r="Z61" s="96" t="str">
        <v xml:space="preserve">11.07  </v>
      </c>
      <c r="AA61" s="96" t="str">
        <v xml:space="preserve">11.07  </v>
      </c>
      <c r="AB61" s="96" t="str">
        <v xml:space="preserve">11.07  </v>
      </c>
      <c r="AC61" s="96" t="str">
        <v xml:space="preserve">11.07  </v>
      </c>
      <c r="AD61" s="96" t="str">
        <v xml:space="preserve">11.07  </v>
      </c>
      <c r="AE61" s="96" t="str">
        <v xml:space="preserve">11.07  </v>
      </c>
      <c r="AF61" s="96" t="str">
        <v xml:space="preserve">11.07  </v>
      </c>
      <c r="AG61" s="96" t="str">
        <v xml:space="preserve">11.07  </v>
      </c>
      <c r="AH61" s="96" t="str">
        <v xml:space="preserve">11.07  </v>
      </c>
      <c r="AI61" s="96" t="str">
        <v xml:space="preserve">11.07  </v>
      </c>
      <c r="AJ61" s="96" t="str">
        <v xml:space="preserve">11.07  </v>
      </c>
      <c r="AK61" s="96" t="str">
        <v xml:space="preserve">11.07  </v>
      </c>
      <c r="AL61" s="96" t="str">
        <v xml:space="preserve">11.07  </v>
      </c>
      <c r="AM61" s="96" t="str">
        <v xml:space="preserve">11.07  </v>
      </c>
      <c r="AN61" s="96" t="str">
        <v xml:space="preserve">11.07  </v>
      </c>
      <c r="AO61" s="96" t="str">
        <v xml:space="preserve">11.07  </v>
      </c>
      <c r="AP61" s="96" t="str">
        <v xml:space="preserve">11.07  </v>
      </c>
      <c r="AQ61" s="96" t="str">
        <v xml:space="preserve">11.07  </v>
      </c>
      <c r="AR61" s="96" t="str">
        <v xml:space="preserve">11.07  </v>
      </c>
      <c r="AS61" s="96" t="str">
        <v xml:space="preserve">11.07  </v>
      </c>
      <c r="AT61" s="96" t="str">
        <v xml:space="preserve">11.07  </v>
      </c>
      <c r="AU61" s="96" t="str">
        <v xml:space="preserve">11.07  </v>
      </c>
      <c r="AV61" s="96" t="str">
        <v xml:space="preserve">11.07  </v>
      </c>
      <c r="AW61" s="96" t="str">
        <v xml:space="preserve">11.07  </v>
      </c>
      <c r="AX61" s="77" t="s">
        <v>678</v>
      </c>
      <c r="AY61" s="96"/>
      <c r="AZ61" s="96"/>
      <c r="BA61" s="96"/>
      <c r="BB61" s="96"/>
      <c r="BD61" s="77"/>
      <c r="BE61" s="77"/>
      <c r="BF61" s="77"/>
      <c r="BG61" s="77"/>
      <c r="BH61" s="77"/>
      <c r="BI61" s="77"/>
      <c r="BJ61" s="77"/>
      <c r="BK61" s="77"/>
    </row>
    <row r="62" spans="2:63" ht="20.100000000000001" customHeight="1" x14ac:dyDescent="0.3">
      <c r="B62" s="9" t="s">
        <v>525</v>
      </c>
      <c r="C62" s="17">
        <f t="shared" si="0"/>
        <v>42.9754</v>
      </c>
      <c r="D62" s="18">
        <f t="shared" si="0"/>
        <v>105.82089999999999</v>
      </c>
      <c r="E62" s="64">
        <f t="shared" si="0"/>
        <v>-9</v>
      </c>
      <c r="F62" s="17"/>
      <c r="G62" s="18"/>
      <c r="H62" s="19"/>
      <c r="I62" s="8" t="str" cm="1">
        <f t="array" ref="I62">_xlfn.CONCAT(ROUND(F62:H62,2)&amp;", ")</f>
        <v xml:space="preserve">0, 0, 0, </v>
      </c>
      <c r="J62" s="8"/>
      <c r="N62" s="31"/>
      <c r="O62" s="15"/>
      <c r="P62" s="96" t="str">
        <v xml:space="preserve">10.9  </v>
      </c>
      <c r="Q62" s="96" t="str">
        <v xml:space="preserve">10.9  </v>
      </c>
      <c r="R62" s="96" t="str">
        <v xml:space="preserve">10.9  </v>
      </c>
      <c r="S62" s="96" t="str">
        <v xml:space="preserve">10.9  </v>
      </c>
      <c r="T62" s="96" t="str">
        <v xml:space="preserve">10.9  </v>
      </c>
      <c r="U62" s="96" t="str">
        <v xml:space="preserve">10.9  </v>
      </c>
      <c r="V62" s="96" t="str">
        <v xml:space="preserve">10.9  </v>
      </c>
      <c r="W62" s="96" t="str">
        <v xml:space="preserve">10.9  </v>
      </c>
      <c r="X62" s="96" t="str">
        <v xml:space="preserve">10.9  </v>
      </c>
      <c r="Y62" s="96" t="str">
        <v xml:space="preserve">10.9  </v>
      </c>
      <c r="Z62" s="96" t="str">
        <v xml:space="preserve">10.9  </v>
      </c>
      <c r="AA62" s="96" t="str">
        <v xml:space="preserve">10.9  </v>
      </c>
      <c r="AB62" s="96" t="str">
        <v xml:space="preserve">10.9  </v>
      </c>
      <c r="AC62" s="96" t="str">
        <v xml:space="preserve">10.9  </v>
      </c>
      <c r="AD62" s="96" t="str">
        <v xml:space="preserve">10.9  </v>
      </c>
      <c r="AE62" s="96" t="str">
        <v xml:space="preserve">10.9  </v>
      </c>
      <c r="AF62" s="96" t="str">
        <v xml:space="preserve">10.9  </v>
      </c>
      <c r="AG62" s="96" t="str">
        <v xml:space="preserve">10.9  </v>
      </c>
      <c r="AH62" s="96" t="str">
        <v xml:space="preserve">10.9  </v>
      </c>
      <c r="AI62" s="96" t="str">
        <v xml:space="preserve">10.9  </v>
      </c>
      <c r="AJ62" s="96" t="str">
        <v xml:space="preserve">10.9  </v>
      </c>
      <c r="AK62" s="96" t="str">
        <v xml:space="preserve">10.9  </v>
      </c>
      <c r="AL62" s="96" t="str">
        <v xml:space="preserve">10.9  </v>
      </c>
      <c r="AM62" s="96" t="str">
        <v xml:space="preserve">10.9  </v>
      </c>
      <c r="AN62" s="96" t="str">
        <v xml:space="preserve">10.9  </v>
      </c>
      <c r="AO62" s="96" t="str">
        <v xml:space="preserve">10.9  </v>
      </c>
      <c r="AP62" s="96" t="str">
        <v xml:space="preserve">10.9  </v>
      </c>
      <c r="AQ62" s="96" t="str">
        <v xml:space="preserve">10.9  </v>
      </c>
      <c r="AR62" s="96" t="str">
        <v xml:space="preserve">10.9  </v>
      </c>
      <c r="AS62" s="96" t="str">
        <v xml:space="preserve">10.9  </v>
      </c>
      <c r="AT62" s="96" t="str">
        <v xml:space="preserve">10.9  </v>
      </c>
      <c r="AU62" s="96" t="str">
        <v xml:space="preserve">10.9  </v>
      </c>
      <c r="AV62" s="96" t="str">
        <v xml:space="preserve">10.9  </v>
      </c>
      <c r="AW62" s="96" t="str">
        <v xml:space="preserve">10.9  </v>
      </c>
      <c r="AX62" s="77" t="s">
        <v>678</v>
      </c>
      <c r="AY62" s="96"/>
      <c r="AZ62" s="96"/>
      <c r="BA62" s="96"/>
      <c r="BB62" s="96"/>
      <c r="BD62" s="77"/>
      <c r="BE62" s="77"/>
      <c r="BF62" s="77"/>
      <c r="BG62" s="77"/>
      <c r="BH62" s="77"/>
      <c r="BI62" s="77"/>
      <c r="BJ62" s="77"/>
      <c r="BK62" s="77"/>
    </row>
    <row r="63" spans="2:63" ht="20.100000000000001" customHeight="1" x14ac:dyDescent="0.3">
      <c r="B63" s="9" t="s">
        <v>526</v>
      </c>
      <c r="C63" s="17">
        <f t="shared" si="0"/>
        <v>42.9754</v>
      </c>
      <c r="D63" s="18">
        <f t="shared" si="0"/>
        <v>105.57089999999999</v>
      </c>
      <c r="E63" s="64">
        <f t="shared" si="0"/>
        <v>-9</v>
      </c>
      <c r="F63" s="17"/>
      <c r="G63" s="18"/>
      <c r="H63" s="19"/>
      <c r="I63" s="8" t="str" cm="1">
        <f t="array" ref="I63">_xlfn.CONCAT(ROUND(F63:H63,2)&amp;", ")</f>
        <v xml:space="preserve">0, 0, 0, </v>
      </c>
      <c r="J63" s="8"/>
      <c r="N63" s="31"/>
      <c r="O63" s="15"/>
      <c r="P63" s="96" t="str">
        <v xml:space="preserve">10.67  </v>
      </c>
      <c r="Q63" s="96" t="str">
        <v xml:space="preserve">10.67  </v>
      </c>
      <c r="R63" s="96" t="str">
        <v xml:space="preserve">10.67  </v>
      </c>
      <c r="S63" s="96" t="str">
        <v xml:space="preserve">10.67  </v>
      </c>
      <c r="T63" s="96" t="str">
        <v xml:space="preserve">10.67  </v>
      </c>
      <c r="U63" s="96" t="str">
        <v xml:space="preserve">10.67  </v>
      </c>
      <c r="V63" s="96" t="str">
        <v xml:space="preserve">10.67  </v>
      </c>
      <c r="W63" s="96" t="str">
        <v xml:space="preserve">10.67  </v>
      </c>
      <c r="X63" s="96" t="str">
        <v xml:space="preserve">10.67  </v>
      </c>
      <c r="Y63" s="96" t="str">
        <v xml:space="preserve">10.67  </v>
      </c>
      <c r="Z63" s="96" t="str">
        <v xml:space="preserve">10.67  </v>
      </c>
      <c r="AA63" s="96" t="str">
        <v xml:space="preserve">10.67  </v>
      </c>
      <c r="AB63" s="96" t="str">
        <v xml:space="preserve">10.67  </v>
      </c>
      <c r="AC63" s="96" t="str">
        <v xml:space="preserve">10.67  </v>
      </c>
      <c r="AD63" s="96" t="str">
        <v xml:space="preserve">10.67  </v>
      </c>
      <c r="AE63" s="96" t="str">
        <v xml:space="preserve">10.67  </v>
      </c>
      <c r="AF63" s="96" t="str">
        <v xml:space="preserve">10.67  </v>
      </c>
      <c r="AG63" s="96" t="str">
        <v xml:space="preserve">10.67  </v>
      </c>
      <c r="AH63" s="96" t="str">
        <v xml:space="preserve">10.67  </v>
      </c>
      <c r="AI63" s="96" t="str">
        <v xml:space="preserve">10.67  </v>
      </c>
      <c r="AJ63" s="96" t="str">
        <v xml:space="preserve">10.67  </v>
      </c>
      <c r="AK63" s="96" t="str">
        <v xml:space="preserve">10.67  </v>
      </c>
      <c r="AL63" s="96" t="str">
        <v xml:space="preserve">10.67  </v>
      </c>
      <c r="AM63" s="96" t="str">
        <v xml:space="preserve">10.67  </v>
      </c>
      <c r="AN63" s="96" t="str">
        <v xml:space="preserve">10.67  </v>
      </c>
      <c r="AO63" s="96" t="str">
        <v xml:space="preserve">10.67  </v>
      </c>
      <c r="AP63" s="96" t="str">
        <v xml:space="preserve">10.67  </v>
      </c>
      <c r="AQ63" s="96" t="str">
        <v xml:space="preserve">10.67  </v>
      </c>
      <c r="AR63" s="96" t="str">
        <v xml:space="preserve">10.67  </v>
      </c>
      <c r="AS63" s="96" t="str">
        <v xml:space="preserve">10.67  </v>
      </c>
      <c r="AT63" s="96" t="str">
        <v xml:space="preserve">10.67  </v>
      </c>
      <c r="AU63" s="96" t="str">
        <v xml:space="preserve">10.67  </v>
      </c>
      <c r="AV63" s="96" t="str">
        <v xml:space="preserve">10.67  </v>
      </c>
      <c r="AW63" s="96" t="str">
        <v xml:space="preserve">10.67  </v>
      </c>
      <c r="AX63" s="77" t="s">
        <v>678</v>
      </c>
      <c r="AY63" s="96"/>
      <c r="AZ63" s="96"/>
      <c r="BA63" s="96"/>
      <c r="BB63" s="96"/>
      <c r="BD63" s="77"/>
      <c r="BE63" s="77"/>
      <c r="BF63" s="77"/>
      <c r="BG63" s="77"/>
      <c r="BH63" s="77"/>
      <c r="BI63" s="77"/>
      <c r="BJ63" s="77"/>
      <c r="BK63" s="77"/>
    </row>
    <row r="64" spans="2:63" ht="20.100000000000001" customHeight="1" x14ac:dyDescent="0.3">
      <c r="B64" s="9" t="s">
        <v>527</v>
      </c>
      <c r="C64" s="17">
        <f t="shared" si="0"/>
        <v>42.9754</v>
      </c>
      <c r="D64" s="18">
        <f t="shared" si="0"/>
        <v>105.0509</v>
      </c>
      <c r="E64" s="64">
        <f t="shared" si="0"/>
        <v>-9</v>
      </c>
      <c r="F64" s="17"/>
      <c r="G64" s="18"/>
      <c r="H64" s="19"/>
      <c r="I64" s="8" t="str" cm="1">
        <f t="array" ref="I64">_xlfn.CONCAT(ROUND(F64:H64,2)&amp;", ")</f>
        <v xml:space="preserve">0, 0, 0, </v>
      </c>
      <c r="J64" s="8"/>
      <c r="N64" s="31"/>
      <c r="O64" s="15"/>
      <c r="P64" s="96" t="str">
        <v xml:space="preserve">9.9  </v>
      </c>
      <c r="Q64" s="96" t="str">
        <v xml:space="preserve">9.9  </v>
      </c>
      <c r="R64" s="96" t="str">
        <v xml:space="preserve">9.9  </v>
      </c>
      <c r="S64" s="96" t="str">
        <v xml:space="preserve">9.9  </v>
      </c>
      <c r="T64" s="96" t="str">
        <v xml:space="preserve">9.9  </v>
      </c>
      <c r="U64" s="96" t="str">
        <v xml:space="preserve">9.9  </v>
      </c>
      <c r="V64" s="96" t="str">
        <v xml:space="preserve">9.9  </v>
      </c>
      <c r="W64" s="96" t="str">
        <v xml:space="preserve">9.9  </v>
      </c>
      <c r="X64" s="96" t="str">
        <v xml:space="preserve">9.9  </v>
      </c>
      <c r="Y64" s="96" t="str">
        <v xml:space="preserve">9.9  </v>
      </c>
      <c r="Z64" s="96" t="str">
        <v xml:space="preserve">9.9  </v>
      </c>
      <c r="AA64" s="96" t="str">
        <v xml:space="preserve">9.9  </v>
      </c>
      <c r="AB64" s="96" t="str">
        <v xml:space="preserve">9.9  </v>
      </c>
      <c r="AC64" s="96" t="str">
        <v xml:space="preserve">9.9  </v>
      </c>
      <c r="AD64" s="96" t="str">
        <v xml:space="preserve">9.9  </v>
      </c>
      <c r="AE64" s="96" t="str">
        <v xml:space="preserve">9.9  </v>
      </c>
      <c r="AF64" s="96" t="str">
        <v xml:space="preserve">9.9  </v>
      </c>
      <c r="AG64" s="96" t="str">
        <v xml:space="preserve">9.9  </v>
      </c>
      <c r="AH64" s="96" t="str">
        <v xml:space="preserve">9.9  </v>
      </c>
      <c r="AI64" s="96" t="str">
        <v xml:space="preserve">9.9  </v>
      </c>
      <c r="AJ64" s="96" t="str">
        <v xml:space="preserve">9.9  </v>
      </c>
      <c r="AK64" s="96" t="str">
        <v xml:space="preserve">9.9  </v>
      </c>
      <c r="AL64" s="96" t="str">
        <v xml:space="preserve">9.9  </v>
      </c>
      <c r="AM64" s="96" t="str">
        <v xml:space="preserve">9.9  </v>
      </c>
      <c r="AN64" s="96" t="str">
        <v xml:space="preserve">9.9  </v>
      </c>
      <c r="AO64" s="96" t="str">
        <v xml:space="preserve">9.9  </v>
      </c>
      <c r="AP64" s="96" t="str">
        <v xml:space="preserve">9.9  </v>
      </c>
      <c r="AQ64" s="96" t="str">
        <v xml:space="preserve">9.9  </v>
      </c>
      <c r="AR64" s="96" t="str">
        <v xml:space="preserve">9.9  </v>
      </c>
      <c r="AS64" s="96" t="str">
        <v xml:space="preserve">9.9  </v>
      </c>
      <c r="AT64" s="96" t="str">
        <v xml:space="preserve">9.9  </v>
      </c>
      <c r="AU64" s="96" t="str">
        <v xml:space="preserve">9.9  </v>
      </c>
      <c r="AV64" s="96" t="str">
        <v xml:space="preserve">9.9  </v>
      </c>
      <c r="AW64" s="96" t="str">
        <v xml:space="preserve">9.9  </v>
      </c>
      <c r="AX64" s="77" t="s">
        <v>678</v>
      </c>
      <c r="AY64" s="96"/>
      <c r="AZ64" s="96"/>
      <c r="BA64" s="96"/>
      <c r="BB64" s="96"/>
      <c r="BD64" s="77"/>
      <c r="BE64" s="77"/>
      <c r="BF64" s="77"/>
      <c r="BG64" s="77"/>
      <c r="BH64" s="77"/>
      <c r="BI64" s="77"/>
      <c r="BJ64" s="77"/>
      <c r="BK64" s="77"/>
    </row>
    <row r="65" spans="2:63" ht="20.100000000000001" customHeight="1" x14ac:dyDescent="0.3">
      <c r="B65" s="9" t="s">
        <v>528</v>
      </c>
      <c r="C65" s="17">
        <f t="shared" si="0"/>
        <v>42.9754</v>
      </c>
      <c r="D65" s="18">
        <f t="shared" si="0"/>
        <v>111.9209</v>
      </c>
      <c r="E65" s="64">
        <f t="shared" si="0"/>
        <v>-9</v>
      </c>
      <c r="F65" s="17"/>
      <c r="G65" s="18"/>
      <c r="H65" s="19"/>
      <c r="I65" s="8" t="str" cm="1">
        <f t="array" ref="I65">_xlfn.CONCAT(ROUND(F65:H65,2)&amp;", ")</f>
        <v xml:space="preserve">0, 0, 0, </v>
      </c>
      <c r="J65" s="8"/>
      <c r="N65" s="31"/>
      <c r="O65" s="15"/>
      <c r="P65" s="96" t="str">
        <v xml:space="preserve">8.9  </v>
      </c>
      <c r="Q65" s="96" t="str">
        <v xml:space="preserve">8.9  </v>
      </c>
      <c r="R65" s="96" t="str">
        <v xml:space="preserve">8.9  </v>
      </c>
      <c r="S65" s="96" t="str">
        <v xml:space="preserve">8.9  </v>
      </c>
      <c r="T65" s="96" t="str">
        <v xml:space="preserve">8.9  </v>
      </c>
      <c r="U65" s="96" t="str">
        <v xml:space="preserve">8.9  </v>
      </c>
      <c r="V65" s="96" t="str">
        <v xml:space="preserve">8.9  </v>
      </c>
      <c r="W65" s="96" t="str">
        <v xml:space="preserve">8.9  </v>
      </c>
      <c r="X65" s="96" t="str">
        <v xml:space="preserve">8.9  </v>
      </c>
      <c r="Y65" s="96" t="str">
        <v xml:space="preserve">8.9  </v>
      </c>
      <c r="Z65" s="96" t="str">
        <v xml:space="preserve">8.9  </v>
      </c>
      <c r="AA65" s="96" t="str">
        <v xml:space="preserve">8.9  </v>
      </c>
      <c r="AB65" s="96" t="str">
        <v xml:space="preserve">8.9  </v>
      </c>
      <c r="AC65" s="96" t="str">
        <v xml:space="preserve">8.9  </v>
      </c>
      <c r="AD65" s="96" t="str">
        <v xml:space="preserve">8.9  </v>
      </c>
      <c r="AE65" s="96" t="str">
        <v xml:space="preserve">8.9  </v>
      </c>
      <c r="AF65" s="96" t="str">
        <v xml:space="preserve">8.9  </v>
      </c>
      <c r="AG65" s="96" t="str">
        <v xml:space="preserve">8.9  </v>
      </c>
      <c r="AH65" s="96" t="str">
        <v xml:space="preserve">8.9  </v>
      </c>
      <c r="AI65" s="96" t="str">
        <v xml:space="preserve">8.9  </v>
      </c>
      <c r="AJ65" s="96" t="str">
        <v xml:space="preserve">8.9  </v>
      </c>
      <c r="AK65" s="96" t="str">
        <v xml:space="preserve">8.9  </v>
      </c>
      <c r="AL65" s="96" t="str">
        <v xml:space="preserve">8.9  </v>
      </c>
      <c r="AM65" s="96" t="str">
        <v xml:space="preserve">8.9  </v>
      </c>
      <c r="AN65" s="96" t="str">
        <v xml:space="preserve">8.9  </v>
      </c>
      <c r="AO65" s="96" t="str">
        <v xml:space="preserve">8.9  </v>
      </c>
      <c r="AP65" s="96" t="str">
        <v xml:space="preserve">8.9  </v>
      </c>
      <c r="AQ65" s="96" t="str">
        <v xml:space="preserve">8.9  </v>
      </c>
      <c r="AR65" s="96" t="str">
        <v xml:space="preserve">8.9  </v>
      </c>
      <c r="AS65" s="96" t="str">
        <v xml:space="preserve">8.9  </v>
      </c>
      <c r="AT65" s="96" t="str">
        <v xml:space="preserve">8.9  </v>
      </c>
      <c r="AU65" s="96" t="str">
        <v xml:space="preserve">8.9  </v>
      </c>
      <c r="AV65" s="96" t="str">
        <v xml:space="preserve">8.9  </v>
      </c>
      <c r="AW65" s="96" t="str">
        <v xml:space="preserve">8.9  </v>
      </c>
      <c r="AX65" s="77" t="s">
        <v>678</v>
      </c>
      <c r="AY65" s="96"/>
      <c r="AZ65" s="96"/>
      <c r="BA65" s="96"/>
      <c r="BB65" s="96"/>
      <c r="BD65" s="77"/>
      <c r="BE65" s="77"/>
      <c r="BF65" s="77"/>
      <c r="BG65" s="77"/>
      <c r="BH65" s="77"/>
      <c r="BI65" s="77"/>
      <c r="BJ65" s="77"/>
      <c r="BK65" s="77"/>
    </row>
    <row r="66" spans="2:63" ht="20.100000000000001" customHeight="1" x14ac:dyDescent="0.3">
      <c r="B66" s="9" t="s">
        <v>529</v>
      </c>
      <c r="C66" s="17">
        <f t="shared" si="0"/>
        <v>42.9754</v>
      </c>
      <c r="D66" s="18">
        <f t="shared" si="0"/>
        <v>110.74590000000001</v>
      </c>
      <c r="E66" s="64">
        <f t="shared" si="0"/>
        <v>-9</v>
      </c>
      <c r="F66" s="17"/>
      <c r="G66" s="18"/>
      <c r="H66" s="19"/>
      <c r="I66" s="8" t="str" cm="1">
        <f t="array" ref="I66">_xlfn.CONCAT(ROUND(F66:H66,2)&amp;", ")</f>
        <v xml:space="preserve">0, 0, 0, </v>
      </c>
      <c r="J66" s="8"/>
      <c r="N66" s="31"/>
      <c r="O66" s="15"/>
      <c r="P66" s="96" t="str">
        <v xml:space="preserve">8.55  </v>
      </c>
      <c r="Q66" s="96" t="str">
        <v xml:space="preserve">8.55  </v>
      </c>
      <c r="R66" s="96" t="str">
        <v xml:space="preserve">8.55  </v>
      </c>
      <c r="S66" s="96" t="str">
        <v xml:space="preserve">8.55  </v>
      </c>
      <c r="T66" s="96" t="str">
        <v xml:space="preserve">8.55  </v>
      </c>
      <c r="U66" s="96" t="str">
        <v xml:space="preserve">8.55  </v>
      </c>
      <c r="V66" s="96" t="str">
        <v xml:space="preserve">8.55  </v>
      </c>
      <c r="W66" s="96" t="str">
        <v xml:space="preserve">8.55  </v>
      </c>
      <c r="X66" s="96" t="str">
        <v xml:space="preserve">8.55  </v>
      </c>
      <c r="Y66" s="96" t="str">
        <v xml:space="preserve">8.55  </v>
      </c>
      <c r="Z66" s="96" t="str">
        <v xml:space="preserve">8.55  </v>
      </c>
      <c r="AA66" s="96" t="str">
        <v xml:space="preserve">8.55  </v>
      </c>
      <c r="AB66" s="96" t="str">
        <v xml:space="preserve">8.55  </v>
      </c>
      <c r="AC66" s="96" t="str">
        <v xml:space="preserve">8.55  </v>
      </c>
      <c r="AD66" s="96" t="str">
        <v xml:space="preserve">8.55  </v>
      </c>
      <c r="AE66" s="96" t="str">
        <v xml:space="preserve">8.55  </v>
      </c>
      <c r="AF66" s="96" t="str">
        <v xml:space="preserve">8.55  </v>
      </c>
      <c r="AG66" s="96" t="str">
        <v xml:space="preserve">8.55  </v>
      </c>
      <c r="AH66" s="96" t="str">
        <v xml:space="preserve">8.55  </v>
      </c>
      <c r="AI66" s="96" t="str">
        <v xml:space="preserve">8.55  </v>
      </c>
      <c r="AJ66" s="96" t="str">
        <v xml:space="preserve">8.55  </v>
      </c>
      <c r="AK66" s="96" t="str">
        <v xml:space="preserve">8.55  </v>
      </c>
      <c r="AL66" s="96" t="str">
        <v xml:space="preserve">8.55  </v>
      </c>
      <c r="AM66" s="96" t="str">
        <v xml:space="preserve">8.55  </v>
      </c>
      <c r="AN66" s="96" t="str">
        <v xml:space="preserve">8.55  </v>
      </c>
      <c r="AO66" s="96" t="str">
        <v xml:space="preserve">8.55  </v>
      </c>
      <c r="AP66" s="96" t="str">
        <v xml:space="preserve">8.55  </v>
      </c>
      <c r="AQ66" s="96" t="str">
        <v xml:space="preserve">8.55  </v>
      </c>
      <c r="AR66" s="96" t="str">
        <v xml:space="preserve">8.55  </v>
      </c>
      <c r="AS66" s="96" t="str">
        <v xml:space="preserve">8.55  </v>
      </c>
      <c r="AT66" s="96" t="str">
        <v xml:space="preserve">8.55  </v>
      </c>
      <c r="AU66" s="96" t="str">
        <v xml:space="preserve">8.55  </v>
      </c>
      <c r="AV66" s="96" t="str">
        <v xml:space="preserve">8.55  </v>
      </c>
      <c r="AW66" s="96" t="str">
        <v xml:space="preserve">8.55  </v>
      </c>
      <c r="AX66" s="77" t="s">
        <v>678</v>
      </c>
      <c r="AY66" s="96"/>
      <c r="AZ66" s="96"/>
      <c r="BA66" s="96"/>
      <c r="BB66" s="96"/>
      <c r="BD66" s="77"/>
      <c r="BE66" s="77"/>
      <c r="BF66" s="77"/>
      <c r="BG66" s="77"/>
      <c r="BH66" s="77"/>
      <c r="BI66" s="77"/>
      <c r="BJ66" s="77"/>
      <c r="BK66" s="77"/>
    </row>
    <row r="67" spans="2:63" ht="20.100000000000001" customHeight="1" x14ac:dyDescent="0.3">
      <c r="B67" s="14" t="s">
        <v>530</v>
      </c>
      <c r="C67" s="17">
        <f t="shared" si="0"/>
        <v>42.9754</v>
      </c>
      <c r="D67" s="18">
        <f t="shared" si="0"/>
        <v>109.82089999999999</v>
      </c>
      <c r="E67" s="64">
        <f t="shared" si="0"/>
        <v>-9</v>
      </c>
      <c r="F67" s="17"/>
      <c r="G67" s="18"/>
      <c r="H67" s="19"/>
      <c r="I67" s="8" t="str" cm="1">
        <f t="array" ref="I67">_xlfn.CONCAT(ROUND(F67:H67,2)&amp;", ")</f>
        <v xml:space="preserve">0, 0, 0, </v>
      </c>
      <c r="J67" s="8"/>
      <c r="N67" s="31"/>
      <c r="O67" s="15"/>
      <c r="P67" s="96" t="str">
        <v xml:space="preserve">8.52  </v>
      </c>
      <c r="Q67" s="96" t="str">
        <v xml:space="preserve">8.52  </v>
      </c>
      <c r="R67" s="96" t="str">
        <v xml:space="preserve">8.52  </v>
      </c>
      <c r="S67" s="96" t="str">
        <v xml:space="preserve">8.52  </v>
      </c>
      <c r="T67" s="96" t="str">
        <v xml:space="preserve">8.52  </v>
      </c>
      <c r="U67" s="96" t="str">
        <v xml:space="preserve">8.52  </v>
      </c>
      <c r="V67" s="96" t="str">
        <v xml:space="preserve">8.52  </v>
      </c>
      <c r="W67" s="96" t="str">
        <v xml:space="preserve">8.52  </v>
      </c>
      <c r="X67" s="96" t="str">
        <v xml:space="preserve">8.52  </v>
      </c>
      <c r="Y67" s="96" t="str">
        <v xml:space="preserve">8.52  </v>
      </c>
      <c r="Z67" s="96" t="str">
        <v xml:space="preserve">8.52  </v>
      </c>
      <c r="AA67" s="96" t="str">
        <v xml:space="preserve">8.52  </v>
      </c>
      <c r="AB67" s="96" t="str">
        <v xml:space="preserve">8.52  </v>
      </c>
      <c r="AC67" s="96" t="str">
        <v xml:space="preserve">8.52  </v>
      </c>
      <c r="AD67" s="96" t="str">
        <v xml:space="preserve">8.52  </v>
      </c>
      <c r="AE67" s="96" t="str">
        <v xml:space="preserve">8.52  </v>
      </c>
      <c r="AF67" s="96" t="str">
        <v xml:space="preserve">8.52  </v>
      </c>
      <c r="AG67" s="96" t="str">
        <v xml:space="preserve">8.52  </v>
      </c>
      <c r="AH67" s="96" t="str">
        <v xml:space="preserve">8.52  </v>
      </c>
      <c r="AI67" s="96" t="str">
        <v xml:space="preserve">8.52  </v>
      </c>
      <c r="AJ67" s="96" t="str">
        <v xml:space="preserve">8.52  </v>
      </c>
      <c r="AK67" s="96" t="str">
        <v xml:space="preserve">8.52  </v>
      </c>
      <c r="AL67" s="96" t="str">
        <v xml:space="preserve">8.52  </v>
      </c>
      <c r="AM67" s="96" t="str">
        <v xml:space="preserve">8.52  </v>
      </c>
      <c r="AN67" s="96" t="str">
        <v xml:space="preserve">8.52  </v>
      </c>
      <c r="AO67" s="96" t="str">
        <v xml:space="preserve">8.52  </v>
      </c>
      <c r="AP67" s="96" t="str">
        <v xml:space="preserve">8.52  </v>
      </c>
      <c r="AQ67" s="96" t="str">
        <v xml:space="preserve">8.52  </v>
      </c>
      <c r="AR67" s="96" t="str">
        <v xml:space="preserve">8.52  </v>
      </c>
      <c r="AS67" s="96" t="str">
        <v xml:space="preserve">8.52  </v>
      </c>
      <c r="AT67" s="96" t="str">
        <v xml:space="preserve">8.52  </v>
      </c>
      <c r="AU67" s="96" t="str">
        <v xml:space="preserve">8.52  </v>
      </c>
      <c r="AV67" s="96" t="str">
        <v xml:space="preserve">8.52  </v>
      </c>
      <c r="AW67" s="96" t="str">
        <v xml:space="preserve">8.52  </v>
      </c>
      <c r="AX67" s="77" t="s">
        <v>678</v>
      </c>
      <c r="AY67" s="96"/>
      <c r="AZ67" s="96"/>
      <c r="BA67" s="96"/>
      <c r="BB67" s="96"/>
      <c r="BD67" s="77"/>
      <c r="BE67" s="77"/>
      <c r="BF67" s="77"/>
      <c r="BG67" s="77"/>
      <c r="BH67" s="77"/>
      <c r="BI67" s="77"/>
      <c r="BJ67" s="77"/>
      <c r="BK67" s="77"/>
    </row>
    <row r="68" spans="2:63" ht="20.100000000000001" customHeight="1" x14ac:dyDescent="0.3">
      <c r="B68" s="81" t="s">
        <v>531</v>
      </c>
      <c r="C68" s="17">
        <f t="shared" si="0"/>
        <v>42.9754</v>
      </c>
      <c r="D68" s="18">
        <f t="shared" si="0"/>
        <v>108.82089999999999</v>
      </c>
      <c r="E68" s="64">
        <f t="shared" si="0"/>
        <v>-9</v>
      </c>
      <c r="F68" s="17"/>
      <c r="G68" s="18"/>
      <c r="H68" s="19"/>
      <c r="I68" s="8" t="str" cm="1">
        <f t="array" ref="I68">_xlfn.CONCAT(ROUND(F68:H68,2)&amp;", ")</f>
        <v xml:space="preserve">0, 0, 0, </v>
      </c>
      <c r="J68" s="8"/>
      <c r="N68" s="31"/>
      <c r="O68" s="15"/>
      <c r="P68" s="96" t="str">
        <v xml:space="preserve">8.47  </v>
      </c>
      <c r="Q68" s="96" t="str">
        <v xml:space="preserve">8.47  </v>
      </c>
      <c r="R68" s="96" t="str">
        <v xml:space="preserve">8.47  </v>
      </c>
      <c r="S68" s="96" t="str">
        <v xml:space="preserve">8.47  </v>
      </c>
      <c r="T68" s="96" t="str">
        <v xml:space="preserve">8.47  </v>
      </c>
      <c r="U68" s="96" t="str">
        <v xml:space="preserve">8.47  </v>
      </c>
      <c r="V68" s="96" t="str">
        <v xml:space="preserve">8.47  </v>
      </c>
      <c r="W68" s="96" t="str">
        <v xml:space="preserve">8.47  </v>
      </c>
      <c r="X68" s="96" t="str">
        <v xml:space="preserve">8.47  </v>
      </c>
      <c r="Y68" s="96" t="str">
        <v xml:space="preserve">8.47  </v>
      </c>
      <c r="Z68" s="96" t="str">
        <v xml:space="preserve">8.47  </v>
      </c>
      <c r="AA68" s="96" t="str">
        <v xml:space="preserve">8.47  </v>
      </c>
      <c r="AB68" s="96" t="str">
        <v xml:space="preserve">8.47  </v>
      </c>
      <c r="AC68" s="96" t="str">
        <v xml:space="preserve">8.47  </v>
      </c>
      <c r="AD68" s="96" t="str">
        <v xml:space="preserve">8.47  </v>
      </c>
      <c r="AE68" s="96" t="str">
        <v xml:space="preserve">8.47  </v>
      </c>
      <c r="AF68" s="96" t="str">
        <v xml:space="preserve">8.47  </v>
      </c>
      <c r="AG68" s="96" t="str">
        <v xml:space="preserve">8.47  </v>
      </c>
      <c r="AH68" s="96" t="str">
        <v xml:space="preserve">8.47  </v>
      </c>
      <c r="AI68" s="96" t="str">
        <v xml:space="preserve">8.47  </v>
      </c>
      <c r="AJ68" s="96" t="str">
        <v xml:space="preserve">8.47  </v>
      </c>
      <c r="AK68" s="96" t="str">
        <v xml:space="preserve">8.47  </v>
      </c>
      <c r="AL68" s="96" t="str">
        <v xml:space="preserve">8.47  </v>
      </c>
      <c r="AM68" s="96" t="str">
        <v xml:space="preserve">8.47  </v>
      </c>
      <c r="AN68" s="96" t="str">
        <v xml:space="preserve">8.47  </v>
      </c>
      <c r="AO68" s="96" t="str">
        <v xml:space="preserve">8.47  </v>
      </c>
      <c r="AP68" s="96" t="str">
        <v xml:space="preserve">8.47  </v>
      </c>
      <c r="AQ68" s="96" t="str">
        <v xml:space="preserve">8.47  </v>
      </c>
      <c r="AR68" s="96" t="str">
        <v xml:space="preserve">8.47  </v>
      </c>
      <c r="AS68" s="96" t="str">
        <v xml:space="preserve">8.47  </v>
      </c>
      <c r="AT68" s="96" t="str">
        <v xml:space="preserve">8.47  </v>
      </c>
      <c r="AU68" s="96" t="str">
        <v xml:space="preserve">8.47  </v>
      </c>
      <c r="AV68" s="96" t="str">
        <v xml:space="preserve">8.47  </v>
      </c>
      <c r="AW68" s="96" t="str">
        <v xml:space="preserve">8.47  </v>
      </c>
      <c r="AX68" s="77" t="s">
        <v>678</v>
      </c>
      <c r="AY68" s="96"/>
      <c r="AZ68" s="96"/>
      <c r="BA68" s="96"/>
      <c r="BB68" s="96"/>
      <c r="BD68" s="77"/>
      <c r="BE68" s="77"/>
      <c r="BF68" s="77"/>
      <c r="BG68" s="77"/>
      <c r="BH68" s="77"/>
      <c r="BI68" s="77"/>
      <c r="BJ68" s="77"/>
      <c r="BK68" s="77"/>
    </row>
    <row r="69" spans="2:63" ht="20.100000000000001" customHeight="1" x14ac:dyDescent="0.3">
      <c r="B69" s="9" t="s">
        <v>532</v>
      </c>
      <c r="C69" s="17">
        <f t="shared" si="0"/>
        <v>42.9754</v>
      </c>
      <c r="D69" s="18">
        <f t="shared" si="0"/>
        <v>115.6709</v>
      </c>
      <c r="E69" s="64">
        <f t="shared" si="0"/>
        <v>-9</v>
      </c>
      <c r="F69" s="17"/>
      <c r="G69" s="18"/>
      <c r="H69" s="19"/>
      <c r="I69" s="8" t="str" cm="1">
        <f t="array" ref="I69">_xlfn.CONCAT(ROUND(F69:H69,2)&amp;", ")</f>
        <v xml:space="preserve">0, 0, 0, </v>
      </c>
      <c r="J69" s="8"/>
      <c r="N69" s="31"/>
      <c r="O69" s="15"/>
      <c r="P69" s="96" t="str">
        <v xml:space="preserve">7.9  </v>
      </c>
      <c r="Q69" s="96" t="str">
        <v xml:space="preserve">7.9  </v>
      </c>
      <c r="R69" s="96" t="str">
        <v xml:space="preserve">7.9  </v>
      </c>
      <c r="S69" s="96" t="str">
        <v xml:space="preserve">7.9  </v>
      </c>
      <c r="T69" s="96" t="str">
        <v xml:space="preserve">7.9  </v>
      </c>
      <c r="U69" s="96" t="str">
        <v xml:space="preserve">7.9  </v>
      </c>
      <c r="V69" s="96" t="str">
        <v xml:space="preserve">7.9  </v>
      </c>
      <c r="W69" s="96" t="str">
        <v xml:space="preserve">7.9  </v>
      </c>
      <c r="X69" s="96" t="str">
        <v xml:space="preserve">7.9  </v>
      </c>
      <c r="Y69" s="96" t="str">
        <v xml:space="preserve">7.9  </v>
      </c>
      <c r="Z69" s="96" t="str">
        <v xml:space="preserve">7.9  </v>
      </c>
      <c r="AA69" s="96" t="str">
        <v xml:space="preserve">7.9  </v>
      </c>
      <c r="AB69" s="96" t="str">
        <v xml:space="preserve">7.9  </v>
      </c>
      <c r="AC69" s="96" t="str">
        <v xml:space="preserve">7.9  </v>
      </c>
      <c r="AD69" s="96" t="str">
        <v xml:space="preserve">7.9  </v>
      </c>
      <c r="AE69" s="96" t="str">
        <v xml:space="preserve">7.9  </v>
      </c>
      <c r="AF69" s="96" t="str">
        <v xml:space="preserve">7.9  </v>
      </c>
      <c r="AG69" s="96" t="str">
        <v xml:space="preserve">7.9  </v>
      </c>
      <c r="AH69" s="96" t="str">
        <v xml:space="preserve">7.9  </v>
      </c>
      <c r="AI69" s="96" t="str">
        <v xml:space="preserve">7.9  </v>
      </c>
      <c r="AJ69" s="96" t="str">
        <v xml:space="preserve">7.9  </v>
      </c>
      <c r="AK69" s="96" t="str">
        <v xml:space="preserve">7.9  </v>
      </c>
      <c r="AL69" s="96" t="str">
        <v xml:space="preserve">7.9  </v>
      </c>
      <c r="AM69" s="96" t="str">
        <v xml:space="preserve">7.9  </v>
      </c>
      <c r="AN69" s="96" t="str">
        <v xml:space="preserve">7.9  </v>
      </c>
      <c r="AO69" s="96" t="str">
        <v xml:space="preserve">7.9  </v>
      </c>
      <c r="AP69" s="96" t="str">
        <v xml:space="preserve">7.9  </v>
      </c>
      <c r="AQ69" s="96" t="str">
        <v xml:space="preserve">7.9  </v>
      </c>
      <c r="AR69" s="96" t="str">
        <v xml:space="preserve">7.9  </v>
      </c>
      <c r="AS69" s="96" t="str">
        <v xml:space="preserve">7.9  </v>
      </c>
      <c r="AT69" s="96" t="str">
        <v xml:space="preserve">7.9  </v>
      </c>
      <c r="AU69" s="96" t="str">
        <v xml:space="preserve">7.9  </v>
      </c>
      <c r="AV69" s="96" t="str">
        <v xml:space="preserve">7.9  </v>
      </c>
      <c r="AW69" s="96" t="str">
        <v xml:space="preserve">7.9  </v>
      </c>
      <c r="AX69" s="77" t="s">
        <v>678</v>
      </c>
      <c r="AY69" s="96"/>
      <c r="AZ69" s="96"/>
      <c r="BA69" s="96"/>
      <c r="BB69" s="96"/>
      <c r="BD69" s="77"/>
      <c r="BE69" s="77"/>
      <c r="BF69" s="77"/>
      <c r="BG69" s="77"/>
      <c r="BH69" s="77"/>
      <c r="BI69" s="77"/>
      <c r="BJ69" s="77"/>
      <c r="BK69" s="77"/>
    </row>
    <row r="70" spans="2:63" ht="20.100000000000001" customHeight="1" x14ac:dyDescent="0.3">
      <c r="B70" s="9" t="s">
        <v>533</v>
      </c>
      <c r="C70" s="17">
        <f t="shared" si="0"/>
        <v>42.9754</v>
      </c>
      <c r="D70" s="18">
        <f t="shared" si="0"/>
        <v>114.9509</v>
      </c>
      <c r="E70" s="64">
        <f t="shared" si="0"/>
        <v>-9</v>
      </c>
      <c r="F70" s="17"/>
      <c r="G70" s="18"/>
      <c r="H70" s="19"/>
      <c r="I70" s="8" t="str" cm="1">
        <f t="array" ref="I70">_xlfn.CONCAT(ROUND(F70:H70,2)&amp;", ")</f>
        <v xml:space="preserve">0, 0, 0, </v>
      </c>
      <c r="J70" s="8"/>
      <c r="N70" s="31"/>
      <c r="O70" s="15"/>
      <c r="P70" s="96" t="str">
        <v xml:space="preserve">7.77  </v>
      </c>
      <c r="Q70" s="96" t="str">
        <v xml:space="preserve">7.77  </v>
      </c>
      <c r="R70" s="96" t="str">
        <v xml:space="preserve">7.77  </v>
      </c>
      <c r="S70" s="96" t="str">
        <v xml:space="preserve">7.77  </v>
      </c>
      <c r="T70" s="96" t="str">
        <v xml:space="preserve">7.77  </v>
      </c>
      <c r="U70" s="96" t="str">
        <v xml:space="preserve">7.77  </v>
      </c>
      <c r="V70" s="96" t="str">
        <v xml:space="preserve">7.77  </v>
      </c>
      <c r="W70" s="96" t="str">
        <v xml:space="preserve">7.77  </v>
      </c>
      <c r="X70" s="96" t="str">
        <v xml:space="preserve">7.77  </v>
      </c>
      <c r="Y70" s="96" t="str">
        <v xml:space="preserve">7.77  </v>
      </c>
      <c r="Z70" s="96" t="str">
        <v xml:space="preserve">7.77  </v>
      </c>
      <c r="AA70" s="96" t="str">
        <v xml:space="preserve">7.77  </v>
      </c>
      <c r="AB70" s="96" t="str">
        <v xml:space="preserve">7.77  </v>
      </c>
      <c r="AC70" s="96" t="str">
        <v xml:space="preserve">7.77  </v>
      </c>
      <c r="AD70" s="96" t="str">
        <v xml:space="preserve">7.77  </v>
      </c>
      <c r="AE70" s="96" t="str">
        <v xml:space="preserve">7.77  </v>
      </c>
      <c r="AF70" s="96" t="str">
        <v xml:space="preserve">7.77  </v>
      </c>
      <c r="AG70" s="96" t="str">
        <v xml:space="preserve">7.77  </v>
      </c>
      <c r="AH70" s="96" t="str">
        <v xml:space="preserve">7.77  </v>
      </c>
      <c r="AI70" s="96" t="str">
        <v xml:space="preserve">7.77  </v>
      </c>
      <c r="AJ70" s="96" t="str">
        <v xml:space="preserve">7.77  </v>
      </c>
      <c r="AK70" s="96" t="str">
        <v xml:space="preserve">7.77  </v>
      </c>
      <c r="AL70" s="96" t="str">
        <v xml:space="preserve">7.77  </v>
      </c>
      <c r="AM70" s="96" t="str">
        <v xml:space="preserve">7.77  </v>
      </c>
      <c r="AN70" s="96" t="str">
        <v xml:space="preserve">7.77  </v>
      </c>
      <c r="AO70" s="96" t="str">
        <v xml:space="preserve">7.77  </v>
      </c>
      <c r="AP70" s="96" t="str">
        <v xml:space="preserve">7.77  </v>
      </c>
      <c r="AQ70" s="96" t="str">
        <v xml:space="preserve">7.77  </v>
      </c>
      <c r="AR70" s="96" t="str">
        <v xml:space="preserve">7.77  </v>
      </c>
      <c r="AS70" s="96" t="str">
        <v xml:space="preserve">7.77  </v>
      </c>
      <c r="AT70" s="96" t="str">
        <v xml:space="preserve">7.77  </v>
      </c>
      <c r="AU70" s="96" t="str">
        <v xml:space="preserve">7.77  </v>
      </c>
      <c r="AV70" s="96" t="str">
        <v xml:space="preserve">7.77  </v>
      </c>
      <c r="AW70" s="96" t="str">
        <v xml:space="preserve">7.77  </v>
      </c>
      <c r="AX70" s="77" t="s">
        <v>678</v>
      </c>
      <c r="AY70" s="96"/>
      <c r="AZ70" s="96"/>
      <c r="BA70" s="96"/>
      <c r="BB70" s="96"/>
      <c r="BD70" s="77"/>
      <c r="BE70" s="77"/>
      <c r="BF70" s="77"/>
      <c r="BG70" s="77"/>
      <c r="BH70" s="77"/>
      <c r="BI70" s="77"/>
      <c r="BJ70" s="77"/>
      <c r="BK70" s="77"/>
    </row>
    <row r="71" spans="2:63" ht="20.100000000000001" customHeight="1" x14ac:dyDescent="0.3">
      <c r="B71" s="9" t="s">
        <v>534</v>
      </c>
      <c r="C71" s="17">
        <f t="shared" si="0"/>
        <v>42.9754</v>
      </c>
      <c r="D71" s="18">
        <f t="shared" si="0"/>
        <v>113.9509</v>
      </c>
      <c r="E71" s="64">
        <f t="shared" si="0"/>
        <v>-9</v>
      </c>
      <c r="F71" s="17"/>
      <c r="G71" s="18"/>
      <c r="H71" s="19"/>
      <c r="I71" s="8" t="str" cm="1">
        <f t="array" ref="I71">_xlfn.CONCAT(ROUND(F71:H71,2)&amp;", ")</f>
        <v xml:space="preserve">0, 0, 0, </v>
      </c>
      <c r="J71" s="8"/>
      <c r="N71" s="31"/>
      <c r="O71" s="15"/>
      <c r="P71" s="96" t="str">
        <v xml:space="preserve">6.9  </v>
      </c>
      <c r="Q71" s="96" t="str">
        <v xml:space="preserve">6.9  </v>
      </c>
      <c r="R71" s="96" t="str">
        <v xml:space="preserve">6.9  </v>
      </c>
      <c r="S71" s="96" t="str">
        <v xml:space="preserve">6.9  </v>
      </c>
      <c r="T71" s="96" t="str">
        <v xml:space="preserve">6.9  </v>
      </c>
      <c r="U71" s="96" t="str">
        <v xml:space="preserve">6.9  </v>
      </c>
      <c r="V71" s="96" t="str">
        <v xml:space="preserve">6.9  </v>
      </c>
      <c r="W71" s="96" t="str">
        <v xml:space="preserve">6.9  </v>
      </c>
      <c r="X71" s="96" t="str">
        <v xml:space="preserve">6.9  </v>
      </c>
      <c r="Y71" s="96" t="str">
        <v xml:space="preserve">6.9  </v>
      </c>
      <c r="Z71" s="96" t="str">
        <v xml:space="preserve">6.9  </v>
      </c>
      <c r="AA71" s="96" t="str">
        <v xml:space="preserve">6.9  </v>
      </c>
      <c r="AB71" s="96" t="str">
        <v xml:space="preserve">6.9  </v>
      </c>
      <c r="AC71" s="96" t="str">
        <v xml:space="preserve">6.9  </v>
      </c>
      <c r="AD71" s="96" t="str">
        <v xml:space="preserve">6.9  </v>
      </c>
      <c r="AE71" s="96" t="str">
        <v xml:space="preserve">6.9  </v>
      </c>
      <c r="AF71" s="96" t="str">
        <v xml:space="preserve">6.9  </v>
      </c>
      <c r="AG71" s="96" t="str">
        <v xml:space="preserve">6.9  </v>
      </c>
      <c r="AH71" s="96" t="str">
        <v xml:space="preserve">6.9  </v>
      </c>
      <c r="AI71" s="96" t="str">
        <v xml:space="preserve">6.9  </v>
      </c>
      <c r="AJ71" s="96" t="str">
        <v xml:space="preserve">6.9  </v>
      </c>
      <c r="AK71" s="96" t="str">
        <v xml:space="preserve">6.9  </v>
      </c>
      <c r="AL71" s="96" t="str">
        <v xml:space="preserve">6.9  </v>
      </c>
      <c r="AM71" s="96" t="str">
        <v xml:space="preserve">6.9  </v>
      </c>
      <c r="AN71" s="96" t="str">
        <v xml:space="preserve">6.9  </v>
      </c>
      <c r="AO71" s="96" t="str">
        <v xml:space="preserve">6.9  </v>
      </c>
      <c r="AP71" s="96" t="str">
        <v xml:space="preserve">6.9  </v>
      </c>
      <c r="AQ71" s="96" t="str">
        <v xml:space="preserve">6.9  </v>
      </c>
      <c r="AR71" s="96" t="str">
        <v xml:space="preserve">6.9  </v>
      </c>
      <c r="AS71" s="96" t="str">
        <v xml:space="preserve">6.9  </v>
      </c>
      <c r="AT71" s="96" t="str">
        <v xml:space="preserve">6.9  </v>
      </c>
      <c r="AU71" s="96" t="str">
        <v xml:space="preserve">6.9  </v>
      </c>
      <c r="AV71" s="96" t="str">
        <v xml:space="preserve">6.9  </v>
      </c>
      <c r="AW71" s="96" t="str">
        <v xml:space="preserve">6.9  </v>
      </c>
      <c r="AX71" s="77" t="s">
        <v>678</v>
      </c>
      <c r="AY71" s="96"/>
      <c r="AZ71" s="96"/>
      <c r="BA71" s="96"/>
      <c r="BB71" s="96"/>
      <c r="BD71" s="77"/>
      <c r="BE71" s="77"/>
      <c r="BF71" s="77"/>
      <c r="BG71" s="77"/>
      <c r="BH71" s="77"/>
      <c r="BI71" s="77"/>
      <c r="BJ71" s="77"/>
      <c r="BK71" s="77"/>
    </row>
    <row r="72" spans="2:63" ht="20.100000000000001" customHeight="1" x14ac:dyDescent="0.3">
      <c r="B72" s="14" t="s">
        <v>535</v>
      </c>
      <c r="C72" s="17">
        <f t="shared" si="0"/>
        <v>42.9754</v>
      </c>
      <c r="D72" s="18">
        <f t="shared" si="0"/>
        <v>112.9509</v>
      </c>
      <c r="E72" s="64">
        <f t="shared" si="0"/>
        <v>-9</v>
      </c>
      <c r="F72" s="17"/>
      <c r="G72" s="18"/>
      <c r="H72" s="19"/>
      <c r="I72" s="8" t="str" cm="1">
        <f t="array" ref="I72">_xlfn.CONCAT(ROUND(F72:H72,2)&amp;", ")</f>
        <v xml:space="preserve">0, 0, 0, </v>
      </c>
      <c r="J72" s="8"/>
      <c r="N72" s="31"/>
      <c r="O72" s="15"/>
      <c r="P72" s="96" t="str">
        <v xml:space="preserve">6.87  </v>
      </c>
      <c r="Q72" s="96" t="str">
        <v xml:space="preserve">6.87  </v>
      </c>
      <c r="R72" s="96" t="str">
        <v xml:space="preserve">6.87  </v>
      </c>
      <c r="S72" s="96" t="str">
        <v xml:space="preserve">6.87  </v>
      </c>
      <c r="T72" s="96" t="str">
        <v xml:space="preserve">6.87  </v>
      </c>
      <c r="U72" s="96" t="str">
        <v xml:space="preserve">6.87  </v>
      </c>
      <c r="V72" s="96" t="str">
        <v xml:space="preserve">6.87  </v>
      </c>
      <c r="W72" s="96" t="str">
        <v xml:space="preserve">6.87  </v>
      </c>
      <c r="X72" s="96" t="str">
        <v xml:space="preserve">6.87  </v>
      </c>
      <c r="Y72" s="96" t="str">
        <v xml:space="preserve">6.87  </v>
      </c>
      <c r="Z72" s="96" t="str">
        <v xml:space="preserve">6.87  </v>
      </c>
      <c r="AA72" s="96" t="str">
        <v xml:space="preserve">6.87  </v>
      </c>
      <c r="AB72" s="96" t="str">
        <v xml:space="preserve">6.87  </v>
      </c>
      <c r="AC72" s="96" t="str">
        <v xml:space="preserve">6.87  </v>
      </c>
      <c r="AD72" s="96" t="str">
        <v xml:space="preserve">6.87  </v>
      </c>
      <c r="AE72" s="96" t="str">
        <v xml:space="preserve">6.87  </v>
      </c>
      <c r="AF72" s="96" t="str">
        <v xml:space="preserve">6.87  </v>
      </c>
      <c r="AG72" s="96" t="str">
        <v xml:space="preserve">6.87  </v>
      </c>
      <c r="AH72" s="96" t="str">
        <v xml:space="preserve">6.87  </v>
      </c>
      <c r="AI72" s="96" t="str">
        <v xml:space="preserve">6.87  </v>
      </c>
      <c r="AJ72" s="96" t="str">
        <v xml:space="preserve">6.87  </v>
      </c>
      <c r="AK72" s="96" t="str">
        <v xml:space="preserve">6.87  </v>
      </c>
      <c r="AL72" s="96" t="str">
        <v xml:space="preserve">6.87  </v>
      </c>
      <c r="AM72" s="96" t="str">
        <v xml:space="preserve">6.87  </v>
      </c>
      <c r="AN72" s="96" t="str">
        <v xml:space="preserve">6.87  </v>
      </c>
      <c r="AO72" s="96" t="str">
        <v xml:space="preserve">6.87  </v>
      </c>
      <c r="AP72" s="96" t="str">
        <v xml:space="preserve">6.87  </v>
      </c>
      <c r="AQ72" s="96" t="str">
        <v xml:space="preserve">6.87  </v>
      </c>
      <c r="AR72" s="96" t="str">
        <v xml:space="preserve">6.87  </v>
      </c>
      <c r="AS72" s="96" t="str">
        <v xml:space="preserve">6.87  </v>
      </c>
      <c r="AT72" s="96" t="str">
        <v xml:space="preserve">6.87  </v>
      </c>
      <c r="AU72" s="96" t="str">
        <v xml:space="preserve">6.87  </v>
      </c>
      <c r="AV72" s="96" t="str">
        <v xml:space="preserve">6.87  </v>
      </c>
      <c r="AW72" s="96" t="str">
        <v xml:space="preserve">6.87  </v>
      </c>
      <c r="AX72" s="77" t="s">
        <v>678</v>
      </c>
      <c r="AY72" s="96"/>
      <c r="AZ72" s="96"/>
      <c r="BA72" s="96"/>
      <c r="BB72" s="96"/>
      <c r="BD72" s="77"/>
      <c r="BE72" s="77"/>
      <c r="BF72" s="77"/>
      <c r="BG72" s="77"/>
      <c r="BH72" s="77"/>
      <c r="BI72" s="77"/>
      <c r="BJ72" s="77"/>
      <c r="BK72" s="77"/>
    </row>
    <row r="73" spans="2:63" ht="20.100000000000001" customHeight="1" x14ac:dyDescent="0.3">
      <c r="B73" s="87" t="s">
        <v>536</v>
      </c>
      <c r="C73" s="17">
        <f t="shared" si="0"/>
        <v>42.9754</v>
      </c>
      <c r="D73" s="18">
        <f t="shared" si="0"/>
        <v>120.7709</v>
      </c>
      <c r="E73" s="64">
        <f t="shared" si="0"/>
        <v>-9</v>
      </c>
      <c r="F73" s="17"/>
      <c r="G73" s="18"/>
      <c r="H73" s="19"/>
      <c r="I73" s="8" t="str" cm="1">
        <f t="array" ref="I73">_xlfn.CONCAT(ROUND(F73:H73,2)&amp;", ")</f>
        <v xml:space="preserve">0, 0, 0, </v>
      </c>
      <c r="J73" s="8"/>
      <c r="N73" s="31"/>
      <c r="O73" s="15"/>
      <c r="P73" s="96" t="str">
        <v xml:space="preserve">6.82  </v>
      </c>
      <c r="Q73" s="96" t="str">
        <v xml:space="preserve">6.82  </v>
      </c>
      <c r="R73" s="96" t="str">
        <v xml:space="preserve">6.82  </v>
      </c>
      <c r="S73" s="96" t="str">
        <v xml:space="preserve">6.82  </v>
      </c>
      <c r="T73" s="96" t="str">
        <v xml:space="preserve">6.82  </v>
      </c>
      <c r="U73" s="96" t="str">
        <v xml:space="preserve">6.82  </v>
      </c>
      <c r="V73" s="96" t="str">
        <v xml:space="preserve">6.82  </v>
      </c>
      <c r="W73" s="96" t="str">
        <v xml:space="preserve">6.82  </v>
      </c>
      <c r="X73" s="96" t="str">
        <v xml:space="preserve">6.82  </v>
      </c>
      <c r="Y73" s="96" t="str">
        <v xml:space="preserve">6.82  </v>
      </c>
      <c r="Z73" s="96" t="str">
        <v xml:space="preserve">6.82  </v>
      </c>
      <c r="AA73" s="96" t="str">
        <v xml:space="preserve">6.82  </v>
      </c>
      <c r="AB73" s="96" t="str">
        <v xml:space="preserve">6.82  </v>
      </c>
      <c r="AC73" s="96" t="str">
        <v xml:space="preserve">6.82  </v>
      </c>
      <c r="AD73" s="96" t="str">
        <v xml:space="preserve">6.82  </v>
      </c>
      <c r="AE73" s="96" t="str">
        <v xml:space="preserve">6.82  </v>
      </c>
      <c r="AF73" s="96" t="str">
        <v xml:space="preserve">6.82  </v>
      </c>
      <c r="AG73" s="96" t="str">
        <v xml:space="preserve">6.82  </v>
      </c>
      <c r="AH73" s="96" t="str">
        <v xml:space="preserve">6.82  </v>
      </c>
      <c r="AI73" s="96" t="str">
        <v xml:space="preserve">6.82  </v>
      </c>
      <c r="AJ73" s="96" t="str">
        <v xml:space="preserve">6.82  </v>
      </c>
      <c r="AK73" s="96" t="str">
        <v xml:space="preserve">6.82  </v>
      </c>
      <c r="AL73" s="96" t="str">
        <v xml:space="preserve">6.82  </v>
      </c>
      <c r="AM73" s="96" t="str">
        <v xml:space="preserve">6.82  </v>
      </c>
      <c r="AN73" s="96" t="str">
        <v xml:space="preserve">6.82  </v>
      </c>
      <c r="AO73" s="96" t="str">
        <v xml:space="preserve">6.82  </v>
      </c>
      <c r="AP73" s="96" t="str">
        <v xml:space="preserve">6.82  </v>
      </c>
      <c r="AQ73" s="96" t="str">
        <v xml:space="preserve">6.82  </v>
      </c>
      <c r="AR73" s="96" t="str">
        <v xml:space="preserve">6.82  </v>
      </c>
      <c r="AS73" s="96" t="str">
        <v xml:space="preserve">6.82  </v>
      </c>
      <c r="AT73" s="96" t="str">
        <v xml:space="preserve">6.82  </v>
      </c>
      <c r="AU73" s="96" t="str">
        <v xml:space="preserve">6.82  </v>
      </c>
      <c r="AV73" s="96" t="str">
        <v xml:space="preserve">6.82  </v>
      </c>
      <c r="AW73" s="96" t="str">
        <v xml:space="preserve">6.82  </v>
      </c>
      <c r="AX73" s="77" t="s">
        <v>678</v>
      </c>
      <c r="AY73" s="96"/>
      <c r="AZ73" s="96"/>
      <c r="BA73" s="96"/>
      <c r="BB73" s="96"/>
      <c r="BD73" s="77"/>
      <c r="BE73" s="77"/>
      <c r="BF73" s="77"/>
      <c r="BG73" s="77"/>
      <c r="BH73" s="77"/>
      <c r="BI73" s="77"/>
      <c r="BJ73" s="77"/>
      <c r="BK73" s="77"/>
    </row>
    <row r="74" spans="2:63" ht="20.100000000000001" customHeight="1" x14ac:dyDescent="0.3">
      <c r="B74" s="88" t="s">
        <v>537</v>
      </c>
      <c r="C74" s="17">
        <f t="shared" si="0"/>
        <v>42.9754</v>
      </c>
      <c r="D74" s="18">
        <f t="shared" si="0"/>
        <v>119.9509</v>
      </c>
      <c r="E74" s="64">
        <f t="shared" si="0"/>
        <v>-9</v>
      </c>
      <c r="F74" s="17"/>
      <c r="G74" s="18"/>
      <c r="H74" s="19"/>
      <c r="I74" s="8" t="str" cm="1">
        <f t="array" ref="I74">_xlfn.CONCAT(ROUND(F74:H74,2)&amp;", ")</f>
        <v xml:space="preserve">0, 0, 0, </v>
      </c>
      <c r="J74" s="8"/>
      <c r="N74" s="31"/>
      <c r="O74" s="15"/>
      <c r="P74" s="96" t="str">
        <v xml:space="preserve">6.77  </v>
      </c>
      <c r="Q74" s="96" t="str">
        <v xml:space="preserve">6.77  </v>
      </c>
      <c r="R74" s="96" t="str">
        <v xml:space="preserve">6.77  </v>
      </c>
      <c r="S74" s="96" t="str">
        <v xml:space="preserve">6.77  </v>
      </c>
      <c r="T74" s="96" t="str">
        <v xml:space="preserve">6.77  </v>
      </c>
      <c r="U74" s="96" t="str">
        <v xml:space="preserve">6.77  </v>
      </c>
      <c r="V74" s="96" t="str">
        <v xml:space="preserve">6.77  </v>
      </c>
      <c r="W74" s="96" t="str">
        <v xml:space="preserve">6.77  </v>
      </c>
      <c r="X74" s="96" t="str">
        <v xml:space="preserve">6.77  </v>
      </c>
      <c r="Y74" s="96" t="str">
        <v xml:space="preserve">6.77  </v>
      </c>
      <c r="Z74" s="96" t="str">
        <v xml:space="preserve">6.77  </v>
      </c>
      <c r="AA74" s="96" t="str">
        <v xml:space="preserve">6.77  </v>
      </c>
      <c r="AB74" s="96" t="str">
        <v xml:space="preserve">6.77  </v>
      </c>
      <c r="AC74" s="96" t="str">
        <v xml:space="preserve">6.77  </v>
      </c>
      <c r="AD74" s="96" t="str">
        <v xml:space="preserve">6.77  </v>
      </c>
      <c r="AE74" s="96" t="str">
        <v xml:space="preserve">6.77  </v>
      </c>
      <c r="AF74" s="96" t="str">
        <v xml:space="preserve">6.77  </v>
      </c>
      <c r="AG74" s="96" t="str">
        <v xml:space="preserve">6.77  </v>
      </c>
      <c r="AH74" s="96" t="str">
        <v xml:space="preserve">6.77  </v>
      </c>
      <c r="AI74" s="96" t="str">
        <v xml:space="preserve">6.77  </v>
      </c>
      <c r="AJ74" s="96" t="str">
        <v xml:space="preserve">6.77  </v>
      </c>
      <c r="AK74" s="96" t="str">
        <v xml:space="preserve">6.77  </v>
      </c>
      <c r="AL74" s="96" t="str">
        <v xml:space="preserve">6.77  </v>
      </c>
      <c r="AM74" s="96" t="str">
        <v xml:space="preserve">6.77  </v>
      </c>
      <c r="AN74" s="96" t="str">
        <v xml:space="preserve">6.77  </v>
      </c>
      <c r="AO74" s="96" t="str">
        <v xml:space="preserve">6.77  </v>
      </c>
      <c r="AP74" s="96" t="str">
        <v xml:space="preserve">6.77  </v>
      </c>
      <c r="AQ74" s="96" t="str">
        <v xml:space="preserve">6.77  </v>
      </c>
      <c r="AR74" s="96" t="str">
        <v xml:space="preserve">6.77  </v>
      </c>
      <c r="AS74" s="96" t="str">
        <v xml:space="preserve">6.77  </v>
      </c>
      <c r="AT74" s="96" t="str">
        <v xml:space="preserve">6.77  </v>
      </c>
      <c r="AU74" s="96" t="str">
        <v xml:space="preserve">6.77  </v>
      </c>
      <c r="AV74" s="96" t="str">
        <v xml:space="preserve">6.77  </v>
      </c>
      <c r="AW74" s="96" t="str">
        <v xml:space="preserve">6.77  </v>
      </c>
      <c r="AX74" s="77" t="s">
        <v>678</v>
      </c>
      <c r="AY74" s="96"/>
      <c r="AZ74" s="96"/>
      <c r="BA74" s="96"/>
      <c r="BB74" s="96"/>
      <c r="BD74" s="77"/>
      <c r="BE74" s="77"/>
      <c r="BF74" s="77"/>
      <c r="BG74" s="77"/>
      <c r="BH74" s="77"/>
      <c r="BI74" s="77"/>
      <c r="BJ74" s="77"/>
      <c r="BK74" s="77"/>
    </row>
    <row r="75" spans="2:63" ht="20.100000000000001" customHeight="1" x14ac:dyDescent="0.3">
      <c r="B75" s="88" t="s">
        <v>538</v>
      </c>
      <c r="C75" s="17">
        <f t="shared" si="0"/>
        <v>42.9754</v>
      </c>
      <c r="D75" s="18">
        <f t="shared" si="0"/>
        <v>118.9509</v>
      </c>
      <c r="E75" s="64">
        <f t="shared" si="0"/>
        <v>-9</v>
      </c>
      <c r="F75" s="17"/>
      <c r="G75" s="18"/>
      <c r="H75" s="19"/>
      <c r="I75" s="8" t="str" cm="1">
        <f t="array" ref="I75">_xlfn.CONCAT(ROUND(F75:H75,2)&amp;", ")</f>
        <v xml:space="preserve">0, 0, 0, </v>
      </c>
      <c r="J75" s="8"/>
      <c r="N75" s="31"/>
      <c r="O75" s="15"/>
      <c r="P75" s="96" t="str">
        <v xml:space="preserve">6.7  </v>
      </c>
      <c r="Q75" s="96" t="str">
        <v xml:space="preserve">6.7  </v>
      </c>
      <c r="R75" s="96" t="str">
        <v xml:space="preserve">6.7  </v>
      </c>
      <c r="S75" s="96" t="str">
        <v xml:space="preserve">6.7  </v>
      </c>
      <c r="T75" s="96" t="str">
        <v xml:space="preserve">6.7  </v>
      </c>
      <c r="U75" s="96" t="str">
        <v xml:space="preserve">6.7  </v>
      </c>
      <c r="V75" s="96" t="str">
        <v xml:space="preserve">6.7  </v>
      </c>
      <c r="W75" s="96" t="str">
        <v xml:space="preserve">6.7  </v>
      </c>
      <c r="X75" s="96" t="str">
        <v xml:space="preserve">6.7  </v>
      </c>
      <c r="Y75" s="96" t="str">
        <v xml:space="preserve">6.7  </v>
      </c>
      <c r="Z75" s="96" t="str">
        <v xml:space="preserve">6.7  </v>
      </c>
      <c r="AA75" s="96" t="str">
        <v xml:space="preserve">6.7  </v>
      </c>
      <c r="AB75" s="96" t="str">
        <v xml:space="preserve">6.7  </v>
      </c>
      <c r="AC75" s="96" t="str">
        <v xml:space="preserve">6.7  </v>
      </c>
      <c r="AD75" s="96" t="str">
        <v xml:space="preserve">6.7  </v>
      </c>
      <c r="AE75" s="96" t="str">
        <v xml:space="preserve">6.7  </v>
      </c>
      <c r="AF75" s="96" t="str">
        <v xml:space="preserve">6.7  </v>
      </c>
      <c r="AG75" s="96" t="str">
        <v xml:space="preserve">6.7  </v>
      </c>
      <c r="AH75" s="96" t="str">
        <v xml:space="preserve">6.7  </v>
      </c>
      <c r="AI75" s="96" t="str">
        <v xml:space="preserve">6.7  </v>
      </c>
      <c r="AJ75" s="96" t="str">
        <v xml:space="preserve">6.7  </v>
      </c>
      <c r="AK75" s="96" t="str">
        <v xml:space="preserve">6.7  </v>
      </c>
      <c r="AL75" s="96" t="str">
        <v xml:space="preserve">6.7  </v>
      </c>
      <c r="AM75" s="96" t="str">
        <v xml:space="preserve">6.7  </v>
      </c>
      <c r="AN75" s="96" t="str">
        <v xml:space="preserve">6.7  </v>
      </c>
      <c r="AO75" s="96" t="str">
        <v xml:space="preserve">6.7  </v>
      </c>
      <c r="AP75" s="96" t="str">
        <v xml:space="preserve">6.7  </v>
      </c>
      <c r="AQ75" s="96" t="str">
        <v xml:space="preserve">6.7  </v>
      </c>
      <c r="AR75" s="96" t="str">
        <v xml:space="preserve">6.7  </v>
      </c>
      <c r="AS75" s="96" t="str">
        <v xml:space="preserve">6.7  </v>
      </c>
      <c r="AT75" s="96" t="str">
        <v xml:space="preserve">6.7  </v>
      </c>
      <c r="AU75" s="96" t="str">
        <v xml:space="preserve">6.7  </v>
      </c>
      <c r="AV75" s="96" t="str">
        <v xml:space="preserve">6.7  </v>
      </c>
      <c r="AW75" s="96" t="str">
        <v xml:space="preserve">6.7  </v>
      </c>
      <c r="AX75" s="77" t="s">
        <v>678</v>
      </c>
      <c r="AY75" s="96"/>
      <c r="AZ75" s="96"/>
      <c r="BA75" s="96"/>
      <c r="BB75" s="96"/>
      <c r="BD75" s="77"/>
      <c r="BE75" s="77"/>
      <c r="BF75" s="77"/>
      <c r="BG75" s="77"/>
      <c r="BH75" s="77"/>
      <c r="BI75" s="77"/>
      <c r="BJ75" s="77"/>
      <c r="BK75" s="77"/>
    </row>
    <row r="76" spans="2:63" ht="20.100000000000001" customHeight="1" x14ac:dyDescent="0.3">
      <c r="B76" s="88" t="s">
        <v>539</v>
      </c>
      <c r="C76" s="17">
        <f t="shared" si="0"/>
        <v>42.9754</v>
      </c>
      <c r="D76" s="18">
        <f t="shared" si="0"/>
        <v>117.9509</v>
      </c>
      <c r="E76" s="64">
        <f t="shared" si="0"/>
        <v>-9</v>
      </c>
      <c r="F76" s="17"/>
      <c r="G76" s="18"/>
      <c r="H76" s="19"/>
      <c r="I76" s="8" t="str" cm="1">
        <f t="array" ref="I76">_xlfn.CONCAT(ROUND(F76:H76,2)&amp;", ")</f>
        <v xml:space="preserve">0, 0, 0, </v>
      </c>
      <c r="J76" s="8"/>
      <c r="N76" s="31"/>
      <c r="O76" s="15"/>
      <c r="P76" s="96" t="str">
        <v xml:space="preserve">5.9  </v>
      </c>
      <c r="Q76" s="96" t="str">
        <v xml:space="preserve">5.9  </v>
      </c>
      <c r="R76" s="96" t="str">
        <v xml:space="preserve">5.9  </v>
      </c>
      <c r="S76" s="96" t="str">
        <v xml:space="preserve">5.9  </v>
      </c>
      <c r="T76" s="96" t="str">
        <v xml:space="preserve">5.9  </v>
      </c>
      <c r="U76" s="96" t="str">
        <v xml:space="preserve">5.9  </v>
      </c>
      <c r="V76" s="96" t="str">
        <v xml:space="preserve">5.9  </v>
      </c>
      <c r="W76" s="96" t="str">
        <v xml:space="preserve">5.9  </v>
      </c>
      <c r="X76" s="96" t="str">
        <v xml:space="preserve">5.9  </v>
      </c>
      <c r="Y76" s="96" t="str">
        <v xml:space="preserve">5.9  </v>
      </c>
      <c r="Z76" s="96" t="str">
        <v xml:space="preserve">5.9  </v>
      </c>
      <c r="AA76" s="96" t="str">
        <v xml:space="preserve">5.9  </v>
      </c>
      <c r="AB76" s="96" t="str">
        <v xml:space="preserve">5.9  </v>
      </c>
      <c r="AC76" s="96" t="str">
        <v xml:space="preserve">5.9  </v>
      </c>
      <c r="AD76" s="96" t="str">
        <v xml:space="preserve">5.9  </v>
      </c>
      <c r="AE76" s="96" t="str">
        <v xml:space="preserve">5.9  </v>
      </c>
      <c r="AF76" s="96" t="str">
        <v xml:space="preserve">5.9  </v>
      </c>
      <c r="AG76" s="96" t="str">
        <v xml:space="preserve">5.9  </v>
      </c>
      <c r="AH76" s="96" t="str">
        <v xml:space="preserve">5.9  </v>
      </c>
      <c r="AI76" s="96" t="str">
        <v xml:space="preserve">5.9  </v>
      </c>
      <c r="AJ76" s="96" t="str">
        <v xml:space="preserve">5.9  </v>
      </c>
      <c r="AK76" s="96" t="str">
        <v xml:space="preserve">5.9  </v>
      </c>
      <c r="AL76" s="96" t="str">
        <v xml:space="preserve">5.9  </v>
      </c>
      <c r="AM76" s="96" t="str">
        <v xml:space="preserve">5.9  </v>
      </c>
      <c r="AN76" s="96" t="str">
        <v xml:space="preserve">5.9  </v>
      </c>
      <c r="AO76" s="96" t="str">
        <v xml:space="preserve">5.9  </v>
      </c>
      <c r="AP76" s="96" t="str">
        <v xml:space="preserve">5.9  </v>
      </c>
      <c r="AQ76" s="96" t="str">
        <v xml:space="preserve">5.9  </v>
      </c>
      <c r="AR76" s="96" t="str">
        <v xml:space="preserve">5.9  </v>
      </c>
      <c r="AS76" s="96" t="str">
        <v xml:space="preserve">5.9  </v>
      </c>
      <c r="AT76" s="96" t="str">
        <v xml:space="preserve">5.9  </v>
      </c>
      <c r="AU76" s="96" t="str">
        <v xml:space="preserve">5.9  </v>
      </c>
      <c r="AV76" s="96" t="str">
        <v xml:space="preserve">5.9  </v>
      </c>
      <c r="AW76" s="96" t="str">
        <v xml:space="preserve">5.9  </v>
      </c>
      <c r="AX76" s="77" t="s">
        <v>678</v>
      </c>
      <c r="AY76" s="96"/>
      <c r="AZ76" s="96"/>
      <c r="BA76" s="96"/>
      <c r="BB76" s="96"/>
      <c r="BD76" s="77"/>
      <c r="BE76" s="77"/>
      <c r="BF76" s="77"/>
      <c r="BG76" s="77"/>
      <c r="BH76" s="77"/>
      <c r="BI76" s="77"/>
      <c r="BJ76" s="77"/>
      <c r="BK76" s="77"/>
    </row>
    <row r="77" spans="2:63" ht="20.100000000000001" customHeight="1" x14ac:dyDescent="0.3">
      <c r="B77" s="89" t="s">
        <v>540</v>
      </c>
      <c r="C77" s="17">
        <f t="shared" si="0"/>
        <v>42.9754</v>
      </c>
      <c r="D77" s="18">
        <f t="shared" si="0"/>
        <v>116.9509</v>
      </c>
      <c r="E77" s="64">
        <f t="shared" si="0"/>
        <v>-9</v>
      </c>
      <c r="F77" s="17"/>
      <c r="G77" s="18"/>
      <c r="H77" s="19"/>
      <c r="I77" s="8" t="str" cm="1">
        <f t="array" ref="I77">_xlfn.CONCAT(ROUND(F77:H77,2)&amp;", ")</f>
        <v xml:space="preserve">0, 0, 0, </v>
      </c>
      <c r="J77" s="8"/>
      <c r="N77" s="31"/>
      <c r="O77" s="15"/>
      <c r="P77" s="96" t="str">
        <v xml:space="preserve">5.77  </v>
      </c>
      <c r="Q77" s="96" t="str">
        <v xml:space="preserve">5.77  </v>
      </c>
      <c r="R77" s="96" t="str">
        <v xml:space="preserve">5.77  </v>
      </c>
      <c r="S77" s="96" t="str">
        <v xml:space="preserve">5.77  </v>
      </c>
      <c r="T77" s="96" t="str">
        <v xml:space="preserve">5.77  </v>
      </c>
      <c r="U77" s="96" t="str">
        <v xml:space="preserve">5.77  </v>
      </c>
      <c r="V77" s="96" t="str">
        <v xml:space="preserve">5.77  </v>
      </c>
      <c r="W77" s="96" t="str">
        <v xml:space="preserve">5.77  </v>
      </c>
      <c r="X77" s="96" t="str">
        <v xml:space="preserve">5.77  </v>
      </c>
      <c r="Y77" s="96" t="str">
        <v xml:space="preserve">5.77  </v>
      </c>
      <c r="Z77" s="96" t="str">
        <v xml:space="preserve">5.77  </v>
      </c>
      <c r="AA77" s="96" t="str">
        <v xml:space="preserve">5.77  </v>
      </c>
      <c r="AB77" s="96" t="str">
        <v xml:space="preserve">5.77  </v>
      </c>
      <c r="AC77" s="96" t="str">
        <v xml:space="preserve">5.77  </v>
      </c>
      <c r="AD77" s="96" t="str">
        <v xml:space="preserve">5.77  </v>
      </c>
      <c r="AE77" s="96" t="str">
        <v xml:space="preserve">5.77  </v>
      </c>
      <c r="AF77" s="96" t="str">
        <v xml:space="preserve">5.77  </v>
      </c>
      <c r="AG77" s="96" t="str">
        <v xml:space="preserve">5.77  </v>
      </c>
      <c r="AH77" s="96" t="str">
        <v xml:space="preserve">5.77  </v>
      </c>
      <c r="AI77" s="96" t="str">
        <v xml:space="preserve">5.77  </v>
      </c>
      <c r="AJ77" s="96" t="str">
        <v xml:space="preserve">5.77  </v>
      </c>
      <c r="AK77" s="96" t="str">
        <v xml:space="preserve">5.77  </v>
      </c>
      <c r="AL77" s="96" t="str">
        <v xml:space="preserve">5.77  </v>
      </c>
      <c r="AM77" s="96" t="str">
        <v xml:space="preserve">5.77  </v>
      </c>
      <c r="AN77" s="96" t="str">
        <v xml:space="preserve">5.77  </v>
      </c>
      <c r="AO77" s="96" t="str">
        <v xml:space="preserve">5.77  </v>
      </c>
      <c r="AP77" s="96" t="str">
        <v xml:space="preserve">5.77  </v>
      </c>
      <c r="AQ77" s="96" t="str">
        <v xml:space="preserve">5.77  </v>
      </c>
      <c r="AR77" s="96" t="str">
        <v xml:space="preserve">5.77  </v>
      </c>
      <c r="AS77" s="96" t="str">
        <v xml:space="preserve">5.77  </v>
      </c>
      <c r="AT77" s="96" t="str">
        <v xml:space="preserve">5.77  </v>
      </c>
      <c r="AU77" s="96" t="str">
        <v xml:space="preserve">5.77  </v>
      </c>
      <c r="AV77" s="96" t="str">
        <v xml:space="preserve">5.77  </v>
      </c>
      <c r="AW77" s="96" t="str">
        <v xml:space="preserve">5.77  </v>
      </c>
      <c r="AX77" s="77" t="s">
        <v>678</v>
      </c>
      <c r="AY77" s="96"/>
      <c r="AZ77" s="96"/>
      <c r="BA77" s="96"/>
      <c r="BB77" s="96"/>
      <c r="BD77" s="77"/>
      <c r="BE77" s="77"/>
      <c r="BF77" s="77"/>
      <c r="BG77" s="77"/>
      <c r="BH77" s="77"/>
      <c r="BI77" s="77"/>
      <c r="BJ77" s="77"/>
      <c r="BK77" s="77"/>
    </row>
    <row r="78" spans="2:63" ht="20.100000000000001" customHeight="1" x14ac:dyDescent="0.3">
      <c r="B78" s="87" t="s">
        <v>541</v>
      </c>
      <c r="C78" s="17">
        <f t="shared" si="0"/>
        <v>42.9754</v>
      </c>
      <c r="D78" s="18">
        <f t="shared" si="0"/>
        <v>115.9509</v>
      </c>
      <c r="E78" s="64">
        <f t="shared" si="0"/>
        <v>-9</v>
      </c>
      <c r="F78" s="17"/>
      <c r="G78" s="18"/>
      <c r="H78" s="19"/>
      <c r="I78" s="8" t="str" cm="1">
        <f t="array" ref="I78">_xlfn.CONCAT(ROUND(F78:H78,2)&amp;", ")</f>
        <v xml:space="preserve">0, 0, 0, </v>
      </c>
      <c r="J78" s="8"/>
      <c r="N78" s="31"/>
      <c r="O78" s="15"/>
      <c r="P78" s="96" t="str">
        <v xml:space="preserve">5.7  </v>
      </c>
      <c r="Q78" s="96" t="str">
        <v xml:space="preserve">5.7  </v>
      </c>
      <c r="R78" s="96" t="str">
        <v xml:space="preserve">5.7  </v>
      </c>
      <c r="S78" s="96" t="str">
        <v xml:space="preserve">5.7  </v>
      </c>
      <c r="T78" s="96" t="str">
        <v xml:space="preserve">5.7  </v>
      </c>
      <c r="U78" s="96" t="str">
        <v xml:space="preserve">5.7  </v>
      </c>
      <c r="V78" s="96" t="str">
        <v xml:space="preserve">5.7  </v>
      </c>
      <c r="W78" s="96" t="str">
        <v xml:space="preserve">5.7  </v>
      </c>
      <c r="X78" s="96" t="str">
        <v xml:space="preserve">5.7  </v>
      </c>
      <c r="Y78" s="96" t="str">
        <v xml:space="preserve">5.7  </v>
      </c>
      <c r="Z78" s="96" t="str">
        <v xml:space="preserve">5.7  </v>
      </c>
      <c r="AA78" s="96" t="str">
        <v xml:space="preserve">5.7  </v>
      </c>
      <c r="AB78" s="96" t="str">
        <v xml:space="preserve">5.7  </v>
      </c>
      <c r="AC78" s="96" t="str">
        <v xml:space="preserve">5.7  </v>
      </c>
      <c r="AD78" s="96" t="str">
        <v xml:space="preserve">5.7  </v>
      </c>
      <c r="AE78" s="96" t="str">
        <v xml:space="preserve">5.7  </v>
      </c>
      <c r="AF78" s="96" t="str">
        <v xml:space="preserve">5.7  </v>
      </c>
      <c r="AG78" s="96" t="str">
        <v xml:space="preserve">5.7  </v>
      </c>
      <c r="AH78" s="96" t="str">
        <v xml:space="preserve">5.7  </v>
      </c>
      <c r="AI78" s="96" t="str">
        <v xml:space="preserve">5.7  </v>
      </c>
      <c r="AJ78" s="96" t="str">
        <v xml:space="preserve">5.7  </v>
      </c>
      <c r="AK78" s="96" t="str">
        <v xml:space="preserve">5.7  </v>
      </c>
      <c r="AL78" s="96" t="str">
        <v xml:space="preserve">5.7  </v>
      </c>
      <c r="AM78" s="96" t="str">
        <v xml:space="preserve">5.7  </v>
      </c>
      <c r="AN78" s="96" t="str">
        <v xml:space="preserve">5.7  </v>
      </c>
      <c r="AO78" s="96" t="str">
        <v xml:space="preserve">5.7  </v>
      </c>
      <c r="AP78" s="96" t="str">
        <v xml:space="preserve">5.7  </v>
      </c>
      <c r="AQ78" s="96" t="str">
        <v xml:space="preserve">5.7  </v>
      </c>
      <c r="AR78" s="96" t="str">
        <v xml:space="preserve">5.7  </v>
      </c>
      <c r="AS78" s="96" t="str">
        <v xml:space="preserve">5.7  </v>
      </c>
      <c r="AT78" s="96" t="str">
        <v xml:space="preserve">5.7  </v>
      </c>
      <c r="AU78" s="96" t="str">
        <v xml:space="preserve">5.7  </v>
      </c>
      <c r="AV78" s="96" t="str">
        <v xml:space="preserve">5.7  </v>
      </c>
      <c r="AW78" s="96" t="str">
        <v xml:space="preserve">5.7  </v>
      </c>
      <c r="AX78" s="77" t="s">
        <v>678</v>
      </c>
      <c r="AY78" s="96"/>
      <c r="AZ78" s="96"/>
      <c r="BA78" s="96"/>
      <c r="BB78" s="96"/>
      <c r="BD78" s="77"/>
      <c r="BE78" s="77"/>
      <c r="BF78" s="77"/>
      <c r="BG78" s="77"/>
      <c r="BH78" s="77"/>
      <c r="BI78" s="77"/>
      <c r="BJ78" s="77"/>
      <c r="BK78" s="77"/>
    </row>
    <row r="79" spans="2:63" ht="20.100000000000001" customHeight="1" x14ac:dyDescent="0.3">
      <c r="B79" s="88" t="s">
        <v>542</v>
      </c>
      <c r="C79" s="17">
        <f t="shared" si="0"/>
        <v>52.875399999999999</v>
      </c>
      <c r="D79" s="18">
        <f t="shared" si="0"/>
        <v>106.1709</v>
      </c>
      <c r="E79" s="64">
        <f t="shared" si="0"/>
        <v>-9</v>
      </c>
      <c r="F79" s="17"/>
      <c r="G79" s="18"/>
      <c r="H79" s="19"/>
      <c r="I79" s="8" t="str" cm="1">
        <f t="array" ref="I79">_xlfn.CONCAT(ROUND(F79:H79,2)&amp;", ")</f>
        <v xml:space="preserve">0, 0, 0, </v>
      </c>
      <c r="J79" s="8"/>
      <c r="N79" s="31"/>
      <c r="O79" s="15"/>
      <c r="P79" s="96" t="str">
        <v xml:space="preserve">5.07  </v>
      </c>
      <c r="Q79" s="96" t="str">
        <v xml:space="preserve">5.07  </v>
      </c>
      <c r="R79" s="96" t="str">
        <v xml:space="preserve">5.07  </v>
      </c>
      <c r="S79" s="96" t="str">
        <v xml:space="preserve">5.07  </v>
      </c>
      <c r="T79" s="96" t="str">
        <v xml:space="preserve">5.07  </v>
      </c>
      <c r="U79" s="96" t="str">
        <v xml:space="preserve">5.07  </v>
      </c>
      <c r="V79" s="96" t="str">
        <v xml:space="preserve">5.07  </v>
      </c>
      <c r="W79" s="96" t="str">
        <v xml:space="preserve">5.07  </v>
      </c>
      <c r="X79" s="96" t="str">
        <v xml:space="preserve">5.07  </v>
      </c>
      <c r="Y79" s="96" t="str">
        <v xml:space="preserve">5.07  </v>
      </c>
      <c r="Z79" s="96" t="str">
        <v xml:space="preserve">5.07  </v>
      </c>
      <c r="AA79" s="96" t="str">
        <v xml:space="preserve">5.07  </v>
      </c>
      <c r="AB79" s="96" t="str">
        <v xml:space="preserve">5.07  </v>
      </c>
      <c r="AC79" s="96" t="str">
        <v xml:space="preserve">5.07  </v>
      </c>
      <c r="AD79" s="96" t="str">
        <v xml:space="preserve">5.07  </v>
      </c>
      <c r="AE79" s="96" t="str">
        <v xml:space="preserve">5.07  </v>
      </c>
      <c r="AF79" s="96" t="str">
        <v xml:space="preserve">5.07  </v>
      </c>
      <c r="AG79" s="96" t="str">
        <v xml:space="preserve">5.07  </v>
      </c>
      <c r="AH79" s="96" t="str">
        <v xml:space="preserve">5.07  </v>
      </c>
      <c r="AI79" s="96" t="str">
        <v xml:space="preserve">5.07  </v>
      </c>
      <c r="AJ79" s="96" t="str">
        <v xml:space="preserve">5.07  </v>
      </c>
      <c r="AK79" s="96" t="str">
        <v xml:space="preserve">5.07  </v>
      </c>
      <c r="AL79" s="96" t="str">
        <v xml:space="preserve">5.07  </v>
      </c>
      <c r="AM79" s="96" t="str">
        <v xml:space="preserve">5.07  </v>
      </c>
      <c r="AN79" s="96" t="str">
        <v xml:space="preserve">5.07  </v>
      </c>
      <c r="AO79" s="96" t="str">
        <v xml:space="preserve">5.07  </v>
      </c>
      <c r="AP79" s="96" t="str">
        <v xml:space="preserve">5.07  </v>
      </c>
      <c r="AQ79" s="96" t="str">
        <v xml:space="preserve">5.07  </v>
      </c>
      <c r="AR79" s="96" t="str">
        <v xml:space="preserve">5.07  </v>
      </c>
      <c r="AS79" s="96" t="str">
        <v xml:space="preserve">5.07  </v>
      </c>
      <c r="AT79" s="96" t="str">
        <v xml:space="preserve">5.07  </v>
      </c>
      <c r="AU79" s="96" t="str">
        <v xml:space="preserve">5.07  </v>
      </c>
      <c r="AV79" s="96" t="str">
        <v xml:space="preserve">5.07  </v>
      </c>
      <c r="AW79" s="96" t="str">
        <v xml:space="preserve">5.07  </v>
      </c>
      <c r="AX79" s="77" t="s">
        <v>678</v>
      </c>
      <c r="AY79" s="96"/>
      <c r="AZ79" s="96"/>
      <c r="BA79" s="96"/>
      <c r="BB79" s="96"/>
      <c r="BD79" s="77"/>
      <c r="BE79" s="77"/>
      <c r="BF79" s="77"/>
      <c r="BG79" s="77"/>
      <c r="BH79" s="77"/>
      <c r="BI79" s="77"/>
      <c r="BJ79" s="77"/>
      <c r="BK79" s="77"/>
    </row>
    <row r="80" spans="2:63" ht="20.100000000000001" customHeight="1" x14ac:dyDescent="0.3">
      <c r="B80" s="88" t="s">
        <v>543</v>
      </c>
      <c r="C80" s="17">
        <f t="shared" si="0"/>
        <v>52.875399999999999</v>
      </c>
      <c r="D80" s="18">
        <f t="shared" si="0"/>
        <v>106.82089999999999</v>
      </c>
      <c r="E80" s="64">
        <f t="shared" si="0"/>
        <v>-9</v>
      </c>
      <c r="F80" s="17"/>
      <c r="G80" s="18"/>
      <c r="H80" s="19"/>
      <c r="I80" s="8" t="str" cm="1">
        <f t="array" ref="I80">_xlfn.CONCAT(ROUND(F80:H80,2)&amp;", ")</f>
        <v xml:space="preserve">0, 0, 0, </v>
      </c>
      <c r="J80" s="8"/>
      <c r="N80" s="31"/>
      <c r="O80" s="15"/>
      <c r="P80" s="96" t="str">
        <v xml:space="preserve">5.02  </v>
      </c>
      <c r="Q80" s="96" t="str">
        <v xml:space="preserve">5.02  </v>
      </c>
      <c r="R80" s="96" t="str">
        <v xml:space="preserve">5.02  </v>
      </c>
      <c r="S80" s="96" t="str">
        <v xml:space="preserve">5.02  </v>
      </c>
      <c r="T80" s="96" t="str">
        <v xml:space="preserve">5.02  </v>
      </c>
      <c r="U80" s="96" t="str">
        <v xml:space="preserve">5.02  </v>
      </c>
      <c r="V80" s="96" t="str">
        <v xml:space="preserve">5.02  </v>
      </c>
      <c r="W80" s="96" t="str">
        <v xml:space="preserve">5.02  </v>
      </c>
      <c r="X80" s="96" t="str">
        <v xml:space="preserve">5.02  </v>
      </c>
      <c r="Y80" s="96" t="str">
        <v xml:space="preserve">5.02  </v>
      </c>
      <c r="Z80" s="96" t="str">
        <v xml:space="preserve">5.02  </v>
      </c>
      <c r="AA80" s="96" t="str">
        <v xml:space="preserve">5.02  </v>
      </c>
      <c r="AB80" s="96" t="str">
        <v xml:space="preserve">5.02  </v>
      </c>
      <c r="AC80" s="96" t="str">
        <v xml:space="preserve">5.02  </v>
      </c>
      <c r="AD80" s="96" t="str">
        <v xml:space="preserve">5.02  </v>
      </c>
      <c r="AE80" s="96" t="str">
        <v xml:space="preserve">5.02  </v>
      </c>
      <c r="AF80" s="96" t="str">
        <v xml:space="preserve">5.02  </v>
      </c>
      <c r="AG80" s="96" t="str">
        <v xml:space="preserve">5.02  </v>
      </c>
      <c r="AH80" s="96" t="str">
        <v xml:space="preserve">5.02  </v>
      </c>
      <c r="AI80" s="96" t="str">
        <v xml:space="preserve">5.02  </v>
      </c>
      <c r="AJ80" s="96" t="str">
        <v xml:space="preserve">5.02  </v>
      </c>
      <c r="AK80" s="96" t="str">
        <v xml:space="preserve">5.02  </v>
      </c>
      <c r="AL80" s="96" t="str">
        <v xml:space="preserve">5.02  </v>
      </c>
      <c r="AM80" s="96" t="str">
        <v xml:space="preserve">5.02  </v>
      </c>
      <c r="AN80" s="96" t="str">
        <v xml:space="preserve">5.02  </v>
      </c>
      <c r="AO80" s="96" t="str">
        <v xml:space="preserve">5.02  </v>
      </c>
      <c r="AP80" s="96" t="str">
        <v xml:space="preserve">5.02  </v>
      </c>
      <c r="AQ80" s="96" t="str">
        <v xml:space="preserve">5.02  </v>
      </c>
      <c r="AR80" s="96" t="str">
        <v xml:space="preserve">5.02  </v>
      </c>
      <c r="AS80" s="96" t="str">
        <v xml:space="preserve">5.02  </v>
      </c>
      <c r="AT80" s="96" t="str">
        <v xml:space="preserve">5.02  </v>
      </c>
      <c r="AU80" s="96" t="str">
        <v xml:space="preserve">5.02  </v>
      </c>
      <c r="AV80" s="96" t="str">
        <v xml:space="preserve">5.02  </v>
      </c>
      <c r="AW80" s="96" t="str">
        <v xml:space="preserve">5.02  </v>
      </c>
      <c r="AX80" s="77" t="s">
        <v>678</v>
      </c>
      <c r="AY80" s="96"/>
      <c r="AZ80" s="96"/>
      <c r="BA80" s="96"/>
      <c r="BB80" s="96"/>
      <c r="BD80" s="77"/>
      <c r="BE80" s="77"/>
      <c r="BF80" s="77"/>
      <c r="BG80" s="77"/>
      <c r="BH80" s="77"/>
      <c r="BI80" s="77"/>
      <c r="BJ80" s="77"/>
      <c r="BK80" s="77"/>
    </row>
    <row r="81" spans="2:63" ht="20.100000000000001" customHeight="1" x14ac:dyDescent="0.3">
      <c r="B81" s="88" t="s">
        <v>544</v>
      </c>
      <c r="C81" s="17">
        <f t="shared" si="0"/>
        <v>52.875399999999999</v>
      </c>
      <c r="D81" s="18">
        <f t="shared" si="0"/>
        <v>107.82089999999999</v>
      </c>
      <c r="E81" s="64">
        <f t="shared" si="0"/>
        <v>-9</v>
      </c>
      <c r="F81" s="17"/>
      <c r="G81" s="18"/>
      <c r="H81" s="19"/>
      <c r="I81" s="8" t="str" cm="1">
        <f t="array" ref="I81">_xlfn.CONCAT(ROUND(F81:H81,2)&amp;", ")</f>
        <v xml:space="preserve">0, 0, 0, </v>
      </c>
      <c r="J81" s="8"/>
      <c r="N81" s="31"/>
      <c r="O81" s="15"/>
      <c r="P81" s="96" t="str">
        <v xml:space="preserve">4.77  </v>
      </c>
      <c r="Q81" s="96" t="str">
        <v xml:space="preserve">4.77  </v>
      </c>
      <c r="R81" s="96" t="str">
        <v xml:space="preserve">4.77  </v>
      </c>
      <c r="S81" s="96" t="str">
        <v xml:space="preserve">4.77  </v>
      </c>
      <c r="T81" s="96" t="str">
        <v xml:space="preserve">4.77  </v>
      </c>
      <c r="U81" s="96" t="str">
        <v xml:space="preserve">4.77  </v>
      </c>
      <c r="V81" s="96" t="str">
        <v xml:space="preserve">4.77  </v>
      </c>
      <c r="W81" s="96" t="str">
        <v xml:space="preserve">4.77  </v>
      </c>
      <c r="X81" s="96" t="str">
        <v xml:space="preserve">4.77  </v>
      </c>
      <c r="Y81" s="96" t="str">
        <v xml:space="preserve">4.77  </v>
      </c>
      <c r="Z81" s="96" t="str">
        <v xml:space="preserve">4.77  </v>
      </c>
      <c r="AA81" s="96" t="str">
        <v xml:space="preserve">4.77  </v>
      </c>
      <c r="AB81" s="96" t="str">
        <v xml:space="preserve">4.77  </v>
      </c>
      <c r="AC81" s="96" t="str">
        <v xml:space="preserve">4.77  </v>
      </c>
      <c r="AD81" s="96" t="str">
        <v xml:space="preserve">4.77  </v>
      </c>
      <c r="AE81" s="96" t="str">
        <v xml:space="preserve">4.77  </v>
      </c>
      <c r="AF81" s="96" t="str">
        <v xml:space="preserve">4.77  </v>
      </c>
      <c r="AG81" s="96" t="str">
        <v xml:space="preserve">4.77  </v>
      </c>
      <c r="AH81" s="96" t="str">
        <v xml:space="preserve">4.77  </v>
      </c>
      <c r="AI81" s="96" t="str">
        <v xml:space="preserve">4.77  </v>
      </c>
      <c r="AJ81" s="96" t="str">
        <v xml:space="preserve">4.77  </v>
      </c>
      <c r="AK81" s="96" t="str">
        <v xml:space="preserve">4.77  </v>
      </c>
      <c r="AL81" s="96" t="str">
        <v xml:space="preserve">4.77  </v>
      </c>
      <c r="AM81" s="96" t="str">
        <v xml:space="preserve">4.77  </v>
      </c>
      <c r="AN81" s="96" t="str">
        <v xml:space="preserve">4.77  </v>
      </c>
      <c r="AO81" s="96" t="str">
        <v xml:space="preserve">4.77  </v>
      </c>
      <c r="AP81" s="96" t="str">
        <v xml:space="preserve">4.77  </v>
      </c>
      <c r="AQ81" s="96" t="str">
        <v xml:space="preserve">4.77  </v>
      </c>
      <c r="AR81" s="96" t="str">
        <v xml:space="preserve">4.77  </v>
      </c>
      <c r="AS81" s="96" t="str">
        <v xml:space="preserve">4.77  </v>
      </c>
      <c r="AT81" s="96" t="str">
        <v xml:space="preserve">4.77  </v>
      </c>
      <c r="AU81" s="96" t="str">
        <v xml:space="preserve">4.77  </v>
      </c>
      <c r="AV81" s="96" t="str">
        <v xml:space="preserve">4.77  </v>
      </c>
      <c r="AW81" s="96" t="str">
        <v xml:space="preserve">4.77  </v>
      </c>
      <c r="AX81" s="77" t="s">
        <v>678</v>
      </c>
      <c r="AY81" s="96"/>
      <c r="AZ81" s="96"/>
      <c r="BA81" s="96"/>
      <c r="BB81" s="96"/>
      <c r="BD81" s="77"/>
      <c r="BE81" s="77"/>
      <c r="BF81" s="77"/>
      <c r="BG81" s="77"/>
      <c r="BH81" s="77"/>
      <c r="BI81" s="77"/>
      <c r="BJ81" s="77"/>
      <c r="BK81" s="77"/>
    </row>
    <row r="82" spans="2:63" ht="20.100000000000001" customHeight="1" x14ac:dyDescent="0.3">
      <c r="B82" s="88" t="s">
        <v>545</v>
      </c>
      <c r="C82" s="17">
        <f t="shared" si="0"/>
        <v>52.875399999999999</v>
      </c>
      <c r="D82" s="18">
        <f t="shared" si="0"/>
        <v>108.82089999999999</v>
      </c>
      <c r="E82" s="64">
        <f t="shared" si="0"/>
        <v>-9</v>
      </c>
      <c r="F82" s="17"/>
      <c r="G82" s="18"/>
      <c r="H82" s="19"/>
      <c r="I82" s="8" t="str" cm="1">
        <f t="array" ref="I82">_xlfn.CONCAT(ROUND(F82:H82,2)&amp;", ")</f>
        <v xml:space="preserve">0, 0, 0, </v>
      </c>
      <c r="J82" s="8"/>
      <c r="N82" s="31"/>
      <c r="O82" s="15"/>
      <c r="P82" s="96" t="str">
        <v xml:space="preserve">3.77  </v>
      </c>
      <c r="Q82" s="96" t="str">
        <v xml:space="preserve">3.77  </v>
      </c>
      <c r="R82" s="96" t="str">
        <v xml:space="preserve">3.77  </v>
      </c>
      <c r="S82" s="96" t="str">
        <v xml:space="preserve">3.77  </v>
      </c>
      <c r="T82" s="96" t="str">
        <v xml:space="preserve">3.77  </v>
      </c>
      <c r="U82" s="96" t="str">
        <v xml:space="preserve">3.77  </v>
      </c>
      <c r="V82" s="96" t="str">
        <v xml:space="preserve">3.77  </v>
      </c>
      <c r="W82" s="96" t="str">
        <v xml:space="preserve">3.77  </v>
      </c>
      <c r="X82" s="96" t="str">
        <v xml:space="preserve">3.77  </v>
      </c>
      <c r="Y82" s="96" t="str">
        <v xml:space="preserve">3.77  </v>
      </c>
      <c r="Z82" s="96" t="str">
        <v xml:space="preserve">3.77  </v>
      </c>
      <c r="AA82" s="96" t="str">
        <v xml:space="preserve">3.77  </v>
      </c>
      <c r="AB82" s="96" t="str">
        <v xml:space="preserve">3.77  </v>
      </c>
      <c r="AC82" s="96" t="str">
        <v xml:space="preserve">3.77  </v>
      </c>
      <c r="AD82" s="96" t="str">
        <v xml:space="preserve">3.77  </v>
      </c>
      <c r="AE82" s="96" t="str">
        <v xml:space="preserve">3.77  </v>
      </c>
      <c r="AF82" s="96" t="str">
        <v xml:space="preserve">3.77  </v>
      </c>
      <c r="AG82" s="96" t="str">
        <v xml:space="preserve">3.77  </v>
      </c>
      <c r="AH82" s="96" t="str">
        <v xml:space="preserve">3.77  </v>
      </c>
      <c r="AI82" s="96" t="str">
        <v xml:space="preserve">3.77  </v>
      </c>
      <c r="AJ82" s="96" t="str">
        <v xml:space="preserve">3.77  </v>
      </c>
      <c r="AK82" s="96" t="str">
        <v xml:space="preserve">3.77  </v>
      </c>
      <c r="AL82" s="96" t="str">
        <v xml:space="preserve">3.77  </v>
      </c>
      <c r="AM82" s="96" t="str">
        <v xml:space="preserve">3.77  </v>
      </c>
      <c r="AN82" s="96" t="str">
        <v xml:space="preserve">3.77  </v>
      </c>
      <c r="AO82" s="96" t="str">
        <v xml:space="preserve">3.77  </v>
      </c>
      <c r="AP82" s="96" t="str">
        <v xml:space="preserve">3.77  </v>
      </c>
      <c r="AQ82" s="96" t="str">
        <v xml:space="preserve">3.77  </v>
      </c>
      <c r="AR82" s="96" t="str">
        <v xml:space="preserve">3.77  </v>
      </c>
      <c r="AS82" s="96" t="str">
        <v xml:space="preserve">3.77  </v>
      </c>
      <c r="AT82" s="96" t="str">
        <v xml:space="preserve">3.77  </v>
      </c>
      <c r="AU82" s="96" t="str">
        <v xml:space="preserve">3.77  </v>
      </c>
      <c r="AV82" s="96" t="str">
        <v xml:space="preserve">3.77  </v>
      </c>
      <c r="AW82" s="96" t="str">
        <v xml:space="preserve">3.77  </v>
      </c>
      <c r="AX82" s="77" t="s">
        <v>678</v>
      </c>
      <c r="AY82" s="96"/>
      <c r="AZ82" s="96"/>
      <c r="BA82" s="96"/>
      <c r="BB82" s="96"/>
      <c r="BD82" s="77"/>
      <c r="BE82" s="77"/>
      <c r="BF82" s="77"/>
      <c r="BG82" s="77"/>
      <c r="BH82" s="77"/>
      <c r="BI82" s="77"/>
      <c r="BJ82" s="77"/>
      <c r="BK82" s="77"/>
    </row>
    <row r="83" spans="2:63" ht="20.100000000000001" customHeight="1" x14ac:dyDescent="0.3">
      <c r="B83" s="88" t="s">
        <v>546</v>
      </c>
      <c r="C83" s="17">
        <f t="shared" si="0"/>
        <v>52.875399999999999</v>
      </c>
      <c r="D83" s="18">
        <f t="shared" si="0"/>
        <v>109.82089999999999</v>
      </c>
      <c r="E83" s="64">
        <f t="shared" si="0"/>
        <v>-9</v>
      </c>
      <c r="F83" s="17"/>
      <c r="G83" s="18"/>
      <c r="H83" s="19"/>
      <c r="I83" s="8" t="str" cm="1">
        <f t="array" ref="I83">_xlfn.CONCAT(ROUND(F83:H83,2)&amp;", ")</f>
        <v xml:space="preserve">0, 0, 0, </v>
      </c>
      <c r="J83" s="8"/>
      <c r="N83" s="31"/>
      <c r="O83" s="15"/>
      <c r="P83" s="96" t="str">
        <v xml:space="preserve">3.37  </v>
      </c>
      <c r="Q83" s="96" t="str">
        <v xml:space="preserve">3.37  </v>
      </c>
      <c r="R83" s="96" t="str">
        <v xml:space="preserve">3.37  </v>
      </c>
      <c r="S83" s="96" t="str">
        <v xml:space="preserve">3.37  </v>
      </c>
      <c r="T83" s="96" t="str">
        <v xml:space="preserve">3.37  </v>
      </c>
      <c r="U83" s="96" t="str">
        <v xml:space="preserve">3.37  </v>
      </c>
      <c r="V83" s="96" t="str">
        <v xml:space="preserve">3.37  </v>
      </c>
      <c r="W83" s="96" t="str">
        <v xml:space="preserve">3.37  </v>
      </c>
      <c r="X83" s="96" t="str">
        <v xml:space="preserve">3.37  </v>
      </c>
      <c r="Y83" s="96" t="str">
        <v xml:space="preserve">3.37  </v>
      </c>
      <c r="Z83" s="96" t="str">
        <v xml:space="preserve">3.37  </v>
      </c>
      <c r="AA83" s="96" t="str">
        <v xml:space="preserve">3.37  </v>
      </c>
      <c r="AB83" s="96" t="str">
        <v xml:space="preserve">3.37  </v>
      </c>
      <c r="AC83" s="96" t="str">
        <v xml:space="preserve">3.37  </v>
      </c>
      <c r="AD83" s="96" t="str">
        <v xml:space="preserve">3.37  </v>
      </c>
      <c r="AE83" s="96" t="str">
        <v xml:space="preserve">3.37  </v>
      </c>
      <c r="AF83" s="96" t="str">
        <v xml:space="preserve">3.37  </v>
      </c>
      <c r="AG83" s="96" t="str">
        <v xml:space="preserve">3.37  </v>
      </c>
      <c r="AH83" s="96" t="str">
        <v xml:space="preserve">3.37  </v>
      </c>
      <c r="AI83" s="96" t="str">
        <v xml:space="preserve">3.37  </v>
      </c>
      <c r="AJ83" s="96" t="str">
        <v xml:space="preserve">3.37  </v>
      </c>
      <c r="AK83" s="96" t="str">
        <v xml:space="preserve">3.37  </v>
      </c>
      <c r="AL83" s="96" t="str">
        <v xml:space="preserve">3.37  </v>
      </c>
      <c r="AM83" s="96" t="str">
        <v xml:space="preserve">3.37  </v>
      </c>
      <c r="AN83" s="96" t="str">
        <v xml:space="preserve">3.37  </v>
      </c>
      <c r="AO83" s="96" t="str">
        <v xml:space="preserve">3.37  </v>
      </c>
      <c r="AP83" s="96" t="str">
        <v xml:space="preserve">3.37  </v>
      </c>
      <c r="AQ83" s="96" t="str">
        <v xml:space="preserve">3.37  </v>
      </c>
      <c r="AR83" s="96" t="str">
        <v xml:space="preserve">3.37  </v>
      </c>
      <c r="AS83" s="96" t="str">
        <v xml:space="preserve">3.37  </v>
      </c>
      <c r="AT83" s="96" t="str">
        <v xml:space="preserve">3.37  </v>
      </c>
      <c r="AU83" s="96" t="str">
        <v xml:space="preserve">3.37  </v>
      </c>
      <c r="AV83" s="96" t="str">
        <v xml:space="preserve">3.37  </v>
      </c>
      <c r="AW83" s="96" t="str">
        <v xml:space="preserve">3.37  </v>
      </c>
      <c r="AX83" s="77" t="s">
        <v>678</v>
      </c>
      <c r="AY83" s="96"/>
      <c r="AZ83" s="96"/>
      <c r="BA83" s="96"/>
      <c r="BB83" s="96"/>
      <c r="BD83" s="77"/>
      <c r="BE83" s="77"/>
      <c r="BF83" s="77"/>
      <c r="BG83" s="77"/>
      <c r="BH83" s="77"/>
      <c r="BI83" s="77"/>
      <c r="BJ83" s="77"/>
      <c r="BK83" s="77"/>
    </row>
    <row r="84" spans="2:63" ht="20.100000000000001" customHeight="1" x14ac:dyDescent="0.3">
      <c r="B84" s="88" t="s">
        <v>547</v>
      </c>
      <c r="C84" s="17">
        <f t="shared" ref="C84:E100" si="5">MID($B84,SEARCH(C$2,$B84)+3,8)*1</f>
        <v>52.875399999999999</v>
      </c>
      <c r="D84" s="18">
        <f t="shared" si="5"/>
        <v>110.07089999999999</v>
      </c>
      <c r="E84" s="64">
        <f t="shared" si="5"/>
        <v>-9</v>
      </c>
      <c r="F84" s="17"/>
      <c r="G84" s="18"/>
      <c r="H84" s="19"/>
      <c r="I84" s="8" t="str" cm="1">
        <f t="array" ref="I84">_xlfn.CONCAT(ROUND(F84:H84,2)&amp;", ")</f>
        <v xml:space="preserve">0, 0, 0, </v>
      </c>
      <c r="J84" s="8"/>
      <c r="N84" s="31"/>
      <c r="O84" s="15"/>
      <c r="P84" s="96" t="str">
        <v xml:space="preserve">2.77  </v>
      </c>
      <c r="Q84" s="96" t="str">
        <v xml:space="preserve">2.77  </v>
      </c>
      <c r="R84" s="96" t="str">
        <v xml:space="preserve">2.77  </v>
      </c>
      <c r="S84" s="96" t="str">
        <v xml:space="preserve">2.77  </v>
      </c>
      <c r="T84" s="96" t="str">
        <v xml:space="preserve">2.77  </v>
      </c>
      <c r="U84" s="96" t="str">
        <v xml:space="preserve">2.77  </v>
      </c>
      <c r="V84" s="96" t="str">
        <v xml:space="preserve">2.77  </v>
      </c>
      <c r="W84" s="96" t="str">
        <v xml:space="preserve">2.77  </v>
      </c>
      <c r="X84" s="96" t="str">
        <v xml:space="preserve">2.77  </v>
      </c>
      <c r="Y84" s="96" t="str">
        <v xml:space="preserve">2.77  </v>
      </c>
      <c r="Z84" s="96" t="str">
        <v xml:space="preserve">2.77  </v>
      </c>
      <c r="AA84" s="96" t="str">
        <v xml:space="preserve">2.77  </v>
      </c>
      <c r="AB84" s="96" t="str">
        <v xml:space="preserve">2.77  </v>
      </c>
      <c r="AC84" s="96" t="str">
        <v xml:space="preserve">2.77  </v>
      </c>
      <c r="AD84" s="96" t="str">
        <v xml:space="preserve">2.77  </v>
      </c>
      <c r="AE84" s="96" t="str">
        <v xml:space="preserve">2.77  </v>
      </c>
      <c r="AF84" s="96" t="str">
        <v xml:space="preserve">2.77  </v>
      </c>
      <c r="AG84" s="96" t="str">
        <v xml:space="preserve">2.77  </v>
      </c>
      <c r="AH84" s="96" t="str">
        <v xml:space="preserve">2.77  </v>
      </c>
      <c r="AI84" s="96" t="str">
        <v xml:space="preserve">2.77  </v>
      </c>
      <c r="AJ84" s="96" t="str">
        <v xml:space="preserve">2.77  </v>
      </c>
      <c r="AK84" s="96" t="str">
        <v xml:space="preserve">2.77  </v>
      </c>
      <c r="AL84" s="96" t="str">
        <v xml:space="preserve">2.77  </v>
      </c>
      <c r="AM84" s="96" t="str">
        <v xml:space="preserve">2.77  </v>
      </c>
      <c r="AN84" s="96" t="str">
        <v xml:space="preserve">2.77  </v>
      </c>
      <c r="AO84" s="96" t="str">
        <v xml:space="preserve">2.77  </v>
      </c>
      <c r="AP84" s="96" t="str">
        <v xml:space="preserve">2.77  </v>
      </c>
      <c r="AQ84" s="96" t="str">
        <v xml:space="preserve">2.77  </v>
      </c>
      <c r="AR84" s="96" t="str">
        <v xml:space="preserve">2.77  </v>
      </c>
      <c r="AS84" s="96" t="str">
        <v xml:space="preserve">2.77  </v>
      </c>
      <c r="AT84" s="96" t="str">
        <v xml:space="preserve">2.77  </v>
      </c>
      <c r="AU84" s="96" t="str">
        <v xml:space="preserve">2.77  </v>
      </c>
      <c r="AV84" s="96" t="str">
        <v xml:space="preserve">2.77  </v>
      </c>
      <c r="AW84" s="96" t="str">
        <v xml:space="preserve">2.77  </v>
      </c>
      <c r="AX84" s="77" t="s">
        <v>678</v>
      </c>
      <c r="AY84" s="96"/>
      <c r="AZ84" s="96"/>
      <c r="BA84" s="96"/>
      <c r="BB84" s="96"/>
      <c r="BD84" s="77"/>
      <c r="BE84" s="77"/>
      <c r="BF84" s="77"/>
      <c r="BG84" s="77"/>
      <c r="BH84" s="77"/>
      <c r="BI84" s="77"/>
      <c r="BJ84" s="77"/>
      <c r="BK84" s="77"/>
    </row>
    <row r="85" spans="2:63" ht="20.100000000000001" customHeight="1" x14ac:dyDescent="0.3">
      <c r="B85" s="89" t="s">
        <v>548</v>
      </c>
      <c r="C85" s="17">
        <f t="shared" si="5"/>
        <v>52.875399999999999</v>
      </c>
      <c r="D85" s="18">
        <f t="shared" si="5"/>
        <v>110.82089999999999</v>
      </c>
      <c r="E85" s="64">
        <f t="shared" si="5"/>
        <v>-9</v>
      </c>
      <c r="F85" s="17"/>
      <c r="G85" s="18"/>
      <c r="H85" s="19"/>
      <c r="I85" s="8" t="str" cm="1">
        <f t="array" ref="I85">_xlfn.CONCAT(ROUND(F85:H85,2)&amp;", ")</f>
        <v xml:space="preserve">0, 0, 0, </v>
      </c>
      <c r="J85" s="8"/>
      <c r="N85" s="31"/>
      <c r="O85" s="15"/>
      <c r="P85" s="96" t="str">
        <v xml:space="preserve">1.77  </v>
      </c>
      <c r="Q85" s="96" t="str">
        <v xml:space="preserve">1.77  </v>
      </c>
      <c r="R85" s="96" t="str">
        <v xml:space="preserve">1.77  </v>
      </c>
      <c r="S85" s="96" t="str">
        <v xml:space="preserve">1.77  </v>
      </c>
      <c r="T85" s="96" t="str">
        <v xml:space="preserve">1.77  </v>
      </c>
      <c r="U85" s="96" t="str">
        <v xml:space="preserve">1.77  </v>
      </c>
      <c r="V85" s="96" t="str">
        <v xml:space="preserve">1.77  </v>
      </c>
      <c r="W85" s="96" t="str">
        <v xml:space="preserve">1.77  </v>
      </c>
      <c r="X85" s="96" t="str">
        <v xml:space="preserve">1.77  </v>
      </c>
      <c r="Y85" s="96" t="str">
        <v xml:space="preserve">1.77  </v>
      </c>
      <c r="Z85" s="96" t="str">
        <v xml:space="preserve">1.77  </v>
      </c>
      <c r="AA85" s="96" t="str">
        <v xml:space="preserve">1.77  </v>
      </c>
      <c r="AB85" s="96" t="str">
        <v xml:space="preserve">1.77  </v>
      </c>
      <c r="AC85" s="96" t="str">
        <v xml:space="preserve">1.77  </v>
      </c>
      <c r="AD85" s="96" t="str">
        <v xml:space="preserve">1.77  </v>
      </c>
      <c r="AE85" s="96" t="str">
        <v xml:space="preserve">1.77  </v>
      </c>
      <c r="AF85" s="96" t="str">
        <v xml:space="preserve">1.77  </v>
      </c>
      <c r="AG85" s="96" t="str">
        <v xml:space="preserve">1.77  </v>
      </c>
      <c r="AH85" s="96" t="str">
        <v xml:space="preserve">1.77  </v>
      </c>
      <c r="AI85" s="96" t="str">
        <v xml:space="preserve">1.77  </v>
      </c>
      <c r="AJ85" s="96" t="str">
        <v xml:space="preserve">1.77  </v>
      </c>
      <c r="AK85" s="96" t="str">
        <v xml:space="preserve">1.77  </v>
      </c>
      <c r="AL85" s="96" t="str">
        <v xml:space="preserve">1.77  </v>
      </c>
      <c r="AM85" s="96" t="str">
        <v xml:space="preserve">1.77  </v>
      </c>
      <c r="AN85" s="96" t="str">
        <v xml:space="preserve">1.77  </v>
      </c>
      <c r="AO85" s="96" t="str">
        <v xml:space="preserve">1.77  </v>
      </c>
      <c r="AP85" s="96" t="str">
        <v xml:space="preserve">1.77  </v>
      </c>
      <c r="AQ85" s="96" t="str">
        <v xml:space="preserve">1.77  </v>
      </c>
      <c r="AR85" s="96" t="str">
        <v xml:space="preserve">1.77  </v>
      </c>
      <c r="AS85" s="96" t="str">
        <v xml:space="preserve">1.77  </v>
      </c>
      <c r="AT85" s="96" t="str">
        <v xml:space="preserve">1.77  </v>
      </c>
      <c r="AU85" s="96" t="str">
        <v xml:space="preserve">1.77  </v>
      </c>
      <c r="AV85" s="96" t="str">
        <v xml:space="preserve">1.77  </v>
      </c>
      <c r="AW85" s="96" t="str">
        <v xml:space="preserve">1.77  </v>
      </c>
      <c r="AX85" s="77" t="s">
        <v>678</v>
      </c>
      <c r="AY85" s="96"/>
      <c r="AZ85" s="96"/>
      <c r="BA85" s="96"/>
      <c r="BB85" s="96"/>
      <c r="BD85" s="77"/>
      <c r="BE85" s="77"/>
      <c r="BF85" s="77"/>
      <c r="BG85" s="77"/>
      <c r="BH85" s="77"/>
      <c r="BI85" s="77"/>
      <c r="BJ85" s="77"/>
      <c r="BK85" s="77"/>
    </row>
    <row r="86" spans="2:63" ht="20.100000000000001" customHeight="1" x14ac:dyDescent="0.3">
      <c r="B86" s="87" t="s">
        <v>549</v>
      </c>
      <c r="C86" s="17">
        <f t="shared" si="5"/>
        <v>52.875399999999999</v>
      </c>
      <c r="D86" s="18">
        <f t="shared" si="5"/>
        <v>111.82089999999999</v>
      </c>
      <c r="E86" s="64">
        <f t="shared" si="5"/>
        <v>-9</v>
      </c>
      <c r="F86" s="17"/>
      <c r="G86" s="18"/>
      <c r="H86" s="19"/>
      <c r="I86" s="8" t="str" cm="1">
        <f t="array" ref="I86">_xlfn.CONCAT(ROUND(F86:H86,2)&amp;", ")</f>
        <v xml:space="preserve">0, 0, 0, </v>
      </c>
      <c r="J86" s="8"/>
      <c r="N86" s="31"/>
      <c r="O86" s="15"/>
      <c r="P86" s="96" t="str">
        <v xml:space="preserve">1.12  </v>
      </c>
      <c r="Q86" s="96" t="str">
        <v xml:space="preserve">1.12  </v>
      </c>
      <c r="R86" s="96" t="str">
        <v xml:space="preserve">1.12  </v>
      </c>
      <c r="S86" s="96" t="str">
        <v xml:space="preserve">1.12  </v>
      </c>
      <c r="T86" s="96" t="str">
        <v xml:space="preserve">1.12  </v>
      </c>
      <c r="U86" s="96" t="str">
        <v xml:space="preserve">1.12  </v>
      </c>
      <c r="V86" s="96" t="str">
        <v xml:space="preserve">1.12  </v>
      </c>
      <c r="W86" s="96" t="str">
        <v xml:space="preserve">1.12  </v>
      </c>
      <c r="X86" s="96" t="str">
        <v xml:space="preserve">1.12  </v>
      </c>
      <c r="Y86" s="96" t="str">
        <v xml:space="preserve">1.12  </v>
      </c>
      <c r="Z86" s="96" t="str">
        <v xml:space="preserve">1.12  </v>
      </c>
      <c r="AA86" s="96" t="str">
        <v xml:space="preserve">1.12  </v>
      </c>
      <c r="AB86" s="96" t="str">
        <v xml:space="preserve">1.12  </v>
      </c>
      <c r="AC86" s="96" t="str">
        <v xml:space="preserve">1.12  </v>
      </c>
      <c r="AD86" s="96" t="str">
        <v xml:space="preserve">1.12  </v>
      </c>
      <c r="AE86" s="96" t="str">
        <v xml:space="preserve">1.12  </v>
      </c>
      <c r="AF86" s="96" t="str">
        <v xml:space="preserve">1.12  </v>
      </c>
      <c r="AG86" s="96" t="str">
        <v xml:space="preserve">1.12  </v>
      </c>
      <c r="AH86" s="96" t="str">
        <v xml:space="preserve">1.12  </v>
      </c>
      <c r="AI86" s="96" t="str">
        <v xml:space="preserve">1.12  </v>
      </c>
      <c r="AJ86" s="96" t="str">
        <v xml:space="preserve">1.12  </v>
      </c>
      <c r="AK86" s="96" t="str">
        <v xml:space="preserve">1.12  </v>
      </c>
      <c r="AL86" s="96" t="str">
        <v xml:space="preserve">1.12  </v>
      </c>
      <c r="AM86" s="96" t="str">
        <v xml:space="preserve">1.12  </v>
      </c>
      <c r="AN86" s="96" t="str">
        <v xml:space="preserve">1.12  </v>
      </c>
      <c r="AO86" s="96" t="str">
        <v xml:space="preserve">1.12  </v>
      </c>
      <c r="AP86" s="96" t="str">
        <v xml:space="preserve">1.12  </v>
      </c>
      <c r="AQ86" s="96" t="str">
        <v xml:space="preserve">1.12  </v>
      </c>
      <c r="AR86" s="96" t="str">
        <v xml:space="preserve">1.12  </v>
      </c>
      <c r="AS86" s="96" t="str">
        <v xml:space="preserve">1.12  </v>
      </c>
      <c r="AT86" s="96" t="str">
        <v xml:space="preserve">1.12  </v>
      </c>
      <c r="AU86" s="96" t="str">
        <v xml:space="preserve">1.12  </v>
      </c>
      <c r="AV86" s="96" t="str">
        <v xml:space="preserve">1.12  </v>
      </c>
      <c r="AW86" s="96" t="str">
        <v xml:space="preserve">1.12  </v>
      </c>
      <c r="AX86" s="77" t="s">
        <v>678</v>
      </c>
      <c r="AY86" s="96"/>
      <c r="AZ86" s="96"/>
      <c r="BA86" s="96"/>
      <c r="BB86" s="96"/>
      <c r="BD86" s="77"/>
      <c r="BE86" s="77"/>
      <c r="BF86" s="77"/>
      <c r="BG86" s="77"/>
      <c r="BH86" s="77"/>
      <c r="BI86" s="77"/>
      <c r="BJ86" s="77"/>
      <c r="BK86" s="77"/>
    </row>
    <row r="87" spans="2:63" ht="20.100000000000001" customHeight="1" x14ac:dyDescent="0.3">
      <c r="B87" s="88" t="s">
        <v>550</v>
      </c>
      <c r="C87" s="17">
        <f t="shared" si="5"/>
        <v>52.875399999999999</v>
      </c>
      <c r="D87" s="18">
        <f t="shared" si="5"/>
        <v>112.82089999999999</v>
      </c>
      <c r="E87" s="64">
        <f t="shared" si="5"/>
        <v>-9</v>
      </c>
      <c r="F87" s="17"/>
      <c r="G87" s="18"/>
      <c r="H87" s="19"/>
      <c r="I87" s="8" t="str" cm="1">
        <f t="array" ref="I87">_xlfn.CONCAT(ROUND(F87:H87,2)&amp;", ")</f>
        <v xml:space="preserve">0, 0, 0, </v>
      </c>
      <c r="J87" s="8"/>
      <c r="N87" s="31"/>
      <c r="O87" s="15"/>
      <c r="P87" s="96" t="str">
        <v xml:space="preserve">1.07  </v>
      </c>
      <c r="Q87" s="96" t="str">
        <v xml:space="preserve">1.07  </v>
      </c>
      <c r="R87" s="96" t="str">
        <v xml:space="preserve">1.07  </v>
      </c>
      <c r="S87" s="96" t="str">
        <v xml:space="preserve">1.07  </v>
      </c>
      <c r="T87" s="96" t="str">
        <v xml:space="preserve">1.07  </v>
      </c>
      <c r="U87" s="96" t="str">
        <v xml:space="preserve">1.07  </v>
      </c>
      <c r="V87" s="96" t="str">
        <v xml:space="preserve">1.07  </v>
      </c>
      <c r="W87" s="96" t="str">
        <v xml:space="preserve">1.07  </v>
      </c>
      <c r="X87" s="96" t="str">
        <v xml:space="preserve">1.07  </v>
      </c>
      <c r="Y87" s="96" t="str">
        <v xml:space="preserve">1.07  </v>
      </c>
      <c r="Z87" s="96" t="str">
        <v xml:space="preserve">1.07  </v>
      </c>
      <c r="AA87" s="96" t="str">
        <v xml:space="preserve">1.07  </v>
      </c>
      <c r="AB87" s="96" t="str">
        <v xml:space="preserve">1.07  </v>
      </c>
      <c r="AC87" s="96" t="str">
        <v xml:space="preserve">1.07  </v>
      </c>
      <c r="AD87" s="96" t="str">
        <v xml:space="preserve">1.07  </v>
      </c>
      <c r="AE87" s="96" t="str">
        <v xml:space="preserve">1.07  </v>
      </c>
      <c r="AF87" s="96" t="str">
        <v xml:space="preserve">1.07  </v>
      </c>
      <c r="AG87" s="96" t="str">
        <v xml:space="preserve">1.07  </v>
      </c>
      <c r="AH87" s="96" t="str">
        <v xml:space="preserve">1.07  </v>
      </c>
      <c r="AI87" s="96" t="str">
        <v xml:space="preserve">1.07  </v>
      </c>
      <c r="AJ87" s="96" t="str">
        <v xml:space="preserve">1.07  </v>
      </c>
      <c r="AK87" s="96" t="str">
        <v xml:space="preserve">1.07  </v>
      </c>
      <c r="AL87" s="96" t="str">
        <v xml:space="preserve">1.07  </v>
      </c>
      <c r="AM87" s="96" t="str">
        <v xml:space="preserve">1.07  </v>
      </c>
      <c r="AN87" s="96" t="str">
        <v xml:space="preserve">1.07  </v>
      </c>
      <c r="AO87" s="96" t="str">
        <v xml:space="preserve">1.07  </v>
      </c>
      <c r="AP87" s="96" t="str">
        <v xml:space="preserve">1.07  </v>
      </c>
      <c r="AQ87" s="96" t="str">
        <v xml:space="preserve">1.07  </v>
      </c>
      <c r="AR87" s="96" t="str">
        <v xml:space="preserve">1.07  </v>
      </c>
      <c r="AS87" s="96" t="str">
        <v xml:space="preserve">1.07  </v>
      </c>
      <c r="AT87" s="96" t="str">
        <v xml:space="preserve">1.07  </v>
      </c>
      <c r="AU87" s="96" t="str">
        <v xml:space="preserve">1.07  </v>
      </c>
      <c r="AV87" s="96" t="str">
        <v xml:space="preserve">1.07  </v>
      </c>
      <c r="AW87" s="96" t="str">
        <v xml:space="preserve">1.07  </v>
      </c>
      <c r="AX87" s="77" t="s">
        <v>678</v>
      </c>
      <c r="AY87" s="96"/>
      <c r="AZ87" s="96"/>
      <c r="BA87" s="96"/>
      <c r="BB87" s="96"/>
      <c r="BD87" s="77"/>
      <c r="BE87" s="77"/>
      <c r="BF87" s="77"/>
      <c r="BG87" s="77"/>
      <c r="BH87" s="77"/>
      <c r="BI87" s="77"/>
      <c r="BJ87" s="77"/>
      <c r="BK87" s="77"/>
    </row>
    <row r="88" spans="2:63" ht="20.100000000000001" customHeight="1" x14ac:dyDescent="0.3">
      <c r="B88" s="88" t="s">
        <v>551</v>
      </c>
      <c r="C88" s="17">
        <f t="shared" si="5"/>
        <v>52.875399999999999</v>
      </c>
      <c r="D88" s="18">
        <f t="shared" si="5"/>
        <v>113.57089999999999</v>
      </c>
      <c r="E88" s="64">
        <f t="shared" si="5"/>
        <v>-9</v>
      </c>
      <c r="F88" s="17"/>
      <c r="G88" s="18"/>
      <c r="H88" s="19"/>
      <c r="I88" s="8" t="str" cm="1">
        <f t="array" ref="I88">_xlfn.CONCAT(ROUND(F88:H88,2)&amp;", ")</f>
        <v xml:space="preserve">0, 0, 0, </v>
      </c>
      <c r="J88" s="8"/>
      <c r="N88" s="31"/>
      <c r="O88" s="15"/>
      <c r="P88" s="96" t="str">
        <v xml:space="preserve">0.77  </v>
      </c>
      <c r="Q88" s="96" t="str">
        <v xml:space="preserve">0.77  </v>
      </c>
      <c r="R88" s="96" t="str">
        <v xml:space="preserve">0.77  </v>
      </c>
      <c r="S88" s="96" t="str">
        <v xml:space="preserve">0.77  </v>
      </c>
      <c r="T88" s="96" t="str">
        <v xml:space="preserve">0.77  </v>
      </c>
      <c r="U88" s="96" t="str">
        <v xml:space="preserve">0.77  </v>
      </c>
      <c r="V88" s="96" t="str">
        <v xml:space="preserve">0.77  </v>
      </c>
      <c r="W88" s="96" t="str">
        <v xml:space="preserve">0.77  </v>
      </c>
      <c r="X88" s="96" t="str">
        <v xml:space="preserve">0.77  </v>
      </c>
      <c r="Y88" s="96" t="str">
        <v xml:space="preserve">0.77  </v>
      </c>
      <c r="Z88" s="96" t="str">
        <v xml:space="preserve">0.77  </v>
      </c>
      <c r="AA88" s="96" t="str">
        <v xml:space="preserve">0.77  </v>
      </c>
      <c r="AB88" s="96" t="str">
        <v xml:space="preserve">0.77  </v>
      </c>
      <c r="AC88" s="96" t="str">
        <v xml:space="preserve">0.77  </v>
      </c>
      <c r="AD88" s="96" t="str">
        <v xml:space="preserve">0.77  </v>
      </c>
      <c r="AE88" s="96" t="str">
        <v xml:space="preserve">0.77  </v>
      </c>
      <c r="AF88" s="96" t="str">
        <v xml:space="preserve">0.77  </v>
      </c>
      <c r="AG88" s="96" t="str">
        <v xml:space="preserve">0.77  </v>
      </c>
      <c r="AH88" s="96" t="str">
        <v xml:space="preserve">0.77  </v>
      </c>
      <c r="AI88" s="96" t="str">
        <v xml:space="preserve">0.77  </v>
      </c>
      <c r="AJ88" s="96" t="str">
        <v xml:space="preserve">0.77  </v>
      </c>
      <c r="AK88" s="96" t="str">
        <v xml:space="preserve">0.77  </v>
      </c>
      <c r="AL88" s="96" t="str">
        <v xml:space="preserve">0.77  </v>
      </c>
      <c r="AM88" s="96" t="str">
        <v xml:space="preserve">0.77  </v>
      </c>
      <c r="AN88" s="96" t="str">
        <v xml:space="preserve">0.77  </v>
      </c>
      <c r="AO88" s="96" t="str">
        <v xml:space="preserve">0.77  </v>
      </c>
      <c r="AP88" s="96" t="str">
        <v xml:space="preserve">0.77  </v>
      </c>
      <c r="AQ88" s="96" t="str">
        <v xml:space="preserve">0.77  </v>
      </c>
      <c r="AR88" s="96" t="str">
        <v xml:space="preserve">0.77  </v>
      </c>
      <c r="AS88" s="96" t="str">
        <v xml:space="preserve">0.77  </v>
      </c>
      <c r="AT88" s="96" t="str">
        <v xml:space="preserve">0.77  </v>
      </c>
      <c r="AU88" s="96" t="str">
        <v xml:space="preserve">0.77  </v>
      </c>
      <c r="AV88" s="96" t="str">
        <v xml:space="preserve">0.77  </v>
      </c>
      <c r="AW88" s="96" t="str">
        <v xml:space="preserve">0.77  </v>
      </c>
      <c r="AX88" s="77" t="s">
        <v>678</v>
      </c>
      <c r="AY88" s="96"/>
      <c r="AZ88" s="96"/>
      <c r="BA88" s="96"/>
      <c r="BB88" s="96"/>
      <c r="BD88" s="77"/>
      <c r="BE88" s="77"/>
      <c r="BF88" s="77"/>
      <c r="BG88" s="77"/>
      <c r="BH88" s="77"/>
      <c r="BI88" s="77"/>
      <c r="BJ88" s="77"/>
      <c r="BK88" s="77"/>
    </row>
    <row r="89" spans="2:63" ht="20.100000000000001" customHeight="1" x14ac:dyDescent="0.3">
      <c r="B89" s="88" t="s">
        <v>552</v>
      </c>
      <c r="C89" s="17">
        <f t="shared" si="5"/>
        <v>52.875399999999999</v>
      </c>
      <c r="D89" s="18">
        <f t="shared" si="5"/>
        <v>113.9509</v>
      </c>
      <c r="E89" s="64">
        <f t="shared" si="5"/>
        <v>-9</v>
      </c>
      <c r="F89" s="17"/>
      <c r="G89" s="18"/>
      <c r="H89" s="19"/>
      <c r="I89" s="8" t="str" cm="1">
        <f t="array" ref="I89">_xlfn.CONCAT(ROUND(F89:H89,2)&amp;", ")</f>
        <v xml:space="preserve">0, 0, 0, </v>
      </c>
      <c r="J89" s="8"/>
      <c r="N89" s="31"/>
      <c r="O89" s="15"/>
      <c r="P89" s="96" t="str">
        <v xml:space="preserve">0.52  </v>
      </c>
      <c r="Q89" s="96" t="str">
        <v xml:space="preserve">0.52  </v>
      </c>
      <c r="R89" s="96" t="str">
        <v xml:space="preserve">0.52  </v>
      </c>
      <c r="S89" s="96" t="str">
        <v xml:space="preserve">0.52  </v>
      </c>
      <c r="T89" s="96" t="str">
        <v xml:space="preserve">0.52  </v>
      </c>
      <c r="U89" s="96" t="str">
        <v xml:space="preserve">0.52  </v>
      </c>
      <c r="V89" s="96" t="str">
        <v xml:space="preserve">0.52  </v>
      </c>
      <c r="W89" s="96" t="str">
        <v xml:space="preserve">0.52  </v>
      </c>
      <c r="X89" s="96" t="str">
        <v xml:space="preserve">0.52  </v>
      </c>
      <c r="Y89" s="96" t="str">
        <v xml:space="preserve">0.52  </v>
      </c>
      <c r="Z89" s="96" t="str">
        <v xml:space="preserve">0.52  </v>
      </c>
      <c r="AA89" s="96" t="str">
        <v xml:space="preserve">0.52  </v>
      </c>
      <c r="AB89" s="96" t="str">
        <v xml:space="preserve">0.52  </v>
      </c>
      <c r="AC89" s="96" t="str">
        <v xml:space="preserve">0.52  </v>
      </c>
      <c r="AD89" s="96" t="str">
        <v xml:space="preserve">0.52  </v>
      </c>
      <c r="AE89" s="96" t="str">
        <v xml:space="preserve">0.52  </v>
      </c>
      <c r="AF89" s="96" t="str">
        <v xml:space="preserve">0.52  </v>
      </c>
      <c r="AG89" s="96" t="str">
        <v xml:space="preserve">0.52  </v>
      </c>
      <c r="AH89" s="96" t="str">
        <v xml:space="preserve">0.52  </v>
      </c>
      <c r="AI89" s="96" t="str">
        <v xml:space="preserve">0.52  </v>
      </c>
      <c r="AJ89" s="96" t="str">
        <v xml:space="preserve">0.52  </v>
      </c>
      <c r="AK89" s="96" t="str">
        <v xml:space="preserve">0.52  </v>
      </c>
      <c r="AL89" s="96" t="str">
        <v xml:space="preserve">0.52  </v>
      </c>
      <c r="AM89" s="96" t="str">
        <v xml:space="preserve">0.52  </v>
      </c>
      <c r="AN89" s="96" t="str">
        <v xml:space="preserve">0.52  </v>
      </c>
      <c r="AO89" s="96" t="str">
        <v xml:space="preserve">0.52  </v>
      </c>
      <c r="AP89" s="96" t="str">
        <v xml:space="preserve">0.52  </v>
      </c>
      <c r="AQ89" s="96" t="str">
        <v xml:space="preserve">0.52  </v>
      </c>
      <c r="AR89" s="96" t="str">
        <v xml:space="preserve">0.52  </v>
      </c>
      <c r="AS89" s="96" t="str">
        <v xml:space="preserve">0.52  </v>
      </c>
      <c r="AT89" s="96" t="str">
        <v xml:space="preserve">0.52  </v>
      </c>
      <c r="AU89" s="96" t="str">
        <v xml:space="preserve">0.52  </v>
      </c>
      <c r="AV89" s="96" t="str">
        <v xml:space="preserve">0.52  </v>
      </c>
      <c r="AW89" s="96" t="str">
        <v xml:space="preserve">0.52  </v>
      </c>
      <c r="AX89" s="77" t="s">
        <v>678</v>
      </c>
      <c r="AY89" s="96"/>
      <c r="AZ89" s="96"/>
      <c r="BA89" s="96"/>
      <c r="BB89" s="96"/>
      <c r="BD89" s="77"/>
      <c r="BE89" s="77"/>
      <c r="BF89" s="77"/>
      <c r="BG89" s="77"/>
      <c r="BH89" s="77"/>
      <c r="BI89" s="77"/>
      <c r="BJ89" s="77"/>
      <c r="BK89" s="77"/>
    </row>
    <row r="90" spans="2:63" ht="20.100000000000001" customHeight="1" x14ac:dyDescent="0.3">
      <c r="B90" s="88" t="s">
        <v>553</v>
      </c>
      <c r="C90" s="17">
        <f t="shared" si="5"/>
        <v>52.875399999999999</v>
      </c>
      <c r="D90" s="18">
        <f t="shared" si="5"/>
        <v>114.9509</v>
      </c>
      <c r="E90" s="64">
        <f t="shared" si="5"/>
        <v>-9</v>
      </c>
      <c r="F90" s="17"/>
      <c r="G90" s="18"/>
      <c r="H90" s="19"/>
      <c r="I90" s="8" t="str" cm="1">
        <f t="array" ref="I90">_xlfn.CONCAT(ROUND(F90:H90,2)&amp;", ")</f>
        <v xml:space="preserve">0, 0, 0, </v>
      </c>
      <c r="J90" s="8"/>
      <c r="N90" s="31"/>
      <c r="O90" s="15"/>
      <c r="P90" s="96" t="str">
        <v xml:space="preserve">0  </v>
      </c>
      <c r="Q90" s="96" t="str">
        <v xml:space="preserve">0  </v>
      </c>
      <c r="R90" s="96" t="str">
        <v xml:space="preserve">0  </v>
      </c>
      <c r="S90" s="96" t="str">
        <v xml:space="preserve">0  </v>
      </c>
      <c r="T90" s="96" t="str">
        <v xml:space="preserve">0  </v>
      </c>
      <c r="U90" s="96" t="str">
        <v xml:space="preserve">0  </v>
      </c>
      <c r="V90" s="96" t="str">
        <v xml:space="preserve">0  </v>
      </c>
      <c r="W90" s="96" t="str">
        <v xml:space="preserve">0  </v>
      </c>
      <c r="X90" s="96" t="str">
        <v xml:space="preserve">0  </v>
      </c>
      <c r="Y90" s="96" t="str">
        <v xml:space="preserve">0  </v>
      </c>
      <c r="Z90" s="96" t="str">
        <v xml:space="preserve">0  </v>
      </c>
      <c r="AA90" s="96" t="str">
        <v xml:space="preserve">0  </v>
      </c>
      <c r="AB90" s="96" t="str">
        <v xml:space="preserve">0  </v>
      </c>
      <c r="AC90" s="96" t="str">
        <v xml:space="preserve">0  </v>
      </c>
      <c r="AD90" s="96" t="str">
        <v xml:space="preserve">0  </v>
      </c>
      <c r="AE90" s="96" t="str">
        <v xml:space="preserve">0  </v>
      </c>
      <c r="AF90" s="96" t="str">
        <v xml:space="preserve">0  </v>
      </c>
      <c r="AG90" s="96" t="str">
        <v xml:space="preserve">0  </v>
      </c>
      <c r="AH90" s="96" t="str">
        <v xml:space="preserve">0  </v>
      </c>
      <c r="AI90" s="96" t="str">
        <v xml:space="preserve">0  </v>
      </c>
      <c r="AJ90" s="96" t="str">
        <v xml:space="preserve">0  </v>
      </c>
      <c r="AK90" s="96" t="str">
        <v xml:space="preserve">0  </v>
      </c>
      <c r="AL90" s="96" t="str">
        <v xml:space="preserve">0  </v>
      </c>
      <c r="AM90" s="96" t="str">
        <v xml:space="preserve">0  </v>
      </c>
      <c r="AN90" s="96" t="str">
        <v xml:space="preserve">0  </v>
      </c>
      <c r="AO90" s="96" t="str">
        <v xml:space="preserve">0  </v>
      </c>
      <c r="AP90" s="96" t="str">
        <v xml:space="preserve">0  </v>
      </c>
      <c r="AQ90" s="96" t="str">
        <v xml:space="preserve">0  </v>
      </c>
      <c r="AR90" s="96" t="str">
        <v xml:space="preserve">0  </v>
      </c>
      <c r="AS90" s="96" t="str">
        <v xml:space="preserve">0  </v>
      </c>
      <c r="AT90" s="96" t="str">
        <v xml:space="preserve">0  </v>
      </c>
      <c r="AU90" s="96" t="str">
        <v xml:space="preserve">0  </v>
      </c>
      <c r="AV90" s="96" t="str">
        <v xml:space="preserve">0  </v>
      </c>
      <c r="AW90" s="96" t="str">
        <v xml:space="preserve">0  </v>
      </c>
      <c r="AX90" s="77" t="s">
        <v>678</v>
      </c>
      <c r="AY90" s="96"/>
      <c r="AZ90" s="96"/>
      <c r="BA90" s="96"/>
      <c r="BB90" s="96"/>
      <c r="BD90" s="77"/>
      <c r="BE90" s="77"/>
      <c r="BF90" s="77"/>
      <c r="BG90" s="77"/>
      <c r="BH90" s="77"/>
      <c r="BI90" s="77"/>
      <c r="BJ90" s="77"/>
      <c r="BK90" s="77"/>
    </row>
    <row r="91" spans="2:63" ht="20.100000000000001" customHeight="1" x14ac:dyDescent="0.3">
      <c r="B91" s="88" t="s">
        <v>554</v>
      </c>
      <c r="C91" s="17">
        <f t="shared" si="5"/>
        <v>52.875399999999999</v>
      </c>
      <c r="D91" s="18">
        <f t="shared" si="5"/>
        <v>115.9509</v>
      </c>
      <c r="E91" s="64">
        <f t="shared" si="5"/>
        <v>-9</v>
      </c>
      <c r="F91" s="17"/>
      <c r="G91" s="18"/>
      <c r="H91" s="19"/>
      <c r="I91" s="8" t="str" cm="1">
        <f t="array" ref="I91">_xlfn.CONCAT(ROUND(F91:H91,2)&amp;", ")</f>
        <v xml:space="preserve">0, 0, 0, </v>
      </c>
      <c r="J91" s="8"/>
      <c r="N91" s="31"/>
      <c r="O91" s="15"/>
      <c r="P91" s="96" t="str">
        <v xml:space="preserve">-0.05  </v>
      </c>
      <c r="Q91" s="96" t="str">
        <v xml:space="preserve">-0.05  </v>
      </c>
      <c r="R91" s="96" t="str">
        <v xml:space="preserve">-0.05  </v>
      </c>
      <c r="S91" s="96" t="str">
        <v xml:space="preserve">-0.05  </v>
      </c>
      <c r="T91" s="96" t="str">
        <v xml:space="preserve">-0.05  </v>
      </c>
      <c r="U91" s="96" t="str">
        <v xml:space="preserve">-0.05  </v>
      </c>
      <c r="V91" s="96" t="str">
        <v xml:space="preserve">-0.05  </v>
      </c>
      <c r="W91" s="96" t="str">
        <v xml:space="preserve">-0.05  </v>
      </c>
      <c r="X91" s="96" t="str">
        <v xml:space="preserve">-0.05  </v>
      </c>
      <c r="Y91" s="96" t="str">
        <v xml:space="preserve">-0.05  </v>
      </c>
      <c r="Z91" s="96" t="str">
        <v xml:space="preserve">-0.05  </v>
      </c>
      <c r="AA91" s="96" t="str">
        <v xml:space="preserve">-0.05  </v>
      </c>
      <c r="AB91" s="96" t="str">
        <v xml:space="preserve">-0.05  </v>
      </c>
      <c r="AC91" s="96" t="str">
        <v xml:space="preserve">-0.05  </v>
      </c>
      <c r="AD91" s="96" t="str">
        <v xml:space="preserve">-0.05  </v>
      </c>
      <c r="AE91" s="96" t="str">
        <v xml:space="preserve">-0.05  </v>
      </c>
      <c r="AF91" s="96" t="str">
        <v xml:space="preserve">-0.05  </v>
      </c>
      <c r="AG91" s="96" t="str">
        <v xml:space="preserve">-0.05  </v>
      </c>
      <c r="AH91" s="96" t="str">
        <v xml:space="preserve">-0.05  </v>
      </c>
      <c r="AI91" s="96" t="str">
        <v xml:space="preserve">-0.05  </v>
      </c>
      <c r="AJ91" s="96" t="str">
        <v xml:space="preserve">-0.05  </v>
      </c>
      <c r="AK91" s="96" t="str">
        <v xml:space="preserve">-0.05  </v>
      </c>
      <c r="AL91" s="96" t="str">
        <v xml:space="preserve">-0.05  </v>
      </c>
      <c r="AM91" s="96" t="str">
        <v xml:space="preserve">-0.05  </v>
      </c>
      <c r="AN91" s="96" t="str">
        <v xml:space="preserve">-0.05  </v>
      </c>
      <c r="AO91" s="96" t="str">
        <v xml:space="preserve">-0.05  </v>
      </c>
      <c r="AP91" s="96" t="str">
        <v xml:space="preserve">-0.05  </v>
      </c>
      <c r="AQ91" s="96" t="str">
        <v xml:space="preserve">-0.05  </v>
      </c>
      <c r="AR91" s="96" t="str">
        <v xml:space="preserve">-0.05  </v>
      </c>
      <c r="AS91" s="96" t="str">
        <v xml:space="preserve">-0.05  </v>
      </c>
      <c r="AT91" s="96" t="str">
        <v xml:space="preserve">-0.05  </v>
      </c>
      <c r="AU91" s="96" t="str">
        <v xml:space="preserve">-0.05  </v>
      </c>
      <c r="AV91" s="96" t="str">
        <v xml:space="preserve">-0.05  </v>
      </c>
      <c r="AW91" s="96" t="str">
        <v xml:space="preserve">-0.05  </v>
      </c>
      <c r="AX91" s="77" t="s">
        <v>678</v>
      </c>
      <c r="AY91" s="96"/>
      <c r="AZ91" s="96"/>
      <c r="BA91" s="96"/>
      <c r="BB91" s="96"/>
      <c r="BD91" s="77"/>
      <c r="BE91" s="77"/>
      <c r="BF91" s="77"/>
      <c r="BG91" s="77"/>
      <c r="BH91" s="77"/>
      <c r="BI91" s="77"/>
      <c r="BJ91" s="77"/>
      <c r="BK91" s="77"/>
    </row>
    <row r="92" spans="2:63" ht="20.100000000000001" customHeight="1" x14ac:dyDescent="0.3">
      <c r="B92" s="89" t="s">
        <v>555</v>
      </c>
      <c r="C92" s="17">
        <f t="shared" si="5"/>
        <v>52.875399999999999</v>
      </c>
      <c r="D92" s="18">
        <f t="shared" si="5"/>
        <v>116.12090000000001</v>
      </c>
      <c r="E92" s="64">
        <f t="shared" si="5"/>
        <v>-9</v>
      </c>
      <c r="F92" s="17"/>
      <c r="G92" s="18"/>
      <c r="H92" s="19"/>
      <c r="I92" s="8" t="str" cm="1">
        <f t="array" ref="I92">_xlfn.CONCAT(ROUND(F92:H92,2)&amp;", ")</f>
        <v xml:space="preserve">0, 0, 0, </v>
      </c>
      <c r="J92" s="8"/>
      <c r="N92" s="31"/>
      <c r="O92" s="15"/>
      <c r="P92" s="96" t="str">
        <v xml:space="preserve">-1  </v>
      </c>
      <c r="Q92" s="96" t="str">
        <v xml:space="preserve">-1  </v>
      </c>
      <c r="R92" s="96" t="str">
        <v xml:space="preserve">-1  </v>
      </c>
      <c r="S92" s="96" t="str">
        <v xml:space="preserve">-1  </v>
      </c>
      <c r="T92" s="96" t="str">
        <v xml:space="preserve">-1  </v>
      </c>
      <c r="U92" s="96" t="str">
        <v xml:space="preserve">-1  </v>
      </c>
      <c r="V92" s="96" t="str">
        <v xml:space="preserve">-1  </v>
      </c>
      <c r="W92" s="96" t="str">
        <v xml:space="preserve">-1  </v>
      </c>
      <c r="X92" s="96" t="str">
        <v xml:space="preserve">-1  </v>
      </c>
      <c r="Y92" s="96" t="str">
        <v xml:space="preserve">-1  </v>
      </c>
      <c r="Z92" s="96" t="str">
        <v xml:space="preserve">-1  </v>
      </c>
      <c r="AA92" s="96" t="str">
        <v xml:space="preserve">-1  </v>
      </c>
      <c r="AB92" s="96" t="str">
        <v xml:space="preserve">-1  </v>
      </c>
      <c r="AC92" s="96" t="str">
        <v xml:space="preserve">-1  </v>
      </c>
      <c r="AD92" s="96" t="str">
        <v xml:space="preserve">-1  </v>
      </c>
      <c r="AE92" s="96" t="str">
        <v xml:space="preserve">-1  </v>
      </c>
      <c r="AF92" s="96" t="str">
        <v xml:space="preserve">-1  </v>
      </c>
      <c r="AG92" s="96" t="str">
        <v xml:space="preserve">-1  </v>
      </c>
      <c r="AH92" s="96" t="str">
        <v xml:space="preserve">-1  </v>
      </c>
      <c r="AI92" s="96" t="str">
        <v xml:space="preserve">-1  </v>
      </c>
      <c r="AJ92" s="96" t="str">
        <v xml:space="preserve">-1  </v>
      </c>
      <c r="AK92" s="96" t="str">
        <v xml:space="preserve">-1  </v>
      </c>
      <c r="AL92" s="96" t="str">
        <v xml:space="preserve">-1  </v>
      </c>
      <c r="AM92" s="96" t="str">
        <v xml:space="preserve">-1  </v>
      </c>
      <c r="AN92" s="96" t="str">
        <v xml:space="preserve">-1  </v>
      </c>
      <c r="AO92" s="96" t="str">
        <v xml:space="preserve">-1  </v>
      </c>
      <c r="AP92" s="96" t="str">
        <v xml:space="preserve">-1  </v>
      </c>
      <c r="AQ92" s="96" t="str">
        <v xml:space="preserve">-1  </v>
      </c>
      <c r="AR92" s="96" t="str">
        <v xml:space="preserve">-1  </v>
      </c>
      <c r="AS92" s="96" t="str">
        <v xml:space="preserve">-1  </v>
      </c>
      <c r="AT92" s="96" t="str">
        <v xml:space="preserve">-1  </v>
      </c>
      <c r="AU92" s="96" t="str">
        <v xml:space="preserve">-1  </v>
      </c>
      <c r="AV92" s="96" t="str">
        <v xml:space="preserve">-1  </v>
      </c>
      <c r="AW92" s="96" t="str">
        <v xml:space="preserve">-1  </v>
      </c>
      <c r="AX92" s="77" t="s">
        <v>678</v>
      </c>
      <c r="AY92" s="96"/>
      <c r="AZ92" s="96"/>
      <c r="BA92" s="96"/>
      <c r="BB92" s="96"/>
      <c r="BD92" s="77"/>
      <c r="BE92" s="77"/>
      <c r="BF92" s="77"/>
      <c r="BG92" s="77"/>
      <c r="BH92" s="77"/>
      <c r="BI92" s="77"/>
      <c r="BJ92" s="77"/>
      <c r="BK92" s="77"/>
    </row>
    <row r="93" spans="2:63" ht="20.100000000000001" customHeight="1" x14ac:dyDescent="0.3">
      <c r="B93" s="9" t="s">
        <v>556</v>
      </c>
      <c r="C93" s="17">
        <f t="shared" si="5"/>
        <v>52.875399999999999</v>
      </c>
      <c r="D93" s="18">
        <f t="shared" si="5"/>
        <v>116.9509</v>
      </c>
      <c r="E93" s="64">
        <f t="shared" si="5"/>
        <v>-9</v>
      </c>
      <c r="F93" s="17"/>
      <c r="G93" s="18"/>
      <c r="H93" s="19"/>
      <c r="I93" s="8" t="str" cm="1">
        <f t="array" ref="I93">_xlfn.CONCAT(ROUND(F93:H93,2)&amp;", ")</f>
        <v xml:space="preserve">0, 0, 0, </v>
      </c>
      <c r="J93" s="8"/>
      <c r="N93" s="31"/>
      <c r="O93" s="15"/>
      <c r="P93" s="96"/>
      <c r="Q93" s="96"/>
      <c r="R93" s="96"/>
      <c r="S93" s="96"/>
      <c r="T93" s="96"/>
      <c r="U93" s="96"/>
      <c r="V93" s="96"/>
      <c r="W93" s="96"/>
      <c r="X93" s="96"/>
      <c r="Y93" s="96"/>
      <c r="Z93" s="96"/>
      <c r="AA93" s="96"/>
      <c r="AB93" s="96"/>
      <c r="AC93" s="96"/>
      <c r="AD93" s="96"/>
      <c r="AE93" s="96"/>
      <c r="AF93" s="96"/>
      <c r="AG93" s="96"/>
      <c r="AH93" s="96"/>
      <c r="AI93" s="96"/>
      <c r="AJ93" s="96"/>
      <c r="AK93" s="96"/>
      <c r="AL93" s="96"/>
      <c r="AM93" s="96"/>
      <c r="AN93" s="96"/>
      <c r="AO93" s="96"/>
      <c r="AP93" s="96"/>
      <c r="AQ93" s="96"/>
      <c r="AR93" s="96"/>
      <c r="AS93" s="96"/>
      <c r="AT93" s="96"/>
      <c r="AU93" s="96"/>
      <c r="AV93" s="96"/>
      <c r="AW93" s="96"/>
      <c r="AX93" s="77" t="s">
        <v>678</v>
      </c>
      <c r="AY93" s="96"/>
      <c r="AZ93" s="96"/>
      <c r="BA93" s="96"/>
      <c r="BB93" s="96"/>
      <c r="BD93" s="77"/>
      <c r="BE93" s="171" t="s">
        <v>49</v>
      </c>
      <c r="BF93" s="171"/>
      <c r="BG93" s="77"/>
      <c r="BH93" s="77"/>
      <c r="BI93" s="77"/>
      <c r="BJ93" s="77"/>
      <c r="BK93" s="77"/>
    </row>
    <row r="94" spans="2:63" ht="20.100000000000001" customHeight="1" x14ac:dyDescent="0.3">
      <c r="B94" s="9" t="s">
        <v>557</v>
      </c>
      <c r="C94" s="17">
        <f t="shared" si="5"/>
        <v>52.875399999999999</v>
      </c>
      <c r="D94" s="18">
        <f t="shared" si="5"/>
        <v>117.9509</v>
      </c>
      <c r="E94" s="64">
        <f t="shared" si="5"/>
        <v>-9</v>
      </c>
      <c r="F94" s="17"/>
      <c r="G94" s="18"/>
      <c r="H94" s="19"/>
      <c r="I94" s="8" t="str" cm="1">
        <f t="array" ref="I94">_xlfn.CONCAT(ROUND(F94:H94,2)&amp;", ")</f>
        <v xml:space="preserve">0, 0, 0, </v>
      </c>
      <c r="J94" s="8"/>
      <c r="N94" s="31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56"/>
      <c r="AR94" s="77"/>
      <c r="AS94" s="77"/>
      <c r="AT94" s="77"/>
      <c r="AU94" s="77"/>
      <c r="AV94" s="77"/>
      <c r="AW94" s="77"/>
      <c r="AX94" s="77" t="s">
        <v>678</v>
      </c>
      <c r="AY94" s="77"/>
      <c r="AZ94" s="77"/>
      <c r="BA94" s="77"/>
      <c r="BB94" s="77"/>
      <c r="BD94" s="77"/>
      <c r="BE94" s="77" t="s">
        <v>831</v>
      </c>
      <c r="BF94" s="77" t="s">
        <v>832</v>
      </c>
      <c r="BG94" s="77"/>
      <c r="BH94" s="77"/>
      <c r="BI94" s="77"/>
      <c r="BJ94" s="77"/>
      <c r="BK94" s="77"/>
    </row>
    <row r="95" spans="2:63" ht="20.100000000000001" customHeight="1" x14ac:dyDescent="0.3">
      <c r="B95" s="9" t="s">
        <v>558</v>
      </c>
      <c r="C95" s="17">
        <f t="shared" si="5"/>
        <v>52.875399999999999</v>
      </c>
      <c r="D95" s="18">
        <f t="shared" si="5"/>
        <v>118.9509</v>
      </c>
      <c r="E95" s="64">
        <f t="shared" si="5"/>
        <v>-9</v>
      </c>
      <c r="F95" s="17"/>
      <c r="G95" s="18"/>
      <c r="H95" s="19"/>
      <c r="I95" s="8" t="str" cm="1">
        <f t="array" ref="I95">_xlfn.CONCAT(ROUND(F95:H95,2)&amp;", ")</f>
        <v xml:space="preserve">0, 0, 0, </v>
      </c>
      <c r="J95" s="8"/>
      <c r="N95" s="31"/>
      <c r="O95" s="15"/>
      <c r="P95" s="15" t="str" cm="1">
        <f t="array" ref="P95:AW95">TRANSPOSE(_xlfn._xlws.SORT(_xlfn.UNIQUE(_xlfn._xlws.FILTER($F$3:$F$588,$F$3:$F$588&lt;&gt;""))))&amp;"  "</f>
        <v xml:space="preserve">-1  </v>
      </c>
      <c r="Q95" s="7" t="str">
        <v xml:space="preserve">-0.05  </v>
      </c>
      <c r="R95" s="15" t="str">
        <v xml:space="preserve">0  </v>
      </c>
      <c r="S95" s="15" t="str">
        <v xml:space="preserve">0.45  </v>
      </c>
      <c r="T95" s="15" t="str">
        <v xml:space="preserve">0.95  </v>
      </c>
      <c r="U95" s="15" t="str">
        <v xml:space="preserve">1.45  </v>
      </c>
      <c r="V95" s="15" t="str">
        <v xml:space="preserve">1.7  </v>
      </c>
      <c r="W95" s="15" t="str">
        <v xml:space="preserve">1.75  </v>
      </c>
      <c r="X95" s="15" t="str">
        <v xml:space="preserve">1.95  </v>
      </c>
      <c r="Y95" s="15" t="str">
        <v xml:space="preserve">2.45  </v>
      </c>
      <c r="Z95" s="15" t="str">
        <v xml:space="preserve">2.67  </v>
      </c>
      <c r="AA95" s="15" t="str">
        <v xml:space="preserve">2.95  </v>
      </c>
      <c r="AB95" s="15" t="str">
        <v xml:space="preserve">3.15  </v>
      </c>
      <c r="AC95" s="15" t="str">
        <v xml:space="preserve">3.74  </v>
      </c>
      <c r="AD95" s="15" t="str">
        <v xml:space="preserve">3.79  </v>
      </c>
      <c r="AE95" s="15" t="str">
        <v xml:space="preserve">3.95  </v>
      </c>
      <c r="AF95" s="15" t="str">
        <v xml:space="preserve">4.85  </v>
      </c>
      <c r="AG95" s="15" t="str">
        <v xml:space="preserve">4.9  </v>
      </c>
      <c r="AH95" s="15" t="str">
        <v xml:space="preserve">5.6  </v>
      </c>
      <c r="AI95" s="15" t="str">
        <v xml:space="preserve">5.85  </v>
      </c>
      <c r="AJ95" s="24" t="str">
        <v xml:space="preserve">5.95  </v>
      </c>
      <c r="AK95" s="24" t="str">
        <v xml:space="preserve">6.02  </v>
      </c>
      <c r="AL95" s="24" t="str">
        <v xml:space="preserve">6.45  </v>
      </c>
      <c r="AM95" s="24" t="str">
        <v xml:space="preserve">6.5  </v>
      </c>
      <c r="AN95" s="24" t="str">
        <v xml:space="preserve">6.6  </v>
      </c>
      <c r="AO95" s="24" t="str">
        <v xml:space="preserve">6.65  </v>
      </c>
      <c r="AP95" s="24" t="str">
        <v xml:space="preserve">6.85  </v>
      </c>
      <c r="AQ95" s="24" t="str">
        <v xml:space="preserve">7.6  </v>
      </c>
      <c r="AR95" s="25" t="str">
        <v xml:space="preserve">7.85  </v>
      </c>
      <c r="AS95" s="77" t="str">
        <v xml:space="preserve">8.85  </v>
      </c>
      <c r="AT95" s="77" t="str">
        <v xml:space="preserve">9.75  </v>
      </c>
      <c r="AU95" s="77" t="str">
        <v xml:space="preserve">9.8  </v>
      </c>
      <c r="AV95" s="77" t="str">
        <v xml:space="preserve">9.85  </v>
      </c>
      <c r="AW95" s="77" t="str">
        <v xml:space="preserve">10.8  </v>
      </c>
      <c r="AX95" s="77" t="s">
        <v>678</v>
      </c>
      <c r="AY95" s="77"/>
      <c r="AZ95" s="77"/>
      <c r="BA95" s="77"/>
      <c r="BB95" s="77"/>
      <c r="BD95" s="77"/>
      <c r="BE95" s="98" t="str">
        <f>SUBSTITUTE(_xlfn.CONCAT(P95:AX137),"  ;",";  ")</f>
        <v xml:space="preserve">-1  -0.05  0  0.45  0.95  1.45  1.7  1.75  1.95  2.45  2.67  2.95  3.15  3.74  3.79  3.95  4.85  4.9  5.6  5.85  5.95  6.02  6.45  6.5  6.6  6.65  6.85  7.6  7.85  8.85  9.75  9.8  9.85  10.8;  -1  -0.05  0  0.45  0.95  1.45  1.7  1.75  1.95  2.45  2.67  2.95  3.15  3.74  3.79  3.95  4.85  4.9  5.6  5.85  5.95  6.02  6.45  6.5  6.6  6.65  6.85  7.6  7.85  8.85  9.75  9.8  9.85  10.8;  -1  -0.05  0  0.45  0.95  1.45  1.7  1.75  1.95  2.45  2.67  2.95  3.15  3.74  3.79  3.95  4.85  4.9  5.6  5.85  5.95  6.02  6.45  6.5  6.6  6.65  6.85  7.6  7.85  8.85  9.75  9.8  9.85  10.8;  -1  -0.05  0  0.45  0.95  1.45  1.7  1.75  1.95  2.45  2.67  2.95  3.15  3.74  3.79  3.95  4.85  4.9  5.6  5.85  5.95  6.02  6.45  6.5  6.6  6.65  6.85  7.6  7.85  8.85  9.75  9.8  9.85  10.8;  -1  -0.05  0  0.45  0.95  1.45  1.7  1.75  1.95  2.45  2.67  2.95  3.15  3.74  3.79  3.95  4.85  4.9  5.6  5.85  5.95  6.02  6.45  6.5  6.6  6.65  6.85  7.6  7.85  8.85  9.75  9.8  9.85  10.8;  -1  -0.05  0  0.45  0.95  1.45  1.7  1.75  1.95  2.45  2.67  2.95  3.15  3.74  3.79  3.95  4.85  4.9  5.6  5.85  5.95  6.02  6.45  6.5  6.6  6.65  6.85  7.6  7.85  8.85  9.75  9.8  9.85  10.8;  -1  -0.05  0  0.45  0.95  1.45  1.7  1.75  1.95  2.45  2.67  2.95  3.15  3.74  3.79  3.95  4.85  4.9  5.6  5.85  5.95  6.02  6.45  6.5  6.6  6.65  6.85  7.6  7.85  8.85  9.75  9.8  9.85  10.8;  -1  -0.05  0  0.45  0.95  1.45  1.7  1.75  1.95  2.45  2.67  2.95  3.15  3.74  3.79  3.95  4.85  4.9  5.6  5.85  5.95  6.02  6.45  6.5  6.6  6.65  6.85  7.6  7.85  8.85  9.75  9.8  9.85  10.8;  -1  -0.05  0  0.45  0.95  1.45  1.7  1.75  1.95  2.45  2.67  2.95  3.15  3.74  3.79  3.95  4.85  4.9  5.6  5.85  5.95  6.02  6.45  6.5  6.6  6.65  6.85  7.6  7.85  8.85  9.75  9.8  9.85  10.8;  -1  -0.05  0  0.45  0.95  1.45  1.7  1.75  1.95  2.45  2.67  2.95  3.15  3.74  3.79  3.95  4.85  4.9  5.6  5.85  5.95  6.02  6.45  6.5  6.6  6.65  6.85  7.6  7.85  8.85  9.75  9.8  9.85  10.8;  -1  -0.05  0  0.45  0.95  1.45  1.7  1.75  1.95  2.45  2.67  2.95  3.15  3.74  3.79  3.95  4.85  4.9  5.6  5.85  5.95  6.02  6.45  6.5  6.6  6.65  6.85  7.6  7.85  8.85  9.75  9.8  9.85  10.8;  -1  -0.05  0  0.45  0.95  1.45  1.7  1.75  1.95  2.45  2.67  2.95  3.15  3.74  3.79  3.95  4.85  4.9  5.6  5.85  5.95  6.02  6.45  6.5  6.6  6.65  6.85  7.6  7.85  8.85  9.75  9.8  9.85  10.8;  -1  -0.05  0  0.45  0.95  1.45  1.7  1.75  1.95  2.45  2.67  2.95  3.15  3.74  3.79  3.95  4.85  4.9  5.6  5.85  5.95  6.02  6.45  6.5  6.6  6.65  6.85  7.6  7.85  8.85  9.75  9.8  9.85  10.8;  -1  -0.05  0  0.45  0.95  1.45  1.7  1.75  1.95  2.45  2.67  2.95  3.15  3.74  3.79  3.95  4.85  4.9  5.6  5.85  5.95  6.02  6.45  6.5  6.6  6.65  6.85  7.6  7.85  8.85  9.75  9.8  9.85  10.8;  -1  -0.05  0  0.45  0.95  1.45  1.7  1.75  1.95  2.45  2.67  2.95  3.15  3.74  3.79  3.95  4.85  4.9  5.6  5.85  5.95  6.02  6.45  6.5  6.6  6.65  6.85  7.6  7.85  8.85  9.75  9.8  9.85  10.8;  -1  -0.05  0  0.45  0.95  1.45  1.7  1.75  1.95  2.45  2.67  2.95  3.15  3.74  3.79  3.95  4.85  4.9  5.6  5.85  5.95  6.02  6.45  6.5  6.6  6.65  6.85  7.6  7.85  8.85  9.75  9.8  9.85  10.8;  -1  -0.05  0  0.45  0.95  1.45  1.7  1.75  1.95  2.45  2.67  2.95  3.15  3.74  3.79  3.95  4.85  4.9  5.6  5.85  5.95  6.02  6.45  6.5  6.6  6.65  6.85  7.6  7.85  8.85  9.75  9.8  9.85  10.8;  -1  -0.05  0  0.45  0.95  1.45  1.7  1.75  1.95  2.45  2.67  2.95  3.15  3.74  3.79  3.95  4.85  4.9  5.6  5.85  5.95  6.02  6.45  6.5  6.6  6.65  6.85  7.6  7.85  8.85  9.75  9.8  9.85  10.8;  -1  -0.05  0  0.45  0.95  1.45  1.7  1.75  1.95  2.45  2.67  2.95  3.15  3.74  3.79  3.95  4.85  4.9  5.6  5.85  5.95  6.02  6.45  6.5  6.6  6.65  6.85  7.6  7.85  8.85  9.75  9.8  9.85  10.8;  -1  -0.05  0  0.45  0.95  1.45  1.7  1.75  1.95  2.45  2.67  2.95  3.15  3.74  3.79  3.95  4.85  4.9  5.6  5.85  5.95  6.02  6.45  6.5  6.6  6.65  6.85  7.6  7.85  8.85  9.75  9.8  9.85  10.8;  -1  -0.05  0  0.45  0.95  1.45  1.7  1.75  1.95  2.45  2.67  2.95  3.15  3.74  3.79  3.95  4.85  4.9  5.6  5.85  5.95  6.02  6.45  6.5  6.6  6.65  6.85  7.6  7.85  8.85  9.75  9.8  9.85  10.8;  -1  -0.05  0  0.45  0.95  1.45  1.7  1.75  1.95  2.45  2.67  2.95  3.15  3.74  3.79  3.95  4.85  4.9  5.6  5.85  5.95  6.02  6.45  6.5  6.6  6.65  6.85  7.6  7.85  8.85  9.75  9.8  9.85  10.8;  -1  -0.05  0  0.45  0.95  1.45  1.7  1.75  1.95  2.45  2.67  2.95  3.15  3.74  3.79  3.95  4.85  4.9  5.6  5.85  5.95  6.02  6.45  6.5  6.6  6.65  6.85  7.6  7.85  8.85  9.75  9.8  9.85  10.8;  -1  -0.05  0  0.45  0.95  1.45  1.7  1.75  1.95  2.45  2.67  2.95  3.15  3.74  3.79  3.95  4.85  4.9  5.6  5.85  5.95  6.02  6.45  6.5  6.6  6.65  6.85  7.6  7.85  8.85  9.75  9.8  9.85  10.8;  -1  -0.05  0  0.45  0.95  1.45  1.7  1.75  1.95  2.45  2.67  2.95  3.15  3.74  3.79  3.95  4.85  4.9  5.6  5.85  5.95  6.02  6.45  6.5  6.6  6.65  6.85  7.6  7.85  8.85  9.75  9.8  9.85  10.8;  -1  -0.05  0  0.45  0.95  1.45  1.7  1.75  1.95  2.45  2.67  2.95  3.15  3.74  3.79  3.95  4.85  4.9  5.6  5.85  5.95  6.02  6.45  6.5  6.6  6.65  6.85  7.6  7.85  8.85  9.75  9.8  9.85  10.8;  -1  -0.05  0  0.45  0.95  1.45  1.7  1.75  1.95  2.45  2.67  2.95  3.15  3.74  3.79  3.95  4.85  4.9  5.6  5.85  5.95  6.02  6.45  6.5  6.6  6.65  6.85  7.6  7.85  8.85  9.75  9.8  9.85  10.8;  -1  -0.05  0  0.45  0.95  1.45  1.7  1.75  1.95  2.45  2.67  2.95  3.15  3.74  3.79  3.95  4.85  4.9  5.6  5.85  5.95  6.02  6.45  6.5  6.6  6.65  6.85  7.6  7.85  8.85  9.75  9.8  9.85  10.8;  -1  -0.05  0  0.45  0.95  1.45  1.7  1.75  1.95  2.45  2.67  2.95  3.15  3.74  3.79  3.95  4.85  4.9  5.6  5.85  5.95  6.02  6.45  6.5  6.6  6.65  6.85  7.6  7.85  8.85  9.75  9.8  9.85  10.8;  -1  -0.05  0  0.45  0.95  1.45  1.7  1.75  1.95  2.45  2.67  2.95  3.15  3.74  3.79  3.95  4.85  4.9  5.6  5.85  5.95  6.02  6.45  6.5  6.6  6.65  6.85  7.6  7.85  8.85  9.75  9.8  9.85  10.8;  -1  -0.05  0  0.45  0.95  1.45  1.7  1.75  1.95  2.45  2.67  2.95  3.15  3.74  3.79  3.95  4.85  4.9  5.6  5.85  5.95  6.02  6.45  6.5  6.6  6.65  6.85  7.6  7.85  8.85  9.75  9.8  9.85  10.8;  -1  -0.05  0  0.45  0.95  1.45  1.7  1.75  1.95  2.45  2.67  2.95  3.15  3.74  3.79  3.95  4.85  4.9  5.6  5.85  5.95  6.02  6.45  6.5  6.6  6.65  6.85  7.6  7.85  8.85  9.75  9.8  9.85  10.8;  -1  -0.05  0  0.45  0.95  1.45  1.7  1.75  1.95  2.45  2.67  2.95  3.15  3.74  3.79  3.95  4.85  4.9  5.6  5.85  5.95  6.02  6.45  6.5  6.6  6.65  6.85  7.6  7.85  8.85  9.75  9.8  9.85  10.8;  -1  -0.05  0  0.45  0.95  1.45  1.7  1.75  1.95  2.45  2.67  2.95  3.15  3.74  3.79  3.95  4.85  4.9  5.6  5.85  5.95  6.02  6.45  6.5  6.6  6.65  6.85  7.6  7.85  8.85  9.75  9.8  9.85  10.8;  -1  -0.05  0  0.45  0.95  1.45  1.7  1.75  1.95  2.45  2.67  2.95  3.15  3.74  3.79  3.95  4.85  4.9  5.6  5.85  5.95  6.02  6.45  6.5  6.6  6.65  6.85  7.6  7.85  8.85  9.75  9.8  9.85  10.8;  -1  -0.05  0  0.45  0.95  1.45  1.7  1.75  1.95  2.45  2.67  2.95  3.15  3.74  3.79  3.95  4.85  4.9  5.6  5.85  5.95  6.02  6.45  6.5  6.6  6.65  6.85  7.6  7.85  8.85  9.75  9.8  9.85  10.8;  -1  -0.05  0  0.45  0.95  1.45  1.7  1.75  1.95  2.45  2.67  2.95  3.15  3.74  3.79  3.95  4.85  4.9  5.6  5.85  5.95  6.02  6.45  6.5  6.6  6.65  6.85  7.6  7.85  8.85  9.75  9.8  9.85  10.8;  -1  -0.05  0  0.45  0.95  1.45  1.7  1.75  1.95  2.45  2.67  2.95  3.15  3.74  3.79  3.95  4.85  4.9  5.6  5.85  5.95  6.02  6.45  6.5  6.6  6.65  6.85  7.6  7.85  8.85  9.75  9.8  9.85  10.8;  -1  -0.05  0  0.45  0.95  1.45  1.7  1.75  1.95  2.45  2.67  2.95  3.15  3.74  3.79  3.95  4.85  4.9  5.6  5.85  5.95  6.02  6.45  6.5  6.6  6.65  6.85  7.6  7.85  8.85  9.75  9.8  9.85  10.8;  -1  -0.05  0  0.45  0.95  1.45  1.7  1.75  1.95  2.45  2.67  2.95  3.15  3.74  3.79  3.95  4.85  4.9  5.6  5.85  5.95  6.02  6.45  6.5  6.6  6.65  6.85  7.6  7.85  8.85  9.75  9.8  9.85  10.8;  -1  -0.05  0  0.45  0.95  1.45  1.7  1.75  1.95  2.45  2.67  2.95  3.15  3.74  3.79  3.95  4.85  4.9  5.6  5.85  5.95  6.02  6.45  6.5  6.6  6.65  6.85  7.6  7.85  8.85  9.75  9.8  9.85  10.8;  -1  -0.05  0  0.45  0.95  1.45  1.7  1.75  1.95  2.45  2.67  2.95  3.15  3.74  3.79  3.95  4.85  4.9  5.6  5.85  5.95  6.02  6.45  6.5  6.6  6.65  6.85  7.6  7.85  8.85  9.75  9.8  9.85  10.8;  -1  -0.05  0  0.45  0.95  1.45  1.7  1.75  1.95  2.45  2.67  2.95  3.15  3.74  3.79  3.95  4.85  4.9  5.6  5.85  5.95  6.02  6.45  6.5  6.6  6.65  6.85  7.6  7.85  8.85  9.75  9.8  9.85  10.8;  </v>
      </c>
      <c r="BF95" s="98" t="str" cm="1">
        <f t="array" ref="BF95">SUBSTITUTE(_xlfn.CONCAT(P95:AW137&amp;", "),"  ,",",")</f>
        <v xml:space="preserve">-1, -0.05, 0, 0.45, 0.95, 1.45, 1.7, 1.75, 1.95, 2.45, 2.67, 2.95, 3.15, 3.74, 3.79, 3.95, 4.85, 4.9, 5.6, 5.85, 5.95, 6.02, 6.45, 6.5, 6.6, 6.65, 6.85, 7.6, 7.85, 8.85, 9.75, 9.8, 9.85, 10.8, -1, -0.05, 0, 0.45, 0.95, 1.45, 1.7, 1.75, 1.95, 2.45, 2.67, 2.95, 3.15, 3.74, 3.79, 3.95, 4.85, 4.9, 5.6, 5.85, 5.95, 6.02, 6.45, 6.5, 6.6, 6.65, 6.85, 7.6, 7.85, 8.85, 9.75, 9.8, 9.85, 10.8, -1, -0.05, 0, 0.45, 0.95, 1.45, 1.7, 1.75, 1.95, 2.45, 2.67, 2.95, 3.15, 3.74, 3.79, 3.95, 4.85, 4.9, 5.6, 5.85, 5.95, 6.02, 6.45, 6.5, 6.6, 6.65, 6.85, 7.6, 7.85, 8.85, 9.75, 9.8, 9.85, 10.8, -1, -0.05, 0, 0.45, 0.95, 1.45, 1.7, 1.75, 1.95, 2.45, 2.67, 2.95, 3.15, 3.74, 3.79, 3.95, 4.85, 4.9, 5.6, 5.85, 5.95, 6.02, 6.45, 6.5, 6.6, 6.65, 6.85, 7.6, 7.85, 8.85, 9.75, 9.8, 9.85, 10.8, -1, -0.05, 0, 0.45, 0.95, 1.45, 1.7, 1.75, 1.95, 2.45, 2.67, 2.95, 3.15, 3.74, 3.79, 3.95, 4.85, 4.9, 5.6, 5.85, 5.95, 6.02, 6.45, 6.5, 6.6, 6.65, 6.85, 7.6, 7.85, 8.85, 9.75, 9.8, 9.85, 10.8, -1, -0.05, 0, 0.45, 0.95, 1.45, 1.7, 1.75, 1.95, 2.45, 2.67, 2.95, 3.15, 3.74, 3.79, 3.95, 4.85, 4.9, 5.6, 5.85, 5.95, 6.02, 6.45, 6.5, 6.6, 6.65, 6.85, 7.6, 7.85, 8.85, 9.75, 9.8, 9.85, 10.8, -1, -0.05, 0, 0.45, 0.95, 1.45, 1.7, 1.75, 1.95, 2.45, 2.67, 2.95, 3.15, 3.74, 3.79, 3.95, 4.85, 4.9, 5.6, 5.85, 5.95, 6.02, 6.45, 6.5, 6.6, 6.65, 6.85, 7.6, 7.85, 8.85, 9.75, 9.8, 9.85, 10.8, -1, -0.05, 0, 0.45, 0.95, 1.45, 1.7, 1.75, 1.95, 2.45, 2.67, 2.95, 3.15, 3.74, 3.79, 3.95, 4.85, 4.9, 5.6, 5.85, 5.95, 6.02, 6.45, 6.5, 6.6, 6.65, 6.85, 7.6, 7.85, 8.85, 9.75, 9.8, 9.85, 10.8, -1, -0.05, 0, 0.45, 0.95, 1.45, 1.7, 1.75, 1.95, 2.45, 2.67, 2.95, 3.15, 3.74, 3.79, 3.95, 4.85, 4.9, 5.6, 5.85, 5.95, 6.02, 6.45, 6.5, 6.6, 6.65, 6.85, 7.6, 7.85, 8.85, 9.75, 9.8, 9.85, 10.8, -1, -0.05, 0, 0.45, 0.95, 1.45, 1.7, 1.75, 1.95, 2.45, 2.67, 2.95, 3.15, 3.74, 3.79, 3.95, 4.85, 4.9, 5.6, 5.85, 5.95, 6.02, 6.45, 6.5, 6.6, 6.65, 6.85, 7.6, 7.85, 8.85, 9.75, 9.8, 9.85, 10.8, -1, -0.05, 0, 0.45, 0.95, 1.45, 1.7, 1.75, 1.95, 2.45, 2.67, 2.95, 3.15, 3.74, 3.79, 3.95, 4.85, 4.9, 5.6, 5.85, 5.95, 6.02, 6.45, 6.5, 6.6, 6.65, 6.85, 7.6, 7.85, 8.85, 9.75, 9.8, 9.85, 10.8, -1, -0.05, 0, 0.45, 0.95, 1.45, 1.7, 1.75, 1.95, 2.45, 2.67, 2.95, 3.15, 3.74, 3.79, 3.95, 4.85, 4.9, 5.6, 5.85, 5.95, 6.02, 6.45, 6.5, 6.6, 6.65, 6.85, 7.6, 7.85, 8.85, 9.75, 9.8, 9.85, 10.8, -1, -0.05, 0, 0.45, 0.95, 1.45, 1.7, 1.75, 1.95, 2.45, 2.67, 2.95, 3.15, 3.74, 3.79, 3.95, 4.85, 4.9, 5.6, 5.85, 5.95, 6.02, 6.45, 6.5, 6.6, 6.65, 6.85, 7.6, 7.85, 8.85, 9.75, 9.8, 9.85, 10.8, -1, -0.05, 0, 0.45, 0.95, 1.45, 1.7, 1.75, 1.95, 2.45, 2.67, 2.95, 3.15, 3.74, 3.79, 3.95, 4.85, 4.9, 5.6, 5.85, 5.95, 6.02, 6.45, 6.5, 6.6, 6.65, 6.85, 7.6, 7.85, 8.85, 9.75, 9.8, 9.85, 10.8, -1, -0.05, 0, 0.45, 0.95, 1.45, 1.7, 1.75, 1.95, 2.45, 2.67, 2.95, 3.15, 3.74, 3.79, 3.95, 4.85, 4.9, 5.6, 5.85, 5.95, 6.02, 6.45, 6.5, 6.6, 6.65, 6.85, 7.6, 7.85, 8.85, 9.75, 9.8, 9.85, 10.8, -1, -0.05, 0, 0.45, 0.95, 1.45, 1.7, 1.75, 1.95, 2.45, 2.67, 2.95, 3.15, 3.74, 3.79, 3.95, 4.85, 4.9, 5.6, 5.85, 5.95, 6.02, 6.45, 6.5, 6.6, 6.65, 6.85, 7.6, 7.85, 8.85, 9.75, 9.8, 9.85, 10.8, -1, -0.05, 0, 0.45, 0.95, 1.45, 1.7, 1.75, 1.95, 2.45, 2.67, 2.95, 3.15, 3.74, 3.79, 3.95, 4.85, 4.9, 5.6, 5.85, 5.95, 6.02, 6.45, 6.5, 6.6, 6.65, 6.85, 7.6, 7.85, 8.85, 9.75, 9.8, 9.85, 10.8, -1, -0.05, 0, 0.45, 0.95, 1.45, 1.7, 1.75, 1.95, 2.45, 2.67, 2.95, 3.15, 3.74, 3.79, 3.95, 4.85, 4.9, 5.6, 5.85, 5.95, 6.02, 6.45, 6.5, 6.6, 6.65, 6.85, 7.6, 7.85, 8.85, 9.75, 9.8, 9.85, 10.8, -1, -0.05, 0, 0.45, 0.95, 1.45, 1.7, 1.75, 1.95, 2.45, 2.67, 2.95, 3.15, 3.74, 3.79, 3.95, 4.85, 4.9, 5.6, 5.85, 5.95, 6.02, 6.45, 6.5, 6.6, 6.65, 6.85, 7.6, 7.85, 8.85, 9.75, 9.8, 9.85, 10.8, -1, -0.05, 0, 0.45, 0.95, 1.45, 1.7, 1.75, 1.95, 2.45, 2.67, 2.95, 3.15, 3.74, 3.79, 3.95, 4.85, 4.9, 5.6, 5.85, 5.95, 6.02, 6.45, 6.5, 6.6, 6.65, 6.85, 7.6, 7.85, 8.85, 9.75, 9.8, 9.85, 10.8, -1, -0.05, 0, 0.45, 0.95, 1.45, 1.7, 1.75, 1.95, 2.45, 2.67, 2.95, 3.15, 3.74, 3.79, 3.95, 4.85, 4.9, 5.6, 5.85, 5.95, 6.02, 6.45, 6.5, 6.6, 6.65, 6.85, 7.6, 7.85, 8.85, 9.75, 9.8, 9.85, 10.8, -1, -0.05, 0, 0.45, 0.95, 1.45, 1.7, 1.75, 1.95, 2.45, 2.67, 2.95, 3.15, 3.74, 3.79, 3.95, 4.85, 4.9, 5.6, 5.85, 5.95, 6.02, 6.45, 6.5, 6.6, 6.65, 6.85, 7.6, 7.85, 8.85, 9.75, 9.8, 9.85, 10.8, -1, -0.05, 0, 0.45, 0.95, 1.45, 1.7, 1.75, 1.95, 2.45, 2.67, 2.95, 3.15, 3.74, 3.79, 3.95, 4.85, 4.9, 5.6, 5.85, 5.95, 6.02, 6.45, 6.5, 6.6, 6.65, 6.85, 7.6, 7.85, 8.85, 9.75, 9.8, 9.85, 10.8, -1, -0.05, 0, 0.45, 0.95, 1.45, 1.7, 1.75, 1.95, 2.45, 2.67, 2.95, 3.15, 3.74, 3.79, 3.95, 4.85, 4.9, 5.6, 5.85, 5.95, 6.02, 6.45, 6.5, 6.6, 6.65, 6.85, 7.6, 7.85, 8.85, 9.75, 9.8, 9.85, 10.8, -1, -0.05, 0, 0.45, 0.95, 1.45, 1.7, 1.75, 1.95, 2.45, 2.67, 2.95, 3.15, 3.74, 3.79, 3.95, 4.85, 4.9, 5.6, 5.85, 5.95, 6.02, 6.45, 6.5, 6.6, 6.65, 6.85, 7.6, 7.85, 8.85, 9.75, 9.8, 9.85, 10.8, -1, -0.05, 0, 0.45, 0.95, 1.45, 1.7, 1.75, 1.95, 2.45, 2.67, 2.95, 3.15, 3.74, 3.79, 3.95, 4.85, 4.9, 5.6, 5.85, 5.95, 6.02, 6.45, 6.5, 6.6, 6.65, 6.85, 7.6, 7.85, 8.85, 9.75, 9.8, 9.85, 10.8, -1, -0.05, 0, 0.45, 0.95, 1.45, 1.7, 1.75, 1.95, 2.45, 2.67, 2.95, 3.15, 3.74, 3.79, 3.95, 4.85, 4.9, 5.6, 5.85, 5.95, 6.02, 6.45, 6.5, 6.6, 6.65, 6.85, 7.6, 7.85, 8.85, 9.75, 9.8, 9.85, 10.8, -1, -0.05, 0, 0.45, 0.95, 1.45, 1.7, 1.75, 1.95, 2.45, 2.67, 2.95, 3.15, 3.74, 3.79, 3.95, 4.85, 4.9, 5.6, 5.85, 5.95, 6.02, 6.45, 6.5, 6.6, 6.65, 6.85, 7.6, 7.85, 8.85, 9.75, 9.8, 9.85, 10.8, -1, -0.05, 0, 0.45, 0.95, 1.45, 1.7, 1.75, 1.95, 2.45, 2.67, 2.95, 3.15, 3.74, 3.79, 3.95, 4.85, 4.9, 5.6, 5.85, 5.95, 6.02, 6.45, 6.5, 6.6, 6.65, 6.85, 7.6, 7.85, 8.85, 9.75, 9.8, 9.85, 10.8, -1, -0.05, 0, 0.45, 0.95, 1.45, 1.7, 1.75, 1.95, 2.45, 2.67, 2.95, 3.15, 3.74, 3.79, 3.95, 4.85, 4.9, 5.6, 5.85, 5.95, 6.02, 6.45, 6.5, 6.6, 6.65, 6.85, 7.6, 7.85, 8.85, 9.75, 9.8, 9.85, 10.8, -1, -0.05, 0, 0.45, 0.95, 1.45, 1.7, 1.75, 1.95, 2.45, 2.67, 2.95, 3.15, 3.74, 3.79, 3.95, 4.85, 4.9, 5.6, 5.85, 5.95, 6.02, 6.45, 6.5, 6.6, 6.65, 6.85, 7.6, 7.85, 8.85, 9.75, 9.8, 9.85, 10.8, -1, -0.05, 0, 0.45, 0.95, 1.45, 1.7, 1.75, 1.95, 2.45, 2.67, 2.95, 3.15, 3.74, 3.79, 3.95, 4.85, 4.9, 5.6, 5.85, 5.95, 6.02, 6.45, 6.5, 6.6, 6.65, 6.85, 7.6, 7.85, 8.85, 9.75, 9.8, 9.85, 10.8, -1, -0.05, 0, 0.45, 0.95, 1.45, 1.7, 1.75, 1.95, 2.45, 2.67, 2.95, 3.15, 3.74, 3.79, 3.95, 4.85, 4.9, 5.6, 5.85, 5.95, 6.02, 6.45, 6.5, 6.6, 6.65, 6.85, 7.6, 7.85, 8.85, 9.75, 9.8, 9.85, 10.8, -1, -0.05, 0, 0.45, 0.95, 1.45, 1.7, 1.75, 1.95, 2.45, 2.67, 2.95, 3.15, 3.74, 3.79, 3.95, 4.85, 4.9, 5.6, 5.85, 5.95, 6.02, 6.45, 6.5, 6.6, 6.65, 6.85, 7.6, 7.85, 8.85, 9.75, 9.8, 9.85, 10.8, -1, -0.05, 0, 0.45, 0.95, 1.45, 1.7, 1.75, 1.95, 2.45, 2.67, 2.95, 3.15, 3.74, 3.79, 3.95, 4.85, 4.9, 5.6, 5.85, 5.95, 6.02, 6.45, 6.5, 6.6, 6.65, 6.85, 7.6, 7.85, 8.85, 9.75, 9.8, 9.85, 10.8, -1, -0.05, 0, 0.45, 0.95, 1.45, 1.7, 1.75, 1.95, 2.45, 2.67, 2.95, 3.15, 3.74, 3.79, 3.95, 4.85, 4.9, 5.6, 5.85, 5.95, 6.02, 6.45, 6.5, 6.6, 6.65, 6.85, 7.6, 7.85, 8.85, 9.75, 9.8, 9.85, 10.8, -1, -0.05, 0, 0.45, 0.95, 1.45, 1.7, 1.75, 1.95, 2.45, 2.67, 2.95, 3.15, 3.74, 3.79, 3.95, 4.85, 4.9, 5.6, 5.85, 5.95, 6.02, 6.45, 6.5, 6.6, 6.65, 6.85, 7.6, 7.85, 8.85, 9.75, 9.8, 9.85, 10.8, -1, -0.05, 0, 0.45, 0.95, 1.45, 1.7, 1.75, 1.95, 2.45, 2.67, 2.95, 3.15, 3.74, 3.79, 3.95, 4.85, 4.9, 5.6, 5.85, 5.95, 6.02, 6.45, 6.5, 6.6, 6.65, 6.85, 7.6, 7.85, 8.85, 9.75, 9.8, 9.85, 10.8, -1, -0.05, 0, 0.45, 0.95, 1.45, 1.7, 1.75, 1.95, 2.45, 2.67, 2.95, 3.15, 3.74, 3.79, 3.95, 4.85, 4.9, 5.6, 5.85, 5.95, 6.02, 6.45, 6.5, 6.6, 6.65, 6.85, 7.6, 7.85, 8.85, 9.75, 9.8, 9.85, 10.8, -1, -0.05, 0, 0.45, 0.95, 1.45, 1.7, 1.75, 1.95, 2.45, 2.67, 2.95, 3.15, 3.74, 3.79, 3.95, 4.85, 4.9, 5.6, 5.85, 5.95, 6.02, 6.45, 6.5, 6.6, 6.65, 6.85, 7.6, 7.85, 8.85, 9.75, 9.8, 9.85, 10.8, -1, -0.05, 0, 0.45, 0.95, 1.45, 1.7, 1.75, 1.95, 2.45, 2.67, 2.95, 3.15, 3.74, 3.79, 3.95, 4.85, 4.9, 5.6, 5.85, 5.95, 6.02, 6.45, 6.5, 6.6, 6.65, 6.85, 7.6, 7.85, 8.85, 9.75, 9.8, 9.85, 10.8, -1, -0.05, 0, 0.45, 0.95, 1.45, 1.7, 1.75, 1.95, 2.45, 2.67, 2.95, 3.15, 3.74, 3.79, 3.95, 4.85, 4.9, 5.6, 5.85, 5.95, 6.02, 6.45, 6.5, 6.6, 6.65, 6.85, 7.6, 7.85, 8.85, 9.75, 9.8, 9.85, 10.8, -1, -0.05, 0, 0.45, 0.95, 1.45, 1.7, 1.75, 1.95, 2.45, 2.67, 2.95, 3.15, 3.74, 3.79, 3.95, 4.85, 4.9, 5.6, 5.85, 5.95, 6.02, 6.45, 6.5, 6.6, 6.65, 6.85, 7.6, 7.85, 8.85, 9.75, 9.8, 9.85, 10.8, </v>
      </c>
      <c r="BG95" s="77"/>
      <c r="BH95" s="77"/>
      <c r="BI95" s="77"/>
      <c r="BJ95" s="77"/>
      <c r="BK95" s="77"/>
    </row>
    <row r="96" spans="2:63" ht="20.100000000000001" customHeight="1" x14ac:dyDescent="0.3">
      <c r="B96" s="9" t="s">
        <v>559</v>
      </c>
      <c r="C96" s="17">
        <f t="shared" si="5"/>
        <v>52.875399999999999</v>
      </c>
      <c r="D96" s="18">
        <f t="shared" si="5"/>
        <v>119.9509</v>
      </c>
      <c r="E96" s="64">
        <f t="shared" si="5"/>
        <v>-9</v>
      </c>
      <c r="F96" s="17"/>
      <c r="G96" s="18"/>
      <c r="H96" s="19"/>
      <c r="I96" s="8" t="str" cm="1">
        <f t="array" ref="I96">_xlfn.CONCAT(ROUND(F96:H96,2)&amp;", ")</f>
        <v xml:space="preserve">0, 0, 0, </v>
      </c>
      <c r="J96" s="8"/>
      <c r="N96" s="31"/>
      <c r="O96" s="15"/>
      <c r="P96" s="15" t="str" cm="1">
        <f t="array" ref="P96:AW96">TRANSPOSE(_xlfn._xlws.SORT(_xlfn.UNIQUE(_xlfn._xlws.FILTER($F$3:$F$588,$F$3:$F$588&lt;&gt;""))))&amp;"  "</f>
        <v xml:space="preserve">-1  </v>
      </c>
      <c r="Q96" s="15" t="str">
        <v xml:space="preserve">-0.05  </v>
      </c>
      <c r="R96" s="15" t="str">
        <v xml:space="preserve">0  </v>
      </c>
      <c r="S96" s="15" t="str">
        <v xml:space="preserve">0.45  </v>
      </c>
      <c r="T96" s="15" t="str">
        <v xml:space="preserve">0.95  </v>
      </c>
      <c r="U96" s="15" t="str">
        <v xml:space="preserve">1.45  </v>
      </c>
      <c r="V96" s="15" t="str">
        <v xml:space="preserve">1.7  </v>
      </c>
      <c r="W96" s="15" t="str">
        <v xml:space="preserve">1.75  </v>
      </c>
      <c r="X96" s="15" t="str">
        <v xml:space="preserve">1.95  </v>
      </c>
      <c r="Y96" s="15" t="str">
        <v xml:space="preserve">2.45  </v>
      </c>
      <c r="Z96" s="15" t="str">
        <v xml:space="preserve">2.67  </v>
      </c>
      <c r="AA96" s="15" t="str">
        <v xml:space="preserve">2.95  </v>
      </c>
      <c r="AB96" s="15" t="str">
        <v xml:space="preserve">3.15  </v>
      </c>
      <c r="AC96" s="15" t="str">
        <v xml:space="preserve">3.74  </v>
      </c>
      <c r="AD96" s="15" t="str">
        <v xml:space="preserve">3.79  </v>
      </c>
      <c r="AE96" s="15" t="str">
        <v xml:space="preserve">3.95  </v>
      </c>
      <c r="AF96" s="15" t="str">
        <v xml:space="preserve">4.85  </v>
      </c>
      <c r="AG96" s="15" t="str">
        <v xml:space="preserve">4.9  </v>
      </c>
      <c r="AH96" s="15" t="str">
        <v xml:space="preserve">5.6  </v>
      </c>
      <c r="AI96" s="15" t="str">
        <v xml:space="preserve">5.85  </v>
      </c>
      <c r="AJ96" s="15" t="str">
        <v xml:space="preserve">5.95  </v>
      </c>
      <c r="AK96" s="15" t="str">
        <v xml:space="preserve">6.02  </v>
      </c>
      <c r="AL96" s="15" t="str">
        <v xml:space="preserve">6.45  </v>
      </c>
      <c r="AM96" s="15" t="str">
        <v xml:space="preserve">6.5  </v>
      </c>
      <c r="AN96" s="15" t="str">
        <v xml:space="preserve">6.6  </v>
      </c>
      <c r="AO96" s="15" t="str">
        <v xml:space="preserve">6.65  </v>
      </c>
      <c r="AP96" s="15" t="str">
        <v xml:space="preserve">6.85  </v>
      </c>
      <c r="AQ96" s="56" t="str">
        <v xml:space="preserve">7.6  </v>
      </c>
      <c r="AR96" s="77" t="str">
        <v xml:space="preserve">7.85  </v>
      </c>
      <c r="AS96" s="77" t="str">
        <v xml:space="preserve">8.85  </v>
      </c>
      <c r="AT96" s="77" t="str">
        <v xml:space="preserve">9.75  </v>
      </c>
      <c r="AU96" s="77" t="str">
        <v xml:space="preserve">9.8  </v>
      </c>
      <c r="AV96" s="77" t="str">
        <v xml:space="preserve">9.85  </v>
      </c>
      <c r="AW96" s="77" t="str">
        <v xml:space="preserve">10.8  </v>
      </c>
      <c r="AX96" s="77" t="s">
        <v>678</v>
      </c>
      <c r="AY96" s="77"/>
      <c r="AZ96" s="77"/>
      <c r="BA96" s="77"/>
      <c r="BB96" s="77"/>
      <c r="BD96" s="77"/>
      <c r="BE96" s="98" t="s">
        <v>829</v>
      </c>
      <c r="BF96" s="77" t="s">
        <v>833</v>
      </c>
      <c r="BG96" s="77"/>
      <c r="BH96" s="77"/>
      <c r="BI96" s="77"/>
      <c r="BJ96" s="77"/>
      <c r="BK96" s="77"/>
    </row>
    <row r="97" spans="1:63" ht="20.100000000000001" customHeight="1" x14ac:dyDescent="0.3">
      <c r="B97" s="9" t="s">
        <v>560</v>
      </c>
      <c r="C97" s="17">
        <f t="shared" si="5"/>
        <v>52.875399999999999</v>
      </c>
      <c r="D97" s="18">
        <f t="shared" si="5"/>
        <v>120.9509</v>
      </c>
      <c r="E97" s="64">
        <f t="shared" si="5"/>
        <v>-9</v>
      </c>
      <c r="F97" s="17"/>
      <c r="G97" s="18"/>
      <c r="H97" s="19"/>
      <c r="I97" s="8" t="str" cm="1">
        <f t="array" ref="I97">_xlfn.CONCAT(ROUND(F97:H97,2)&amp;", ")</f>
        <v xml:space="preserve">0, 0, 0, </v>
      </c>
      <c r="J97" s="8"/>
      <c r="N97" s="31"/>
      <c r="O97" s="15"/>
      <c r="P97" s="15" t="str" cm="1">
        <f t="array" ref="P97:AW97">TRANSPOSE(_xlfn._xlws.SORT(_xlfn.UNIQUE(_xlfn._xlws.FILTER($F$3:$F$588,$F$3:$F$588&lt;&gt;""))))&amp;"  "</f>
        <v xml:space="preserve">-1  </v>
      </c>
      <c r="Q97" s="15" t="str">
        <v xml:space="preserve">-0.05  </v>
      </c>
      <c r="R97" s="15" t="str">
        <v xml:space="preserve">0  </v>
      </c>
      <c r="S97" s="15" t="str">
        <v xml:space="preserve">0.45  </v>
      </c>
      <c r="T97" s="15" t="str">
        <v xml:space="preserve">0.95  </v>
      </c>
      <c r="U97" s="15" t="str">
        <v xml:space="preserve">1.45  </v>
      </c>
      <c r="V97" s="15" t="str">
        <v xml:space="preserve">1.7  </v>
      </c>
      <c r="W97" s="15" t="str">
        <v xml:space="preserve">1.75  </v>
      </c>
      <c r="X97" s="15" t="str">
        <v xml:space="preserve">1.95  </v>
      </c>
      <c r="Y97" s="15" t="str">
        <v xml:space="preserve">2.45  </v>
      </c>
      <c r="Z97" s="15" t="str">
        <v xml:space="preserve">2.67  </v>
      </c>
      <c r="AA97" s="15" t="str">
        <v xml:space="preserve">2.95  </v>
      </c>
      <c r="AB97" s="15" t="str">
        <v xml:space="preserve">3.15  </v>
      </c>
      <c r="AC97" s="15" t="str">
        <v xml:space="preserve">3.74  </v>
      </c>
      <c r="AD97" s="15" t="str">
        <v xml:space="preserve">3.79  </v>
      </c>
      <c r="AE97" s="15" t="str">
        <v xml:space="preserve">3.95  </v>
      </c>
      <c r="AF97" s="15" t="str">
        <v xml:space="preserve">4.85  </v>
      </c>
      <c r="AG97" s="15" t="str">
        <v xml:space="preserve">4.9  </v>
      </c>
      <c r="AH97" s="15" t="str">
        <v xml:space="preserve">5.6  </v>
      </c>
      <c r="AI97" s="15" t="str">
        <v xml:space="preserve">5.85  </v>
      </c>
      <c r="AJ97" s="15" t="str">
        <v xml:space="preserve">5.95  </v>
      </c>
      <c r="AK97" s="15" t="str">
        <v xml:space="preserve">6.02  </v>
      </c>
      <c r="AL97" s="15" t="str">
        <v xml:space="preserve">6.45  </v>
      </c>
      <c r="AM97" s="15" t="str">
        <v xml:space="preserve">6.5  </v>
      </c>
      <c r="AN97" s="15" t="str">
        <v xml:space="preserve">6.6  </v>
      </c>
      <c r="AO97" s="15" t="str">
        <v xml:space="preserve">6.65  </v>
      </c>
      <c r="AP97" s="15" t="str">
        <v xml:space="preserve">6.85  </v>
      </c>
      <c r="AQ97" s="56" t="str">
        <v xml:space="preserve">7.6  </v>
      </c>
      <c r="AR97" s="77" t="str">
        <v xml:space="preserve">7.85  </v>
      </c>
      <c r="AS97" s="77" t="str">
        <v xml:space="preserve">8.85  </v>
      </c>
      <c r="AT97" s="77" t="str">
        <v xml:space="preserve">9.75  </v>
      </c>
      <c r="AU97" s="77" t="str">
        <v xml:space="preserve">9.8  </v>
      </c>
      <c r="AV97" s="77" t="str">
        <v xml:space="preserve">9.85  </v>
      </c>
      <c r="AW97" s="77" t="str">
        <v xml:space="preserve">10.8  </v>
      </c>
      <c r="AX97" s="77" t="s">
        <v>678</v>
      </c>
      <c r="AY97" s="77"/>
      <c r="AZ97" s="77"/>
      <c r="BA97" s="77"/>
      <c r="BB97" s="77"/>
      <c r="BD97" s="77"/>
      <c r="BE97" s="77"/>
      <c r="BF97" s="77"/>
      <c r="BG97" s="77"/>
      <c r="BH97" s="77"/>
      <c r="BI97" s="77"/>
      <c r="BJ97" s="77"/>
      <c r="BK97" s="77"/>
    </row>
    <row r="98" spans="1:63" ht="20.100000000000001" customHeight="1" x14ac:dyDescent="0.3">
      <c r="B98" s="88" t="s">
        <v>561</v>
      </c>
      <c r="C98" s="17">
        <f t="shared" si="5"/>
        <v>52.875399999999999</v>
      </c>
      <c r="D98" s="18">
        <f t="shared" si="5"/>
        <v>121.1709</v>
      </c>
      <c r="E98" s="64">
        <f t="shared" si="5"/>
        <v>-9</v>
      </c>
      <c r="F98" s="17"/>
      <c r="G98" s="18"/>
      <c r="H98" s="19"/>
      <c r="I98" s="8" t="str" cm="1">
        <f t="array" ref="I98">_xlfn.CONCAT(ROUND(F98:H98,2)&amp;", ")</f>
        <v xml:space="preserve">0, 0, 0, </v>
      </c>
      <c r="J98" s="8"/>
      <c r="N98" s="31"/>
      <c r="O98" s="15"/>
      <c r="P98" s="15" t="str" cm="1">
        <f t="array" ref="P98:AW98">TRANSPOSE(_xlfn._xlws.SORT(_xlfn.UNIQUE(_xlfn._xlws.FILTER($F$3:$F$588,$F$3:$F$588&lt;&gt;""))))&amp;"  "</f>
        <v xml:space="preserve">-1  </v>
      </c>
      <c r="Q98" s="15" t="str">
        <v xml:space="preserve">-0.05  </v>
      </c>
      <c r="R98" s="15" t="str">
        <v xml:space="preserve">0  </v>
      </c>
      <c r="S98" s="15" t="str">
        <v xml:space="preserve">0.45  </v>
      </c>
      <c r="T98" s="15" t="str">
        <v xml:space="preserve">0.95  </v>
      </c>
      <c r="U98" s="15" t="str">
        <v xml:space="preserve">1.45  </v>
      </c>
      <c r="V98" s="15" t="str">
        <v xml:space="preserve">1.7  </v>
      </c>
      <c r="W98" s="15" t="str">
        <v xml:space="preserve">1.75  </v>
      </c>
      <c r="X98" s="15" t="str">
        <v xml:space="preserve">1.95  </v>
      </c>
      <c r="Y98" s="15" t="str">
        <v xml:space="preserve">2.45  </v>
      </c>
      <c r="Z98" s="15" t="str">
        <v xml:space="preserve">2.67  </v>
      </c>
      <c r="AA98" s="15" t="str">
        <v xml:space="preserve">2.95  </v>
      </c>
      <c r="AB98" s="15" t="str">
        <v xml:space="preserve">3.15  </v>
      </c>
      <c r="AC98" s="15" t="str">
        <v xml:space="preserve">3.74  </v>
      </c>
      <c r="AD98" s="15" t="str">
        <v xml:space="preserve">3.79  </v>
      </c>
      <c r="AE98" s="15" t="str">
        <v xml:space="preserve">3.95  </v>
      </c>
      <c r="AF98" s="15" t="str">
        <v xml:space="preserve">4.85  </v>
      </c>
      <c r="AG98" s="15" t="str">
        <v xml:space="preserve">4.9  </v>
      </c>
      <c r="AH98" s="15" t="str">
        <v xml:space="preserve">5.6  </v>
      </c>
      <c r="AI98" s="15" t="str">
        <v xml:space="preserve">5.85  </v>
      </c>
      <c r="AJ98" s="15" t="str">
        <v xml:space="preserve">5.95  </v>
      </c>
      <c r="AK98" s="15" t="str">
        <v xml:space="preserve">6.02  </v>
      </c>
      <c r="AL98" s="15" t="str">
        <v xml:space="preserve">6.45  </v>
      </c>
      <c r="AM98" s="15" t="str">
        <v xml:space="preserve">6.5  </v>
      </c>
      <c r="AN98" s="15" t="str">
        <v xml:space="preserve">6.6  </v>
      </c>
      <c r="AO98" s="15" t="str">
        <v xml:space="preserve">6.65  </v>
      </c>
      <c r="AP98" s="15" t="str">
        <v xml:space="preserve">6.85  </v>
      </c>
      <c r="AQ98" s="56" t="str">
        <v xml:space="preserve">7.6  </v>
      </c>
      <c r="AR98" s="77" t="str">
        <v xml:space="preserve">7.85  </v>
      </c>
      <c r="AS98" s="77" t="str">
        <v xml:space="preserve">8.85  </v>
      </c>
      <c r="AT98" s="77" t="str">
        <v xml:space="preserve">9.75  </v>
      </c>
      <c r="AU98" s="77" t="str">
        <v xml:space="preserve">9.8  </v>
      </c>
      <c r="AV98" s="77" t="str">
        <v xml:space="preserve">9.85  </v>
      </c>
      <c r="AW98" s="77" t="str">
        <v xml:space="preserve">10.8  </v>
      </c>
      <c r="AX98" s="77" t="s">
        <v>678</v>
      </c>
      <c r="AY98" s="77"/>
      <c r="AZ98" s="77"/>
      <c r="BA98" s="77"/>
      <c r="BB98" s="77"/>
      <c r="BD98" s="77"/>
      <c r="BE98" s="77"/>
      <c r="BF98" s="77"/>
      <c r="BG98" s="77"/>
      <c r="BH98" s="77"/>
      <c r="BI98" s="77"/>
      <c r="BJ98" s="77"/>
      <c r="BK98" s="77"/>
    </row>
    <row r="99" spans="1:63" ht="20.100000000000001" customHeight="1" x14ac:dyDescent="0.3">
      <c r="B99" s="9" t="s">
        <v>681</v>
      </c>
      <c r="C99" s="17">
        <f t="shared" si="5"/>
        <v>49.675400000000003</v>
      </c>
      <c r="D99" s="18">
        <f t="shared" si="5"/>
        <v>105.57089999999999</v>
      </c>
      <c r="E99" s="64">
        <f t="shared" si="5"/>
        <v>-9</v>
      </c>
      <c r="F99" s="17"/>
      <c r="G99" s="18"/>
      <c r="H99" s="19"/>
      <c r="I99" s="8" t="str" cm="1">
        <f t="array" ref="I99">_xlfn.CONCAT(ROUND(F99:H99,2)&amp;", ")</f>
        <v xml:space="preserve">0, 0, 0, </v>
      </c>
      <c r="J99" s="8"/>
      <c r="N99" s="31"/>
      <c r="O99" s="15"/>
      <c r="P99" s="15" t="str" cm="1">
        <f t="array" ref="P99:AW99">TRANSPOSE(_xlfn._xlws.SORT(_xlfn.UNIQUE(_xlfn._xlws.FILTER($F$3:$F$588,$F$3:$F$588&lt;&gt;""))))&amp;"  "</f>
        <v xml:space="preserve">-1  </v>
      </c>
      <c r="Q99" s="15" t="str">
        <v xml:space="preserve">-0.05  </v>
      </c>
      <c r="R99" s="15" t="str">
        <v xml:space="preserve">0  </v>
      </c>
      <c r="S99" s="15" t="str">
        <v xml:space="preserve">0.45  </v>
      </c>
      <c r="T99" s="15" t="str">
        <v xml:space="preserve">0.95  </v>
      </c>
      <c r="U99" s="15" t="str">
        <v xml:space="preserve">1.45  </v>
      </c>
      <c r="V99" s="15" t="str">
        <v xml:space="preserve">1.7  </v>
      </c>
      <c r="W99" s="15" t="str">
        <v xml:space="preserve">1.75  </v>
      </c>
      <c r="X99" s="15" t="str">
        <v xml:space="preserve">1.95  </v>
      </c>
      <c r="Y99" s="15" t="str">
        <v xml:space="preserve">2.45  </v>
      </c>
      <c r="Z99" s="15" t="str">
        <v xml:space="preserve">2.67  </v>
      </c>
      <c r="AA99" s="15" t="str">
        <v xml:space="preserve">2.95  </v>
      </c>
      <c r="AB99" s="15" t="str">
        <v xml:space="preserve">3.15  </v>
      </c>
      <c r="AC99" s="15" t="str">
        <v xml:space="preserve">3.74  </v>
      </c>
      <c r="AD99" s="15" t="str">
        <v xml:space="preserve">3.79  </v>
      </c>
      <c r="AE99" s="15" t="str">
        <v xml:space="preserve">3.95  </v>
      </c>
      <c r="AF99" s="15" t="str">
        <v xml:space="preserve">4.85  </v>
      </c>
      <c r="AG99" s="15" t="str">
        <v xml:space="preserve">4.9  </v>
      </c>
      <c r="AH99" s="15" t="str">
        <v xml:space="preserve">5.6  </v>
      </c>
      <c r="AI99" s="15" t="str">
        <v xml:space="preserve">5.85  </v>
      </c>
      <c r="AJ99" s="15" t="str">
        <v xml:space="preserve">5.95  </v>
      </c>
      <c r="AK99" s="15" t="str">
        <v xml:space="preserve">6.02  </v>
      </c>
      <c r="AL99" s="15" t="str">
        <v xml:space="preserve">6.45  </v>
      </c>
      <c r="AM99" s="15" t="str">
        <v xml:space="preserve">6.5  </v>
      </c>
      <c r="AN99" s="15" t="str">
        <v xml:space="preserve">6.6  </v>
      </c>
      <c r="AO99" s="15" t="str">
        <v xml:space="preserve">6.65  </v>
      </c>
      <c r="AP99" s="15" t="str">
        <v xml:space="preserve">6.85  </v>
      </c>
      <c r="AQ99" s="56" t="str">
        <v xml:space="preserve">7.6  </v>
      </c>
      <c r="AR99" s="77" t="str">
        <v xml:space="preserve">7.85  </v>
      </c>
      <c r="AS99" s="77" t="str">
        <v xml:space="preserve">8.85  </v>
      </c>
      <c r="AT99" s="77" t="str">
        <v xml:space="preserve">9.75  </v>
      </c>
      <c r="AU99" s="77" t="str">
        <v xml:space="preserve">9.8  </v>
      </c>
      <c r="AV99" s="77" t="str">
        <v xml:space="preserve">9.85  </v>
      </c>
      <c r="AW99" s="77" t="str">
        <v xml:space="preserve">10.8  </v>
      </c>
      <c r="AX99" s="77" t="s">
        <v>678</v>
      </c>
      <c r="AY99" s="77"/>
      <c r="AZ99" s="77"/>
      <c r="BA99" s="77"/>
      <c r="BB99" s="77"/>
      <c r="BD99" s="77"/>
      <c r="BE99" s="77"/>
      <c r="BF99" s="77"/>
      <c r="BG99" s="77"/>
      <c r="BH99" s="77"/>
      <c r="BI99" s="77"/>
      <c r="BJ99" s="77"/>
      <c r="BK99" s="77"/>
    </row>
    <row r="100" spans="1:63" ht="20.100000000000001" customHeight="1" x14ac:dyDescent="0.3">
      <c r="B100" s="9" t="s">
        <v>491</v>
      </c>
      <c r="C100" s="17">
        <f t="shared" si="5"/>
        <v>42.9754</v>
      </c>
      <c r="D100" s="18">
        <f t="shared" si="5"/>
        <v>111.74590000000001</v>
      </c>
      <c r="E100" s="64">
        <f t="shared" si="5"/>
        <v>-9</v>
      </c>
      <c r="F100" s="17"/>
      <c r="G100" s="18"/>
      <c r="H100" s="19"/>
      <c r="I100" s="8" t="str" cm="1">
        <f t="array" ref="I100">_xlfn.CONCAT(ROUND(F100:H100,2)&amp;", ")</f>
        <v xml:space="preserve">0, 0, 0, </v>
      </c>
      <c r="J100" s="8"/>
      <c r="K100" s="7" t="e" cm="1">
        <f t="array" ref="K100">_xlfn.XLOOKUP(K101&amp;L101,C3:C463&amp;D3:D463,B3:B463)</f>
        <v>#N/A</v>
      </c>
      <c r="N100" s="31"/>
      <c r="O100" s="15"/>
      <c r="P100" s="15" t="str" cm="1">
        <f t="array" ref="P100:AW100">TRANSPOSE(_xlfn._xlws.SORT(_xlfn.UNIQUE(_xlfn._xlws.FILTER($F$3:$F$588,$F$3:$F$588&lt;&gt;""))))&amp;"  "</f>
        <v xml:space="preserve">-1  </v>
      </c>
      <c r="Q100" s="15" t="str">
        <v xml:space="preserve">-0.05  </v>
      </c>
      <c r="R100" s="15" t="str">
        <v xml:space="preserve">0  </v>
      </c>
      <c r="S100" s="15" t="str">
        <v xml:space="preserve">0.45  </v>
      </c>
      <c r="T100" s="15" t="str">
        <v xml:space="preserve">0.95  </v>
      </c>
      <c r="U100" s="15" t="str">
        <v xml:space="preserve">1.45  </v>
      </c>
      <c r="V100" s="15" t="str">
        <v xml:space="preserve">1.7  </v>
      </c>
      <c r="W100" s="15" t="str">
        <v xml:space="preserve">1.75  </v>
      </c>
      <c r="X100" s="15" t="str">
        <v xml:space="preserve">1.95  </v>
      </c>
      <c r="Y100" s="15" t="str">
        <v xml:space="preserve">2.45  </v>
      </c>
      <c r="Z100" s="15" t="str">
        <v xml:space="preserve">2.67  </v>
      </c>
      <c r="AA100" s="15" t="str">
        <v xml:space="preserve">2.95  </v>
      </c>
      <c r="AB100" s="15" t="str">
        <v xml:space="preserve">3.15  </v>
      </c>
      <c r="AC100" s="15" t="str">
        <v xml:space="preserve">3.74  </v>
      </c>
      <c r="AD100" s="15" t="str">
        <v xml:space="preserve">3.79  </v>
      </c>
      <c r="AE100" s="15" t="str">
        <v xml:space="preserve">3.95  </v>
      </c>
      <c r="AF100" s="15" t="str">
        <v xml:space="preserve">4.85  </v>
      </c>
      <c r="AG100" s="15" t="str">
        <v xml:space="preserve">4.9  </v>
      </c>
      <c r="AH100" s="15" t="str">
        <v xml:space="preserve">5.6  </v>
      </c>
      <c r="AI100" s="15" t="str">
        <v xml:space="preserve">5.85  </v>
      </c>
      <c r="AJ100" s="15" t="str">
        <v xml:space="preserve">5.95  </v>
      </c>
      <c r="AK100" s="15" t="str">
        <v xml:space="preserve">6.02  </v>
      </c>
      <c r="AL100" s="15" t="str">
        <v xml:space="preserve">6.45  </v>
      </c>
      <c r="AM100" s="15" t="str">
        <v xml:space="preserve">6.5  </v>
      </c>
      <c r="AN100" s="15" t="str">
        <v xml:space="preserve">6.6  </v>
      </c>
      <c r="AO100" s="15" t="str">
        <v xml:space="preserve">6.65  </v>
      </c>
      <c r="AP100" s="15" t="str">
        <v xml:space="preserve">6.85  </v>
      </c>
      <c r="AQ100" s="56" t="str">
        <v xml:space="preserve">7.6  </v>
      </c>
      <c r="AR100" s="77" t="str">
        <v xml:space="preserve">7.85  </v>
      </c>
      <c r="AS100" s="77" t="str">
        <v xml:space="preserve">8.85  </v>
      </c>
      <c r="AT100" s="77" t="str">
        <v xml:space="preserve">9.75  </v>
      </c>
      <c r="AU100" s="77" t="str">
        <v xml:space="preserve">9.8  </v>
      </c>
      <c r="AV100" s="77" t="str">
        <v xml:space="preserve">9.85  </v>
      </c>
      <c r="AW100" s="77" t="str">
        <v xml:space="preserve">10.8  </v>
      </c>
      <c r="AX100" s="77" t="s">
        <v>678</v>
      </c>
      <c r="AY100" s="77"/>
      <c r="AZ100" s="77"/>
      <c r="BA100" s="77"/>
      <c r="BB100" s="77"/>
      <c r="BD100" s="77"/>
      <c r="BE100" s="77"/>
      <c r="BF100" s="77"/>
      <c r="BG100" s="77"/>
      <c r="BH100" s="77"/>
      <c r="BI100" s="77"/>
      <c r="BJ100" s="77"/>
      <c r="BK100" s="77"/>
    </row>
    <row r="101" spans="1:63" ht="20.100000000000001" customHeight="1" x14ac:dyDescent="0.3">
      <c r="A101" s="49" t="s">
        <v>82</v>
      </c>
      <c r="B101" s="90" t="s">
        <v>352</v>
      </c>
      <c r="C101" s="50">
        <f t="shared" ref="C101:E116" si="6">MID($B101,SEARCH(C$2,$B101)+3,8)*1</f>
        <v>44.775399999999998</v>
      </c>
      <c r="D101" s="51">
        <f t="shared" si="6"/>
        <v>111.87090000000001</v>
      </c>
      <c r="E101" s="70">
        <f t="shared" si="6"/>
        <v>-9</v>
      </c>
      <c r="F101" s="50"/>
      <c r="G101" s="51"/>
      <c r="H101" s="52"/>
      <c r="I101" s="8" t="str" cm="1">
        <f t="array" ref="I101">_xlfn.CONCAT(ROUND(F101:H101,2)&amp;", ")</f>
        <v xml:space="preserve">0, 0, 0, </v>
      </c>
      <c r="J101" s="8"/>
      <c r="K101" s="7">
        <v>50.875399999999999</v>
      </c>
      <c r="L101" s="7">
        <v>105.0509</v>
      </c>
      <c r="N101" s="31"/>
      <c r="O101" s="15"/>
      <c r="P101" s="15" t="str" cm="1">
        <f t="array" ref="P101:AW101">TRANSPOSE(_xlfn._xlws.SORT(_xlfn.UNIQUE(_xlfn._xlws.FILTER($F$3:$F$588,$F$3:$F$588&lt;&gt;""))))&amp;"  "</f>
        <v xml:space="preserve">-1  </v>
      </c>
      <c r="Q101" s="15" t="str">
        <v xml:space="preserve">-0.05  </v>
      </c>
      <c r="R101" s="15" t="str">
        <v xml:space="preserve">0  </v>
      </c>
      <c r="S101" s="15" t="str">
        <v xml:space="preserve">0.45  </v>
      </c>
      <c r="T101" s="15" t="str">
        <v xml:space="preserve">0.95  </v>
      </c>
      <c r="U101" s="15" t="str">
        <v xml:space="preserve">1.45  </v>
      </c>
      <c r="V101" s="15" t="str">
        <v xml:space="preserve">1.7  </v>
      </c>
      <c r="W101" s="15" t="str">
        <v xml:space="preserve">1.75  </v>
      </c>
      <c r="X101" s="15" t="str">
        <v xml:space="preserve">1.95  </v>
      </c>
      <c r="Y101" s="15" t="str">
        <v xml:space="preserve">2.45  </v>
      </c>
      <c r="Z101" s="15" t="str">
        <v xml:space="preserve">2.67  </v>
      </c>
      <c r="AA101" s="15" t="str">
        <v xml:space="preserve">2.95  </v>
      </c>
      <c r="AB101" s="15" t="str">
        <v xml:space="preserve">3.15  </v>
      </c>
      <c r="AC101" s="15" t="str">
        <v xml:space="preserve">3.74  </v>
      </c>
      <c r="AD101" s="15" t="str">
        <v xml:space="preserve">3.79  </v>
      </c>
      <c r="AE101" s="15" t="str">
        <v xml:space="preserve">3.95  </v>
      </c>
      <c r="AF101" s="15" t="str">
        <v xml:space="preserve">4.85  </v>
      </c>
      <c r="AG101" s="15" t="str">
        <v xml:space="preserve">4.9  </v>
      </c>
      <c r="AH101" s="15" t="str">
        <v xml:space="preserve">5.6  </v>
      </c>
      <c r="AI101" s="15" t="str">
        <v xml:space="preserve">5.85  </v>
      </c>
      <c r="AJ101" s="15" t="str">
        <v xml:space="preserve">5.95  </v>
      </c>
      <c r="AK101" s="15" t="str">
        <v xml:space="preserve">6.02  </v>
      </c>
      <c r="AL101" s="15" t="str">
        <v xml:space="preserve">6.45  </v>
      </c>
      <c r="AM101" s="15" t="str">
        <v xml:space="preserve">6.5  </v>
      </c>
      <c r="AN101" s="15" t="str">
        <v xml:space="preserve">6.6  </v>
      </c>
      <c r="AO101" s="15" t="str">
        <v xml:space="preserve">6.65  </v>
      </c>
      <c r="AP101" s="15" t="str">
        <v xml:space="preserve">6.85  </v>
      </c>
      <c r="AQ101" s="56" t="str">
        <v xml:space="preserve">7.6  </v>
      </c>
      <c r="AR101" s="77" t="str">
        <v xml:space="preserve">7.85  </v>
      </c>
      <c r="AS101" s="77" t="str">
        <v xml:space="preserve">8.85  </v>
      </c>
      <c r="AT101" s="77" t="str">
        <v xml:space="preserve">9.75  </v>
      </c>
      <c r="AU101" s="77" t="str">
        <v xml:space="preserve">9.8  </v>
      </c>
      <c r="AV101" s="77" t="str">
        <v xml:space="preserve">9.85  </v>
      </c>
      <c r="AW101" s="77" t="str">
        <v xml:space="preserve">10.8  </v>
      </c>
      <c r="AX101" s="77" t="s">
        <v>678</v>
      </c>
      <c r="AY101" s="77"/>
      <c r="AZ101" s="77"/>
      <c r="BA101" s="77"/>
      <c r="BB101" s="77"/>
      <c r="BD101" s="77"/>
      <c r="BE101" s="77"/>
      <c r="BF101" s="77"/>
      <c r="BG101" s="77"/>
      <c r="BH101" s="77"/>
      <c r="BI101" s="77"/>
      <c r="BJ101" s="77"/>
      <c r="BK101" s="77"/>
    </row>
    <row r="102" spans="1:63" ht="20.100000000000001" customHeight="1" x14ac:dyDescent="0.3">
      <c r="A102" s="8"/>
      <c r="B102" s="9" t="s">
        <v>353</v>
      </c>
      <c r="C102" s="17">
        <f t="shared" si="6"/>
        <v>46.760399999999997</v>
      </c>
      <c r="D102" s="18">
        <f t="shared" si="6"/>
        <v>111.87090000000001</v>
      </c>
      <c r="E102" s="64">
        <f t="shared" si="6"/>
        <v>-9</v>
      </c>
      <c r="F102" s="17"/>
      <c r="G102" s="18"/>
      <c r="H102" s="19"/>
      <c r="I102" s="8" t="str" cm="1">
        <f t="array" ref="I102">_xlfn.CONCAT(ROUND(F102:H102,2)&amp;", ")</f>
        <v xml:space="preserve">0, 0, 0, </v>
      </c>
      <c r="J102" s="8"/>
      <c r="K102" s="7" t="e">
        <f>MATCH(K100,B3:B462,0)</f>
        <v>#N/A</v>
      </c>
      <c r="N102" s="31"/>
      <c r="O102" s="15"/>
      <c r="P102" s="15" t="str" cm="1">
        <f t="array" ref="P102:AW102">TRANSPOSE(_xlfn._xlws.SORT(_xlfn.UNIQUE(_xlfn._xlws.FILTER($F$3:$F$588,$F$3:$F$588&lt;&gt;""))))&amp;"  "</f>
        <v xml:space="preserve">-1  </v>
      </c>
      <c r="Q102" s="15" t="str">
        <v xml:space="preserve">-0.05  </v>
      </c>
      <c r="R102" s="15" t="str">
        <v xml:space="preserve">0  </v>
      </c>
      <c r="S102" s="15" t="str">
        <v xml:space="preserve">0.45  </v>
      </c>
      <c r="T102" s="15" t="str">
        <v xml:space="preserve">0.95  </v>
      </c>
      <c r="U102" s="15" t="str">
        <v xml:space="preserve">1.45  </v>
      </c>
      <c r="V102" s="15" t="str">
        <v xml:space="preserve">1.7  </v>
      </c>
      <c r="W102" s="15" t="str">
        <v xml:space="preserve">1.75  </v>
      </c>
      <c r="X102" s="15" t="str">
        <v xml:space="preserve">1.95  </v>
      </c>
      <c r="Y102" s="15" t="str">
        <v xml:space="preserve">2.45  </v>
      </c>
      <c r="Z102" s="15" t="str">
        <v xml:space="preserve">2.67  </v>
      </c>
      <c r="AA102" s="15" t="str">
        <v xml:space="preserve">2.95  </v>
      </c>
      <c r="AB102" s="15" t="str">
        <v xml:space="preserve">3.15  </v>
      </c>
      <c r="AC102" s="15" t="str">
        <v xml:space="preserve">3.74  </v>
      </c>
      <c r="AD102" s="15" t="str">
        <v xml:space="preserve">3.79  </v>
      </c>
      <c r="AE102" s="15" t="str">
        <v xml:space="preserve">3.95  </v>
      </c>
      <c r="AF102" s="15" t="str">
        <v xml:space="preserve">4.85  </v>
      </c>
      <c r="AG102" s="15" t="str">
        <v xml:space="preserve">4.9  </v>
      </c>
      <c r="AH102" s="15" t="str">
        <v xml:space="preserve">5.6  </v>
      </c>
      <c r="AI102" s="15" t="str">
        <v xml:space="preserve">5.85  </v>
      </c>
      <c r="AJ102" s="15" t="str">
        <v xml:space="preserve">5.95  </v>
      </c>
      <c r="AK102" s="15" t="str">
        <v xml:space="preserve">6.02  </v>
      </c>
      <c r="AL102" s="15" t="str">
        <v xml:space="preserve">6.45  </v>
      </c>
      <c r="AM102" s="15" t="str">
        <v xml:space="preserve">6.5  </v>
      </c>
      <c r="AN102" s="15" t="str">
        <v xml:space="preserve">6.6  </v>
      </c>
      <c r="AO102" s="15" t="str">
        <v xml:space="preserve">6.65  </v>
      </c>
      <c r="AP102" s="15" t="str">
        <v xml:space="preserve">6.85  </v>
      </c>
      <c r="AQ102" s="56" t="str">
        <v xml:space="preserve">7.6  </v>
      </c>
      <c r="AR102" s="77" t="str">
        <v xml:space="preserve">7.85  </v>
      </c>
      <c r="AS102" s="77" t="str">
        <v xml:space="preserve">8.85  </v>
      </c>
      <c r="AT102" s="77" t="str">
        <v xml:space="preserve">9.75  </v>
      </c>
      <c r="AU102" s="77" t="str">
        <v xml:space="preserve">9.8  </v>
      </c>
      <c r="AV102" s="77" t="str">
        <v xml:space="preserve">9.85  </v>
      </c>
      <c r="AW102" s="77" t="str">
        <v xml:space="preserve">10.8  </v>
      </c>
      <c r="AX102" s="77" t="s">
        <v>678</v>
      </c>
      <c r="AY102" s="77"/>
      <c r="AZ102" s="77"/>
      <c r="BA102" s="77"/>
      <c r="BB102" s="77"/>
      <c r="BD102" s="77"/>
      <c r="BE102" s="77"/>
      <c r="BF102" s="77"/>
      <c r="BG102" s="77"/>
      <c r="BH102" s="77"/>
      <c r="BI102" s="77"/>
      <c r="BJ102" s="77"/>
      <c r="BK102" s="77"/>
    </row>
    <row r="103" spans="1:63" ht="20.100000000000001" customHeight="1" x14ac:dyDescent="0.3">
      <c r="A103" s="8"/>
      <c r="B103" s="9" t="s">
        <v>354</v>
      </c>
      <c r="C103" s="17">
        <f t="shared" si="6"/>
        <v>46.760399999999997</v>
      </c>
      <c r="D103" s="18">
        <f t="shared" si="6"/>
        <v>110.12090000000001</v>
      </c>
      <c r="E103" s="64">
        <f t="shared" si="6"/>
        <v>-9</v>
      </c>
      <c r="F103" s="17"/>
      <c r="G103" s="18"/>
      <c r="H103" s="19"/>
      <c r="I103" s="8" t="str" cm="1">
        <f t="array" ref="I103">_xlfn.CONCAT(ROUND(F103:H103,2)&amp;", ")</f>
        <v xml:space="preserve">0, 0, 0, </v>
      </c>
      <c r="J103" s="8"/>
      <c r="N103" s="31"/>
      <c r="O103" s="15"/>
      <c r="P103" s="15" t="str" cm="1">
        <f t="array" ref="P103:AW103">TRANSPOSE(_xlfn._xlws.SORT(_xlfn.UNIQUE(_xlfn._xlws.FILTER($F$3:$F$588,$F$3:$F$588&lt;&gt;""))))&amp;"  "</f>
        <v xml:space="preserve">-1  </v>
      </c>
      <c r="Q103" s="15" t="str">
        <v xml:space="preserve">-0.05  </v>
      </c>
      <c r="R103" s="15" t="str">
        <v xml:space="preserve">0  </v>
      </c>
      <c r="S103" s="15" t="str">
        <v xml:space="preserve">0.45  </v>
      </c>
      <c r="T103" s="15" t="str">
        <v xml:space="preserve">0.95  </v>
      </c>
      <c r="U103" s="15" t="str">
        <v xml:space="preserve">1.45  </v>
      </c>
      <c r="V103" s="15" t="str">
        <v xml:space="preserve">1.7  </v>
      </c>
      <c r="W103" s="15" t="str">
        <v xml:space="preserve">1.75  </v>
      </c>
      <c r="X103" s="15" t="str">
        <v xml:space="preserve">1.95  </v>
      </c>
      <c r="Y103" s="15" t="str">
        <v xml:space="preserve">2.45  </v>
      </c>
      <c r="Z103" s="15" t="str">
        <v xml:space="preserve">2.67  </v>
      </c>
      <c r="AA103" s="15" t="str">
        <v xml:space="preserve">2.95  </v>
      </c>
      <c r="AB103" s="15" t="str">
        <v xml:space="preserve">3.15  </v>
      </c>
      <c r="AC103" s="15" t="str">
        <v xml:space="preserve">3.74  </v>
      </c>
      <c r="AD103" s="15" t="str">
        <v xml:space="preserve">3.79  </v>
      </c>
      <c r="AE103" s="15" t="str">
        <v xml:space="preserve">3.95  </v>
      </c>
      <c r="AF103" s="15" t="str">
        <v xml:space="preserve">4.85  </v>
      </c>
      <c r="AG103" s="15" t="str">
        <v xml:space="preserve">4.9  </v>
      </c>
      <c r="AH103" s="15" t="str">
        <v xml:space="preserve">5.6  </v>
      </c>
      <c r="AI103" s="15" t="str">
        <v xml:space="preserve">5.85  </v>
      </c>
      <c r="AJ103" s="15" t="str">
        <v xml:space="preserve">5.95  </v>
      </c>
      <c r="AK103" s="15" t="str">
        <v xml:space="preserve">6.02  </v>
      </c>
      <c r="AL103" s="15" t="str">
        <v xml:space="preserve">6.45  </v>
      </c>
      <c r="AM103" s="15" t="str">
        <v xml:space="preserve">6.5  </v>
      </c>
      <c r="AN103" s="15" t="str">
        <v xml:space="preserve">6.6  </v>
      </c>
      <c r="AO103" s="15" t="str">
        <v xml:space="preserve">6.65  </v>
      </c>
      <c r="AP103" s="15" t="str">
        <v xml:space="preserve">6.85  </v>
      </c>
      <c r="AQ103" s="56" t="str">
        <v xml:space="preserve">7.6  </v>
      </c>
      <c r="AR103" s="77" t="str">
        <v xml:space="preserve">7.85  </v>
      </c>
      <c r="AS103" s="77" t="str">
        <v xml:space="preserve">8.85  </v>
      </c>
      <c r="AT103" s="77" t="str">
        <v xml:space="preserve">9.75  </v>
      </c>
      <c r="AU103" s="77" t="str">
        <v xml:space="preserve">9.8  </v>
      </c>
      <c r="AV103" s="77" t="str">
        <v xml:space="preserve">9.85  </v>
      </c>
      <c r="AW103" s="77" t="str">
        <v xml:space="preserve">10.8  </v>
      </c>
      <c r="AX103" s="77" t="s">
        <v>678</v>
      </c>
      <c r="AY103" s="77"/>
      <c r="AZ103" s="77"/>
      <c r="BA103" s="77"/>
      <c r="BB103" s="77"/>
      <c r="BD103" s="77"/>
      <c r="BE103" s="77"/>
      <c r="BF103" s="77"/>
      <c r="BG103" s="77"/>
      <c r="BH103" s="77"/>
      <c r="BI103" s="77"/>
      <c r="BJ103" s="77"/>
      <c r="BK103" s="77"/>
    </row>
    <row r="104" spans="1:63" ht="20.100000000000001" customHeight="1" x14ac:dyDescent="0.3">
      <c r="A104" s="53"/>
      <c r="B104" s="91" t="s">
        <v>355</v>
      </c>
      <c r="C104" s="60">
        <f t="shared" si="6"/>
        <v>44.775399999999998</v>
      </c>
      <c r="D104" s="61">
        <f t="shared" si="6"/>
        <v>110.12090000000001</v>
      </c>
      <c r="E104" s="72">
        <f t="shared" si="6"/>
        <v>-9</v>
      </c>
      <c r="F104" s="60"/>
      <c r="G104" s="61"/>
      <c r="H104" s="62"/>
      <c r="I104" s="8" t="str" cm="1">
        <f t="array" ref="I104">_xlfn.CONCAT(ROUND(F104:H104,2)&amp;", ")</f>
        <v xml:space="preserve">0, 0, 0, </v>
      </c>
      <c r="J104" s="8"/>
      <c r="N104" s="43"/>
      <c r="O104" s="32"/>
      <c r="P104" s="15" t="str" cm="1">
        <f t="array" ref="P104:AW104">TRANSPOSE(_xlfn._xlws.SORT(_xlfn.UNIQUE(_xlfn._xlws.FILTER($F$3:$F$588,$F$3:$F$588&lt;&gt;""))))&amp;"  "</f>
        <v xml:space="preserve">-1  </v>
      </c>
      <c r="Q104" s="15" t="str">
        <v xml:space="preserve">-0.05  </v>
      </c>
      <c r="R104" s="15" t="str">
        <v xml:space="preserve">0  </v>
      </c>
      <c r="S104" s="15" t="str">
        <v xml:space="preserve">0.45  </v>
      </c>
      <c r="T104" s="15" t="str">
        <v xml:space="preserve">0.95  </v>
      </c>
      <c r="U104" s="15" t="str">
        <v xml:space="preserve">1.45  </v>
      </c>
      <c r="V104" s="15" t="str">
        <v xml:space="preserve">1.7  </v>
      </c>
      <c r="W104" s="15" t="str">
        <v xml:space="preserve">1.75  </v>
      </c>
      <c r="X104" s="15" t="str">
        <v xml:space="preserve">1.95  </v>
      </c>
      <c r="Y104" s="15" t="str">
        <v xml:space="preserve">2.45  </v>
      </c>
      <c r="Z104" s="15" t="str">
        <v xml:space="preserve">2.67  </v>
      </c>
      <c r="AA104" s="15" t="str">
        <v xml:space="preserve">2.95  </v>
      </c>
      <c r="AB104" s="15" t="str">
        <v xml:space="preserve">3.15  </v>
      </c>
      <c r="AC104" s="15" t="str">
        <v xml:space="preserve">3.74  </v>
      </c>
      <c r="AD104" s="15" t="str">
        <v xml:space="preserve">3.79  </v>
      </c>
      <c r="AE104" s="15" t="str">
        <v xml:space="preserve">3.95  </v>
      </c>
      <c r="AF104" s="15" t="str">
        <v xml:space="preserve">4.85  </v>
      </c>
      <c r="AG104" s="15" t="str">
        <v xml:space="preserve">4.9  </v>
      </c>
      <c r="AH104" s="15" t="str">
        <v xml:space="preserve">5.6  </v>
      </c>
      <c r="AI104" s="15" t="str">
        <v xml:space="preserve">5.85  </v>
      </c>
      <c r="AJ104" s="15" t="str">
        <v xml:space="preserve">5.95  </v>
      </c>
      <c r="AK104" s="15" t="str">
        <v xml:space="preserve">6.02  </v>
      </c>
      <c r="AL104" s="15" t="str">
        <v xml:space="preserve">6.45  </v>
      </c>
      <c r="AM104" s="15" t="str">
        <v xml:space="preserve">6.5  </v>
      </c>
      <c r="AN104" s="15" t="str">
        <v xml:space="preserve">6.6  </v>
      </c>
      <c r="AO104" s="15" t="str">
        <v xml:space="preserve">6.65  </v>
      </c>
      <c r="AP104" s="15" t="str">
        <v xml:space="preserve">6.85  </v>
      </c>
      <c r="AQ104" s="56" t="str">
        <v xml:space="preserve">7.6  </v>
      </c>
      <c r="AR104" s="77" t="str">
        <v xml:space="preserve">7.85  </v>
      </c>
      <c r="AS104" s="77" t="str">
        <v xml:space="preserve">8.85  </v>
      </c>
      <c r="AT104" s="77" t="str">
        <v xml:space="preserve">9.75  </v>
      </c>
      <c r="AU104" s="77" t="str">
        <v xml:space="preserve">9.8  </v>
      </c>
      <c r="AV104" s="77" t="str">
        <v xml:space="preserve">9.85  </v>
      </c>
      <c r="AW104" s="77" t="str">
        <v xml:space="preserve">10.8  </v>
      </c>
      <c r="AX104" s="77" t="s">
        <v>678</v>
      </c>
      <c r="AY104" s="77"/>
      <c r="AZ104" s="77"/>
      <c r="BA104" s="77"/>
      <c r="BB104" s="77"/>
      <c r="BD104" s="77"/>
      <c r="BE104" s="77"/>
      <c r="BF104" s="77"/>
      <c r="BG104" s="77"/>
      <c r="BH104" s="77"/>
      <c r="BI104" s="77"/>
      <c r="BJ104" s="77"/>
      <c r="BK104" s="77"/>
    </row>
    <row r="105" spans="1:63" ht="20.100000000000001" customHeight="1" x14ac:dyDescent="0.3">
      <c r="A105" s="7" t="s">
        <v>83</v>
      </c>
      <c r="B105" s="9" t="s">
        <v>154</v>
      </c>
      <c r="C105" s="17">
        <f t="shared" si="6"/>
        <v>52.775399999999998</v>
      </c>
      <c r="D105" s="18">
        <f t="shared" si="6"/>
        <v>113.5209</v>
      </c>
      <c r="E105" s="64">
        <f t="shared" si="6"/>
        <v>-9</v>
      </c>
      <c r="F105" s="17"/>
      <c r="G105" s="18"/>
      <c r="H105" s="19"/>
      <c r="I105" s="8" t="str" cm="1">
        <f t="array" ref="I105">_xlfn.CONCAT(ROUND(F105:H105,2)&amp;", ")</f>
        <v xml:space="preserve">0, 0, 0, </v>
      </c>
      <c r="J105" s="8"/>
      <c r="N105" s="43"/>
      <c r="O105" s="32"/>
      <c r="P105" s="15" t="str" cm="1">
        <f t="array" ref="P105:AW105">TRANSPOSE(_xlfn._xlws.SORT(_xlfn.UNIQUE(_xlfn._xlws.FILTER($F$3:$F$588,$F$3:$F$588&lt;&gt;""))))&amp;"  "</f>
        <v xml:space="preserve">-1  </v>
      </c>
      <c r="Q105" s="15" t="str">
        <v xml:space="preserve">-0.05  </v>
      </c>
      <c r="R105" s="15" t="str">
        <v xml:space="preserve">0  </v>
      </c>
      <c r="S105" s="15" t="str">
        <v xml:space="preserve">0.45  </v>
      </c>
      <c r="T105" s="15" t="str">
        <v xml:space="preserve">0.95  </v>
      </c>
      <c r="U105" s="15" t="str">
        <v xml:space="preserve">1.45  </v>
      </c>
      <c r="V105" s="15" t="str">
        <v xml:space="preserve">1.7  </v>
      </c>
      <c r="W105" s="15" t="str">
        <v xml:space="preserve">1.75  </v>
      </c>
      <c r="X105" s="15" t="str">
        <v xml:space="preserve">1.95  </v>
      </c>
      <c r="Y105" s="15" t="str">
        <v xml:space="preserve">2.45  </v>
      </c>
      <c r="Z105" s="15" t="str">
        <v xml:space="preserve">2.67  </v>
      </c>
      <c r="AA105" s="15" t="str">
        <v xml:space="preserve">2.95  </v>
      </c>
      <c r="AB105" s="15" t="str">
        <v xml:space="preserve">3.15  </v>
      </c>
      <c r="AC105" s="15" t="str">
        <v xml:space="preserve">3.74  </v>
      </c>
      <c r="AD105" s="15" t="str">
        <v xml:space="preserve">3.79  </v>
      </c>
      <c r="AE105" s="15" t="str">
        <v xml:space="preserve">3.95  </v>
      </c>
      <c r="AF105" s="15" t="str">
        <v xml:space="preserve">4.85  </v>
      </c>
      <c r="AG105" s="15" t="str">
        <v xml:space="preserve">4.9  </v>
      </c>
      <c r="AH105" s="15" t="str">
        <v xml:space="preserve">5.6  </v>
      </c>
      <c r="AI105" s="15" t="str">
        <v xml:space="preserve">5.85  </v>
      </c>
      <c r="AJ105" s="15" t="str">
        <v xml:space="preserve">5.95  </v>
      </c>
      <c r="AK105" s="15" t="str">
        <v xml:space="preserve">6.02  </v>
      </c>
      <c r="AL105" s="15" t="str">
        <v xml:space="preserve">6.45  </v>
      </c>
      <c r="AM105" s="15" t="str">
        <v xml:space="preserve">6.5  </v>
      </c>
      <c r="AN105" s="15" t="str">
        <v xml:space="preserve">6.6  </v>
      </c>
      <c r="AO105" s="15" t="str">
        <v xml:space="preserve">6.65  </v>
      </c>
      <c r="AP105" s="15" t="str">
        <v xml:space="preserve">6.85  </v>
      </c>
      <c r="AQ105" s="56" t="str">
        <v xml:space="preserve">7.6  </v>
      </c>
      <c r="AR105" s="77" t="str">
        <v xml:space="preserve">7.85  </v>
      </c>
      <c r="AS105" s="77" t="str">
        <v xml:space="preserve">8.85  </v>
      </c>
      <c r="AT105" s="77" t="str">
        <v xml:space="preserve">9.75  </v>
      </c>
      <c r="AU105" s="77" t="str">
        <v xml:space="preserve">9.8  </v>
      </c>
      <c r="AV105" s="77" t="str">
        <v xml:space="preserve">9.85  </v>
      </c>
      <c r="AW105" s="77" t="str">
        <v xml:space="preserve">10.8  </v>
      </c>
      <c r="AX105" s="77" t="s">
        <v>678</v>
      </c>
      <c r="AY105" s="77"/>
      <c r="AZ105" s="77"/>
      <c r="BA105" s="77"/>
      <c r="BB105" s="77"/>
      <c r="BD105" s="77"/>
      <c r="BE105" s="77"/>
      <c r="BF105" s="77"/>
      <c r="BG105" s="77"/>
      <c r="BH105" s="77"/>
      <c r="BI105" s="77"/>
      <c r="BJ105" s="77"/>
      <c r="BK105" s="77"/>
    </row>
    <row r="106" spans="1:63" ht="20.100000000000001" customHeight="1" x14ac:dyDescent="0.3">
      <c r="B106" s="9" t="s">
        <v>155</v>
      </c>
      <c r="C106" s="17">
        <f t="shared" si="6"/>
        <v>52.775399999999998</v>
      </c>
      <c r="D106" s="18">
        <f t="shared" si="6"/>
        <v>110.12090000000001</v>
      </c>
      <c r="E106" s="64">
        <f t="shared" si="6"/>
        <v>-9</v>
      </c>
      <c r="F106" s="17"/>
      <c r="G106" s="18"/>
      <c r="H106" s="19"/>
      <c r="I106" s="8" t="str" cm="1">
        <f t="array" ref="I106">_xlfn.CONCAT(ROUND(F106:H106,2)&amp;", ")</f>
        <v xml:space="preserve">0, 0, 0, </v>
      </c>
      <c r="J106" s="8"/>
      <c r="N106" s="43"/>
      <c r="O106" s="32"/>
      <c r="P106" s="15" t="str" cm="1">
        <f t="array" ref="P106:AW106">TRANSPOSE(_xlfn._xlws.SORT(_xlfn.UNIQUE(_xlfn._xlws.FILTER($F$3:$F$588,$F$3:$F$588&lt;&gt;""))))&amp;"  "</f>
        <v xml:space="preserve">-1  </v>
      </c>
      <c r="Q106" s="15" t="str">
        <v xml:space="preserve">-0.05  </v>
      </c>
      <c r="R106" s="15" t="str">
        <v xml:space="preserve">0  </v>
      </c>
      <c r="S106" s="15" t="str">
        <v xml:space="preserve">0.45  </v>
      </c>
      <c r="T106" s="15" t="str">
        <v xml:space="preserve">0.95  </v>
      </c>
      <c r="U106" s="15" t="str">
        <v xml:space="preserve">1.45  </v>
      </c>
      <c r="V106" s="15" t="str">
        <v xml:space="preserve">1.7  </v>
      </c>
      <c r="W106" s="15" t="str">
        <v xml:space="preserve">1.75  </v>
      </c>
      <c r="X106" s="15" t="str">
        <v xml:space="preserve">1.95  </v>
      </c>
      <c r="Y106" s="15" t="str">
        <v xml:space="preserve">2.45  </v>
      </c>
      <c r="Z106" s="15" t="str">
        <v xml:space="preserve">2.67  </v>
      </c>
      <c r="AA106" s="15" t="str">
        <v xml:space="preserve">2.95  </v>
      </c>
      <c r="AB106" s="15" t="str">
        <v xml:space="preserve">3.15  </v>
      </c>
      <c r="AC106" s="15" t="str">
        <v xml:space="preserve">3.74  </v>
      </c>
      <c r="AD106" s="15" t="str">
        <v xml:space="preserve">3.79  </v>
      </c>
      <c r="AE106" s="15" t="str">
        <v xml:space="preserve">3.95  </v>
      </c>
      <c r="AF106" s="15" t="str">
        <v xml:space="preserve">4.85  </v>
      </c>
      <c r="AG106" s="15" t="str">
        <v xml:space="preserve">4.9  </v>
      </c>
      <c r="AH106" s="15" t="str">
        <v xml:space="preserve">5.6  </v>
      </c>
      <c r="AI106" s="15" t="str">
        <v xml:space="preserve">5.85  </v>
      </c>
      <c r="AJ106" s="15" t="str">
        <v xml:space="preserve">5.95  </v>
      </c>
      <c r="AK106" s="15" t="str">
        <v xml:space="preserve">6.02  </v>
      </c>
      <c r="AL106" s="15" t="str">
        <v xml:space="preserve">6.45  </v>
      </c>
      <c r="AM106" s="15" t="str">
        <v xml:space="preserve">6.5  </v>
      </c>
      <c r="AN106" s="15" t="str">
        <v xml:space="preserve">6.6  </v>
      </c>
      <c r="AO106" s="15" t="str">
        <v xml:space="preserve">6.65  </v>
      </c>
      <c r="AP106" s="15" t="str">
        <v xml:space="preserve">6.85  </v>
      </c>
      <c r="AQ106" s="56" t="str">
        <v xml:space="preserve">7.6  </v>
      </c>
      <c r="AR106" s="77" t="str">
        <v xml:space="preserve">7.85  </v>
      </c>
      <c r="AS106" s="77" t="str">
        <v xml:space="preserve">8.85  </v>
      </c>
      <c r="AT106" s="77" t="str">
        <v xml:space="preserve">9.75  </v>
      </c>
      <c r="AU106" s="77" t="str">
        <v xml:space="preserve">9.8  </v>
      </c>
      <c r="AV106" s="77" t="str">
        <v xml:space="preserve">9.85  </v>
      </c>
      <c r="AW106" s="77" t="str">
        <v xml:space="preserve">10.8  </v>
      </c>
      <c r="AX106" s="77" t="s">
        <v>678</v>
      </c>
      <c r="AY106" s="77"/>
      <c r="AZ106" s="77"/>
      <c r="BA106" s="77"/>
      <c r="BB106" s="77"/>
      <c r="BD106" s="77"/>
      <c r="BE106" s="77"/>
      <c r="BF106" s="77"/>
      <c r="BG106" s="77"/>
      <c r="BH106" s="77"/>
      <c r="BI106" s="77"/>
      <c r="BJ106" s="77"/>
      <c r="BK106" s="77"/>
    </row>
    <row r="107" spans="1:63" ht="20.100000000000001" customHeight="1" x14ac:dyDescent="0.3">
      <c r="B107" s="9" t="s">
        <v>156</v>
      </c>
      <c r="C107" s="17">
        <f t="shared" si="6"/>
        <v>49.525399999999998</v>
      </c>
      <c r="D107" s="18">
        <f t="shared" si="6"/>
        <v>110.12090000000001</v>
      </c>
      <c r="E107" s="64">
        <f t="shared" si="6"/>
        <v>-9</v>
      </c>
      <c r="F107" s="17"/>
      <c r="G107" s="18"/>
      <c r="H107" s="19"/>
      <c r="I107" s="8" t="str" cm="1">
        <f t="array" ref="I107">_xlfn.CONCAT(ROUND(F107:H107,2)&amp;", ")</f>
        <v xml:space="preserve">0, 0, 0, </v>
      </c>
      <c r="J107" s="8"/>
      <c r="N107" s="43"/>
      <c r="O107" s="71"/>
      <c r="P107" s="15" t="str" cm="1">
        <f t="array" ref="P107:AW107">TRANSPOSE(_xlfn._xlws.SORT(_xlfn.UNIQUE(_xlfn._xlws.FILTER($F$3:$F$588,$F$3:$F$588&lt;&gt;""))))&amp;"  "</f>
        <v xml:space="preserve">-1  </v>
      </c>
      <c r="Q107" s="15" t="str">
        <v xml:space="preserve">-0.05  </v>
      </c>
      <c r="R107" s="15" t="str">
        <v xml:space="preserve">0  </v>
      </c>
      <c r="S107" s="15" t="str">
        <v xml:space="preserve">0.45  </v>
      </c>
      <c r="T107" s="15" t="str">
        <v xml:space="preserve">0.95  </v>
      </c>
      <c r="U107" s="15" t="str">
        <v xml:space="preserve">1.45  </v>
      </c>
      <c r="V107" s="15" t="str">
        <v xml:space="preserve">1.7  </v>
      </c>
      <c r="W107" s="15" t="str">
        <v xml:space="preserve">1.75  </v>
      </c>
      <c r="X107" s="15" t="str">
        <v xml:space="preserve">1.95  </v>
      </c>
      <c r="Y107" s="15" t="str">
        <v xml:space="preserve">2.45  </v>
      </c>
      <c r="Z107" s="15" t="str">
        <v xml:space="preserve">2.67  </v>
      </c>
      <c r="AA107" s="15" t="str">
        <v xml:space="preserve">2.95  </v>
      </c>
      <c r="AB107" s="15" t="str">
        <v xml:space="preserve">3.15  </v>
      </c>
      <c r="AC107" s="15" t="str">
        <v xml:space="preserve">3.74  </v>
      </c>
      <c r="AD107" s="15" t="str">
        <v xml:space="preserve">3.79  </v>
      </c>
      <c r="AE107" s="15" t="str">
        <v xml:space="preserve">3.95  </v>
      </c>
      <c r="AF107" s="15" t="str">
        <v xml:space="preserve">4.85  </v>
      </c>
      <c r="AG107" s="15" t="str">
        <v xml:space="preserve">4.9  </v>
      </c>
      <c r="AH107" s="15" t="str">
        <v xml:space="preserve">5.6  </v>
      </c>
      <c r="AI107" s="15" t="str">
        <v xml:space="preserve">5.85  </v>
      </c>
      <c r="AJ107" s="15" t="str">
        <v xml:space="preserve">5.95  </v>
      </c>
      <c r="AK107" s="15" t="str">
        <v xml:space="preserve">6.02  </v>
      </c>
      <c r="AL107" s="15" t="str">
        <v xml:space="preserve">6.45  </v>
      </c>
      <c r="AM107" s="15" t="str">
        <v xml:space="preserve">6.5  </v>
      </c>
      <c r="AN107" s="15" t="str">
        <v xml:space="preserve">6.6  </v>
      </c>
      <c r="AO107" s="15" t="str">
        <v xml:space="preserve">6.65  </v>
      </c>
      <c r="AP107" s="15" t="str">
        <v xml:space="preserve">6.85  </v>
      </c>
      <c r="AQ107" s="56" t="str">
        <v xml:space="preserve">7.6  </v>
      </c>
      <c r="AR107" s="77" t="str">
        <v xml:space="preserve">7.85  </v>
      </c>
      <c r="AS107" s="77" t="str">
        <v xml:space="preserve">8.85  </v>
      </c>
      <c r="AT107" s="77" t="str">
        <v xml:space="preserve">9.75  </v>
      </c>
      <c r="AU107" s="77" t="str">
        <v xml:space="preserve">9.8  </v>
      </c>
      <c r="AV107" s="77" t="str">
        <v xml:space="preserve">9.85  </v>
      </c>
      <c r="AW107" s="77" t="str">
        <v xml:space="preserve">10.8  </v>
      </c>
      <c r="AX107" s="77" t="s">
        <v>678</v>
      </c>
      <c r="AY107" s="77"/>
      <c r="AZ107" s="77"/>
      <c r="BA107" s="77"/>
      <c r="BB107" s="77"/>
      <c r="BD107" s="77"/>
      <c r="BE107" s="77"/>
      <c r="BF107" s="77"/>
      <c r="BG107" s="77"/>
      <c r="BH107" s="77"/>
      <c r="BI107" s="77"/>
      <c r="BJ107" s="77"/>
      <c r="BK107" s="77"/>
    </row>
    <row r="108" spans="1:63" ht="20.100000000000001" customHeight="1" x14ac:dyDescent="0.3">
      <c r="B108" s="9" t="s">
        <v>157</v>
      </c>
      <c r="C108" s="17">
        <f t="shared" si="6"/>
        <v>49.525399999999998</v>
      </c>
      <c r="D108" s="18">
        <f t="shared" si="6"/>
        <v>113.5209</v>
      </c>
      <c r="E108" s="64">
        <f t="shared" si="6"/>
        <v>-9</v>
      </c>
      <c r="F108" s="17"/>
      <c r="G108" s="18"/>
      <c r="H108" s="19"/>
      <c r="I108" s="8" t="str" cm="1">
        <f t="array" ref="I108">_xlfn.CONCAT(ROUND(F108:H108,2)&amp;", ")</f>
        <v xml:space="preserve">0, 0, 0, </v>
      </c>
      <c r="J108" s="8"/>
      <c r="N108" s="43"/>
      <c r="O108" s="32"/>
      <c r="P108" s="15" t="str" cm="1">
        <f t="array" ref="P108:AW108">TRANSPOSE(_xlfn._xlws.SORT(_xlfn.UNIQUE(_xlfn._xlws.FILTER($F$3:$F$588,$F$3:$F$588&lt;&gt;""))))&amp;"  "</f>
        <v xml:space="preserve">-1  </v>
      </c>
      <c r="Q108" s="15" t="str">
        <v xml:space="preserve">-0.05  </v>
      </c>
      <c r="R108" s="15" t="str">
        <v xml:space="preserve">0  </v>
      </c>
      <c r="S108" s="15" t="str">
        <v xml:space="preserve">0.45  </v>
      </c>
      <c r="T108" s="15" t="str">
        <v xml:space="preserve">0.95  </v>
      </c>
      <c r="U108" s="15" t="str">
        <v xml:space="preserve">1.45  </v>
      </c>
      <c r="V108" s="15" t="str">
        <v xml:space="preserve">1.7  </v>
      </c>
      <c r="W108" s="15" t="str">
        <v xml:space="preserve">1.75  </v>
      </c>
      <c r="X108" s="15" t="str">
        <v xml:space="preserve">1.95  </v>
      </c>
      <c r="Y108" s="15" t="str">
        <v xml:space="preserve">2.45  </v>
      </c>
      <c r="Z108" s="15" t="str">
        <v xml:space="preserve">2.67  </v>
      </c>
      <c r="AA108" s="15" t="str">
        <v xml:space="preserve">2.95  </v>
      </c>
      <c r="AB108" s="15" t="str">
        <v xml:space="preserve">3.15  </v>
      </c>
      <c r="AC108" s="15" t="str">
        <v xml:space="preserve">3.74  </v>
      </c>
      <c r="AD108" s="15" t="str">
        <v xml:space="preserve">3.79  </v>
      </c>
      <c r="AE108" s="15" t="str">
        <v xml:space="preserve">3.95  </v>
      </c>
      <c r="AF108" s="15" t="str">
        <v xml:space="preserve">4.85  </v>
      </c>
      <c r="AG108" s="15" t="str">
        <v xml:space="preserve">4.9  </v>
      </c>
      <c r="AH108" s="15" t="str">
        <v xml:space="preserve">5.6  </v>
      </c>
      <c r="AI108" s="15" t="str">
        <v xml:space="preserve">5.85  </v>
      </c>
      <c r="AJ108" s="15" t="str">
        <v xml:space="preserve">5.95  </v>
      </c>
      <c r="AK108" s="15" t="str">
        <v xml:space="preserve">6.02  </v>
      </c>
      <c r="AL108" s="15" t="str">
        <v xml:space="preserve">6.45  </v>
      </c>
      <c r="AM108" s="15" t="str">
        <v xml:space="preserve">6.5  </v>
      </c>
      <c r="AN108" s="15" t="str">
        <v xml:space="preserve">6.6  </v>
      </c>
      <c r="AO108" s="15" t="str">
        <v xml:space="preserve">6.65  </v>
      </c>
      <c r="AP108" s="15" t="str">
        <v xml:space="preserve">6.85  </v>
      </c>
      <c r="AQ108" s="56" t="str">
        <v xml:space="preserve">7.6  </v>
      </c>
      <c r="AR108" s="77" t="str">
        <v xml:space="preserve">7.85  </v>
      </c>
      <c r="AS108" s="77" t="str">
        <v xml:space="preserve">8.85  </v>
      </c>
      <c r="AT108" s="77" t="str">
        <v xml:space="preserve">9.75  </v>
      </c>
      <c r="AU108" s="77" t="str">
        <v xml:space="preserve">9.8  </v>
      </c>
      <c r="AV108" s="77" t="str">
        <v xml:space="preserve">9.85  </v>
      </c>
      <c r="AW108" s="77" t="str">
        <v xml:space="preserve">10.8  </v>
      </c>
      <c r="AX108" s="77" t="s">
        <v>678</v>
      </c>
      <c r="AY108" s="77"/>
      <c r="AZ108" s="77"/>
      <c r="BA108" s="77"/>
      <c r="BB108" s="77"/>
      <c r="BD108" s="77"/>
      <c r="BE108" s="77"/>
      <c r="BF108" s="77"/>
      <c r="BG108" s="77"/>
      <c r="BH108" s="77"/>
      <c r="BI108" s="77"/>
      <c r="BJ108" s="77"/>
      <c r="BK108" s="77"/>
    </row>
    <row r="109" spans="1:63" ht="20.100000000000001" customHeight="1" x14ac:dyDescent="0.3">
      <c r="A109" s="35" t="s">
        <v>84</v>
      </c>
      <c r="B109" s="35" t="s">
        <v>85</v>
      </c>
      <c r="C109" s="36">
        <f t="shared" si="6"/>
        <v>49.040399999999998</v>
      </c>
      <c r="D109" s="37">
        <f t="shared" si="6"/>
        <v>116.12090000000001</v>
      </c>
      <c r="E109" s="68">
        <f t="shared" si="6"/>
        <v>0</v>
      </c>
      <c r="F109" s="36">
        <f t="shared" ref="F68:F132" si="7">ROUND(C109-$L$2,2)</f>
        <v>6.02</v>
      </c>
      <c r="G109" s="37">
        <f t="shared" ref="G68:G132" si="8">ROUND(D109-$L$3,2)</f>
        <v>11.07</v>
      </c>
      <c r="H109" s="38">
        <f t="shared" ref="H68:H132" si="9">ROUND(E109-$L$4,2)</f>
        <v>0</v>
      </c>
      <c r="I109" s="8" t="str" cm="1">
        <f t="array" ref="I109">_xlfn.CONCAT(ROUND(F109:H109,2)&amp;", ")</f>
        <v xml:space="preserve">6.02, 11.07, 0, </v>
      </c>
      <c r="J109" s="8"/>
      <c r="N109" s="43"/>
      <c r="O109" s="32"/>
      <c r="P109" s="15" t="str" cm="1">
        <f t="array" ref="P109:AW109">TRANSPOSE(_xlfn._xlws.SORT(_xlfn.UNIQUE(_xlfn._xlws.FILTER($F$3:$F$588,$F$3:$F$588&lt;&gt;""))))&amp;"  "</f>
        <v xml:space="preserve">-1  </v>
      </c>
      <c r="Q109" s="15" t="str">
        <v xml:space="preserve">-0.05  </v>
      </c>
      <c r="R109" s="15" t="str">
        <v xml:space="preserve">0  </v>
      </c>
      <c r="S109" s="15" t="str">
        <v xml:space="preserve">0.45  </v>
      </c>
      <c r="T109" s="15" t="str">
        <v xml:space="preserve">0.95  </v>
      </c>
      <c r="U109" s="15" t="str">
        <v xml:space="preserve">1.45  </v>
      </c>
      <c r="V109" s="15" t="str">
        <v xml:space="preserve">1.7  </v>
      </c>
      <c r="W109" s="15" t="str">
        <v xml:space="preserve">1.75  </v>
      </c>
      <c r="X109" s="15" t="str">
        <v xml:space="preserve">1.95  </v>
      </c>
      <c r="Y109" s="15" t="str">
        <v xml:space="preserve">2.45  </v>
      </c>
      <c r="Z109" s="15" t="str">
        <v xml:space="preserve">2.67  </v>
      </c>
      <c r="AA109" s="15" t="str">
        <v xml:space="preserve">2.95  </v>
      </c>
      <c r="AB109" s="15" t="str">
        <v xml:space="preserve">3.15  </v>
      </c>
      <c r="AC109" s="15" t="str">
        <v xml:space="preserve">3.74  </v>
      </c>
      <c r="AD109" s="15" t="str">
        <v xml:space="preserve">3.79  </v>
      </c>
      <c r="AE109" s="15" t="str">
        <v xml:space="preserve">3.95  </v>
      </c>
      <c r="AF109" s="15" t="str">
        <v xml:space="preserve">4.85  </v>
      </c>
      <c r="AG109" s="15" t="str">
        <v xml:space="preserve">4.9  </v>
      </c>
      <c r="AH109" s="15" t="str">
        <v xml:space="preserve">5.6  </v>
      </c>
      <c r="AI109" s="15" t="str">
        <v xml:space="preserve">5.85  </v>
      </c>
      <c r="AJ109" s="15" t="str">
        <v xml:space="preserve">5.95  </v>
      </c>
      <c r="AK109" s="15" t="str">
        <v xml:space="preserve">6.02  </v>
      </c>
      <c r="AL109" s="15" t="str">
        <v xml:space="preserve">6.45  </v>
      </c>
      <c r="AM109" s="15" t="str">
        <v xml:space="preserve">6.5  </v>
      </c>
      <c r="AN109" s="15" t="str">
        <v xml:space="preserve">6.6  </v>
      </c>
      <c r="AO109" s="15" t="str">
        <v xml:space="preserve">6.65  </v>
      </c>
      <c r="AP109" s="15" t="str">
        <v xml:space="preserve">6.85  </v>
      </c>
      <c r="AQ109" s="56" t="str">
        <v xml:space="preserve">7.6  </v>
      </c>
      <c r="AR109" s="77" t="str">
        <v xml:space="preserve">7.85  </v>
      </c>
      <c r="AS109" s="77" t="str">
        <v xml:space="preserve">8.85  </v>
      </c>
      <c r="AT109" s="77" t="str">
        <v xml:space="preserve">9.75  </v>
      </c>
      <c r="AU109" s="77" t="str">
        <v xml:space="preserve">9.8  </v>
      </c>
      <c r="AV109" s="77" t="str">
        <v xml:space="preserve">9.85  </v>
      </c>
      <c r="AW109" s="77" t="str">
        <v xml:space="preserve">10.8  </v>
      </c>
      <c r="AX109" s="77" t="s">
        <v>678</v>
      </c>
      <c r="AY109" s="77"/>
      <c r="AZ109" s="77"/>
      <c r="BA109" s="77"/>
      <c r="BB109" s="77"/>
      <c r="BD109" s="77"/>
      <c r="BE109" s="77"/>
      <c r="BF109" s="77"/>
      <c r="BG109" s="77"/>
      <c r="BH109" s="77"/>
      <c r="BI109" s="77"/>
      <c r="BJ109" s="77"/>
      <c r="BK109" s="77"/>
    </row>
    <row r="110" spans="1:63" ht="20.100000000000001" customHeight="1" x14ac:dyDescent="0.3">
      <c r="A110" s="8"/>
      <c r="B110" s="8" t="s">
        <v>86</v>
      </c>
      <c r="C110" s="17">
        <f t="shared" si="6"/>
        <v>52.825400000000002</v>
      </c>
      <c r="D110" s="18">
        <f t="shared" si="6"/>
        <v>116.12090000000001</v>
      </c>
      <c r="E110" s="64">
        <f t="shared" si="6"/>
        <v>0</v>
      </c>
      <c r="F110" s="17">
        <f t="shared" si="7"/>
        <v>9.8000000000000007</v>
      </c>
      <c r="G110" s="18">
        <f t="shared" si="8"/>
        <v>11.07</v>
      </c>
      <c r="H110" s="19">
        <f t="shared" si="9"/>
        <v>0</v>
      </c>
      <c r="I110" s="8" t="str" cm="1">
        <f t="array" ref="I110">_xlfn.CONCAT(ROUND(F110:H110,2)&amp;", ")</f>
        <v xml:space="preserve">9.8, 11.07, 0, </v>
      </c>
      <c r="J110" s="8"/>
      <c r="N110" s="43"/>
      <c r="O110" s="32"/>
      <c r="P110" s="15" t="str" cm="1">
        <f t="array" ref="P110:AW110">TRANSPOSE(_xlfn._xlws.SORT(_xlfn.UNIQUE(_xlfn._xlws.FILTER($F$3:$F$588,$F$3:$F$588&lt;&gt;""))))&amp;"  "</f>
        <v xml:space="preserve">-1  </v>
      </c>
      <c r="Q110" s="15" t="str">
        <v xml:space="preserve">-0.05  </v>
      </c>
      <c r="R110" s="15" t="str">
        <v xml:space="preserve">0  </v>
      </c>
      <c r="S110" s="15" t="str">
        <v xml:space="preserve">0.45  </v>
      </c>
      <c r="T110" s="15" t="str">
        <v xml:space="preserve">0.95  </v>
      </c>
      <c r="U110" s="15" t="str">
        <v xml:space="preserve">1.45  </v>
      </c>
      <c r="V110" s="15" t="str">
        <v xml:space="preserve">1.7  </v>
      </c>
      <c r="W110" s="15" t="str">
        <v xml:space="preserve">1.75  </v>
      </c>
      <c r="X110" s="15" t="str">
        <v xml:space="preserve">1.95  </v>
      </c>
      <c r="Y110" s="15" t="str">
        <v xml:space="preserve">2.45  </v>
      </c>
      <c r="Z110" s="15" t="str">
        <v xml:space="preserve">2.67  </v>
      </c>
      <c r="AA110" s="15" t="str">
        <v xml:space="preserve">2.95  </v>
      </c>
      <c r="AB110" s="15" t="str">
        <v xml:space="preserve">3.15  </v>
      </c>
      <c r="AC110" s="15" t="str">
        <v xml:space="preserve">3.74  </v>
      </c>
      <c r="AD110" s="15" t="str">
        <v xml:space="preserve">3.79  </v>
      </c>
      <c r="AE110" s="15" t="str">
        <v xml:space="preserve">3.95  </v>
      </c>
      <c r="AF110" s="15" t="str">
        <v xml:space="preserve">4.85  </v>
      </c>
      <c r="AG110" s="15" t="str">
        <v xml:space="preserve">4.9  </v>
      </c>
      <c r="AH110" s="15" t="str">
        <v xml:space="preserve">5.6  </v>
      </c>
      <c r="AI110" s="15" t="str">
        <v xml:space="preserve">5.85  </v>
      </c>
      <c r="AJ110" s="15" t="str">
        <v xml:space="preserve">5.95  </v>
      </c>
      <c r="AK110" s="15" t="str">
        <v xml:space="preserve">6.02  </v>
      </c>
      <c r="AL110" s="15" t="str">
        <v xml:space="preserve">6.45  </v>
      </c>
      <c r="AM110" s="15" t="str">
        <v xml:space="preserve">6.5  </v>
      </c>
      <c r="AN110" s="15" t="str">
        <v xml:space="preserve">6.6  </v>
      </c>
      <c r="AO110" s="15" t="str">
        <v xml:space="preserve">6.65  </v>
      </c>
      <c r="AP110" s="15" t="str">
        <v xml:space="preserve">6.85  </v>
      </c>
      <c r="AQ110" s="56" t="str">
        <v xml:space="preserve">7.6  </v>
      </c>
      <c r="AR110" s="77" t="str">
        <v xml:space="preserve">7.85  </v>
      </c>
      <c r="AS110" s="77" t="str">
        <v xml:space="preserve">8.85  </v>
      </c>
      <c r="AT110" s="77" t="str">
        <v xml:space="preserve">9.75  </v>
      </c>
      <c r="AU110" s="77" t="str">
        <v xml:space="preserve">9.8  </v>
      </c>
      <c r="AV110" s="77" t="str">
        <v xml:space="preserve">9.85  </v>
      </c>
      <c r="AW110" s="77" t="str">
        <v xml:space="preserve">10.8  </v>
      </c>
      <c r="AX110" s="77" t="s">
        <v>678</v>
      </c>
      <c r="AY110" s="77"/>
      <c r="AZ110" s="77"/>
      <c r="BA110" s="77"/>
      <c r="BB110" s="77"/>
      <c r="BD110" s="77"/>
      <c r="BE110" s="77"/>
      <c r="BF110" s="77"/>
      <c r="BG110" s="77"/>
      <c r="BH110" s="77"/>
      <c r="BI110" s="77"/>
      <c r="BJ110" s="77"/>
      <c r="BK110" s="77"/>
    </row>
    <row r="111" spans="1:63" ht="20.100000000000001" customHeight="1" x14ac:dyDescent="0.3">
      <c r="A111" s="8"/>
      <c r="B111" s="8" t="s">
        <v>87</v>
      </c>
      <c r="C111" s="17">
        <f t="shared" si="6"/>
        <v>45.695399999999999</v>
      </c>
      <c r="D111" s="18">
        <f t="shared" si="6"/>
        <v>115.7209</v>
      </c>
      <c r="E111" s="64">
        <f t="shared" si="6"/>
        <v>0</v>
      </c>
      <c r="F111" s="17">
        <f t="shared" si="7"/>
        <v>2.67</v>
      </c>
      <c r="G111" s="18">
        <f t="shared" si="8"/>
        <v>10.67</v>
      </c>
      <c r="H111" s="19">
        <f t="shared" si="9"/>
        <v>0</v>
      </c>
      <c r="I111" s="8" t="str" cm="1">
        <f t="array" ref="I111">_xlfn.CONCAT(ROUND(F111:H111,2)&amp;", ")</f>
        <v xml:space="preserve">2.67, 10.67, 0, </v>
      </c>
      <c r="J111" s="8"/>
      <c r="N111" s="43"/>
      <c r="O111" s="32"/>
      <c r="P111" s="15" t="str" cm="1">
        <f t="array" ref="P111:AW111">TRANSPOSE(_xlfn._xlws.SORT(_xlfn.UNIQUE(_xlfn._xlws.FILTER($F$3:$F$588,$F$3:$F$588&lt;&gt;""))))&amp;"  "</f>
        <v xml:space="preserve">-1  </v>
      </c>
      <c r="Q111" s="15" t="str">
        <v xml:space="preserve">-0.05  </v>
      </c>
      <c r="R111" s="15" t="str">
        <v xml:space="preserve">0  </v>
      </c>
      <c r="S111" s="15" t="str">
        <v xml:space="preserve">0.45  </v>
      </c>
      <c r="T111" s="15" t="str">
        <v xml:space="preserve">0.95  </v>
      </c>
      <c r="U111" s="15" t="str">
        <v xml:space="preserve">1.45  </v>
      </c>
      <c r="V111" s="15" t="str">
        <v xml:space="preserve">1.7  </v>
      </c>
      <c r="W111" s="15" t="str">
        <v xml:space="preserve">1.75  </v>
      </c>
      <c r="X111" s="15" t="str">
        <v xml:space="preserve">1.95  </v>
      </c>
      <c r="Y111" s="15" t="str">
        <v xml:space="preserve">2.45  </v>
      </c>
      <c r="Z111" s="15" t="str">
        <v xml:space="preserve">2.67  </v>
      </c>
      <c r="AA111" s="15" t="str">
        <v xml:space="preserve">2.95  </v>
      </c>
      <c r="AB111" s="15" t="str">
        <v xml:space="preserve">3.15  </v>
      </c>
      <c r="AC111" s="15" t="str">
        <v xml:space="preserve">3.74  </v>
      </c>
      <c r="AD111" s="15" t="str">
        <v xml:space="preserve">3.79  </v>
      </c>
      <c r="AE111" s="15" t="str">
        <v xml:space="preserve">3.95  </v>
      </c>
      <c r="AF111" s="15" t="str">
        <v xml:space="preserve">4.85  </v>
      </c>
      <c r="AG111" s="15" t="str">
        <v xml:space="preserve">4.9  </v>
      </c>
      <c r="AH111" s="15" t="str">
        <v xml:space="preserve">5.6  </v>
      </c>
      <c r="AI111" s="15" t="str">
        <v xml:space="preserve">5.85  </v>
      </c>
      <c r="AJ111" s="15" t="str">
        <v xml:space="preserve">5.95  </v>
      </c>
      <c r="AK111" s="15" t="str">
        <v xml:space="preserve">6.02  </v>
      </c>
      <c r="AL111" s="15" t="str">
        <v xml:space="preserve">6.45  </v>
      </c>
      <c r="AM111" s="15" t="str">
        <v xml:space="preserve">6.5  </v>
      </c>
      <c r="AN111" s="15" t="str">
        <v xml:space="preserve">6.6  </v>
      </c>
      <c r="AO111" s="15" t="str">
        <v xml:space="preserve">6.65  </v>
      </c>
      <c r="AP111" s="15" t="str">
        <v xml:space="preserve">6.85  </v>
      </c>
      <c r="AQ111" s="56" t="str">
        <v xml:space="preserve">7.6  </v>
      </c>
      <c r="AR111" s="77" t="str">
        <v xml:space="preserve">7.85  </v>
      </c>
      <c r="AS111" s="77" t="str">
        <v xml:space="preserve">8.85  </v>
      </c>
      <c r="AT111" s="77" t="str">
        <v xml:space="preserve">9.75  </v>
      </c>
      <c r="AU111" s="77" t="str">
        <v xml:space="preserve">9.8  </v>
      </c>
      <c r="AV111" s="77" t="str">
        <v xml:space="preserve">9.85  </v>
      </c>
      <c r="AW111" s="77" t="str">
        <v xml:space="preserve">10.8  </v>
      </c>
      <c r="AX111" s="77" t="s">
        <v>678</v>
      </c>
      <c r="AY111" s="77"/>
      <c r="AZ111" s="77"/>
      <c r="BA111" s="77"/>
      <c r="BB111" s="77"/>
      <c r="BD111" s="77"/>
      <c r="BE111" s="77"/>
      <c r="BF111" s="77"/>
      <c r="BG111" s="77"/>
      <c r="BH111" s="77"/>
      <c r="BI111" s="77"/>
      <c r="BJ111" s="77"/>
      <c r="BK111" s="77"/>
    </row>
    <row r="112" spans="1:63" ht="20.100000000000001" customHeight="1" x14ac:dyDescent="0.3">
      <c r="A112" s="8"/>
      <c r="B112" s="8" t="s">
        <v>88</v>
      </c>
      <c r="C112" s="17">
        <f t="shared" si="6"/>
        <v>43.025399999999998</v>
      </c>
      <c r="D112" s="18">
        <f t="shared" si="6"/>
        <v>115.7209</v>
      </c>
      <c r="E112" s="64">
        <f t="shared" si="6"/>
        <v>0</v>
      </c>
      <c r="F112" s="17">
        <f t="shared" si="7"/>
        <v>0</v>
      </c>
      <c r="G112" s="18">
        <f t="shared" si="8"/>
        <v>10.67</v>
      </c>
      <c r="H112" s="19">
        <f t="shared" si="9"/>
        <v>0</v>
      </c>
      <c r="I112" s="8" t="str" cm="1">
        <f t="array" ref="I112">_xlfn.CONCAT(ROUND(F112:H112,2)&amp;", ")</f>
        <v xml:space="preserve">0, 10.67, 0, </v>
      </c>
      <c r="J112" s="8"/>
      <c r="N112" s="43"/>
      <c r="O112" s="32"/>
      <c r="P112" s="15" t="str" cm="1">
        <f t="array" ref="P112:AW112">TRANSPOSE(_xlfn._xlws.SORT(_xlfn.UNIQUE(_xlfn._xlws.FILTER($F$3:$F$588,$F$3:$F$588&lt;&gt;""))))&amp;"  "</f>
        <v xml:space="preserve">-1  </v>
      </c>
      <c r="Q112" s="15" t="str">
        <v xml:space="preserve">-0.05  </v>
      </c>
      <c r="R112" s="15" t="str">
        <v xml:space="preserve">0  </v>
      </c>
      <c r="S112" s="15" t="str">
        <v xml:space="preserve">0.45  </v>
      </c>
      <c r="T112" s="15" t="str">
        <v xml:space="preserve">0.95  </v>
      </c>
      <c r="U112" s="15" t="str">
        <v xml:space="preserve">1.45  </v>
      </c>
      <c r="V112" s="15" t="str">
        <v xml:space="preserve">1.7  </v>
      </c>
      <c r="W112" s="15" t="str">
        <v xml:space="preserve">1.75  </v>
      </c>
      <c r="X112" s="15" t="str">
        <v xml:space="preserve">1.95  </v>
      </c>
      <c r="Y112" s="15" t="str">
        <v xml:space="preserve">2.45  </v>
      </c>
      <c r="Z112" s="15" t="str">
        <v xml:space="preserve">2.67  </v>
      </c>
      <c r="AA112" s="15" t="str">
        <v xml:space="preserve">2.95  </v>
      </c>
      <c r="AB112" s="15" t="str">
        <v xml:space="preserve">3.15  </v>
      </c>
      <c r="AC112" s="15" t="str">
        <v xml:space="preserve">3.74  </v>
      </c>
      <c r="AD112" s="15" t="str">
        <v xml:space="preserve">3.79  </v>
      </c>
      <c r="AE112" s="15" t="str">
        <v xml:space="preserve">3.95  </v>
      </c>
      <c r="AF112" s="15" t="str">
        <v xml:space="preserve">4.85  </v>
      </c>
      <c r="AG112" s="15" t="str">
        <v xml:space="preserve">4.9  </v>
      </c>
      <c r="AH112" s="15" t="str">
        <v xml:space="preserve">5.6  </v>
      </c>
      <c r="AI112" s="15" t="str">
        <v xml:space="preserve">5.85  </v>
      </c>
      <c r="AJ112" s="15" t="str">
        <v xml:space="preserve">5.95  </v>
      </c>
      <c r="AK112" s="15" t="str">
        <v xml:space="preserve">6.02  </v>
      </c>
      <c r="AL112" s="15" t="str">
        <v xml:space="preserve">6.45  </v>
      </c>
      <c r="AM112" s="15" t="str">
        <v xml:space="preserve">6.5  </v>
      </c>
      <c r="AN112" s="15" t="str">
        <v xml:space="preserve">6.6  </v>
      </c>
      <c r="AO112" s="15" t="str">
        <v xml:space="preserve">6.65  </v>
      </c>
      <c r="AP112" s="15" t="str">
        <v xml:space="preserve">6.85  </v>
      </c>
      <c r="AQ112" s="56" t="str">
        <v xml:space="preserve">7.6  </v>
      </c>
      <c r="AR112" s="77" t="str">
        <v xml:space="preserve">7.85  </v>
      </c>
      <c r="AS112" s="77" t="str">
        <v xml:space="preserve">8.85  </v>
      </c>
      <c r="AT112" s="77" t="str">
        <v xml:space="preserve">9.75  </v>
      </c>
      <c r="AU112" s="77" t="str">
        <v xml:space="preserve">9.8  </v>
      </c>
      <c r="AV112" s="77" t="str">
        <v xml:space="preserve">9.85  </v>
      </c>
      <c r="AW112" s="77" t="str">
        <v xml:space="preserve">10.8  </v>
      </c>
      <c r="AX112" s="77" t="s">
        <v>678</v>
      </c>
      <c r="AY112" s="77"/>
      <c r="AZ112" s="77"/>
      <c r="BA112" s="77"/>
      <c r="BB112" s="77"/>
      <c r="BD112" s="77"/>
      <c r="BE112" s="77"/>
      <c r="BF112" s="77"/>
      <c r="BG112" s="77"/>
      <c r="BH112" s="77"/>
      <c r="BI112" s="77"/>
      <c r="BJ112" s="77"/>
      <c r="BK112" s="77"/>
    </row>
    <row r="113" spans="1:63" ht="20.100000000000001" customHeight="1" x14ac:dyDescent="0.3">
      <c r="A113" s="8"/>
      <c r="B113" s="8" t="s">
        <v>89</v>
      </c>
      <c r="C113" s="17">
        <f t="shared" si="6"/>
        <v>46.810400000000001</v>
      </c>
      <c r="D113" s="18">
        <f t="shared" si="6"/>
        <v>115.7209</v>
      </c>
      <c r="E113" s="64">
        <f t="shared" si="6"/>
        <v>0</v>
      </c>
      <c r="F113" s="17">
        <f t="shared" si="7"/>
        <v>3.79</v>
      </c>
      <c r="G113" s="18">
        <f t="shared" si="8"/>
        <v>10.67</v>
      </c>
      <c r="H113" s="19">
        <f t="shared" si="9"/>
        <v>0</v>
      </c>
      <c r="I113" s="8" t="str" cm="1">
        <f t="array" ref="I113">_xlfn.CONCAT(ROUND(F113:H113,2)&amp;", ")</f>
        <v xml:space="preserve">3.79, 10.67, 0, </v>
      </c>
      <c r="J113" s="8"/>
      <c r="N113" s="44"/>
      <c r="O113" s="45"/>
      <c r="P113" s="15" t="str" cm="1">
        <f t="array" ref="P113:AW113">TRANSPOSE(_xlfn._xlws.SORT(_xlfn.UNIQUE(_xlfn._xlws.FILTER($F$3:$F$588,$F$3:$F$588&lt;&gt;""))))&amp;"  "</f>
        <v xml:space="preserve">-1  </v>
      </c>
      <c r="Q113" s="21" t="str">
        <v xml:space="preserve">-0.05  </v>
      </c>
      <c r="R113" s="21" t="str">
        <v xml:space="preserve">0  </v>
      </c>
      <c r="S113" s="21" t="str">
        <v xml:space="preserve">0.45  </v>
      </c>
      <c r="T113" s="21" t="str">
        <v xml:space="preserve">0.95  </v>
      </c>
      <c r="U113" s="21" t="str">
        <v xml:space="preserve">1.45  </v>
      </c>
      <c r="V113" s="21" t="str">
        <v xml:space="preserve">1.7  </v>
      </c>
      <c r="W113" s="21" t="str">
        <v xml:space="preserve">1.75  </v>
      </c>
      <c r="X113" s="21" t="str">
        <v xml:space="preserve">1.95  </v>
      </c>
      <c r="Y113" s="21" t="str">
        <v xml:space="preserve">2.45  </v>
      </c>
      <c r="Z113" s="21" t="str">
        <v xml:space="preserve">2.67  </v>
      </c>
      <c r="AA113" s="21" t="str">
        <v xml:space="preserve">2.95  </v>
      </c>
      <c r="AB113" s="21" t="str">
        <v xml:space="preserve">3.15  </v>
      </c>
      <c r="AC113" s="21" t="str">
        <v xml:space="preserve">3.74  </v>
      </c>
      <c r="AD113" s="21" t="str">
        <v xml:space="preserve">3.79  </v>
      </c>
      <c r="AE113" s="21" t="str">
        <v xml:space="preserve">3.95  </v>
      </c>
      <c r="AF113" s="21" t="str">
        <v xml:space="preserve">4.85  </v>
      </c>
      <c r="AG113" s="21" t="str">
        <v xml:space="preserve">4.9  </v>
      </c>
      <c r="AH113" s="21" t="str">
        <v xml:space="preserve">5.6  </v>
      </c>
      <c r="AI113" s="21" t="str">
        <v xml:space="preserve">5.85  </v>
      </c>
      <c r="AJ113" s="21" t="str">
        <v xml:space="preserve">5.95  </v>
      </c>
      <c r="AK113" s="21" t="str">
        <v xml:space="preserve">6.02  </v>
      </c>
      <c r="AL113" s="21" t="str">
        <v xml:space="preserve">6.45  </v>
      </c>
      <c r="AM113" s="21" t="str">
        <v xml:space="preserve">6.5  </v>
      </c>
      <c r="AN113" s="21" t="str">
        <v xml:space="preserve">6.6  </v>
      </c>
      <c r="AO113" s="21" t="str">
        <v xml:space="preserve">6.65  </v>
      </c>
      <c r="AP113" s="21" t="str">
        <v xml:space="preserve">6.85  </v>
      </c>
      <c r="AQ113" s="22" t="str">
        <v xml:space="preserve">7.6  </v>
      </c>
      <c r="AR113" s="77" t="str">
        <v xml:space="preserve">7.85  </v>
      </c>
      <c r="AS113" s="77" t="str">
        <v xml:space="preserve">8.85  </v>
      </c>
      <c r="AT113" s="77" t="str">
        <v xml:space="preserve">9.75  </v>
      </c>
      <c r="AU113" s="77" t="str">
        <v xml:space="preserve">9.8  </v>
      </c>
      <c r="AV113" s="77" t="str">
        <v xml:space="preserve">9.85  </v>
      </c>
      <c r="AW113" s="77" t="str">
        <v xml:space="preserve">10.8  </v>
      </c>
      <c r="AX113" s="77" t="s">
        <v>678</v>
      </c>
      <c r="AY113" s="77"/>
      <c r="AZ113" s="77"/>
      <c r="BA113" s="77"/>
      <c r="BB113" s="77"/>
      <c r="BD113" s="77"/>
      <c r="BE113" s="77"/>
      <c r="BF113" s="77"/>
      <c r="BG113" s="77"/>
      <c r="BH113" s="77"/>
      <c r="BI113" s="77"/>
      <c r="BJ113" s="77"/>
      <c r="BK113" s="77"/>
    </row>
    <row r="114" spans="1:63" ht="20.100000000000001" customHeight="1" x14ac:dyDescent="0.3">
      <c r="A114" s="8"/>
      <c r="B114" s="8" t="s">
        <v>90</v>
      </c>
      <c r="C114" s="17">
        <f t="shared" si="6"/>
        <v>49.040399999999998</v>
      </c>
      <c r="D114" s="18">
        <f t="shared" si="6"/>
        <v>115.7209</v>
      </c>
      <c r="E114" s="64">
        <f t="shared" si="6"/>
        <v>0</v>
      </c>
      <c r="F114" s="17">
        <f t="shared" si="7"/>
        <v>6.02</v>
      </c>
      <c r="G114" s="18">
        <f t="shared" si="8"/>
        <v>10.67</v>
      </c>
      <c r="H114" s="19">
        <f t="shared" si="9"/>
        <v>0</v>
      </c>
      <c r="I114" s="8" t="str" cm="1">
        <f t="array" ref="I114">_xlfn.CONCAT(ROUND(F114:H114,2)&amp;", ")</f>
        <v xml:space="preserve">6.02, 10.67, 0, </v>
      </c>
      <c r="J114" s="8"/>
      <c r="P114" s="15" t="str" cm="1">
        <f t="array" ref="P114:AW114">TRANSPOSE(_xlfn._xlws.SORT(_xlfn.UNIQUE(_xlfn._xlws.FILTER($F$3:$F$588,$F$3:$F$588&lt;&gt;""))))&amp;"  "</f>
        <v xml:space="preserve">-1  </v>
      </c>
      <c r="Q114" s="7" t="str">
        <v xml:space="preserve">-0.05  </v>
      </c>
      <c r="R114" s="7" t="str">
        <v xml:space="preserve">0  </v>
      </c>
      <c r="S114" s="7" t="str">
        <v xml:space="preserve">0.45  </v>
      </c>
      <c r="T114" s="7" t="str">
        <v xml:space="preserve">0.95  </v>
      </c>
      <c r="U114" s="7" t="str">
        <v xml:space="preserve">1.45  </v>
      </c>
      <c r="V114" s="7" t="str">
        <v xml:space="preserve">1.7  </v>
      </c>
      <c r="W114" s="7" t="str">
        <v xml:space="preserve">1.75  </v>
      </c>
      <c r="X114" s="7" t="str">
        <v xml:space="preserve">1.95  </v>
      </c>
      <c r="Y114" s="7" t="str">
        <v xml:space="preserve">2.45  </v>
      </c>
      <c r="Z114" s="7" t="str">
        <v xml:space="preserve">2.67  </v>
      </c>
      <c r="AA114" s="7" t="str">
        <v xml:space="preserve">2.95  </v>
      </c>
      <c r="AB114" s="7" t="str">
        <v xml:space="preserve">3.15  </v>
      </c>
      <c r="AC114" s="7" t="str">
        <v xml:space="preserve">3.74  </v>
      </c>
      <c r="AD114" s="7" t="str">
        <v xml:space="preserve">3.79  </v>
      </c>
      <c r="AE114" s="7" t="str">
        <v xml:space="preserve">3.95  </v>
      </c>
      <c r="AF114" s="7" t="str">
        <v xml:space="preserve">4.85  </v>
      </c>
      <c r="AG114" s="7" t="str">
        <v xml:space="preserve">4.9  </v>
      </c>
      <c r="AH114" s="7" t="str">
        <v xml:space="preserve">5.6  </v>
      </c>
      <c r="AI114" s="7" t="str">
        <v xml:space="preserve">5.85  </v>
      </c>
      <c r="AJ114" s="7" t="str">
        <v xml:space="preserve">5.95  </v>
      </c>
      <c r="AK114" s="7" t="str">
        <v xml:space="preserve">6.02  </v>
      </c>
      <c r="AL114" s="7" t="str">
        <v xml:space="preserve">6.45  </v>
      </c>
      <c r="AM114" s="7" t="str">
        <v xml:space="preserve">6.5  </v>
      </c>
      <c r="AN114" s="7" t="str">
        <v xml:space="preserve">6.6  </v>
      </c>
      <c r="AO114" s="7" t="str">
        <v xml:space="preserve">6.65  </v>
      </c>
      <c r="AP114" s="7" t="str">
        <v xml:space="preserve">6.85  </v>
      </c>
      <c r="AQ114" s="7" t="str">
        <v xml:space="preserve">7.6  </v>
      </c>
      <c r="AR114" s="7" t="str">
        <v xml:space="preserve">7.85  </v>
      </c>
      <c r="AS114" s="7" t="str">
        <v xml:space="preserve">8.85  </v>
      </c>
      <c r="AT114" s="7" t="str">
        <v xml:space="preserve">9.75  </v>
      </c>
      <c r="AU114" s="7" t="str">
        <v xml:space="preserve">9.8  </v>
      </c>
      <c r="AV114" s="7" t="str">
        <v xml:space="preserve">9.85  </v>
      </c>
      <c r="AW114" s="7" t="str">
        <v xml:space="preserve">10.8  </v>
      </c>
      <c r="AX114" s="77" t="s">
        <v>678</v>
      </c>
    </row>
    <row r="115" spans="1:63" ht="20.100000000000001" customHeight="1" x14ac:dyDescent="0.3">
      <c r="A115" s="8"/>
      <c r="B115" s="8" t="s">
        <v>91</v>
      </c>
      <c r="C115" s="17">
        <f t="shared" si="6"/>
        <v>48.625399999999999</v>
      </c>
      <c r="D115" s="18">
        <f t="shared" si="6"/>
        <v>113.57089999999999</v>
      </c>
      <c r="E115" s="64">
        <f t="shared" si="6"/>
        <v>0</v>
      </c>
      <c r="F115" s="17">
        <f t="shared" si="7"/>
        <v>5.6</v>
      </c>
      <c r="G115" s="18">
        <f t="shared" si="8"/>
        <v>8.52</v>
      </c>
      <c r="H115" s="19">
        <f t="shared" si="9"/>
        <v>0</v>
      </c>
      <c r="I115" s="8" t="str" cm="1">
        <f t="array" ref="I115">_xlfn.CONCAT(ROUND(F115:H115,2)&amp;", ")</f>
        <v xml:space="preserve">5.6, 8.52, 0, </v>
      </c>
      <c r="J115" s="8"/>
      <c r="P115" s="15" t="str" cm="1">
        <f t="array" ref="P115:AW115">TRANSPOSE(_xlfn._xlws.SORT(_xlfn.UNIQUE(_xlfn._xlws.FILTER($F$3:$F$588,$F$3:$F$588&lt;&gt;""))))&amp;"  "</f>
        <v xml:space="preserve">-1  </v>
      </c>
      <c r="Q115" s="7" t="str">
        <v xml:space="preserve">-0.05  </v>
      </c>
      <c r="R115" s="7" t="str">
        <v xml:space="preserve">0  </v>
      </c>
      <c r="S115" s="7" t="str">
        <v xml:space="preserve">0.45  </v>
      </c>
      <c r="T115" s="7" t="str">
        <v xml:space="preserve">0.95  </v>
      </c>
      <c r="U115" s="7" t="str">
        <v xml:space="preserve">1.45  </v>
      </c>
      <c r="V115" s="7" t="str">
        <v xml:space="preserve">1.7  </v>
      </c>
      <c r="W115" s="7" t="str">
        <v xml:space="preserve">1.75  </v>
      </c>
      <c r="X115" s="7" t="str">
        <v xml:space="preserve">1.95  </v>
      </c>
      <c r="Y115" s="7" t="str">
        <v xml:space="preserve">2.45  </v>
      </c>
      <c r="Z115" s="7" t="str">
        <v xml:space="preserve">2.67  </v>
      </c>
      <c r="AA115" s="7" t="str">
        <v xml:space="preserve">2.95  </v>
      </c>
      <c r="AB115" s="7" t="str">
        <v xml:space="preserve">3.15  </v>
      </c>
      <c r="AC115" s="7" t="str">
        <v xml:space="preserve">3.74  </v>
      </c>
      <c r="AD115" s="7" t="str">
        <v xml:space="preserve">3.79  </v>
      </c>
      <c r="AE115" s="7" t="str">
        <v xml:space="preserve">3.95  </v>
      </c>
      <c r="AF115" s="7" t="str">
        <v xml:space="preserve">4.85  </v>
      </c>
      <c r="AG115" s="7" t="str">
        <v xml:space="preserve">4.9  </v>
      </c>
      <c r="AH115" s="7" t="str">
        <v xml:space="preserve">5.6  </v>
      </c>
      <c r="AI115" s="7" t="str">
        <v xml:space="preserve">5.85  </v>
      </c>
      <c r="AJ115" s="7" t="str">
        <v xml:space="preserve">5.95  </v>
      </c>
      <c r="AK115" s="7" t="str">
        <v xml:space="preserve">6.02  </v>
      </c>
      <c r="AL115" s="7" t="str">
        <v xml:space="preserve">6.45  </v>
      </c>
      <c r="AM115" s="7" t="str">
        <v xml:space="preserve">6.5  </v>
      </c>
      <c r="AN115" s="7" t="str">
        <v xml:space="preserve">6.6  </v>
      </c>
      <c r="AO115" s="7" t="str">
        <v xml:space="preserve">6.65  </v>
      </c>
      <c r="AP115" s="7" t="str">
        <v xml:space="preserve">6.85  </v>
      </c>
      <c r="AQ115" s="7" t="str">
        <v xml:space="preserve">7.6  </v>
      </c>
      <c r="AR115" s="7" t="str">
        <v xml:space="preserve">7.85  </v>
      </c>
      <c r="AS115" s="7" t="str">
        <v xml:space="preserve">8.85  </v>
      </c>
      <c r="AT115" s="7" t="str">
        <v xml:space="preserve">9.75  </v>
      </c>
      <c r="AU115" s="7" t="str">
        <v xml:space="preserve">9.8  </v>
      </c>
      <c r="AV115" s="7" t="str">
        <v xml:space="preserve">9.85  </v>
      </c>
      <c r="AW115" s="7" t="str">
        <v xml:space="preserve">10.8  </v>
      </c>
      <c r="AX115" s="77" t="s">
        <v>678</v>
      </c>
    </row>
    <row r="116" spans="1:63" ht="20.100000000000001" customHeight="1" x14ac:dyDescent="0.3">
      <c r="A116" s="8"/>
      <c r="B116" s="8" t="s">
        <v>92</v>
      </c>
      <c r="C116" s="17">
        <f t="shared" si="6"/>
        <v>49.4754</v>
      </c>
      <c r="D116" s="18">
        <f t="shared" si="6"/>
        <v>113.57089999999999</v>
      </c>
      <c r="E116" s="64">
        <f t="shared" si="6"/>
        <v>0</v>
      </c>
      <c r="F116" s="17">
        <f t="shared" si="7"/>
        <v>6.45</v>
      </c>
      <c r="G116" s="18">
        <f t="shared" si="8"/>
        <v>8.52</v>
      </c>
      <c r="H116" s="19">
        <f t="shared" si="9"/>
        <v>0</v>
      </c>
      <c r="I116" s="8" t="str" cm="1">
        <f t="array" ref="I116">_xlfn.CONCAT(ROUND(F116:H116,2)&amp;", ")</f>
        <v xml:space="preserve">6.45, 8.52, 0, </v>
      </c>
      <c r="J116" s="8"/>
      <c r="P116" s="15" t="str" cm="1">
        <f t="array" ref="P116:AW116">TRANSPOSE(_xlfn._xlws.SORT(_xlfn.UNIQUE(_xlfn._xlws.FILTER($F$3:$F$588,$F$3:$F$588&lt;&gt;""))))&amp;"  "</f>
        <v xml:space="preserve">-1  </v>
      </c>
      <c r="Q116" s="7" t="str">
        <v xml:space="preserve">-0.05  </v>
      </c>
      <c r="R116" s="7" t="str">
        <v xml:space="preserve">0  </v>
      </c>
      <c r="S116" s="7" t="str">
        <v xml:space="preserve">0.45  </v>
      </c>
      <c r="T116" s="7" t="str">
        <v xml:space="preserve">0.95  </v>
      </c>
      <c r="U116" s="7" t="str">
        <v xml:space="preserve">1.45  </v>
      </c>
      <c r="V116" s="7" t="str">
        <v xml:space="preserve">1.7  </v>
      </c>
      <c r="W116" s="7" t="str">
        <v xml:space="preserve">1.75  </v>
      </c>
      <c r="X116" s="7" t="str">
        <v xml:space="preserve">1.95  </v>
      </c>
      <c r="Y116" s="7" t="str">
        <v xml:space="preserve">2.45  </v>
      </c>
      <c r="Z116" s="7" t="str">
        <v xml:space="preserve">2.67  </v>
      </c>
      <c r="AA116" s="7" t="str">
        <v xml:space="preserve">2.95  </v>
      </c>
      <c r="AB116" s="7" t="str">
        <v xml:space="preserve">3.15  </v>
      </c>
      <c r="AC116" s="7" t="str">
        <v xml:space="preserve">3.74  </v>
      </c>
      <c r="AD116" s="7" t="str">
        <v xml:space="preserve">3.79  </v>
      </c>
      <c r="AE116" s="7" t="str">
        <v xml:space="preserve">3.95  </v>
      </c>
      <c r="AF116" s="7" t="str">
        <v xml:space="preserve">4.85  </v>
      </c>
      <c r="AG116" s="7" t="str">
        <v xml:space="preserve">4.9  </v>
      </c>
      <c r="AH116" s="7" t="str">
        <v xml:space="preserve">5.6  </v>
      </c>
      <c r="AI116" s="7" t="str">
        <v xml:space="preserve">5.85  </v>
      </c>
      <c r="AJ116" s="7" t="str">
        <v xml:space="preserve">5.95  </v>
      </c>
      <c r="AK116" s="7" t="str">
        <v xml:space="preserve">6.02  </v>
      </c>
      <c r="AL116" s="7" t="str">
        <v xml:space="preserve">6.45  </v>
      </c>
      <c r="AM116" s="7" t="str">
        <v xml:space="preserve">6.5  </v>
      </c>
      <c r="AN116" s="7" t="str">
        <v xml:space="preserve">6.6  </v>
      </c>
      <c r="AO116" s="7" t="str">
        <v xml:space="preserve">6.65  </v>
      </c>
      <c r="AP116" s="7" t="str">
        <v xml:space="preserve">6.85  </v>
      </c>
      <c r="AQ116" s="7" t="str">
        <v xml:space="preserve">7.6  </v>
      </c>
      <c r="AR116" s="7" t="str">
        <v xml:space="preserve">7.85  </v>
      </c>
      <c r="AS116" s="7" t="str">
        <v xml:space="preserve">8.85  </v>
      </c>
      <c r="AT116" s="7" t="str">
        <v xml:space="preserve">9.75  </v>
      </c>
      <c r="AU116" s="7" t="str">
        <v xml:space="preserve">9.8  </v>
      </c>
      <c r="AV116" s="7" t="str">
        <v xml:space="preserve">9.85  </v>
      </c>
      <c r="AW116" s="7" t="str">
        <v xml:space="preserve">10.8  </v>
      </c>
      <c r="AX116" s="77" t="s">
        <v>678</v>
      </c>
    </row>
    <row r="117" spans="1:63" ht="20.100000000000001" customHeight="1" x14ac:dyDescent="0.3">
      <c r="A117" s="8"/>
      <c r="B117" s="8" t="s">
        <v>93</v>
      </c>
      <c r="C117" s="17">
        <f t="shared" ref="C117:E149" si="10">MID($B117,SEARCH(C$2,$B117)+3,8)*1</f>
        <v>44.7254</v>
      </c>
      <c r="D117" s="18">
        <f t="shared" si="10"/>
        <v>111.9209</v>
      </c>
      <c r="E117" s="64">
        <f t="shared" si="10"/>
        <v>0</v>
      </c>
      <c r="F117" s="17">
        <f t="shared" si="7"/>
        <v>1.7</v>
      </c>
      <c r="G117" s="18">
        <f t="shared" si="8"/>
        <v>6.87</v>
      </c>
      <c r="H117" s="19">
        <f t="shared" si="9"/>
        <v>0</v>
      </c>
      <c r="I117" s="8" t="str" cm="1">
        <f t="array" ref="I117">_xlfn.CONCAT(ROUND(F117:H117,2)&amp;", ")</f>
        <v xml:space="preserve">1.7, 6.87, 0, </v>
      </c>
      <c r="J117" s="8"/>
      <c r="P117" s="15" t="str" cm="1">
        <f t="array" ref="P117:AW117">TRANSPOSE(_xlfn._xlws.SORT(_xlfn.UNIQUE(_xlfn._xlws.FILTER($F$3:$F$588,$F$3:$F$588&lt;&gt;""))))&amp;"  "</f>
        <v xml:space="preserve">-1  </v>
      </c>
      <c r="Q117" s="7" t="str">
        <v xml:space="preserve">-0.05  </v>
      </c>
      <c r="R117" s="7" t="str">
        <v xml:space="preserve">0  </v>
      </c>
      <c r="S117" s="7" t="str">
        <v xml:space="preserve">0.45  </v>
      </c>
      <c r="T117" s="7" t="str">
        <v xml:space="preserve">0.95  </v>
      </c>
      <c r="U117" s="7" t="str">
        <v xml:space="preserve">1.45  </v>
      </c>
      <c r="V117" s="7" t="str">
        <v xml:space="preserve">1.7  </v>
      </c>
      <c r="W117" s="7" t="str">
        <v xml:space="preserve">1.75  </v>
      </c>
      <c r="X117" s="7" t="str">
        <v xml:space="preserve">1.95  </v>
      </c>
      <c r="Y117" s="7" t="str">
        <v xml:space="preserve">2.45  </v>
      </c>
      <c r="Z117" s="7" t="str">
        <v xml:space="preserve">2.67  </v>
      </c>
      <c r="AA117" s="7" t="str">
        <v xml:space="preserve">2.95  </v>
      </c>
      <c r="AB117" s="7" t="str">
        <v xml:space="preserve">3.15  </v>
      </c>
      <c r="AC117" s="7" t="str">
        <v xml:space="preserve">3.74  </v>
      </c>
      <c r="AD117" s="7" t="str">
        <v xml:space="preserve">3.79  </v>
      </c>
      <c r="AE117" s="7" t="str">
        <v xml:space="preserve">3.95  </v>
      </c>
      <c r="AF117" s="7" t="str">
        <v xml:space="preserve">4.85  </v>
      </c>
      <c r="AG117" s="7" t="str">
        <v xml:space="preserve">4.9  </v>
      </c>
      <c r="AH117" s="7" t="str">
        <v xml:space="preserve">5.6  </v>
      </c>
      <c r="AI117" s="7" t="str">
        <v xml:space="preserve">5.85  </v>
      </c>
      <c r="AJ117" s="7" t="str">
        <v xml:space="preserve">5.95  </v>
      </c>
      <c r="AK117" s="7" t="str">
        <v xml:space="preserve">6.02  </v>
      </c>
      <c r="AL117" s="7" t="str">
        <v xml:space="preserve">6.45  </v>
      </c>
      <c r="AM117" s="7" t="str">
        <v xml:space="preserve">6.5  </v>
      </c>
      <c r="AN117" s="7" t="str">
        <v xml:space="preserve">6.6  </v>
      </c>
      <c r="AO117" s="7" t="str">
        <v xml:space="preserve">6.65  </v>
      </c>
      <c r="AP117" s="7" t="str">
        <v xml:space="preserve">6.85  </v>
      </c>
      <c r="AQ117" s="7" t="str">
        <v xml:space="preserve">7.6  </v>
      </c>
      <c r="AR117" s="7" t="str">
        <v xml:space="preserve">7.85  </v>
      </c>
      <c r="AS117" s="7" t="str">
        <v xml:space="preserve">8.85  </v>
      </c>
      <c r="AT117" s="7" t="str">
        <v xml:space="preserve">9.75  </v>
      </c>
      <c r="AU117" s="7" t="str">
        <v xml:space="preserve">9.8  </v>
      </c>
      <c r="AV117" s="7" t="str">
        <v xml:space="preserve">9.85  </v>
      </c>
      <c r="AW117" s="7" t="str">
        <v xml:space="preserve">10.8  </v>
      </c>
      <c r="AX117" s="77" t="s">
        <v>678</v>
      </c>
    </row>
    <row r="118" spans="1:63" ht="20.100000000000001" customHeight="1" x14ac:dyDescent="0.3">
      <c r="A118" s="8"/>
      <c r="B118" s="8" t="s">
        <v>351</v>
      </c>
      <c r="C118" s="17">
        <f t="shared" si="10"/>
        <v>43.9754</v>
      </c>
      <c r="D118" s="18">
        <f t="shared" si="10"/>
        <v>111.9209</v>
      </c>
      <c r="E118" s="64">
        <f t="shared" si="10"/>
        <v>0</v>
      </c>
      <c r="F118" s="17">
        <f t="shared" si="7"/>
        <v>0.95</v>
      </c>
      <c r="G118" s="18">
        <f t="shared" si="8"/>
        <v>6.87</v>
      </c>
      <c r="H118" s="19">
        <f t="shared" si="9"/>
        <v>0</v>
      </c>
      <c r="I118" s="8" t="str" cm="1">
        <f t="array" ref="I118">_xlfn.CONCAT(ROUND(F118:H118,2)&amp;", ")</f>
        <v xml:space="preserve">0.95, 6.87, 0, </v>
      </c>
      <c r="J118" s="8"/>
      <c r="P118" s="15" t="str" cm="1">
        <f t="array" ref="P118:AW118">TRANSPOSE(_xlfn._xlws.SORT(_xlfn.UNIQUE(_xlfn._xlws.FILTER($F$3:$F$588,$F$3:$F$588&lt;&gt;""))))&amp;"  "</f>
        <v xml:space="preserve">-1  </v>
      </c>
      <c r="Q118" s="7" t="str">
        <v xml:space="preserve">-0.05  </v>
      </c>
      <c r="R118" s="7" t="str">
        <v xml:space="preserve">0  </v>
      </c>
      <c r="S118" s="7" t="str">
        <v xml:space="preserve">0.45  </v>
      </c>
      <c r="T118" s="7" t="str">
        <v xml:space="preserve">0.95  </v>
      </c>
      <c r="U118" s="7" t="str">
        <v xml:space="preserve">1.45  </v>
      </c>
      <c r="V118" s="7" t="str">
        <v xml:space="preserve">1.7  </v>
      </c>
      <c r="W118" s="7" t="str">
        <v xml:space="preserve">1.75  </v>
      </c>
      <c r="X118" s="7" t="str">
        <v xml:space="preserve">1.95  </v>
      </c>
      <c r="Y118" s="7" t="str">
        <v xml:space="preserve">2.45  </v>
      </c>
      <c r="Z118" s="7" t="str">
        <v xml:space="preserve">2.67  </v>
      </c>
      <c r="AA118" s="7" t="str">
        <v xml:space="preserve">2.95  </v>
      </c>
      <c r="AB118" s="7" t="str">
        <v xml:space="preserve">3.15  </v>
      </c>
      <c r="AC118" s="7" t="str">
        <v xml:space="preserve">3.74  </v>
      </c>
      <c r="AD118" s="7" t="str">
        <v xml:space="preserve">3.79  </v>
      </c>
      <c r="AE118" s="7" t="str">
        <v xml:space="preserve">3.95  </v>
      </c>
      <c r="AF118" s="7" t="str">
        <v xml:space="preserve">4.85  </v>
      </c>
      <c r="AG118" s="7" t="str">
        <v xml:space="preserve">4.9  </v>
      </c>
      <c r="AH118" s="7" t="str">
        <v xml:space="preserve">5.6  </v>
      </c>
      <c r="AI118" s="7" t="str">
        <v xml:space="preserve">5.85  </v>
      </c>
      <c r="AJ118" s="7" t="str">
        <v xml:space="preserve">5.95  </v>
      </c>
      <c r="AK118" s="7" t="str">
        <v xml:space="preserve">6.02  </v>
      </c>
      <c r="AL118" s="7" t="str">
        <v xml:space="preserve">6.45  </v>
      </c>
      <c r="AM118" s="7" t="str">
        <v xml:space="preserve">6.5  </v>
      </c>
      <c r="AN118" s="7" t="str">
        <v xml:space="preserve">6.6  </v>
      </c>
      <c r="AO118" s="7" t="str">
        <v xml:space="preserve">6.65  </v>
      </c>
      <c r="AP118" s="7" t="str">
        <v xml:space="preserve">6.85  </v>
      </c>
      <c r="AQ118" s="7" t="str">
        <v xml:space="preserve">7.6  </v>
      </c>
      <c r="AR118" s="7" t="str">
        <v xml:space="preserve">7.85  </v>
      </c>
      <c r="AS118" s="7" t="str">
        <v xml:space="preserve">8.85  </v>
      </c>
      <c r="AT118" s="7" t="str">
        <v xml:space="preserve">9.75  </v>
      </c>
      <c r="AU118" s="7" t="str">
        <v xml:space="preserve">9.8  </v>
      </c>
      <c r="AV118" s="7" t="str">
        <v xml:space="preserve">9.85  </v>
      </c>
      <c r="AW118" s="7" t="str">
        <v xml:space="preserve">10.8  </v>
      </c>
      <c r="AX118" s="77" t="s">
        <v>678</v>
      </c>
    </row>
    <row r="119" spans="1:63" ht="20.100000000000001" customHeight="1" x14ac:dyDescent="0.3">
      <c r="A119" s="8"/>
      <c r="B119" s="8" t="s">
        <v>94</v>
      </c>
      <c r="C119" s="17">
        <f t="shared" si="10"/>
        <v>43.025399999999998</v>
      </c>
      <c r="D119" s="18">
        <f t="shared" si="10"/>
        <v>111.9209</v>
      </c>
      <c r="E119" s="64">
        <f t="shared" si="10"/>
        <v>0</v>
      </c>
      <c r="F119" s="17">
        <f t="shared" si="7"/>
        <v>0</v>
      </c>
      <c r="G119" s="18">
        <f t="shared" si="8"/>
        <v>6.87</v>
      </c>
      <c r="H119" s="19">
        <f t="shared" si="9"/>
        <v>0</v>
      </c>
      <c r="I119" s="8" t="str" cm="1">
        <f t="array" ref="I119">_xlfn.CONCAT(ROUND(F119:H119,2)&amp;", ")</f>
        <v xml:space="preserve">0, 6.87, 0, </v>
      </c>
      <c r="J119" s="8"/>
      <c r="P119" s="15" t="str" cm="1">
        <f t="array" ref="P119:AW119">TRANSPOSE(_xlfn._xlws.SORT(_xlfn.UNIQUE(_xlfn._xlws.FILTER($F$3:$F$588,$F$3:$F$588&lt;&gt;""))))&amp;"  "</f>
        <v xml:space="preserve">-1  </v>
      </c>
      <c r="Q119" s="7" t="str">
        <v xml:space="preserve">-0.05  </v>
      </c>
      <c r="R119" s="7" t="str">
        <v xml:space="preserve">0  </v>
      </c>
      <c r="S119" s="7" t="str">
        <v xml:space="preserve">0.45  </v>
      </c>
      <c r="T119" s="7" t="str">
        <v xml:space="preserve">0.95  </v>
      </c>
      <c r="U119" s="7" t="str">
        <v xml:space="preserve">1.45  </v>
      </c>
      <c r="V119" s="7" t="str">
        <v xml:space="preserve">1.7  </v>
      </c>
      <c r="W119" s="7" t="str">
        <v xml:space="preserve">1.75  </v>
      </c>
      <c r="X119" s="7" t="str">
        <v xml:space="preserve">1.95  </v>
      </c>
      <c r="Y119" s="7" t="str">
        <v xml:space="preserve">2.45  </v>
      </c>
      <c r="Z119" s="7" t="str">
        <v xml:space="preserve">2.67  </v>
      </c>
      <c r="AA119" s="7" t="str">
        <v xml:space="preserve">2.95  </v>
      </c>
      <c r="AB119" s="7" t="str">
        <v xml:space="preserve">3.15  </v>
      </c>
      <c r="AC119" s="7" t="str">
        <v xml:space="preserve">3.74  </v>
      </c>
      <c r="AD119" s="7" t="str">
        <v xml:space="preserve">3.79  </v>
      </c>
      <c r="AE119" s="7" t="str">
        <v xml:space="preserve">3.95  </v>
      </c>
      <c r="AF119" s="7" t="str">
        <v xml:space="preserve">4.85  </v>
      </c>
      <c r="AG119" s="7" t="str">
        <v xml:space="preserve">4.9  </v>
      </c>
      <c r="AH119" s="7" t="str">
        <v xml:space="preserve">5.6  </v>
      </c>
      <c r="AI119" s="7" t="str">
        <v xml:space="preserve">5.85  </v>
      </c>
      <c r="AJ119" s="7" t="str">
        <v xml:space="preserve">5.95  </v>
      </c>
      <c r="AK119" s="7" t="str">
        <v xml:space="preserve">6.02  </v>
      </c>
      <c r="AL119" s="7" t="str">
        <v xml:space="preserve">6.45  </v>
      </c>
      <c r="AM119" s="7" t="str">
        <v xml:space="preserve">6.5  </v>
      </c>
      <c r="AN119" s="7" t="str">
        <v xml:space="preserve">6.6  </v>
      </c>
      <c r="AO119" s="7" t="str">
        <v xml:space="preserve">6.65  </v>
      </c>
      <c r="AP119" s="7" t="str">
        <v xml:space="preserve">6.85  </v>
      </c>
      <c r="AQ119" s="7" t="str">
        <v xml:space="preserve">7.6  </v>
      </c>
      <c r="AR119" s="7" t="str">
        <v xml:space="preserve">7.85  </v>
      </c>
      <c r="AS119" s="7" t="str">
        <v xml:space="preserve">8.85  </v>
      </c>
      <c r="AT119" s="7" t="str">
        <v xml:space="preserve">9.75  </v>
      </c>
      <c r="AU119" s="7" t="str">
        <v xml:space="preserve">9.8  </v>
      </c>
      <c r="AV119" s="7" t="str">
        <v xml:space="preserve">9.85  </v>
      </c>
      <c r="AW119" s="7" t="str">
        <v xml:space="preserve">10.8  </v>
      </c>
      <c r="AX119" s="77" t="s">
        <v>678</v>
      </c>
    </row>
    <row r="120" spans="1:63" ht="20.100000000000001" customHeight="1" x14ac:dyDescent="0.3">
      <c r="A120" s="8"/>
      <c r="B120" s="8" t="s">
        <v>95</v>
      </c>
      <c r="C120" s="17">
        <f t="shared" si="10"/>
        <v>48.625399999999999</v>
      </c>
      <c r="D120" s="18">
        <f t="shared" si="10"/>
        <v>110.07089999999999</v>
      </c>
      <c r="E120" s="64">
        <f t="shared" si="10"/>
        <v>0</v>
      </c>
      <c r="F120" s="17">
        <f t="shared" si="7"/>
        <v>5.6</v>
      </c>
      <c r="G120" s="18">
        <f t="shared" si="8"/>
        <v>5.0199999999999996</v>
      </c>
      <c r="H120" s="19">
        <f t="shared" si="9"/>
        <v>0</v>
      </c>
      <c r="I120" s="8" t="str" cm="1">
        <f t="array" ref="I120">_xlfn.CONCAT(ROUND(F120:H120,2)&amp;", ")</f>
        <v xml:space="preserve">5.6, 5.02, 0, </v>
      </c>
      <c r="J120" s="8"/>
      <c r="P120" s="15" t="str" cm="1">
        <f t="array" ref="P120:AW120">TRANSPOSE(_xlfn._xlws.SORT(_xlfn.UNIQUE(_xlfn._xlws.FILTER($F$3:$F$588,$F$3:$F$588&lt;&gt;""))))&amp;"  "</f>
        <v xml:space="preserve">-1  </v>
      </c>
      <c r="Q120" s="7" t="str">
        <v xml:space="preserve">-0.05  </v>
      </c>
      <c r="R120" s="7" t="str">
        <v xml:space="preserve">0  </v>
      </c>
      <c r="S120" s="7" t="str">
        <v xml:space="preserve">0.45  </v>
      </c>
      <c r="T120" s="7" t="str">
        <v xml:space="preserve">0.95  </v>
      </c>
      <c r="U120" s="7" t="str">
        <v xml:space="preserve">1.45  </v>
      </c>
      <c r="V120" s="7" t="str">
        <v xml:space="preserve">1.7  </v>
      </c>
      <c r="W120" s="7" t="str">
        <v xml:space="preserve">1.75  </v>
      </c>
      <c r="X120" s="7" t="str">
        <v xml:space="preserve">1.95  </v>
      </c>
      <c r="Y120" s="7" t="str">
        <v xml:space="preserve">2.45  </v>
      </c>
      <c r="Z120" s="7" t="str">
        <v xml:space="preserve">2.67  </v>
      </c>
      <c r="AA120" s="7" t="str">
        <v xml:space="preserve">2.95  </v>
      </c>
      <c r="AB120" s="7" t="str">
        <v xml:space="preserve">3.15  </v>
      </c>
      <c r="AC120" s="7" t="str">
        <v xml:space="preserve">3.74  </v>
      </c>
      <c r="AD120" s="7" t="str">
        <v xml:space="preserve">3.79  </v>
      </c>
      <c r="AE120" s="7" t="str">
        <v xml:space="preserve">3.95  </v>
      </c>
      <c r="AF120" s="7" t="str">
        <v xml:space="preserve">4.85  </v>
      </c>
      <c r="AG120" s="7" t="str">
        <v xml:space="preserve">4.9  </v>
      </c>
      <c r="AH120" s="7" t="str">
        <v xml:space="preserve">5.6  </v>
      </c>
      <c r="AI120" s="7" t="str">
        <v xml:space="preserve">5.85  </v>
      </c>
      <c r="AJ120" s="7" t="str">
        <v xml:space="preserve">5.95  </v>
      </c>
      <c r="AK120" s="7" t="str">
        <v xml:space="preserve">6.02  </v>
      </c>
      <c r="AL120" s="7" t="str">
        <v xml:space="preserve">6.45  </v>
      </c>
      <c r="AM120" s="7" t="str">
        <v xml:space="preserve">6.5  </v>
      </c>
      <c r="AN120" s="7" t="str">
        <v xml:space="preserve">6.6  </v>
      </c>
      <c r="AO120" s="7" t="str">
        <v xml:space="preserve">6.65  </v>
      </c>
      <c r="AP120" s="7" t="str">
        <v xml:space="preserve">6.85  </v>
      </c>
      <c r="AQ120" s="7" t="str">
        <v xml:space="preserve">7.6  </v>
      </c>
      <c r="AR120" s="7" t="str">
        <v xml:space="preserve">7.85  </v>
      </c>
      <c r="AS120" s="7" t="str">
        <v xml:space="preserve">8.85  </v>
      </c>
      <c r="AT120" s="7" t="str">
        <v xml:space="preserve">9.75  </v>
      </c>
      <c r="AU120" s="7" t="str">
        <v xml:space="preserve">9.8  </v>
      </c>
      <c r="AV120" s="7" t="str">
        <v xml:space="preserve">9.85  </v>
      </c>
      <c r="AW120" s="7" t="str">
        <v xml:space="preserve">10.8  </v>
      </c>
      <c r="AX120" s="77" t="s">
        <v>678</v>
      </c>
    </row>
    <row r="121" spans="1:63" ht="20.100000000000001" customHeight="1" x14ac:dyDescent="0.3">
      <c r="A121" s="8"/>
      <c r="B121" s="8" t="s">
        <v>96</v>
      </c>
      <c r="C121" s="17">
        <f t="shared" si="10"/>
        <v>46.810400000000001</v>
      </c>
      <c r="D121" s="18">
        <f t="shared" si="10"/>
        <v>110.07089999999999</v>
      </c>
      <c r="E121" s="64">
        <f t="shared" si="10"/>
        <v>0</v>
      </c>
      <c r="F121" s="17">
        <f t="shared" si="7"/>
        <v>3.79</v>
      </c>
      <c r="G121" s="18">
        <f t="shared" si="8"/>
        <v>5.0199999999999996</v>
      </c>
      <c r="H121" s="19">
        <f t="shared" si="9"/>
        <v>0</v>
      </c>
      <c r="I121" s="8" t="str" cm="1">
        <f t="array" ref="I121">_xlfn.CONCAT(ROUND(F121:H121,2)&amp;", ")</f>
        <v xml:space="preserve">3.79, 5.02, 0, </v>
      </c>
      <c r="J121" s="8"/>
      <c r="P121" s="15" t="str" cm="1">
        <f t="array" ref="P121:AW121">TRANSPOSE(_xlfn._xlws.SORT(_xlfn.UNIQUE(_xlfn._xlws.FILTER($F$3:$F$588,$F$3:$F$588&lt;&gt;""))))&amp;"  "</f>
        <v xml:space="preserve">-1  </v>
      </c>
      <c r="Q121" s="7" t="str">
        <v xml:space="preserve">-0.05  </v>
      </c>
      <c r="R121" s="7" t="str">
        <v xml:space="preserve">0  </v>
      </c>
      <c r="S121" s="7" t="str">
        <v xml:space="preserve">0.45  </v>
      </c>
      <c r="T121" s="7" t="str">
        <v xml:space="preserve">0.95  </v>
      </c>
      <c r="U121" s="7" t="str">
        <v xml:space="preserve">1.45  </v>
      </c>
      <c r="V121" s="7" t="str">
        <v xml:space="preserve">1.7  </v>
      </c>
      <c r="W121" s="7" t="str">
        <v xml:space="preserve">1.75  </v>
      </c>
      <c r="X121" s="7" t="str">
        <v xml:space="preserve">1.95  </v>
      </c>
      <c r="Y121" s="7" t="str">
        <v xml:space="preserve">2.45  </v>
      </c>
      <c r="Z121" s="7" t="str">
        <v xml:space="preserve">2.67  </v>
      </c>
      <c r="AA121" s="7" t="str">
        <v xml:space="preserve">2.95  </v>
      </c>
      <c r="AB121" s="7" t="str">
        <v xml:space="preserve">3.15  </v>
      </c>
      <c r="AC121" s="7" t="str">
        <v xml:space="preserve">3.74  </v>
      </c>
      <c r="AD121" s="7" t="str">
        <v xml:space="preserve">3.79  </v>
      </c>
      <c r="AE121" s="7" t="str">
        <v xml:space="preserve">3.95  </v>
      </c>
      <c r="AF121" s="7" t="str">
        <v xml:space="preserve">4.85  </v>
      </c>
      <c r="AG121" s="7" t="str">
        <v xml:space="preserve">4.9  </v>
      </c>
      <c r="AH121" s="7" t="str">
        <v xml:space="preserve">5.6  </v>
      </c>
      <c r="AI121" s="7" t="str">
        <v xml:space="preserve">5.85  </v>
      </c>
      <c r="AJ121" s="7" t="str">
        <v xml:space="preserve">5.95  </v>
      </c>
      <c r="AK121" s="7" t="str">
        <v xml:space="preserve">6.02  </v>
      </c>
      <c r="AL121" s="7" t="str">
        <v xml:space="preserve">6.45  </v>
      </c>
      <c r="AM121" s="7" t="str">
        <v xml:space="preserve">6.5  </v>
      </c>
      <c r="AN121" s="7" t="str">
        <v xml:space="preserve">6.6  </v>
      </c>
      <c r="AO121" s="7" t="str">
        <v xml:space="preserve">6.65  </v>
      </c>
      <c r="AP121" s="7" t="str">
        <v xml:space="preserve">6.85  </v>
      </c>
      <c r="AQ121" s="7" t="str">
        <v xml:space="preserve">7.6  </v>
      </c>
      <c r="AR121" s="7" t="str">
        <v xml:space="preserve">7.85  </v>
      </c>
      <c r="AS121" s="7" t="str">
        <v xml:space="preserve">8.85  </v>
      </c>
      <c r="AT121" s="7" t="str">
        <v xml:space="preserve">9.75  </v>
      </c>
      <c r="AU121" s="7" t="str">
        <v xml:space="preserve">9.8  </v>
      </c>
      <c r="AV121" s="7" t="str">
        <v xml:space="preserve">9.85  </v>
      </c>
      <c r="AW121" s="7" t="str">
        <v xml:space="preserve">10.8  </v>
      </c>
      <c r="AX121" s="77" t="s">
        <v>678</v>
      </c>
    </row>
    <row r="122" spans="1:63" ht="20.100000000000001" customHeight="1" x14ac:dyDescent="0.3">
      <c r="A122" s="8"/>
      <c r="B122" s="8" t="s">
        <v>95</v>
      </c>
      <c r="C122" s="17">
        <f t="shared" si="10"/>
        <v>48.625399999999999</v>
      </c>
      <c r="D122" s="18">
        <f t="shared" si="10"/>
        <v>110.07089999999999</v>
      </c>
      <c r="E122" s="64">
        <f t="shared" si="10"/>
        <v>0</v>
      </c>
      <c r="F122" s="17">
        <f t="shared" si="7"/>
        <v>5.6</v>
      </c>
      <c r="G122" s="18">
        <f t="shared" si="8"/>
        <v>5.0199999999999996</v>
      </c>
      <c r="H122" s="19">
        <f t="shared" si="9"/>
        <v>0</v>
      </c>
      <c r="I122" s="8" t="str" cm="1">
        <f t="array" ref="I122">_xlfn.CONCAT(ROUND(F122:H122,2)&amp;", ")</f>
        <v xml:space="preserve">5.6, 5.02, 0, </v>
      </c>
      <c r="J122" s="8"/>
      <c r="P122" s="15" t="str" cm="1">
        <f t="array" ref="P122:AW122">TRANSPOSE(_xlfn._xlws.SORT(_xlfn.UNIQUE(_xlfn._xlws.FILTER($F$3:$F$588,$F$3:$F$588&lt;&gt;""))))&amp;"  "</f>
        <v xml:space="preserve">-1  </v>
      </c>
      <c r="Q122" s="7" t="str">
        <v xml:space="preserve">-0.05  </v>
      </c>
      <c r="R122" s="7" t="str">
        <v xml:space="preserve">0  </v>
      </c>
      <c r="S122" s="7" t="str">
        <v xml:space="preserve">0.45  </v>
      </c>
      <c r="T122" s="7" t="str">
        <v xml:space="preserve">0.95  </v>
      </c>
      <c r="U122" s="7" t="str">
        <v xml:space="preserve">1.45  </v>
      </c>
      <c r="V122" s="7" t="str">
        <v xml:space="preserve">1.7  </v>
      </c>
      <c r="W122" s="7" t="str">
        <v xml:space="preserve">1.75  </v>
      </c>
      <c r="X122" s="7" t="str">
        <v xml:space="preserve">1.95  </v>
      </c>
      <c r="Y122" s="7" t="str">
        <v xml:space="preserve">2.45  </v>
      </c>
      <c r="Z122" s="7" t="str">
        <v xml:space="preserve">2.67  </v>
      </c>
      <c r="AA122" s="7" t="str">
        <v xml:space="preserve">2.95  </v>
      </c>
      <c r="AB122" s="7" t="str">
        <v xml:space="preserve">3.15  </v>
      </c>
      <c r="AC122" s="7" t="str">
        <v xml:space="preserve">3.74  </v>
      </c>
      <c r="AD122" s="7" t="str">
        <v xml:space="preserve">3.79  </v>
      </c>
      <c r="AE122" s="7" t="str">
        <v xml:space="preserve">3.95  </v>
      </c>
      <c r="AF122" s="7" t="str">
        <v xml:space="preserve">4.85  </v>
      </c>
      <c r="AG122" s="7" t="str">
        <v xml:space="preserve">4.9  </v>
      </c>
      <c r="AH122" s="7" t="str">
        <v xml:space="preserve">5.6  </v>
      </c>
      <c r="AI122" s="7" t="str">
        <v xml:space="preserve">5.85  </v>
      </c>
      <c r="AJ122" s="7" t="str">
        <v xml:space="preserve">5.95  </v>
      </c>
      <c r="AK122" s="7" t="str">
        <v xml:space="preserve">6.02  </v>
      </c>
      <c r="AL122" s="7" t="str">
        <v xml:space="preserve">6.45  </v>
      </c>
      <c r="AM122" s="7" t="str">
        <v xml:space="preserve">6.5  </v>
      </c>
      <c r="AN122" s="7" t="str">
        <v xml:space="preserve">6.6  </v>
      </c>
      <c r="AO122" s="7" t="str">
        <v xml:space="preserve">6.65  </v>
      </c>
      <c r="AP122" s="7" t="str">
        <v xml:space="preserve">6.85  </v>
      </c>
      <c r="AQ122" s="7" t="str">
        <v xml:space="preserve">7.6  </v>
      </c>
      <c r="AR122" s="7" t="str">
        <v xml:space="preserve">7.85  </v>
      </c>
      <c r="AS122" s="7" t="str">
        <v xml:space="preserve">8.85  </v>
      </c>
      <c r="AT122" s="7" t="str">
        <v xml:space="preserve">9.75  </v>
      </c>
      <c r="AU122" s="7" t="str">
        <v xml:space="preserve">9.8  </v>
      </c>
      <c r="AV122" s="7" t="str">
        <v xml:space="preserve">9.85  </v>
      </c>
      <c r="AW122" s="7" t="str">
        <v xml:space="preserve">10.8  </v>
      </c>
      <c r="AX122" s="77" t="s">
        <v>678</v>
      </c>
    </row>
    <row r="123" spans="1:63" ht="20.100000000000001" customHeight="1" x14ac:dyDescent="0.3">
      <c r="A123" s="8"/>
      <c r="B123" s="8" t="s">
        <v>97</v>
      </c>
      <c r="C123" s="17">
        <f t="shared" si="10"/>
        <v>49.4754</v>
      </c>
      <c r="D123" s="18">
        <f t="shared" si="10"/>
        <v>110.07089999999999</v>
      </c>
      <c r="E123" s="64">
        <f t="shared" si="10"/>
        <v>0</v>
      </c>
      <c r="F123" s="17">
        <f t="shared" si="7"/>
        <v>6.45</v>
      </c>
      <c r="G123" s="18">
        <f t="shared" si="8"/>
        <v>5.0199999999999996</v>
      </c>
      <c r="H123" s="19">
        <f t="shared" si="9"/>
        <v>0</v>
      </c>
      <c r="I123" s="8" t="str" cm="1">
        <f t="array" ref="I123">_xlfn.CONCAT(ROUND(F123:H123,2)&amp;", ")</f>
        <v xml:space="preserve">6.45, 5.02, 0, </v>
      </c>
      <c r="J123" s="8"/>
      <c r="P123" s="15" t="str" cm="1">
        <f t="array" ref="P123:AW123">TRANSPOSE(_xlfn._xlws.SORT(_xlfn.UNIQUE(_xlfn._xlws.FILTER($F$3:$F$588,$F$3:$F$588&lt;&gt;""))))&amp;"  "</f>
        <v xml:space="preserve">-1  </v>
      </c>
      <c r="Q123" s="7" t="str">
        <v xml:space="preserve">-0.05  </v>
      </c>
      <c r="R123" s="7" t="str">
        <v xml:space="preserve">0  </v>
      </c>
      <c r="S123" s="7" t="str">
        <v xml:space="preserve">0.45  </v>
      </c>
      <c r="T123" s="7" t="str">
        <v xml:space="preserve">0.95  </v>
      </c>
      <c r="U123" s="7" t="str">
        <v xml:space="preserve">1.45  </v>
      </c>
      <c r="V123" s="7" t="str">
        <v xml:space="preserve">1.7  </v>
      </c>
      <c r="W123" s="7" t="str">
        <v xml:space="preserve">1.75  </v>
      </c>
      <c r="X123" s="7" t="str">
        <v xml:space="preserve">1.95  </v>
      </c>
      <c r="Y123" s="7" t="str">
        <v xml:space="preserve">2.45  </v>
      </c>
      <c r="Z123" s="7" t="str">
        <v xml:space="preserve">2.67  </v>
      </c>
      <c r="AA123" s="7" t="str">
        <v xml:space="preserve">2.95  </v>
      </c>
      <c r="AB123" s="7" t="str">
        <v xml:space="preserve">3.15  </v>
      </c>
      <c r="AC123" s="7" t="str">
        <v xml:space="preserve">3.74  </v>
      </c>
      <c r="AD123" s="7" t="str">
        <v xml:space="preserve">3.79  </v>
      </c>
      <c r="AE123" s="7" t="str">
        <v xml:space="preserve">3.95  </v>
      </c>
      <c r="AF123" s="7" t="str">
        <v xml:space="preserve">4.85  </v>
      </c>
      <c r="AG123" s="7" t="str">
        <v xml:space="preserve">4.9  </v>
      </c>
      <c r="AH123" s="7" t="str">
        <v xml:space="preserve">5.6  </v>
      </c>
      <c r="AI123" s="7" t="str">
        <v xml:space="preserve">5.85  </v>
      </c>
      <c r="AJ123" s="7" t="str">
        <v xml:space="preserve">5.95  </v>
      </c>
      <c r="AK123" s="7" t="str">
        <v xml:space="preserve">6.02  </v>
      </c>
      <c r="AL123" s="7" t="str">
        <v xml:space="preserve">6.45  </v>
      </c>
      <c r="AM123" s="7" t="str">
        <v xml:space="preserve">6.5  </v>
      </c>
      <c r="AN123" s="7" t="str">
        <v xml:space="preserve">6.6  </v>
      </c>
      <c r="AO123" s="7" t="str">
        <v xml:space="preserve">6.65  </v>
      </c>
      <c r="AP123" s="7" t="str">
        <v xml:space="preserve">6.85  </v>
      </c>
      <c r="AQ123" s="7" t="str">
        <v xml:space="preserve">7.6  </v>
      </c>
      <c r="AR123" s="7" t="str">
        <v xml:space="preserve">7.85  </v>
      </c>
      <c r="AS123" s="7" t="str">
        <v xml:space="preserve">8.85  </v>
      </c>
      <c r="AT123" s="7" t="str">
        <v xml:space="preserve">9.75  </v>
      </c>
      <c r="AU123" s="7" t="str">
        <v xml:space="preserve">9.8  </v>
      </c>
      <c r="AV123" s="7" t="str">
        <v xml:space="preserve">9.85  </v>
      </c>
      <c r="AW123" s="7" t="str">
        <v xml:space="preserve">10.8  </v>
      </c>
      <c r="AX123" s="77" t="s">
        <v>678</v>
      </c>
    </row>
    <row r="124" spans="1:63" ht="20.100000000000001" customHeight="1" x14ac:dyDescent="0.3">
      <c r="A124" s="8"/>
      <c r="B124" s="8" t="s">
        <v>114</v>
      </c>
      <c r="C124" s="17">
        <f t="shared" si="10"/>
        <v>49.625399999999999</v>
      </c>
      <c r="D124" s="18">
        <f t="shared" si="10"/>
        <v>108.82089999999999</v>
      </c>
      <c r="E124" s="64">
        <f t="shared" si="10"/>
        <v>0</v>
      </c>
      <c r="F124" s="17">
        <f t="shared" si="7"/>
        <v>6.6</v>
      </c>
      <c r="G124" s="18">
        <f t="shared" si="8"/>
        <v>3.77</v>
      </c>
      <c r="H124" s="19">
        <f t="shared" si="9"/>
        <v>0</v>
      </c>
      <c r="I124" s="8" t="str" cm="1">
        <f t="array" ref="I124">_xlfn.CONCAT(ROUND(F124:H124,2)&amp;", ")</f>
        <v xml:space="preserve">6.6, 3.77, 0, </v>
      </c>
      <c r="J124" s="8"/>
      <c r="P124" s="15" t="str" cm="1">
        <f t="array" ref="P124:AW124">TRANSPOSE(_xlfn._xlws.SORT(_xlfn.UNIQUE(_xlfn._xlws.FILTER($F$3:$F$588,$F$3:$F$588&lt;&gt;""))))&amp;"  "</f>
        <v xml:space="preserve">-1  </v>
      </c>
      <c r="Q124" s="7" t="str">
        <v xml:space="preserve">-0.05  </v>
      </c>
      <c r="R124" s="7" t="str">
        <v xml:space="preserve">0  </v>
      </c>
      <c r="S124" s="7" t="str">
        <v xml:space="preserve">0.45  </v>
      </c>
      <c r="T124" s="7" t="str">
        <v xml:space="preserve">0.95  </v>
      </c>
      <c r="U124" s="7" t="str">
        <v xml:space="preserve">1.45  </v>
      </c>
      <c r="V124" s="7" t="str">
        <v xml:space="preserve">1.7  </v>
      </c>
      <c r="W124" s="7" t="str">
        <v xml:space="preserve">1.75  </v>
      </c>
      <c r="X124" s="7" t="str">
        <v xml:space="preserve">1.95  </v>
      </c>
      <c r="Y124" s="7" t="str">
        <v xml:space="preserve">2.45  </v>
      </c>
      <c r="Z124" s="7" t="str">
        <v xml:space="preserve">2.67  </v>
      </c>
      <c r="AA124" s="7" t="str">
        <v xml:space="preserve">2.95  </v>
      </c>
      <c r="AB124" s="7" t="str">
        <v xml:space="preserve">3.15  </v>
      </c>
      <c r="AC124" s="7" t="str">
        <v xml:space="preserve">3.74  </v>
      </c>
      <c r="AD124" s="7" t="str">
        <v xml:space="preserve">3.79  </v>
      </c>
      <c r="AE124" s="7" t="str">
        <v xml:space="preserve">3.95  </v>
      </c>
      <c r="AF124" s="7" t="str">
        <v xml:space="preserve">4.85  </v>
      </c>
      <c r="AG124" s="7" t="str">
        <v xml:space="preserve">4.9  </v>
      </c>
      <c r="AH124" s="7" t="str">
        <v xml:space="preserve">5.6  </v>
      </c>
      <c r="AI124" s="7" t="str">
        <v xml:space="preserve">5.85  </v>
      </c>
      <c r="AJ124" s="7" t="str">
        <v xml:space="preserve">5.95  </v>
      </c>
      <c r="AK124" s="7" t="str">
        <v xml:space="preserve">6.02  </v>
      </c>
      <c r="AL124" s="7" t="str">
        <v xml:space="preserve">6.45  </v>
      </c>
      <c r="AM124" s="7" t="str">
        <v xml:space="preserve">6.5  </v>
      </c>
      <c r="AN124" s="7" t="str">
        <v xml:space="preserve">6.6  </v>
      </c>
      <c r="AO124" s="7" t="str">
        <v xml:space="preserve">6.65  </v>
      </c>
      <c r="AP124" s="7" t="str">
        <v xml:space="preserve">6.85  </v>
      </c>
      <c r="AQ124" s="7" t="str">
        <v xml:space="preserve">7.6  </v>
      </c>
      <c r="AR124" s="7" t="str">
        <v xml:space="preserve">7.85  </v>
      </c>
      <c r="AS124" s="7" t="str">
        <v xml:space="preserve">8.85  </v>
      </c>
      <c r="AT124" s="7" t="str">
        <v xml:space="preserve">9.75  </v>
      </c>
      <c r="AU124" s="7" t="str">
        <v xml:space="preserve">9.8  </v>
      </c>
      <c r="AV124" s="7" t="str">
        <v xml:space="preserve">9.85  </v>
      </c>
      <c r="AW124" s="7" t="str">
        <v xml:space="preserve">10.8  </v>
      </c>
      <c r="AX124" s="77" t="s">
        <v>678</v>
      </c>
    </row>
    <row r="125" spans="1:63" ht="20.100000000000001" customHeight="1" x14ac:dyDescent="0.3">
      <c r="A125" s="8"/>
      <c r="B125" s="8" t="s">
        <v>115</v>
      </c>
      <c r="C125" s="17">
        <f t="shared" si="10"/>
        <v>52.825400000000002</v>
      </c>
      <c r="D125" s="18">
        <f t="shared" si="10"/>
        <v>108.82089999999999</v>
      </c>
      <c r="E125" s="64">
        <f t="shared" si="10"/>
        <v>0</v>
      </c>
      <c r="F125" s="17">
        <f t="shared" si="7"/>
        <v>9.8000000000000007</v>
      </c>
      <c r="G125" s="18">
        <f t="shared" si="8"/>
        <v>3.77</v>
      </c>
      <c r="H125" s="19">
        <f t="shared" si="9"/>
        <v>0</v>
      </c>
      <c r="I125" s="8" t="str" cm="1">
        <f t="array" ref="I125">_xlfn.CONCAT(ROUND(F125:H125,2)&amp;", ")</f>
        <v xml:space="preserve">9.8, 3.77, 0, </v>
      </c>
      <c r="J125" s="8"/>
      <c r="P125" s="15" t="str" cm="1">
        <f t="array" ref="P125:AW125">TRANSPOSE(_xlfn._xlws.SORT(_xlfn.UNIQUE(_xlfn._xlws.FILTER($F$3:$F$588,$F$3:$F$588&lt;&gt;""))))&amp;"  "</f>
        <v xml:space="preserve">-1  </v>
      </c>
      <c r="Q125" s="7" t="str">
        <v xml:space="preserve">-0.05  </v>
      </c>
      <c r="R125" s="7" t="str">
        <v xml:space="preserve">0  </v>
      </c>
      <c r="S125" s="7" t="str">
        <v xml:space="preserve">0.45  </v>
      </c>
      <c r="T125" s="7" t="str">
        <v xml:space="preserve">0.95  </v>
      </c>
      <c r="U125" s="7" t="str">
        <v xml:space="preserve">1.45  </v>
      </c>
      <c r="V125" s="7" t="str">
        <v xml:space="preserve">1.7  </v>
      </c>
      <c r="W125" s="7" t="str">
        <v xml:space="preserve">1.75  </v>
      </c>
      <c r="X125" s="7" t="str">
        <v xml:space="preserve">1.95  </v>
      </c>
      <c r="Y125" s="7" t="str">
        <v xml:space="preserve">2.45  </v>
      </c>
      <c r="Z125" s="7" t="str">
        <v xml:space="preserve">2.67  </v>
      </c>
      <c r="AA125" s="7" t="str">
        <v xml:space="preserve">2.95  </v>
      </c>
      <c r="AB125" s="7" t="str">
        <v xml:space="preserve">3.15  </v>
      </c>
      <c r="AC125" s="7" t="str">
        <v xml:space="preserve">3.74  </v>
      </c>
      <c r="AD125" s="7" t="str">
        <v xml:space="preserve">3.79  </v>
      </c>
      <c r="AE125" s="7" t="str">
        <v xml:space="preserve">3.95  </v>
      </c>
      <c r="AF125" s="7" t="str">
        <v xml:space="preserve">4.85  </v>
      </c>
      <c r="AG125" s="7" t="str">
        <v xml:space="preserve">4.9  </v>
      </c>
      <c r="AH125" s="7" t="str">
        <v xml:space="preserve">5.6  </v>
      </c>
      <c r="AI125" s="7" t="str">
        <v xml:space="preserve">5.85  </v>
      </c>
      <c r="AJ125" s="7" t="str">
        <v xml:space="preserve">5.95  </v>
      </c>
      <c r="AK125" s="7" t="str">
        <v xml:space="preserve">6.02  </v>
      </c>
      <c r="AL125" s="7" t="str">
        <v xml:space="preserve">6.45  </v>
      </c>
      <c r="AM125" s="7" t="str">
        <v xml:space="preserve">6.5  </v>
      </c>
      <c r="AN125" s="7" t="str">
        <v xml:space="preserve">6.6  </v>
      </c>
      <c r="AO125" s="7" t="str">
        <v xml:space="preserve">6.65  </v>
      </c>
      <c r="AP125" s="7" t="str">
        <v xml:space="preserve">6.85  </v>
      </c>
      <c r="AQ125" s="7" t="str">
        <v xml:space="preserve">7.6  </v>
      </c>
      <c r="AR125" s="7" t="str">
        <v xml:space="preserve">7.85  </v>
      </c>
      <c r="AS125" s="7" t="str">
        <v xml:space="preserve">8.85  </v>
      </c>
      <c r="AT125" s="7" t="str">
        <v xml:space="preserve">9.75  </v>
      </c>
      <c r="AU125" s="7" t="str">
        <v xml:space="preserve">9.8  </v>
      </c>
      <c r="AV125" s="7" t="str">
        <v xml:space="preserve">9.85  </v>
      </c>
      <c r="AW125" s="7" t="str">
        <v xml:space="preserve">10.8  </v>
      </c>
      <c r="AX125" s="77" t="s">
        <v>678</v>
      </c>
    </row>
    <row r="126" spans="1:63" ht="20.100000000000001" customHeight="1" x14ac:dyDescent="0.3">
      <c r="A126" s="8"/>
      <c r="B126" s="8" t="s">
        <v>98</v>
      </c>
      <c r="C126" s="17">
        <f t="shared" si="10"/>
        <v>46.175400000000003</v>
      </c>
      <c r="D126" s="18">
        <f t="shared" si="10"/>
        <v>108.4209</v>
      </c>
      <c r="E126" s="64">
        <f t="shared" si="10"/>
        <v>0</v>
      </c>
      <c r="F126" s="17">
        <f t="shared" si="7"/>
        <v>3.15</v>
      </c>
      <c r="G126" s="18">
        <f t="shared" si="8"/>
        <v>3.37</v>
      </c>
      <c r="H126" s="19">
        <f t="shared" si="9"/>
        <v>0</v>
      </c>
      <c r="I126" s="8" t="str" cm="1">
        <f t="array" ref="I126">_xlfn.CONCAT(ROUND(F126:H126,2)&amp;", ")</f>
        <v xml:space="preserve">3.15, 3.37, 0, </v>
      </c>
      <c r="J126" s="8"/>
      <c r="P126" s="15" t="str" cm="1">
        <f t="array" ref="P126:AW126">TRANSPOSE(_xlfn._xlws.SORT(_xlfn.UNIQUE(_xlfn._xlws.FILTER($F$3:$F$588,$F$3:$F$588&lt;&gt;""))))&amp;"  "</f>
        <v xml:space="preserve">-1  </v>
      </c>
      <c r="Q126" s="7" t="str">
        <v xml:space="preserve">-0.05  </v>
      </c>
      <c r="R126" s="7" t="str">
        <v xml:space="preserve">0  </v>
      </c>
      <c r="S126" s="7" t="str">
        <v xml:space="preserve">0.45  </v>
      </c>
      <c r="T126" s="7" t="str">
        <v xml:space="preserve">0.95  </v>
      </c>
      <c r="U126" s="7" t="str">
        <v xml:space="preserve">1.45  </v>
      </c>
      <c r="V126" s="7" t="str">
        <v xml:space="preserve">1.7  </v>
      </c>
      <c r="W126" s="7" t="str">
        <v xml:space="preserve">1.75  </v>
      </c>
      <c r="X126" s="7" t="str">
        <v xml:space="preserve">1.95  </v>
      </c>
      <c r="Y126" s="7" t="str">
        <v xml:space="preserve">2.45  </v>
      </c>
      <c r="Z126" s="7" t="str">
        <v xml:space="preserve">2.67  </v>
      </c>
      <c r="AA126" s="7" t="str">
        <v xml:space="preserve">2.95  </v>
      </c>
      <c r="AB126" s="7" t="str">
        <v xml:space="preserve">3.15  </v>
      </c>
      <c r="AC126" s="7" t="str">
        <v xml:space="preserve">3.74  </v>
      </c>
      <c r="AD126" s="7" t="str">
        <v xml:space="preserve">3.79  </v>
      </c>
      <c r="AE126" s="7" t="str">
        <v xml:space="preserve">3.95  </v>
      </c>
      <c r="AF126" s="7" t="str">
        <v xml:space="preserve">4.85  </v>
      </c>
      <c r="AG126" s="7" t="str">
        <v xml:space="preserve">4.9  </v>
      </c>
      <c r="AH126" s="7" t="str">
        <v xml:space="preserve">5.6  </v>
      </c>
      <c r="AI126" s="7" t="str">
        <v xml:space="preserve">5.85  </v>
      </c>
      <c r="AJ126" s="7" t="str">
        <v xml:space="preserve">5.95  </v>
      </c>
      <c r="AK126" s="7" t="str">
        <v xml:space="preserve">6.02  </v>
      </c>
      <c r="AL126" s="7" t="str">
        <v xml:space="preserve">6.45  </v>
      </c>
      <c r="AM126" s="7" t="str">
        <v xml:space="preserve">6.5  </v>
      </c>
      <c r="AN126" s="7" t="str">
        <v xml:space="preserve">6.6  </v>
      </c>
      <c r="AO126" s="7" t="str">
        <v xml:space="preserve">6.65  </v>
      </c>
      <c r="AP126" s="7" t="str">
        <v xml:space="preserve">6.85  </v>
      </c>
      <c r="AQ126" s="7" t="str">
        <v xml:space="preserve">7.6  </v>
      </c>
      <c r="AR126" s="7" t="str">
        <v xml:space="preserve">7.85  </v>
      </c>
      <c r="AS126" s="7" t="str">
        <v xml:space="preserve">8.85  </v>
      </c>
      <c r="AT126" s="7" t="str">
        <v xml:space="preserve">9.75  </v>
      </c>
      <c r="AU126" s="7" t="str">
        <v xml:space="preserve">9.8  </v>
      </c>
      <c r="AV126" s="7" t="str">
        <v xml:space="preserve">9.85  </v>
      </c>
      <c r="AW126" s="7" t="str">
        <v xml:space="preserve">10.8  </v>
      </c>
      <c r="AX126" s="77" t="s">
        <v>678</v>
      </c>
    </row>
    <row r="127" spans="1:63" ht="20.100000000000001" customHeight="1" x14ac:dyDescent="0.3">
      <c r="A127" s="8"/>
      <c r="B127" s="8" t="s">
        <v>99</v>
      </c>
      <c r="C127" s="17">
        <f t="shared" si="10"/>
        <v>43.025399999999998</v>
      </c>
      <c r="D127" s="18">
        <f t="shared" si="10"/>
        <v>108.4209</v>
      </c>
      <c r="E127" s="64">
        <f t="shared" si="10"/>
        <v>0</v>
      </c>
      <c r="F127" s="17">
        <f t="shared" si="7"/>
        <v>0</v>
      </c>
      <c r="G127" s="18">
        <f t="shared" si="8"/>
        <v>3.37</v>
      </c>
      <c r="H127" s="19">
        <f t="shared" si="9"/>
        <v>0</v>
      </c>
      <c r="I127" s="8" t="str" cm="1">
        <f t="array" ref="I127">_xlfn.CONCAT(ROUND(F127:H127,2)&amp;", ")</f>
        <v xml:space="preserve">0, 3.37, 0, </v>
      </c>
      <c r="J127" s="8"/>
      <c r="P127" s="15" t="str" cm="1">
        <f t="array" ref="P127:AW127">TRANSPOSE(_xlfn._xlws.SORT(_xlfn.UNIQUE(_xlfn._xlws.FILTER($F$3:$F$588,$F$3:$F$588&lt;&gt;""))))&amp;"  "</f>
        <v xml:space="preserve">-1  </v>
      </c>
      <c r="Q127" s="7" t="str">
        <v xml:space="preserve">-0.05  </v>
      </c>
      <c r="R127" s="7" t="str">
        <v xml:space="preserve">0  </v>
      </c>
      <c r="S127" s="7" t="str">
        <v xml:space="preserve">0.45  </v>
      </c>
      <c r="T127" s="7" t="str">
        <v xml:space="preserve">0.95  </v>
      </c>
      <c r="U127" s="7" t="str">
        <v xml:space="preserve">1.45  </v>
      </c>
      <c r="V127" s="7" t="str">
        <v xml:space="preserve">1.7  </v>
      </c>
      <c r="W127" s="7" t="str">
        <v xml:space="preserve">1.75  </v>
      </c>
      <c r="X127" s="7" t="str">
        <v xml:space="preserve">1.95  </v>
      </c>
      <c r="Y127" s="7" t="str">
        <v xml:space="preserve">2.45  </v>
      </c>
      <c r="Z127" s="7" t="str">
        <v xml:space="preserve">2.67  </v>
      </c>
      <c r="AA127" s="7" t="str">
        <v xml:space="preserve">2.95  </v>
      </c>
      <c r="AB127" s="7" t="str">
        <v xml:space="preserve">3.15  </v>
      </c>
      <c r="AC127" s="7" t="str">
        <v xml:space="preserve">3.74  </v>
      </c>
      <c r="AD127" s="7" t="str">
        <v xml:space="preserve">3.79  </v>
      </c>
      <c r="AE127" s="7" t="str">
        <v xml:space="preserve">3.95  </v>
      </c>
      <c r="AF127" s="7" t="str">
        <v xml:space="preserve">4.85  </v>
      </c>
      <c r="AG127" s="7" t="str">
        <v xml:space="preserve">4.9  </v>
      </c>
      <c r="AH127" s="7" t="str">
        <v xml:space="preserve">5.6  </v>
      </c>
      <c r="AI127" s="7" t="str">
        <v xml:space="preserve">5.85  </v>
      </c>
      <c r="AJ127" s="7" t="str">
        <v xml:space="preserve">5.95  </v>
      </c>
      <c r="AK127" s="7" t="str">
        <v xml:space="preserve">6.02  </v>
      </c>
      <c r="AL127" s="7" t="str">
        <v xml:space="preserve">6.45  </v>
      </c>
      <c r="AM127" s="7" t="str">
        <v xml:space="preserve">6.5  </v>
      </c>
      <c r="AN127" s="7" t="str">
        <v xml:space="preserve">6.6  </v>
      </c>
      <c r="AO127" s="7" t="str">
        <v xml:space="preserve">6.65  </v>
      </c>
      <c r="AP127" s="7" t="str">
        <v xml:space="preserve">6.85  </v>
      </c>
      <c r="AQ127" s="7" t="str">
        <v xml:space="preserve">7.6  </v>
      </c>
      <c r="AR127" s="7" t="str">
        <v xml:space="preserve">7.85  </v>
      </c>
      <c r="AS127" s="7" t="str">
        <v xml:space="preserve">8.85  </v>
      </c>
      <c r="AT127" s="7" t="str">
        <v xml:space="preserve">9.75  </v>
      </c>
      <c r="AU127" s="7" t="str">
        <v xml:space="preserve">9.8  </v>
      </c>
      <c r="AV127" s="7" t="str">
        <v xml:space="preserve">9.85  </v>
      </c>
      <c r="AW127" s="7" t="str">
        <v xml:space="preserve">10.8  </v>
      </c>
      <c r="AX127" s="77" t="s">
        <v>678</v>
      </c>
    </row>
    <row r="128" spans="1:63" ht="20.100000000000001" customHeight="1" x14ac:dyDescent="0.3">
      <c r="A128" s="8"/>
      <c r="B128" s="8" t="s">
        <v>100</v>
      </c>
      <c r="C128" s="17">
        <f t="shared" si="10"/>
        <v>46.175400000000003</v>
      </c>
      <c r="D128" s="18">
        <f t="shared" si="10"/>
        <v>106.1709</v>
      </c>
      <c r="E128" s="64">
        <f t="shared" si="10"/>
        <v>0</v>
      </c>
      <c r="F128" s="17">
        <f t="shared" si="7"/>
        <v>3.15</v>
      </c>
      <c r="G128" s="18">
        <f t="shared" si="8"/>
        <v>1.1200000000000001</v>
      </c>
      <c r="H128" s="19">
        <f t="shared" si="9"/>
        <v>0</v>
      </c>
      <c r="I128" s="8" t="str" cm="1">
        <f t="array" ref="I128">_xlfn.CONCAT(ROUND(F128:H128,2)&amp;", ")</f>
        <v xml:space="preserve">3.15, 1.12, 0, </v>
      </c>
      <c r="J128" s="8"/>
      <c r="P128" s="15" t="str" cm="1">
        <f t="array" ref="P128:AW128">TRANSPOSE(_xlfn._xlws.SORT(_xlfn.UNIQUE(_xlfn._xlws.FILTER($F$3:$F$588,$F$3:$F$588&lt;&gt;""))))&amp;"  "</f>
        <v xml:space="preserve">-1  </v>
      </c>
      <c r="Q128" s="7" t="str">
        <v xml:space="preserve">-0.05  </v>
      </c>
      <c r="R128" s="7" t="str">
        <v xml:space="preserve">0  </v>
      </c>
      <c r="S128" s="7" t="str">
        <v xml:space="preserve">0.45  </v>
      </c>
      <c r="T128" s="7" t="str">
        <v xml:space="preserve">0.95  </v>
      </c>
      <c r="U128" s="7" t="str">
        <v xml:space="preserve">1.45  </v>
      </c>
      <c r="V128" s="7" t="str">
        <v xml:space="preserve">1.7  </v>
      </c>
      <c r="W128" s="7" t="str">
        <v xml:space="preserve">1.75  </v>
      </c>
      <c r="X128" s="7" t="str">
        <v xml:space="preserve">1.95  </v>
      </c>
      <c r="Y128" s="7" t="str">
        <v xml:space="preserve">2.45  </v>
      </c>
      <c r="Z128" s="7" t="str">
        <v xml:space="preserve">2.67  </v>
      </c>
      <c r="AA128" s="7" t="str">
        <v xml:space="preserve">2.95  </v>
      </c>
      <c r="AB128" s="7" t="str">
        <v xml:space="preserve">3.15  </v>
      </c>
      <c r="AC128" s="7" t="str">
        <v xml:space="preserve">3.74  </v>
      </c>
      <c r="AD128" s="7" t="str">
        <v xml:space="preserve">3.79  </v>
      </c>
      <c r="AE128" s="7" t="str">
        <v xml:space="preserve">3.95  </v>
      </c>
      <c r="AF128" s="7" t="str">
        <v xml:space="preserve">4.85  </v>
      </c>
      <c r="AG128" s="7" t="str">
        <v xml:space="preserve">4.9  </v>
      </c>
      <c r="AH128" s="7" t="str">
        <v xml:space="preserve">5.6  </v>
      </c>
      <c r="AI128" s="7" t="str">
        <v xml:space="preserve">5.85  </v>
      </c>
      <c r="AJ128" s="7" t="str">
        <v xml:space="preserve">5.95  </v>
      </c>
      <c r="AK128" s="7" t="str">
        <v xml:space="preserve">6.02  </v>
      </c>
      <c r="AL128" s="7" t="str">
        <v xml:space="preserve">6.45  </v>
      </c>
      <c r="AM128" s="7" t="str">
        <v xml:space="preserve">6.5  </v>
      </c>
      <c r="AN128" s="7" t="str">
        <v xml:space="preserve">6.6  </v>
      </c>
      <c r="AO128" s="7" t="str">
        <v xml:space="preserve">6.65  </v>
      </c>
      <c r="AP128" s="7" t="str">
        <v xml:space="preserve">6.85  </v>
      </c>
      <c r="AQ128" s="7" t="str">
        <v xml:space="preserve">7.6  </v>
      </c>
      <c r="AR128" s="7" t="str">
        <v xml:space="preserve">7.85  </v>
      </c>
      <c r="AS128" s="7" t="str">
        <v xml:space="preserve">8.85  </v>
      </c>
      <c r="AT128" s="7" t="str">
        <v xml:space="preserve">9.75  </v>
      </c>
      <c r="AU128" s="7" t="str">
        <v xml:space="preserve">9.8  </v>
      </c>
      <c r="AV128" s="7" t="str">
        <v xml:space="preserve">9.85  </v>
      </c>
      <c r="AW128" s="7" t="str">
        <v xml:space="preserve">10.8  </v>
      </c>
      <c r="AX128" s="77" t="s">
        <v>678</v>
      </c>
    </row>
    <row r="129" spans="1:50" ht="20.100000000000001" customHeight="1" x14ac:dyDescent="0.3">
      <c r="A129" s="8"/>
      <c r="B129" s="8" t="s">
        <v>101</v>
      </c>
      <c r="C129" s="17">
        <f t="shared" si="10"/>
        <v>49.625399999999999</v>
      </c>
      <c r="D129" s="18">
        <f t="shared" si="10"/>
        <v>106.1709</v>
      </c>
      <c r="E129" s="64">
        <f t="shared" si="10"/>
        <v>0</v>
      </c>
      <c r="F129" s="17">
        <f t="shared" si="7"/>
        <v>6.6</v>
      </c>
      <c r="G129" s="18">
        <f t="shared" si="8"/>
        <v>1.1200000000000001</v>
      </c>
      <c r="H129" s="19">
        <f t="shared" si="9"/>
        <v>0</v>
      </c>
      <c r="I129" s="8" t="str" cm="1">
        <f t="array" ref="I129">_xlfn.CONCAT(ROUND(F129:H129,2)&amp;", ")</f>
        <v xml:space="preserve">6.6, 1.12, 0, </v>
      </c>
      <c r="J129" s="8"/>
      <c r="P129" s="15" t="str" cm="1">
        <f t="array" ref="P129:AW129">TRANSPOSE(_xlfn._xlws.SORT(_xlfn.UNIQUE(_xlfn._xlws.FILTER($F$3:$F$588,$F$3:$F$588&lt;&gt;""))))&amp;"  "</f>
        <v xml:space="preserve">-1  </v>
      </c>
      <c r="Q129" s="7" t="str">
        <v xml:space="preserve">-0.05  </v>
      </c>
      <c r="R129" s="7" t="str">
        <v xml:space="preserve">0  </v>
      </c>
      <c r="S129" s="7" t="str">
        <v xml:space="preserve">0.45  </v>
      </c>
      <c r="T129" s="7" t="str">
        <v xml:space="preserve">0.95  </v>
      </c>
      <c r="U129" s="7" t="str">
        <v xml:space="preserve">1.45  </v>
      </c>
      <c r="V129" s="7" t="str">
        <v xml:space="preserve">1.7  </v>
      </c>
      <c r="W129" s="7" t="str">
        <v xml:space="preserve">1.75  </v>
      </c>
      <c r="X129" s="7" t="str">
        <v xml:space="preserve">1.95  </v>
      </c>
      <c r="Y129" s="7" t="str">
        <v xml:space="preserve">2.45  </v>
      </c>
      <c r="Z129" s="7" t="str">
        <v xml:space="preserve">2.67  </v>
      </c>
      <c r="AA129" s="7" t="str">
        <v xml:space="preserve">2.95  </v>
      </c>
      <c r="AB129" s="7" t="str">
        <v xml:space="preserve">3.15  </v>
      </c>
      <c r="AC129" s="7" t="str">
        <v xml:space="preserve">3.74  </v>
      </c>
      <c r="AD129" s="7" t="str">
        <v xml:space="preserve">3.79  </v>
      </c>
      <c r="AE129" s="7" t="str">
        <v xml:space="preserve">3.95  </v>
      </c>
      <c r="AF129" s="7" t="str">
        <v xml:space="preserve">4.85  </v>
      </c>
      <c r="AG129" s="7" t="str">
        <v xml:space="preserve">4.9  </v>
      </c>
      <c r="AH129" s="7" t="str">
        <v xml:space="preserve">5.6  </v>
      </c>
      <c r="AI129" s="7" t="str">
        <v xml:space="preserve">5.85  </v>
      </c>
      <c r="AJ129" s="7" t="str">
        <v xml:space="preserve">5.95  </v>
      </c>
      <c r="AK129" s="7" t="str">
        <v xml:space="preserve">6.02  </v>
      </c>
      <c r="AL129" s="7" t="str">
        <v xml:space="preserve">6.45  </v>
      </c>
      <c r="AM129" s="7" t="str">
        <v xml:space="preserve">6.5  </v>
      </c>
      <c r="AN129" s="7" t="str">
        <v xml:space="preserve">6.6  </v>
      </c>
      <c r="AO129" s="7" t="str">
        <v xml:space="preserve">6.65  </v>
      </c>
      <c r="AP129" s="7" t="str">
        <v xml:space="preserve">6.85  </v>
      </c>
      <c r="AQ129" s="7" t="str">
        <v xml:space="preserve">7.6  </v>
      </c>
      <c r="AR129" s="7" t="str">
        <v xml:space="preserve">7.85  </v>
      </c>
      <c r="AS129" s="7" t="str">
        <v xml:space="preserve">8.85  </v>
      </c>
      <c r="AT129" s="7" t="str">
        <v xml:space="preserve">9.75  </v>
      </c>
      <c r="AU129" s="7" t="str">
        <v xml:space="preserve">9.8  </v>
      </c>
      <c r="AV129" s="7" t="str">
        <v xml:space="preserve">9.85  </v>
      </c>
      <c r="AW129" s="7" t="str">
        <v xml:space="preserve">10.8  </v>
      </c>
      <c r="AX129" s="77" t="s">
        <v>678</v>
      </c>
    </row>
    <row r="130" spans="1:50" ht="20.100000000000001" customHeight="1" x14ac:dyDescent="0.3">
      <c r="A130" s="8"/>
      <c r="B130" s="8" t="s">
        <v>102</v>
      </c>
      <c r="C130" s="17">
        <f t="shared" si="10"/>
        <v>43.025399999999998</v>
      </c>
      <c r="D130" s="18">
        <f t="shared" si="10"/>
        <v>105.57089999999999</v>
      </c>
      <c r="E130" s="64">
        <f t="shared" si="10"/>
        <v>0</v>
      </c>
      <c r="F130" s="17">
        <f t="shared" si="7"/>
        <v>0</v>
      </c>
      <c r="G130" s="18">
        <f t="shared" si="8"/>
        <v>0.52</v>
      </c>
      <c r="H130" s="19">
        <f t="shared" si="9"/>
        <v>0</v>
      </c>
      <c r="I130" s="8" t="str" cm="1">
        <f t="array" ref="I130">_xlfn.CONCAT(ROUND(F130:H130,2)&amp;", ")</f>
        <v xml:space="preserve">0, 0.52, 0, </v>
      </c>
      <c r="J130" s="8"/>
      <c r="P130" s="15" t="str" cm="1">
        <f t="array" ref="P130:AW130">TRANSPOSE(_xlfn._xlws.SORT(_xlfn.UNIQUE(_xlfn._xlws.FILTER($F$3:$F$588,$F$3:$F$588&lt;&gt;""))))&amp;"  "</f>
        <v xml:space="preserve">-1  </v>
      </c>
      <c r="Q130" s="7" t="str">
        <v xml:space="preserve">-0.05  </v>
      </c>
      <c r="R130" s="7" t="str">
        <v xml:space="preserve">0  </v>
      </c>
      <c r="S130" s="7" t="str">
        <v xml:space="preserve">0.45  </v>
      </c>
      <c r="T130" s="7" t="str">
        <v xml:space="preserve">0.95  </v>
      </c>
      <c r="U130" s="7" t="str">
        <v xml:space="preserve">1.45  </v>
      </c>
      <c r="V130" s="7" t="str">
        <v xml:space="preserve">1.7  </v>
      </c>
      <c r="W130" s="7" t="str">
        <v xml:space="preserve">1.75  </v>
      </c>
      <c r="X130" s="7" t="str">
        <v xml:space="preserve">1.95  </v>
      </c>
      <c r="Y130" s="7" t="str">
        <v xml:space="preserve">2.45  </v>
      </c>
      <c r="Z130" s="7" t="str">
        <v xml:space="preserve">2.67  </v>
      </c>
      <c r="AA130" s="7" t="str">
        <v xml:space="preserve">2.95  </v>
      </c>
      <c r="AB130" s="7" t="str">
        <v xml:space="preserve">3.15  </v>
      </c>
      <c r="AC130" s="7" t="str">
        <v xml:space="preserve">3.74  </v>
      </c>
      <c r="AD130" s="7" t="str">
        <v xml:space="preserve">3.79  </v>
      </c>
      <c r="AE130" s="7" t="str">
        <v xml:space="preserve">3.95  </v>
      </c>
      <c r="AF130" s="7" t="str">
        <v xml:space="preserve">4.85  </v>
      </c>
      <c r="AG130" s="7" t="str">
        <v xml:space="preserve">4.9  </v>
      </c>
      <c r="AH130" s="7" t="str">
        <v xml:space="preserve">5.6  </v>
      </c>
      <c r="AI130" s="7" t="str">
        <v xml:space="preserve">5.85  </v>
      </c>
      <c r="AJ130" s="7" t="str">
        <v xml:space="preserve">5.95  </v>
      </c>
      <c r="AK130" s="7" t="str">
        <v xml:space="preserve">6.02  </v>
      </c>
      <c r="AL130" s="7" t="str">
        <v xml:space="preserve">6.45  </v>
      </c>
      <c r="AM130" s="7" t="str">
        <v xml:space="preserve">6.5  </v>
      </c>
      <c r="AN130" s="7" t="str">
        <v xml:space="preserve">6.6  </v>
      </c>
      <c r="AO130" s="7" t="str">
        <v xml:space="preserve">6.65  </v>
      </c>
      <c r="AP130" s="7" t="str">
        <v xml:space="preserve">6.85  </v>
      </c>
      <c r="AQ130" s="7" t="str">
        <v xml:space="preserve">7.6  </v>
      </c>
      <c r="AR130" s="7" t="str">
        <v xml:space="preserve">7.85  </v>
      </c>
      <c r="AS130" s="7" t="str">
        <v xml:space="preserve">8.85  </v>
      </c>
      <c r="AT130" s="7" t="str">
        <v xml:space="preserve">9.75  </v>
      </c>
      <c r="AU130" s="7" t="str">
        <v xml:space="preserve">9.8  </v>
      </c>
      <c r="AV130" s="7" t="str">
        <v xml:space="preserve">9.85  </v>
      </c>
      <c r="AW130" s="7" t="str">
        <v xml:space="preserve">10.8  </v>
      </c>
      <c r="AX130" s="77" t="s">
        <v>678</v>
      </c>
    </row>
    <row r="131" spans="1:50" ht="20.100000000000001" customHeight="1" x14ac:dyDescent="0.3">
      <c r="A131" s="39"/>
      <c r="B131" s="39" t="s">
        <v>103</v>
      </c>
      <c r="C131" s="40">
        <f t="shared" si="10"/>
        <v>46.175400000000003</v>
      </c>
      <c r="D131" s="41">
        <f t="shared" si="10"/>
        <v>105.57089999999999</v>
      </c>
      <c r="E131" s="69">
        <f t="shared" si="10"/>
        <v>0</v>
      </c>
      <c r="F131" s="40">
        <f t="shared" si="7"/>
        <v>3.15</v>
      </c>
      <c r="G131" s="41">
        <f t="shared" si="8"/>
        <v>0.52</v>
      </c>
      <c r="H131" s="42">
        <f t="shared" si="9"/>
        <v>0</v>
      </c>
      <c r="I131" s="8" t="str" cm="1">
        <f t="array" ref="I131">_xlfn.CONCAT(ROUND(F131:H131,2)&amp;", ")</f>
        <v xml:space="preserve">3.15, 0.52, 0, </v>
      </c>
      <c r="J131" s="8"/>
      <c r="P131" s="15" t="str" cm="1">
        <f t="array" ref="P131:AW131">TRANSPOSE(_xlfn._xlws.SORT(_xlfn.UNIQUE(_xlfn._xlws.FILTER($F$3:$F$588,$F$3:$F$588&lt;&gt;""))))&amp;"  "</f>
        <v xml:space="preserve">-1  </v>
      </c>
      <c r="Q131" s="7" t="str">
        <v xml:space="preserve">-0.05  </v>
      </c>
      <c r="R131" s="7" t="str">
        <v xml:space="preserve">0  </v>
      </c>
      <c r="S131" s="7" t="str">
        <v xml:space="preserve">0.45  </v>
      </c>
      <c r="T131" s="7" t="str">
        <v xml:space="preserve">0.95  </v>
      </c>
      <c r="U131" s="7" t="str">
        <v xml:space="preserve">1.45  </v>
      </c>
      <c r="V131" s="7" t="str">
        <v xml:space="preserve">1.7  </v>
      </c>
      <c r="W131" s="7" t="str">
        <v xml:space="preserve">1.75  </v>
      </c>
      <c r="X131" s="7" t="str">
        <v xml:space="preserve">1.95  </v>
      </c>
      <c r="Y131" s="7" t="str">
        <v xml:space="preserve">2.45  </v>
      </c>
      <c r="Z131" s="7" t="str">
        <v xml:space="preserve">2.67  </v>
      </c>
      <c r="AA131" s="7" t="str">
        <v xml:space="preserve">2.95  </v>
      </c>
      <c r="AB131" s="7" t="str">
        <v xml:space="preserve">3.15  </v>
      </c>
      <c r="AC131" s="7" t="str">
        <v xml:space="preserve">3.74  </v>
      </c>
      <c r="AD131" s="7" t="str">
        <v xml:space="preserve">3.79  </v>
      </c>
      <c r="AE131" s="7" t="str">
        <v xml:space="preserve">3.95  </v>
      </c>
      <c r="AF131" s="7" t="str">
        <v xml:space="preserve">4.85  </v>
      </c>
      <c r="AG131" s="7" t="str">
        <v xml:space="preserve">4.9  </v>
      </c>
      <c r="AH131" s="7" t="str">
        <v xml:space="preserve">5.6  </v>
      </c>
      <c r="AI131" s="7" t="str">
        <v xml:space="preserve">5.85  </v>
      </c>
      <c r="AJ131" s="7" t="str">
        <v xml:space="preserve">5.95  </v>
      </c>
      <c r="AK131" s="7" t="str">
        <v xml:space="preserve">6.02  </v>
      </c>
      <c r="AL131" s="7" t="str">
        <v xml:space="preserve">6.45  </v>
      </c>
      <c r="AM131" s="7" t="str">
        <v xml:space="preserve">6.5  </v>
      </c>
      <c r="AN131" s="7" t="str">
        <v xml:space="preserve">6.6  </v>
      </c>
      <c r="AO131" s="7" t="str">
        <v xml:space="preserve">6.65  </v>
      </c>
      <c r="AP131" s="7" t="str">
        <v xml:space="preserve">6.85  </v>
      </c>
      <c r="AQ131" s="7" t="str">
        <v xml:space="preserve">7.6  </v>
      </c>
      <c r="AR131" s="7" t="str">
        <v xml:space="preserve">7.85  </v>
      </c>
      <c r="AS131" s="7" t="str">
        <v xml:space="preserve">8.85  </v>
      </c>
      <c r="AT131" s="7" t="str">
        <v xml:space="preserve">9.75  </v>
      </c>
      <c r="AU131" s="7" t="str">
        <v xml:space="preserve">9.8  </v>
      </c>
      <c r="AV131" s="7" t="str">
        <v xml:space="preserve">9.85  </v>
      </c>
      <c r="AW131" s="7" t="str">
        <v xml:space="preserve">10.8  </v>
      </c>
      <c r="AX131" s="77" t="s">
        <v>678</v>
      </c>
    </row>
    <row r="132" spans="1:50" ht="20.100000000000001" customHeight="1" x14ac:dyDescent="0.3">
      <c r="A132" s="35" t="s">
        <v>104</v>
      </c>
      <c r="B132" s="35" t="s">
        <v>105</v>
      </c>
      <c r="C132" s="36">
        <f t="shared" si="10"/>
        <v>46.175400000000003</v>
      </c>
      <c r="D132" s="37">
        <f t="shared" si="10"/>
        <v>105.57089999999999</v>
      </c>
      <c r="E132" s="68">
        <f t="shared" si="10"/>
        <v>0</v>
      </c>
      <c r="F132" s="36">
        <f t="shared" si="7"/>
        <v>3.15</v>
      </c>
      <c r="G132" s="37">
        <f t="shared" si="8"/>
        <v>0.52</v>
      </c>
      <c r="H132" s="38">
        <f t="shared" si="9"/>
        <v>0</v>
      </c>
      <c r="I132" s="8" t="str" cm="1">
        <f t="array" ref="I132">_xlfn.CONCAT(ROUND(F132:H132,2)&amp;", ")</f>
        <v xml:space="preserve">3.15, 0.52, 0, </v>
      </c>
      <c r="J132" s="8"/>
      <c r="P132" s="15" t="str" cm="1">
        <f t="array" ref="P132:AW132">TRANSPOSE(_xlfn._xlws.SORT(_xlfn.UNIQUE(_xlfn._xlws.FILTER($F$3:$F$588,$F$3:$F$588&lt;&gt;""))))&amp;"  "</f>
        <v xml:space="preserve">-1  </v>
      </c>
      <c r="Q132" s="7" t="str">
        <v xml:space="preserve">-0.05  </v>
      </c>
      <c r="R132" s="7" t="str">
        <v xml:space="preserve">0  </v>
      </c>
      <c r="S132" s="7" t="str">
        <v xml:space="preserve">0.45  </v>
      </c>
      <c r="T132" s="7" t="str">
        <v xml:space="preserve">0.95  </v>
      </c>
      <c r="U132" s="7" t="str">
        <v xml:space="preserve">1.45  </v>
      </c>
      <c r="V132" s="7" t="str">
        <v xml:space="preserve">1.7  </v>
      </c>
      <c r="W132" s="7" t="str">
        <v xml:space="preserve">1.75  </v>
      </c>
      <c r="X132" s="7" t="str">
        <v xml:space="preserve">1.95  </v>
      </c>
      <c r="Y132" s="7" t="str">
        <v xml:space="preserve">2.45  </v>
      </c>
      <c r="Z132" s="7" t="str">
        <v xml:space="preserve">2.67  </v>
      </c>
      <c r="AA132" s="7" t="str">
        <v xml:space="preserve">2.95  </v>
      </c>
      <c r="AB132" s="7" t="str">
        <v xml:space="preserve">3.15  </v>
      </c>
      <c r="AC132" s="7" t="str">
        <v xml:space="preserve">3.74  </v>
      </c>
      <c r="AD132" s="7" t="str">
        <v xml:space="preserve">3.79  </v>
      </c>
      <c r="AE132" s="7" t="str">
        <v xml:space="preserve">3.95  </v>
      </c>
      <c r="AF132" s="7" t="str">
        <v xml:space="preserve">4.85  </v>
      </c>
      <c r="AG132" s="7" t="str">
        <v xml:space="preserve">4.9  </v>
      </c>
      <c r="AH132" s="7" t="str">
        <v xml:space="preserve">5.6  </v>
      </c>
      <c r="AI132" s="7" t="str">
        <v xml:space="preserve">5.85  </v>
      </c>
      <c r="AJ132" s="7" t="str">
        <v xml:space="preserve">5.95  </v>
      </c>
      <c r="AK132" s="7" t="str">
        <v xml:space="preserve">6.02  </v>
      </c>
      <c r="AL132" s="7" t="str">
        <v xml:space="preserve">6.45  </v>
      </c>
      <c r="AM132" s="7" t="str">
        <v xml:space="preserve">6.5  </v>
      </c>
      <c r="AN132" s="7" t="str">
        <v xml:space="preserve">6.6  </v>
      </c>
      <c r="AO132" s="7" t="str">
        <v xml:space="preserve">6.65  </v>
      </c>
      <c r="AP132" s="7" t="str">
        <v xml:space="preserve">6.85  </v>
      </c>
      <c r="AQ132" s="7" t="str">
        <v xml:space="preserve">7.6  </v>
      </c>
      <c r="AR132" s="7" t="str">
        <v xml:space="preserve">7.85  </v>
      </c>
      <c r="AS132" s="7" t="str">
        <v xml:space="preserve">8.85  </v>
      </c>
      <c r="AT132" s="7" t="str">
        <v xml:space="preserve">9.75  </v>
      </c>
      <c r="AU132" s="7" t="str">
        <v xml:space="preserve">9.8  </v>
      </c>
      <c r="AV132" s="7" t="str">
        <v xml:space="preserve">9.85  </v>
      </c>
      <c r="AW132" s="7" t="str">
        <v xml:space="preserve">10.8  </v>
      </c>
      <c r="AX132" s="77" t="s">
        <v>678</v>
      </c>
    </row>
    <row r="133" spans="1:50" ht="20.100000000000001" customHeight="1" x14ac:dyDescent="0.3">
      <c r="A133" s="8"/>
      <c r="B133" s="8" t="s">
        <v>106</v>
      </c>
      <c r="C133" s="17">
        <f t="shared" si="10"/>
        <v>46.175400000000003</v>
      </c>
      <c r="D133" s="18">
        <f t="shared" si="10"/>
        <v>108.4209</v>
      </c>
      <c r="E133" s="64">
        <f t="shared" si="10"/>
        <v>0</v>
      </c>
      <c r="F133" s="17">
        <f t="shared" ref="F133:F197" si="11">ROUND(C133-$L$2,2)</f>
        <v>3.15</v>
      </c>
      <c r="G133" s="18">
        <f t="shared" ref="G133:G197" si="12">ROUND(D133-$L$3,2)</f>
        <v>3.37</v>
      </c>
      <c r="H133" s="19">
        <f t="shared" ref="H133:H197" si="13">ROUND(E133-$L$4,2)</f>
        <v>0</v>
      </c>
      <c r="I133" s="8" t="str" cm="1">
        <f t="array" ref="I133">_xlfn.CONCAT(ROUND(F133:H133,2)&amp;", ")</f>
        <v xml:space="preserve">3.15, 3.37, 0, </v>
      </c>
      <c r="J133" s="8"/>
      <c r="P133" s="15" t="str" cm="1">
        <f t="array" ref="P133:AW133">TRANSPOSE(_xlfn._xlws.SORT(_xlfn.UNIQUE(_xlfn._xlws.FILTER($F$3:$F$588,$F$3:$F$588&lt;&gt;""))))&amp;"  "</f>
        <v xml:space="preserve">-1  </v>
      </c>
      <c r="Q133" s="7" t="str">
        <v xml:space="preserve">-0.05  </v>
      </c>
      <c r="R133" s="7" t="str">
        <v xml:space="preserve">0  </v>
      </c>
      <c r="S133" s="7" t="str">
        <v xml:space="preserve">0.45  </v>
      </c>
      <c r="T133" s="7" t="str">
        <v xml:space="preserve">0.95  </v>
      </c>
      <c r="U133" s="7" t="str">
        <v xml:space="preserve">1.45  </v>
      </c>
      <c r="V133" s="7" t="str">
        <v xml:space="preserve">1.7  </v>
      </c>
      <c r="W133" s="7" t="str">
        <v xml:space="preserve">1.75  </v>
      </c>
      <c r="X133" s="7" t="str">
        <v xml:space="preserve">1.95  </v>
      </c>
      <c r="Y133" s="7" t="str">
        <v xml:space="preserve">2.45  </v>
      </c>
      <c r="Z133" s="7" t="str">
        <v xml:space="preserve">2.67  </v>
      </c>
      <c r="AA133" s="7" t="str">
        <v xml:space="preserve">2.95  </v>
      </c>
      <c r="AB133" s="7" t="str">
        <v xml:space="preserve">3.15  </v>
      </c>
      <c r="AC133" s="7" t="str">
        <v xml:space="preserve">3.74  </v>
      </c>
      <c r="AD133" s="7" t="str">
        <v xml:space="preserve">3.79  </v>
      </c>
      <c r="AE133" s="7" t="str">
        <v xml:space="preserve">3.95  </v>
      </c>
      <c r="AF133" s="7" t="str">
        <v xml:space="preserve">4.85  </v>
      </c>
      <c r="AG133" s="7" t="str">
        <v xml:space="preserve">4.9  </v>
      </c>
      <c r="AH133" s="7" t="str">
        <v xml:space="preserve">5.6  </v>
      </c>
      <c r="AI133" s="7" t="str">
        <v xml:space="preserve">5.85  </v>
      </c>
      <c r="AJ133" s="7" t="str">
        <v xml:space="preserve">5.95  </v>
      </c>
      <c r="AK133" s="7" t="str">
        <v xml:space="preserve">6.02  </v>
      </c>
      <c r="AL133" s="7" t="str">
        <v xml:space="preserve">6.45  </v>
      </c>
      <c r="AM133" s="7" t="str">
        <v xml:space="preserve">6.5  </v>
      </c>
      <c r="AN133" s="7" t="str">
        <v xml:space="preserve">6.6  </v>
      </c>
      <c r="AO133" s="7" t="str">
        <v xml:space="preserve">6.65  </v>
      </c>
      <c r="AP133" s="7" t="str">
        <v xml:space="preserve">6.85  </v>
      </c>
      <c r="AQ133" s="7" t="str">
        <v xml:space="preserve">7.6  </v>
      </c>
      <c r="AR133" s="7" t="str">
        <v xml:space="preserve">7.85  </v>
      </c>
      <c r="AS133" s="7" t="str">
        <v xml:space="preserve">8.85  </v>
      </c>
      <c r="AT133" s="7" t="str">
        <v xml:space="preserve">9.75  </v>
      </c>
      <c r="AU133" s="7" t="str">
        <v xml:space="preserve">9.8  </v>
      </c>
      <c r="AV133" s="7" t="str">
        <v xml:space="preserve">9.85  </v>
      </c>
      <c r="AW133" s="7" t="str">
        <v xml:space="preserve">10.8  </v>
      </c>
      <c r="AX133" s="77" t="s">
        <v>678</v>
      </c>
    </row>
    <row r="134" spans="1:50" ht="20.100000000000001" customHeight="1" x14ac:dyDescent="0.3">
      <c r="A134" s="8"/>
      <c r="B134" s="8" t="s">
        <v>107</v>
      </c>
      <c r="C134" s="17">
        <f t="shared" si="10"/>
        <v>46.810400000000001</v>
      </c>
      <c r="D134" s="18">
        <f t="shared" si="10"/>
        <v>111.9209</v>
      </c>
      <c r="E134" s="64">
        <f t="shared" si="10"/>
        <v>0</v>
      </c>
      <c r="F134" s="17">
        <f t="shared" si="11"/>
        <v>3.79</v>
      </c>
      <c r="G134" s="18">
        <f t="shared" si="12"/>
        <v>6.87</v>
      </c>
      <c r="H134" s="19">
        <f t="shared" si="13"/>
        <v>0</v>
      </c>
      <c r="I134" s="8" t="str" cm="1">
        <f t="array" ref="I134">_xlfn.CONCAT(ROUND(F134:H134,2)&amp;", ")</f>
        <v xml:space="preserve">3.79, 6.87, 0, </v>
      </c>
      <c r="J134" s="8"/>
      <c r="P134" s="15" t="str" cm="1">
        <f t="array" ref="P134:AW134">TRANSPOSE(_xlfn._xlws.SORT(_xlfn.UNIQUE(_xlfn._xlws.FILTER($F$3:$F$588,$F$3:$F$588&lt;&gt;""))))&amp;"  "</f>
        <v xml:space="preserve">-1  </v>
      </c>
      <c r="Q134" s="7" t="str">
        <v xml:space="preserve">-0.05  </v>
      </c>
      <c r="R134" s="7" t="str">
        <v xml:space="preserve">0  </v>
      </c>
      <c r="S134" s="7" t="str">
        <v xml:space="preserve">0.45  </v>
      </c>
      <c r="T134" s="7" t="str">
        <v xml:space="preserve">0.95  </v>
      </c>
      <c r="U134" s="7" t="str">
        <v xml:space="preserve">1.45  </v>
      </c>
      <c r="V134" s="7" t="str">
        <v xml:space="preserve">1.7  </v>
      </c>
      <c r="W134" s="7" t="str">
        <v xml:space="preserve">1.75  </v>
      </c>
      <c r="X134" s="7" t="str">
        <v xml:space="preserve">1.95  </v>
      </c>
      <c r="Y134" s="7" t="str">
        <v xml:space="preserve">2.45  </v>
      </c>
      <c r="Z134" s="7" t="str">
        <v xml:space="preserve">2.67  </v>
      </c>
      <c r="AA134" s="7" t="str">
        <v xml:space="preserve">2.95  </v>
      </c>
      <c r="AB134" s="7" t="str">
        <v xml:space="preserve">3.15  </v>
      </c>
      <c r="AC134" s="7" t="str">
        <v xml:space="preserve">3.74  </v>
      </c>
      <c r="AD134" s="7" t="str">
        <v xml:space="preserve">3.79  </v>
      </c>
      <c r="AE134" s="7" t="str">
        <v xml:space="preserve">3.95  </v>
      </c>
      <c r="AF134" s="7" t="str">
        <v xml:space="preserve">4.85  </v>
      </c>
      <c r="AG134" s="7" t="str">
        <v xml:space="preserve">4.9  </v>
      </c>
      <c r="AH134" s="7" t="str">
        <v xml:space="preserve">5.6  </v>
      </c>
      <c r="AI134" s="7" t="str">
        <v xml:space="preserve">5.85  </v>
      </c>
      <c r="AJ134" s="7" t="str">
        <v xml:space="preserve">5.95  </v>
      </c>
      <c r="AK134" s="7" t="str">
        <v xml:space="preserve">6.02  </v>
      </c>
      <c r="AL134" s="7" t="str">
        <v xml:space="preserve">6.45  </v>
      </c>
      <c r="AM134" s="7" t="str">
        <v xml:space="preserve">6.5  </v>
      </c>
      <c r="AN134" s="7" t="str">
        <v xml:space="preserve">6.6  </v>
      </c>
      <c r="AO134" s="7" t="str">
        <v xml:space="preserve">6.65  </v>
      </c>
      <c r="AP134" s="7" t="str">
        <v xml:space="preserve">6.85  </v>
      </c>
      <c r="AQ134" s="7" t="str">
        <v xml:space="preserve">7.6  </v>
      </c>
      <c r="AR134" s="7" t="str">
        <v xml:space="preserve">7.85  </v>
      </c>
      <c r="AS134" s="7" t="str">
        <v xml:space="preserve">8.85  </v>
      </c>
      <c r="AT134" s="7" t="str">
        <v xml:space="preserve">9.75  </v>
      </c>
      <c r="AU134" s="7" t="str">
        <v xml:space="preserve">9.8  </v>
      </c>
      <c r="AV134" s="7" t="str">
        <v xml:space="preserve">9.85  </v>
      </c>
      <c r="AW134" s="7" t="str">
        <v xml:space="preserve">10.8  </v>
      </c>
      <c r="AX134" s="77" t="s">
        <v>678</v>
      </c>
    </row>
    <row r="135" spans="1:50" ht="20.100000000000001" customHeight="1" x14ac:dyDescent="0.3">
      <c r="A135" s="8"/>
      <c r="B135" s="8" t="s">
        <v>108</v>
      </c>
      <c r="C135" s="17">
        <f t="shared" si="10"/>
        <v>46.810400000000001</v>
      </c>
      <c r="D135" s="18">
        <f t="shared" si="10"/>
        <v>115.7209</v>
      </c>
      <c r="E135" s="64">
        <f t="shared" si="10"/>
        <v>0</v>
      </c>
      <c r="F135" s="17">
        <f t="shared" si="11"/>
        <v>3.79</v>
      </c>
      <c r="G135" s="18">
        <f t="shared" si="12"/>
        <v>10.67</v>
      </c>
      <c r="H135" s="19">
        <f t="shared" si="13"/>
        <v>0</v>
      </c>
      <c r="I135" s="8" t="str" cm="1">
        <f t="array" ref="I135">_xlfn.CONCAT(ROUND(F135:H135,2)&amp;", ")</f>
        <v xml:space="preserve">3.79, 10.67, 0, </v>
      </c>
      <c r="J135" s="8"/>
      <c r="P135" s="15" t="str" cm="1">
        <f t="array" ref="P135:AW135">TRANSPOSE(_xlfn._xlws.SORT(_xlfn.UNIQUE(_xlfn._xlws.FILTER($F$3:$F$588,$F$3:$F$588&lt;&gt;""))))&amp;"  "</f>
        <v xml:space="preserve">-1  </v>
      </c>
      <c r="Q135" s="7" t="str">
        <v xml:space="preserve">-0.05  </v>
      </c>
      <c r="R135" s="7" t="str">
        <v xml:space="preserve">0  </v>
      </c>
      <c r="S135" s="7" t="str">
        <v xml:space="preserve">0.45  </v>
      </c>
      <c r="T135" s="7" t="str">
        <v xml:space="preserve">0.95  </v>
      </c>
      <c r="U135" s="7" t="str">
        <v xml:space="preserve">1.45  </v>
      </c>
      <c r="V135" s="7" t="str">
        <v xml:space="preserve">1.7  </v>
      </c>
      <c r="W135" s="7" t="str">
        <v xml:space="preserve">1.75  </v>
      </c>
      <c r="X135" s="7" t="str">
        <v xml:space="preserve">1.95  </v>
      </c>
      <c r="Y135" s="7" t="str">
        <v xml:space="preserve">2.45  </v>
      </c>
      <c r="Z135" s="7" t="str">
        <v xml:space="preserve">2.67  </v>
      </c>
      <c r="AA135" s="7" t="str">
        <v xml:space="preserve">2.95  </v>
      </c>
      <c r="AB135" s="7" t="str">
        <v xml:space="preserve">3.15  </v>
      </c>
      <c r="AC135" s="7" t="str">
        <v xml:space="preserve">3.74  </v>
      </c>
      <c r="AD135" s="7" t="str">
        <v xml:space="preserve">3.79  </v>
      </c>
      <c r="AE135" s="7" t="str">
        <v xml:space="preserve">3.95  </v>
      </c>
      <c r="AF135" s="7" t="str">
        <v xml:space="preserve">4.85  </v>
      </c>
      <c r="AG135" s="7" t="str">
        <v xml:space="preserve">4.9  </v>
      </c>
      <c r="AH135" s="7" t="str">
        <v xml:space="preserve">5.6  </v>
      </c>
      <c r="AI135" s="7" t="str">
        <v xml:space="preserve">5.85  </v>
      </c>
      <c r="AJ135" s="7" t="str">
        <v xml:space="preserve">5.95  </v>
      </c>
      <c r="AK135" s="7" t="str">
        <v xml:space="preserve">6.02  </v>
      </c>
      <c r="AL135" s="7" t="str">
        <v xml:space="preserve">6.45  </v>
      </c>
      <c r="AM135" s="7" t="str">
        <v xml:space="preserve">6.5  </v>
      </c>
      <c r="AN135" s="7" t="str">
        <v xml:space="preserve">6.6  </v>
      </c>
      <c r="AO135" s="7" t="str">
        <v xml:space="preserve">6.65  </v>
      </c>
      <c r="AP135" s="7" t="str">
        <v xml:space="preserve">6.85  </v>
      </c>
      <c r="AQ135" s="7" t="str">
        <v xml:space="preserve">7.6  </v>
      </c>
      <c r="AR135" s="7" t="str">
        <v xml:space="preserve">7.85  </v>
      </c>
      <c r="AS135" s="7" t="str">
        <v xml:space="preserve">8.85  </v>
      </c>
      <c r="AT135" s="7" t="str">
        <v xml:space="preserve">9.75  </v>
      </c>
      <c r="AU135" s="7" t="str">
        <v xml:space="preserve">9.8  </v>
      </c>
      <c r="AV135" s="7" t="str">
        <v xml:space="preserve">9.85  </v>
      </c>
      <c r="AW135" s="7" t="str">
        <v xml:space="preserve">10.8  </v>
      </c>
      <c r="AX135" s="77" t="s">
        <v>678</v>
      </c>
    </row>
    <row r="136" spans="1:50" ht="20.100000000000001" customHeight="1" x14ac:dyDescent="0.3">
      <c r="A136" s="8"/>
      <c r="B136" s="8" t="s">
        <v>109</v>
      </c>
      <c r="C136" s="17">
        <f t="shared" si="10"/>
        <v>47.925400000000003</v>
      </c>
      <c r="D136" s="18">
        <f t="shared" si="10"/>
        <v>120.7709</v>
      </c>
      <c r="E136" s="64">
        <f t="shared" si="10"/>
        <v>0</v>
      </c>
      <c r="F136" s="17">
        <f t="shared" si="11"/>
        <v>4.9000000000000004</v>
      </c>
      <c r="G136" s="18">
        <f t="shared" si="12"/>
        <v>15.72</v>
      </c>
      <c r="H136" s="19">
        <f t="shared" si="13"/>
        <v>0</v>
      </c>
      <c r="I136" s="8" t="str" cm="1">
        <f t="array" ref="I136">_xlfn.CONCAT(ROUND(F136:H136,2)&amp;", ")</f>
        <v xml:space="preserve">4.9, 15.72, 0, </v>
      </c>
      <c r="J136" s="8"/>
      <c r="P136" s="15" t="str" cm="1">
        <f t="array" ref="P136:AW136">TRANSPOSE(_xlfn._xlws.SORT(_xlfn.UNIQUE(_xlfn._xlws.FILTER($F$3:$F$588,$F$3:$F$588&lt;&gt;""))))&amp;"  "</f>
        <v xml:space="preserve">-1  </v>
      </c>
      <c r="Q136" s="7" t="str">
        <v xml:space="preserve">-0.05  </v>
      </c>
      <c r="R136" s="7" t="str">
        <v xml:space="preserve">0  </v>
      </c>
      <c r="S136" s="7" t="str">
        <v xml:space="preserve">0.45  </v>
      </c>
      <c r="T136" s="7" t="str">
        <v xml:space="preserve">0.95  </v>
      </c>
      <c r="U136" s="7" t="str">
        <v xml:space="preserve">1.45  </v>
      </c>
      <c r="V136" s="7" t="str">
        <v xml:space="preserve">1.7  </v>
      </c>
      <c r="W136" s="7" t="str">
        <v xml:space="preserve">1.75  </v>
      </c>
      <c r="X136" s="7" t="str">
        <v xml:space="preserve">1.95  </v>
      </c>
      <c r="Y136" s="7" t="str">
        <v xml:space="preserve">2.45  </v>
      </c>
      <c r="Z136" s="7" t="str">
        <v xml:space="preserve">2.67  </v>
      </c>
      <c r="AA136" s="7" t="str">
        <v xml:space="preserve">2.95  </v>
      </c>
      <c r="AB136" s="7" t="str">
        <v xml:space="preserve">3.15  </v>
      </c>
      <c r="AC136" s="7" t="str">
        <v xml:space="preserve">3.74  </v>
      </c>
      <c r="AD136" s="7" t="str">
        <v xml:space="preserve">3.79  </v>
      </c>
      <c r="AE136" s="7" t="str">
        <v xml:space="preserve">3.95  </v>
      </c>
      <c r="AF136" s="7" t="str">
        <v xml:space="preserve">4.85  </v>
      </c>
      <c r="AG136" s="7" t="str">
        <v xml:space="preserve">4.9  </v>
      </c>
      <c r="AH136" s="7" t="str">
        <v xml:space="preserve">5.6  </v>
      </c>
      <c r="AI136" s="7" t="str">
        <v xml:space="preserve">5.85  </v>
      </c>
      <c r="AJ136" s="7" t="str">
        <v xml:space="preserve">5.95  </v>
      </c>
      <c r="AK136" s="7" t="str">
        <v xml:space="preserve">6.02  </v>
      </c>
      <c r="AL136" s="7" t="str">
        <v xml:space="preserve">6.45  </v>
      </c>
      <c r="AM136" s="7" t="str">
        <v xml:space="preserve">6.5  </v>
      </c>
      <c r="AN136" s="7" t="str">
        <v xml:space="preserve">6.6  </v>
      </c>
      <c r="AO136" s="7" t="str">
        <v xml:space="preserve">6.65  </v>
      </c>
      <c r="AP136" s="7" t="str">
        <v xml:space="preserve">6.85  </v>
      </c>
      <c r="AQ136" s="7" t="str">
        <v xml:space="preserve">7.6  </v>
      </c>
      <c r="AR136" s="7" t="str">
        <v xml:space="preserve">7.85  </v>
      </c>
      <c r="AS136" s="7" t="str">
        <v xml:space="preserve">8.85  </v>
      </c>
      <c r="AT136" s="7" t="str">
        <v xml:space="preserve">9.75  </v>
      </c>
      <c r="AU136" s="7" t="str">
        <v xml:space="preserve">9.8  </v>
      </c>
      <c r="AV136" s="7" t="str">
        <v xml:space="preserve">9.85  </v>
      </c>
      <c r="AW136" s="7" t="str">
        <v xml:space="preserve">10.8  </v>
      </c>
      <c r="AX136" s="77" t="s">
        <v>678</v>
      </c>
    </row>
    <row r="137" spans="1:50" ht="20.100000000000001" customHeight="1" x14ac:dyDescent="0.3">
      <c r="A137" s="8"/>
      <c r="B137" s="8" t="s">
        <v>110</v>
      </c>
      <c r="C137" s="17">
        <f t="shared" si="10"/>
        <v>47.925400000000003</v>
      </c>
      <c r="D137" s="18">
        <f t="shared" si="10"/>
        <v>115.7209</v>
      </c>
      <c r="E137" s="64">
        <f t="shared" si="10"/>
        <v>0</v>
      </c>
      <c r="F137" s="17">
        <f t="shared" si="11"/>
        <v>4.9000000000000004</v>
      </c>
      <c r="G137" s="18">
        <f t="shared" si="12"/>
        <v>10.67</v>
      </c>
      <c r="H137" s="19">
        <f t="shared" si="13"/>
        <v>0</v>
      </c>
      <c r="I137" s="8" t="str" cm="1">
        <f t="array" ref="I137">_xlfn.CONCAT(ROUND(F137:H137,2)&amp;", ")</f>
        <v xml:space="preserve">4.9, 10.67, 0, </v>
      </c>
      <c r="J137" s="8"/>
      <c r="P137" s="15" t="str" cm="1">
        <f t="array" ref="P137:AW137">TRANSPOSE(_xlfn._xlws.SORT(_xlfn.UNIQUE(_xlfn._xlws.FILTER($F$3:$F$588,$F$3:$F$588&lt;&gt;""))))&amp;"  "</f>
        <v xml:space="preserve">-1  </v>
      </c>
      <c r="Q137" s="7" t="str">
        <v xml:space="preserve">-0.05  </v>
      </c>
      <c r="R137" s="7" t="str">
        <v xml:space="preserve">0  </v>
      </c>
      <c r="S137" s="7" t="str">
        <v xml:space="preserve">0.45  </v>
      </c>
      <c r="T137" s="7" t="str">
        <v xml:space="preserve">0.95  </v>
      </c>
      <c r="U137" s="7" t="str">
        <v xml:space="preserve">1.45  </v>
      </c>
      <c r="V137" s="7" t="str">
        <v xml:space="preserve">1.7  </v>
      </c>
      <c r="W137" s="7" t="str">
        <v xml:space="preserve">1.75  </v>
      </c>
      <c r="X137" s="7" t="str">
        <v xml:space="preserve">1.95  </v>
      </c>
      <c r="Y137" s="7" t="str">
        <v xml:space="preserve">2.45  </v>
      </c>
      <c r="Z137" s="7" t="str">
        <v xml:space="preserve">2.67  </v>
      </c>
      <c r="AA137" s="7" t="str">
        <v xml:space="preserve">2.95  </v>
      </c>
      <c r="AB137" s="7" t="str">
        <v xml:space="preserve">3.15  </v>
      </c>
      <c r="AC137" s="7" t="str">
        <v xml:space="preserve">3.74  </v>
      </c>
      <c r="AD137" s="7" t="str">
        <v xml:space="preserve">3.79  </v>
      </c>
      <c r="AE137" s="7" t="str">
        <v xml:space="preserve">3.95  </v>
      </c>
      <c r="AF137" s="7" t="str">
        <v xml:space="preserve">4.85  </v>
      </c>
      <c r="AG137" s="7" t="str">
        <v xml:space="preserve">4.9  </v>
      </c>
      <c r="AH137" s="7" t="str">
        <v xml:space="preserve">5.6  </v>
      </c>
      <c r="AI137" s="7" t="str">
        <v xml:space="preserve">5.85  </v>
      </c>
      <c r="AJ137" s="7" t="str">
        <v xml:space="preserve">5.95  </v>
      </c>
      <c r="AK137" s="7" t="str">
        <v xml:space="preserve">6.02  </v>
      </c>
      <c r="AL137" s="7" t="str">
        <v xml:space="preserve">6.45  </v>
      </c>
      <c r="AM137" s="7" t="str">
        <v xml:space="preserve">6.5  </v>
      </c>
      <c r="AN137" s="7" t="str">
        <v xml:space="preserve">6.6  </v>
      </c>
      <c r="AO137" s="7" t="str">
        <v xml:space="preserve">6.65  </v>
      </c>
      <c r="AP137" s="7" t="str">
        <v xml:space="preserve">6.85  </v>
      </c>
      <c r="AQ137" s="7" t="str">
        <v xml:space="preserve">7.6  </v>
      </c>
      <c r="AR137" s="7" t="str">
        <v xml:space="preserve">7.85  </v>
      </c>
      <c r="AS137" s="7" t="str">
        <v xml:space="preserve">8.85  </v>
      </c>
      <c r="AT137" s="7" t="str">
        <v xml:space="preserve">9.75  </v>
      </c>
      <c r="AU137" s="7" t="str">
        <v xml:space="preserve">9.8  </v>
      </c>
      <c r="AV137" s="7" t="str">
        <v xml:space="preserve">9.85  </v>
      </c>
      <c r="AW137" s="7" t="str">
        <v xml:space="preserve">10.8  </v>
      </c>
      <c r="AX137" s="77" t="s">
        <v>678</v>
      </c>
    </row>
    <row r="138" spans="1:50" ht="20.100000000000001" customHeight="1" x14ac:dyDescent="0.3">
      <c r="A138" s="8"/>
      <c r="B138" s="8" t="s">
        <v>95</v>
      </c>
      <c r="C138" s="17">
        <f t="shared" si="10"/>
        <v>48.625399999999999</v>
      </c>
      <c r="D138" s="18">
        <f t="shared" si="10"/>
        <v>110.07089999999999</v>
      </c>
      <c r="E138" s="64">
        <f t="shared" si="10"/>
        <v>0</v>
      </c>
      <c r="F138" s="17">
        <f t="shared" si="11"/>
        <v>5.6</v>
      </c>
      <c r="G138" s="18">
        <f t="shared" si="12"/>
        <v>5.0199999999999996</v>
      </c>
      <c r="H138" s="19">
        <f t="shared" si="13"/>
        <v>0</v>
      </c>
      <c r="I138" s="8" t="str" cm="1">
        <f t="array" ref="I138">_xlfn.CONCAT(ROUND(F138:H138,2)&amp;", ")</f>
        <v xml:space="preserve">5.6, 5.02, 0, </v>
      </c>
      <c r="J138" s="8"/>
      <c r="P138" s="15"/>
    </row>
    <row r="139" spans="1:50" ht="20.100000000000001" customHeight="1" x14ac:dyDescent="0.3">
      <c r="A139" s="8"/>
      <c r="B139" s="8" t="s">
        <v>111</v>
      </c>
      <c r="C139" s="17">
        <f t="shared" si="10"/>
        <v>48.625399999999999</v>
      </c>
      <c r="D139" s="18">
        <f t="shared" si="10"/>
        <v>113.57089999999999</v>
      </c>
      <c r="E139" s="64">
        <f t="shared" si="10"/>
        <v>0</v>
      </c>
      <c r="F139" s="17">
        <f t="shared" si="11"/>
        <v>5.6</v>
      </c>
      <c r="G139" s="18">
        <f t="shared" si="12"/>
        <v>8.52</v>
      </c>
      <c r="H139" s="19">
        <f t="shared" si="13"/>
        <v>0</v>
      </c>
      <c r="I139" s="8" t="str" cm="1">
        <f t="array" ref="I139">_xlfn.CONCAT(ROUND(F139:H139,2)&amp;", ")</f>
        <v xml:space="preserve">5.6, 8.52, 0, </v>
      </c>
      <c r="J139" s="8"/>
    </row>
    <row r="140" spans="1:50" ht="20.100000000000001" customHeight="1" x14ac:dyDescent="0.3">
      <c r="A140" s="8"/>
      <c r="B140" s="8" t="s">
        <v>112</v>
      </c>
      <c r="C140" s="17">
        <f t="shared" si="10"/>
        <v>49.040399999999998</v>
      </c>
      <c r="D140" s="18">
        <f t="shared" si="10"/>
        <v>113.57089999999999</v>
      </c>
      <c r="E140" s="64">
        <f t="shared" si="10"/>
        <v>0</v>
      </c>
      <c r="F140" s="17">
        <f t="shared" si="11"/>
        <v>6.02</v>
      </c>
      <c r="G140" s="18">
        <f t="shared" si="12"/>
        <v>8.52</v>
      </c>
      <c r="H140" s="19">
        <f t="shared" si="13"/>
        <v>0</v>
      </c>
      <c r="I140" s="8" t="str" cm="1">
        <f t="array" ref="I140">_xlfn.CONCAT(ROUND(F140:H140,2)&amp;", ")</f>
        <v xml:space="preserve">6.02, 8.52, 0, </v>
      </c>
      <c r="J140" s="8"/>
    </row>
    <row r="141" spans="1:50" ht="20.100000000000001" customHeight="1" x14ac:dyDescent="0.3">
      <c r="A141" s="8"/>
      <c r="B141" s="8" t="s">
        <v>113</v>
      </c>
      <c r="C141" s="17">
        <f t="shared" si="10"/>
        <v>49.040399999999998</v>
      </c>
      <c r="D141" s="18">
        <f t="shared" si="10"/>
        <v>116.12090000000001</v>
      </c>
      <c r="E141" s="64">
        <f t="shared" si="10"/>
        <v>0</v>
      </c>
      <c r="F141" s="17">
        <f t="shared" si="11"/>
        <v>6.02</v>
      </c>
      <c r="G141" s="18">
        <f t="shared" si="12"/>
        <v>11.07</v>
      </c>
      <c r="H141" s="19">
        <f t="shared" si="13"/>
        <v>0</v>
      </c>
      <c r="I141" s="8" t="str" cm="1">
        <f t="array" ref="I141">_xlfn.CONCAT(ROUND(F141:H141,2)&amp;", ")</f>
        <v xml:space="preserve">6.02, 11.07, 0, </v>
      </c>
      <c r="J141" s="8"/>
    </row>
    <row r="142" spans="1:50" ht="20.100000000000001" customHeight="1" x14ac:dyDescent="0.3">
      <c r="A142" s="8"/>
      <c r="B142" s="8" t="s">
        <v>116</v>
      </c>
      <c r="C142" s="17">
        <f t="shared" si="10"/>
        <v>49.625399999999999</v>
      </c>
      <c r="D142" s="18">
        <f t="shared" si="10"/>
        <v>106.1709</v>
      </c>
      <c r="E142" s="64">
        <f t="shared" si="10"/>
        <v>0</v>
      </c>
      <c r="F142" s="17">
        <f t="shared" si="11"/>
        <v>6.6</v>
      </c>
      <c r="G142" s="18">
        <f t="shared" si="12"/>
        <v>1.1200000000000001</v>
      </c>
      <c r="H142" s="19">
        <f t="shared" si="13"/>
        <v>0</v>
      </c>
      <c r="I142" s="8" t="str" cm="1">
        <f t="array" ref="I142">_xlfn.CONCAT(ROUND(F142:H142,2)&amp;", ")</f>
        <v xml:space="preserve">6.6, 1.12, 0, </v>
      </c>
      <c r="J142" s="8"/>
    </row>
    <row r="143" spans="1:50" ht="20.100000000000001" customHeight="1" x14ac:dyDescent="0.3">
      <c r="A143" s="39"/>
      <c r="B143" s="39" t="s">
        <v>117</v>
      </c>
      <c r="C143" s="40">
        <f t="shared" si="10"/>
        <v>49.625399999999999</v>
      </c>
      <c r="D143" s="41">
        <f t="shared" si="10"/>
        <v>108.82089999999999</v>
      </c>
      <c r="E143" s="69">
        <f t="shared" si="10"/>
        <v>0</v>
      </c>
      <c r="F143" s="40">
        <f t="shared" si="11"/>
        <v>6.6</v>
      </c>
      <c r="G143" s="41">
        <f t="shared" si="12"/>
        <v>3.77</v>
      </c>
      <c r="H143" s="42">
        <f t="shared" si="13"/>
        <v>0</v>
      </c>
      <c r="I143" s="8" t="str" cm="1">
        <f t="array" ref="I143">_xlfn.CONCAT(ROUND(F143:H143,2)&amp;", ")</f>
        <v xml:space="preserve">6.6, 3.77, 0, </v>
      </c>
      <c r="J143" s="8"/>
    </row>
    <row r="144" spans="1:50" ht="20.100000000000001" customHeight="1" x14ac:dyDescent="0.3">
      <c r="A144" s="7" t="s">
        <v>118</v>
      </c>
      <c r="B144" s="7" t="s">
        <v>119</v>
      </c>
      <c r="C144" s="17">
        <f t="shared" si="10"/>
        <v>48.875399999999999</v>
      </c>
      <c r="D144" s="18">
        <f t="shared" si="10"/>
        <v>121.1709</v>
      </c>
      <c r="E144" s="64">
        <f t="shared" si="10"/>
        <v>0</v>
      </c>
      <c r="F144" s="17">
        <f t="shared" si="11"/>
        <v>5.85</v>
      </c>
      <c r="G144" s="18">
        <f t="shared" si="12"/>
        <v>16.12</v>
      </c>
      <c r="H144" s="19">
        <f t="shared" si="13"/>
        <v>0</v>
      </c>
      <c r="I144" s="8" t="str" cm="1">
        <f t="array" ref="I144">_xlfn.CONCAT(ROUND(F144:H144,2)&amp;", ")</f>
        <v xml:space="preserve">5.85, 16.12, 0, </v>
      </c>
      <c r="J144" s="8"/>
    </row>
    <row r="145" spans="1:10" ht="20.100000000000001" customHeight="1" x14ac:dyDescent="0.3">
      <c r="B145" s="7" t="s">
        <v>602</v>
      </c>
      <c r="C145" s="17">
        <f t="shared" si="10"/>
        <v>49.875399999999999</v>
      </c>
      <c r="D145" s="18">
        <f t="shared" si="10"/>
        <v>121.1709</v>
      </c>
      <c r="E145" s="64">
        <f t="shared" si="10"/>
        <v>0.7</v>
      </c>
      <c r="F145" s="17">
        <f t="shared" si="11"/>
        <v>6.85</v>
      </c>
      <c r="G145" s="18">
        <f t="shared" si="12"/>
        <v>16.12</v>
      </c>
      <c r="H145" s="19">
        <f t="shared" si="13"/>
        <v>0.7</v>
      </c>
      <c r="I145" s="8" t="str" cm="1">
        <f t="array" ref="I145">_xlfn.CONCAT(ROUND(F145:H145,2)&amp;", ")</f>
        <v xml:space="preserve">6.85, 16.12, 0.7, </v>
      </c>
      <c r="J145" s="8"/>
    </row>
    <row r="146" spans="1:10" ht="20.100000000000001" customHeight="1" x14ac:dyDescent="0.3">
      <c r="B146" s="7" t="s">
        <v>603</v>
      </c>
      <c r="C146" s="17">
        <f t="shared" si="10"/>
        <v>50.875399999999999</v>
      </c>
      <c r="D146" s="18">
        <f t="shared" si="10"/>
        <v>121.1709</v>
      </c>
      <c r="E146" s="64">
        <f t="shared" si="10"/>
        <v>0.5</v>
      </c>
      <c r="F146" s="17">
        <f t="shared" si="11"/>
        <v>7.85</v>
      </c>
      <c r="G146" s="18">
        <f t="shared" si="12"/>
        <v>16.12</v>
      </c>
      <c r="H146" s="19">
        <f t="shared" si="13"/>
        <v>0.5</v>
      </c>
      <c r="I146" s="8" t="str" cm="1">
        <f t="array" ref="I146">_xlfn.CONCAT(ROUND(F146:H146,2)&amp;", ")</f>
        <v xml:space="preserve">7.85, 16.12, 0.5, </v>
      </c>
      <c r="J146" s="8"/>
    </row>
    <row r="147" spans="1:10" ht="20.100000000000001" customHeight="1" x14ac:dyDescent="0.3">
      <c r="B147" s="7" t="s">
        <v>604</v>
      </c>
      <c r="C147" s="17">
        <f t="shared" si="10"/>
        <v>51.875399999999999</v>
      </c>
      <c r="D147" s="18">
        <f t="shared" si="10"/>
        <v>121.1709</v>
      </c>
      <c r="E147" s="64">
        <f t="shared" si="10"/>
        <v>0.6</v>
      </c>
      <c r="F147" s="17">
        <f t="shared" si="11"/>
        <v>8.85</v>
      </c>
      <c r="G147" s="18">
        <f t="shared" si="12"/>
        <v>16.12</v>
      </c>
      <c r="H147" s="19">
        <f t="shared" si="13"/>
        <v>0.6</v>
      </c>
      <c r="I147" s="8" t="str" cm="1">
        <f t="array" ref="I147">_xlfn.CONCAT(ROUND(F147:H147,2)&amp;", ")</f>
        <v xml:space="preserve">8.85, 16.12, 0.6, </v>
      </c>
      <c r="J147" s="8"/>
    </row>
    <row r="148" spans="1:10" ht="20.100000000000001" customHeight="1" x14ac:dyDescent="0.3">
      <c r="B148" s="7" t="s">
        <v>657</v>
      </c>
      <c r="C148" s="17">
        <f t="shared" si="10"/>
        <v>47.925400000000003</v>
      </c>
      <c r="D148" s="18">
        <f t="shared" si="10"/>
        <v>120.9509</v>
      </c>
      <c r="E148" s="64">
        <f t="shared" si="10"/>
        <v>0.7</v>
      </c>
      <c r="F148" s="17">
        <f t="shared" si="11"/>
        <v>4.9000000000000004</v>
      </c>
      <c r="G148" s="18">
        <f t="shared" si="12"/>
        <v>15.9</v>
      </c>
      <c r="H148" s="19">
        <f t="shared" si="13"/>
        <v>0.7</v>
      </c>
      <c r="I148" s="8" t="str" cm="1">
        <f t="array" ref="I148">_xlfn.CONCAT(ROUND(F148:H148,2)&amp;", ")</f>
        <v xml:space="preserve">4.9, 15.9, 0.7, </v>
      </c>
      <c r="J148" s="8"/>
    </row>
    <row r="149" spans="1:10" ht="20.100000000000001" customHeight="1" x14ac:dyDescent="0.3">
      <c r="B149" s="7" t="s">
        <v>158</v>
      </c>
      <c r="C149" s="17">
        <f t="shared" si="10"/>
        <v>48.875399999999999</v>
      </c>
      <c r="D149" s="18">
        <f t="shared" si="10"/>
        <v>120.9509</v>
      </c>
      <c r="E149" s="64">
        <f t="shared" si="10"/>
        <v>0</v>
      </c>
      <c r="F149" s="17">
        <f t="shared" si="11"/>
        <v>5.85</v>
      </c>
      <c r="G149" s="18">
        <f t="shared" si="12"/>
        <v>15.9</v>
      </c>
      <c r="H149" s="19">
        <f t="shared" si="13"/>
        <v>0</v>
      </c>
      <c r="I149" s="8" t="str" cm="1">
        <f t="array" ref="I149">_xlfn.CONCAT(ROUND(F149:H149,2)&amp;", ")</f>
        <v xml:space="preserve">5.85, 15.9, 0, </v>
      </c>
      <c r="J149" s="8"/>
    </row>
    <row r="150" spans="1:10" ht="20.100000000000001" customHeight="1" x14ac:dyDescent="0.3">
      <c r="B150" s="7" t="s">
        <v>605</v>
      </c>
      <c r="C150" s="17">
        <f t="shared" ref="C150:E170" si="14">MID($B150,SEARCH(C$2,$B150)+3,8)*1</f>
        <v>49.875399999999999</v>
      </c>
      <c r="D150" s="18">
        <f t="shared" si="14"/>
        <v>120.9509</v>
      </c>
      <c r="E150" s="64">
        <f t="shared" si="14"/>
        <v>0.4</v>
      </c>
      <c r="F150" s="17">
        <f t="shared" si="11"/>
        <v>6.85</v>
      </c>
      <c r="G150" s="18">
        <f t="shared" si="12"/>
        <v>15.9</v>
      </c>
      <c r="H150" s="19">
        <f t="shared" si="13"/>
        <v>0.4</v>
      </c>
      <c r="I150" s="8" t="str" cm="1">
        <f t="array" ref="I150">_xlfn.CONCAT(ROUND(F150:H150,2)&amp;", ")</f>
        <v xml:space="preserve">6.85, 15.9, 0.4, </v>
      </c>
      <c r="J150" s="8"/>
    </row>
    <row r="151" spans="1:10" ht="20.100000000000001" customHeight="1" x14ac:dyDescent="0.3">
      <c r="B151" s="7" t="s">
        <v>606</v>
      </c>
      <c r="C151" s="17">
        <f t="shared" si="14"/>
        <v>50.875399999999999</v>
      </c>
      <c r="D151" s="18">
        <f t="shared" si="14"/>
        <v>120.9509</v>
      </c>
      <c r="E151" s="64">
        <f t="shared" si="14"/>
        <v>0.4</v>
      </c>
      <c r="F151" s="17">
        <f t="shared" si="11"/>
        <v>7.85</v>
      </c>
      <c r="G151" s="18">
        <f t="shared" si="12"/>
        <v>15.9</v>
      </c>
      <c r="H151" s="19">
        <f t="shared" si="13"/>
        <v>0.4</v>
      </c>
      <c r="I151" s="8" t="str" cm="1">
        <f t="array" ref="I151">_xlfn.CONCAT(ROUND(F151:H151,2)&amp;", ")</f>
        <v xml:space="preserve">7.85, 15.9, 0.4, </v>
      </c>
      <c r="J151" s="8"/>
    </row>
    <row r="152" spans="1:10" ht="20.100000000000001" customHeight="1" x14ac:dyDescent="0.3">
      <c r="B152" s="7" t="s">
        <v>607</v>
      </c>
      <c r="C152" s="17">
        <f t="shared" si="14"/>
        <v>51.875399999999999</v>
      </c>
      <c r="D152" s="18">
        <f t="shared" si="14"/>
        <v>120.9509</v>
      </c>
      <c r="E152" s="64">
        <f t="shared" si="14"/>
        <v>0.4</v>
      </c>
      <c r="F152" s="17">
        <f t="shared" si="11"/>
        <v>8.85</v>
      </c>
      <c r="G152" s="18">
        <f t="shared" si="12"/>
        <v>15.9</v>
      </c>
      <c r="H152" s="19">
        <f t="shared" si="13"/>
        <v>0.4</v>
      </c>
      <c r="I152" s="8" t="str" cm="1">
        <f t="array" ref="I152">_xlfn.CONCAT(ROUND(F152:H152,2)&amp;", ")</f>
        <v xml:space="preserve">8.85, 15.9, 0.4, </v>
      </c>
      <c r="J152" s="8"/>
    </row>
    <row r="153" spans="1:10" ht="20.100000000000001" customHeight="1" x14ac:dyDescent="0.3">
      <c r="B153" s="7" t="s">
        <v>608</v>
      </c>
      <c r="C153" s="17">
        <f t="shared" si="14"/>
        <v>52.825400000000002</v>
      </c>
      <c r="D153" s="18">
        <f t="shared" si="14"/>
        <v>120.9509</v>
      </c>
      <c r="E153" s="64">
        <f t="shared" si="14"/>
        <v>0.4</v>
      </c>
      <c r="F153" s="17">
        <f t="shared" si="11"/>
        <v>9.8000000000000007</v>
      </c>
      <c r="G153" s="18">
        <f t="shared" si="12"/>
        <v>15.9</v>
      </c>
      <c r="H153" s="19">
        <f t="shared" si="13"/>
        <v>0.4</v>
      </c>
      <c r="I153" s="8" t="str" cm="1">
        <f t="array" ref="I153">_xlfn.CONCAT(ROUND(F153:H153,2)&amp;", ")</f>
        <v xml:space="preserve">9.8, 15.9, 0.4, </v>
      </c>
      <c r="J153" s="8"/>
    </row>
    <row r="154" spans="1:10" ht="20.100000000000001" customHeight="1" x14ac:dyDescent="0.3">
      <c r="B154" s="7" t="s">
        <v>43</v>
      </c>
      <c r="C154" s="17">
        <f t="shared" si="14"/>
        <v>43.025399999999998</v>
      </c>
      <c r="D154" s="18">
        <f t="shared" si="14"/>
        <v>120.7709</v>
      </c>
      <c r="E154" s="64">
        <f t="shared" si="14"/>
        <v>0</v>
      </c>
      <c r="F154" s="17">
        <f t="shared" si="11"/>
        <v>0</v>
      </c>
      <c r="G154" s="18">
        <f t="shared" si="12"/>
        <v>15.72</v>
      </c>
      <c r="H154" s="19">
        <f t="shared" si="13"/>
        <v>0</v>
      </c>
      <c r="I154" s="8" t="str" cm="1">
        <f t="array" ref="I154">_xlfn.CONCAT(ROUND(F154:H154,2)&amp;", ")</f>
        <v xml:space="preserve">0, 15.72, 0, </v>
      </c>
      <c r="J154" s="8"/>
    </row>
    <row r="155" spans="1:10" ht="20.100000000000001" customHeight="1" x14ac:dyDescent="0.3">
      <c r="B155" s="7" t="s">
        <v>609</v>
      </c>
      <c r="C155" s="17">
        <f t="shared" si="14"/>
        <v>43.9754</v>
      </c>
      <c r="D155" s="18">
        <f t="shared" si="14"/>
        <v>120.7709</v>
      </c>
      <c r="E155" s="64">
        <f t="shared" si="14"/>
        <v>0.6</v>
      </c>
      <c r="F155" s="17">
        <f t="shared" si="11"/>
        <v>0.95</v>
      </c>
      <c r="G155" s="18">
        <f t="shared" si="12"/>
        <v>15.72</v>
      </c>
      <c r="H155" s="19">
        <f t="shared" si="13"/>
        <v>0.6</v>
      </c>
      <c r="I155" s="8" t="str" cm="1">
        <f t="array" ref="I155">_xlfn.CONCAT(ROUND(F155:H155,2)&amp;", ")</f>
        <v xml:space="preserve">0.95, 15.72, 0.6, </v>
      </c>
      <c r="J155" s="8"/>
    </row>
    <row r="156" spans="1:10" ht="20.100000000000001" customHeight="1" x14ac:dyDescent="0.3">
      <c r="B156" s="7" t="s">
        <v>610</v>
      </c>
      <c r="C156" s="17">
        <f t="shared" si="14"/>
        <v>44.9754</v>
      </c>
      <c r="D156" s="18">
        <f t="shared" si="14"/>
        <v>120.7709</v>
      </c>
      <c r="E156" s="64">
        <f t="shared" si="14"/>
        <v>0.5</v>
      </c>
      <c r="F156" s="17">
        <f t="shared" si="11"/>
        <v>1.95</v>
      </c>
      <c r="G156" s="18">
        <f t="shared" si="12"/>
        <v>15.72</v>
      </c>
      <c r="H156" s="19">
        <f t="shared" si="13"/>
        <v>0.5</v>
      </c>
      <c r="I156" s="8" t="str" cm="1">
        <f t="array" ref="I156">_xlfn.CONCAT(ROUND(F156:H156,2)&amp;", ")</f>
        <v xml:space="preserve">1.95, 15.72, 0.5, </v>
      </c>
      <c r="J156" s="8"/>
    </row>
    <row r="157" spans="1:10" ht="20.100000000000001" customHeight="1" x14ac:dyDescent="0.3">
      <c r="B157" s="7" t="s">
        <v>611</v>
      </c>
      <c r="C157" s="17">
        <f t="shared" si="14"/>
        <v>45.9754</v>
      </c>
      <c r="D157" s="18">
        <f t="shared" si="14"/>
        <v>120.7709</v>
      </c>
      <c r="E157" s="64">
        <f t="shared" si="14"/>
        <v>0.7</v>
      </c>
      <c r="F157" s="17">
        <f t="shared" si="11"/>
        <v>2.95</v>
      </c>
      <c r="G157" s="18">
        <f t="shared" si="12"/>
        <v>15.72</v>
      </c>
      <c r="H157" s="19">
        <f t="shared" si="13"/>
        <v>0.7</v>
      </c>
      <c r="I157" s="8" t="str" cm="1">
        <f t="array" ref="I157">_xlfn.CONCAT(ROUND(F157:H157,2)&amp;", ")</f>
        <v xml:space="preserve">2.95, 15.72, 0.7, </v>
      </c>
      <c r="J157" s="8"/>
    </row>
    <row r="158" spans="1:10" ht="20.100000000000001" customHeight="1" x14ac:dyDescent="0.3">
      <c r="B158" s="7" t="s">
        <v>667</v>
      </c>
      <c r="C158" s="17">
        <f t="shared" si="14"/>
        <v>46.9754</v>
      </c>
      <c r="D158" s="18">
        <f t="shared" si="14"/>
        <v>120.7709</v>
      </c>
      <c r="E158" s="64">
        <f t="shared" si="14"/>
        <v>0</v>
      </c>
      <c r="F158" s="17">
        <f t="shared" si="11"/>
        <v>3.95</v>
      </c>
      <c r="G158" s="18">
        <f t="shared" si="12"/>
        <v>15.72</v>
      </c>
      <c r="H158" s="19">
        <f t="shared" si="13"/>
        <v>0</v>
      </c>
      <c r="I158" s="8" t="str" cm="1">
        <f t="array" ref="I158">_xlfn.CONCAT(ROUND(F158:H158,2)&amp;", ")</f>
        <v xml:space="preserve">3.95, 15.72, 0, </v>
      </c>
      <c r="J158" s="8"/>
    </row>
    <row r="159" spans="1:10" ht="20.100000000000001" customHeight="1" x14ac:dyDescent="0.3">
      <c r="B159" s="7" t="s">
        <v>44</v>
      </c>
      <c r="C159" s="17">
        <f t="shared" si="14"/>
        <v>47.925400000000003</v>
      </c>
      <c r="D159" s="18">
        <f t="shared" si="14"/>
        <v>120.7709</v>
      </c>
      <c r="E159" s="64">
        <f t="shared" si="14"/>
        <v>0</v>
      </c>
      <c r="F159" s="17">
        <f t="shared" si="11"/>
        <v>4.9000000000000004</v>
      </c>
      <c r="G159" s="18">
        <f t="shared" si="12"/>
        <v>15.72</v>
      </c>
      <c r="H159" s="19">
        <f t="shared" si="13"/>
        <v>0</v>
      </c>
      <c r="I159" s="8" t="str" cm="1">
        <f t="array" ref="I159">_xlfn.CONCAT(ROUND(F159:H159,2)&amp;", ")</f>
        <v xml:space="preserve">4.9, 15.72, 0, </v>
      </c>
      <c r="J159" s="8"/>
    </row>
    <row r="160" spans="1:10" ht="20.100000000000001" customHeight="1" x14ac:dyDescent="0.3">
      <c r="A160" s="46"/>
      <c r="B160" s="46" t="s">
        <v>120</v>
      </c>
      <c r="C160" s="20">
        <f t="shared" si="14"/>
        <v>43.025399999999998</v>
      </c>
      <c r="D160" s="21">
        <f t="shared" si="14"/>
        <v>119.9509</v>
      </c>
      <c r="E160" s="65">
        <f t="shared" si="14"/>
        <v>0</v>
      </c>
      <c r="F160" s="105">
        <f t="shared" si="11"/>
        <v>0</v>
      </c>
      <c r="G160" s="106">
        <f t="shared" si="12"/>
        <v>14.9</v>
      </c>
      <c r="H160" s="107">
        <f t="shared" si="13"/>
        <v>0</v>
      </c>
      <c r="I160" s="8" t="str" cm="1">
        <f t="array" ref="I160">_xlfn.CONCAT(ROUND(F160:H160,2)&amp;", ")</f>
        <v xml:space="preserve">0, 14.9, 0, </v>
      </c>
      <c r="J160" s="8"/>
    </row>
    <row r="161" spans="1:10" ht="20.100000000000001" customHeight="1" x14ac:dyDescent="0.3">
      <c r="A161" s="8"/>
      <c r="B161" s="8" t="s">
        <v>612</v>
      </c>
      <c r="C161" s="17">
        <f t="shared" si="14"/>
        <v>43.9754</v>
      </c>
      <c r="D161" s="18">
        <f t="shared" si="14"/>
        <v>119.9509</v>
      </c>
      <c r="E161" s="64">
        <f t="shared" si="14"/>
        <v>-0.4</v>
      </c>
      <c r="F161" s="108">
        <f t="shared" si="11"/>
        <v>0.95</v>
      </c>
      <c r="G161" s="109">
        <f t="shared" si="12"/>
        <v>14.9</v>
      </c>
      <c r="H161" s="110">
        <f t="shared" si="13"/>
        <v>-0.4</v>
      </c>
      <c r="I161" s="8" t="str" cm="1">
        <f t="array" ref="I161">_xlfn.CONCAT(ROUND(F161:H161,2)&amp;", ")</f>
        <v xml:space="preserve">0.95, 14.9, -0.4, </v>
      </c>
      <c r="J161" s="8"/>
    </row>
    <row r="162" spans="1:10" ht="20.100000000000001" customHeight="1" x14ac:dyDescent="0.3">
      <c r="A162" s="8"/>
      <c r="B162" s="8" t="s">
        <v>613</v>
      </c>
      <c r="C162" s="17">
        <f t="shared" si="14"/>
        <v>44.9754</v>
      </c>
      <c r="D162" s="18">
        <f t="shared" si="14"/>
        <v>119.9509</v>
      </c>
      <c r="E162" s="64">
        <f t="shared" si="14"/>
        <v>-0.6</v>
      </c>
      <c r="F162" s="108">
        <f t="shared" si="11"/>
        <v>1.95</v>
      </c>
      <c r="G162" s="109">
        <f t="shared" si="12"/>
        <v>14.9</v>
      </c>
      <c r="H162" s="110">
        <f t="shared" si="13"/>
        <v>-0.6</v>
      </c>
      <c r="I162" s="8" t="str" cm="1">
        <f t="array" ref="I162">_xlfn.CONCAT(ROUND(F162:H162,2)&amp;", ")</f>
        <v xml:space="preserve">1.95, 14.9, -0.6, </v>
      </c>
      <c r="J162" s="8"/>
    </row>
    <row r="163" spans="1:10" ht="20.100000000000001" customHeight="1" x14ac:dyDescent="0.3">
      <c r="A163" s="8"/>
      <c r="B163" s="8" t="s">
        <v>614</v>
      </c>
      <c r="C163" s="17">
        <f t="shared" si="14"/>
        <v>45.9754</v>
      </c>
      <c r="D163" s="18">
        <f t="shared" si="14"/>
        <v>119.9509</v>
      </c>
      <c r="E163" s="64">
        <f t="shared" si="14"/>
        <v>-0.6</v>
      </c>
      <c r="F163" s="108">
        <f t="shared" si="11"/>
        <v>2.95</v>
      </c>
      <c r="G163" s="109">
        <f t="shared" si="12"/>
        <v>14.9</v>
      </c>
      <c r="H163" s="110">
        <f t="shared" si="13"/>
        <v>-0.6</v>
      </c>
      <c r="I163" s="8" t="str" cm="1">
        <f t="array" ref="I163">_xlfn.CONCAT(ROUND(F163:H163,2)&amp;", ")</f>
        <v xml:space="preserve">2.95, 14.9, -0.6, </v>
      </c>
      <c r="J163" s="8"/>
    </row>
    <row r="164" spans="1:10" ht="20.100000000000001" customHeight="1" x14ac:dyDescent="0.3">
      <c r="A164" s="8"/>
      <c r="B164" s="8" t="s">
        <v>615</v>
      </c>
      <c r="C164" s="17">
        <f t="shared" si="14"/>
        <v>46.9754</v>
      </c>
      <c r="D164" s="18">
        <f t="shared" si="14"/>
        <v>119.9509</v>
      </c>
      <c r="E164" s="64">
        <f t="shared" si="14"/>
        <v>-0.4</v>
      </c>
      <c r="F164" s="108">
        <f t="shared" si="11"/>
        <v>3.95</v>
      </c>
      <c r="G164" s="109">
        <f t="shared" si="12"/>
        <v>14.9</v>
      </c>
      <c r="H164" s="110">
        <f t="shared" si="13"/>
        <v>-0.4</v>
      </c>
      <c r="I164" s="8" t="str" cm="1">
        <f t="array" ref="I164">_xlfn.CONCAT(ROUND(F164:H164,2)&amp;", ")</f>
        <v xml:space="preserve">3.95, 14.9, -0.4, </v>
      </c>
      <c r="J164" s="8"/>
    </row>
    <row r="165" spans="1:10" ht="20.100000000000001" customHeight="1" x14ac:dyDescent="0.3">
      <c r="A165" s="8"/>
      <c r="B165" s="8" t="s">
        <v>616</v>
      </c>
      <c r="C165" s="17">
        <f t="shared" si="14"/>
        <v>47.925400000000003</v>
      </c>
      <c r="D165" s="18">
        <f t="shared" si="14"/>
        <v>119.9509</v>
      </c>
      <c r="E165" s="64">
        <f t="shared" si="14"/>
        <v>2.7</v>
      </c>
      <c r="F165" s="108">
        <f t="shared" si="11"/>
        <v>4.9000000000000004</v>
      </c>
      <c r="G165" s="109">
        <f t="shared" si="12"/>
        <v>14.9</v>
      </c>
      <c r="H165" s="110">
        <f t="shared" si="13"/>
        <v>2.7</v>
      </c>
      <c r="I165" s="8" t="str" cm="1">
        <f t="array" ref="I165">_xlfn.CONCAT(ROUND(F165:H165,2)&amp;", ")</f>
        <v xml:space="preserve">4.9, 14.9, 2.7, </v>
      </c>
      <c r="J165" s="8"/>
    </row>
    <row r="166" spans="1:10" ht="20.100000000000001" customHeight="1" x14ac:dyDescent="0.3">
      <c r="A166" s="8"/>
      <c r="B166" s="8" t="s">
        <v>617</v>
      </c>
      <c r="C166" s="17">
        <f t="shared" si="14"/>
        <v>48.875399999999999</v>
      </c>
      <c r="D166" s="18">
        <f t="shared" si="14"/>
        <v>119.9509</v>
      </c>
      <c r="E166" s="64">
        <f t="shared" si="14"/>
        <v>0.4</v>
      </c>
      <c r="F166" s="108">
        <f t="shared" si="11"/>
        <v>5.85</v>
      </c>
      <c r="G166" s="109">
        <f t="shared" si="12"/>
        <v>14.9</v>
      </c>
      <c r="H166" s="110">
        <f t="shared" si="13"/>
        <v>0.4</v>
      </c>
      <c r="I166" s="8" t="str" cm="1">
        <f t="array" ref="I166">_xlfn.CONCAT(ROUND(F166:H166,2)&amp;", ")</f>
        <v xml:space="preserve">5.85, 14.9, 0.4, </v>
      </c>
      <c r="J166" s="8"/>
    </row>
    <row r="167" spans="1:10" ht="20.100000000000001" customHeight="1" x14ac:dyDescent="0.3">
      <c r="A167" s="8"/>
      <c r="B167" s="8" t="s">
        <v>618</v>
      </c>
      <c r="C167" s="17">
        <f t="shared" si="14"/>
        <v>49.875399999999999</v>
      </c>
      <c r="D167" s="18">
        <f t="shared" si="14"/>
        <v>119.9509</v>
      </c>
      <c r="E167" s="64">
        <f t="shared" si="14"/>
        <v>-1</v>
      </c>
      <c r="F167" s="108">
        <f t="shared" si="11"/>
        <v>6.85</v>
      </c>
      <c r="G167" s="109">
        <f t="shared" si="12"/>
        <v>14.9</v>
      </c>
      <c r="H167" s="110">
        <f t="shared" si="13"/>
        <v>-1</v>
      </c>
      <c r="I167" s="8" t="str" cm="1">
        <f t="array" ref="I167">_xlfn.CONCAT(ROUND(F167:H167,2)&amp;", ")</f>
        <v xml:space="preserve">6.85, 14.9, -1, </v>
      </c>
      <c r="J167" s="8"/>
    </row>
    <row r="168" spans="1:10" ht="20.100000000000001" customHeight="1" x14ac:dyDescent="0.3">
      <c r="A168" s="8"/>
      <c r="B168" s="8" t="s">
        <v>619</v>
      </c>
      <c r="C168" s="17">
        <f t="shared" si="14"/>
        <v>50.875399999999999</v>
      </c>
      <c r="D168" s="18">
        <f t="shared" si="14"/>
        <v>119.9509</v>
      </c>
      <c r="E168" s="64">
        <f t="shared" si="14"/>
        <v>-0.9</v>
      </c>
      <c r="F168" s="108">
        <f t="shared" si="11"/>
        <v>7.85</v>
      </c>
      <c r="G168" s="109">
        <f t="shared" si="12"/>
        <v>14.9</v>
      </c>
      <c r="H168" s="110">
        <f t="shared" si="13"/>
        <v>-0.9</v>
      </c>
      <c r="I168" s="8" t="str" cm="1">
        <f t="array" ref="I168">_xlfn.CONCAT(ROUND(F168:H168,2)&amp;", ")</f>
        <v xml:space="preserve">7.85, 14.9, -0.9, </v>
      </c>
      <c r="J168" s="8"/>
    </row>
    <row r="169" spans="1:10" ht="20.100000000000001" customHeight="1" x14ac:dyDescent="0.3">
      <c r="A169" s="8"/>
      <c r="B169" s="8" t="s">
        <v>620</v>
      </c>
      <c r="C169" s="17">
        <f t="shared" si="14"/>
        <v>51.875399999999999</v>
      </c>
      <c r="D169" s="18">
        <f t="shared" si="14"/>
        <v>119.9509</v>
      </c>
      <c r="E169" s="64">
        <f t="shared" si="14"/>
        <v>-0.7</v>
      </c>
      <c r="F169" s="108">
        <f t="shared" si="11"/>
        <v>8.85</v>
      </c>
      <c r="G169" s="109">
        <f t="shared" si="12"/>
        <v>14.9</v>
      </c>
      <c r="H169" s="110">
        <f t="shared" si="13"/>
        <v>-0.7</v>
      </c>
      <c r="I169" s="8" t="str" cm="1">
        <f t="array" ref="I169">_xlfn.CONCAT(ROUND(F169:H169,2)&amp;", ")</f>
        <v xml:space="preserve">8.85, 14.9, -0.7, </v>
      </c>
      <c r="J169" s="8"/>
    </row>
    <row r="170" spans="1:10" ht="20.100000000000001" customHeight="1" x14ac:dyDescent="0.3">
      <c r="A170" s="47"/>
      <c r="B170" s="47" t="s">
        <v>621</v>
      </c>
      <c r="C170" s="23">
        <f t="shared" si="14"/>
        <v>52.825400000000002</v>
      </c>
      <c r="D170" s="24">
        <f t="shared" si="14"/>
        <v>119.9509</v>
      </c>
      <c r="E170" s="66">
        <f t="shared" si="14"/>
        <v>0.6</v>
      </c>
      <c r="F170" s="111">
        <f t="shared" si="11"/>
        <v>9.8000000000000007</v>
      </c>
      <c r="G170" s="112">
        <f t="shared" si="12"/>
        <v>14.9</v>
      </c>
      <c r="H170" s="113">
        <f t="shared" si="13"/>
        <v>0.6</v>
      </c>
      <c r="I170" s="8" t="str" cm="1">
        <f t="array" ref="I170">_xlfn.CONCAT(ROUND(F170:H170,2)&amp;", ")</f>
        <v xml:space="preserve">9.8, 14.9, 0.6, </v>
      </c>
      <c r="J170" s="8"/>
    </row>
    <row r="171" spans="1:10" ht="20.100000000000001" customHeight="1" x14ac:dyDescent="0.3">
      <c r="A171" s="46"/>
      <c r="B171" s="46" t="s">
        <v>658</v>
      </c>
      <c r="C171" s="17">
        <f t="shared" ref="C171:E192" si="15">MID($B171,SEARCH(C$2,$B171)+3,8)*1</f>
        <v>43.025399999999998</v>
      </c>
      <c r="D171" s="18">
        <f t="shared" si="15"/>
        <v>118.9509</v>
      </c>
      <c r="E171" s="64">
        <f t="shared" si="15"/>
        <v>0.7</v>
      </c>
      <c r="F171" s="17">
        <f t="shared" si="11"/>
        <v>0</v>
      </c>
      <c r="G171" s="18">
        <f t="shared" si="12"/>
        <v>13.9</v>
      </c>
      <c r="H171" s="19">
        <f t="shared" si="13"/>
        <v>0.7</v>
      </c>
      <c r="I171" s="8" t="str" cm="1">
        <f t="array" ref="I171">_xlfn.CONCAT(ROUND(F171:H171,2)&amp;", ")</f>
        <v xml:space="preserve">0, 13.9, 0.7, </v>
      </c>
      <c r="J171" s="8"/>
    </row>
    <row r="172" spans="1:10" ht="20.100000000000001" customHeight="1" x14ac:dyDescent="0.3">
      <c r="A172" s="8"/>
      <c r="B172" s="8" t="s">
        <v>622</v>
      </c>
      <c r="C172" s="17">
        <f t="shared" si="15"/>
        <v>43.9754</v>
      </c>
      <c r="D172" s="18">
        <f t="shared" si="15"/>
        <v>118.9509</v>
      </c>
      <c r="E172" s="64">
        <f t="shared" si="15"/>
        <v>-1</v>
      </c>
      <c r="F172" s="17">
        <f t="shared" si="11"/>
        <v>0.95</v>
      </c>
      <c r="G172" s="18">
        <f t="shared" si="12"/>
        <v>13.9</v>
      </c>
      <c r="H172" s="19">
        <f t="shared" si="13"/>
        <v>-1</v>
      </c>
      <c r="I172" s="8" t="str" cm="1">
        <f t="array" ref="I172">_xlfn.CONCAT(ROUND(F172:H172,2)&amp;", ")</f>
        <v xml:space="preserve">0.95, 13.9, -1, </v>
      </c>
      <c r="J172" s="8"/>
    </row>
    <row r="173" spans="1:10" ht="20.100000000000001" customHeight="1" x14ac:dyDescent="0.3">
      <c r="A173" s="8"/>
      <c r="B173" s="8" t="s">
        <v>623</v>
      </c>
      <c r="C173" s="17">
        <f t="shared" si="15"/>
        <v>44.9754</v>
      </c>
      <c r="D173" s="18">
        <f t="shared" si="15"/>
        <v>118.9509</v>
      </c>
      <c r="E173" s="64">
        <f t="shared" si="15"/>
        <v>-1.3</v>
      </c>
      <c r="F173" s="17">
        <f t="shared" si="11"/>
        <v>1.95</v>
      </c>
      <c r="G173" s="18">
        <f t="shared" si="12"/>
        <v>13.9</v>
      </c>
      <c r="H173" s="19">
        <f t="shared" si="13"/>
        <v>-1.3</v>
      </c>
      <c r="I173" s="8" t="str" cm="1">
        <f t="array" ref="I173">_xlfn.CONCAT(ROUND(F173:H173,2)&amp;", ")</f>
        <v xml:space="preserve">1.95, 13.9, -1.3, </v>
      </c>
      <c r="J173" s="8"/>
    </row>
    <row r="174" spans="1:10" ht="20.100000000000001" customHeight="1" x14ac:dyDescent="0.3">
      <c r="A174" s="8"/>
      <c r="B174" s="8" t="s">
        <v>656</v>
      </c>
      <c r="C174" s="17">
        <f t="shared" si="15"/>
        <v>45.9754</v>
      </c>
      <c r="D174" s="18">
        <f t="shared" si="15"/>
        <v>118.9509</v>
      </c>
      <c r="E174" s="64">
        <f t="shared" si="15"/>
        <v>-1.1000000000000001</v>
      </c>
      <c r="F174" s="17">
        <f t="shared" si="11"/>
        <v>2.95</v>
      </c>
      <c r="G174" s="18">
        <f t="shared" si="12"/>
        <v>13.9</v>
      </c>
      <c r="H174" s="19">
        <f t="shared" si="13"/>
        <v>-1.1000000000000001</v>
      </c>
      <c r="I174" s="8" t="str" cm="1">
        <f t="array" ref="I174">_xlfn.CONCAT(ROUND(F174:H174,2)&amp;", ")</f>
        <v xml:space="preserve">2.95, 13.9, -1.1, </v>
      </c>
      <c r="J174" s="8"/>
    </row>
    <row r="175" spans="1:10" ht="20.100000000000001" customHeight="1" x14ac:dyDescent="0.3">
      <c r="A175" s="8"/>
      <c r="B175" s="8" t="s">
        <v>624</v>
      </c>
      <c r="C175" s="17">
        <f t="shared" si="15"/>
        <v>46.9754</v>
      </c>
      <c r="D175" s="18">
        <f t="shared" si="15"/>
        <v>118.9509</v>
      </c>
      <c r="E175" s="64">
        <f t="shared" si="15"/>
        <v>0.4</v>
      </c>
      <c r="F175" s="17">
        <f t="shared" si="11"/>
        <v>3.95</v>
      </c>
      <c r="G175" s="18">
        <f t="shared" si="12"/>
        <v>13.9</v>
      </c>
      <c r="H175" s="19">
        <f t="shared" si="13"/>
        <v>0.4</v>
      </c>
      <c r="I175" s="8" t="str" cm="1">
        <f t="array" ref="I175">_xlfn.CONCAT(ROUND(F175:H175,2)&amp;", ")</f>
        <v xml:space="preserve">3.95, 13.9, 0.4, </v>
      </c>
      <c r="J175" s="8"/>
    </row>
    <row r="176" spans="1:10" ht="20.100000000000001" customHeight="1" x14ac:dyDescent="0.3">
      <c r="A176" s="8"/>
      <c r="B176" s="8" t="s">
        <v>625</v>
      </c>
      <c r="C176" s="17">
        <f t="shared" si="15"/>
        <v>47.925400000000003</v>
      </c>
      <c r="D176" s="18">
        <f t="shared" si="15"/>
        <v>118.9509</v>
      </c>
      <c r="E176" s="64">
        <f t="shared" si="15"/>
        <v>3.3</v>
      </c>
      <c r="F176" s="17">
        <f t="shared" si="11"/>
        <v>4.9000000000000004</v>
      </c>
      <c r="G176" s="18">
        <f t="shared" si="12"/>
        <v>13.9</v>
      </c>
      <c r="H176" s="19">
        <f t="shared" si="13"/>
        <v>3.3</v>
      </c>
      <c r="I176" s="8" t="str" cm="1">
        <f t="array" ref="I176">_xlfn.CONCAT(ROUND(F176:H176,2)&amp;", ")</f>
        <v xml:space="preserve">4.9, 13.9, 3.3, </v>
      </c>
      <c r="J176" s="8"/>
    </row>
    <row r="177" spans="1:10" ht="20.100000000000001" customHeight="1" x14ac:dyDescent="0.3">
      <c r="A177" s="8"/>
      <c r="B177" s="8" t="s">
        <v>626</v>
      </c>
      <c r="C177" s="17">
        <f t="shared" si="15"/>
        <v>48.875399999999999</v>
      </c>
      <c r="D177" s="18">
        <f t="shared" si="15"/>
        <v>118.9509</v>
      </c>
      <c r="E177" s="64">
        <f t="shared" si="15"/>
        <v>0.4</v>
      </c>
      <c r="F177" s="17">
        <f t="shared" si="11"/>
        <v>5.85</v>
      </c>
      <c r="G177" s="18">
        <f t="shared" si="12"/>
        <v>13.9</v>
      </c>
      <c r="H177" s="19">
        <f t="shared" si="13"/>
        <v>0.4</v>
      </c>
      <c r="I177" s="8" t="str" cm="1">
        <f t="array" ref="I177">_xlfn.CONCAT(ROUND(F177:H177,2)&amp;", ")</f>
        <v xml:space="preserve">5.85, 13.9, 0.4, </v>
      </c>
      <c r="J177" s="8"/>
    </row>
    <row r="178" spans="1:10" ht="20.100000000000001" customHeight="1" x14ac:dyDescent="0.3">
      <c r="A178" s="8"/>
      <c r="B178" s="8" t="s">
        <v>659</v>
      </c>
      <c r="C178" s="17">
        <f t="shared" si="15"/>
        <v>49.875399999999999</v>
      </c>
      <c r="D178" s="18">
        <f t="shared" si="15"/>
        <v>118.9509</v>
      </c>
      <c r="E178" s="64">
        <f t="shared" si="15"/>
        <v>-1.1000000000000001</v>
      </c>
      <c r="F178" s="17">
        <f t="shared" si="11"/>
        <v>6.85</v>
      </c>
      <c r="G178" s="18">
        <f t="shared" si="12"/>
        <v>13.9</v>
      </c>
      <c r="H178" s="19">
        <f t="shared" si="13"/>
        <v>-1.1000000000000001</v>
      </c>
      <c r="I178" s="8" t="str" cm="1">
        <f t="array" ref="I178">_xlfn.CONCAT(ROUND(F178:H178,2)&amp;", ")</f>
        <v xml:space="preserve">6.85, 13.9, -1.1, </v>
      </c>
      <c r="J178" s="8"/>
    </row>
    <row r="179" spans="1:10" ht="20.100000000000001" customHeight="1" x14ac:dyDescent="0.3">
      <c r="A179" s="8"/>
      <c r="B179" s="8" t="s">
        <v>627</v>
      </c>
      <c r="C179" s="17">
        <f t="shared" si="15"/>
        <v>50.875399999999999</v>
      </c>
      <c r="D179" s="18">
        <f t="shared" si="15"/>
        <v>118.9509</v>
      </c>
      <c r="E179" s="64">
        <f t="shared" si="15"/>
        <v>-1.4</v>
      </c>
      <c r="F179" s="17">
        <f t="shared" si="11"/>
        <v>7.85</v>
      </c>
      <c r="G179" s="18">
        <f t="shared" si="12"/>
        <v>13.9</v>
      </c>
      <c r="H179" s="19">
        <f t="shared" si="13"/>
        <v>-1.4</v>
      </c>
      <c r="I179" s="8" t="str" cm="1">
        <f t="array" ref="I179">_xlfn.CONCAT(ROUND(F179:H179,2)&amp;", ")</f>
        <v xml:space="preserve">7.85, 13.9, -1.4, </v>
      </c>
      <c r="J179" s="8"/>
    </row>
    <row r="180" spans="1:10" ht="20.100000000000001" customHeight="1" x14ac:dyDescent="0.3">
      <c r="A180" s="8"/>
      <c r="B180" s="8" t="s">
        <v>628</v>
      </c>
      <c r="C180" s="17">
        <f t="shared" si="15"/>
        <v>51.875399999999999</v>
      </c>
      <c r="D180" s="18">
        <f t="shared" si="15"/>
        <v>118.9509</v>
      </c>
      <c r="E180" s="64">
        <f t="shared" si="15"/>
        <v>-1.1000000000000001</v>
      </c>
      <c r="F180" s="17">
        <f t="shared" si="11"/>
        <v>8.85</v>
      </c>
      <c r="G180" s="18">
        <f t="shared" si="12"/>
        <v>13.9</v>
      </c>
      <c r="H180" s="19">
        <f t="shared" si="13"/>
        <v>-1.1000000000000001</v>
      </c>
      <c r="I180" s="8" t="str" cm="1">
        <f t="array" ref="I180">_xlfn.CONCAT(ROUND(F180:H180,2)&amp;", ")</f>
        <v xml:space="preserve">8.85, 13.9, -1.1, </v>
      </c>
      <c r="J180" s="8"/>
    </row>
    <row r="181" spans="1:10" ht="20.100000000000001" customHeight="1" x14ac:dyDescent="0.3">
      <c r="A181" s="8"/>
      <c r="B181" s="8" t="s">
        <v>121</v>
      </c>
      <c r="C181" s="17">
        <f t="shared" si="15"/>
        <v>52.825400000000002</v>
      </c>
      <c r="D181" s="18">
        <f t="shared" si="15"/>
        <v>118.9509</v>
      </c>
      <c r="E181" s="64">
        <f t="shared" si="15"/>
        <v>0</v>
      </c>
      <c r="F181" s="17">
        <f t="shared" si="11"/>
        <v>9.8000000000000007</v>
      </c>
      <c r="G181" s="18">
        <f t="shared" si="12"/>
        <v>13.9</v>
      </c>
      <c r="H181" s="19">
        <f t="shared" si="13"/>
        <v>0</v>
      </c>
      <c r="I181" s="8" t="str" cm="1">
        <f t="array" ref="I181">_xlfn.CONCAT(ROUND(F181:H181,2)&amp;", ")</f>
        <v xml:space="preserve">9.8, 13.9, 0, </v>
      </c>
      <c r="J181" s="8"/>
    </row>
    <row r="182" spans="1:10" ht="20.100000000000001" customHeight="1" x14ac:dyDescent="0.3">
      <c r="A182" s="49"/>
      <c r="B182" s="49" t="s">
        <v>660</v>
      </c>
      <c r="C182" s="50">
        <f t="shared" si="15"/>
        <v>43.025399999999998</v>
      </c>
      <c r="D182" s="51">
        <f t="shared" si="15"/>
        <v>117.9509</v>
      </c>
      <c r="E182" s="70">
        <f t="shared" si="15"/>
        <v>0.6</v>
      </c>
      <c r="F182" s="50">
        <f t="shared" si="11"/>
        <v>0</v>
      </c>
      <c r="G182" s="51">
        <f t="shared" si="12"/>
        <v>12.9</v>
      </c>
      <c r="H182" s="52">
        <f t="shared" si="13"/>
        <v>0.6</v>
      </c>
      <c r="I182" s="8" t="str" cm="1">
        <f t="array" ref="I182">_xlfn.CONCAT(ROUND(F182:H182,2)&amp;", ")</f>
        <v xml:space="preserve">0, 12.9, 0.6, </v>
      </c>
      <c r="J182" s="8"/>
    </row>
    <row r="183" spans="1:10" ht="20.100000000000001" customHeight="1" x14ac:dyDescent="0.3">
      <c r="A183" s="8"/>
      <c r="B183" s="8" t="s">
        <v>629</v>
      </c>
      <c r="C183" s="17">
        <f t="shared" si="15"/>
        <v>43.9754</v>
      </c>
      <c r="D183" s="18">
        <f t="shared" si="15"/>
        <v>117.9509</v>
      </c>
      <c r="E183" s="64">
        <f t="shared" si="15"/>
        <v>-1</v>
      </c>
      <c r="F183" s="17">
        <f t="shared" si="11"/>
        <v>0.95</v>
      </c>
      <c r="G183" s="18">
        <f t="shared" si="12"/>
        <v>12.9</v>
      </c>
      <c r="H183" s="19">
        <f t="shared" si="13"/>
        <v>-1</v>
      </c>
      <c r="I183" s="8" t="str" cm="1">
        <f t="array" ref="I183">_xlfn.CONCAT(ROUND(F183:H183,2)&amp;", ")</f>
        <v xml:space="preserve">0.95, 12.9, -1, </v>
      </c>
      <c r="J183" s="8"/>
    </row>
    <row r="184" spans="1:10" ht="20.100000000000001" customHeight="1" x14ac:dyDescent="0.3">
      <c r="A184" s="8"/>
      <c r="B184" s="8" t="s">
        <v>630</v>
      </c>
      <c r="C184" s="17">
        <f t="shared" si="15"/>
        <v>44.9754</v>
      </c>
      <c r="D184" s="18">
        <f t="shared" si="15"/>
        <v>117.9509</v>
      </c>
      <c r="E184" s="64">
        <f t="shared" si="15"/>
        <v>-1.3</v>
      </c>
      <c r="F184" s="17">
        <f t="shared" si="11"/>
        <v>1.95</v>
      </c>
      <c r="G184" s="18">
        <f t="shared" si="12"/>
        <v>12.9</v>
      </c>
      <c r="H184" s="19">
        <f t="shared" si="13"/>
        <v>-1.3</v>
      </c>
      <c r="I184" s="8" t="str" cm="1">
        <f t="array" ref="I184">_xlfn.CONCAT(ROUND(F184:H184,2)&amp;", ")</f>
        <v xml:space="preserve">1.95, 12.9, -1.3, </v>
      </c>
      <c r="J184" s="8"/>
    </row>
    <row r="185" spans="1:10" ht="20.100000000000001" customHeight="1" x14ac:dyDescent="0.3">
      <c r="A185" s="8"/>
      <c r="B185" s="8" t="s">
        <v>631</v>
      </c>
      <c r="C185" s="17">
        <f t="shared" si="15"/>
        <v>45.9754</v>
      </c>
      <c r="D185" s="18">
        <f t="shared" si="15"/>
        <v>117.9509</v>
      </c>
      <c r="E185" s="64">
        <f t="shared" si="15"/>
        <v>-1</v>
      </c>
      <c r="F185" s="17">
        <f t="shared" si="11"/>
        <v>2.95</v>
      </c>
      <c r="G185" s="18">
        <f t="shared" si="12"/>
        <v>12.9</v>
      </c>
      <c r="H185" s="19">
        <f t="shared" si="13"/>
        <v>-1</v>
      </c>
      <c r="I185" s="8" t="str" cm="1">
        <f t="array" ref="I185">_xlfn.CONCAT(ROUND(F185:H185,2)&amp;", ")</f>
        <v xml:space="preserve">2.95, 12.9, -1, </v>
      </c>
      <c r="J185" s="8"/>
    </row>
    <row r="186" spans="1:10" ht="20.100000000000001" customHeight="1" x14ac:dyDescent="0.3">
      <c r="A186" s="8"/>
      <c r="B186" s="8" t="s">
        <v>632</v>
      </c>
      <c r="C186" s="17">
        <f t="shared" si="15"/>
        <v>46.9754</v>
      </c>
      <c r="D186" s="18">
        <f t="shared" si="15"/>
        <v>117.9509</v>
      </c>
      <c r="E186" s="64">
        <f t="shared" si="15"/>
        <v>0.4</v>
      </c>
      <c r="F186" s="17">
        <f t="shared" si="11"/>
        <v>3.95</v>
      </c>
      <c r="G186" s="18">
        <f t="shared" si="12"/>
        <v>12.9</v>
      </c>
      <c r="H186" s="19">
        <f t="shared" si="13"/>
        <v>0.4</v>
      </c>
      <c r="I186" s="8" t="str" cm="1">
        <f t="array" ref="I186">_xlfn.CONCAT(ROUND(F186:H186,2)&amp;", ")</f>
        <v xml:space="preserve">3.95, 12.9, 0.4, </v>
      </c>
      <c r="J186" s="8"/>
    </row>
    <row r="187" spans="1:10" ht="20.100000000000001" customHeight="1" x14ac:dyDescent="0.3">
      <c r="A187" s="8"/>
      <c r="B187" s="8" t="s">
        <v>633</v>
      </c>
      <c r="C187" s="17">
        <f t="shared" si="15"/>
        <v>47.925400000000003</v>
      </c>
      <c r="D187" s="18">
        <f t="shared" si="15"/>
        <v>117.9509</v>
      </c>
      <c r="E187" s="64">
        <f t="shared" si="15"/>
        <v>2.5</v>
      </c>
      <c r="F187" s="17">
        <f t="shared" si="11"/>
        <v>4.9000000000000004</v>
      </c>
      <c r="G187" s="18">
        <f t="shared" si="12"/>
        <v>12.9</v>
      </c>
      <c r="H187" s="19">
        <f t="shared" si="13"/>
        <v>2.5</v>
      </c>
      <c r="I187" s="8" t="str" cm="1">
        <f t="array" ref="I187">_xlfn.CONCAT(ROUND(F187:H187,2)&amp;", ")</f>
        <v xml:space="preserve">4.9, 12.9, 2.5, </v>
      </c>
      <c r="J187" s="8"/>
    </row>
    <row r="188" spans="1:10" ht="20.100000000000001" customHeight="1" x14ac:dyDescent="0.3">
      <c r="A188" s="8"/>
      <c r="B188" s="8" t="s">
        <v>122</v>
      </c>
      <c r="C188" s="17">
        <f t="shared" si="15"/>
        <v>48.875399999999999</v>
      </c>
      <c r="D188" s="18">
        <f t="shared" si="15"/>
        <v>117.9509</v>
      </c>
      <c r="E188" s="64">
        <f t="shared" si="15"/>
        <v>0</v>
      </c>
      <c r="F188" s="17">
        <f t="shared" si="11"/>
        <v>5.85</v>
      </c>
      <c r="G188" s="18">
        <f t="shared" si="12"/>
        <v>12.9</v>
      </c>
      <c r="H188" s="19">
        <f t="shared" si="13"/>
        <v>0</v>
      </c>
      <c r="I188" s="8" t="str" cm="1">
        <f t="array" ref="I188">_xlfn.CONCAT(ROUND(F188:H188,2)&amp;", ")</f>
        <v xml:space="preserve">5.85, 12.9, 0, </v>
      </c>
      <c r="J188" s="8"/>
    </row>
    <row r="189" spans="1:10" ht="20.100000000000001" customHeight="1" x14ac:dyDescent="0.3">
      <c r="A189" s="8"/>
      <c r="B189" s="8" t="s">
        <v>634</v>
      </c>
      <c r="C189" s="17">
        <f t="shared" si="15"/>
        <v>49.875399999999999</v>
      </c>
      <c r="D189" s="18">
        <f t="shared" si="15"/>
        <v>117.9509</v>
      </c>
      <c r="E189" s="64">
        <f t="shared" si="15"/>
        <v>-0.8</v>
      </c>
      <c r="F189" s="17">
        <f t="shared" si="11"/>
        <v>6.85</v>
      </c>
      <c r="G189" s="18">
        <f t="shared" si="12"/>
        <v>12.9</v>
      </c>
      <c r="H189" s="19">
        <f t="shared" si="13"/>
        <v>-0.8</v>
      </c>
      <c r="I189" s="8" t="str" cm="1">
        <f t="array" ref="I189">_xlfn.CONCAT(ROUND(F189:H189,2)&amp;", ")</f>
        <v xml:space="preserve">6.85, 12.9, -0.8, </v>
      </c>
      <c r="J189" s="8"/>
    </row>
    <row r="190" spans="1:10" ht="20.100000000000001" customHeight="1" x14ac:dyDescent="0.3">
      <c r="A190" s="8"/>
      <c r="B190" s="8" t="s">
        <v>635</v>
      </c>
      <c r="C190" s="17">
        <f t="shared" si="15"/>
        <v>50.875399999999999</v>
      </c>
      <c r="D190" s="18">
        <f t="shared" si="15"/>
        <v>117.9509</v>
      </c>
      <c r="E190" s="64">
        <f t="shared" si="15"/>
        <v>-1.1000000000000001</v>
      </c>
      <c r="F190" s="17">
        <f t="shared" si="11"/>
        <v>7.85</v>
      </c>
      <c r="G190" s="18">
        <f t="shared" si="12"/>
        <v>12.9</v>
      </c>
      <c r="H190" s="19">
        <f t="shared" si="13"/>
        <v>-1.1000000000000001</v>
      </c>
      <c r="I190" s="8" t="str" cm="1">
        <f t="array" ref="I190">_xlfn.CONCAT(ROUND(F190:H190,2)&amp;", ")</f>
        <v xml:space="preserve">7.85, 12.9, -1.1, </v>
      </c>
      <c r="J190" s="8"/>
    </row>
    <row r="191" spans="1:10" ht="20.100000000000001" customHeight="1" x14ac:dyDescent="0.3">
      <c r="A191" s="8"/>
      <c r="B191" s="8" t="s">
        <v>636</v>
      </c>
      <c r="C191" s="17">
        <f t="shared" si="15"/>
        <v>51.875399999999999</v>
      </c>
      <c r="D191" s="18">
        <f t="shared" si="15"/>
        <v>117.9509</v>
      </c>
      <c r="E191" s="64">
        <f t="shared" si="15"/>
        <v>-0.9</v>
      </c>
      <c r="F191" s="17">
        <f t="shared" si="11"/>
        <v>8.85</v>
      </c>
      <c r="G191" s="18">
        <f t="shared" si="12"/>
        <v>12.9</v>
      </c>
      <c r="H191" s="19">
        <f t="shared" si="13"/>
        <v>-0.9</v>
      </c>
      <c r="I191" s="8" t="str" cm="1">
        <f t="array" ref="I191">_xlfn.CONCAT(ROUND(F191:H191,2)&amp;", ")</f>
        <v xml:space="preserve">8.85, 12.9, -0.9, </v>
      </c>
      <c r="J191" s="8"/>
    </row>
    <row r="192" spans="1:10" ht="20.100000000000001" customHeight="1" x14ac:dyDescent="0.3">
      <c r="A192" s="53"/>
      <c r="B192" s="53" t="s">
        <v>637</v>
      </c>
      <c r="C192" s="60">
        <f t="shared" si="15"/>
        <v>52.825400000000002</v>
      </c>
      <c r="D192" s="61">
        <f t="shared" si="15"/>
        <v>117.9509</v>
      </c>
      <c r="E192" s="72">
        <f t="shared" si="15"/>
        <v>0.4</v>
      </c>
      <c r="F192" s="60">
        <f t="shared" si="11"/>
        <v>9.8000000000000007</v>
      </c>
      <c r="G192" s="61">
        <f t="shared" si="12"/>
        <v>12.9</v>
      </c>
      <c r="H192" s="62">
        <f t="shared" si="13"/>
        <v>0.4</v>
      </c>
      <c r="I192" s="8" t="str" cm="1">
        <f t="array" ref="I192">_xlfn.CONCAT(ROUND(F192:H192,2)&amp;", ")</f>
        <v xml:space="preserve">9.8, 12.9, 0.4, </v>
      </c>
      <c r="J192" s="8"/>
    </row>
    <row r="193" spans="1:10" ht="20.100000000000001" customHeight="1" x14ac:dyDescent="0.3">
      <c r="A193" s="54"/>
      <c r="B193" s="49" t="s">
        <v>123</v>
      </c>
      <c r="C193" s="50">
        <f t="shared" ref="C193:E246" si="16">MID($B193,SEARCH(C$2,$B193)+3,8)*1</f>
        <v>43.025399999999998</v>
      </c>
      <c r="D193" s="51">
        <f t="shared" si="16"/>
        <v>116.9509</v>
      </c>
      <c r="E193" s="70">
        <f t="shared" si="16"/>
        <v>0</v>
      </c>
      <c r="F193" s="50">
        <f t="shared" si="11"/>
        <v>0</v>
      </c>
      <c r="G193" s="51">
        <f t="shared" si="12"/>
        <v>11.9</v>
      </c>
      <c r="H193" s="52">
        <f t="shared" si="13"/>
        <v>0</v>
      </c>
      <c r="I193" s="8" t="str" cm="1">
        <f t="array" ref="I193">_xlfn.CONCAT(ROUND(F193:H193,2)&amp;", ")</f>
        <v xml:space="preserve">0, 11.9, 0, </v>
      </c>
      <c r="J193" s="8"/>
    </row>
    <row r="194" spans="1:10" ht="20.100000000000001" customHeight="1" x14ac:dyDescent="0.3">
      <c r="A194" s="48"/>
      <c r="B194" s="8" t="s">
        <v>638</v>
      </c>
      <c r="C194" s="17">
        <f t="shared" si="16"/>
        <v>43.9754</v>
      </c>
      <c r="D194" s="18">
        <f t="shared" si="16"/>
        <v>116.9509</v>
      </c>
      <c r="E194" s="64">
        <f t="shared" si="16"/>
        <v>-0.5</v>
      </c>
      <c r="F194" s="17">
        <f t="shared" si="11"/>
        <v>0.95</v>
      </c>
      <c r="G194" s="18">
        <f t="shared" si="12"/>
        <v>11.9</v>
      </c>
      <c r="H194" s="19">
        <f t="shared" si="13"/>
        <v>-0.5</v>
      </c>
      <c r="I194" s="8" t="str" cm="1">
        <f t="array" ref="I194">_xlfn.CONCAT(ROUND(F194:H194,2)&amp;", ")</f>
        <v xml:space="preserve">0.95, 11.9, -0.5, </v>
      </c>
      <c r="J194" s="8"/>
    </row>
    <row r="195" spans="1:10" ht="20.100000000000001" customHeight="1" x14ac:dyDescent="0.3">
      <c r="A195" s="48"/>
      <c r="B195" s="8" t="s">
        <v>661</v>
      </c>
      <c r="C195" s="17">
        <f t="shared" si="16"/>
        <v>44.9754</v>
      </c>
      <c r="D195" s="18">
        <f t="shared" si="16"/>
        <v>116.9509</v>
      </c>
      <c r="E195" s="64">
        <f t="shared" si="16"/>
        <v>-0.6</v>
      </c>
      <c r="F195" s="17">
        <f t="shared" si="11"/>
        <v>1.95</v>
      </c>
      <c r="G195" s="18">
        <f t="shared" si="12"/>
        <v>11.9</v>
      </c>
      <c r="H195" s="19">
        <f t="shared" si="13"/>
        <v>-0.6</v>
      </c>
      <c r="I195" s="8" t="str" cm="1">
        <f t="array" ref="I195">_xlfn.CONCAT(ROUND(F195:H195,2)&amp;", ")</f>
        <v xml:space="preserve">1.95, 11.9, -0.6, </v>
      </c>
      <c r="J195" s="8"/>
    </row>
    <row r="196" spans="1:10" ht="20.100000000000001" customHeight="1" x14ac:dyDescent="0.3">
      <c r="A196" s="48"/>
      <c r="B196" s="8" t="s">
        <v>662</v>
      </c>
      <c r="C196" s="17">
        <f t="shared" si="16"/>
        <v>45.9754</v>
      </c>
      <c r="D196" s="18">
        <f t="shared" si="16"/>
        <v>116.9509</v>
      </c>
      <c r="E196" s="64">
        <f t="shared" si="16"/>
        <v>-0.6</v>
      </c>
      <c r="F196" s="17">
        <f t="shared" si="11"/>
        <v>2.95</v>
      </c>
      <c r="G196" s="18">
        <f t="shared" si="12"/>
        <v>11.9</v>
      </c>
      <c r="H196" s="19">
        <f t="shared" si="13"/>
        <v>-0.6</v>
      </c>
      <c r="I196" s="8" t="str" cm="1">
        <f t="array" ref="I196">_xlfn.CONCAT(ROUND(F196:H196,2)&amp;", ")</f>
        <v xml:space="preserve">2.95, 11.9, -0.6, </v>
      </c>
      <c r="J196" s="8"/>
    </row>
    <row r="197" spans="1:10" ht="20.100000000000001" customHeight="1" x14ac:dyDescent="0.3">
      <c r="A197" s="48"/>
      <c r="B197" s="8" t="s">
        <v>124</v>
      </c>
      <c r="C197" s="17">
        <f t="shared" si="16"/>
        <v>46.9754</v>
      </c>
      <c r="D197" s="18">
        <f t="shared" si="16"/>
        <v>116.9509</v>
      </c>
      <c r="E197" s="64">
        <f t="shared" si="16"/>
        <v>0</v>
      </c>
      <c r="F197" s="17">
        <f t="shared" si="11"/>
        <v>3.95</v>
      </c>
      <c r="G197" s="18">
        <f t="shared" si="12"/>
        <v>11.9</v>
      </c>
      <c r="H197" s="19">
        <f t="shared" si="13"/>
        <v>0</v>
      </c>
      <c r="I197" s="8" t="str" cm="1">
        <f t="array" ref="I197">_xlfn.CONCAT(ROUND(F197:H197,2)&amp;", ")</f>
        <v xml:space="preserve">3.95, 11.9, 0, </v>
      </c>
      <c r="J197" s="8"/>
    </row>
    <row r="198" spans="1:10" ht="20.100000000000001" customHeight="1" x14ac:dyDescent="0.3">
      <c r="A198" s="48"/>
      <c r="B198" s="8" t="s">
        <v>639</v>
      </c>
      <c r="C198" s="17">
        <f t="shared" si="16"/>
        <v>47.925400000000003</v>
      </c>
      <c r="D198" s="18">
        <f t="shared" si="16"/>
        <v>116.9509</v>
      </c>
      <c r="E198" s="64">
        <f t="shared" si="16"/>
        <v>1.3</v>
      </c>
      <c r="F198" s="17">
        <f t="shared" ref="F198:F261" si="17">ROUND(C198-$L$2,2)</f>
        <v>4.9000000000000004</v>
      </c>
      <c r="G198" s="18">
        <f t="shared" ref="G198:G261" si="18">ROUND(D198-$L$3,2)</f>
        <v>11.9</v>
      </c>
      <c r="H198" s="19">
        <f t="shared" ref="H198:H261" si="19">ROUND(E198-$L$4,2)</f>
        <v>1.3</v>
      </c>
      <c r="I198" s="8" t="str" cm="1">
        <f t="array" ref="I198">_xlfn.CONCAT(ROUND(F198:H198,2)&amp;", ")</f>
        <v xml:space="preserve">4.9, 11.9, 1.3, </v>
      </c>
      <c r="J198" s="8"/>
    </row>
    <row r="199" spans="1:10" ht="20.100000000000001" customHeight="1" x14ac:dyDescent="0.3">
      <c r="A199" s="48"/>
      <c r="B199" s="8" t="s">
        <v>125</v>
      </c>
      <c r="C199" s="17">
        <f t="shared" si="16"/>
        <v>48.875399999999999</v>
      </c>
      <c r="D199" s="18">
        <f t="shared" si="16"/>
        <v>116.9509</v>
      </c>
      <c r="E199" s="64">
        <f t="shared" si="16"/>
        <v>0</v>
      </c>
      <c r="F199" s="17">
        <f t="shared" si="17"/>
        <v>5.85</v>
      </c>
      <c r="G199" s="18">
        <f t="shared" si="18"/>
        <v>11.9</v>
      </c>
      <c r="H199" s="19">
        <f t="shared" si="19"/>
        <v>0</v>
      </c>
      <c r="I199" s="8" t="str" cm="1">
        <f t="array" ref="I199">_xlfn.CONCAT(ROUND(F199:H199,2)&amp;", ")</f>
        <v xml:space="preserve">5.85, 11.9, 0, </v>
      </c>
      <c r="J199" s="8"/>
    </row>
    <row r="200" spans="1:10" ht="20.100000000000001" customHeight="1" x14ac:dyDescent="0.3">
      <c r="A200" s="48"/>
      <c r="B200" s="8" t="s">
        <v>663</v>
      </c>
      <c r="C200" s="17">
        <f t="shared" si="16"/>
        <v>49.875399999999999</v>
      </c>
      <c r="D200" s="18">
        <f t="shared" si="16"/>
        <v>116.9509</v>
      </c>
      <c r="E200" s="64">
        <f t="shared" si="16"/>
        <v>-0.4</v>
      </c>
      <c r="F200" s="17">
        <f t="shared" si="17"/>
        <v>6.85</v>
      </c>
      <c r="G200" s="18">
        <f t="shared" si="18"/>
        <v>11.9</v>
      </c>
      <c r="H200" s="19">
        <f t="shared" si="19"/>
        <v>-0.4</v>
      </c>
      <c r="I200" s="8" t="str" cm="1">
        <f t="array" ref="I200">_xlfn.CONCAT(ROUND(F200:H200,2)&amp;", ")</f>
        <v xml:space="preserve">6.85, 11.9, -0.4, </v>
      </c>
      <c r="J200" s="8"/>
    </row>
    <row r="201" spans="1:10" ht="20.100000000000001" customHeight="1" x14ac:dyDescent="0.3">
      <c r="A201" s="48"/>
      <c r="B201" s="8" t="s">
        <v>664</v>
      </c>
      <c r="C201" s="17">
        <f t="shared" si="16"/>
        <v>50.875399999999999</v>
      </c>
      <c r="D201" s="18">
        <f t="shared" si="16"/>
        <v>116.9509</v>
      </c>
      <c r="E201" s="64">
        <f t="shared" si="16"/>
        <v>-0.4</v>
      </c>
      <c r="F201" s="17">
        <f t="shared" si="17"/>
        <v>7.85</v>
      </c>
      <c r="G201" s="18">
        <f t="shared" si="18"/>
        <v>11.9</v>
      </c>
      <c r="H201" s="19">
        <f t="shared" si="19"/>
        <v>-0.4</v>
      </c>
      <c r="I201" s="8" t="str" cm="1">
        <f t="array" ref="I201">_xlfn.CONCAT(ROUND(F201:H201,2)&amp;", ")</f>
        <v xml:space="preserve">7.85, 11.9, -0.4, </v>
      </c>
      <c r="J201" s="8"/>
    </row>
    <row r="202" spans="1:10" ht="20.100000000000001" customHeight="1" x14ac:dyDescent="0.3">
      <c r="A202" s="48"/>
      <c r="B202" s="8" t="s">
        <v>640</v>
      </c>
      <c r="C202" s="17">
        <f t="shared" si="16"/>
        <v>51.875399999999999</v>
      </c>
      <c r="D202" s="18">
        <f t="shared" si="16"/>
        <v>116.9509</v>
      </c>
      <c r="E202" s="64">
        <f t="shared" si="16"/>
        <v>-0.4</v>
      </c>
      <c r="F202" s="17">
        <f t="shared" si="17"/>
        <v>8.85</v>
      </c>
      <c r="G202" s="18">
        <f t="shared" si="18"/>
        <v>11.9</v>
      </c>
      <c r="H202" s="19">
        <f t="shared" si="19"/>
        <v>-0.4</v>
      </c>
      <c r="I202" s="8" t="str" cm="1">
        <f t="array" ref="I202">_xlfn.CONCAT(ROUND(F202:H202,2)&amp;", ")</f>
        <v xml:space="preserve">8.85, 11.9, -0.4, </v>
      </c>
      <c r="J202" s="8"/>
    </row>
    <row r="203" spans="1:10" ht="20.100000000000001" customHeight="1" x14ac:dyDescent="0.3">
      <c r="A203" s="55"/>
      <c r="B203" s="53" t="s">
        <v>126</v>
      </c>
      <c r="C203" s="60">
        <f t="shared" si="16"/>
        <v>52.825400000000002</v>
      </c>
      <c r="D203" s="61">
        <f t="shared" si="16"/>
        <v>116.9509</v>
      </c>
      <c r="E203" s="72">
        <f t="shared" si="16"/>
        <v>0</v>
      </c>
      <c r="F203" s="60">
        <f t="shared" si="17"/>
        <v>9.8000000000000007</v>
      </c>
      <c r="G203" s="61">
        <f t="shared" si="18"/>
        <v>11.9</v>
      </c>
      <c r="H203" s="62">
        <f t="shared" si="19"/>
        <v>0</v>
      </c>
      <c r="I203" s="8" t="str" cm="1">
        <f t="array" ref="I203">_xlfn.CONCAT(ROUND(F203:H203,2)&amp;", ")</f>
        <v xml:space="preserve">9.8, 11.9, 0, </v>
      </c>
      <c r="J203" s="8"/>
    </row>
    <row r="204" spans="1:10" ht="20.100000000000001" customHeight="1" x14ac:dyDescent="0.3">
      <c r="A204" s="49"/>
      <c r="B204" s="49" t="s">
        <v>665</v>
      </c>
      <c r="C204" s="50">
        <f t="shared" si="16"/>
        <v>43.025399999999998</v>
      </c>
      <c r="D204" s="51">
        <f t="shared" si="16"/>
        <v>115.9509</v>
      </c>
      <c r="E204" s="70">
        <f t="shared" si="16"/>
        <v>-0.4</v>
      </c>
      <c r="F204" s="50">
        <f t="shared" si="17"/>
        <v>0</v>
      </c>
      <c r="G204" s="51">
        <f t="shared" si="18"/>
        <v>10.9</v>
      </c>
      <c r="H204" s="52">
        <f t="shared" si="19"/>
        <v>-0.4</v>
      </c>
      <c r="I204" s="8" t="str" cm="1">
        <f t="array" ref="I204">_xlfn.CONCAT(ROUND(F204:H204,2)&amp;", ")</f>
        <v xml:space="preserve">0, 10.9, -0.4, </v>
      </c>
      <c r="J204" s="8"/>
    </row>
    <row r="205" spans="1:10" ht="20.100000000000001" customHeight="1" x14ac:dyDescent="0.3">
      <c r="A205" s="8"/>
      <c r="B205" s="8" t="s">
        <v>641</v>
      </c>
      <c r="C205" s="17">
        <f t="shared" si="16"/>
        <v>43.9754</v>
      </c>
      <c r="D205" s="18">
        <f t="shared" si="16"/>
        <v>115.9509</v>
      </c>
      <c r="E205" s="64">
        <f t="shared" si="16"/>
        <v>1.1000000000000001</v>
      </c>
      <c r="F205" s="17">
        <f t="shared" si="17"/>
        <v>0.95</v>
      </c>
      <c r="G205" s="18">
        <f t="shared" si="18"/>
        <v>10.9</v>
      </c>
      <c r="H205" s="19">
        <f t="shared" si="19"/>
        <v>1.1000000000000001</v>
      </c>
      <c r="I205" s="8" t="str" cm="1">
        <f t="array" ref="I205">_xlfn.CONCAT(ROUND(F205:H205,2)&amp;", ")</f>
        <v xml:space="preserve">0.95, 10.9, 1.1, </v>
      </c>
      <c r="J205" s="8"/>
    </row>
    <row r="206" spans="1:10" ht="20.100000000000001" customHeight="1" x14ac:dyDescent="0.3">
      <c r="A206" s="8"/>
      <c r="B206" s="8" t="s">
        <v>642</v>
      </c>
      <c r="C206" s="17">
        <f t="shared" si="16"/>
        <v>44.9754</v>
      </c>
      <c r="D206" s="18">
        <f t="shared" si="16"/>
        <v>115.9509</v>
      </c>
      <c r="E206" s="64">
        <f t="shared" si="16"/>
        <v>2.2000000000000002</v>
      </c>
      <c r="F206" s="17">
        <f t="shared" si="17"/>
        <v>1.95</v>
      </c>
      <c r="G206" s="18">
        <f t="shared" si="18"/>
        <v>10.9</v>
      </c>
      <c r="H206" s="19">
        <f t="shared" si="19"/>
        <v>2.2000000000000002</v>
      </c>
      <c r="I206" s="8" t="str" cm="1">
        <f t="array" ref="I206">_xlfn.CONCAT(ROUND(F206:H206,2)&amp;", ")</f>
        <v xml:space="preserve">1.95, 10.9, 2.2, </v>
      </c>
      <c r="J206" s="8"/>
    </row>
    <row r="207" spans="1:10" ht="20.100000000000001" customHeight="1" x14ac:dyDescent="0.3">
      <c r="A207" s="8"/>
      <c r="B207" s="8" t="s">
        <v>643</v>
      </c>
      <c r="C207" s="17">
        <f t="shared" si="16"/>
        <v>45.9754</v>
      </c>
      <c r="D207" s="18">
        <f t="shared" si="16"/>
        <v>115.9509</v>
      </c>
      <c r="E207" s="64">
        <f t="shared" si="16"/>
        <v>1.2</v>
      </c>
      <c r="F207" s="17">
        <f t="shared" si="17"/>
        <v>2.95</v>
      </c>
      <c r="G207" s="18">
        <f t="shared" si="18"/>
        <v>10.9</v>
      </c>
      <c r="H207" s="19">
        <f t="shared" si="19"/>
        <v>1.2</v>
      </c>
      <c r="I207" s="8" t="str" cm="1">
        <f t="array" ref="I207">_xlfn.CONCAT(ROUND(F207:H207,2)&amp;", ")</f>
        <v xml:space="preserve">2.95, 10.9, 1.2, </v>
      </c>
      <c r="J207" s="8"/>
    </row>
    <row r="208" spans="1:10" ht="20.100000000000001" customHeight="1" x14ac:dyDescent="0.3">
      <c r="A208" s="8"/>
      <c r="B208" s="8" t="s">
        <v>644</v>
      </c>
      <c r="C208" s="17">
        <f t="shared" si="16"/>
        <v>46.9754</v>
      </c>
      <c r="D208" s="18">
        <f t="shared" si="16"/>
        <v>115.9509</v>
      </c>
      <c r="E208" s="64">
        <f t="shared" si="16"/>
        <v>0.6</v>
      </c>
      <c r="F208" s="17">
        <f t="shared" si="17"/>
        <v>3.95</v>
      </c>
      <c r="G208" s="18">
        <f t="shared" si="18"/>
        <v>10.9</v>
      </c>
      <c r="H208" s="19">
        <f t="shared" si="19"/>
        <v>0.6</v>
      </c>
      <c r="I208" s="8" t="str" cm="1">
        <f t="array" ref="I208">_xlfn.CONCAT(ROUND(F208:H208,2)&amp;", ")</f>
        <v xml:space="preserve">3.95, 10.9, 0.6, </v>
      </c>
      <c r="J208" s="8"/>
    </row>
    <row r="209" spans="1:10" ht="20.100000000000001" customHeight="1" x14ac:dyDescent="0.3">
      <c r="A209" s="8"/>
      <c r="B209" s="8" t="s">
        <v>127</v>
      </c>
      <c r="C209" s="17">
        <f t="shared" si="16"/>
        <v>47.925400000000003</v>
      </c>
      <c r="D209" s="18">
        <f t="shared" si="16"/>
        <v>115.9509</v>
      </c>
      <c r="E209" s="64">
        <f t="shared" si="16"/>
        <v>0</v>
      </c>
      <c r="F209" s="17">
        <f t="shared" si="17"/>
        <v>4.9000000000000004</v>
      </c>
      <c r="G209" s="18">
        <f t="shared" si="18"/>
        <v>10.9</v>
      </c>
      <c r="H209" s="19">
        <f t="shared" si="19"/>
        <v>0</v>
      </c>
      <c r="I209" s="8" t="str" cm="1">
        <f t="array" ref="I209">_xlfn.CONCAT(ROUND(F209:H209,2)&amp;", ")</f>
        <v xml:space="preserve">4.9, 10.9, 0, </v>
      </c>
      <c r="J209" s="8"/>
    </row>
    <row r="210" spans="1:10" ht="20.100000000000001" customHeight="1" x14ac:dyDescent="0.3">
      <c r="A210" s="8"/>
      <c r="B210" s="8" t="s">
        <v>645</v>
      </c>
      <c r="C210" s="17">
        <f t="shared" si="16"/>
        <v>48.875399999999999</v>
      </c>
      <c r="D210" s="18">
        <f t="shared" si="16"/>
        <v>115.9509</v>
      </c>
      <c r="E210" s="64">
        <f t="shared" si="16"/>
        <v>0.4</v>
      </c>
      <c r="F210" s="17">
        <f t="shared" si="17"/>
        <v>5.85</v>
      </c>
      <c r="G210" s="18">
        <f t="shared" si="18"/>
        <v>10.9</v>
      </c>
      <c r="H210" s="19">
        <f t="shared" si="19"/>
        <v>0.4</v>
      </c>
      <c r="I210" s="8" t="str" cm="1">
        <f t="array" ref="I210">_xlfn.CONCAT(ROUND(F210:H210,2)&amp;", ")</f>
        <v xml:space="preserve">5.85, 10.9, 0.4, </v>
      </c>
      <c r="J210" s="8"/>
    </row>
    <row r="211" spans="1:10" ht="20.100000000000001" customHeight="1" x14ac:dyDescent="0.3">
      <c r="A211" s="8"/>
      <c r="B211" s="8" t="s">
        <v>646</v>
      </c>
      <c r="C211" s="17">
        <f t="shared" si="16"/>
        <v>49.875399999999999</v>
      </c>
      <c r="D211" s="18">
        <f t="shared" si="16"/>
        <v>115.9509</v>
      </c>
      <c r="E211" s="64">
        <f t="shared" si="16"/>
        <v>1.1000000000000001</v>
      </c>
      <c r="F211" s="17">
        <f t="shared" si="17"/>
        <v>6.85</v>
      </c>
      <c r="G211" s="18">
        <f t="shared" si="18"/>
        <v>10.9</v>
      </c>
      <c r="H211" s="19">
        <f t="shared" si="19"/>
        <v>1.1000000000000001</v>
      </c>
      <c r="I211" s="8" t="str" cm="1">
        <f t="array" ref="I211">_xlfn.CONCAT(ROUND(F211:H211,2)&amp;", ")</f>
        <v xml:space="preserve">6.85, 10.9, 1.1, </v>
      </c>
      <c r="J211" s="8"/>
    </row>
    <row r="212" spans="1:10" ht="20.100000000000001" customHeight="1" x14ac:dyDescent="0.3">
      <c r="A212" s="8"/>
      <c r="B212" s="8" t="s">
        <v>666</v>
      </c>
      <c r="C212" s="17">
        <f t="shared" si="16"/>
        <v>50.875399999999999</v>
      </c>
      <c r="D212" s="18">
        <f t="shared" si="16"/>
        <v>115.9509</v>
      </c>
      <c r="E212" s="64">
        <f t="shared" si="16"/>
        <v>1.4</v>
      </c>
      <c r="F212" s="17">
        <f t="shared" si="17"/>
        <v>7.85</v>
      </c>
      <c r="G212" s="18">
        <f t="shared" si="18"/>
        <v>10.9</v>
      </c>
      <c r="H212" s="19">
        <f t="shared" si="19"/>
        <v>1.4</v>
      </c>
      <c r="I212" s="8" t="str" cm="1">
        <f t="array" ref="I212">_xlfn.CONCAT(ROUND(F212:H212,2)&amp;", ")</f>
        <v xml:space="preserve">7.85, 10.9, 1.4, </v>
      </c>
      <c r="J212" s="8"/>
    </row>
    <row r="213" spans="1:10" ht="20.100000000000001" customHeight="1" x14ac:dyDescent="0.3">
      <c r="A213" s="8"/>
      <c r="B213" s="8" t="s">
        <v>647</v>
      </c>
      <c r="C213" s="17">
        <f t="shared" si="16"/>
        <v>51.875399999999999</v>
      </c>
      <c r="D213" s="18">
        <f t="shared" si="16"/>
        <v>115.9509</v>
      </c>
      <c r="E213" s="64">
        <f t="shared" si="16"/>
        <v>0.9</v>
      </c>
      <c r="F213" s="17">
        <f t="shared" si="17"/>
        <v>8.85</v>
      </c>
      <c r="G213" s="18">
        <f t="shared" si="18"/>
        <v>10.9</v>
      </c>
      <c r="H213" s="19">
        <f t="shared" si="19"/>
        <v>0.9</v>
      </c>
      <c r="I213" s="8" t="str" cm="1">
        <f t="array" ref="I213">_xlfn.CONCAT(ROUND(F213:H213,2)&amp;", ")</f>
        <v xml:space="preserve">8.85, 10.9, 0.9, </v>
      </c>
      <c r="J213" s="8"/>
    </row>
    <row r="214" spans="1:10" ht="20.100000000000001" customHeight="1" x14ac:dyDescent="0.3">
      <c r="A214" s="53"/>
      <c r="B214" s="53" t="s">
        <v>648</v>
      </c>
      <c r="C214" s="60">
        <f t="shared" si="16"/>
        <v>52.825400000000002</v>
      </c>
      <c r="D214" s="61">
        <f t="shared" si="16"/>
        <v>115.9509</v>
      </c>
      <c r="E214" s="72">
        <f t="shared" si="16"/>
        <v>-0.4</v>
      </c>
      <c r="F214" s="60">
        <f t="shared" si="17"/>
        <v>9.8000000000000007</v>
      </c>
      <c r="G214" s="61">
        <f t="shared" si="18"/>
        <v>10.9</v>
      </c>
      <c r="H214" s="62">
        <f t="shared" si="19"/>
        <v>-0.4</v>
      </c>
      <c r="I214" s="8" t="str" cm="1">
        <f t="array" ref="I214">_xlfn.CONCAT(ROUND(F214:H214,2)&amp;", ")</f>
        <v xml:space="preserve">9.8, 10.9, -0.4, </v>
      </c>
      <c r="J214" s="8"/>
    </row>
    <row r="215" spans="1:10" ht="20.100000000000001" customHeight="1" x14ac:dyDescent="0.3">
      <c r="A215" s="49"/>
      <c r="B215" s="49" t="s">
        <v>692</v>
      </c>
      <c r="C215" s="50">
        <f t="shared" si="16"/>
        <v>43.025399999999998</v>
      </c>
      <c r="D215" s="51">
        <f t="shared" si="16"/>
        <v>114.9509</v>
      </c>
      <c r="E215" s="70">
        <f t="shared" si="16"/>
        <v>0</v>
      </c>
      <c r="F215" s="50">
        <f t="shared" si="17"/>
        <v>0</v>
      </c>
      <c r="G215" s="51">
        <f t="shared" si="18"/>
        <v>9.9</v>
      </c>
      <c r="H215" s="52">
        <f t="shared" si="19"/>
        <v>0</v>
      </c>
      <c r="I215" s="8" t="str" cm="1">
        <f t="array" ref="I215">_xlfn.CONCAT(ROUND(F215:H215,2)&amp;", ")</f>
        <v xml:space="preserve">0, 9.9, 0, </v>
      </c>
      <c r="J215" s="8"/>
    </row>
    <row r="216" spans="1:10" ht="20.100000000000001" customHeight="1" x14ac:dyDescent="0.3">
      <c r="A216" s="8"/>
      <c r="B216" s="8" t="s">
        <v>682</v>
      </c>
      <c r="C216" s="17">
        <f t="shared" si="16"/>
        <v>43.9754</v>
      </c>
      <c r="D216" s="18">
        <f t="shared" si="16"/>
        <v>114.9509</v>
      </c>
      <c r="E216" s="64">
        <f t="shared" si="16"/>
        <v>0.4</v>
      </c>
      <c r="F216" s="17">
        <f t="shared" si="17"/>
        <v>0.95</v>
      </c>
      <c r="G216" s="18">
        <f t="shared" si="18"/>
        <v>9.9</v>
      </c>
      <c r="H216" s="19">
        <f t="shared" si="19"/>
        <v>0.4</v>
      </c>
      <c r="I216" s="8" t="str" cm="1">
        <f t="array" ref="I216">_xlfn.CONCAT(ROUND(F216:H216,2)&amp;", ")</f>
        <v xml:space="preserve">0.95, 9.9, 0.4, </v>
      </c>
      <c r="J216" s="8"/>
    </row>
    <row r="217" spans="1:10" ht="20.100000000000001" customHeight="1" x14ac:dyDescent="0.3">
      <c r="A217" s="8"/>
      <c r="B217" s="8" t="s">
        <v>683</v>
      </c>
      <c r="C217" s="17">
        <f t="shared" si="16"/>
        <v>44.9754</v>
      </c>
      <c r="D217" s="18">
        <f t="shared" si="16"/>
        <v>114.9509</v>
      </c>
      <c r="E217" s="64">
        <f t="shared" si="16"/>
        <v>0.4</v>
      </c>
      <c r="F217" s="17">
        <f t="shared" si="17"/>
        <v>1.95</v>
      </c>
      <c r="G217" s="18">
        <f t="shared" si="18"/>
        <v>9.9</v>
      </c>
      <c r="H217" s="19">
        <f t="shared" si="19"/>
        <v>0.4</v>
      </c>
      <c r="I217" s="8" t="str" cm="1">
        <f t="array" ref="I217">_xlfn.CONCAT(ROUND(F217:H217,2)&amp;", ")</f>
        <v xml:space="preserve">1.95, 9.9, 0.4, </v>
      </c>
      <c r="J217" s="8"/>
    </row>
    <row r="218" spans="1:10" ht="20.100000000000001" customHeight="1" x14ac:dyDescent="0.3">
      <c r="A218" s="8"/>
      <c r="B218" s="8" t="s">
        <v>684</v>
      </c>
      <c r="C218" s="17">
        <f t="shared" si="16"/>
        <v>45.9754</v>
      </c>
      <c r="D218" s="18">
        <f t="shared" si="16"/>
        <v>114.9509</v>
      </c>
      <c r="E218" s="64">
        <f t="shared" si="16"/>
        <v>0.4</v>
      </c>
      <c r="F218" s="17">
        <f t="shared" si="17"/>
        <v>2.95</v>
      </c>
      <c r="G218" s="18">
        <f t="shared" si="18"/>
        <v>9.9</v>
      </c>
      <c r="H218" s="19">
        <f t="shared" si="19"/>
        <v>0.4</v>
      </c>
      <c r="I218" s="8" t="str" cm="1">
        <f t="array" ref="I218">_xlfn.CONCAT(ROUND(F218:H218,2)&amp;", ")</f>
        <v xml:space="preserve">2.95, 9.9, 0.4, </v>
      </c>
      <c r="J218" s="8"/>
    </row>
    <row r="219" spans="1:10" ht="20.100000000000001" customHeight="1" x14ac:dyDescent="0.3">
      <c r="A219" s="8"/>
      <c r="B219" s="8" t="s">
        <v>685</v>
      </c>
      <c r="C219" s="17">
        <f t="shared" si="16"/>
        <v>46.810400000000001</v>
      </c>
      <c r="D219" s="18">
        <f t="shared" si="16"/>
        <v>114.9509</v>
      </c>
      <c r="E219" s="64">
        <f t="shared" si="16"/>
        <v>0.4</v>
      </c>
      <c r="F219" s="17">
        <f t="shared" si="17"/>
        <v>3.79</v>
      </c>
      <c r="G219" s="18">
        <f t="shared" si="18"/>
        <v>9.9</v>
      </c>
      <c r="H219" s="19">
        <f t="shared" si="19"/>
        <v>0.4</v>
      </c>
      <c r="I219" s="8" t="str" cm="1">
        <f t="array" ref="I219">_xlfn.CONCAT(ROUND(F219:H219,2)&amp;", ")</f>
        <v xml:space="preserve">3.79, 9.9, 0.4, </v>
      </c>
      <c r="J219" s="8"/>
    </row>
    <row r="220" spans="1:10" ht="20.100000000000001" customHeight="1" x14ac:dyDescent="0.3">
      <c r="A220" s="8"/>
      <c r="B220" s="8" t="s">
        <v>686</v>
      </c>
      <c r="C220" s="17">
        <f t="shared" si="16"/>
        <v>46.9754</v>
      </c>
      <c r="D220" s="18">
        <f t="shared" si="16"/>
        <v>114.9509</v>
      </c>
      <c r="E220" s="64">
        <f t="shared" si="16"/>
        <v>0.4</v>
      </c>
      <c r="F220" s="17">
        <f t="shared" si="17"/>
        <v>3.95</v>
      </c>
      <c r="G220" s="18">
        <f t="shared" si="18"/>
        <v>9.9</v>
      </c>
      <c r="H220" s="19">
        <f t="shared" si="19"/>
        <v>0.4</v>
      </c>
      <c r="I220" s="8" t="str" cm="1">
        <f t="array" ref="I220">_xlfn.CONCAT(ROUND(F220:H220,2)&amp;", ")</f>
        <v xml:space="preserve">3.95, 9.9, 0.4, </v>
      </c>
      <c r="J220" s="8"/>
    </row>
    <row r="221" spans="1:10" ht="20.100000000000001" customHeight="1" x14ac:dyDescent="0.3">
      <c r="A221" s="8"/>
      <c r="B221" s="8" t="s">
        <v>128</v>
      </c>
      <c r="C221" s="17">
        <f t="shared" si="16"/>
        <v>47.925400000000003</v>
      </c>
      <c r="D221" s="18">
        <f t="shared" si="16"/>
        <v>114.9509</v>
      </c>
      <c r="E221" s="64">
        <f t="shared" si="16"/>
        <v>0</v>
      </c>
      <c r="F221" s="17">
        <f t="shared" si="17"/>
        <v>4.9000000000000004</v>
      </c>
      <c r="G221" s="18">
        <f t="shared" si="18"/>
        <v>9.9</v>
      </c>
      <c r="H221" s="19">
        <f t="shared" si="19"/>
        <v>0</v>
      </c>
      <c r="I221" s="8" t="str" cm="1">
        <f t="array" ref="I221">_xlfn.CONCAT(ROUND(F221:H221,2)&amp;", ")</f>
        <v xml:space="preserve">4.9, 9.9, 0, </v>
      </c>
      <c r="J221" s="8"/>
    </row>
    <row r="222" spans="1:10" ht="20.100000000000001" customHeight="1" x14ac:dyDescent="0.3">
      <c r="A222" s="8"/>
      <c r="B222" s="8" t="s">
        <v>687</v>
      </c>
      <c r="C222" s="17">
        <f t="shared" si="16"/>
        <v>48.875399999999999</v>
      </c>
      <c r="D222" s="18">
        <f t="shared" si="16"/>
        <v>114.9509</v>
      </c>
      <c r="E222" s="64">
        <f t="shared" si="16"/>
        <v>0.4</v>
      </c>
      <c r="F222" s="17">
        <f t="shared" si="17"/>
        <v>5.85</v>
      </c>
      <c r="G222" s="18">
        <f t="shared" si="18"/>
        <v>9.9</v>
      </c>
      <c r="H222" s="19">
        <f t="shared" si="19"/>
        <v>0.4</v>
      </c>
      <c r="I222" s="8" t="str" cm="1">
        <f t="array" ref="I222">_xlfn.CONCAT(ROUND(F222:H222,2)&amp;", ")</f>
        <v xml:space="preserve">5.85, 9.9, 0.4, </v>
      </c>
      <c r="J222" s="8"/>
    </row>
    <row r="223" spans="1:10" ht="20.25" customHeight="1" x14ac:dyDescent="0.3">
      <c r="A223" s="8"/>
      <c r="B223" s="8" t="s">
        <v>688</v>
      </c>
      <c r="C223" s="17">
        <f t="shared" si="16"/>
        <v>49.040399999999998</v>
      </c>
      <c r="D223" s="18">
        <f t="shared" si="16"/>
        <v>114.9509</v>
      </c>
      <c r="E223" s="64">
        <f t="shared" si="16"/>
        <v>0.4</v>
      </c>
      <c r="F223" s="17">
        <f t="shared" si="17"/>
        <v>6.02</v>
      </c>
      <c r="G223" s="18">
        <f t="shared" si="18"/>
        <v>9.9</v>
      </c>
      <c r="H223" s="19">
        <f t="shared" si="19"/>
        <v>0.4</v>
      </c>
      <c r="I223" s="8" t="str" cm="1">
        <f t="array" ref="I223">_xlfn.CONCAT(ROUND(F223:H223,2)&amp;", ")</f>
        <v xml:space="preserve">6.02, 9.9, 0.4, </v>
      </c>
      <c r="J223" s="8"/>
    </row>
    <row r="224" spans="1:10" ht="20.100000000000001" customHeight="1" x14ac:dyDescent="0.3">
      <c r="A224" s="8"/>
      <c r="B224" s="8" t="s">
        <v>689</v>
      </c>
      <c r="C224" s="17">
        <f t="shared" si="16"/>
        <v>49.875399999999999</v>
      </c>
      <c r="D224" s="18">
        <f t="shared" si="16"/>
        <v>114.9509</v>
      </c>
      <c r="E224" s="64">
        <f t="shared" si="16"/>
        <v>-0.4</v>
      </c>
      <c r="F224" s="17">
        <f t="shared" si="17"/>
        <v>6.85</v>
      </c>
      <c r="G224" s="18">
        <f t="shared" si="18"/>
        <v>9.9</v>
      </c>
      <c r="H224" s="19">
        <f t="shared" si="19"/>
        <v>-0.4</v>
      </c>
      <c r="I224" s="8" t="str" cm="1">
        <f t="array" ref="I224">_xlfn.CONCAT(ROUND(F224:H224,2)&amp;", ")</f>
        <v xml:space="preserve">6.85, 9.9, -0.4, </v>
      </c>
      <c r="J224" s="8"/>
    </row>
    <row r="225" spans="1:10" ht="20.100000000000001" customHeight="1" x14ac:dyDescent="0.3">
      <c r="A225" s="8"/>
      <c r="B225" s="8" t="s">
        <v>690</v>
      </c>
      <c r="C225" s="17">
        <f t="shared" si="16"/>
        <v>50.875399999999999</v>
      </c>
      <c r="D225" s="18">
        <f t="shared" si="16"/>
        <v>114.9509</v>
      </c>
      <c r="E225" s="64">
        <f t="shared" si="16"/>
        <v>-0.4</v>
      </c>
      <c r="F225" s="17">
        <f t="shared" si="17"/>
        <v>7.85</v>
      </c>
      <c r="G225" s="18">
        <f t="shared" si="18"/>
        <v>9.9</v>
      </c>
      <c r="H225" s="19">
        <f t="shared" si="19"/>
        <v>-0.4</v>
      </c>
      <c r="I225" s="8" t="str" cm="1">
        <f t="array" ref="I225">_xlfn.CONCAT(ROUND(F225:H225,2)&amp;", ")</f>
        <v xml:space="preserve">7.85, 9.9, -0.4, </v>
      </c>
      <c r="J225" s="8"/>
    </row>
    <row r="226" spans="1:10" ht="20.100000000000001" customHeight="1" x14ac:dyDescent="0.3">
      <c r="A226" s="8"/>
      <c r="B226" s="8" t="s">
        <v>691</v>
      </c>
      <c r="C226" s="17">
        <f t="shared" si="16"/>
        <v>51.875399999999999</v>
      </c>
      <c r="D226" s="18">
        <f t="shared" si="16"/>
        <v>114.9509</v>
      </c>
      <c r="E226" s="64">
        <f t="shared" si="16"/>
        <v>-0.4</v>
      </c>
      <c r="F226" s="17">
        <f t="shared" si="17"/>
        <v>8.85</v>
      </c>
      <c r="G226" s="18">
        <f t="shared" si="18"/>
        <v>9.9</v>
      </c>
      <c r="H226" s="19">
        <f t="shared" si="19"/>
        <v>-0.4</v>
      </c>
      <c r="I226" s="8" t="str" cm="1">
        <f t="array" ref="I226">_xlfn.CONCAT(ROUND(F226:H226,2)&amp;", ")</f>
        <v xml:space="preserve">8.85, 9.9, -0.4, </v>
      </c>
      <c r="J226" s="8"/>
    </row>
    <row r="227" spans="1:10" ht="20.100000000000001" customHeight="1" x14ac:dyDescent="0.3">
      <c r="A227" s="49"/>
      <c r="B227" s="49" t="s">
        <v>693</v>
      </c>
      <c r="C227" s="50">
        <f t="shared" si="16"/>
        <v>43.025399999999998</v>
      </c>
      <c r="D227" s="51">
        <f t="shared" si="16"/>
        <v>113.9509</v>
      </c>
      <c r="E227" s="70">
        <f t="shared" si="16"/>
        <v>0</v>
      </c>
      <c r="F227" s="50">
        <f t="shared" si="17"/>
        <v>0</v>
      </c>
      <c r="G227" s="51">
        <f t="shared" si="18"/>
        <v>8.9</v>
      </c>
      <c r="H227" s="52">
        <f t="shared" si="19"/>
        <v>0</v>
      </c>
      <c r="I227" s="8" t="str" cm="1">
        <f t="array" ref="I227">_xlfn.CONCAT(ROUND(F227:H227,2)&amp;", ")</f>
        <v xml:space="preserve">0, 8.9, 0, </v>
      </c>
      <c r="J227" s="8"/>
    </row>
    <row r="228" spans="1:10" ht="20.100000000000001" customHeight="1" x14ac:dyDescent="0.3">
      <c r="A228" s="8"/>
      <c r="B228" s="8" t="s">
        <v>694</v>
      </c>
      <c r="C228" s="17">
        <f t="shared" si="16"/>
        <v>43.9754</v>
      </c>
      <c r="D228" s="18">
        <f t="shared" si="16"/>
        <v>113.9509</v>
      </c>
      <c r="E228" s="64">
        <f t="shared" si="16"/>
        <v>-0.4</v>
      </c>
      <c r="F228" s="17">
        <f t="shared" si="17"/>
        <v>0.95</v>
      </c>
      <c r="G228" s="18">
        <f t="shared" si="18"/>
        <v>8.9</v>
      </c>
      <c r="H228" s="19">
        <f t="shared" si="19"/>
        <v>-0.4</v>
      </c>
      <c r="I228" s="8" t="str" cm="1">
        <f t="array" ref="I228">_xlfn.CONCAT(ROUND(F228:H228,2)&amp;", ")</f>
        <v xml:space="preserve">0.95, 8.9, -0.4, </v>
      </c>
      <c r="J228" s="8"/>
    </row>
    <row r="229" spans="1:10" ht="20.100000000000001" customHeight="1" x14ac:dyDescent="0.3">
      <c r="A229" s="8"/>
      <c r="B229" s="8" t="s">
        <v>695</v>
      </c>
      <c r="C229" s="17">
        <f t="shared" si="16"/>
        <v>44.9754</v>
      </c>
      <c r="D229" s="18">
        <f t="shared" si="16"/>
        <v>113.9509</v>
      </c>
      <c r="E229" s="64">
        <f t="shared" si="16"/>
        <v>-0.7</v>
      </c>
      <c r="F229" s="17">
        <f t="shared" si="17"/>
        <v>1.95</v>
      </c>
      <c r="G229" s="18">
        <f t="shared" si="18"/>
        <v>8.9</v>
      </c>
      <c r="H229" s="19">
        <f t="shared" si="19"/>
        <v>-0.7</v>
      </c>
      <c r="I229" s="8" t="str" cm="1">
        <f t="array" ref="I229">_xlfn.CONCAT(ROUND(F229:H229,2)&amp;", ")</f>
        <v xml:space="preserve">1.95, 8.9, -0.7, </v>
      </c>
      <c r="J229" s="8"/>
    </row>
    <row r="230" spans="1:10" ht="20.100000000000001" customHeight="1" x14ac:dyDescent="0.3">
      <c r="A230" s="8"/>
      <c r="B230" s="8" t="s">
        <v>696</v>
      </c>
      <c r="C230" s="17">
        <f t="shared" si="16"/>
        <v>45.9754</v>
      </c>
      <c r="D230" s="18">
        <f t="shared" si="16"/>
        <v>113.9509</v>
      </c>
      <c r="E230" s="64">
        <f t="shared" si="16"/>
        <v>-0.4</v>
      </c>
      <c r="F230" s="17">
        <f t="shared" si="17"/>
        <v>2.95</v>
      </c>
      <c r="G230" s="18">
        <f t="shared" si="18"/>
        <v>8.9</v>
      </c>
      <c r="H230" s="19">
        <f t="shared" si="19"/>
        <v>-0.4</v>
      </c>
      <c r="I230" s="8" t="str" cm="1">
        <f t="array" ref="I230">_xlfn.CONCAT(ROUND(F230:H230,2)&amp;", ")</f>
        <v xml:space="preserve">2.95, 8.9, -0.4, </v>
      </c>
      <c r="J230" s="8"/>
    </row>
    <row r="231" spans="1:10" ht="20.100000000000001" customHeight="1" x14ac:dyDescent="0.3">
      <c r="A231" s="8"/>
      <c r="B231" s="8" t="s">
        <v>697</v>
      </c>
      <c r="C231" s="17">
        <f t="shared" si="16"/>
        <v>46.810400000000001</v>
      </c>
      <c r="D231" s="18">
        <f t="shared" si="16"/>
        <v>113.9509</v>
      </c>
      <c r="E231" s="64">
        <f t="shared" si="16"/>
        <v>0.9</v>
      </c>
      <c r="F231" s="17">
        <f t="shared" si="17"/>
        <v>3.79</v>
      </c>
      <c r="G231" s="18">
        <f t="shared" si="18"/>
        <v>8.9</v>
      </c>
      <c r="H231" s="19">
        <f t="shared" si="19"/>
        <v>0.9</v>
      </c>
      <c r="I231" s="8" t="str" cm="1">
        <f t="array" ref="I231">_xlfn.CONCAT(ROUND(F231:H231,2)&amp;", ")</f>
        <v xml:space="preserve">3.79, 8.9, 0.9, </v>
      </c>
      <c r="J231" s="8"/>
    </row>
    <row r="232" spans="1:10" ht="20.100000000000001" customHeight="1" x14ac:dyDescent="0.3">
      <c r="A232" s="8"/>
      <c r="B232" s="8" t="s">
        <v>698</v>
      </c>
      <c r="C232" s="17">
        <f t="shared" si="16"/>
        <v>46.9754</v>
      </c>
      <c r="D232" s="18">
        <f t="shared" si="16"/>
        <v>113.9509</v>
      </c>
      <c r="E232" s="64">
        <f t="shared" si="16"/>
        <v>0.5</v>
      </c>
      <c r="F232" s="17">
        <f t="shared" si="17"/>
        <v>3.95</v>
      </c>
      <c r="G232" s="18">
        <f t="shared" si="18"/>
        <v>8.9</v>
      </c>
      <c r="H232" s="19">
        <f t="shared" si="19"/>
        <v>0.5</v>
      </c>
      <c r="I232" s="8" t="str" cm="1">
        <f t="array" ref="I232">_xlfn.CONCAT(ROUND(F232:H232,2)&amp;", ")</f>
        <v xml:space="preserve">3.95, 8.9, 0.5, </v>
      </c>
      <c r="J232" s="8"/>
    </row>
    <row r="233" spans="1:10" ht="20.100000000000001" customHeight="1" x14ac:dyDescent="0.3">
      <c r="A233" s="8"/>
      <c r="B233" s="8" t="s">
        <v>129</v>
      </c>
      <c r="C233" s="17">
        <f t="shared" si="16"/>
        <v>47.925400000000003</v>
      </c>
      <c r="D233" s="18">
        <f t="shared" si="16"/>
        <v>113.9509</v>
      </c>
      <c r="E233" s="64">
        <f t="shared" si="16"/>
        <v>0</v>
      </c>
      <c r="F233" s="17">
        <f t="shared" si="17"/>
        <v>4.9000000000000004</v>
      </c>
      <c r="G233" s="18">
        <f t="shared" si="18"/>
        <v>8.9</v>
      </c>
      <c r="H233" s="19">
        <f t="shared" si="19"/>
        <v>0</v>
      </c>
      <c r="I233" s="8" t="str" cm="1">
        <f t="array" ref="I233">_xlfn.CONCAT(ROUND(F233:H233,2)&amp;", ")</f>
        <v xml:space="preserve">4.9, 8.9, 0, </v>
      </c>
      <c r="J233" s="8"/>
    </row>
    <row r="234" spans="1:10" ht="20.100000000000001" customHeight="1" x14ac:dyDescent="0.3">
      <c r="A234" s="8"/>
      <c r="B234" s="8" t="s">
        <v>699</v>
      </c>
      <c r="C234" s="17">
        <f t="shared" si="16"/>
        <v>48.875399999999999</v>
      </c>
      <c r="D234" s="18">
        <f t="shared" si="16"/>
        <v>113.9509</v>
      </c>
      <c r="E234" s="64">
        <f t="shared" si="16"/>
        <v>0.4</v>
      </c>
      <c r="F234" s="17">
        <f t="shared" si="17"/>
        <v>5.85</v>
      </c>
      <c r="G234" s="18">
        <f t="shared" si="18"/>
        <v>8.9</v>
      </c>
      <c r="H234" s="19">
        <f t="shared" si="19"/>
        <v>0.4</v>
      </c>
      <c r="I234" s="8" t="str" cm="1">
        <f t="array" ref="I234">_xlfn.CONCAT(ROUND(F234:H234,2)&amp;", ")</f>
        <v xml:space="preserve">5.85, 8.9, 0.4, </v>
      </c>
      <c r="J234" s="8"/>
    </row>
    <row r="235" spans="1:10" ht="20.100000000000001" customHeight="1" x14ac:dyDescent="0.3">
      <c r="A235" s="8"/>
      <c r="B235" s="8" t="s">
        <v>700</v>
      </c>
      <c r="C235" s="17">
        <f t="shared" si="16"/>
        <v>49.040399999999998</v>
      </c>
      <c r="D235" s="18">
        <f t="shared" si="16"/>
        <v>113.9509</v>
      </c>
      <c r="E235" s="64">
        <f t="shared" si="16"/>
        <v>0.4</v>
      </c>
      <c r="F235" s="17">
        <f t="shared" si="17"/>
        <v>6.02</v>
      </c>
      <c r="G235" s="18">
        <f t="shared" si="18"/>
        <v>8.9</v>
      </c>
      <c r="H235" s="19">
        <f t="shared" si="19"/>
        <v>0.4</v>
      </c>
      <c r="I235" s="8" t="str" cm="1">
        <f t="array" ref="I235">_xlfn.CONCAT(ROUND(F235:H235,2)&amp;", ")</f>
        <v xml:space="preserve">6.02, 8.9, 0.4, </v>
      </c>
      <c r="J235" s="8"/>
    </row>
    <row r="236" spans="1:10" ht="20.100000000000001" customHeight="1" x14ac:dyDescent="0.3">
      <c r="A236" s="8"/>
      <c r="B236" s="8" t="s">
        <v>130</v>
      </c>
      <c r="C236" s="17">
        <f t="shared" si="16"/>
        <v>49.875399999999999</v>
      </c>
      <c r="D236" s="18">
        <f t="shared" si="16"/>
        <v>113.9509</v>
      </c>
      <c r="E236" s="64">
        <f t="shared" si="16"/>
        <v>0</v>
      </c>
      <c r="F236" s="17">
        <f t="shared" si="17"/>
        <v>6.85</v>
      </c>
      <c r="G236" s="18">
        <f t="shared" si="18"/>
        <v>8.9</v>
      </c>
      <c r="H236" s="19">
        <f t="shared" si="19"/>
        <v>0</v>
      </c>
      <c r="I236" s="8" t="str" cm="1">
        <f t="array" ref="I236">_xlfn.CONCAT(ROUND(F236:H236,2)&amp;", ")</f>
        <v xml:space="preserve">6.85, 8.9, 0, </v>
      </c>
      <c r="J236" s="8"/>
    </row>
    <row r="237" spans="1:10" ht="20.100000000000001" customHeight="1" x14ac:dyDescent="0.3">
      <c r="A237" s="8"/>
      <c r="B237" s="8" t="s">
        <v>701</v>
      </c>
      <c r="C237" s="17">
        <f t="shared" si="16"/>
        <v>50.875399999999999</v>
      </c>
      <c r="D237" s="18">
        <f t="shared" si="16"/>
        <v>113.9509</v>
      </c>
      <c r="E237" s="64">
        <f t="shared" si="16"/>
        <v>-0.4</v>
      </c>
      <c r="F237" s="17">
        <f t="shared" si="17"/>
        <v>7.85</v>
      </c>
      <c r="G237" s="18">
        <f t="shared" si="18"/>
        <v>8.9</v>
      </c>
      <c r="H237" s="19">
        <f t="shared" si="19"/>
        <v>-0.4</v>
      </c>
      <c r="I237" s="8" t="str" cm="1">
        <f t="array" ref="I237">_xlfn.CONCAT(ROUND(F237:H237,2)&amp;", ")</f>
        <v xml:space="preserve">7.85, 8.9, -0.4, </v>
      </c>
      <c r="J237" s="8"/>
    </row>
    <row r="238" spans="1:10" ht="20.100000000000001" customHeight="1" x14ac:dyDescent="0.3">
      <c r="A238" s="53"/>
      <c r="B238" s="53" t="s">
        <v>702</v>
      </c>
      <c r="C238" s="60">
        <f t="shared" si="16"/>
        <v>51.875399999999999</v>
      </c>
      <c r="D238" s="61">
        <f t="shared" si="16"/>
        <v>113.9509</v>
      </c>
      <c r="E238" s="72">
        <f t="shared" si="16"/>
        <v>-0.4</v>
      </c>
      <c r="F238" s="60">
        <f t="shared" si="17"/>
        <v>8.85</v>
      </c>
      <c r="G238" s="61">
        <f t="shared" si="18"/>
        <v>8.9</v>
      </c>
      <c r="H238" s="62">
        <f t="shared" si="19"/>
        <v>-0.4</v>
      </c>
      <c r="I238" s="53" t="str" cm="1">
        <f t="array" ref="I238">_xlfn.CONCAT(ROUND(F238:H238,2)&amp;", ")</f>
        <v xml:space="preserve">8.85, 8.9, -0.4, </v>
      </c>
      <c r="J238" s="8"/>
    </row>
    <row r="239" spans="1:10" ht="20.100000000000001" customHeight="1" x14ac:dyDescent="0.3">
      <c r="B239" s="7" t="s">
        <v>703</v>
      </c>
      <c r="C239" s="17">
        <f t="shared" si="16"/>
        <v>48.625399999999999</v>
      </c>
      <c r="D239" s="18">
        <f t="shared" si="16"/>
        <v>113.57089999999999</v>
      </c>
      <c r="E239" s="64">
        <f t="shared" si="16"/>
        <v>0.4</v>
      </c>
      <c r="F239" s="17">
        <f t="shared" si="17"/>
        <v>5.6</v>
      </c>
      <c r="G239" s="18">
        <f t="shared" si="18"/>
        <v>8.52</v>
      </c>
      <c r="H239" s="19">
        <f t="shared" si="19"/>
        <v>0.4</v>
      </c>
      <c r="I239" s="8" t="str" cm="1">
        <f t="array" ref="I239">_xlfn.CONCAT(ROUND(F239:H239,2)&amp;", ")</f>
        <v xml:space="preserve">5.6, 8.52, 0.4, </v>
      </c>
      <c r="J239" s="8"/>
    </row>
    <row r="240" spans="1:10" ht="20.100000000000001" customHeight="1" x14ac:dyDescent="0.3">
      <c r="B240" s="7" t="s">
        <v>704</v>
      </c>
      <c r="C240" s="17">
        <f t="shared" si="16"/>
        <v>48.875399999999999</v>
      </c>
      <c r="D240" s="18">
        <f t="shared" si="16"/>
        <v>113.57089999999999</v>
      </c>
      <c r="E240" s="64">
        <f t="shared" si="16"/>
        <v>0.4</v>
      </c>
      <c r="F240" s="17">
        <f t="shared" si="17"/>
        <v>5.85</v>
      </c>
      <c r="G240" s="18">
        <f t="shared" si="18"/>
        <v>8.52</v>
      </c>
      <c r="H240" s="19">
        <f t="shared" si="19"/>
        <v>0.4</v>
      </c>
      <c r="I240" s="8" t="str" cm="1">
        <f t="array" ref="I240">_xlfn.CONCAT(ROUND(F240:H240,2)&amp;", ")</f>
        <v xml:space="preserve">5.85, 8.52, 0.4, </v>
      </c>
      <c r="J240" s="8"/>
    </row>
    <row r="241" spans="1:10" ht="20.100000000000001" customHeight="1" x14ac:dyDescent="0.3">
      <c r="B241" s="7" t="s">
        <v>705</v>
      </c>
      <c r="C241" s="17">
        <f t="shared" si="16"/>
        <v>48.9754</v>
      </c>
      <c r="D241" s="18">
        <f t="shared" si="16"/>
        <v>113.57089999999999</v>
      </c>
      <c r="E241" s="64">
        <f t="shared" si="16"/>
        <v>0.4</v>
      </c>
      <c r="F241" s="17">
        <f t="shared" si="17"/>
        <v>5.95</v>
      </c>
      <c r="G241" s="18">
        <f t="shared" si="18"/>
        <v>8.52</v>
      </c>
      <c r="H241" s="19">
        <f t="shared" si="19"/>
        <v>0.4</v>
      </c>
      <c r="I241" s="8" t="str" cm="1">
        <f t="array" ref="I241">_xlfn.CONCAT(ROUND(F241:H241,2)&amp;", ")</f>
        <v xml:space="preserve">5.95, 8.52, 0.4, </v>
      </c>
      <c r="J241" s="8"/>
    </row>
    <row r="242" spans="1:10" ht="20.100000000000001" customHeight="1" x14ac:dyDescent="0.3">
      <c r="B242" s="7" t="s">
        <v>706</v>
      </c>
      <c r="C242" s="17">
        <f t="shared" si="16"/>
        <v>49.040399999999998</v>
      </c>
      <c r="D242" s="18">
        <f t="shared" si="16"/>
        <v>113.57089999999999</v>
      </c>
      <c r="E242" s="64">
        <f t="shared" si="16"/>
        <v>0.4</v>
      </c>
      <c r="F242" s="17">
        <f t="shared" si="17"/>
        <v>6.02</v>
      </c>
      <c r="G242" s="18">
        <f t="shared" si="18"/>
        <v>8.52</v>
      </c>
      <c r="H242" s="19">
        <f t="shared" si="19"/>
        <v>0.4</v>
      </c>
      <c r="I242" s="8" t="str" cm="1">
        <f t="array" ref="I242">_xlfn.CONCAT(ROUND(F242:H242,2)&amp;", ")</f>
        <v xml:space="preserve">6.02, 8.52, 0.4, </v>
      </c>
      <c r="J242" s="8"/>
    </row>
    <row r="243" spans="1:10" ht="20.100000000000001" customHeight="1" x14ac:dyDescent="0.3">
      <c r="B243" s="7" t="s">
        <v>707</v>
      </c>
      <c r="C243" s="17">
        <f t="shared" si="16"/>
        <v>49.875399999999999</v>
      </c>
      <c r="D243" s="18">
        <f t="shared" si="16"/>
        <v>113.57089999999999</v>
      </c>
      <c r="E243" s="64">
        <f t="shared" si="16"/>
        <v>0.4</v>
      </c>
      <c r="F243" s="17">
        <f t="shared" si="17"/>
        <v>6.85</v>
      </c>
      <c r="G243" s="18">
        <f t="shared" si="18"/>
        <v>8.52</v>
      </c>
      <c r="H243" s="19">
        <f t="shared" si="19"/>
        <v>0.4</v>
      </c>
      <c r="I243" s="8" t="str" cm="1">
        <f t="array" ref="I243">_xlfn.CONCAT(ROUND(F243:H243,2)&amp;", ")</f>
        <v xml:space="preserve">6.85, 8.52, 0.4, </v>
      </c>
      <c r="J243" s="8"/>
    </row>
    <row r="244" spans="1:10" ht="20.100000000000001" customHeight="1" x14ac:dyDescent="0.3">
      <c r="B244" s="7" t="s">
        <v>708</v>
      </c>
      <c r="C244" s="17">
        <f t="shared" si="16"/>
        <v>50.875399999999999</v>
      </c>
      <c r="D244" s="18">
        <f t="shared" si="16"/>
        <v>113.57089999999999</v>
      </c>
      <c r="E244" s="64">
        <f t="shared" si="16"/>
        <v>0</v>
      </c>
      <c r="F244" s="17">
        <f t="shared" si="17"/>
        <v>7.85</v>
      </c>
      <c r="G244" s="18">
        <f t="shared" si="18"/>
        <v>8.52</v>
      </c>
      <c r="H244" s="19">
        <f t="shared" si="19"/>
        <v>0</v>
      </c>
      <c r="I244" s="8" t="str" cm="1">
        <f t="array" ref="I244">_xlfn.CONCAT(ROUND(F244:H244,2)&amp;", ")</f>
        <v xml:space="preserve">7.85, 8.52, 0, </v>
      </c>
      <c r="J244" s="8"/>
    </row>
    <row r="245" spans="1:10" ht="20.100000000000001" customHeight="1" x14ac:dyDescent="0.3">
      <c r="B245" s="7" t="s">
        <v>709</v>
      </c>
      <c r="C245" s="17">
        <f t="shared" si="16"/>
        <v>51.875399999999999</v>
      </c>
      <c r="D245" s="18">
        <f t="shared" si="16"/>
        <v>113.57089999999999</v>
      </c>
      <c r="E245" s="64">
        <f t="shared" si="16"/>
        <v>0</v>
      </c>
      <c r="F245" s="17">
        <f t="shared" si="17"/>
        <v>8.85</v>
      </c>
      <c r="G245" s="18">
        <f t="shared" si="18"/>
        <v>8.52</v>
      </c>
      <c r="H245" s="19">
        <f t="shared" si="19"/>
        <v>0</v>
      </c>
      <c r="I245" s="8" t="str" cm="1">
        <f t="array" ref="I245">_xlfn.CONCAT(ROUND(F245:H245,2)&amp;", ")</f>
        <v xml:space="preserve">8.85, 8.52, 0, </v>
      </c>
      <c r="J245" s="8"/>
    </row>
    <row r="246" spans="1:10" ht="20.100000000000001" customHeight="1" x14ac:dyDescent="0.3">
      <c r="B246" s="7" t="s">
        <v>60</v>
      </c>
      <c r="C246" s="17">
        <f t="shared" si="16"/>
        <v>52.825400000000002</v>
      </c>
      <c r="D246" s="18">
        <f t="shared" si="16"/>
        <v>113.57089999999999</v>
      </c>
      <c r="E246" s="64">
        <f t="shared" si="16"/>
        <v>0</v>
      </c>
      <c r="F246" s="17">
        <f t="shared" si="17"/>
        <v>9.8000000000000007</v>
      </c>
      <c r="G246" s="18">
        <f t="shared" si="18"/>
        <v>8.52</v>
      </c>
      <c r="H246" s="19">
        <f t="shared" si="19"/>
        <v>0</v>
      </c>
      <c r="I246" s="8" t="str" cm="1">
        <f t="array" ref="I246">_xlfn.CONCAT(ROUND(F246:H246,2)&amp;", ")</f>
        <v xml:space="preserve">9.8, 8.52, 0, </v>
      </c>
      <c r="J246" s="8"/>
    </row>
    <row r="247" spans="1:10" ht="20.100000000000001" customHeight="1" x14ac:dyDescent="0.3">
      <c r="A247" s="49"/>
      <c r="B247" s="49" t="s">
        <v>710</v>
      </c>
      <c r="C247" s="50">
        <f t="shared" ref="C247:E310" si="20">MID($B247,SEARCH(C$2,$B247)+3,8)*1</f>
        <v>43.025399999999998</v>
      </c>
      <c r="D247" s="51">
        <f t="shared" si="20"/>
        <v>112.9509</v>
      </c>
      <c r="E247" s="70">
        <f t="shared" si="20"/>
        <v>-0.4</v>
      </c>
      <c r="F247" s="50">
        <f t="shared" si="17"/>
        <v>0</v>
      </c>
      <c r="G247" s="51">
        <f t="shared" si="18"/>
        <v>7.9</v>
      </c>
      <c r="H247" s="52">
        <f t="shared" si="19"/>
        <v>-0.4</v>
      </c>
      <c r="I247" s="49" t="str" cm="1">
        <f t="array" ref="I247">_xlfn.CONCAT(ROUND(F247:H247,2)&amp;", ")</f>
        <v xml:space="preserve">0, 7.9, -0.4, </v>
      </c>
      <c r="J247" s="8"/>
    </row>
    <row r="248" spans="1:10" ht="20.100000000000001" customHeight="1" x14ac:dyDescent="0.3">
      <c r="A248" s="8"/>
      <c r="B248" s="8" t="s">
        <v>711</v>
      </c>
      <c r="C248" s="17">
        <f t="shared" si="20"/>
        <v>43.9754</v>
      </c>
      <c r="D248" s="18">
        <f t="shared" si="20"/>
        <v>112.9509</v>
      </c>
      <c r="E248" s="64">
        <f t="shared" si="20"/>
        <v>-0.4</v>
      </c>
      <c r="F248" s="17">
        <f t="shared" si="17"/>
        <v>0.95</v>
      </c>
      <c r="G248" s="18">
        <f t="shared" si="18"/>
        <v>7.9</v>
      </c>
      <c r="H248" s="19">
        <f t="shared" si="19"/>
        <v>-0.4</v>
      </c>
      <c r="I248" s="8" t="str" cm="1">
        <f t="array" ref="I248">_xlfn.CONCAT(ROUND(F248:H248,2)&amp;", ")</f>
        <v xml:space="preserve">0.95, 7.9, -0.4, </v>
      </c>
      <c r="J248" s="8"/>
    </row>
    <row r="249" spans="1:10" ht="20.100000000000001" customHeight="1" x14ac:dyDescent="0.3">
      <c r="A249" s="8"/>
      <c r="B249" s="8" t="s">
        <v>712</v>
      </c>
      <c r="C249" s="17">
        <f t="shared" si="20"/>
        <v>44.9754</v>
      </c>
      <c r="D249" s="18">
        <f t="shared" si="20"/>
        <v>112.9509</v>
      </c>
      <c r="E249" s="64">
        <f t="shared" si="20"/>
        <v>-0.5</v>
      </c>
      <c r="F249" s="17">
        <f t="shared" si="17"/>
        <v>1.95</v>
      </c>
      <c r="G249" s="18">
        <f t="shared" si="18"/>
        <v>7.9</v>
      </c>
      <c r="H249" s="19">
        <f t="shared" si="19"/>
        <v>-0.5</v>
      </c>
      <c r="I249" s="8" t="str" cm="1">
        <f t="array" ref="I249">_xlfn.CONCAT(ROUND(F249:H249,2)&amp;", ")</f>
        <v xml:space="preserve">1.95, 7.9, -0.5, </v>
      </c>
      <c r="J249" s="8"/>
    </row>
    <row r="250" spans="1:10" ht="20.100000000000001" customHeight="1" x14ac:dyDescent="0.3">
      <c r="A250" s="8"/>
      <c r="B250" s="8" t="s">
        <v>713</v>
      </c>
      <c r="C250" s="17">
        <f t="shared" si="20"/>
        <v>45.9754</v>
      </c>
      <c r="D250" s="18">
        <f t="shared" si="20"/>
        <v>112.9509</v>
      </c>
      <c r="E250" s="64">
        <f t="shared" si="20"/>
        <v>-0.4</v>
      </c>
      <c r="F250" s="17">
        <f t="shared" si="17"/>
        <v>2.95</v>
      </c>
      <c r="G250" s="18">
        <f t="shared" si="18"/>
        <v>7.9</v>
      </c>
      <c r="H250" s="19">
        <f t="shared" si="19"/>
        <v>-0.4</v>
      </c>
      <c r="I250" s="8" t="str" cm="1">
        <f t="array" ref="I250">_xlfn.CONCAT(ROUND(F250:H250,2)&amp;", ")</f>
        <v xml:space="preserve">2.95, 7.9, -0.4, </v>
      </c>
      <c r="J250" s="8"/>
    </row>
    <row r="251" spans="1:10" ht="20.100000000000001" customHeight="1" x14ac:dyDescent="0.3">
      <c r="A251" s="8"/>
      <c r="B251" s="8" t="s">
        <v>714</v>
      </c>
      <c r="C251" s="17">
        <f t="shared" si="20"/>
        <v>46.810400000000001</v>
      </c>
      <c r="D251" s="18">
        <f t="shared" si="20"/>
        <v>112.9509</v>
      </c>
      <c r="E251" s="64">
        <f t="shared" si="20"/>
        <v>0.8</v>
      </c>
      <c r="F251" s="17">
        <f t="shared" si="17"/>
        <v>3.79</v>
      </c>
      <c r="G251" s="18">
        <f t="shared" si="18"/>
        <v>7.9</v>
      </c>
      <c r="H251" s="19">
        <f t="shared" si="19"/>
        <v>0.8</v>
      </c>
      <c r="I251" s="8" t="str" cm="1">
        <f t="array" ref="I251">_xlfn.CONCAT(ROUND(F251:H251,2)&amp;", ")</f>
        <v xml:space="preserve">3.79, 7.9, 0.8, </v>
      </c>
      <c r="J251" s="8"/>
    </row>
    <row r="252" spans="1:10" ht="20.100000000000001" customHeight="1" x14ac:dyDescent="0.3">
      <c r="A252" s="8"/>
      <c r="B252" s="8" t="s">
        <v>715</v>
      </c>
      <c r="C252" s="17">
        <f t="shared" si="20"/>
        <v>46.9754</v>
      </c>
      <c r="D252" s="18">
        <f t="shared" si="20"/>
        <v>112.9509</v>
      </c>
      <c r="E252" s="64">
        <f t="shared" si="20"/>
        <v>0.5</v>
      </c>
      <c r="F252" s="17">
        <f t="shared" si="17"/>
        <v>3.95</v>
      </c>
      <c r="G252" s="18">
        <f t="shared" si="18"/>
        <v>7.9</v>
      </c>
      <c r="H252" s="19">
        <f t="shared" si="19"/>
        <v>0.5</v>
      </c>
      <c r="I252" s="8" t="str" cm="1">
        <f t="array" ref="I252">_xlfn.CONCAT(ROUND(F252:H252,2)&amp;", ")</f>
        <v xml:space="preserve">3.95, 7.9, 0.5, </v>
      </c>
      <c r="J252" s="8"/>
    </row>
    <row r="253" spans="1:10" ht="20.100000000000001" customHeight="1" x14ac:dyDescent="0.3">
      <c r="A253" s="8"/>
      <c r="B253" s="8" t="s">
        <v>131</v>
      </c>
      <c r="C253" s="17">
        <f t="shared" si="20"/>
        <v>47.925400000000003</v>
      </c>
      <c r="D253" s="18">
        <f t="shared" si="20"/>
        <v>112.9509</v>
      </c>
      <c r="E253" s="64">
        <f t="shared" si="20"/>
        <v>0</v>
      </c>
      <c r="F253" s="17">
        <f t="shared" si="17"/>
        <v>4.9000000000000004</v>
      </c>
      <c r="G253" s="18">
        <f t="shared" si="18"/>
        <v>7.9</v>
      </c>
      <c r="H253" s="19">
        <f t="shared" si="19"/>
        <v>0</v>
      </c>
      <c r="I253" s="8" t="str" cm="1">
        <f t="array" ref="I253">_xlfn.CONCAT(ROUND(F253:H253,2)&amp;", ")</f>
        <v xml:space="preserve">4.9, 7.9, 0, </v>
      </c>
      <c r="J253" s="8"/>
    </row>
    <row r="254" spans="1:10" ht="20.100000000000001" customHeight="1" x14ac:dyDescent="0.3">
      <c r="A254" s="8"/>
      <c r="B254" s="8" t="s">
        <v>716</v>
      </c>
      <c r="C254" s="17">
        <f t="shared" si="20"/>
        <v>48.625399999999999</v>
      </c>
      <c r="D254" s="18">
        <f t="shared" si="20"/>
        <v>112.9509</v>
      </c>
      <c r="E254" s="64">
        <f t="shared" si="20"/>
        <v>0.4</v>
      </c>
      <c r="F254" s="17">
        <f t="shared" si="17"/>
        <v>5.6</v>
      </c>
      <c r="G254" s="18">
        <f t="shared" si="18"/>
        <v>7.9</v>
      </c>
      <c r="H254" s="19">
        <f t="shared" si="19"/>
        <v>0.4</v>
      </c>
      <c r="I254" s="8" t="str" cm="1">
        <f t="array" ref="I254">_xlfn.CONCAT(ROUND(F254:H254,2)&amp;", ")</f>
        <v xml:space="preserve">5.6, 7.9, 0.4, </v>
      </c>
      <c r="J254" s="8"/>
    </row>
    <row r="255" spans="1:10" ht="20.100000000000001" customHeight="1" x14ac:dyDescent="0.3">
      <c r="A255" s="123"/>
      <c r="B255" s="123" t="s">
        <v>716</v>
      </c>
      <c r="C255" s="124">
        <f t="shared" si="20"/>
        <v>48.625399999999999</v>
      </c>
      <c r="D255" s="125">
        <f t="shared" si="20"/>
        <v>112.9509</v>
      </c>
      <c r="E255" s="126">
        <f t="shared" si="20"/>
        <v>0.4</v>
      </c>
      <c r="F255" s="124">
        <f t="shared" si="17"/>
        <v>5.6</v>
      </c>
      <c r="G255" s="125">
        <f t="shared" si="18"/>
        <v>7.9</v>
      </c>
      <c r="H255" s="127">
        <f t="shared" si="19"/>
        <v>0.4</v>
      </c>
      <c r="I255" s="123" t="str" cm="1">
        <f t="array" ref="I255">_xlfn.CONCAT(ROUND(F255:H255,2)&amp;", ")</f>
        <v xml:space="preserve">5.6, 7.9, 0.4, </v>
      </c>
      <c r="J255" s="8"/>
    </row>
    <row r="256" spans="1:10" ht="20.100000000000001" customHeight="1" x14ac:dyDescent="0.3">
      <c r="A256" s="128"/>
      <c r="B256" s="128" t="s">
        <v>719</v>
      </c>
      <c r="C256" s="129">
        <f t="shared" si="20"/>
        <v>48.625399999999999</v>
      </c>
      <c r="D256" s="130">
        <f t="shared" si="20"/>
        <v>112.82089999999999</v>
      </c>
      <c r="E256" s="131">
        <f t="shared" si="20"/>
        <v>0.4</v>
      </c>
      <c r="F256" s="129">
        <f t="shared" si="17"/>
        <v>5.6</v>
      </c>
      <c r="G256" s="130">
        <f t="shared" si="18"/>
        <v>7.77</v>
      </c>
      <c r="H256" s="132">
        <f t="shared" si="19"/>
        <v>0.4</v>
      </c>
      <c r="I256" s="128" t="str" cm="1">
        <f t="array" ref="I256">_xlfn.CONCAT(ROUND(F256:H256,2)&amp;", ")</f>
        <v xml:space="preserve">5.6, 7.77, 0.4, </v>
      </c>
      <c r="J256" s="8"/>
    </row>
    <row r="257" spans="1:10" ht="20.100000000000001" customHeight="1" x14ac:dyDescent="0.3">
      <c r="A257" s="8"/>
      <c r="B257" s="8" t="s">
        <v>717</v>
      </c>
      <c r="C257" s="17">
        <f t="shared" si="20"/>
        <v>48.9754</v>
      </c>
      <c r="D257" s="18">
        <f t="shared" si="20"/>
        <v>112.82089999999999</v>
      </c>
      <c r="E257" s="64">
        <f t="shared" si="20"/>
        <v>0</v>
      </c>
      <c r="F257" s="17">
        <f t="shared" si="17"/>
        <v>5.95</v>
      </c>
      <c r="G257" s="18">
        <f t="shared" si="18"/>
        <v>7.77</v>
      </c>
      <c r="H257" s="19">
        <f t="shared" si="19"/>
        <v>0</v>
      </c>
      <c r="I257" s="8" t="str" cm="1">
        <f t="array" ref="I257">_xlfn.CONCAT(ROUND(F257:H257,2)&amp;", ")</f>
        <v xml:space="preserve">5.95, 7.77, 0, </v>
      </c>
      <c r="J257" s="8"/>
    </row>
    <row r="258" spans="1:10" ht="20.100000000000001" customHeight="1" x14ac:dyDescent="0.3">
      <c r="A258" s="133"/>
      <c r="B258" s="133" t="s">
        <v>718</v>
      </c>
      <c r="C258" s="134">
        <f t="shared" si="20"/>
        <v>49.4754</v>
      </c>
      <c r="D258" s="135">
        <f t="shared" si="20"/>
        <v>112.82089999999999</v>
      </c>
      <c r="E258" s="136">
        <f t="shared" si="20"/>
        <v>0</v>
      </c>
      <c r="F258" s="134">
        <f t="shared" si="17"/>
        <v>6.45</v>
      </c>
      <c r="G258" s="135">
        <f t="shared" si="18"/>
        <v>7.77</v>
      </c>
      <c r="H258" s="137">
        <f t="shared" si="19"/>
        <v>0</v>
      </c>
      <c r="I258" s="133" t="str" cm="1">
        <f t="array" ref="I258">_xlfn.CONCAT(ROUND(F258:H258,2)&amp;", ")</f>
        <v xml:space="preserve">6.45, 7.77, 0, </v>
      </c>
      <c r="J258" s="8"/>
    </row>
    <row r="259" spans="1:10" ht="20.100000000000001" customHeight="1" x14ac:dyDescent="0.3">
      <c r="B259" s="7" t="s">
        <v>720</v>
      </c>
      <c r="C259" s="17">
        <f t="shared" si="20"/>
        <v>48.625399999999999</v>
      </c>
      <c r="D259" s="18">
        <f t="shared" si="20"/>
        <v>111.9509</v>
      </c>
      <c r="E259" s="64">
        <f t="shared" si="20"/>
        <v>0.4</v>
      </c>
      <c r="F259" s="17">
        <f t="shared" si="17"/>
        <v>5.6</v>
      </c>
      <c r="G259" s="18">
        <f t="shared" si="18"/>
        <v>6.9</v>
      </c>
      <c r="H259" s="19">
        <f t="shared" si="19"/>
        <v>0.4</v>
      </c>
      <c r="I259" s="8" t="str" cm="1">
        <f t="array" ref="I259">_xlfn.CONCAT(ROUND(F259:H259,2)&amp;", ")</f>
        <v xml:space="preserve">5.6, 6.9, 0.4, </v>
      </c>
      <c r="J259" s="8"/>
    </row>
    <row r="260" spans="1:10" ht="20.100000000000001" customHeight="1" x14ac:dyDescent="0.3">
      <c r="B260" s="7" t="s">
        <v>132</v>
      </c>
      <c r="C260" s="17">
        <f t="shared" si="20"/>
        <v>47.925400000000003</v>
      </c>
      <c r="D260" s="18">
        <f t="shared" si="20"/>
        <v>111.9509</v>
      </c>
      <c r="E260" s="64">
        <f t="shared" si="20"/>
        <v>0</v>
      </c>
      <c r="F260" s="17">
        <f t="shared" si="17"/>
        <v>4.9000000000000004</v>
      </c>
      <c r="G260" s="18">
        <f t="shared" si="18"/>
        <v>6.9</v>
      </c>
      <c r="H260" s="19">
        <f t="shared" si="19"/>
        <v>0</v>
      </c>
      <c r="I260" s="8" t="str" cm="1">
        <f t="array" ref="I260">_xlfn.CONCAT(ROUND(F260:H260,2)&amp;", ")</f>
        <v xml:space="preserve">4.9, 6.9, 0, </v>
      </c>
      <c r="J260" s="8"/>
    </row>
    <row r="261" spans="1:10" ht="20.100000000000001" customHeight="1" x14ac:dyDescent="0.3">
      <c r="B261" s="7" t="s">
        <v>721</v>
      </c>
      <c r="C261" s="17">
        <f t="shared" si="20"/>
        <v>46.9754</v>
      </c>
      <c r="D261" s="18">
        <f t="shared" si="20"/>
        <v>111.9509</v>
      </c>
      <c r="E261" s="64">
        <f t="shared" si="20"/>
        <v>0.4</v>
      </c>
      <c r="F261" s="17">
        <f t="shared" si="17"/>
        <v>3.95</v>
      </c>
      <c r="G261" s="18">
        <f t="shared" si="18"/>
        <v>6.9</v>
      </c>
      <c r="H261" s="19">
        <f t="shared" si="19"/>
        <v>0.4</v>
      </c>
      <c r="I261" s="8" t="str" cm="1">
        <f t="array" ref="I261">_xlfn.CONCAT(ROUND(F261:H261,2)&amp;", ")</f>
        <v xml:space="preserve">3.95, 6.9, 0.4, </v>
      </c>
      <c r="J261" s="8"/>
    </row>
    <row r="262" spans="1:10" ht="20.100000000000001" customHeight="1" x14ac:dyDescent="0.3">
      <c r="A262" s="128"/>
      <c r="B262" s="128" t="s">
        <v>722</v>
      </c>
      <c r="C262" s="129">
        <f t="shared" si="20"/>
        <v>46.810400000000001</v>
      </c>
      <c r="D262" s="130">
        <f t="shared" si="20"/>
        <v>111.9209</v>
      </c>
      <c r="E262" s="131">
        <f t="shared" si="20"/>
        <v>0.8</v>
      </c>
      <c r="F262" s="129">
        <f t="shared" ref="F262:F325" si="21">ROUND(C262-$L$2,2)</f>
        <v>3.79</v>
      </c>
      <c r="G262" s="130">
        <f t="shared" ref="G262:G325" si="22">ROUND(D262-$L$3,2)</f>
        <v>6.87</v>
      </c>
      <c r="H262" s="132">
        <f t="shared" ref="H262:H325" si="23">ROUND(E262-$L$4,2)</f>
        <v>0.8</v>
      </c>
      <c r="I262" s="128" t="str" cm="1">
        <f t="array" ref="I262">_xlfn.CONCAT(ROUND(F262:H262,2)&amp;", ")</f>
        <v xml:space="preserve">3.79, 6.87, 0.8, </v>
      </c>
      <c r="J262" s="8"/>
    </row>
    <row r="263" spans="1:10" ht="20.100000000000001" customHeight="1" x14ac:dyDescent="0.3">
      <c r="A263" s="8"/>
      <c r="B263" s="8" t="s">
        <v>723</v>
      </c>
      <c r="C263" s="17">
        <f t="shared" si="20"/>
        <v>45.9754</v>
      </c>
      <c r="D263" s="18">
        <f t="shared" si="20"/>
        <v>111.9209</v>
      </c>
      <c r="E263" s="64">
        <f t="shared" si="20"/>
        <v>0.4</v>
      </c>
      <c r="F263" s="17">
        <f t="shared" si="21"/>
        <v>2.95</v>
      </c>
      <c r="G263" s="18">
        <f t="shared" si="22"/>
        <v>6.87</v>
      </c>
      <c r="H263" s="19">
        <f t="shared" si="23"/>
        <v>0.4</v>
      </c>
      <c r="I263" s="8" t="str" cm="1">
        <f t="array" ref="I263">_xlfn.CONCAT(ROUND(F263:H263,2)&amp;", ")</f>
        <v xml:space="preserve">2.95, 6.87, 0.4, </v>
      </c>
      <c r="J263" s="8"/>
    </row>
    <row r="264" spans="1:10" ht="20.100000000000001" customHeight="1" x14ac:dyDescent="0.3">
      <c r="A264" s="8"/>
      <c r="B264" s="8" t="s">
        <v>724</v>
      </c>
      <c r="C264" s="17">
        <f t="shared" si="20"/>
        <v>44.9754</v>
      </c>
      <c r="D264" s="18">
        <f t="shared" si="20"/>
        <v>111.9209</v>
      </c>
      <c r="E264" s="64">
        <f t="shared" si="20"/>
        <v>1.2</v>
      </c>
      <c r="F264" s="17">
        <f t="shared" si="21"/>
        <v>1.95</v>
      </c>
      <c r="G264" s="18">
        <f t="shared" si="22"/>
        <v>6.87</v>
      </c>
      <c r="H264" s="19">
        <f t="shared" si="23"/>
        <v>1.2</v>
      </c>
      <c r="I264" s="8" t="str" cm="1">
        <f t="array" ref="I264">_xlfn.CONCAT(ROUND(F264:H264,2)&amp;", ")</f>
        <v xml:space="preserve">1.95, 6.87, 1.2, </v>
      </c>
      <c r="J264" s="8"/>
    </row>
    <row r="265" spans="1:10" ht="20.100000000000001" customHeight="1" x14ac:dyDescent="0.3">
      <c r="A265" s="8"/>
      <c r="B265" s="8" t="s">
        <v>725</v>
      </c>
      <c r="C265" s="17">
        <f t="shared" si="20"/>
        <v>43.9754</v>
      </c>
      <c r="D265" s="18">
        <f t="shared" si="20"/>
        <v>111.9209</v>
      </c>
      <c r="E265" s="64">
        <f t="shared" si="20"/>
        <v>1</v>
      </c>
      <c r="F265" s="17">
        <f t="shared" si="21"/>
        <v>0.95</v>
      </c>
      <c r="G265" s="18">
        <f t="shared" si="22"/>
        <v>6.87</v>
      </c>
      <c r="H265" s="19">
        <f t="shared" si="23"/>
        <v>1</v>
      </c>
      <c r="I265" s="8" t="str" cm="1">
        <f t="array" ref="I265">_xlfn.CONCAT(ROUND(F265:H265,2)&amp;", ")</f>
        <v xml:space="preserve">0.95, 6.87, 1, </v>
      </c>
      <c r="J265" s="8"/>
    </row>
    <row r="266" spans="1:10" ht="20.100000000000001" customHeight="1" x14ac:dyDescent="0.3">
      <c r="A266" s="53"/>
      <c r="B266" s="53" t="s">
        <v>726</v>
      </c>
      <c r="C266" s="60">
        <f t="shared" si="20"/>
        <v>43.025399999999998</v>
      </c>
      <c r="D266" s="61">
        <f t="shared" si="20"/>
        <v>111.9209</v>
      </c>
      <c r="E266" s="72">
        <f t="shared" si="20"/>
        <v>0</v>
      </c>
      <c r="F266" s="60">
        <f t="shared" si="21"/>
        <v>0</v>
      </c>
      <c r="G266" s="61">
        <f t="shared" si="22"/>
        <v>6.87</v>
      </c>
      <c r="H266" s="62">
        <f t="shared" si="23"/>
        <v>0</v>
      </c>
      <c r="I266" s="53" t="str" cm="1">
        <f t="array" ref="I266">_xlfn.CONCAT(ROUND(F266:H266,2)&amp;", ")</f>
        <v xml:space="preserve">0, 6.87, 0, </v>
      </c>
      <c r="J266" s="8"/>
    </row>
    <row r="267" spans="1:10" ht="20.100000000000001" customHeight="1" x14ac:dyDescent="0.3">
      <c r="A267" s="49"/>
      <c r="B267" s="49" t="s">
        <v>727</v>
      </c>
      <c r="C267" s="50">
        <f t="shared" si="20"/>
        <v>48.625399999999999</v>
      </c>
      <c r="D267" s="51">
        <f t="shared" si="20"/>
        <v>111.82089999999999</v>
      </c>
      <c r="E267" s="70">
        <f t="shared" si="20"/>
        <v>0.4</v>
      </c>
      <c r="F267" s="50">
        <f t="shared" si="21"/>
        <v>5.6</v>
      </c>
      <c r="G267" s="51">
        <f t="shared" si="22"/>
        <v>6.77</v>
      </c>
      <c r="H267" s="52">
        <f t="shared" si="23"/>
        <v>0.4</v>
      </c>
      <c r="I267" s="49" t="str" cm="1">
        <f t="array" ref="I267">_xlfn.CONCAT(ROUND(F267:H267,2)&amp;", ")</f>
        <v xml:space="preserve">5.6, 6.77, 0.4, </v>
      </c>
      <c r="J267" s="8"/>
    </row>
    <row r="268" spans="1:10" ht="20.100000000000001" customHeight="1" x14ac:dyDescent="0.3">
      <c r="A268" s="8"/>
      <c r="B268" s="8" t="s">
        <v>728</v>
      </c>
      <c r="C268" s="17">
        <f t="shared" si="20"/>
        <v>48.9754</v>
      </c>
      <c r="D268" s="18">
        <f t="shared" si="20"/>
        <v>111.82089999999999</v>
      </c>
      <c r="E268" s="64">
        <f t="shared" si="20"/>
        <v>0</v>
      </c>
      <c r="F268" s="17">
        <f t="shared" si="21"/>
        <v>5.95</v>
      </c>
      <c r="G268" s="18">
        <f t="shared" si="22"/>
        <v>6.77</v>
      </c>
      <c r="H268" s="19">
        <f t="shared" si="23"/>
        <v>0</v>
      </c>
      <c r="I268" s="8" t="str" cm="1">
        <f t="array" ref="I268">_xlfn.CONCAT(ROUND(F268:H268,2)&amp;", ")</f>
        <v xml:space="preserve">5.95, 6.77, 0, </v>
      </c>
      <c r="J268" s="8"/>
    </row>
    <row r="269" spans="1:10" ht="20.100000000000001" customHeight="1" x14ac:dyDescent="0.3">
      <c r="A269" s="123"/>
      <c r="B269" s="123" t="s">
        <v>729</v>
      </c>
      <c r="C269" s="124">
        <f t="shared" si="20"/>
        <v>49.4754</v>
      </c>
      <c r="D269" s="125">
        <f t="shared" si="20"/>
        <v>111.82089999999999</v>
      </c>
      <c r="E269" s="126">
        <f t="shared" si="20"/>
        <v>0</v>
      </c>
      <c r="F269" s="124">
        <f t="shared" si="21"/>
        <v>6.45</v>
      </c>
      <c r="G269" s="125">
        <f t="shared" si="22"/>
        <v>6.77</v>
      </c>
      <c r="H269" s="127">
        <f t="shared" si="23"/>
        <v>0</v>
      </c>
      <c r="I269" s="123" t="str" cm="1">
        <f t="array" ref="I269">_xlfn.CONCAT(ROUND(F269:H269,2)&amp;", ")</f>
        <v xml:space="preserve">6.45, 6.77, 0, </v>
      </c>
      <c r="J269" s="8"/>
    </row>
    <row r="270" spans="1:10" ht="20.100000000000001" customHeight="1" x14ac:dyDescent="0.3">
      <c r="A270" s="128"/>
      <c r="B270" s="128" t="s">
        <v>730</v>
      </c>
      <c r="C270" s="129">
        <f t="shared" si="20"/>
        <v>43.025399999999998</v>
      </c>
      <c r="D270" s="130">
        <f t="shared" si="20"/>
        <v>111.74590000000001</v>
      </c>
      <c r="E270" s="131">
        <f t="shared" si="20"/>
        <v>0</v>
      </c>
      <c r="F270" s="129">
        <f t="shared" si="21"/>
        <v>0</v>
      </c>
      <c r="G270" s="130">
        <f t="shared" si="22"/>
        <v>6.7</v>
      </c>
      <c r="H270" s="132">
        <f t="shared" si="23"/>
        <v>0</v>
      </c>
      <c r="I270" s="128" t="str" cm="1">
        <f t="array" ref="I270">_xlfn.CONCAT(ROUND(F270:H270,2)&amp;", ")</f>
        <v xml:space="preserve">0, 6.7, 0, </v>
      </c>
      <c r="J270" s="8"/>
    </row>
    <row r="271" spans="1:10" ht="20.100000000000001" customHeight="1" x14ac:dyDescent="0.3">
      <c r="A271" s="8"/>
      <c r="B271" s="8" t="s">
        <v>731</v>
      </c>
      <c r="C271" s="17">
        <f t="shared" si="20"/>
        <v>43.9754</v>
      </c>
      <c r="D271" s="18">
        <f t="shared" si="20"/>
        <v>111.74590000000001</v>
      </c>
      <c r="E271" s="64">
        <f t="shared" si="20"/>
        <v>0.5</v>
      </c>
      <c r="F271" s="17">
        <f t="shared" si="21"/>
        <v>0.95</v>
      </c>
      <c r="G271" s="18">
        <f t="shared" si="22"/>
        <v>6.7</v>
      </c>
      <c r="H271" s="19">
        <f t="shared" si="23"/>
        <v>0.5</v>
      </c>
      <c r="I271" s="8" t="str" cm="1">
        <f t="array" ref="I271">_xlfn.CONCAT(ROUND(F271:H271,2)&amp;", ")</f>
        <v xml:space="preserve">0.95, 6.7, 0.5, </v>
      </c>
      <c r="J271" s="8"/>
    </row>
    <row r="272" spans="1:10" ht="20.100000000000001" customHeight="1" x14ac:dyDescent="0.3">
      <c r="A272" s="133"/>
      <c r="B272" s="133" t="s">
        <v>362</v>
      </c>
      <c r="C272" s="134">
        <f t="shared" si="20"/>
        <v>44.7254</v>
      </c>
      <c r="D272" s="135">
        <f t="shared" si="20"/>
        <v>111.74590000000001</v>
      </c>
      <c r="E272" s="136">
        <f t="shared" si="20"/>
        <v>0</v>
      </c>
      <c r="F272" s="134">
        <f t="shared" si="21"/>
        <v>1.7</v>
      </c>
      <c r="G272" s="135">
        <f t="shared" si="22"/>
        <v>6.7</v>
      </c>
      <c r="H272" s="137">
        <f t="shared" si="23"/>
        <v>0</v>
      </c>
      <c r="I272" s="133" t="str" cm="1">
        <f t="array" ref="I272">_xlfn.CONCAT(ROUND(F272:H272,2)&amp;", ")</f>
        <v xml:space="preserve">1.7, 6.7, 0, </v>
      </c>
      <c r="J272" s="8"/>
    </row>
    <row r="273" spans="1:10" ht="20.100000000000001" customHeight="1" x14ac:dyDescent="0.3">
      <c r="A273" s="138"/>
      <c r="B273" s="138" t="s">
        <v>732</v>
      </c>
      <c r="C273" s="139">
        <f t="shared" si="20"/>
        <v>46.810400000000001</v>
      </c>
      <c r="D273" s="140">
        <f t="shared" si="20"/>
        <v>110.9509</v>
      </c>
      <c r="E273" s="141">
        <f t="shared" si="20"/>
        <v>0</v>
      </c>
      <c r="F273" s="139">
        <f t="shared" si="21"/>
        <v>3.79</v>
      </c>
      <c r="G273" s="140">
        <f t="shared" si="22"/>
        <v>5.9</v>
      </c>
      <c r="H273" s="142">
        <f t="shared" si="23"/>
        <v>0</v>
      </c>
      <c r="I273" s="138" t="str" cm="1">
        <f t="array" ref="I273">_xlfn.CONCAT(ROUND(F273:H273,2)&amp;", ")</f>
        <v xml:space="preserve">3.79, 5.9, 0, </v>
      </c>
      <c r="J273" s="8"/>
    </row>
    <row r="274" spans="1:10" ht="20.100000000000001" customHeight="1" x14ac:dyDescent="0.3">
      <c r="A274" s="8"/>
      <c r="B274" s="8" t="s">
        <v>733</v>
      </c>
      <c r="C274" s="17">
        <f t="shared" si="20"/>
        <v>46.9754</v>
      </c>
      <c r="D274" s="18">
        <f t="shared" si="20"/>
        <v>110.9509</v>
      </c>
      <c r="E274" s="64">
        <f t="shared" si="20"/>
        <v>0</v>
      </c>
      <c r="F274" s="17">
        <f t="shared" si="21"/>
        <v>3.95</v>
      </c>
      <c r="G274" s="18">
        <f t="shared" si="22"/>
        <v>5.9</v>
      </c>
      <c r="H274" s="19">
        <f t="shared" si="23"/>
        <v>0</v>
      </c>
      <c r="I274" s="8" t="str" cm="1">
        <f t="array" ref="I274">_xlfn.CONCAT(ROUND(F274:H274,2)&amp;", ")</f>
        <v xml:space="preserve">3.95, 5.9, 0, </v>
      </c>
      <c r="J274" s="8"/>
    </row>
    <row r="275" spans="1:10" ht="20.100000000000001" customHeight="1" x14ac:dyDescent="0.3">
      <c r="A275" s="8"/>
      <c r="B275" s="8" t="s">
        <v>133</v>
      </c>
      <c r="C275" s="17">
        <f t="shared" si="20"/>
        <v>47.925400000000003</v>
      </c>
      <c r="D275" s="18">
        <f t="shared" si="20"/>
        <v>110.9509</v>
      </c>
      <c r="E275" s="64">
        <f t="shared" si="20"/>
        <v>0</v>
      </c>
      <c r="F275" s="17">
        <f t="shared" si="21"/>
        <v>4.9000000000000004</v>
      </c>
      <c r="G275" s="18">
        <f t="shared" si="22"/>
        <v>5.9</v>
      </c>
      <c r="H275" s="19">
        <f t="shared" si="23"/>
        <v>0</v>
      </c>
      <c r="I275" s="8" t="str" cm="1">
        <f t="array" ref="I275">_xlfn.CONCAT(ROUND(F275:H275,2)&amp;", ")</f>
        <v xml:space="preserve">4.9, 5.9, 0, </v>
      </c>
      <c r="J275" s="8"/>
    </row>
    <row r="276" spans="1:10" ht="20.100000000000001" customHeight="1" x14ac:dyDescent="0.3">
      <c r="A276" s="143"/>
      <c r="B276" s="143" t="s">
        <v>734</v>
      </c>
      <c r="C276" s="144">
        <f t="shared" si="20"/>
        <v>48.625399999999999</v>
      </c>
      <c r="D276" s="145">
        <f t="shared" si="20"/>
        <v>110.9509</v>
      </c>
      <c r="E276" s="146">
        <f t="shared" si="20"/>
        <v>0.4</v>
      </c>
      <c r="F276" s="144">
        <f t="shared" si="21"/>
        <v>5.6</v>
      </c>
      <c r="G276" s="145">
        <f t="shared" si="22"/>
        <v>5.9</v>
      </c>
      <c r="H276" s="147">
        <f t="shared" si="23"/>
        <v>0.4</v>
      </c>
      <c r="I276" s="143" t="str" cm="1">
        <f t="array" ref="I276">_xlfn.CONCAT(ROUND(F276:H276,2)&amp;", ")</f>
        <v xml:space="preserve">5.6, 5.9, 0.4, </v>
      </c>
      <c r="J276" s="8"/>
    </row>
    <row r="277" spans="1:10" ht="20.100000000000001" customHeight="1" x14ac:dyDescent="0.3">
      <c r="A277" s="148"/>
      <c r="B277" s="148" t="s">
        <v>735</v>
      </c>
      <c r="C277" s="149">
        <f t="shared" si="20"/>
        <v>48.625399999999999</v>
      </c>
      <c r="D277" s="150">
        <f t="shared" si="20"/>
        <v>110.82089999999999</v>
      </c>
      <c r="E277" s="151">
        <f t="shared" si="20"/>
        <v>0.4</v>
      </c>
      <c r="F277" s="149">
        <f t="shared" si="21"/>
        <v>5.6</v>
      </c>
      <c r="G277" s="150">
        <f t="shared" si="22"/>
        <v>5.77</v>
      </c>
      <c r="H277" s="152">
        <f t="shared" si="23"/>
        <v>0.4</v>
      </c>
      <c r="I277" s="148" t="str" cm="1">
        <f t="array" ref="I277">_xlfn.CONCAT(ROUND(F277:H277,2)&amp;", ")</f>
        <v xml:space="preserve">5.6, 5.77, 0.4, </v>
      </c>
      <c r="J277" s="8"/>
    </row>
    <row r="278" spans="1:10" ht="20.100000000000001" customHeight="1" x14ac:dyDescent="0.3">
      <c r="A278" s="8"/>
      <c r="B278" s="8" t="s">
        <v>736</v>
      </c>
      <c r="C278" s="17">
        <f t="shared" si="20"/>
        <v>48.9754</v>
      </c>
      <c r="D278" s="18">
        <f t="shared" si="20"/>
        <v>110.82089999999999</v>
      </c>
      <c r="E278" s="64">
        <f t="shared" si="20"/>
        <v>0</v>
      </c>
      <c r="F278" s="17">
        <f t="shared" si="21"/>
        <v>5.95</v>
      </c>
      <c r="G278" s="18">
        <f t="shared" si="22"/>
        <v>5.77</v>
      </c>
      <c r="H278" s="19">
        <f t="shared" si="23"/>
        <v>0</v>
      </c>
      <c r="I278" s="8" t="str" cm="1">
        <f t="array" ref="I278">_xlfn.CONCAT(ROUND(F278:H278,2)&amp;", ")</f>
        <v xml:space="preserve">5.95, 5.77, 0, </v>
      </c>
      <c r="J278" s="8"/>
    </row>
    <row r="279" spans="1:10" ht="20.100000000000001" customHeight="1" x14ac:dyDescent="0.3">
      <c r="A279" s="153"/>
      <c r="B279" s="153" t="s">
        <v>737</v>
      </c>
      <c r="C279" s="154">
        <f t="shared" si="20"/>
        <v>49.4754</v>
      </c>
      <c r="D279" s="155">
        <f t="shared" si="20"/>
        <v>110.82089999999999</v>
      </c>
      <c r="E279" s="156">
        <f t="shared" si="20"/>
        <v>0</v>
      </c>
      <c r="F279" s="154">
        <f t="shared" si="21"/>
        <v>6.45</v>
      </c>
      <c r="G279" s="155">
        <f t="shared" si="22"/>
        <v>5.77</v>
      </c>
      <c r="H279" s="157">
        <f t="shared" si="23"/>
        <v>0</v>
      </c>
      <c r="I279" s="153" t="str" cm="1">
        <f t="array" ref="I279">_xlfn.CONCAT(ROUND(F279:H279,2)&amp;", ")</f>
        <v xml:space="preserve">6.45, 5.77, 0, </v>
      </c>
      <c r="J279" s="8"/>
    </row>
    <row r="280" spans="1:10" ht="20.100000000000001" customHeight="1" x14ac:dyDescent="0.3">
      <c r="B280" s="7" t="s">
        <v>134</v>
      </c>
      <c r="C280" s="17">
        <f t="shared" si="20"/>
        <v>43.025399999999998</v>
      </c>
      <c r="D280" s="18">
        <f t="shared" si="20"/>
        <v>110.74590000000001</v>
      </c>
      <c r="E280" s="64">
        <f t="shared" si="20"/>
        <v>0</v>
      </c>
      <c r="F280" s="17">
        <f t="shared" si="21"/>
        <v>0</v>
      </c>
      <c r="G280" s="18">
        <f t="shared" si="22"/>
        <v>5.7</v>
      </c>
      <c r="H280" s="19">
        <f t="shared" si="23"/>
        <v>0</v>
      </c>
      <c r="I280" s="8" t="str" cm="1">
        <f t="array" ref="I280">_xlfn.CONCAT(ROUND(F280:H280,2)&amp;", ")</f>
        <v xml:space="preserve">0, 5.7, 0, </v>
      </c>
      <c r="J280" s="8"/>
    </row>
    <row r="281" spans="1:10" ht="20.100000000000001" customHeight="1" x14ac:dyDescent="0.3">
      <c r="B281" s="7" t="s">
        <v>135</v>
      </c>
      <c r="C281" s="17">
        <f t="shared" si="20"/>
        <v>43.9754</v>
      </c>
      <c r="D281" s="18">
        <f t="shared" si="20"/>
        <v>110.74590000000001</v>
      </c>
      <c r="E281" s="64">
        <f t="shared" si="20"/>
        <v>0</v>
      </c>
      <c r="F281" s="17">
        <f t="shared" si="21"/>
        <v>0.95</v>
      </c>
      <c r="G281" s="18">
        <f t="shared" si="22"/>
        <v>5.7</v>
      </c>
      <c r="H281" s="19">
        <f t="shared" si="23"/>
        <v>0</v>
      </c>
      <c r="I281" s="8" t="str" cm="1">
        <f t="array" ref="I281">_xlfn.CONCAT(ROUND(F281:H281,2)&amp;", ")</f>
        <v xml:space="preserve">0.95, 5.7, 0, </v>
      </c>
      <c r="J281" s="8"/>
    </row>
    <row r="282" spans="1:10" ht="20.100000000000001" customHeight="1" x14ac:dyDescent="0.3">
      <c r="B282" s="7" t="s">
        <v>136</v>
      </c>
      <c r="C282" s="17">
        <f t="shared" si="20"/>
        <v>44.7254</v>
      </c>
      <c r="D282" s="18">
        <f t="shared" si="20"/>
        <v>110.74590000000001</v>
      </c>
      <c r="E282" s="64">
        <f t="shared" si="20"/>
        <v>0</v>
      </c>
      <c r="F282" s="17">
        <f t="shared" si="21"/>
        <v>1.7</v>
      </c>
      <c r="G282" s="18">
        <f t="shared" si="22"/>
        <v>5.7</v>
      </c>
      <c r="H282" s="19">
        <f t="shared" si="23"/>
        <v>0</v>
      </c>
      <c r="I282" s="8" t="str" cm="1">
        <f t="array" ref="I282">_xlfn.CONCAT(ROUND(F282:H282,2)&amp;", ")</f>
        <v xml:space="preserve">1.7, 5.7, 0, </v>
      </c>
      <c r="J282" s="8"/>
    </row>
    <row r="283" spans="1:10" ht="20.100000000000001" customHeight="1" x14ac:dyDescent="0.3">
      <c r="A283" s="49"/>
      <c r="B283" s="49" t="s">
        <v>735</v>
      </c>
      <c r="C283" s="50">
        <f t="shared" si="20"/>
        <v>48.625399999999999</v>
      </c>
      <c r="D283" s="51">
        <f t="shared" si="20"/>
        <v>110.82089999999999</v>
      </c>
      <c r="E283" s="70">
        <f t="shared" si="20"/>
        <v>0.4</v>
      </c>
      <c r="F283" s="50">
        <f t="shared" si="21"/>
        <v>5.6</v>
      </c>
      <c r="G283" s="51">
        <f t="shared" si="22"/>
        <v>5.77</v>
      </c>
      <c r="H283" s="52">
        <f t="shared" si="23"/>
        <v>0.4</v>
      </c>
      <c r="I283" s="49" t="str" cm="1">
        <f t="array" ref="I283">_xlfn.CONCAT(ROUND(F283:H283,2)&amp;", ")</f>
        <v xml:space="preserve">5.6, 5.77, 0.4, </v>
      </c>
      <c r="J283" s="8"/>
    </row>
    <row r="284" spans="1:10" ht="20.100000000000001" customHeight="1" x14ac:dyDescent="0.3">
      <c r="A284" s="8"/>
      <c r="B284" s="8" t="s">
        <v>736</v>
      </c>
      <c r="C284" s="17">
        <f t="shared" si="20"/>
        <v>48.9754</v>
      </c>
      <c r="D284" s="18">
        <f t="shared" si="20"/>
        <v>110.82089999999999</v>
      </c>
      <c r="E284" s="64">
        <f t="shared" si="20"/>
        <v>0</v>
      </c>
      <c r="F284" s="17">
        <f t="shared" si="21"/>
        <v>5.95</v>
      </c>
      <c r="G284" s="18">
        <f t="shared" si="22"/>
        <v>5.77</v>
      </c>
      <c r="H284" s="19">
        <f t="shared" si="23"/>
        <v>0</v>
      </c>
      <c r="I284" s="8" t="str" cm="1">
        <f t="array" ref="I284">_xlfn.CONCAT(ROUND(F284:H284,2)&amp;", ")</f>
        <v xml:space="preserve">5.95, 5.77, 0, </v>
      </c>
      <c r="J284" s="8"/>
    </row>
    <row r="285" spans="1:10" ht="20.100000000000001" customHeight="1" x14ac:dyDescent="0.3">
      <c r="A285" s="53"/>
      <c r="B285" s="53" t="s">
        <v>737</v>
      </c>
      <c r="C285" s="60">
        <f t="shared" si="20"/>
        <v>49.4754</v>
      </c>
      <c r="D285" s="61">
        <f t="shared" si="20"/>
        <v>110.82089999999999</v>
      </c>
      <c r="E285" s="72">
        <f t="shared" si="20"/>
        <v>0</v>
      </c>
      <c r="F285" s="60">
        <f t="shared" si="21"/>
        <v>6.45</v>
      </c>
      <c r="G285" s="61">
        <f t="shared" si="22"/>
        <v>5.77</v>
      </c>
      <c r="H285" s="62">
        <f t="shared" si="23"/>
        <v>0</v>
      </c>
      <c r="I285" s="53" t="str" cm="1">
        <f t="array" ref="I285">_xlfn.CONCAT(ROUND(F285:H285,2)&amp;", ")</f>
        <v xml:space="preserve">6.45, 5.77, 0, </v>
      </c>
      <c r="J285" s="8"/>
    </row>
    <row r="286" spans="1:10" ht="20.100000000000001" customHeight="1" x14ac:dyDescent="0.3">
      <c r="A286" s="49"/>
      <c r="B286" s="49" t="s">
        <v>738</v>
      </c>
      <c r="C286" s="50">
        <f t="shared" si="20"/>
        <v>43.025399999999998</v>
      </c>
      <c r="D286" s="51">
        <f t="shared" si="20"/>
        <v>110.74590000000001</v>
      </c>
      <c r="E286" s="70">
        <f t="shared" si="20"/>
        <v>0</v>
      </c>
      <c r="F286" s="50">
        <f t="shared" si="21"/>
        <v>0</v>
      </c>
      <c r="G286" s="51">
        <f t="shared" si="22"/>
        <v>5.7</v>
      </c>
      <c r="H286" s="52">
        <f t="shared" si="23"/>
        <v>0</v>
      </c>
      <c r="I286" s="49" t="str" cm="1">
        <f t="array" ref="I286">_xlfn.CONCAT(ROUND(F286:H286,2)&amp;", ")</f>
        <v xml:space="preserve">0, 5.7, 0, </v>
      </c>
      <c r="J286" s="8"/>
    </row>
    <row r="287" spans="1:10" ht="20.100000000000001" customHeight="1" x14ac:dyDescent="0.3">
      <c r="A287" s="8"/>
      <c r="B287" s="8" t="s">
        <v>135</v>
      </c>
      <c r="C287" s="17">
        <f t="shared" si="20"/>
        <v>43.9754</v>
      </c>
      <c r="D287" s="18">
        <f t="shared" si="20"/>
        <v>110.74590000000001</v>
      </c>
      <c r="E287" s="64">
        <f t="shared" si="20"/>
        <v>0</v>
      </c>
      <c r="F287" s="17">
        <f t="shared" si="21"/>
        <v>0.95</v>
      </c>
      <c r="G287" s="18">
        <f t="shared" si="22"/>
        <v>5.7</v>
      </c>
      <c r="H287" s="19">
        <f t="shared" si="23"/>
        <v>0</v>
      </c>
      <c r="I287" s="8" t="str" cm="1">
        <f t="array" ref="I287">_xlfn.CONCAT(ROUND(F287:H287,2)&amp;", ")</f>
        <v xml:space="preserve">0.95, 5.7, 0, </v>
      </c>
      <c r="J287" s="8"/>
    </row>
    <row r="288" spans="1:10" ht="20.100000000000001" customHeight="1" x14ac:dyDescent="0.3">
      <c r="A288" s="53"/>
      <c r="B288" s="53" t="s">
        <v>136</v>
      </c>
      <c r="C288" s="60">
        <f t="shared" si="20"/>
        <v>44.7254</v>
      </c>
      <c r="D288" s="61">
        <f t="shared" si="20"/>
        <v>110.74590000000001</v>
      </c>
      <c r="E288" s="72">
        <f t="shared" si="20"/>
        <v>0</v>
      </c>
      <c r="F288" s="60">
        <f t="shared" si="21"/>
        <v>1.7</v>
      </c>
      <c r="G288" s="61">
        <f t="shared" si="22"/>
        <v>5.7</v>
      </c>
      <c r="H288" s="62">
        <f t="shared" si="23"/>
        <v>0</v>
      </c>
      <c r="I288" s="53" t="str" cm="1">
        <f t="array" ref="I288">_xlfn.CONCAT(ROUND(F288:H288,2)&amp;", ")</f>
        <v xml:space="preserve">1.7, 5.7, 0, </v>
      </c>
      <c r="J288" s="8"/>
    </row>
    <row r="289" spans="1:10" ht="20.100000000000001" customHeight="1" x14ac:dyDescent="0.3">
      <c r="B289" s="7" t="s">
        <v>739</v>
      </c>
      <c r="C289" s="17">
        <f t="shared" si="20"/>
        <v>52.825400000000002</v>
      </c>
      <c r="D289" s="18">
        <f t="shared" si="20"/>
        <v>110.07089999999999</v>
      </c>
      <c r="E289" s="64">
        <f t="shared" si="20"/>
        <v>0</v>
      </c>
      <c r="F289" s="17">
        <f t="shared" si="21"/>
        <v>9.8000000000000007</v>
      </c>
      <c r="G289" s="18">
        <f t="shared" si="22"/>
        <v>5.0199999999999996</v>
      </c>
      <c r="H289" s="19">
        <f t="shared" si="23"/>
        <v>0</v>
      </c>
      <c r="I289" s="8" t="str" cm="1">
        <f t="array" ref="I289">_xlfn.CONCAT(ROUND(F289:H289,2)&amp;", ")</f>
        <v xml:space="preserve">9.8, 5.02, 0, </v>
      </c>
      <c r="J289" s="8"/>
    </row>
    <row r="290" spans="1:10" ht="20.100000000000001" customHeight="1" x14ac:dyDescent="0.3">
      <c r="B290" s="7" t="s">
        <v>740</v>
      </c>
      <c r="C290" s="17">
        <f t="shared" si="20"/>
        <v>51.875399999999999</v>
      </c>
      <c r="D290" s="18">
        <f t="shared" si="20"/>
        <v>110.07089999999999</v>
      </c>
      <c r="E290" s="64">
        <f t="shared" si="20"/>
        <v>0</v>
      </c>
      <c r="F290" s="17">
        <f t="shared" si="21"/>
        <v>8.85</v>
      </c>
      <c r="G290" s="18">
        <f t="shared" si="22"/>
        <v>5.0199999999999996</v>
      </c>
      <c r="H290" s="19">
        <f t="shared" si="23"/>
        <v>0</v>
      </c>
      <c r="I290" s="8" t="str" cm="1">
        <f t="array" ref="I290">_xlfn.CONCAT(ROUND(F290:H290,2)&amp;", ")</f>
        <v xml:space="preserve">8.85, 5.02, 0, </v>
      </c>
      <c r="J290" s="8"/>
    </row>
    <row r="291" spans="1:10" ht="20.100000000000001" customHeight="1" x14ac:dyDescent="0.3">
      <c r="B291" s="7" t="s">
        <v>741</v>
      </c>
      <c r="C291" s="17">
        <f t="shared" si="20"/>
        <v>50.875399999999999</v>
      </c>
      <c r="D291" s="18">
        <f t="shared" si="20"/>
        <v>110.07089999999999</v>
      </c>
      <c r="E291" s="64">
        <f t="shared" si="20"/>
        <v>0</v>
      </c>
      <c r="F291" s="17">
        <f t="shared" si="21"/>
        <v>7.85</v>
      </c>
      <c r="G291" s="18">
        <f t="shared" si="22"/>
        <v>5.0199999999999996</v>
      </c>
      <c r="H291" s="19">
        <f t="shared" si="23"/>
        <v>0</v>
      </c>
      <c r="I291" s="8" t="str" cm="1">
        <f t="array" ref="I291">_xlfn.CONCAT(ROUND(F291:H291,2)&amp;", ")</f>
        <v xml:space="preserve">7.85, 5.02, 0, </v>
      </c>
      <c r="J291" s="8"/>
    </row>
    <row r="292" spans="1:10" ht="20.100000000000001" customHeight="1" x14ac:dyDescent="0.3">
      <c r="B292" s="7" t="s">
        <v>742</v>
      </c>
      <c r="C292" s="17">
        <f t="shared" si="20"/>
        <v>49.875399999999999</v>
      </c>
      <c r="D292" s="18">
        <f t="shared" si="20"/>
        <v>110.07089999999999</v>
      </c>
      <c r="E292" s="64">
        <f t="shared" si="20"/>
        <v>0</v>
      </c>
      <c r="F292" s="17">
        <f t="shared" si="21"/>
        <v>6.85</v>
      </c>
      <c r="G292" s="18">
        <f t="shared" si="22"/>
        <v>5.0199999999999996</v>
      </c>
      <c r="H292" s="19">
        <f t="shared" si="23"/>
        <v>0</v>
      </c>
      <c r="I292" s="8" t="str" cm="1">
        <f t="array" ref="I292">_xlfn.CONCAT(ROUND(F292:H292,2)&amp;", ")</f>
        <v xml:space="preserve">6.85, 5.02, 0, </v>
      </c>
      <c r="J292" s="8"/>
    </row>
    <row r="293" spans="1:10" ht="20.100000000000001" customHeight="1" x14ac:dyDescent="0.3">
      <c r="B293" s="7" t="s">
        <v>743</v>
      </c>
      <c r="C293" s="17">
        <f t="shared" si="20"/>
        <v>48.9754</v>
      </c>
      <c r="D293" s="18">
        <f t="shared" si="20"/>
        <v>110.07089999999999</v>
      </c>
      <c r="E293" s="64">
        <f t="shared" si="20"/>
        <v>0.4</v>
      </c>
      <c r="F293" s="17">
        <f t="shared" si="21"/>
        <v>5.95</v>
      </c>
      <c r="G293" s="18">
        <f t="shared" si="22"/>
        <v>5.0199999999999996</v>
      </c>
      <c r="H293" s="19">
        <f t="shared" si="23"/>
        <v>0.4</v>
      </c>
      <c r="I293" s="8" t="str" cm="1">
        <f t="array" ref="I293">_xlfn.CONCAT(ROUND(F293:H293,2)&amp;", ")</f>
        <v xml:space="preserve">5.95, 5.02, 0.4, </v>
      </c>
      <c r="J293" s="8"/>
    </row>
    <row r="294" spans="1:10" ht="20.100000000000001" customHeight="1" x14ac:dyDescent="0.3">
      <c r="B294" s="7" t="s">
        <v>744</v>
      </c>
      <c r="C294" s="17">
        <f t="shared" si="20"/>
        <v>48.875399999999999</v>
      </c>
      <c r="D294" s="18">
        <f t="shared" si="20"/>
        <v>110.07089999999999</v>
      </c>
      <c r="E294" s="64">
        <f t="shared" si="20"/>
        <v>0.4</v>
      </c>
      <c r="F294" s="17">
        <f t="shared" si="21"/>
        <v>5.85</v>
      </c>
      <c r="G294" s="18">
        <f t="shared" si="22"/>
        <v>5.0199999999999996</v>
      </c>
      <c r="H294" s="19">
        <f t="shared" si="23"/>
        <v>0.4</v>
      </c>
      <c r="I294" s="8" t="str" cm="1">
        <f t="array" ref="I294">_xlfn.CONCAT(ROUND(F294:H294,2)&amp;", ")</f>
        <v xml:space="preserve">5.85, 5.02, 0.4, </v>
      </c>
      <c r="J294" s="8"/>
    </row>
    <row r="295" spans="1:10" ht="20.100000000000001" customHeight="1" x14ac:dyDescent="0.3">
      <c r="B295" s="7" t="s">
        <v>745</v>
      </c>
      <c r="C295" s="17">
        <f t="shared" si="20"/>
        <v>48.625399999999999</v>
      </c>
      <c r="D295" s="18">
        <f t="shared" si="20"/>
        <v>110.07089999999999</v>
      </c>
      <c r="E295" s="64">
        <f t="shared" si="20"/>
        <v>0.4</v>
      </c>
      <c r="F295" s="17">
        <f t="shared" si="21"/>
        <v>5.6</v>
      </c>
      <c r="G295" s="18">
        <f t="shared" si="22"/>
        <v>5.0199999999999996</v>
      </c>
      <c r="H295" s="19">
        <f t="shared" si="23"/>
        <v>0.4</v>
      </c>
      <c r="I295" s="8" t="str" cm="1">
        <f t="array" ref="I295">_xlfn.CONCAT(ROUND(F295:H295,2)&amp;", ")</f>
        <v xml:space="preserve">5.6, 5.02, 0.4, </v>
      </c>
      <c r="J295" s="8"/>
    </row>
    <row r="296" spans="1:10" ht="20.100000000000001" customHeight="1" x14ac:dyDescent="0.3">
      <c r="B296" s="7" t="s">
        <v>746</v>
      </c>
      <c r="C296" s="17">
        <f t="shared" si="20"/>
        <v>47.925400000000003</v>
      </c>
      <c r="D296" s="18">
        <f t="shared" si="20"/>
        <v>110.07089999999999</v>
      </c>
      <c r="E296" s="64">
        <f t="shared" si="20"/>
        <v>0.5</v>
      </c>
      <c r="F296" s="17">
        <f t="shared" si="21"/>
        <v>4.9000000000000004</v>
      </c>
      <c r="G296" s="18">
        <f t="shared" si="22"/>
        <v>5.0199999999999996</v>
      </c>
      <c r="H296" s="19">
        <f t="shared" si="23"/>
        <v>0.5</v>
      </c>
      <c r="I296" s="8" t="str" cm="1">
        <f t="array" ref="I296">_xlfn.CONCAT(ROUND(F296:H296,2)&amp;", ")</f>
        <v xml:space="preserve">4.9, 5.02, 0.5, </v>
      </c>
      <c r="J296" s="8"/>
    </row>
    <row r="297" spans="1:10" ht="20.100000000000001" customHeight="1" x14ac:dyDescent="0.3">
      <c r="B297" s="7" t="s">
        <v>747</v>
      </c>
      <c r="C297" s="17">
        <f t="shared" si="20"/>
        <v>46.9754</v>
      </c>
      <c r="D297" s="18">
        <f t="shared" si="20"/>
        <v>110.07089999999999</v>
      </c>
      <c r="E297" s="64">
        <f t="shared" si="20"/>
        <v>0.7</v>
      </c>
      <c r="F297" s="17">
        <f t="shared" si="21"/>
        <v>3.95</v>
      </c>
      <c r="G297" s="18">
        <f t="shared" si="22"/>
        <v>5.0199999999999996</v>
      </c>
      <c r="H297" s="19">
        <f t="shared" si="23"/>
        <v>0.7</v>
      </c>
      <c r="I297" s="8" t="str" cm="1">
        <f t="array" ref="I297">_xlfn.CONCAT(ROUND(F297:H297,2)&amp;", ")</f>
        <v xml:space="preserve">3.95, 5.02, 0.7, </v>
      </c>
      <c r="J297" s="8"/>
    </row>
    <row r="298" spans="1:10" ht="20.100000000000001" customHeight="1" x14ac:dyDescent="0.3">
      <c r="B298" s="7" t="s">
        <v>748</v>
      </c>
      <c r="C298" s="17">
        <f t="shared" si="20"/>
        <v>46.810400000000001</v>
      </c>
      <c r="D298" s="18">
        <f t="shared" si="20"/>
        <v>110.07089999999999</v>
      </c>
      <c r="E298" s="64">
        <f t="shared" si="20"/>
        <v>0.8</v>
      </c>
      <c r="F298" s="17">
        <f t="shared" si="21"/>
        <v>3.79</v>
      </c>
      <c r="G298" s="18">
        <f t="shared" si="22"/>
        <v>5.0199999999999996</v>
      </c>
      <c r="H298" s="19">
        <f t="shared" si="23"/>
        <v>0.8</v>
      </c>
      <c r="I298" s="8" t="str" cm="1">
        <f t="array" ref="I298">_xlfn.CONCAT(ROUND(F298:H298,2)&amp;", ")</f>
        <v xml:space="preserve">3.79, 5.02, 0.8, </v>
      </c>
      <c r="J298" s="8"/>
    </row>
    <row r="299" spans="1:10" ht="20.100000000000001" customHeight="1" x14ac:dyDescent="0.3">
      <c r="B299" s="7" t="s">
        <v>749</v>
      </c>
      <c r="C299" s="17">
        <f t="shared" si="20"/>
        <v>45.9754</v>
      </c>
      <c r="D299" s="18">
        <f t="shared" si="20"/>
        <v>110.07089999999999</v>
      </c>
      <c r="E299" s="64">
        <f t="shared" si="20"/>
        <v>0.4</v>
      </c>
      <c r="F299" s="17">
        <f t="shared" si="21"/>
        <v>2.95</v>
      </c>
      <c r="G299" s="18">
        <f t="shared" si="22"/>
        <v>5.0199999999999996</v>
      </c>
      <c r="H299" s="19">
        <f t="shared" si="23"/>
        <v>0.4</v>
      </c>
      <c r="I299" s="8" t="str" cm="1">
        <f t="array" ref="I299">_xlfn.CONCAT(ROUND(F299:H299,2)&amp;", ")</f>
        <v xml:space="preserve">2.95, 5.02, 0.4, </v>
      </c>
      <c r="J299" s="8"/>
    </row>
    <row r="300" spans="1:10" ht="20.100000000000001" customHeight="1" x14ac:dyDescent="0.3">
      <c r="B300" s="7" t="s">
        <v>750</v>
      </c>
      <c r="C300" s="17">
        <f t="shared" si="20"/>
        <v>44.9754</v>
      </c>
      <c r="D300" s="18">
        <f t="shared" si="20"/>
        <v>110.07089999999999</v>
      </c>
      <c r="E300" s="64">
        <f t="shared" si="20"/>
        <v>0.4</v>
      </c>
      <c r="F300" s="17">
        <f t="shared" si="21"/>
        <v>1.95</v>
      </c>
      <c r="G300" s="18">
        <f t="shared" si="22"/>
        <v>5.0199999999999996</v>
      </c>
      <c r="H300" s="19">
        <f t="shared" si="23"/>
        <v>0.4</v>
      </c>
      <c r="I300" s="8" t="str" cm="1">
        <f t="array" ref="I300">_xlfn.CONCAT(ROUND(F300:H300,2)&amp;", ")</f>
        <v xml:space="preserve">1.95, 5.02, 0.4, </v>
      </c>
      <c r="J300" s="8"/>
    </row>
    <row r="301" spans="1:10" ht="20.100000000000001" customHeight="1" x14ac:dyDescent="0.3">
      <c r="A301" s="49"/>
      <c r="B301" s="49" t="s">
        <v>751</v>
      </c>
      <c r="C301" s="50">
        <f t="shared" si="20"/>
        <v>52.825400000000002</v>
      </c>
      <c r="D301" s="51">
        <f t="shared" si="20"/>
        <v>109.82089999999999</v>
      </c>
      <c r="E301" s="70">
        <f t="shared" si="20"/>
        <v>0</v>
      </c>
      <c r="F301" s="50">
        <f t="shared" si="21"/>
        <v>9.8000000000000007</v>
      </c>
      <c r="G301" s="51">
        <f t="shared" si="22"/>
        <v>4.7699999999999996</v>
      </c>
      <c r="H301" s="52">
        <f t="shared" si="23"/>
        <v>0</v>
      </c>
      <c r="I301" s="49" t="str" cm="1">
        <f t="array" ref="I301">_xlfn.CONCAT(ROUND(F301:H301,2)&amp;", ")</f>
        <v xml:space="preserve">9.8, 4.77, 0, </v>
      </c>
      <c r="J301" s="8"/>
    </row>
    <row r="302" spans="1:10" ht="20.100000000000001" customHeight="1" x14ac:dyDescent="0.3">
      <c r="B302" s="8" t="s">
        <v>140</v>
      </c>
      <c r="C302" s="17">
        <f t="shared" si="20"/>
        <v>51.875399999999999</v>
      </c>
      <c r="D302" s="18">
        <f t="shared" si="20"/>
        <v>109.82089999999999</v>
      </c>
      <c r="E302" s="64">
        <f t="shared" si="20"/>
        <v>0</v>
      </c>
      <c r="F302" s="17">
        <f t="shared" si="21"/>
        <v>8.85</v>
      </c>
      <c r="G302" s="18">
        <f t="shared" si="22"/>
        <v>4.7699999999999996</v>
      </c>
      <c r="H302" s="19">
        <f t="shared" si="23"/>
        <v>0</v>
      </c>
      <c r="I302" s="8" t="str" cm="1">
        <f t="array" ref="I302">_xlfn.CONCAT(ROUND(F302:H302,2)&amp;", ")</f>
        <v xml:space="preserve">8.85, 4.77, 0, </v>
      </c>
      <c r="J302" s="8"/>
    </row>
    <row r="303" spans="1:10" ht="20.100000000000001" customHeight="1" x14ac:dyDescent="0.3">
      <c r="B303" s="8" t="s">
        <v>139</v>
      </c>
      <c r="C303" s="17">
        <f t="shared" si="20"/>
        <v>50.875399999999999</v>
      </c>
      <c r="D303" s="18">
        <f t="shared" si="20"/>
        <v>109.82089999999999</v>
      </c>
      <c r="E303" s="64">
        <f t="shared" si="20"/>
        <v>0</v>
      </c>
      <c r="F303" s="17">
        <f t="shared" si="21"/>
        <v>7.85</v>
      </c>
      <c r="G303" s="18">
        <f t="shared" si="22"/>
        <v>4.7699999999999996</v>
      </c>
      <c r="H303" s="19">
        <f t="shared" si="23"/>
        <v>0</v>
      </c>
      <c r="I303" s="8" t="str" cm="1">
        <f t="array" ref="I303">_xlfn.CONCAT(ROUND(F303:H303,2)&amp;", ")</f>
        <v xml:space="preserve">7.85, 4.77, 0, </v>
      </c>
      <c r="J303" s="8"/>
    </row>
    <row r="304" spans="1:10" ht="20.100000000000001" customHeight="1" x14ac:dyDescent="0.3">
      <c r="B304" s="8" t="s">
        <v>138</v>
      </c>
      <c r="C304" s="17">
        <f t="shared" si="20"/>
        <v>49.875399999999999</v>
      </c>
      <c r="D304" s="18">
        <f t="shared" si="20"/>
        <v>109.82089999999999</v>
      </c>
      <c r="E304" s="64">
        <f t="shared" si="20"/>
        <v>0</v>
      </c>
      <c r="F304" s="17">
        <f t="shared" si="21"/>
        <v>6.85</v>
      </c>
      <c r="G304" s="18">
        <f t="shared" si="22"/>
        <v>4.7699999999999996</v>
      </c>
      <c r="H304" s="19">
        <f t="shared" si="23"/>
        <v>0</v>
      </c>
      <c r="I304" s="8" t="str" cm="1">
        <f t="array" ref="I304">_xlfn.CONCAT(ROUND(F304:H304,2)&amp;", ")</f>
        <v xml:space="preserve">6.85, 4.77, 0, </v>
      </c>
      <c r="J304" s="8"/>
    </row>
    <row r="305" spans="1:10" ht="20.100000000000001" customHeight="1" x14ac:dyDescent="0.3">
      <c r="B305" s="8" t="s">
        <v>752</v>
      </c>
      <c r="C305" s="17">
        <f t="shared" si="20"/>
        <v>48.875399999999999</v>
      </c>
      <c r="D305" s="18">
        <f t="shared" si="20"/>
        <v>109.82089999999999</v>
      </c>
      <c r="E305" s="64">
        <f t="shared" si="20"/>
        <v>0.4</v>
      </c>
      <c r="F305" s="17">
        <f t="shared" si="21"/>
        <v>5.85</v>
      </c>
      <c r="G305" s="18">
        <f t="shared" si="22"/>
        <v>4.7699999999999996</v>
      </c>
      <c r="H305" s="19">
        <f t="shared" si="23"/>
        <v>0.4</v>
      </c>
      <c r="I305" s="8" t="str" cm="1">
        <f t="array" ref="I305">_xlfn.CONCAT(ROUND(F305:H305,2)&amp;", ")</f>
        <v xml:space="preserve">5.85, 4.77, 0.4, </v>
      </c>
      <c r="J305" s="8"/>
    </row>
    <row r="306" spans="1:10" ht="20.100000000000001" customHeight="1" x14ac:dyDescent="0.3">
      <c r="B306" s="8" t="s">
        <v>753</v>
      </c>
      <c r="C306" s="17">
        <f t="shared" si="20"/>
        <v>47.925400000000003</v>
      </c>
      <c r="D306" s="18">
        <f t="shared" si="20"/>
        <v>109.82089999999999</v>
      </c>
      <c r="E306" s="64">
        <f t="shared" si="20"/>
        <v>0.4</v>
      </c>
      <c r="F306" s="17">
        <f t="shared" si="21"/>
        <v>4.9000000000000004</v>
      </c>
      <c r="G306" s="18">
        <f t="shared" si="22"/>
        <v>4.7699999999999996</v>
      </c>
      <c r="H306" s="19">
        <f t="shared" si="23"/>
        <v>0.4</v>
      </c>
      <c r="I306" s="8" t="str" cm="1">
        <f t="array" ref="I306">_xlfn.CONCAT(ROUND(F306:H306,2)&amp;", ")</f>
        <v xml:space="preserve">4.9, 4.77, 0.4, </v>
      </c>
      <c r="J306" s="8"/>
    </row>
    <row r="307" spans="1:10" ht="20.100000000000001" customHeight="1" x14ac:dyDescent="0.3">
      <c r="B307" s="8" t="s">
        <v>754</v>
      </c>
      <c r="C307" s="17">
        <f t="shared" si="20"/>
        <v>46.9754</v>
      </c>
      <c r="D307" s="18">
        <f t="shared" si="20"/>
        <v>109.82089999999999</v>
      </c>
      <c r="E307" s="64">
        <f t="shared" si="20"/>
        <v>0.4</v>
      </c>
      <c r="F307" s="17">
        <f t="shared" si="21"/>
        <v>3.95</v>
      </c>
      <c r="G307" s="18">
        <f t="shared" si="22"/>
        <v>4.7699999999999996</v>
      </c>
      <c r="H307" s="19">
        <f t="shared" si="23"/>
        <v>0.4</v>
      </c>
      <c r="I307" s="8" t="str" cm="1">
        <f t="array" ref="I307">_xlfn.CONCAT(ROUND(F307:H307,2)&amp;", ")</f>
        <v xml:space="preserve">3.95, 4.77, 0.4, </v>
      </c>
      <c r="J307" s="8"/>
    </row>
    <row r="308" spans="1:10" ht="20.100000000000001" customHeight="1" x14ac:dyDescent="0.3">
      <c r="B308" s="8" t="s">
        <v>755</v>
      </c>
      <c r="C308" s="17">
        <f t="shared" si="20"/>
        <v>45.9754</v>
      </c>
      <c r="D308" s="18">
        <f t="shared" si="20"/>
        <v>109.82089999999999</v>
      </c>
      <c r="E308" s="64">
        <f t="shared" si="20"/>
        <v>0.4</v>
      </c>
      <c r="F308" s="17">
        <f t="shared" si="21"/>
        <v>2.95</v>
      </c>
      <c r="G308" s="18">
        <f t="shared" si="22"/>
        <v>4.7699999999999996</v>
      </c>
      <c r="H308" s="19">
        <f t="shared" si="23"/>
        <v>0.4</v>
      </c>
      <c r="I308" s="8" t="str" cm="1">
        <f t="array" ref="I308">_xlfn.CONCAT(ROUND(F308:H308,2)&amp;", ")</f>
        <v xml:space="preserve">2.95, 4.77, 0.4, </v>
      </c>
      <c r="J308" s="8"/>
    </row>
    <row r="309" spans="1:10" ht="20.100000000000001" customHeight="1" x14ac:dyDescent="0.3">
      <c r="B309" s="8" t="s">
        <v>756</v>
      </c>
      <c r="C309" s="17">
        <f t="shared" si="20"/>
        <v>44.9754</v>
      </c>
      <c r="D309" s="18">
        <f t="shared" si="20"/>
        <v>109.82089999999999</v>
      </c>
      <c r="E309" s="64">
        <f t="shared" si="20"/>
        <v>0.4</v>
      </c>
      <c r="F309" s="17">
        <f t="shared" si="21"/>
        <v>1.95</v>
      </c>
      <c r="G309" s="18">
        <f t="shared" si="22"/>
        <v>4.7699999999999996</v>
      </c>
      <c r="H309" s="19">
        <f t="shared" si="23"/>
        <v>0.4</v>
      </c>
      <c r="I309" s="8" t="str" cm="1">
        <f t="array" ref="I309">_xlfn.CONCAT(ROUND(F309:H309,2)&amp;", ")</f>
        <v xml:space="preserve">1.95, 4.77, 0.4, </v>
      </c>
      <c r="J309" s="8"/>
    </row>
    <row r="310" spans="1:10" ht="20.100000000000001" customHeight="1" x14ac:dyDescent="0.3">
      <c r="B310" s="8" t="s">
        <v>757</v>
      </c>
      <c r="C310" s="17">
        <f t="shared" si="20"/>
        <v>43.9754</v>
      </c>
      <c r="D310" s="18">
        <f t="shared" si="20"/>
        <v>109.82089999999999</v>
      </c>
      <c r="E310" s="64">
        <f t="shared" si="20"/>
        <v>-0.4</v>
      </c>
      <c r="F310" s="17">
        <f t="shared" si="21"/>
        <v>0.95</v>
      </c>
      <c r="G310" s="18">
        <f t="shared" si="22"/>
        <v>4.7699999999999996</v>
      </c>
      <c r="H310" s="19">
        <f t="shared" si="23"/>
        <v>-0.4</v>
      </c>
      <c r="I310" s="8" t="str" cm="1">
        <f t="array" ref="I310">_xlfn.CONCAT(ROUND(F310:H310,2)&amp;", ")</f>
        <v xml:space="preserve">0.95, 4.77, -0.4, </v>
      </c>
      <c r="J310" s="8"/>
    </row>
    <row r="311" spans="1:10" ht="20.100000000000001" customHeight="1" x14ac:dyDescent="0.3">
      <c r="B311" s="8" t="s">
        <v>137</v>
      </c>
      <c r="C311" s="17">
        <f t="shared" ref="C311:E374" si="24">MID($B311,SEARCH(C$2,$B311)+3,8)*1</f>
        <v>43.025399999999998</v>
      </c>
      <c r="D311" s="18">
        <f t="shared" si="24"/>
        <v>109.82089999999999</v>
      </c>
      <c r="E311" s="64">
        <f t="shared" si="24"/>
        <v>0</v>
      </c>
      <c r="F311" s="17">
        <f t="shared" si="21"/>
        <v>0</v>
      </c>
      <c r="G311" s="18">
        <f t="shared" si="22"/>
        <v>4.7699999999999996</v>
      </c>
      <c r="H311" s="19">
        <f t="shared" si="23"/>
        <v>0</v>
      </c>
      <c r="I311" s="8" t="str" cm="1">
        <f t="array" ref="I311">_xlfn.CONCAT(ROUND(F311:H311,2)&amp;", ")</f>
        <v xml:space="preserve">0, 4.77, 0, </v>
      </c>
      <c r="J311" s="8"/>
    </row>
    <row r="312" spans="1:10" ht="20.100000000000001" customHeight="1" x14ac:dyDescent="0.3">
      <c r="A312" s="49"/>
      <c r="B312" s="49" t="s">
        <v>758</v>
      </c>
      <c r="C312" s="50">
        <f t="shared" si="24"/>
        <v>43.025399999999998</v>
      </c>
      <c r="D312" s="51">
        <f t="shared" si="24"/>
        <v>108.82089999999999</v>
      </c>
      <c r="E312" s="70">
        <f t="shared" si="24"/>
        <v>0</v>
      </c>
      <c r="F312" s="50">
        <f t="shared" si="21"/>
        <v>0</v>
      </c>
      <c r="G312" s="51">
        <f t="shared" si="22"/>
        <v>3.77</v>
      </c>
      <c r="H312" s="52">
        <f t="shared" si="23"/>
        <v>0</v>
      </c>
      <c r="I312" s="49" t="str" cm="1">
        <f t="array" ref="I312">_xlfn.CONCAT(ROUND(F312:H312,2)&amp;", ")</f>
        <v xml:space="preserve">0, 3.77, 0, </v>
      </c>
      <c r="J312" s="8"/>
    </row>
    <row r="313" spans="1:10" ht="20.100000000000001" customHeight="1" x14ac:dyDescent="0.3">
      <c r="B313" s="8" t="s">
        <v>141</v>
      </c>
      <c r="C313" s="17">
        <f t="shared" si="24"/>
        <v>43.9754</v>
      </c>
      <c r="D313" s="18">
        <f t="shared" si="24"/>
        <v>108.82089999999999</v>
      </c>
      <c r="E313" s="64">
        <f t="shared" si="24"/>
        <v>0</v>
      </c>
      <c r="F313" s="17">
        <f t="shared" si="21"/>
        <v>0.95</v>
      </c>
      <c r="G313" s="18">
        <f t="shared" si="22"/>
        <v>3.77</v>
      </c>
      <c r="H313" s="19">
        <f t="shared" si="23"/>
        <v>0</v>
      </c>
      <c r="I313" s="8" t="str" cm="1">
        <f t="array" ref="I313">_xlfn.CONCAT(ROUND(F313:H313,2)&amp;", ")</f>
        <v xml:space="preserve">0.95, 3.77, 0, </v>
      </c>
      <c r="J313" s="8"/>
    </row>
    <row r="314" spans="1:10" ht="20.100000000000001" customHeight="1" x14ac:dyDescent="0.3">
      <c r="B314" s="8" t="s">
        <v>142</v>
      </c>
      <c r="C314" s="17">
        <f t="shared" si="24"/>
        <v>44.9754</v>
      </c>
      <c r="D314" s="18">
        <f t="shared" si="24"/>
        <v>108.82089999999999</v>
      </c>
      <c r="E314" s="64">
        <f t="shared" si="24"/>
        <v>0</v>
      </c>
      <c r="F314" s="17">
        <f t="shared" si="21"/>
        <v>1.95</v>
      </c>
      <c r="G314" s="18">
        <f t="shared" si="22"/>
        <v>3.77</v>
      </c>
      <c r="H314" s="19">
        <f t="shared" si="23"/>
        <v>0</v>
      </c>
      <c r="I314" s="8" t="str" cm="1">
        <f t="array" ref="I314">_xlfn.CONCAT(ROUND(F314:H314,2)&amp;", ")</f>
        <v xml:space="preserve">1.95, 3.77, 0, </v>
      </c>
      <c r="J314" s="8"/>
    </row>
    <row r="315" spans="1:10" ht="20.100000000000001" customHeight="1" x14ac:dyDescent="0.3">
      <c r="B315" s="8" t="s">
        <v>759</v>
      </c>
      <c r="C315" s="17">
        <f t="shared" si="24"/>
        <v>45.9754</v>
      </c>
      <c r="D315" s="18">
        <f t="shared" si="24"/>
        <v>108.82089999999999</v>
      </c>
      <c r="E315" s="64">
        <f t="shared" si="24"/>
        <v>0.4</v>
      </c>
      <c r="F315" s="17">
        <f t="shared" si="21"/>
        <v>2.95</v>
      </c>
      <c r="G315" s="18">
        <f t="shared" si="22"/>
        <v>3.77</v>
      </c>
      <c r="H315" s="19">
        <f t="shared" si="23"/>
        <v>0.4</v>
      </c>
      <c r="I315" s="8" t="str" cm="1">
        <f t="array" ref="I315">_xlfn.CONCAT(ROUND(F315:H315,2)&amp;", ")</f>
        <v xml:space="preserve">2.95, 3.77, 0.4, </v>
      </c>
      <c r="J315" s="8"/>
    </row>
    <row r="316" spans="1:10" ht="20.100000000000001" customHeight="1" x14ac:dyDescent="0.3">
      <c r="B316" s="8" t="s">
        <v>760</v>
      </c>
      <c r="C316" s="17">
        <f t="shared" si="24"/>
        <v>46.9754</v>
      </c>
      <c r="D316" s="18">
        <f t="shared" si="24"/>
        <v>108.82089999999999</v>
      </c>
      <c r="E316" s="64">
        <f t="shared" si="24"/>
        <v>-0.4</v>
      </c>
      <c r="F316" s="17">
        <f t="shared" si="21"/>
        <v>3.95</v>
      </c>
      <c r="G316" s="18">
        <f t="shared" si="22"/>
        <v>3.77</v>
      </c>
      <c r="H316" s="19">
        <f t="shared" si="23"/>
        <v>-0.4</v>
      </c>
      <c r="I316" s="8" t="str" cm="1">
        <f t="array" ref="I316">_xlfn.CONCAT(ROUND(F316:H316,2)&amp;", ")</f>
        <v xml:space="preserve">3.95, 3.77, -0.4, </v>
      </c>
      <c r="J316" s="8"/>
    </row>
    <row r="317" spans="1:10" ht="20.100000000000001" customHeight="1" x14ac:dyDescent="0.3">
      <c r="B317" s="8" t="s">
        <v>761</v>
      </c>
      <c r="C317" s="17">
        <f t="shared" si="24"/>
        <v>47.925400000000003</v>
      </c>
      <c r="D317" s="18">
        <f t="shared" si="24"/>
        <v>108.82089999999999</v>
      </c>
      <c r="E317" s="64">
        <f t="shared" si="24"/>
        <v>-0.4</v>
      </c>
      <c r="F317" s="17">
        <f t="shared" si="21"/>
        <v>4.9000000000000004</v>
      </c>
      <c r="G317" s="18">
        <f t="shared" si="22"/>
        <v>3.77</v>
      </c>
      <c r="H317" s="19">
        <f t="shared" si="23"/>
        <v>-0.4</v>
      </c>
      <c r="I317" s="8" t="str" cm="1">
        <f t="array" ref="I317">_xlfn.CONCAT(ROUND(F317:H317,2)&amp;", ")</f>
        <v xml:space="preserve">4.9, 3.77, -0.4, </v>
      </c>
      <c r="J317" s="8"/>
    </row>
    <row r="318" spans="1:10" ht="20.100000000000001" customHeight="1" x14ac:dyDescent="0.3">
      <c r="B318" s="8" t="s">
        <v>143</v>
      </c>
      <c r="C318" s="17">
        <f t="shared" si="24"/>
        <v>48.875399999999999</v>
      </c>
      <c r="D318" s="18">
        <f t="shared" si="24"/>
        <v>108.82089999999999</v>
      </c>
      <c r="E318" s="64">
        <f t="shared" si="24"/>
        <v>0</v>
      </c>
      <c r="F318" s="17">
        <f t="shared" si="21"/>
        <v>5.85</v>
      </c>
      <c r="G318" s="18">
        <f t="shared" si="22"/>
        <v>3.77</v>
      </c>
      <c r="H318" s="19">
        <f t="shared" si="23"/>
        <v>0</v>
      </c>
      <c r="I318" s="8" t="str" cm="1">
        <f t="array" ref="I318">_xlfn.CONCAT(ROUND(F318:H318,2)&amp;", ")</f>
        <v xml:space="preserve">5.85, 3.77, 0, </v>
      </c>
      <c r="J318" s="8"/>
    </row>
    <row r="319" spans="1:10" ht="20.100000000000001" customHeight="1" x14ac:dyDescent="0.3">
      <c r="B319" s="8" t="s">
        <v>762</v>
      </c>
      <c r="C319" s="17">
        <f t="shared" si="24"/>
        <v>49.625399999999999</v>
      </c>
      <c r="D319" s="18">
        <f t="shared" si="24"/>
        <v>108.82089999999999</v>
      </c>
      <c r="E319" s="64">
        <f t="shared" si="24"/>
        <v>1</v>
      </c>
      <c r="F319" s="17">
        <f t="shared" si="21"/>
        <v>6.6</v>
      </c>
      <c r="G319" s="18">
        <f t="shared" si="22"/>
        <v>3.77</v>
      </c>
      <c r="H319" s="19">
        <f t="shared" si="23"/>
        <v>1</v>
      </c>
      <c r="I319" s="8" t="str" cm="1">
        <f t="array" ref="I319">_xlfn.CONCAT(ROUND(F319:H319,2)&amp;", ")</f>
        <v xml:space="preserve">6.6, 3.77, 1, </v>
      </c>
      <c r="J319" s="8"/>
    </row>
    <row r="320" spans="1:10" ht="20.100000000000001" customHeight="1" x14ac:dyDescent="0.3">
      <c r="B320" s="8" t="s">
        <v>763</v>
      </c>
      <c r="C320" s="17">
        <f t="shared" si="24"/>
        <v>49.875399999999999</v>
      </c>
      <c r="D320" s="18">
        <f t="shared" si="24"/>
        <v>108.82089999999999</v>
      </c>
      <c r="E320" s="64">
        <f t="shared" si="24"/>
        <v>0.9</v>
      </c>
      <c r="F320" s="17">
        <f t="shared" si="21"/>
        <v>6.85</v>
      </c>
      <c r="G320" s="18">
        <f t="shared" si="22"/>
        <v>3.77</v>
      </c>
      <c r="H320" s="19">
        <f t="shared" si="23"/>
        <v>0.9</v>
      </c>
      <c r="I320" s="8" t="str" cm="1">
        <f t="array" ref="I320">_xlfn.CONCAT(ROUND(F320:H320,2)&amp;", ")</f>
        <v xml:space="preserve">6.85, 3.77, 0.9, </v>
      </c>
      <c r="J320" s="8"/>
    </row>
    <row r="321" spans="1:10" ht="20.100000000000001" customHeight="1" x14ac:dyDescent="0.3">
      <c r="B321" s="8" t="s">
        <v>764</v>
      </c>
      <c r="C321" s="17">
        <f t="shared" si="24"/>
        <v>50.875399999999999</v>
      </c>
      <c r="D321" s="18">
        <f t="shared" si="24"/>
        <v>108.82089999999999</v>
      </c>
      <c r="E321" s="64">
        <f t="shared" si="24"/>
        <v>0.5</v>
      </c>
      <c r="F321" s="17">
        <f t="shared" si="21"/>
        <v>7.85</v>
      </c>
      <c r="G321" s="18">
        <f t="shared" si="22"/>
        <v>3.77</v>
      </c>
      <c r="H321" s="19">
        <f t="shared" si="23"/>
        <v>0.5</v>
      </c>
      <c r="I321" s="8" t="str" cm="1">
        <f t="array" ref="I321">_xlfn.CONCAT(ROUND(F321:H321,2)&amp;", ")</f>
        <v xml:space="preserve">7.85, 3.77, 0.5, </v>
      </c>
      <c r="J321" s="8"/>
    </row>
    <row r="322" spans="1:10" ht="20.100000000000001" customHeight="1" x14ac:dyDescent="0.3">
      <c r="B322" s="8" t="s">
        <v>765</v>
      </c>
      <c r="C322" s="17">
        <f t="shared" si="24"/>
        <v>51.875399999999999</v>
      </c>
      <c r="D322" s="18">
        <f t="shared" si="24"/>
        <v>108.82089999999999</v>
      </c>
      <c r="E322" s="64">
        <f t="shared" si="24"/>
        <v>0.5</v>
      </c>
      <c r="F322" s="17">
        <f t="shared" si="21"/>
        <v>8.85</v>
      </c>
      <c r="G322" s="18">
        <f t="shared" si="22"/>
        <v>3.77</v>
      </c>
      <c r="H322" s="19">
        <f t="shared" si="23"/>
        <v>0.5</v>
      </c>
      <c r="I322" s="8" t="str" cm="1">
        <f t="array" ref="I322">_xlfn.CONCAT(ROUND(F322:H322,2)&amp;", ")</f>
        <v xml:space="preserve">8.85, 3.77, 0.5, </v>
      </c>
      <c r="J322" s="8"/>
    </row>
    <row r="323" spans="1:10" ht="20.100000000000001" customHeight="1" x14ac:dyDescent="0.3">
      <c r="A323" s="53"/>
      <c r="B323" s="53" t="s">
        <v>144</v>
      </c>
      <c r="C323" s="60">
        <f t="shared" si="24"/>
        <v>52.825400000000002</v>
      </c>
      <c r="D323" s="61">
        <f t="shared" si="24"/>
        <v>108.82089999999999</v>
      </c>
      <c r="E323" s="72">
        <f t="shared" si="24"/>
        <v>0</v>
      </c>
      <c r="F323" s="60">
        <f t="shared" si="21"/>
        <v>9.8000000000000007</v>
      </c>
      <c r="G323" s="61">
        <f t="shared" si="22"/>
        <v>3.77</v>
      </c>
      <c r="H323" s="62">
        <f t="shared" si="23"/>
        <v>0</v>
      </c>
      <c r="I323" s="53" t="str" cm="1">
        <f t="array" ref="I323">_xlfn.CONCAT(ROUND(F323:H323,2)&amp;", ")</f>
        <v xml:space="preserve">9.8, 3.77, 0, </v>
      </c>
      <c r="J323" s="8"/>
    </row>
    <row r="324" spans="1:10" ht="20.100000000000001" customHeight="1" x14ac:dyDescent="0.3">
      <c r="A324" s="49"/>
      <c r="B324" s="49" t="s">
        <v>766</v>
      </c>
      <c r="C324" s="50">
        <f t="shared" si="24"/>
        <v>43.025399999999998</v>
      </c>
      <c r="D324" s="51">
        <f t="shared" si="24"/>
        <v>108.4209</v>
      </c>
      <c r="E324" s="70">
        <f t="shared" si="24"/>
        <v>0</v>
      </c>
      <c r="F324" s="50">
        <f t="shared" si="21"/>
        <v>0</v>
      </c>
      <c r="G324" s="51">
        <f t="shared" si="22"/>
        <v>3.37</v>
      </c>
      <c r="H324" s="52">
        <f t="shared" si="23"/>
        <v>0</v>
      </c>
      <c r="I324" s="49" t="str" cm="1">
        <f t="array" ref="I324">_xlfn.CONCAT(ROUND(F324:H324,2)&amp;", ")</f>
        <v xml:space="preserve">0, 3.37, 0, </v>
      </c>
      <c r="J324" s="8"/>
    </row>
    <row r="325" spans="1:10" ht="20.100000000000001" customHeight="1" x14ac:dyDescent="0.3">
      <c r="A325" s="8"/>
      <c r="B325" s="8" t="s">
        <v>767</v>
      </c>
      <c r="C325" s="17">
        <f t="shared" si="24"/>
        <v>43.9754</v>
      </c>
      <c r="D325" s="18">
        <f t="shared" si="24"/>
        <v>108.4209</v>
      </c>
      <c r="E325" s="64">
        <f t="shared" si="24"/>
        <v>0.6</v>
      </c>
      <c r="F325" s="17">
        <f t="shared" si="21"/>
        <v>0.95</v>
      </c>
      <c r="G325" s="18">
        <f t="shared" si="22"/>
        <v>3.37</v>
      </c>
      <c r="H325" s="19">
        <f t="shared" si="23"/>
        <v>0.6</v>
      </c>
      <c r="I325" s="8" t="str" cm="1">
        <f t="array" ref="I325">_xlfn.CONCAT(ROUND(F325:H325,2)&amp;", ")</f>
        <v xml:space="preserve">0.95, 3.37, 0.6, </v>
      </c>
      <c r="J325" s="8"/>
    </row>
    <row r="326" spans="1:10" ht="20.100000000000001" customHeight="1" x14ac:dyDescent="0.3">
      <c r="A326" s="8"/>
      <c r="B326" s="8" t="s">
        <v>768</v>
      </c>
      <c r="C326" s="17">
        <f t="shared" si="24"/>
        <v>44.9754</v>
      </c>
      <c r="D326" s="18">
        <f t="shared" si="24"/>
        <v>108.4209</v>
      </c>
      <c r="E326" s="64">
        <f t="shared" si="24"/>
        <v>0.5</v>
      </c>
      <c r="F326" s="17">
        <f t="shared" ref="F326:F389" si="25">ROUND(C326-$L$2,2)</f>
        <v>1.95</v>
      </c>
      <c r="G326" s="18">
        <f t="shared" ref="G326:G389" si="26">ROUND(D326-$L$3,2)</f>
        <v>3.37</v>
      </c>
      <c r="H326" s="19">
        <f t="shared" ref="H326:H389" si="27">ROUND(E326-$L$4,2)</f>
        <v>0.5</v>
      </c>
      <c r="I326" s="8" t="str" cm="1">
        <f t="array" ref="I326">_xlfn.CONCAT(ROUND(F326:H326,2)&amp;", ")</f>
        <v xml:space="preserve">1.95, 3.37, 0.5, </v>
      </c>
      <c r="J326" s="8"/>
    </row>
    <row r="327" spans="1:10" ht="20.100000000000001" customHeight="1" x14ac:dyDescent="0.3">
      <c r="A327" s="8"/>
      <c r="B327" s="8" t="s">
        <v>769</v>
      </c>
      <c r="C327" s="17">
        <f t="shared" si="24"/>
        <v>45.9754</v>
      </c>
      <c r="D327" s="18">
        <f t="shared" si="24"/>
        <v>108.4209</v>
      </c>
      <c r="E327" s="64">
        <f t="shared" si="24"/>
        <v>0.4</v>
      </c>
      <c r="F327" s="17">
        <f t="shared" si="25"/>
        <v>2.95</v>
      </c>
      <c r="G327" s="18">
        <f t="shared" si="26"/>
        <v>3.37</v>
      </c>
      <c r="H327" s="19">
        <f t="shared" si="27"/>
        <v>0.4</v>
      </c>
      <c r="I327" s="8" t="str" cm="1">
        <f t="array" ref="I327">_xlfn.CONCAT(ROUND(F327:H327,2)&amp;", ")</f>
        <v xml:space="preserve">2.95, 3.37, 0.4, </v>
      </c>
      <c r="J327" s="8"/>
    </row>
    <row r="328" spans="1:10" ht="20.100000000000001" customHeight="1" x14ac:dyDescent="0.3">
      <c r="A328" s="123"/>
      <c r="B328" s="123" t="s">
        <v>770</v>
      </c>
      <c r="C328" s="124">
        <f t="shared" si="24"/>
        <v>46.175400000000003</v>
      </c>
      <c r="D328" s="125">
        <f t="shared" si="24"/>
        <v>108.4209</v>
      </c>
      <c r="E328" s="126">
        <f t="shared" si="24"/>
        <v>0.4</v>
      </c>
      <c r="F328" s="124">
        <f t="shared" si="25"/>
        <v>3.15</v>
      </c>
      <c r="G328" s="125">
        <f t="shared" si="26"/>
        <v>3.37</v>
      </c>
      <c r="H328" s="127">
        <f t="shared" si="27"/>
        <v>0.4</v>
      </c>
      <c r="I328" s="123" t="str" cm="1">
        <f t="array" ref="I328">_xlfn.CONCAT(ROUND(F328:H328,2)&amp;", ")</f>
        <v xml:space="preserve">3.15, 3.37, 0.4, </v>
      </c>
      <c r="J328" s="8"/>
    </row>
    <row r="329" spans="1:10" ht="20.100000000000001" customHeight="1" x14ac:dyDescent="0.3">
      <c r="B329" s="8" t="s">
        <v>771</v>
      </c>
      <c r="C329" s="17">
        <f t="shared" si="24"/>
        <v>52.825400000000002</v>
      </c>
      <c r="D329" s="18">
        <f t="shared" si="24"/>
        <v>107.82089999999999</v>
      </c>
      <c r="E329" s="64">
        <f t="shared" si="24"/>
        <v>0.4</v>
      </c>
      <c r="F329" s="17">
        <f t="shared" si="25"/>
        <v>9.8000000000000007</v>
      </c>
      <c r="G329" s="18">
        <f t="shared" si="26"/>
        <v>2.77</v>
      </c>
      <c r="H329" s="19">
        <f t="shared" si="27"/>
        <v>0.4</v>
      </c>
      <c r="I329" s="8" t="str" cm="1">
        <f t="array" ref="I329">_xlfn.CONCAT(ROUND(F329:H329,2)&amp;", ")</f>
        <v xml:space="preserve">9.8, 2.77, 0.4, </v>
      </c>
      <c r="J329" s="8"/>
    </row>
    <row r="330" spans="1:10" ht="20.100000000000001" customHeight="1" x14ac:dyDescent="0.3">
      <c r="B330" s="8" t="s">
        <v>772</v>
      </c>
      <c r="C330" s="17">
        <f t="shared" si="24"/>
        <v>51.875399999999999</v>
      </c>
      <c r="D330" s="18">
        <f t="shared" si="24"/>
        <v>107.82089999999999</v>
      </c>
      <c r="E330" s="64">
        <f t="shared" si="24"/>
        <v>-0.4</v>
      </c>
      <c r="F330" s="17">
        <f t="shared" si="25"/>
        <v>8.85</v>
      </c>
      <c r="G330" s="18">
        <f t="shared" si="26"/>
        <v>2.77</v>
      </c>
      <c r="H330" s="19">
        <f t="shared" si="27"/>
        <v>-0.4</v>
      </c>
      <c r="I330" s="8" t="str" cm="1">
        <f t="array" ref="I330">_xlfn.CONCAT(ROUND(F330:H330,2)&amp;", ")</f>
        <v xml:space="preserve">8.85, 2.77, -0.4, </v>
      </c>
      <c r="J330" s="8"/>
    </row>
    <row r="331" spans="1:10" ht="20.100000000000001" customHeight="1" x14ac:dyDescent="0.3">
      <c r="B331" s="8" t="s">
        <v>773</v>
      </c>
      <c r="C331" s="17">
        <f t="shared" si="24"/>
        <v>50.875399999999999</v>
      </c>
      <c r="D331" s="18">
        <f t="shared" si="24"/>
        <v>107.82089999999999</v>
      </c>
      <c r="E331" s="64">
        <f t="shared" si="24"/>
        <v>-0.4</v>
      </c>
      <c r="F331" s="17">
        <f t="shared" si="25"/>
        <v>7.85</v>
      </c>
      <c r="G331" s="18">
        <f t="shared" si="26"/>
        <v>2.77</v>
      </c>
      <c r="H331" s="19">
        <f t="shared" si="27"/>
        <v>-0.4</v>
      </c>
      <c r="I331" s="8" t="str" cm="1">
        <f t="array" ref="I331">_xlfn.CONCAT(ROUND(F331:H331,2)&amp;", ")</f>
        <v xml:space="preserve">7.85, 2.77, -0.4, </v>
      </c>
      <c r="J331" s="8"/>
    </row>
    <row r="332" spans="1:10" ht="20.100000000000001" customHeight="1" x14ac:dyDescent="0.3">
      <c r="B332" s="8" t="s">
        <v>774</v>
      </c>
      <c r="C332" s="17">
        <f t="shared" si="24"/>
        <v>49.875399999999999</v>
      </c>
      <c r="D332" s="18">
        <f t="shared" si="24"/>
        <v>107.82089999999999</v>
      </c>
      <c r="E332" s="64">
        <f t="shared" si="24"/>
        <v>0.4</v>
      </c>
      <c r="F332" s="17">
        <f t="shared" si="25"/>
        <v>6.85</v>
      </c>
      <c r="G332" s="18">
        <f t="shared" si="26"/>
        <v>2.77</v>
      </c>
      <c r="H332" s="19">
        <f t="shared" si="27"/>
        <v>0.4</v>
      </c>
      <c r="I332" s="8" t="str" cm="1">
        <f t="array" ref="I332">_xlfn.CONCAT(ROUND(F332:H332,2)&amp;", ")</f>
        <v xml:space="preserve">6.85, 2.77, 0.4, </v>
      </c>
      <c r="J332" s="8"/>
    </row>
    <row r="333" spans="1:10" ht="20.100000000000001" customHeight="1" x14ac:dyDescent="0.3">
      <c r="B333" s="8" t="s">
        <v>775</v>
      </c>
      <c r="C333" s="17">
        <f t="shared" si="24"/>
        <v>49.625399999999999</v>
      </c>
      <c r="D333" s="18">
        <f t="shared" si="24"/>
        <v>107.82089999999999</v>
      </c>
      <c r="E333" s="64">
        <f t="shared" si="24"/>
        <v>0.8</v>
      </c>
      <c r="F333" s="17">
        <f t="shared" si="25"/>
        <v>6.6</v>
      </c>
      <c r="G333" s="18">
        <f t="shared" si="26"/>
        <v>2.77</v>
      </c>
      <c r="H333" s="19">
        <f t="shared" si="27"/>
        <v>0.8</v>
      </c>
      <c r="I333" s="8" t="str" cm="1">
        <f t="array" ref="I333">_xlfn.CONCAT(ROUND(F333:H333,2)&amp;", ")</f>
        <v xml:space="preserve">6.6, 2.77, 0.8, </v>
      </c>
      <c r="J333" s="8"/>
    </row>
    <row r="334" spans="1:10" ht="20.100000000000001" customHeight="1" x14ac:dyDescent="0.3">
      <c r="B334" s="8" t="s">
        <v>146</v>
      </c>
      <c r="C334" s="17">
        <f t="shared" si="24"/>
        <v>48.875399999999999</v>
      </c>
      <c r="D334" s="18">
        <f t="shared" si="24"/>
        <v>107.82089999999999</v>
      </c>
      <c r="E334" s="64">
        <f t="shared" si="24"/>
        <v>0</v>
      </c>
      <c r="F334" s="17">
        <f t="shared" si="25"/>
        <v>5.85</v>
      </c>
      <c r="G334" s="18">
        <f t="shared" si="26"/>
        <v>2.77</v>
      </c>
      <c r="H334" s="19">
        <f t="shared" si="27"/>
        <v>0</v>
      </c>
      <c r="I334" s="8" t="str" cm="1">
        <f t="array" ref="I334">_xlfn.CONCAT(ROUND(F334:H334,2)&amp;", ")</f>
        <v xml:space="preserve">5.85, 2.77, 0, </v>
      </c>
      <c r="J334" s="8"/>
    </row>
    <row r="335" spans="1:10" ht="20.100000000000001" customHeight="1" x14ac:dyDescent="0.3">
      <c r="B335" s="8" t="s">
        <v>776</v>
      </c>
      <c r="C335" s="17">
        <f t="shared" si="24"/>
        <v>47.925400000000003</v>
      </c>
      <c r="D335" s="18">
        <f t="shared" si="24"/>
        <v>107.82089999999999</v>
      </c>
      <c r="E335" s="64">
        <f t="shared" si="24"/>
        <v>-0.4</v>
      </c>
      <c r="F335" s="17">
        <f t="shared" si="25"/>
        <v>4.9000000000000004</v>
      </c>
      <c r="G335" s="18">
        <f t="shared" si="26"/>
        <v>2.77</v>
      </c>
      <c r="H335" s="19">
        <f t="shared" si="27"/>
        <v>-0.4</v>
      </c>
      <c r="I335" s="8" t="str" cm="1">
        <f t="array" ref="I335">_xlfn.CONCAT(ROUND(F335:H335,2)&amp;", ")</f>
        <v xml:space="preserve">4.9, 2.77, -0.4, </v>
      </c>
      <c r="J335" s="8"/>
    </row>
    <row r="336" spans="1:10" ht="20.100000000000001" customHeight="1" x14ac:dyDescent="0.3">
      <c r="B336" s="8" t="s">
        <v>145</v>
      </c>
      <c r="C336" s="17">
        <f t="shared" si="24"/>
        <v>46.9754</v>
      </c>
      <c r="D336" s="18">
        <f t="shared" si="24"/>
        <v>107.82089999999999</v>
      </c>
      <c r="E336" s="64">
        <f t="shared" si="24"/>
        <v>0</v>
      </c>
      <c r="F336" s="17">
        <f t="shared" si="25"/>
        <v>3.95</v>
      </c>
      <c r="G336" s="18">
        <f t="shared" si="26"/>
        <v>2.77</v>
      </c>
      <c r="H336" s="19">
        <f t="shared" si="27"/>
        <v>0</v>
      </c>
      <c r="I336" s="8" t="str" cm="1">
        <f t="array" ref="I336">_xlfn.CONCAT(ROUND(F336:H336,2)&amp;", ")</f>
        <v xml:space="preserve">3.95, 2.77, 0, </v>
      </c>
      <c r="J336" s="8"/>
    </row>
    <row r="337" spans="1:12" ht="20.100000000000001" customHeight="1" x14ac:dyDescent="0.3">
      <c r="B337" s="8" t="s">
        <v>777</v>
      </c>
      <c r="C337" s="17">
        <f t="shared" si="24"/>
        <v>46.175400000000003</v>
      </c>
      <c r="D337" s="18">
        <f t="shared" si="24"/>
        <v>107.82089999999999</v>
      </c>
      <c r="E337" s="64">
        <f t="shared" si="24"/>
        <v>0.5</v>
      </c>
      <c r="F337" s="17">
        <f t="shared" si="25"/>
        <v>3.15</v>
      </c>
      <c r="G337" s="18">
        <f t="shared" si="26"/>
        <v>2.77</v>
      </c>
      <c r="H337" s="19">
        <f t="shared" si="27"/>
        <v>0.5</v>
      </c>
      <c r="I337" s="8" t="str" cm="1">
        <f t="array" ref="I337">_xlfn.CONCAT(ROUND(F337:H337,2)&amp;", ")</f>
        <v xml:space="preserve">3.15, 2.77, 0.5, </v>
      </c>
      <c r="J337" s="8"/>
    </row>
    <row r="338" spans="1:12" ht="20.100000000000001" customHeight="1" x14ac:dyDescent="0.3">
      <c r="B338" s="8" t="s">
        <v>778</v>
      </c>
      <c r="C338" s="17">
        <f t="shared" si="24"/>
        <v>45.9754</v>
      </c>
      <c r="D338" s="18">
        <f t="shared" si="24"/>
        <v>107.82089999999999</v>
      </c>
      <c r="E338" s="64">
        <f t="shared" si="24"/>
        <v>0.4</v>
      </c>
      <c r="F338" s="17">
        <f t="shared" si="25"/>
        <v>2.95</v>
      </c>
      <c r="G338" s="18">
        <f t="shared" si="26"/>
        <v>2.77</v>
      </c>
      <c r="H338" s="19">
        <f t="shared" si="27"/>
        <v>0.4</v>
      </c>
      <c r="I338" s="8" t="str" cm="1">
        <f t="array" ref="I338">_xlfn.CONCAT(ROUND(F338:H338,2)&amp;", ")</f>
        <v xml:space="preserve">2.95, 2.77, 0.4, </v>
      </c>
      <c r="J338" s="8"/>
    </row>
    <row r="339" spans="1:12" ht="20.100000000000001" customHeight="1" x14ac:dyDescent="0.3">
      <c r="B339" s="8" t="s">
        <v>779</v>
      </c>
      <c r="C339" s="17">
        <f t="shared" si="24"/>
        <v>44.9754</v>
      </c>
      <c r="D339" s="18">
        <f t="shared" si="24"/>
        <v>107.82089999999999</v>
      </c>
      <c r="E339" s="64">
        <f t="shared" si="24"/>
        <v>-0.4</v>
      </c>
      <c r="F339" s="17">
        <f t="shared" si="25"/>
        <v>1.95</v>
      </c>
      <c r="G339" s="18">
        <f t="shared" si="26"/>
        <v>2.77</v>
      </c>
      <c r="H339" s="19">
        <f t="shared" si="27"/>
        <v>-0.4</v>
      </c>
      <c r="I339" s="8" t="str" cm="1">
        <f t="array" ref="I339">_xlfn.CONCAT(ROUND(F339:H339,2)&amp;", ")</f>
        <v xml:space="preserve">1.95, 2.77, -0.4, </v>
      </c>
      <c r="J339" s="8"/>
    </row>
    <row r="340" spans="1:12" ht="20.100000000000001" customHeight="1" x14ac:dyDescent="0.3">
      <c r="A340" s="53"/>
      <c r="B340" s="53" t="s">
        <v>780</v>
      </c>
      <c r="C340" s="60">
        <f t="shared" si="24"/>
        <v>43.9754</v>
      </c>
      <c r="D340" s="61">
        <f t="shared" si="24"/>
        <v>107.82089999999999</v>
      </c>
      <c r="E340" s="72">
        <f t="shared" si="24"/>
        <v>-0.4</v>
      </c>
      <c r="F340" s="60">
        <f t="shared" si="25"/>
        <v>0.95</v>
      </c>
      <c r="G340" s="61">
        <f t="shared" si="26"/>
        <v>2.77</v>
      </c>
      <c r="H340" s="62">
        <f t="shared" si="27"/>
        <v>-0.4</v>
      </c>
      <c r="I340" s="53" t="str" cm="1">
        <f t="array" ref="I340">_xlfn.CONCAT(ROUND(F340:H340,2)&amp;", ")</f>
        <v xml:space="preserve">0.95, 2.77, -0.4, </v>
      </c>
      <c r="J340" s="8"/>
    </row>
    <row r="341" spans="1:12" ht="20.100000000000001" customHeight="1" x14ac:dyDescent="0.3">
      <c r="B341" s="8" t="s">
        <v>781</v>
      </c>
      <c r="C341" s="17">
        <f t="shared" si="24"/>
        <v>52.825400000000002</v>
      </c>
      <c r="D341" s="18">
        <f t="shared" si="24"/>
        <v>106.82089999999999</v>
      </c>
      <c r="E341" s="64">
        <f t="shared" si="24"/>
        <v>0</v>
      </c>
      <c r="F341" s="17">
        <f t="shared" si="25"/>
        <v>9.8000000000000007</v>
      </c>
      <c r="G341" s="18">
        <f t="shared" si="26"/>
        <v>1.77</v>
      </c>
      <c r="H341" s="19">
        <f t="shared" si="27"/>
        <v>0</v>
      </c>
      <c r="I341" s="8" t="str" cm="1">
        <f t="array" ref="I341">_xlfn.CONCAT(ROUND(F341:H341,2)&amp;", ")</f>
        <v xml:space="preserve">9.8, 1.77, 0, </v>
      </c>
      <c r="J341" s="8"/>
    </row>
    <row r="342" spans="1:12" ht="20.100000000000001" customHeight="1" x14ac:dyDescent="0.3">
      <c r="B342" s="8" t="s">
        <v>782</v>
      </c>
      <c r="C342" s="17">
        <f t="shared" si="24"/>
        <v>51.875399999999999</v>
      </c>
      <c r="D342" s="18">
        <f t="shared" si="24"/>
        <v>106.82089999999999</v>
      </c>
      <c r="E342" s="64">
        <f t="shared" si="24"/>
        <v>-0.4</v>
      </c>
      <c r="F342" s="17">
        <f t="shared" si="25"/>
        <v>8.85</v>
      </c>
      <c r="G342" s="18">
        <f t="shared" si="26"/>
        <v>1.77</v>
      </c>
      <c r="H342" s="19">
        <f t="shared" si="27"/>
        <v>-0.4</v>
      </c>
      <c r="I342" s="8" t="str" cm="1">
        <f t="array" ref="I342">_xlfn.CONCAT(ROUND(F342:H342,2)&amp;", ")</f>
        <v xml:space="preserve">8.85, 1.77, -0.4, </v>
      </c>
      <c r="J342" s="8"/>
    </row>
    <row r="343" spans="1:12" ht="20.100000000000001" customHeight="1" x14ac:dyDescent="0.3">
      <c r="B343" s="8" t="s">
        <v>783</v>
      </c>
      <c r="C343" s="17">
        <f t="shared" si="24"/>
        <v>50.875399999999999</v>
      </c>
      <c r="D343" s="18">
        <f t="shared" si="24"/>
        <v>106.82089999999999</v>
      </c>
      <c r="E343" s="64">
        <f t="shared" si="24"/>
        <v>-0.4</v>
      </c>
      <c r="F343" s="17">
        <f t="shared" si="25"/>
        <v>7.85</v>
      </c>
      <c r="G343" s="18">
        <f t="shared" si="26"/>
        <v>1.77</v>
      </c>
      <c r="H343" s="19">
        <f t="shared" si="27"/>
        <v>-0.4</v>
      </c>
      <c r="I343" s="8" t="str" cm="1">
        <f t="array" ref="I343">_xlfn.CONCAT(ROUND(F343:H343,2)&amp;", ")</f>
        <v xml:space="preserve">7.85, 1.77, -0.4, </v>
      </c>
      <c r="J343" s="8"/>
    </row>
    <row r="344" spans="1:12" ht="20.100000000000001" customHeight="1" x14ac:dyDescent="0.3">
      <c r="B344" s="8" t="s">
        <v>147</v>
      </c>
      <c r="C344" s="17">
        <f t="shared" si="24"/>
        <v>49.875399999999999</v>
      </c>
      <c r="D344" s="18">
        <f t="shared" si="24"/>
        <v>106.82089999999999</v>
      </c>
      <c r="E344" s="64">
        <f t="shared" si="24"/>
        <v>0</v>
      </c>
      <c r="F344" s="17">
        <f t="shared" si="25"/>
        <v>6.85</v>
      </c>
      <c r="G344" s="18">
        <f t="shared" si="26"/>
        <v>1.77</v>
      </c>
      <c r="H344" s="19">
        <f t="shared" si="27"/>
        <v>0</v>
      </c>
      <c r="I344" s="8" t="str" cm="1">
        <f t="array" ref="I344">_xlfn.CONCAT(ROUND(F344:H344,2)&amp;", ")</f>
        <v xml:space="preserve">6.85, 1.77, 0, </v>
      </c>
      <c r="J344" s="8"/>
      <c r="L344" s="7" t="s">
        <v>493</v>
      </c>
    </row>
    <row r="345" spans="1:12" ht="20.100000000000001" customHeight="1" x14ac:dyDescent="0.3">
      <c r="B345" s="8" t="s">
        <v>784</v>
      </c>
      <c r="C345" s="17">
        <f t="shared" si="24"/>
        <v>49.625399999999999</v>
      </c>
      <c r="D345" s="18">
        <f t="shared" si="24"/>
        <v>106.82089999999999</v>
      </c>
      <c r="E345" s="64">
        <f t="shared" si="24"/>
        <v>0.4</v>
      </c>
      <c r="F345" s="17">
        <f t="shared" si="25"/>
        <v>6.6</v>
      </c>
      <c r="G345" s="18">
        <f t="shared" si="26"/>
        <v>1.77</v>
      </c>
      <c r="H345" s="19">
        <f t="shared" si="27"/>
        <v>0.4</v>
      </c>
      <c r="I345" s="8" t="str" cm="1">
        <f t="array" ref="I345">_xlfn.CONCAT(ROUND(F345:H345,2)&amp;", ")</f>
        <v xml:space="preserve">6.6, 1.77, 0.4, </v>
      </c>
      <c r="J345" s="8"/>
      <c r="L345" s="7" t="s">
        <v>494</v>
      </c>
    </row>
    <row r="346" spans="1:12" ht="20.100000000000001" customHeight="1" x14ac:dyDescent="0.3">
      <c r="B346" s="8" t="s">
        <v>785</v>
      </c>
      <c r="C346" s="17">
        <f t="shared" si="24"/>
        <v>48.875399999999999</v>
      </c>
      <c r="D346" s="18">
        <f t="shared" si="24"/>
        <v>106.82089999999999</v>
      </c>
      <c r="E346" s="64">
        <f t="shared" si="24"/>
        <v>0.4</v>
      </c>
      <c r="F346" s="17">
        <f t="shared" si="25"/>
        <v>5.85</v>
      </c>
      <c r="G346" s="18">
        <f t="shared" si="26"/>
        <v>1.77</v>
      </c>
      <c r="H346" s="19">
        <f t="shared" si="27"/>
        <v>0.4</v>
      </c>
      <c r="I346" s="8" t="str" cm="1">
        <f t="array" ref="I346">_xlfn.CONCAT(ROUND(F346:H346,2)&amp;", ")</f>
        <v xml:space="preserve">5.85, 1.77, 0.4, </v>
      </c>
      <c r="J346" s="8"/>
    </row>
    <row r="347" spans="1:12" ht="20.100000000000001" customHeight="1" x14ac:dyDescent="0.3">
      <c r="B347" s="8" t="s">
        <v>786</v>
      </c>
      <c r="C347" s="17">
        <f t="shared" si="24"/>
        <v>47.925400000000003</v>
      </c>
      <c r="D347" s="18">
        <f t="shared" si="24"/>
        <v>106.82089999999999</v>
      </c>
      <c r="E347" s="64">
        <f t="shared" si="24"/>
        <v>0.4</v>
      </c>
      <c r="F347" s="17">
        <f t="shared" si="25"/>
        <v>4.9000000000000004</v>
      </c>
      <c r="G347" s="18">
        <f t="shared" si="26"/>
        <v>1.77</v>
      </c>
      <c r="H347" s="19">
        <f t="shared" si="27"/>
        <v>0.4</v>
      </c>
      <c r="I347" s="8" t="str" cm="1">
        <f t="array" ref="I347">_xlfn.CONCAT(ROUND(F347:H347,2)&amp;", ")</f>
        <v xml:space="preserve">4.9, 1.77, 0.4, </v>
      </c>
      <c r="J347" s="8"/>
    </row>
    <row r="348" spans="1:12" ht="20.100000000000001" customHeight="1" x14ac:dyDescent="0.3">
      <c r="B348" s="8" t="s">
        <v>787</v>
      </c>
      <c r="C348" s="17">
        <f t="shared" si="24"/>
        <v>46.9754</v>
      </c>
      <c r="D348" s="18">
        <f t="shared" si="24"/>
        <v>106.82089999999999</v>
      </c>
      <c r="E348" s="64">
        <f t="shared" si="24"/>
        <v>0.4</v>
      </c>
      <c r="F348" s="17">
        <f t="shared" si="25"/>
        <v>3.95</v>
      </c>
      <c r="G348" s="18">
        <f t="shared" si="26"/>
        <v>1.77</v>
      </c>
      <c r="H348" s="19">
        <f t="shared" si="27"/>
        <v>0.4</v>
      </c>
      <c r="I348" s="8" t="str" cm="1">
        <f t="array" ref="I348">_xlfn.CONCAT(ROUND(F348:H348,2)&amp;", ")</f>
        <v xml:space="preserve">3.95, 1.77, 0.4, </v>
      </c>
      <c r="J348" s="8"/>
    </row>
    <row r="349" spans="1:12" ht="20.100000000000001" customHeight="1" x14ac:dyDescent="0.3">
      <c r="B349" s="8" t="s">
        <v>788</v>
      </c>
      <c r="C349" s="17">
        <f t="shared" si="24"/>
        <v>46.175400000000003</v>
      </c>
      <c r="D349" s="18">
        <f t="shared" si="24"/>
        <v>106.82089999999999</v>
      </c>
      <c r="E349" s="64">
        <f t="shared" si="24"/>
        <v>0.4</v>
      </c>
      <c r="F349" s="17">
        <f t="shared" si="25"/>
        <v>3.15</v>
      </c>
      <c r="G349" s="18">
        <f t="shared" si="26"/>
        <v>1.77</v>
      </c>
      <c r="H349" s="19">
        <f t="shared" si="27"/>
        <v>0.4</v>
      </c>
      <c r="I349" s="8" t="str" cm="1">
        <f t="array" ref="I349">_xlfn.CONCAT(ROUND(F349:H349,2)&amp;", ")</f>
        <v xml:space="preserve">3.15, 1.77, 0.4, </v>
      </c>
      <c r="J349" s="8"/>
    </row>
    <row r="350" spans="1:12" ht="20.100000000000001" customHeight="1" x14ac:dyDescent="0.3">
      <c r="B350" s="8" t="s">
        <v>789</v>
      </c>
      <c r="C350" s="17">
        <f t="shared" si="24"/>
        <v>45.9754</v>
      </c>
      <c r="D350" s="18">
        <f t="shared" si="24"/>
        <v>106.82089999999999</v>
      </c>
      <c r="E350" s="64">
        <f t="shared" si="24"/>
        <v>0.4</v>
      </c>
      <c r="F350" s="17">
        <f t="shared" si="25"/>
        <v>2.95</v>
      </c>
      <c r="G350" s="18">
        <f t="shared" si="26"/>
        <v>1.77</v>
      </c>
      <c r="H350" s="19">
        <f t="shared" si="27"/>
        <v>0.4</v>
      </c>
      <c r="I350" s="8" t="str" cm="1">
        <f t="array" ref="I350">_xlfn.CONCAT(ROUND(F350:H350,2)&amp;", ")</f>
        <v xml:space="preserve">2.95, 1.77, 0.4, </v>
      </c>
      <c r="J350" s="8"/>
    </row>
    <row r="351" spans="1:12" ht="20.100000000000001" customHeight="1" x14ac:dyDescent="0.3">
      <c r="B351" s="8" t="s">
        <v>790</v>
      </c>
      <c r="C351" s="17">
        <f t="shared" si="24"/>
        <v>44.9754</v>
      </c>
      <c r="D351" s="18">
        <f t="shared" si="24"/>
        <v>106.82089999999999</v>
      </c>
      <c r="E351" s="64">
        <f t="shared" si="24"/>
        <v>-0.4</v>
      </c>
      <c r="F351" s="17">
        <f t="shared" si="25"/>
        <v>1.95</v>
      </c>
      <c r="G351" s="18">
        <f t="shared" si="26"/>
        <v>1.77</v>
      </c>
      <c r="H351" s="19">
        <f t="shared" si="27"/>
        <v>-0.4</v>
      </c>
      <c r="I351" s="8" t="str" cm="1">
        <f t="array" ref="I351">_xlfn.CONCAT(ROUND(F351:H351,2)&amp;", ")</f>
        <v xml:space="preserve">1.95, 1.77, -0.4, </v>
      </c>
      <c r="J351" s="8"/>
    </row>
    <row r="352" spans="1:12" ht="20.100000000000001" customHeight="1" x14ac:dyDescent="0.3">
      <c r="A352" s="53"/>
      <c r="B352" s="53" t="s">
        <v>791</v>
      </c>
      <c r="C352" s="60">
        <f t="shared" si="24"/>
        <v>43.9754</v>
      </c>
      <c r="D352" s="61">
        <f t="shared" si="24"/>
        <v>106.82089999999999</v>
      </c>
      <c r="E352" s="72">
        <f t="shared" si="24"/>
        <v>-0.4</v>
      </c>
      <c r="F352" s="60">
        <f t="shared" si="25"/>
        <v>0.95</v>
      </c>
      <c r="G352" s="61">
        <f t="shared" si="26"/>
        <v>1.77</v>
      </c>
      <c r="H352" s="62">
        <f t="shared" si="27"/>
        <v>-0.4</v>
      </c>
      <c r="I352" s="53" t="str" cm="1">
        <f t="array" ref="I352">_xlfn.CONCAT(ROUND(F352:H352,2)&amp;", ")</f>
        <v xml:space="preserve">0.95, 1.77, -0.4, </v>
      </c>
      <c r="J352" s="8"/>
    </row>
    <row r="353" spans="1:10" ht="20.100000000000001" customHeight="1" x14ac:dyDescent="0.3">
      <c r="B353" s="7" t="s">
        <v>792</v>
      </c>
      <c r="C353" s="17">
        <f t="shared" si="24"/>
        <v>46.175400000000003</v>
      </c>
      <c r="D353" s="18">
        <f t="shared" si="24"/>
        <v>106.1709</v>
      </c>
      <c r="E353" s="64">
        <f t="shared" si="24"/>
        <v>0.5</v>
      </c>
      <c r="F353" s="17">
        <f t="shared" si="25"/>
        <v>3.15</v>
      </c>
      <c r="G353" s="18">
        <f t="shared" si="26"/>
        <v>1.1200000000000001</v>
      </c>
      <c r="H353" s="19">
        <f t="shared" si="27"/>
        <v>0.5</v>
      </c>
      <c r="I353" s="8" t="str" cm="1">
        <f t="array" ref="I353">_xlfn.CONCAT(ROUND(F353:H353,2)&amp;", ")</f>
        <v xml:space="preserve">3.15, 1.12, 0.5, </v>
      </c>
      <c r="J353" s="8"/>
    </row>
    <row r="354" spans="1:10" ht="20.100000000000001" customHeight="1" x14ac:dyDescent="0.3">
      <c r="B354" s="7" t="s">
        <v>793</v>
      </c>
      <c r="C354" s="17">
        <f t="shared" si="24"/>
        <v>46.9754</v>
      </c>
      <c r="D354" s="18">
        <f t="shared" si="24"/>
        <v>106.1709</v>
      </c>
      <c r="E354" s="64">
        <f t="shared" si="24"/>
        <v>1.3</v>
      </c>
      <c r="F354" s="17">
        <f t="shared" si="25"/>
        <v>3.95</v>
      </c>
      <c r="G354" s="18">
        <f t="shared" si="26"/>
        <v>1.1200000000000001</v>
      </c>
      <c r="H354" s="19">
        <f t="shared" si="27"/>
        <v>1.3</v>
      </c>
      <c r="I354" s="8" t="str" cm="1">
        <f t="array" ref="I354">_xlfn.CONCAT(ROUND(F354:H354,2)&amp;", ")</f>
        <v xml:space="preserve">3.95, 1.12, 1.3, </v>
      </c>
      <c r="J354" s="8"/>
    </row>
    <row r="355" spans="1:10" ht="20.100000000000001" customHeight="1" x14ac:dyDescent="0.3">
      <c r="B355" s="7" t="s">
        <v>794</v>
      </c>
      <c r="C355" s="17">
        <f t="shared" si="24"/>
        <v>47.925400000000003</v>
      </c>
      <c r="D355" s="18">
        <f t="shared" si="24"/>
        <v>106.1709</v>
      </c>
      <c r="E355" s="64">
        <f t="shared" si="24"/>
        <v>1.7</v>
      </c>
      <c r="F355" s="17">
        <f t="shared" si="25"/>
        <v>4.9000000000000004</v>
      </c>
      <c r="G355" s="18">
        <f t="shared" si="26"/>
        <v>1.1200000000000001</v>
      </c>
      <c r="H355" s="19">
        <f t="shared" si="27"/>
        <v>1.7</v>
      </c>
      <c r="I355" s="8" t="str" cm="1">
        <f t="array" ref="I355">_xlfn.CONCAT(ROUND(F355:H355,2)&amp;", ")</f>
        <v xml:space="preserve">4.9, 1.12, 1.7, </v>
      </c>
      <c r="J355" s="8"/>
    </row>
    <row r="356" spans="1:10" ht="20.100000000000001" customHeight="1" x14ac:dyDescent="0.3">
      <c r="B356" s="7" t="s">
        <v>795</v>
      </c>
      <c r="C356" s="17">
        <f t="shared" si="24"/>
        <v>48.875399999999999</v>
      </c>
      <c r="D356" s="18">
        <f t="shared" si="24"/>
        <v>106.1709</v>
      </c>
      <c r="E356" s="64">
        <f t="shared" si="24"/>
        <v>2.5</v>
      </c>
      <c r="F356" s="17">
        <f t="shared" si="25"/>
        <v>5.85</v>
      </c>
      <c r="G356" s="18">
        <f t="shared" si="26"/>
        <v>1.1200000000000001</v>
      </c>
      <c r="H356" s="19">
        <f t="shared" si="27"/>
        <v>2.5</v>
      </c>
      <c r="I356" s="8" t="str" cm="1">
        <f t="array" ref="I356">_xlfn.CONCAT(ROUND(F356:H356,2)&amp;", ")</f>
        <v xml:space="preserve">5.85, 1.12, 2.5, </v>
      </c>
      <c r="J356" s="8"/>
    </row>
    <row r="357" spans="1:10" ht="20.100000000000001" customHeight="1" x14ac:dyDescent="0.3">
      <c r="B357" s="7" t="s">
        <v>796</v>
      </c>
      <c r="C357" s="17">
        <f t="shared" si="24"/>
        <v>49.625399999999999</v>
      </c>
      <c r="D357" s="18">
        <f t="shared" si="24"/>
        <v>106.1709</v>
      </c>
      <c r="E357" s="64">
        <f t="shared" si="24"/>
        <v>0.4</v>
      </c>
      <c r="F357" s="17">
        <f t="shared" si="25"/>
        <v>6.6</v>
      </c>
      <c r="G357" s="18">
        <f t="shared" si="26"/>
        <v>1.1200000000000001</v>
      </c>
      <c r="H357" s="19">
        <f t="shared" si="27"/>
        <v>0.4</v>
      </c>
      <c r="I357" s="8" t="str" cm="1">
        <f t="array" ref="I357">_xlfn.CONCAT(ROUND(F357:H357,2)&amp;", ")</f>
        <v xml:space="preserve">6.6, 1.12, 0.4, </v>
      </c>
      <c r="J357" s="8"/>
    </row>
    <row r="358" spans="1:10" ht="20.100000000000001" customHeight="1" x14ac:dyDescent="0.3">
      <c r="B358" s="7" t="s">
        <v>797</v>
      </c>
      <c r="C358" s="17">
        <f t="shared" si="24"/>
        <v>50.875399999999999</v>
      </c>
      <c r="D358" s="18">
        <f t="shared" si="24"/>
        <v>106.1709</v>
      </c>
      <c r="E358" s="64">
        <f t="shared" si="24"/>
        <v>0.4</v>
      </c>
      <c r="F358" s="17">
        <f t="shared" si="25"/>
        <v>7.85</v>
      </c>
      <c r="G358" s="18">
        <f t="shared" si="26"/>
        <v>1.1200000000000001</v>
      </c>
      <c r="H358" s="19">
        <f t="shared" si="27"/>
        <v>0.4</v>
      </c>
      <c r="I358" s="8" t="str" cm="1">
        <f t="array" ref="I358">_xlfn.CONCAT(ROUND(F358:H358,2)&amp;", ")</f>
        <v xml:space="preserve">7.85, 1.12, 0.4, </v>
      </c>
      <c r="J358" s="8"/>
    </row>
    <row r="359" spans="1:10" ht="20.100000000000001" customHeight="1" x14ac:dyDescent="0.3">
      <c r="B359" s="7" t="s">
        <v>798</v>
      </c>
      <c r="C359" s="17">
        <f t="shared" si="24"/>
        <v>51.875399999999999</v>
      </c>
      <c r="D359" s="18">
        <f t="shared" si="24"/>
        <v>106.1709</v>
      </c>
      <c r="E359" s="64">
        <f t="shared" si="24"/>
        <v>0.4</v>
      </c>
      <c r="F359" s="17">
        <f t="shared" si="25"/>
        <v>8.85</v>
      </c>
      <c r="G359" s="18">
        <f t="shared" si="26"/>
        <v>1.1200000000000001</v>
      </c>
      <c r="H359" s="19">
        <f t="shared" si="27"/>
        <v>0.4</v>
      </c>
      <c r="I359" s="8" t="str" cm="1">
        <f t="array" ref="I359">_xlfn.CONCAT(ROUND(F359:H359,2)&amp;", ")</f>
        <v xml:space="preserve">8.85, 1.12, 0.4, </v>
      </c>
      <c r="J359" s="8"/>
    </row>
    <row r="360" spans="1:10" ht="20.100000000000001" customHeight="1" x14ac:dyDescent="0.3">
      <c r="B360" s="7" t="s">
        <v>47</v>
      </c>
      <c r="C360" s="17">
        <f t="shared" si="24"/>
        <v>52.825400000000002</v>
      </c>
      <c r="D360" s="18">
        <f t="shared" si="24"/>
        <v>106.1709</v>
      </c>
      <c r="E360" s="64">
        <f t="shared" si="24"/>
        <v>0</v>
      </c>
      <c r="F360" s="17">
        <f t="shared" si="25"/>
        <v>9.8000000000000007</v>
      </c>
      <c r="G360" s="18">
        <f t="shared" si="26"/>
        <v>1.1200000000000001</v>
      </c>
      <c r="H360" s="19">
        <f t="shared" si="27"/>
        <v>0</v>
      </c>
      <c r="I360" s="8" t="str" cm="1">
        <f t="array" ref="I360">_xlfn.CONCAT(ROUND(F360:H360,2)&amp;", ")</f>
        <v xml:space="preserve">9.8, 1.12, 0, </v>
      </c>
      <c r="J360" s="8"/>
    </row>
    <row r="361" spans="1:10" ht="20.100000000000001" customHeight="1" x14ac:dyDescent="0.3">
      <c r="A361" s="49"/>
      <c r="B361" s="49" t="s">
        <v>799</v>
      </c>
      <c r="C361" s="50">
        <f t="shared" si="24"/>
        <v>43.025399999999998</v>
      </c>
      <c r="D361" s="51">
        <f t="shared" si="24"/>
        <v>105.82089999999999</v>
      </c>
      <c r="E361" s="70">
        <f t="shared" si="24"/>
        <v>0</v>
      </c>
      <c r="F361" s="50">
        <f t="shared" si="25"/>
        <v>0</v>
      </c>
      <c r="G361" s="51">
        <f t="shared" si="26"/>
        <v>0.77</v>
      </c>
      <c r="H361" s="52">
        <f t="shared" si="27"/>
        <v>0</v>
      </c>
      <c r="I361" s="49" t="str" cm="1">
        <f t="array" ref="I361">_xlfn.CONCAT(ROUND(F361:H361,2)&amp;", ")</f>
        <v xml:space="preserve">0, 0.77, 0, </v>
      </c>
      <c r="J361" s="8"/>
    </row>
    <row r="362" spans="1:10" ht="20.100000000000001" customHeight="1" x14ac:dyDescent="0.3">
      <c r="B362" s="7" t="s">
        <v>800</v>
      </c>
      <c r="C362" s="17">
        <f t="shared" si="24"/>
        <v>43.9754</v>
      </c>
      <c r="D362" s="18">
        <f t="shared" si="24"/>
        <v>105.82089999999999</v>
      </c>
      <c r="E362" s="64">
        <f t="shared" si="24"/>
        <v>0.5</v>
      </c>
      <c r="F362" s="17">
        <f t="shared" si="25"/>
        <v>0.95</v>
      </c>
      <c r="G362" s="18">
        <f t="shared" si="26"/>
        <v>0.77</v>
      </c>
      <c r="H362" s="19">
        <f t="shared" si="27"/>
        <v>0.5</v>
      </c>
      <c r="I362" s="8" t="str" cm="1">
        <f t="array" ref="I362">_xlfn.CONCAT(ROUND(F362:H362,2)&amp;", ")</f>
        <v xml:space="preserve">0.95, 0.77, 0.5, </v>
      </c>
      <c r="J362" s="8"/>
    </row>
    <row r="363" spans="1:10" ht="20.100000000000001" customHeight="1" x14ac:dyDescent="0.3">
      <c r="B363" s="7" t="s">
        <v>801</v>
      </c>
      <c r="C363" s="17">
        <f t="shared" si="24"/>
        <v>44.9754</v>
      </c>
      <c r="D363" s="18">
        <f t="shared" si="24"/>
        <v>105.82089999999999</v>
      </c>
      <c r="E363" s="64">
        <f t="shared" si="24"/>
        <v>0.4</v>
      </c>
      <c r="F363" s="17">
        <f t="shared" si="25"/>
        <v>1.95</v>
      </c>
      <c r="G363" s="18">
        <f t="shared" si="26"/>
        <v>0.77</v>
      </c>
      <c r="H363" s="19">
        <f t="shared" si="27"/>
        <v>0.4</v>
      </c>
      <c r="I363" s="8" t="str" cm="1">
        <f t="array" ref="I363">_xlfn.CONCAT(ROUND(F363:H363,2)&amp;", ")</f>
        <v xml:space="preserve">1.95, 0.77, 0.4, </v>
      </c>
      <c r="J363" s="8"/>
    </row>
    <row r="364" spans="1:10" ht="20.100000000000001" customHeight="1" x14ac:dyDescent="0.3">
      <c r="B364" s="7" t="s">
        <v>802</v>
      </c>
      <c r="C364" s="17">
        <f t="shared" si="24"/>
        <v>45.9754</v>
      </c>
      <c r="D364" s="18">
        <f t="shared" si="24"/>
        <v>105.82089999999999</v>
      </c>
      <c r="E364" s="64">
        <f t="shared" si="24"/>
        <v>0.4</v>
      </c>
      <c r="F364" s="17">
        <f t="shared" si="25"/>
        <v>2.95</v>
      </c>
      <c r="G364" s="18">
        <f t="shared" si="26"/>
        <v>0.77</v>
      </c>
      <c r="H364" s="19">
        <f t="shared" si="27"/>
        <v>0.4</v>
      </c>
      <c r="I364" s="8" t="str" cm="1">
        <f t="array" ref="I364">_xlfn.CONCAT(ROUND(F364:H364,2)&amp;", ")</f>
        <v xml:space="preserve">2.95, 0.77, 0.4, </v>
      </c>
      <c r="J364" s="8"/>
    </row>
    <row r="365" spans="1:10" ht="20.100000000000001" customHeight="1" x14ac:dyDescent="0.3">
      <c r="B365" s="7" t="s">
        <v>803</v>
      </c>
      <c r="C365" s="17">
        <f t="shared" si="24"/>
        <v>46.175400000000003</v>
      </c>
      <c r="D365" s="18">
        <f t="shared" si="24"/>
        <v>105.82089999999999</v>
      </c>
      <c r="E365" s="64">
        <f t="shared" si="24"/>
        <v>1</v>
      </c>
      <c r="F365" s="17">
        <f t="shared" si="25"/>
        <v>3.15</v>
      </c>
      <c r="G365" s="18">
        <f t="shared" si="26"/>
        <v>0.77</v>
      </c>
      <c r="H365" s="19">
        <f t="shared" si="27"/>
        <v>1</v>
      </c>
      <c r="I365" s="8" t="str" cm="1">
        <f t="array" ref="I365">_xlfn.CONCAT(ROUND(F365:H365,2)&amp;", ")</f>
        <v xml:space="preserve">3.15, 0.77, 1, </v>
      </c>
      <c r="J365" s="8"/>
    </row>
    <row r="366" spans="1:10" ht="20.100000000000001" customHeight="1" x14ac:dyDescent="0.3">
      <c r="B366" s="7" t="s">
        <v>804</v>
      </c>
      <c r="C366" s="17">
        <f t="shared" si="24"/>
        <v>46.9754</v>
      </c>
      <c r="D366" s="18">
        <f t="shared" si="24"/>
        <v>105.82089999999999</v>
      </c>
      <c r="E366" s="64">
        <f t="shared" si="24"/>
        <v>0.8</v>
      </c>
      <c r="F366" s="17">
        <f t="shared" si="25"/>
        <v>3.95</v>
      </c>
      <c r="G366" s="18">
        <f t="shared" si="26"/>
        <v>0.77</v>
      </c>
      <c r="H366" s="19">
        <f t="shared" si="27"/>
        <v>0.8</v>
      </c>
      <c r="I366" s="8" t="str" cm="1">
        <f t="array" ref="I366">_xlfn.CONCAT(ROUND(F366:H366,2)&amp;", ")</f>
        <v xml:space="preserve">3.95, 0.77, 0.8, </v>
      </c>
      <c r="J366" s="8"/>
    </row>
    <row r="367" spans="1:10" ht="20.100000000000001" customHeight="1" x14ac:dyDescent="0.3">
      <c r="B367" s="7" t="s">
        <v>805</v>
      </c>
      <c r="C367" s="17">
        <f t="shared" si="24"/>
        <v>47.925400000000003</v>
      </c>
      <c r="D367" s="18">
        <f t="shared" si="24"/>
        <v>105.82089999999999</v>
      </c>
      <c r="E367" s="64">
        <f t="shared" si="24"/>
        <v>1</v>
      </c>
      <c r="F367" s="17">
        <f t="shared" si="25"/>
        <v>4.9000000000000004</v>
      </c>
      <c r="G367" s="18">
        <f t="shared" si="26"/>
        <v>0.77</v>
      </c>
      <c r="H367" s="19">
        <f t="shared" si="27"/>
        <v>1</v>
      </c>
      <c r="I367" s="8" t="str" cm="1">
        <f t="array" ref="I367">_xlfn.CONCAT(ROUND(F367:H367,2)&amp;", ")</f>
        <v xml:space="preserve">4.9, 0.77, 1, </v>
      </c>
      <c r="J367" s="8"/>
    </row>
    <row r="368" spans="1:10" ht="20.100000000000001" customHeight="1" x14ac:dyDescent="0.3">
      <c r="B368" s="7" t="s">
        <v>806</v>
      </c>
      <c r="C368" s="17">
        <f t="shared" si="24"/>
        <v>48.875399999999999</v>
      </c>
      <c r="D368" s="18">
        <f t="shared" si="24"/>
        <v>105.82089999999999</v>
      </c>
      <c r="E368" s="64">
        <f t="shared" si="24"/>
        <v>1.3</v>
      </c>
      <c r="F368" s="17">
        <f t="shared" si="25"/>
        <v>5.85</v>
      </c>
      <c r="G368" s="18">
        <f t="shared" si="26"/>
        <v>0.77</v>
      </c>
      <c r="H368" s="19">
        <f t="shared" si="27"/>
        <v>1.3</v>
      </c>
      <c r="I368" s="8" t="str" cm="1">
        <f t="array" ref="I368">_xlfn.CONCAT(ROUND(F368:H368,2)&amp;", ")</f>
        <v xml:space="preserve">5.85, 0.77, 1.3, </v>
      </c>
      <c r="J368" s="8"/>
    </row>
    <row r="369" spans="1:21" ht="20.100000000000001" customHeight="1" x14ac:dyDescent="0.3">
      <c r="B369" s="7" t="s">
        <v>807</v>
      </c>
      <c r="C369" s="17">
        <f t="shared" si="24"/>
        <v>49.625399999999999</v>
      </c>
      <c r="D369" s="18">
        <f t="shared" si="24"/>
        <v>105.82089999999999</v>
      </c>
      <c r="E369" s="64">
        <f t="shared" si="24"/>
        <v>0.4</v>
      </c>
      <c r="F369" s="17">
        <f t="shared" si="25"/>
        <v>6.6</v>
      </c>
      <c r="G369" s="18">
        <f t="shared" si="26"/>
        <v>0.77</v>
      </c>
      <c r="H369" s="19">
        <f t="shared" si="27"/>
        <v>0.4</v>
      </c>
      <c r="I369" s="8" t="str" cm="1">
        <f t="array" ref="I369">_xlfn.CONCAT(ROUND(F369:H369,2)&amp;", ")</f>
        <v xml:space="preserve">6.6, 0.77, 0.4, </v>
      </c>
      <c r="J369" s="8"/>
    </row>
    <row r="370" spans="1:21" ht="20.100000000000001" customHeight="1" x14ac:dyDescent="0.3">
      <c r="A370" s="49"/>
      <c r="B370" s="49" t="s">
        <v>808</v>
      </c>
      <c r="C370" s="50">
        <f t="shared" si="24"/>
        <v>43.025399999999998</v>
      </c>
      <c r="D370" s="51">
        <f t="shared" si="24"/>
        <v>105.57089999999999</v>
      </c>
      <c r="E370" s="70">
        <f t="shared" si="24"/>
        <v>0</v>
      </c>
      <c r="F370" s="50">
        <f t="shared" si="25"/>
        <v>0</v>
      </c>
      <c r="G370" s="51">
        <f t="shared" si="26"/>
        <v>0.52</v>
      </c>
      <c r="H370" s="52">
        <f t="shared" si="27"/>
        <v>0</v>
      </c>
      <c r="I370" s="49" t="str" cm="1">
        <f t="array" ref="I370">_xlfn.CONCAT(ROUND(F370:H370,2)&amp;", ")</f>
        <v xml:space="preserve">0, 0.52, 0, </v>
      </c>
      <c r="J370" s="8"/>
    </row>
    <row r="371" spans="1:21" ht="20.100000000000001" customHeight="1" x14ac:dyDescent="0.3">
      <c r="A371" s="8"/>
      <c r="B371" s="8" t="s">
        <v>809</v>
      </c>
      <c r="C371" s="17">
        <f t="shared" si="24"/>
        <v>43.9754</v>
      </c>
      <c r="D371" s="18">
        <f t="shared" si="24"/>
        <v>105.57089999999999</v>
      </c>
      <c r="E371" s="64">
        <f t="shared" si="24"/>
        <v>0.9</v>
      </c>
      <c r="F371" s="17">
        <f t="shared" si="25"/>
        <v>0.95</v>
      </c>
      <c r="G371" s="18">
        <f t="shared" si="26"/>
        <v>0.52</v>
      </c>
      <c r="H371" s="19">
        <f t="shared" si="27"/>
        <v>0.9</v>
      </c>
      <c r="I371" s="8" t="str" cm="1">
        <f t="array" ref="I371">_xlfn.CONCAT(ROUND(F371:H371,2)&amp;", ")</f>
        <v xml:space="preserve">0.95, 0.52, 0.9, </v>
      </c>
      <c r="J371" s="8"/>
    </row>
    <row r="372" spans="1:21" ht="20.100000000000001" customHeight="1" x14ac:dyDescent="0.3">
      <c r="A372" s="8"/>
      <c r="B372" s="8" t="s">
        <v>810</v>
      </c>
      <c r="C372" s="17">
        <f t="shared" si="24"/>
        <v>44.9754</v>
      </c>
      <c r="D372" s="18">
        <f t="shared" si="24"/>
        <v>105.57089999999999</v>
      </c>
      <c r="E372" s="64">
        <f t="shared" si="24"/>
        <v>0.9</v>
      </c>
      <c r="F372" s="17">
        <f t="shared" si="25"/>
        <v>1.95</v>
      </c>
      <c r="G372" s="18">
        <f t="shared" si="26"/>
        <v>0.52</v>
      </c>
      <c r="H372" s="19">
        <f t="shared" si="27"/>
        <v>0.9</v>
      </c>
      <c r="I372" s="8" t="str" cm="1">
        <f t="array" ref="I372">_xlfn.CONCAT(ROUND(F372:H372,2)&amp;", ")</f>
        <v xml:space="preserve">1.95, 0.52, 0.9, </v>
      </c>
      <c r="J372" s="8"/>
    </row>
    <row r="373" spans="1:21" ht="20.100000000000001" customHeight="1" x14ac:dyDescent="0.3">
      <c r="A373" s="8"/>
      <c r="B373" s="8" t="s">
        <v>811</v>
      </c>
      <c r="C373" s="17">
        <f t="shared" si="24"/>
        <v>45.9754</v>
      </c>
      <c r="D373" s="18">
        <f t="shared" si="24"/>
        <v>105.57089999999999</v>
      </c>
      <c r="E373" s="64">
        <f t="shared" si="24"/>
        <v>2.2999999999999998</v>
      </c>
      <c r="F373" s="17">
        <f t="shared" si="25"/>
        <v>2.95</v>
      </c>
      <c r="G373" s="18">
        <f t="shared" si="26"/>
        <v>0.52</v>
      </c>
      <c r="H373" s="19">
        <f t="shared" si="27"/>
        <v>2.2999999999999998</v>
      </c>
      <c r="I373" s="8" t="str" cm="1">
        <f t="array" ref="I373">_xlfn.CONCAT(ROUND(F373:H373,2)&amp;", ")</f>
        <v xml:space="preserve">2.95, 0.52, 2.3, </v>
      </c>
      <c r="J373" s="8"/>
    </row>
    <row r="374" spans="1:21" ht="20.100000000000001" customHeight="1" x14ac:dyDescent="0.3">
      <c r="A374" s="53"/>
      <c r="B374" s="53" t="s">
        <v>812</v>
      </c>
      <c r="C374" s="60">
        <f t="shared" si="24"/>
        <v>46.175400000000003</v>
      </c>
      <c r="D374" s="61">
        <f t="shared" si="24"/>
        <v>105.57089999999999</v>
      </c>
      <c r="E374" s="72">
        <f t="shared" si="24"/>
        <v>1.5</v>
      </c>
      <c r="F374" s="60">
        <f t="shared" si="25"/>
        <v>3.15</v>
      </c>
      <c r="G374" s="61">
        <f t="shared" si="26"/>
        <v>0.52</v>
      </c>
      <c r="H374" s="62">
        <f t="shared" si="27"/>
        <v>1.5</v>
      </c>
      <c r="I374" s="53" t="str" cm="1">
        <f t="array" ref="I374">_xlfn.CONCAT(ROUND(F374:H374,2)&amp;", ")</f>
        <v xml:space="preserve">3.15, 0.52, 1.5, </v>
      </c>
      <c r="J374" s="8"/>
    </row>
    <row r="375" spans="1:21" ht="20.100000000000001" customHeight="1" x14ac:dyDescent="0.3">
      <c r="A375" s="49"/>
      <c r="B375" s="49" t="s">
        <v>813</v>
      </c>
      <c r="C375" s="50">
        <f t="shared" ref="C375:E438" si="28">MID($B375,SEARCH(C$2,$B375)+3,8)*1</f>
        <v>43.025399999999998</v>
      </c>
      <c r="D375" s="51">
        <f t="shared" si="28"/>
        <v>105.0509</v>
      </c>
      <c r="E375" s="70">
        <f t="shared" si="28"/>
        <v>0</v>
      </c>
      <c r="F375" s="50">
        <f t="shared" si="25"/>
        <v>0</v>
      </c>
      <c r="G375" s="51">
        <f t="shared" si="26"/>
        <v>0</v>
      </c>
      <c r="H375" s="52">
        <f t="shared" si="27"/>
        <v>0</v>
      </c>
      <c r="I375" s="49" t="str" cm="1">
        <f t="array" ref="I375">_xlfn.CONCAT(ROUND(F375:H375,2)&amp;", ")</f>
        <v xml:space="preserve">0, 0, 0, </v>
      </c>
      <c r="J375" s="8"/>
      <c r="M375" s="35" t="s">
        <v>161</v>
      </c>
      <c r="N375" s="35" t="s">
        <v>265</v>
      </c>
      <c r="U375" s="7" t="s">
        <v>164</v>
      </c>
    </row>
    <row r="376" spans="1:21" ht="20.100000000000001" customHeight="1" x14ac:dyDescent="0.3">
      <c r="A376" s="8"/>
      <c r="B376" s="8" t="s">
        <v>148</v>
      </c>
      <c r="C376" s="17">
        <f t="shared" si="28"/>
        <v>43.9754</v>
      </c>
      <c r="D376" s="18">
        <f t="shared" si="28"/>
        <v>105.0509</v>
      </c>
      <c r="E376" s="64">
        <f t="shared" si="28"/>
        <v>0</v>
      </c>
      <c r="F376" s="17">
        <f t="shared" si="25"/>
        <v>0.95</v>
      </c>
      <c r="G376" s="18">
        <f t="shared" si="26"/>
        <v>0</v>
      </c>
      <c r="H376" s="19">
        <f t="shared" si="27"/>
        <v>0</v>
      </c>
      <c r="I376" s="8" t="str" cm="1">
        <f t="array" ref="I376">_xlfn.CONCAT(ROUND(F376:H376,2)&amp;", ")</f>
        <v xml:space="preserve">0.95, 0, 0, </v>
      </c>
      <c r="J376" s="8"/>
      <c r="N376" s="7" t="s">
        <v>266</v>
      </c>
      <c r="U376" s="7" t="s">
        <v>165</v>
      </c>
    </row>
    <row r="377" spans="1:21" ht="20.100000000000001" customHeight="1" x14ac:dyDescent="0.3">
      <c r="A377" s="8"/>
      <c r="B377" s="8" t="s">
        <v>149</v>
      </c>
      <c r="C377" s="17">
        <f t="shared" si="28"/>
        <v>44.9754</v>
      </c>
      <c r="D377" s="18">
        <f t="shared" si="28"/>
        <v>105.0509</v>
      </c>
      <c r="E377" s="64">
        <f t="shared" si="28"/>
        <v>0</v>
      </c>
      <c r="F377" s="17">
        <f t="shared" si="25"/>
        <v>1.95</v>
      </c>
      <c r="G377" s="18">
        <f t="shared" si="26"/>
        <v>0</v>
      </c>
      <c r="H377" s="19">
        <f t="shared" si="27"/>
        <v>0</v>
      </c>
      <c r="I377" s="8" t="str" cm="1">
        <f t="array" ref="I377">_xlfn.CONCAT(ROUND(F377:H377,2)&amp;", ")</f>
        <v xml:space="preserve">1.95, 0, 0, </v>
      </c>
      <c r="J377" s="8"/>
      <c r="N377" s="7" t="s">
        <v>267</v>
      </c>
      <c r="U377" s="7" t="s">
        <v>166</v>
      </c>
    </row>
    <row r="378" spans="1:21" ht="20.100000000000001" customHeight="1" x14ac:dyDescent="0.3">
      <c r="A378" s="8"/>
      <c r="B378" s="8" t="s">
        <v>150</v>
      </c>
      <c r="C378" s="17">
        <f t="shared" si="28"/>
        <v>45.9754</v>
      </c>
      <c r="D378" s="18">
        <f t="shared" si="28"/>
        <v>105.0509</v>
      </c>
      <c r="E378" s="64">
        <f t="shared" si="28"/>
        <v>0</v>
      </c>
      <c r="F378" s="17">
        <f t="shared" si="25"/>
        <v>2.95</v>
      </c>
      <c r="G378" s="18">
        <f t="shared" si="26"/>
        <v>0</v>
      </c>
      <c r="H378" s="19">
        <f t="shared" si="27"/>
        <v>0</v>
      </c>
      <c r="I378" s="8" t="str" cm="1">
        <f t="array" ref="I378">_xlfn.CONCAT(ROUND(F378:H378,2)&amp;", ")</f>
        <v xml:space="preserve">2.95, 0, 0, </v>
      </c>
      <c r="J378" s="8"/>
      <c r="N378" s="7" t="s">
        <v>268</v>
      </c>
      <c r="U378" s="7" t="s">
        <v>167</v>
      </c>
    </row>
    <row r="379" spans="1:21" ht="20.100000000000001" customHeight="1" x14ac:dyDescent="0.3">
      <c r="A379" s="8"/>
      <c r="B379" s="8" t="s">
        <v>151</v>
      </c>
      <c r="C379" s="17">
        <f t="shared" si="28"/>
        <v>46.9754</v>
      </c>
      <c r="D379" s="18">
        <f t="shared" si="28"/>
        <v>105.0509</v>
      </c>
      <c r="E379" s="64">
        <f t="shared" si="28"/>
        <v>0</v>
      </c>
      <c r="F379" s="17">
        <f t="shared" si="25"/>
        <v>3.95</v>
      </c>
      <c r="G379" s="18">
        <f t="shared" si="26"/>
        <v>0</v>
      </c>
      <c r="H379" s="19">
        <f t="shared" si="27"/>
        <v>0</v>
      </c>
      <c r="I379" s="8" t="str" cm="1">
        <f t="array" ref="I379">_xlfn.CONCAT(ROUND(F379:H379,2)&amp;", ")</f>
        <v xml:space="preserve">3.95, 0, 0, </v>
      </c>
      <c r="J379" s="8"/>
      <c r="N379" s="7" t="s">
        <v>269</v>
      </c>
      <c r="U379" s="7" t="s">
        <v>168</v>
      </c>
    </row>
    <row r="380" spans="1:21" ht="20.100000000000001" customHeight="1" x14ac:dyDescent="0.3">
      <c r="A380" s="8"/>
      <c r="B380" s="8" t="s">
        <v>152</v>
      </c>
      <c r="C380" s="17">
        <f t="shared" si="28"/>
        <v>47.925400000000003</v>
      </c>
      <c r="D380" s="18">
        <f t="shared" si="28"/>
        <v>105.0509</v>
      </c>
      <c r="E380" s="64">
        <f t="shared" si="28"/>
        <v>0</v>
      </c>
      <c r="F380" s="17">
        <f t="shared" si="25"/>
        <v>4.9000000000000004</v>
      </c>
      <c r="G380" s="18">
        <f t="shared" si="26"/>
        <v>0</v>
      </c>
      <c r="H380" s="19">
        <f t="shared" si="27"/>
        <v>0</v>
      </c>
      <c r="I380" s="8" t="str" cm="1">
        <f t="array" ref="I380">_xlfn.CONCAT(ROUND(F380:H380,2)&amp;", ")</f>
        <v xml:space="preserve">4.9, 0, 0, </v>
      </c>
      <c r="J380" s="8"/>
      <c r="N380" s="7" t="s">
        <v>270</v>
      </c>
      <c r="U380" s="7" t="s">
        <v>169</v>
      </c>
    </row>
    <row r="381" spans="1:21" ht="20.100000000000001" customHeight="1" x14ac:dyDescent="0.3">
      <c r="A381" s="8"/>
      <c r="B381" s="8" t="s">
        <v>153</v>
      </c>
      <c r="C381" s="17">
        <f t="shared" si="28"/>
        <v>48.875399999999999</v>
      </c>
      <c r="D381" s="18">
        <f t="shared" si="28"/>
        <v>105.0509</v>
      </c>
      <c r="E381" s="64">
        <f t="shared" si="28"/>
        <v>0</v>
      </c>
      <c r="F381" s="17">
        <f t="shared" si="25"/>
        <v>5.85</v>
      </c>
      <c r="G381" s="18">
        <f t="shared" si="26"/>
        <v>0</v>
      </c>
      <c r="H381" s="19">
        <f t="shared" si="27"/>
        <v>0</v>
      </c>
      <c r="I381" s="8" t="str" cm="1">
        <f t="array" ref="I381">_xlfn.CONCAT(ROUND(F381:H381,2)&amp;", ")</f>
        <v xml:space="preserve">5.85, 0, 0, </v>
      </c>
      <c r="J381" s="8"/>
      <c r="N381" s="7" t="s">
        <v>271</v>
      </c>
      <c r="U381" s="7" t="s">
        <v>170</v>
      </c>
    </row>
    <row r="382" spans="1:21" ht="20.100000000000001" customHeight="1" x14ac:dyDescent="0.3">
      <c r="A382" s="123"/>
      <c r="B382" s="123" t="s">
        <v>41</v>
      </c>
      <c r="C382" s="124">
        <f t="shared" si="28"/>
        <v>49.625399999999999</v>
      </c>
      <c r="D382" s="125">
        <f t="shared" si="28"/>
        <v>105.0509</v>
      </c>
      <c r="E382" s="126">
        <f t="shared" si="28"/>
        <v>0</v>
      </c>
      <c r="F382" s="124">
        <f t="shared" si="25"/>
        <v>6.6</v>
      </c>
      <c r="G382" s="125">
        <f t="shared" si="26"/>
        <v>0</v>
      </c>
      <c r="H382" s="127">
        <f t="shared" si="27"/>
        <v>0</v>
      </c>
      <c r="I382" s="123" t="str" cm="1">
        <f t="array" ref="I382">_xlfn.CONCAT(ROUND(F382:H382,2)&amp;", ")</f>
        <v xml:space="preserve">6.6, 0, 0, </v>
      </c>
      <c r="J382" s="8"/>
      <c r="N382" s="7" t="s">
        <v>272</v>
      </c>
      <c r="U382" s="7" t="s">
        <v>171</v>
      </c>
    </row>
    <row r="383" spans="1:21" ht="20.100000000000001" customHeight="1" x14ac:dyDescent="0.3">
      <c r="A383" s="128"/>
      <c r="B383" s="128" t="s">
        <v>814</v>
      </c>
      <c r="C383" s="129">
        <f t="shared" si="28"/>
        <v>43.025399999999998</v>
      </c>
      <c r="D383" s="130">
        <f t="shared" si="28"/>
        <v>115.7209</v>
      </c>
      <c r="E383" s="131">
        <f t="shared" si="28"/>
        <v>0</v>
      </c>
      <c r="F383" s="129">
        <f t="shared" si="25"/>
        <v>0</v>
      </c>
      <c r="G383" s="130">
        <f t="shared" si="26"/>
        <v>10.67</v>
      </c>
      <c r="H383" s="132">
        <f t="shared" si="27"/>
        <v>0</v>
      </c>
      <c r="I383" s="128" t="str" cm="1">
        <f t="array" ref="I383">_xlfn.CONCAT(ROUND(F383:H383,2)&amp;", ")</f>
        <v xml:space="preserve">0, 10.67, 0, </v>
      </c>
      <c r="J383" s="8"/>
      <c r="N383" s="7" t="s">
        <v>273</v>
      </c>
      <c r="U383" s="7" t="s">
        <v>172</v>
      </c>
    </row>
    <row r="384" spans="1:21" ht="20.100000000000001" customHeight="1" x14ac:dyDescent="0.3">
      <c r="A384" s="8"/>
      <c r="B384" s="8" t="s">
        <v>815</v>
      </c>
      <c r="C384" s="17">
        <f t="shared" si="28"/>
        <v>43.4754</v>
      </c>
      <c r="D384" s="18">
        <f t="shared" si="28"/>
        <v>115.7209</v>
      </c>
      <c r="E384" s="64">
        <f t="shared" si="28"/>
        <v>1.2</v>
      </c>
      <c r="F384" s="17">
        <f t="shared" si="25"/>
        <v>0.45</v>
      </c>
      <c r="G384" s="18">
        <f t="shared" si="26"/>
        <v>10.67</v>
      </c>
      <c r="H384" s="19">
        <f t="shared" si="27"/>
        <v>1.2</v>
      </c>
      <c r="I384" s="8" t="str" cm="1">
        <f t="array" ref="I384">_xlfn.CONCAT(ROUND(F384:H384,2)&amp;", ")</f>
        <v xml:space="preserve">0.45, 10.67, 1.2, </v>
      </c>
      <c r="J384" s="8"/>
      <c r="N384" s="7" t="s">
        <v>274</v>
      </c>
      <c r="U384" s="7" t="s">
        <v>173</v>
      </c>
    </row>
    <row r="385" spans="1:21" ht="20.100000000000001" customHeight="1" x14ac:dyDescent="0.3">
      <c r="A385" s="8"/>
      <c r="B385" s="8" t="s">
        <v>816</v>
      </c>
      <c r="C385" s="17">
        <f t="shared" si="28"/>
        <v>43.9754</v>
      </c>
      <c r="D385" s="18">
        <f t="shared" si="28"/>
        <v>115.7209</v>
      </c>
      <c r="E385" s="64">
        <f t="shared" si="28"/>
        <v>1.5</v>
      </c>
      <c r="F385" s="17">
        <f t="shared" si="25"/>
        <v>0.95</v>
      </c>
      <c r="G385" s="18">
        <f t="shared" si="26"/>
        <v>10.67</v>
      </c>
      <c r="H385" s="19">
        <f t="shared" si="27"/>
        <v>1.5</v>
      </c>
      <c r="I385" s="8" t="str" cm="1">
        <f t="array" ref="I385">_xlfn.CONCAT(ROUND(F385:H385,2)&amp;", ")</f>
        <v xml:space="preserve">0.95, 10.67, 1.5, </v>
      </c>
      <c r="J385" s="8"/>
      <c r="N385" s="7" t="s">
        <v>275</v>
      </c>
      <c r="U385" s="7" t="s">
        <v>174</v>
      </c>
    </row>
    <row r="386" spans="1:21" ht="20.100000000000001" customHeight="1" x14ac:dyDescent="0.3">
      <c r="A386" s="8"/>
      <c r="B386" s="8" t="s">
        <v>817</v>
      </c>
      <c r="C386" s="17">
        <f t="shared" si="28"/>
        <v>44.4754</v>
      </c>
      <c r="D386" s="18">
        <f t="shared" si="28"/>
        <v>115.7209</v>
      </c>
      <c r="E386" s="64">
        <f t="shared" si="28"/>
        <v>2</v>
      </c>
      <c r="F386" s="17">
        <f t="shared" si="25"/>
        <v>1.45</v>
      </c>
      <c r="G386" s="18">
        <f t="shared" si="26"/>
        <v>10.67</v>
      </c>
      <c r="H386" s="19">
        <f t="shared" si="27"/>
        <v>2</v>
      </c>
      <c r="I386" s="8" t="str" cm="1">
        <f t="array" ref="I386">_xlfn.CONCAT(ROUND(F386:H386,2)&amp;", ")</f>
        <v xml:space="preserve">1.45, 10.67, 2, </v>
      </c>
      <c r="J386" s="8"/>
      <c r="N386" s="7" t="s">
        <v>276</v>
      </c>
      <c r="U386" s="7" t="s">
        <v>175</v>
      </c>
    </row>
    <row r="387" spans="1:21" ht="20.100000000000001" customHeight="1" x14ac:dyDescent="0.3">
      <c r="A387" s="8"/>
      <c r="B387" s="8" t="s">
        <v>818</v>
      </c>
      <c r="C387" s="17">
        <f t="shared" si="28"/>
        <v>44.9754</v>
      </c>
      <c r="D387" s="18">
        <f t="shared" si="28"/>
        <v>115.7209</v>
      </c>
      <c r="E387" s="64">
        <f t="shared" si="28"/>
        <v>3.2</v>
      </c>
      <c r="F387" s="17">
        <f t="shared" si="25"/>
        <v>1.95</v>
      </c>
      <c r="G387" s="18">
        <f t="shared" si="26"/>
        <v>10.67</v>
      </c>
      <c r="H387" s="19">
        <f t="shared" si="27"/>
        <v>3.2</v>
      </c>
      <c r="I387" s="8" t="str" cm="1">
        <f t="array" ref="I387">_xlfn.CONCAT(ROUND(F387:H387,2)&amp;", ")</f>
        <v xml:space="preserve">1.95, 10.67, 3.2, </v>
      </c>
      <c r="J387" s="8"/>
      <c r="N387" s="7" t="s">
        <v>277</v>
      </c>
      <c r="U387" s="7" t="s">
        <v>176</v>
      </c>
    </row>
    <row r="388" spans="1:21" ht="20.100000000000001" customHeight="1" x14ac:dyDescent="0.3">
      <c r="A388" s="8"/>
      <c r="B388" s="8" t="s">
        <v>819</v>
      </c>
      <c r="C388" s="17">
        <f t="shared" si="28"/>
        <v>45.4754</v>
      </c>
      <c r="D388" s="18">
        <f t="shared" si="28"/>
        <v>115.7209</v>
      </c>
      <c r="E388" s="64">
        <f t="shared" si="28"/>
        <v>2.9</v>
      </c>
      <c r="F388" s="17">
        <f t="shared" si="25"/>
        <v>2.4500000000000002</v>
      </c>
      <c r="G388" s="18">
        <f t="shared" si="26"/>
        <v>10.67</v>
      </c>
      <c r="H388" s="19">
        <f t="shared" si="27"/>
        <v>2.9</v>
      </c>
      <c r="I388" s="8" t="str" cm="1">
        <f t="array" ref="I388">_xlfn.CONCAT(ROUND(F388:H388,2)&amp;", ")</f>
        <v xml:space="preserve">2.45, 10.67, 2.9, </v>
      </c>
      <c r="J388" s="8"/>
      <c r="N388" s="7" t="s">
        <v>278</v>
      </c>
      <c r="U388" s="7" t="s">
        <v>177</v>
      </c>
    </row>
    <row r="389" spans="1:21" ht="20.100000000000001" customHeight="1" x14ac:dyDescent="0.3">
      <c r="A389" s="133"/>
      <c r="B389" s="133" t="s">
        <v>820</v>
      </c>
      <c r="C389" s="158">
        <f t="shared" si="28"/>
        <v>45.695399999999999</v>
      </c>
      <c r="D389" s="135">
        <f t="shared" si="28"/>
        <v>115.7209</v>
      </c>
      <c r="E389" s="159">
        <f t="shared" si="28"/>
        <v>2.9</v>
      </c>
      <c r="F389" s="134">
        <f t="shared" si="25"/>
        <v>2.67</v>
      </c>
      <c r="G389" s="135">
        <f t="shared" si="26"/>
        <v>10.67</v>
      </c>
      <c r="H389" s="137">
        <f t="shared" si="27"/>
        <v>2.9</v>
      </c>
      <c r="I389" s="133" t="str" cm="1">
        <f t="array" ref="I389">_xlfn.CONCAT(ROUND(F389:H389,2)&amp;", ")</f>
        <v xml:space="preserve">2.67, 10.67, 2.9, </v>
      </c>
      <c r="J389" s="8"/>
      <c r="N389" s="7" t="s">
        <v>279</v>
      </c>
      <c r="U389" s="7" t="s">
        <v>178</v>
      </c>
    </row>
    <row r="390" spans="1:21" ht="20.100000000000001" customHeight="1" x14ac:dyDescent="0.3">
      <c r="B390" s="7" t="s">
        <v>821</v>
      </c>
      <c r="C390" s="76">
        <f t="shared" si="28"/>
        <v>46.810400000000001</v>
      </c>
      <c r="D390" s="18">
        <f t="shared" si="28"/>
        <v>115.7209</v>
      </c>
      <c r="E390" s="78">
        <f t="shared" si="28"/>
        <v>1.8</v>
      </c>
      <c r="F390" s="17">
        <f t="shared" ref="F390:F453" si="29">ROUND(C390-$L$2,2)</f>
        <v>3.79</v>
      </c>
      <c r="G390" s="18">
        <f t="shared" ref="G390:G453" si="30">ROUND(D390-$L$3,2)</f>
        <v>10.67</v>
      </c>
      <c r="H390" s="19">
        <f t="shared" ref="H390:H453" si="31">ROUND(E390-$L$4,2)</f>
        <v>1.8</v>
      </c>
      <c r="I390" s="8" t="str" cm="1">
        <f t="array" ref="I390">_xlfn.CONCAT(ROUND(F390:H390,2)&amp;", ")</f>
        <v xml:space="preserve">3.79, 10.67, 1.8, </v>
      </c>
      <c r="J390" s="8"/>
      <c r="N390" s="7" t="s">
        <v>280</v>
      </c>
      <c r="U390" s="7" t="s">
        <v>179</v>
      </c>
    </row>
    <row r="391" spans="1:21" ht="20.100000000000001" customHeight="1" x14ac:dyDescent="0.3">
      <c r="B391" s="7" t="s">
        <v>822</v>
      </c>
      <c r="C391" s="76">
        <f t="shared" si="28"/>
        <v>47.925400000000003</v>
      </c>
      <c r="D391" s="18">
        <f t="shared" si="28"/>
        <v>115.7209</v>
      </c>
      <c r="E391" s="78">
        <f t="shared" si="28"/>
        <v>0.4</v>
      </c>
      <c r="F391" s="17">
        <f t="shared" si="29"/>
        <v>4.9000000000000004</v>
      </c>
      <c r="G391" s="18">
        <f t="shared" si="30"/>
        <v>10.67</v>
      </c>
      <c r="H391" s="19">
        <f t="shared" si="31"/>
        <v>0.4</v>
      </c>
      <c r="I391" s="8" t="str" cm="1">
        <f t="array" ref="I391">_xlfn.CONCAT(ROUND(F391:H391,2)&amp;", ")</f>
        <v xml:space="preserve">4.9, 10.67, 0.4, </v>
      </c>
      <c r="J391" s="8"/>
      <c r="N391" s="7" t="s">
        <v>281</v>
      </c>
      <c r="U391" s="7" t="s">
        <v>180</v>
      </c>
    </row>
    <row r="392" spans="1:21" ht="20.100000000000001" customHeight="1" x14ac:dyDescent="0.3">
      <c r="B392" s="7" t="s">
        <v>823</v>
      </c>
      <c r="C392" s="76">
        <f t="shared" si="28"/>
        <v>49.040399999999998</v>
      </c>
      <c r="D392" s="18">
        <f t="shared" si="28"/>
        <v>115.7209</v>
      </c>
      <c r="E392" s="78">
        <f t="shared" si="28"/>
        <v>0.4</v>
      </c>
      <c r="F392" s="17">
        <f t="shared" si="29"/>
        <v>6.02</v>
      </c>
      <c r="G392" s="18">
        <f t="shared" si="30"/>
        <v>10.67</v>
      </c>
      <c r="H392" s="19">
        <f t="shared" si="31"/>
        <v>0.4</v>
      </c>
      <c r="I392" s="8" t="str" cm="1">
        <f t="array" ref="I392">_xlfn.CONCAT(ROUND(F392:H392,2)&amp;", ")</f>
        <v xml:space="preserve">6.02, 10.67, 0.4, </v>
      </c>
      <c r="J392" s="8"/>
      <c r="N392" s="7" t="s">
        <v>282</v>
      </c>
      <c r="U392" s="7" t="s">
        <v>181</v>
      </c>
    </row>
    <row r="393" spans="1:21" ht="20.100000000000001" customHeight="1" x14ac:dyDescent="0.3">
      <c r="A393" s="49"/>
      <c r="B393" s="49" t="s">
        <v>824</v>
      </c>
      <c r="C393" s="160">
        <f t="shared" si="28"/>
        <v>52.825400000000002</v>
      </c>
      <c r="D393" s="51">
        <f t="shared" si="28"/>
        <v>116.12090000000001</v>
      </c>
      <c r="E393" s="161">
        <f t="shared" si="28"/>
        <v>0</v>
      </c>
      <c r="F393" s="50">
        <f t="shared" si="29"/>
        <v>9.8000000000000007</v>
      </c>
      <c r="G393" s="51">
        <f t="shared" si="30"/>
        <v>11.07</v>
      </c>
      <c r="H393" s="52">
        <f t="shared" si="31"/>
        <v>0</v>
      </c>
      <c r="I393" s="49" t="str" cm="1">
        <f t="array" ref="I393">_xlfn.CONCAT(ROUND(F393:H393,2)&amp;", ")</f>
        <v xml:space="preserve">9.8, 11.07, 0, </v>
      </c>
      <c r="J393" s="8"/>
      <c r="N393" s="7" t="s">
        <v>283</v>
      </c>
      <c r="U393" s="7" t="s">
        <v>182</v>
      </c>
    </row>
    <row r="394" spans="1:21" ht="20.100000000000001" customHeight="1" x14ac:dyDescent="0.3">
      <c r="B394" s="7" t="s">
        <v>825</v>
      </c>
      <c r="C394" s="76">
        <f t="shared" si="28"/>
        <v>51.875399999999999</v>
      </c>
      <c r="D394" s="18">
        <f t="shared" si="28"/>
        <v>116.12090000000001</v>
      </c>
      <c r="E394" s="78">
        <f t="shared" si="28"/>
        <v>1.4</v>
      </c>
      <c r="F394" s="17">
        <f t="shared" si="29"/>
        <v>8.85</v>
      </c>
      <c r="G394" s="18">
        <f t="shared" si="30"/>
        <v>11.07</v>
      </c>
      <c r="H394" s="19">
        <f t="shared" si="31"/>
        <v>1.4</v>
      </c>
      <c r="I394" s="8" t="str" cm="1">
        <f t="array" ref="I394">_xlfn.CONCAT(ROUND(F394:H394,2)&amp;", ")</f>
        <v xml:space="preserve">8.85, 11.07, 1.4, </v>
      </c>
      <c r="J394" s="8"/>
      <c r="N394" s="7" t="s">
        <v>284</v>
      </c>
      <c r="U394" s="7" t="s">
        <v>183</v>
      </c>
    </row>
    <row r="395" spans="1:21" ht="20.100000000000001" customHeight="1" x14ac:dyDescent="0.3">
      <c r="B395" s="7" t="s">
        <v>826</v>
      </c>
      <c r="C395" s="76">
        <f t="shared" si="28"/>
        <v>50.875399999999999</v>
      </c>
      <c r="D395" s="18">
        <f t="shared" si="28"/>
        <v>116.12090000000001</v>
      </c>
      <c r="E395" s="78">
        <f t="shared" si="28"/>
        <v>2.4</v>
      </c>
      <c r="F395" s="17">
        <f t="shared" si="29"/>
        <v>7.85</v>
      </c>
      <c r="G395" s="18">
        <f t="shared" si="30"/>
        <v>11.07</v>
      </c>
      <c r="H395" s="19">
        <f t="shared" si="31"/>
        <v>2.4</v>
      </c>
      <c r="I395" s="8" t="str" cm="1">
        <f t="array" ref="I395">_xlfn.CONCAT(ROUND(F395:H395,2)&amp;", ")</f>
        <v xml:space="preserve">7.85, 11.07, 2.4, </v>
      </c>
      <c r="J395" s="8"/>
      <c r="N395" s="7" t="s">
        <v>285</v>
      </c>
      <c r="U395" s="7" t="s">
        <v>184</v>
      </c>
    </row>
    <row r="396" spans="1:21" ht="20.100000000000001" customHeight="1" x14ac:dyDescent="0.3">
      <c r="B396" s="7" t="s">
        <v>827</v>
      </c>
      <c r="C396" s="76">
        <f t="shared" si="28"/>
        <v>49.875399999999999</v>
      </c>
      <c r="D396" s="18">
        <f t="shared" si="28"/>
        <v>116.12090000000001</v>
      </c>
      <c r="E396" s="78">
        <f t="shared" si="28"/>
        <v>1.9</v>
      </c>
      <c r="F396" s="17">
        <f t="shared" si="29"/>
        <v>6.85</v>
      </c>
      <c r="G396" s="18">
        <f t="shared" si="30"/>
        <v>11.07</v>
      </c>
      <c r="H396" s="19">
        <f t="shared" si="31"/>
        <v>1.9</v>
      </c>
      <c r="I396" s="8" t="str" cm="1">
        <f t="array" ref="I396">_xlfn.CONCAT(ROUND(F396:H396,2)&amp;", ")</f>
        <v xml:space="preserve">6.85, 11.07, 1.9, </v>
      </c>
      <c r="J396" s="8"/>
      <c r="N396" s="7" t="s">
        <v>286</v>
      </c>
      <c r="U396" s="7" t="s">
        <v>185</v>
      </c>
    </row>
    <row r="397" spans="1:21" ht="20.100000000000001" customHeight="1" x14ac:dyDescent="0.3">
      <c r="B397" s="7" t="s">
        <v>828</v>
      </c>
      <c r="C397" s="76">
        <f t="shared" si="28"/>
        <v>49.040399999999998</v>
      </c>
      <c r="D397" s="18">
        <f t="shared" si="28"/>
        <v>116.12090000000001</v>
      </c>
      <c r="E397" s="78">
        <f t="shared" si="28"/>
        <v>0.4</v>
      </c>
      <c r="F397" s="17">
        <f t="shared" si="29"/>
        <v>6.02</v>
      </c>
      <c r="G397" s="18">
        <f t="shared" si="30"/>
        <v>11.07</v>
      </c>
      <c r="H397" s="19">
        <f t="shared" si="31"/>
        <v>0.4</v>
      </c>
      <c r="I397" s="8" t="str" cm="1">
        <f t="array" ref="I397">_xlfn.CONCAT(ROUND(F397:H397,2)&amp;", ")</f>
        <v xml:space="preserve">6.02, 11.07, 0.4, </v>
      </c>
      <c r="J397" s="8"/>
      <c r="N397" s="7" t="s">
        <v>287</v>
      </c>
      <c r="U397" s="7" t="s">
        <v>186</v>
      </c>
    </row>
    <row r="398" spans="1:21" ht="20.100000000000001" customHeight="1" x14ac:dyDescent="0.3">
      <c r="A398" s="35" t="s">
        <v>159</v>
      </c>
      <c r="B398" s="35" t="s">
        <v>368</v>
      </c>
      <c r="C398" s="73">
        <f t="shared" si="28"/>
        <v>44.775399999999998</v>
      </c>
      <c r="D398" s="37">
        <f t="shared" si="28"/>
        <v>111.74590000000001</v>
      </c>
      <c r="E398" s="74">
        <f t="shared" si="28"/>
        <v>-9</v>
      </c>
      <c r="F398" s="36">
        <f t="shared" si="29"/>
        <v>1.75</v>
      </c>
      <c r="G398" s="37">
        <f t="shared" si="30"/>
        <v>6.7</v>
      </c>
      <c r="H398" s="38">
        <f t="shared" si="31"/>
        <v>-9</v>
      </c>
      <c r="I398" s="8" t="str" cm="1">
        <f t="array" ref="I398">_xlfn.CONCAT(ROUND(F398:H398,2)&amp;", ")</f>
        <v xml:space="preserve">1.75, 6.7, -9, </v>
      </c>
      <c r="J398" s="8"/>
      <c r="N398" s="7" t="s">
        <v>288</v>
      </c>
      <c r="U398" s="7" t="s">
        <v>187</v>
      </c>
    </row>
    <row r="399" spans="1:21" ht="20.100000000000001" customHeight="1" x14ac:dyDescent="0.3">
      <c r="A399" s="8"/>
      <c r="B399" s="8" t="s">
        <v>369</v>
      </c>
      <c r="C399" s="76">
        <f t="shared" si="28"/>
        <v>44.9754</v>
      </c>
      <c r="D399" s="18">
        <f t="shared" si="28"/>
        <v>111.74590000000001</v>
      </c>
      <c r="E399" s="78">
        <f t="shared" si="28"/>
        <v>-9</v>
      </c>
      <c r="F399" s="17">
        <f t="shared" si="29"/>
        <v>1.95</v>
      </c>
      <c r="G399" s="18">
        <f t="shared" si="30"/>
        <v>6.7</v>
      </c>
      <c r="H399" s="19">
        <f t="shared" si="31"/>
        <v>-9</v>
      </c>
      <c r="I399" s="8" t="str" cm="1">
        <f t="array" ref="I399">_xlfn.CONCAT(ROUND(F399:H399,2)&amp;", ")</f>
        <v xml:space="preserve">1.95, 6.7, -9, </v>
      </c>
      <c r="J399" s="8"/>
      <c r="N399" s="7" t="s">
        <v>289</v>
      </c>
      <c r="U399" s="7" t="s">
        <v>188</v>
      </c>
    </row>
    <row r="400" spans="1:21" ht="20.100000000000001" customHeight="1" x14ac:dyDescent="0.3">
      <c r="A400" s="8"/>
      <c r="B400" s="8" t="s">
        <v>370</v>
      </c>
      <c r="C400" s="76">
        <f t="shared" si="28"/>
        <v>45.9754</v>
      </c>
      <c r="D400" s="18">
        <f t="shared" si="28"/>
        <v>111.74590000000001</v>
      </c>
      <c r="E400" s="78">
        <f t="shared" si="28"/>
        <v>-9</v>
      </c>
      <c r="F400" s="17">
        <f t="shared" si="29"/>
        <v>2.95</v>
      </c>
      <c r="G400" s="18">
        <f t="shared" si="30"/>
        <v>6.7</v>
      </c>
      <c r="H400" s="19">
        <f t="shared" si="31"/>
        <v>-9</v>
      </c>
      <c r="I400" s="8" t="str" cm="1">
        <f t="array" ref="I400">_xlfn.CONCAT(ROUND(F400:H400,2)&amp;", ")</f>
        <v xml:space="preserve">2.95, 6.7, -9, </v>
      </c>
      <c r="J400" s="8"/>
      <c r="N400" s="7" t="s">
        <v>290</v>
      </c>
      <c r="U400" s="7" t="s">
        <v>189</v>
      </c>
    </row>
    <row r="401" spans="1:21" ht="20.100000000000001" customHeight="1" x14ac:dyDescent="0.3">
      <c r="A401" s="8"/>
      <c r="B401" s="8" t="s">
        <v>371</v>
      </c>
      <c r="C401" s="76">
        <f t="shared" si="28"/>
        <v>44.775399999999998</v>
      </c>
      <c r="D401" s="18">
        <f t="shared" si="28"/>
        <v>110.74590000000001</v>
      </c>
      <c r="E401" s="78">
        <f t="shared" si="28"/>
        <v>-9</v>
      </c>
      <c r="F401" s="17">
        <f t="shared" si="29"/>
        <v>1.75</v>
      </c>
      <c r="G401" s="18">
        <f t="shared" si="30"/>
        <v>5.7</v>
      </c>
      <c r="H401" s="19">
        <f t="shared" si="31"/>
        <v>-9</v>
      </c>
      <c r="I401" s="8" t="str" cm="1">
        <f t="array" ref="I401">_xlfn.CONCAT(ROUND(F401:H401,2)&amp;", ")</f>
        <v xml:space="preserve">1.75, 5.7, -9, </v>
      </c>
      <c r="J401" s="8"/>
      <c r="N401" s="7" t="s">
        <v>291</v>
      </c>
      <c r="U401" s="7" t="s">
        <v>190</v>
      </c>
    </row>
    <row r="402" spans="1:21" ht="20.100000000000001" customHeight="1" x14ac:dyDescent="0.3">
      <c r="A402" s="8"/>
      <c r="B402" s="8" t="s">
        <v>372</v>
      </c>
      <c r="C402" s="76">
        <f t="shared" si="28"/>
        <v>44.9754</v>
      </c>
      <c r="D402" s="18">
        <f t="shared" si="28"/>
        <v>110.74590000000001</v>
      </c>
      <c r="E402" s="78">
        <f t="shared" si="28"/>
        <v>-9</v>
      </c>
      <c r="F402" s="17">
        <f t="shared" si="29"/>
        <v>1.95</v>
      </c>
      <c r="G402" s="18">
        <f t="shared" si="30"/>
        <v>5.7</v>
      </c>
      <c r="H402" s="19">
        <f t="shared" si="31"/>
        <v>-9</v>
      </c>
      <c r="I402" s="8" t="str" cm="1">
        <f t="array" ref="I402">_xlfn.CONCAT(ROUND(F402:H402,2)&amp;", ")</f>
        <v xml:space="preserve">1.95, 5.7, -9, </v>
      </c>
      <c r="J402" s="8"/>
      <c r="N402" s="7" t="s">
        <v>292</v>
      </c>
      <c r="U402" s="7" t="s">
        <v>191</v>
      </c>
    </row>
    <row r="403" spans="1:21" ht="20.100000000000001" customHeight="1" x14ac:dyDescent="0.3">
      <c r="A403" s="8"/>
      <c r="B403" s="8" t="s">
        <v>373</v>
      </c>
      <c r="C403" s="76">
        <f t="shared" si="28"/>
        <v>45.9754</v>
      </c>
      <c r="D403" s="18">
        <f t="shared" si="28"/>
        <v>110.74590000000001</v>
      </c>
      <c r="E403" s="78">
        <f t="shared" si="28"/>
        <v>-9</v>
      </c>
      <c r="F403" s="17">
        <f t="shared" si="29"/>
        <v>2.95</v>
      </c>
      <c r="G403" s="18">
        <f t="shared" si="30"/>
        <v>5.7</v>
      </c>
      <c r="H403" s="19">
        <f t="shared" si="31"/>
        <v>-9</v>
      </c>
      <c r="I403" s="8" t="str" cm="1">
        <f t="array" ref="I403">_xlfn.CONCAT(ROUND(F403:H403,2)&amp;", ")</f>
        <v xml:space="preserve">2.95, 5.7, -9, </v>
      </c>
      <c r="J403" s="8"/>
      <c r="N403" s="7" t="s">
        <v>293</v>
      </c>
      <c r="U403" s="7" t="s">
        <v>192</v>
      </c>
    </row>
    <row r="404" spans="1:21" ht="20.100000000000001" customHeight="1" x14ac:dyDescent="0.3">
      <c r="A404" s="8"/>
      <c r="B404" s="8" t="s">
        <v>374</v>
      </c>
      <c r="C404" s="76">
        <f t="shared" si="28"/>
        <v>44.9754</v>
      </c>
      <c r="D404" s="18">
        <f t="shared" si="28"/>
        <v>111.87090000000001</v>
      </c>
      <c r="E404" s="78">
        <f t="shared" si="28"/>
        <v>-9</v>
      </c>
      <c r="F404" s="17">
        <f t="shared" si="29"/>
        <v>1.95</v>
      </c>
      <c r="G404" s="18">
        <f t="shared" si="30"/>
        <v>6.82</v>
      </c>
      <c r="H404" s="19">
        <f t="shared" si="31"/>
        <v>-9</v>
      </c>
      <c r="I404" s="8" t="str" cm="1">
        <f t="array" ref="I404">_xlfn.CONCAT(ROUND(F404:H404,2)&amp;", ")</f>
        <v xml:space="preserve">1.95, 6.82, -9, </v>
      </c>
      <c r="J404" s="8"/>
      <c r="N404" s="7" t="s">
        <v>294</v>
      </c>
      <c r="U404" s="7" t="s">
        <v>193</v>
      </c>
    </row>
    <row r="405" spans="1:21" ht="20.100000000000001" customHeight="1" x14ac:dyDescent="0.3">
      <c r="A405" s="8"/>
      <c r="B405" s="8" t="s">
        <v>375</v>
      </c>
      <c r="C405" s="76">
        <f t="shared" si="28"/>
        <v>45.9754</v>
      </c>
      <c r="D405" s="18">
        <f t="shared" si="28"/>
        <v>111.87090000000001</v>
      </c>
      <c r="E405" s="78">
        <f t="shared" si="28"/>
        <v>-9</v>
      </c>
      <c r="F405" s="17">
        <f t="shared" si="29"/>
        <v>2.95</v>
      </c>
      <c r="G405" s="18">
        <f t="shared" si="30"/>
        <v>6.82</v>
      </c>
      <c r="H405" s="19">
        <f t="shared" si="31"/>
        <v>-9</v>
      </c>
      <c r="I405" s="8" t="str" cm="1">
        <f t="array" ref="I405">_xlfn.CONCAT(ROUND(F405:H405,2)&amp;", ")</f>
        <v xml:space="preserve">2.95, 6.82, -9, </v>
      </c>
      <c r="J405" s="8"/>
      <c r="N405" s="7" t="s">
        <v>295</v>
      </c>
      <c r="U405" s="7" t="s">
        <v>194</v>
      </c>
    </row>
    <row r="406" spans="1:21" ht="20.100000000000001" customHeight="1" x14ac:dyDescent="0.3">
      <c r="A406" s="8"/>
      <c r="B406" s="8" t="s">
        <v>376</v>
      </c>
      <c r="C406" s="76">
        <f t="shared" si="28"/>
        <v>44.9754</v>
      </c>
      <c r="D406" s="18">
        <f t="shared" si="28"/>
        <v>110.12090000000001</v>
      </c>
      <c r="E406" s="78">
        <f t="shared" si="28"/>
        <v>-9</v>
      </c>
      <c r="F406" s="17">
        <f t="shared" si="29"/>
        <v>1.95</v>
      </c>
      <c r="G406" s="18">
        <f t="shared" si="30"/>
        <v>5.07</v>
      </c>
      <c r="H406" s="19">
        <f t="shared" si="31"/>
        <v>-9</v>
      </c>
      <c r="I406" s="8" t="str" cm="1">
        <f t="array" ref="I406">_xlfn.CONCAT(ROUND(F406:H406,2)&amp;", ")</f>
        <v xml:space="preserve">1.95, 5.07, -9, </v>
      </c>
      <c r="J406" s="8"/>
      <c r="N406" s="7" t="s">
        <v>296</v>
      </c>
      <c r="U406" s="7" t="s">
        <v>195</v>
      </c>
    </row>
    <row r="407" spans="1:21" ht="20.100000000000001" customHeight="1" x14ac:dyDescent="0.3">
      <c r="A407" s="8"/>
      <c r="B407" s="8" t="s">
        <v>377</v>
      </c>
      <c r="C407" s="76">
        <f t="shared" si="28"/>
        <v>45.9754</v>
      </c>
      <c r="D407" s="18">
        <f t="shared" si="28"/>
        <v>110.12090000000001</v>
      </c>
      <c r="E407" s="78">
        <f t="shared" si="28"/>
        <v>-9</v>
      </c>
      <c r="F407" s="17">
        <f t="shared" si="29"/>
        <v>2.95</v>
      </c>
      <c r="G407" s="18">
        <f t="shared" si="30"/>
        <v>5.07</v>
      </c>
      <c r="H407" s="19">
        <f t="shared" si="31"/>
        <v>-9</v>
      </c>
      <c r="I407" s="8" t="str" cm="1">
        <f t="array" ref="I407">_xlfn.CONCAT(ROUND(F407:H407,2)&amp;", ")</f>
        <v xml:space="preserve">2.95, 5.07, -9, </v>
      </c>
      <c r="J407" s="8"/>
      <c r="N407" s="7" t="s">
        <v>297</v>
      </c>
      <c r="U407" s="7" t="s">
        <v>196</v>
      </c>
    </row>
    <row r="408" spans="1:21" ht="20.100000000000001" customHeight="1" x14ac:dyDescent="0.3">
      <c r="A408" s="39"/>
      <c r="B408" s="39" t="s">
        <v>378</v>
      </c>
      <c r="C408" s="79">
        <f t="shared" si="28"/>
        <v>46.760399999999997</v>
      </c>
      <c r="D408" s="41">
        <f t="shared" si="28"/>
        <v>110.9509</v>
      </c>
      <c r="E408" s="80">
        <f t="shared" si="28"/>
        <v>-9</v>
      </c>
      <c r="F408" s="40">
        <f t="shared" si="29"/>
        <v>3.74</v>
      </c>
      <c r="G408" s="41">
        <f t="shared" si="30"/>
        <v>5.9</v>
      </c>
      <c r="H408" s="42">
        <f t="shared" si="31"/>
        <v>-9</v>
      </c>
      <c r="I408" s="8" t="str" cm="1">
        <f t="array" ref="I408">_xlfn.CONCAT(ROUND(F408:H408,2)&amp;", ")</f>
        <v xml:space="preserve">3.74, 5.9, -9, </v>
      </c>
      <c r="J408" s="8"/>
      <c r="N408" s="7" t="s">
        <v>298</v>
      </c>
      <c r="U408" s="7" t="s">
        <v>197</v>
      </c>
    </row>
    <row r="409" spans="1:21" ht="20.100000000000001" customHeight="1" x14ac:dyDescent="0.3">
      <c r="A409" s="7" t="s">
        <v>160</v>
      </c>
      <c r="B409" s="7" t="s">
        <v>244</v>
      </c>
      <c r="C409" s="76">
        <f t="shared" si="28"/>
        <v>49.525399999999998</v>
      </c>
      <c r="D409" s="18">
        <f t="shared" si="28"/>
        <v>112.82089999999999</v>
      </c>
      <c r="E409" s="78">
        <f t="shared" si="28"/>
        <v>-9</v>
      </c>
      <c r="F409" s="17">
        <f t="shared" si="29"/>
        <v>6.5</v>
      </c>
      <c r="G409" s="18">
        <f t="shared" si="30"/>
        <v>7.77</v>
      </c>
      <c r="H409" s="19">
        <f t="shared" si="31"/>
        <v>-9</v>
      </c>
      <c r="I409" s="8" t="str" cm="1">
        <f t="array" ref="I409">_xlfn.CONCAT(ROUND(F409:H409,2)&amp;", ")</f>
        <v xml:space="preserve">6.5, 7.77, -9, </v>
      </c>
      <c r="J409" s="8"/>
      <c r="N409" s="7" t="s">
        <v>299</v>
      </c>
      <c r="U409" s="7" t="s">
        <v>198</v>
      </c>
    </row>
    <row r="410" spans="1:21" ht="20.100000000000001" customHeight="1" x14ac:dyDescent="0.3">
      <c r="B410" s="7" t="s">
        <v>245</v>
      </c>
      <c r="C410" s="76">
        <f t="shared" si="28"/>
        <v>49.875399999999999</v>
      </c>
      <c r="D410" s="18">
        <f t="shared" si="28"/>
        <v>112.82089999999999</v>
      </c>
      <c r="E410" s="78">
        <f t="shared" si="28"/>
        <v>-9</v>
      </c>
      <c r="F410" s="17">
        <f t="shared" si="29"/>
        <v>6.85</v>
      </c>
      <c r="G410" s="18">
        <f t="shared" si="30"/>
        <v>7.77</v>
      </c>
      <c r="H410" s="19">
        <f t="shared" si="31"/>
        <v>-9</v>
      </c>
      <c r="I410" s="8" t="str" cm="1">
        <f t="array" ref="I410">_xlfn.CONCAT(ROUND(F410:H410,2)&amp;", ")</f>
        <v xml:space="preserve">6.85, 7.77, -9, </v>
      </c>
      <c r="J410" s="8"/>
      <c r="N410" s="7" t="s">
        <v>300</v>
      </c>
      <c r="U410" s="7" t="s">
        <v>199</v>
      </c>
    </row>
    <row r="411" spans="1:21" ht="20.100000000000001" customHeight="1" x14ac:dyDescent="0.3">
      <c r="B411" s="7" t="s">
        <v>246</v>
      </c>
      <c r="C411" s="76">
        <f t="shared" si="28"/>
        <v>50.875399999999999</v>
      </c>
      <c r="D411" s="18">
        <f t="shared" si="28"/>
        <v>112.82089999999999</v>
      </c>
      <c r="E411" s="78">
        <f t="shared" si="28"/>
        <v>-9</v>
      </c>
      <c r="F411" s="17">
        <f t="shared" si="29"/>
        <v>7.85</v>
      </c>
      <c r="G411" s="18">
        <f t="shared" si="30"/>
        <v>7.77</v>
      </c>
      <c r="H411" s="19">
        <f t="shared" si="31"/>
        <v>-9</v>
      </c>
      <c r="I411" s="8" t="str" cm="1">
        <f t="array" ref="I411">_xlfn.CONCAT(ROUND(F411:H411,2)&amp;", ")</f>
        <v xml:space="preserve">7.85, 7.77, -9, </v>
      </c>
      <c r="J411" s="8"/>
      <c r="N411" s="7" t="s">
        <v>301</v>
      </c>
      <c r="U411" s="7" t="s">
        <v>200</v>
      </c>
    </row>
    <row r="412" spans="1:21" ht="20.100000000000001" customHeight="1" x14ac:dyDescent="0.3">
      <c r="B412" s="7" t="s">
        <v>247</v>
      </c>
      <c r="C412" s="76">
        <f t="shared" si="28"/>
        <v>51.875399999999999</v>
      </c>
      <c r="D412" s="18">
        <f t="shared" si="28"/>
        <v>112.82089999999999</v>
      </c>
      <c r="E412" s="78">
        <f t="shared" si="28"/>
        <v>-9</v>
      </c>
      <c r="F412" s="17">
        <f t="shared" si="29"/>
        <v>8.85</v>
      </c>
      <c r="G412" s="18">
        <f t="shared" si="30"/>
        <v>7.77</v>
      </c>
      <c r="H412" s="19">
        <f t="shared" si="31"/>
        <v>-9</v>
      </c>
      <c r="I412" s="8" t="str" cm="1">
        <f t="array" ref="I412">_xlfn.CONCAT(ROUND(F412:H412,2)&amp;", ")</f>
        <v xml:space="preserve">8.85, 7.77, -9, </v>
      </c>
      <c r="J412" s="8"/>
      <c r="N412" s="7" t="s">
        <v>302</v>
      </c>
      <c r="U412" s="7" t="s">
        <v>201</v>
      </c>
    </row>
    <row r="413" spans="1:21" ht="20.100000000000001" customHeight="1" x14ac:dyDescent="0.3">
      <c r="B413" s="7" t="s">
        <v>248</v>
      </c>
      <c r="C413" s="76">
        <f t="shared" si="28"/>
        <v>52.775399999999998</v>
      </c>
      <c r="D413" s="18">
        <f t="shared" si="28"/>
        <v>112.82089999999999</v>
      </c>
      <c r="E413" s="78">
        <f t="shared" si="28"/>
        <v>-9</v>
      </c>
      <c r="F413" s="17">
        <f t="shared" si="29"/>
        <v>9.75</v>
      </c>
      <c r="G413" s="18">
        <f t="shared" si="30"/>
        <v>7.77</v>
      </c>
      <c r="H413" s="19">
        <f t="shared" si="31"/>
        <v>-9</v>
      </c>
      <c r="I413" s="8" t="str" cm="1">
        <f t="array" ref="I413">_xlfn.CONCAT(ROUND(F413:H413,2)&amp;", ")</f>
        <v xml:space="preserve">9.75, 7.77, -9, </v>
      </c>
      <c r="J413" s="8"/>
      <c r="N413" s="7" t="s">
        <v>162</v>
      </c>
      <c r="U413" s="7" t="s">
        <v>202</v>
      </c>
    </row>
    <row r="414" spans="1:21" ht="20.100000000000001" customHeight="1" x14ac:dyDescent="0.3">
      <c r="B414" s="7" t="s">
        <v>249</v>
      </c>
      <c r="C414" s="76">
        <f t="shared" si="28"/>
        <v>49.525399999999998</v>
      </c>
      <c r="D414" s="18">
        <f t="shared" si="28"/>
        <v>111.82089999999999</v>
      </c>
      <c r="E414" s="78">
        <f t="shared" si="28"/>
        <v>-9</v>
      </c>
      <c r="F414" s="17">
        <f t="shared" si="29"/>
        <v>6.5</v>
      </c>
      <c r="G414" s="18">
        <f t="shared" si="30"/>
        <v>6.77</v>
      </c>
      <c r="H414" s="19">
        <f t="shared" si="31"/>
        <v>-9</v>
      </c>
      <c r="I414" s="8" t="str" cm="1">
        <f t="array" ref="I414">_xlfn.CONCAT(ROUND(F414:H414,2)&amp;", ")</f>
        <v xml:space="preserve">6.5, 6.77, -9, </v>
      </c>
      <c r="J414" s="8"/>
      <c r="N414" s="7" t="s">
        <v>303</v>
      </c>
      <c r="U414" s="7" t="s">
        <v>203</v>
      </c>
    </row>
    <row r="415" spans="1:21" ht="20.100000000000001" customHeight="1" x14ac:dyDescent="0.3">
      <c r="B415" s="7" t="s">
        <v>250</v>
      </c>
      <c r="C415" s="76">
        <f t="shared" si="28"/>
        <v>49.875399999999999</v>
      </c>
      <c r="D415" s="18">
        <f t="shared" si="28"/>
        <v>111.82089999999999</v>
      </c>
      <c r="E415" s="78">
        <f t="shared" si="28"/>
        <v>-9</v>
      </c>
      <c r="F415" s="17">
        <f t="shared" si="29"/>
        <v>6.85</v>
      </c>
      <c r="G415" s="18">
        <f t="shared" si="30"/>
        <v>6.77</v>
      </c>
      <c r="H415" s="19">
        <f t="shared" si="31"/>
        <v>-9</v>
      </c>
      <c r="I415" s="8" t="str" cm="1">
        <f t="array" ref="I415">_xlfn.CONCAT(ROUND(F415:H415,2)&amp;", ")</f>
        <v xml:space="preserve">6.85, 6.77, -9, </v>
      </c>
      <c r="J415" s="8"/>
      <c r="N415" s="7" t="s">
        <v>304</v>
      </c>
      <c r="U415" s="7" t="s">
        <v>204</v>
      </c>
    </row>
    <row r="416" spans="1:21" ht="20.100000000000001" customHeight="1" x14ac:dyDescent="0.3">
      <c r="B416" s="7" t="s">
        <v>251</v>
      </c>
      <c r="C416" s="76">
        <f t="shared" si="28"/>
        <v>50.875399999999999</v>
      </c>
      <c r="D416" s="18">
        <f t="shared" si="28"/>
        <v>111.82089999999999</v>
      </c>
      <c r="E416" s="78">
        <f t="shared" si="28"/>
        <v>-9</v>
      </c>
      <c r="F416" s="17">
        <f t="shared" si="29"/>
        <v>7.85</v>
      </c>
      <c r="G416" s="18">
        <f t="shared" si="30"/>
        <v>6.77</v>
      </c>
      <c r="H416" s="19">
        <f t="shared" si="31"/>
        <v>-9</v>
      </c>
      <c r="I416" s="8" t="str" cm="1">
        <f t="array" ref="I416">_xlfn.CONCAT(ROUND(F416:H416,2)&amp;", ")</f>
        <v xml:space="preserve">7.85, 6.77, -9, </v>
      </c>
      <c r="J416" s="8"/>
      <c r="N416" s="7" t="s">
        <v>305</v>
      </c>
      <c r="U416" s="7" t="s">
        <v>205</v>
      </c>
    </row>
    <row r="417" spans="1:21" ht="20.100000000000001" customHeight="1" x14ac:dyDescent="0.3">
      <c r="B417" s="7" t="s">
        <v>252</v>
      </c>
      <c r="C417" s="76">
        <f t="shared" si="28"/>
        <v>51.875399999999999</v>
      </c>
      <c r="D417" s="18">
        <f t="shared" si="28"/>
        <v>111.82089999999999</v>
      </c>
      <c r="E417" s="78">
        <f t="shared" si="28"/>
        <v>-9</v>
      </c>
      <c r="F417" s="17">
        <f t="shared" si="29"/>
        <v>8.85</v>
      </c>
      <c r="G417" s="18">
        <f t="shared" si="30"/>
        <v>6.77</v>
      </c>
      <c r="H417" s="19">
        <f t="shared" si="31"/>
        <v>-9</v>
      </c>
      <c r="I417" s="8" t="str" cm="1">
        <f t="array" ref="I417">_xlfn.CONCAT(ROUND(F417:H417,2)&amp;", ")</f>
        <v xml:space="preserve">8.85, 6.77, -9, </v>
      </c>
      <c r="J417" s="8"/>
      <c r="N417" s="7" t="s">
        <v>306</v>
      </c>
      <c r="U417" s="7" t="s">
        <v>206</v>
      </c>
    </row>
    <row r="418" spans="1:21" ht="20.100000000000001" customHeight="1" x14ac:dyDescent="0.3">
      <c r="B418" s="7" t="s">
        <v>253</v>
      </c>
      <c r="C418" s="76">
        <f t="shared" si="28"/>
        <v>52.775399999999998</v>
      </c>
      <c r="D418" s="18">
        <f t="shared" si="28"/>
        <v>111.82089999999999</v>
      </c>
      <c r="E418" s="78">
        <f t="shared" si="28"/>
        <v>-9</v>
      </c>
      <c r="F418" s="17">
        <f t="shared" si="29"/>
        <v>9.75</v>
      </c>
      <c r="G418" s="18">
        <f t="shared" si="30"/>
        <v>6.77</v>
      </c>
      <c r="H418" s="19">
        <f t="shared" si="31"/>
        <v>-9</v>
      </c>
      <c r="I418" s="8" t="str" cm="1">
        <f t="array" ref="I418">_xlfn.CONCAT(ROUND(F418:H418,2)&amp;", ")</f>
        <v xml:space="preserve">9.75, 6.77, -9, </v>
      </c>
      <c r="J418" s="8"/>
      <c r="N418" s="7" t="s">
        <v>307</v>
      </c>
      <c r="U418" s="7" t="s">
        <v>207</v>
      </c>
    </row>
    <row r="419" spans="1:21" ht="20.100000000000001" customHeight="1" x14ac:dyDescent="0.3">
      <c r="B419" s="7" t="s">
        <v>254</v>
      </c>
      <c r="C419" s="76">
        <f t="shared" si="28"/>
        <v>49.525399999999998</v>
      </c>
      <c r="D419" s="18">
        <f t="shared" si="28"/>
        <v>110.82089999999999</v>
      </c>
      <c r="E419" s="78">
        <f t="shared" si="28"/>
        <v>-9</v>
      </c>
      <c r="F419" s="17">
        <f t="shared" si="29"/>
        <v>6.5</v>
      </c>
      <c r="G419" s="18">
        <f t="shared" si="30"/>
        <v>5.77</v>
      </c>
      <c r="H419" s="19">
        <f t="shared" si="31"/>
        <v>-9</v>
      </c>
      <c r="I419" s="8" t="str" cm="1">
        <f t="array" ref="I419">_xlfn.CONCAT(ROUND(F419:H419,2)&amp;", ")</f>
        <v xml:space="preserve">6.5, 5.77, -9, </v>
      </c>
      <c r="J419" s="8"/>
      <c r="N419" s="7" t="s">
        <v>308</v>
      </c>
      <c r="U419" s="7" t="s">
        <v>208</v>
      </c>
    </row>
    <row r="420" spans="1:21" ht="20.100000000000001" customHeight="1" x14ac:dyDescent="0.3">
      <c r="B420" s="7" t="s">
        <v>255</v>
      </c>
      <c r="C420" s="76">
        <f t="shared" si="28"/>
        <v>49.875399999999999</v>
      </c>
      <c r="D420" s="18">
        <f t="shared" si="28"/>
        <v>110.82089999999999</v>
      </c>
      <c r="E420" s="78">
        <f t="shared" si="28"/>
        <v>-9</v>
      </c>
      <c r="F420" s="17">
        <f t="shared" si="29"/>
        <v>6.85</v>
      </c>
      <c r="G420" s="18">
        <f t="shared" si="30"/>
        <v>5.77</v>
      </c>
      <c r="H420" s="19">
        <f t="shared" si="31"/>
        <v>-9</v>
      </c>
      <c r="I420" s="8" t="str" cm="1">
        <f t="array" ref="I420">_xlfn.CONCAT(ROUND(F420:H420,2)&amp;", ")</f>
        <v xml:space="preserve">6.85, 5.77, -9, </v>
      </c>
      <c r="J420" s="8"/>
      <c r="N420" s="7" t="s">
        <v>309</v>
      </c>
      <c r="U420" s="7" t="s">
        <v>209</v>
      </c>
    </row>
    <row r="421" spans="1:21" ht="20.100000000000001" customHeight="1" x14ac:dyDescent="0.3">
      <c r="B421" s="7" t="s">
        <v>256</v>
      </c>
      <c r="C421" s="76">
        <f t="shared" si="28"/>
        <v>50.875399999999999</v>
      </c>
      <c r="D421" s="18">
        <f t="shared" si="28"/>
        <v>110.82089999999999</v>
      </c>
      <c r="E421" s="78">
        <f t="shared" si="28"/>
        <v>-9</v>
      </c>
      <c r="F421" s="17">
        <f t="shared" si="29"/>
        <v>7.85</v>
      </c>
      <c r="G421" s="18">
        <f t="shared" si="30"/>
        <v>5.77</v>
      </c>
      <c r="H421" s="19">
        <f t="shared" si="31"/>
        <v>-9</v>
      </c>
      <c r="I421" s="8" t="str" cm="1">
        <f t="array" ref="I421">_xlfn.CONCAT(ROUND(F421:H421,2)&amp;", ")</f>
        <v xml:space="preserve">7.85, 5.77, -9, </v>
      </c>
      <c r="J421" s="8"/>
      <c r="N421" s="7" t="s">
        <v>310</v>
      </c>
      <c r="U421" s="7" t="s">
        <v>210</v>
      </c>
    </row>
    <row r="422" spans="1:21" ht="20.100000000000001" customHeight="1" x14ac:dyDescent="0.3">
      <c r="B422" s="7" t="s">
        <v>257</v>
      </c>
      <c r="C422" s="76">
        <f t="shared" si="28"/>
        <v>51.875399999999999</v>
      </c>
      <c r="D422" s="18">
        <f t="shared" si="28"/>
        <v>110.82089999999999</v>
      </c>
      <c r="E422" s="78">
        <f t="shared" si="28"/>
        <v>-9</v>
      </c>
      <c r="F422" s="17">
        <f t="shared" si="29"/>
        <v>8.85</v>
      </c>
      <c r="G422" s="18">
        <f t="shared" si="30"/>
        <v>5.77</v>
      </c>
      <c r="H422" s="19">
        <f t="shared" si="31"/>
        <v>-9</v>
      </c>
      <c r="I422" s="8" t="str" cm="1">
        <f t="array" ref="I422">_xlfn.CONCAT(ROUND(F422:H422,2)&amp;", ")</f>
        <v xml:space="preserve">8.85, 5.77, -9, </v>
      </c>
      <c r="J422" s="8"/>
      <c r="N422" s="7" t="s">
        <v>311</v>
      </c>
      <c r="U422" s="7" t="s">
        <v>211</v>
      </c>
    </row>
    <row r="423" spans="1:21" ht="20.100000000000001" customHeight="1" x14ac:dyDescent="0.3">
      <c r="B423" s="7" t="s">
        <v>258</v>
      </c>
      <c r="C423" s="76">
        <f t="shared" si="28"/>
        <v>52.775399999999998</v>
      </c>
      <c r="D423" s="18">
        <f t="shared" si="28"/>
        <v>110.82089999999999</v>
      </c>
      <c r="E423" s="78">
        <f t="shared" si="28"/>
        <v>-9</v>
      </c>
      <c r="F423" s="17">
        <f t="shared" si="29"/>
        <v>9.75</v>
      </c>
      <c r="G423" s="18">
        <f t="shared" si="30"/>
        <v>5.77</v>
      </c>
      <c r="H423" s="19">
        <f t="shared" si="31"/>
        <v>-9</v>
      </c>
      <c r="I423" s="8" t="str" cm="1">
        <f t="array" ref="I423">_xlfn.CONCAT(ROUND(F423:H423,2)&amp;", ")</f>
        <v xml:space="preserve">9.75, 5.77, -9, </v>
      </c>
      <c r="J423" s="8"/>
      <c r="N423" s="7" t="s">
        <v>312</v>
      </c>
      <c r="U423" s="7" t="s">
        <v>212</v>
      </c>
    </row>
    <row r="424" spans="1:21" ht="20.100000000000001" customHeight="1" x14ac:dyDescent="0.3">
      <c r="B424" s="7" t="s">
        <v>259</v>
      </c>
      <c r="C424" s="76">
        <f t="shared" si="28"/>
        <v>49.875399999999999</v>
      </c>
      <c r="D424" s="18">
        <f t="shared" si="28"/>
        <v>113.5209</v>
      </c>
      <c r="E424" s="78">
        <f t="shared" si="28"/>
        <v>-9</v>
      </c>
      <c r="F424" s="17">
        <f t="shared" si="29"/>
        <v>6.85</v>
      </c>
      <c r="G424" s="18">
        <f t="shared" si="30"/>
        <v>8.4700000000000006</v>
      </c>
      <c r="H424" s="19">
        <f t="shared" si="31"/>
        <v>-9</v>
      </c>
      <c r="I424" s="8" t="str" cm="1">
        <f t="array" ref="I424">_xlfn.CONCAT(ROUND(F424:H424,2)&amp;", ")</f>
        <v xml:space="preserve">6.85, 8.47, -9, </v>
      </c>
      <c r="J424" s="8"/>
      <c r="N424" s="7" t="s">
        <v>313</v>
      </c>
      <c r="U424" s="7" t="s">
        <v>213</v>
      </c>
    </row>
    <row r="425" spans="1:21" ht="20.100000000000001" customHeight="1" x14ac:dyDescent="0.3">
      <c r="B425" s="7" t="s">
        <v>260</v>
      </c>
      <c r="C425" s="76">
        <f t="shared" si="28"/>
        <v>50.875399999999999</v>
      </c>
      <c r="D425" s="18">
        <f t="shared" si="28"/>
        <v>113.5209</v>
      </c>
      <c r="E425" s="78">
        <f t="shared" si="28"/>
        <v>-9</v>
      </c>
      <c r="F425" s="17">
        <f t="shared" si="29"/>
        <v>7.85</v>
      </c>
      <c r="G425" s="18">
        <f t="shared" si="30"/>
        <v>8.4700000000000006</v>
      </c>
      <c r="H425" s="19">
        <f t="shared" si="31"/>
        <v>-9</v>
      </c>
      <c r="I425" s="8" t="str" cm="1">
        <f t="array" ref="I425">_xlfn.CONCAT(ROUND(F425:H425,2)&amp;", ")</f>
        <v xml:space="preserve">7.85, 8.47, -9, </v>
      </c>
      <c r="J425" s="8"/>
      <c r="N425" s="7" t="s">
        <v>314</v>
      </c>
      <c r="U425" s="7" t="s">
        <v>214</v>
      </c>
    </row>
    <row r="426" spans="1:21" ht="20.100000000000001" customHeight="1" x14ac:dyDescent="0.3">
      <c r="B426" s="7" t="s">
        <v>261</v>
      </c>
      <c r="C426" s="76">
        <f t="shared" si="28"/>
        <v>51.875399999999999</v>
      </c>
      <c r="D426" s="18">
        <f t="shared" si="28"/>
        <v>113.5209</v>
      </c>
      <c r="E426" s="78">
        <f t="shared" si="28"/>
        <v>-9</v>
      </c>
      <c r="F426" s="17">
        <f t="shared" si="29"/>
        <v>8.85</v>
      </c>
      <c r="G426" s="18">
        <f t="shared" si="30"/>
        <v>8.4700000000000006</v>
      </c>
      <c r="H426" s="19">
        <f t="shared" si="31"/>
        <v>-9</v>
      </c>
      <c r="I426" s="8" t="str" cm="1">
        <f t="array" ref="I426">_xlfn.CONCAT(ROUND(F426:H426,2)&amp;", ")</f>
        <v xml:space="preserve">8.85, 8.47, -9, </v>
      </c>
      <c r="J426" s="8"/>
      <c r="N426" s="7" t="s">
        <v>315</v>
      </c>
      <c r="U426" s="7" t="s">
        <v>215</v>
      </c>
    </row>
    <row r="427" spans="1:21" ht="20.100000000000001" customHeight="1" x14ac:dyDescent="0.3">
      <c r="B427" s="7" t="s">
        <v>262</v>
      </c>
      <c r="C427" s="76">
        <f t="shared" si="28"/>
        <v>49.875399999999999</v>
      </c>
      <c r="D427" s="18">
        <f t="shared" si="28"/>
        <v>110.12090000000001</v>
      </c>
      <c r="E427" s="78">
        <f t="shared" si="28"/>
        <v>-9</v>
      </c>
      <c r="F427" s="17">
        <f t="shared" si="29"/>
        <v>6.85</v>
      </c>
      <c r="G427" s="18">
        <f t="shared" si="30"/>
        <v>5.07</v>
      </c>
      <c r="H427" s="19">
        <f t="shared" si="31"/>
        <v>-9</v>
      </c>
      <c r="I427" s="8" t="str" cm="1">
        <f t="array" ref="I427">_xlfn.CONCAT(ROUND(F427:H427,2)&amp;", ")</f>
        <v xml:space="preserve">6.85, 5.07, -9, </v>
      </c>
      <c r="J427" s="8"/>
      <c r="N427" s="7" t="s">
        <v>316</v>
      </c>
      <c r="U427" s="7" t="s">
        <v>216</v>
      </c>
    </row>
    <row r="428" spans="1:21" ht="20.100000000000001" customHeight="1" x14ac:dyDescent="0.3">
      <c r="B428" s="7" t="s">
        <v>263</v>
      </c>
      <c r="C428" s="76">
        <f t="shared" si="28"/>
        <v>50.875399999999999</v>
      </c>
      <c r="D428" s="18">
        <f t="shared" si="28"/>
        <v>110.12090000000001</v>
      </c>
      <c r="E428" s="78">
        <f t="shared" si="28"/>
        <v>-9</v>
      </c>
      <c r="F428" s="17">
        <f t="shared" si="29"/>
        <v>7.85</v>
      </c>
      <c r="G428" s="18">
        <f t="shared" si="30"/>
        <v>5.07</v>
      </c>
      <c r="H428" s="19">
        <f t="shared" si="31"/>
        <v>-9</v>
      </c>
      <c r="I428" s="8" t="str" cm="1">
        <f t="array" ref="I428">_xlfn.CONCAT(ROUND(F428:H428,2)&amp;", ")</f>
        <v xml:space="preserve">7.85, 5.07, -9, </v>
      </c>
      <c r="J428" s="8"/>
      <c r="N428" s="7" t="s">
        <v>317</v>
      </c>
      <c r="U428" s="7" t="s">
        <v>217</v>
      </c>
    </row>
    <row r="429" spans="1:21" ht="20.100000000000001" customHeight="1" x14ac:dyDescent="0.3">
      <c r="B429" s="97" t="s">
        <v>264</v>
      </c>
      <c r="C429" s="76">
        <f t="shared" si="28"/>
        <v>51.875399999999999</v>
      </c>
      <c r="D429" s="18">
        <f t="shared" si="28"/>
        <v>110.12090000000001</v>
      </c>
      <c r="E429" s="78">
        <f t="shared" si="28"/>
        <v>-9</v>
      </c>
      <c r="F429" s="17">
        <f t="shared" si="29"/>
        <v>8.85</v>
      </c>
      <c r="G429" s="18">
        <f t="shared" si="30"/>
        <v>5.07</v>
      </c>
      <c r="H429" s="19">
        <f t="shared" si="31"/>
        <v>-9</v>
      </c>
      <c r="I429" s="8" t="str" cm="1">
        <f t="array" ref="I429">_xlfn.CONCAT(ROUND(F429:H429,2)&amp;", ")</f>
        <v xml:space="preserve">8.85, 5.07, -9, </v>
      </c>
      <c r="J429" s="8"/>
      <c r="N429" s="7" t="s">
        <v>318</v>
      </c>
      <c r="U429" s="7" t="s">
        <v>218</v>
      </c>
    </row>
    <row r="430" spans="1:21" ht="20.100000000000001" customHeight="1" x14ac:dyDescent="0.3">
      <c r="A430" s="35" t="s">
        <v>367</v>
      </c>
      <c r="B430" s="8" t="s">
        <v>379</v>
      </c>
      <c r="C430" s="73">
        <f t="shared" si="28"/>
        <v>47.875399999999999</v>
      </c>
      <c r="D430" s="37">
        <f t="shared" si="28"/>
        <v>122.1709</v>
      </c>
      <c r="E430" s="74">
        <f t="shared" si="28"/>
        <v>-9</v>
      </c>
      <c r="F430" s="36">
        <f t="shared" si="29"/>
        <v>4.8499999999999996</v>
      </c>
      <c r="G430" s="37">
        <f t="shared" si="30"/>
        <v>17.12</v>
      </c>
      <c r="H430" s="38">
        <f t="shared" si="31"/>
        <v>-9</v>
      </c>
      <c r="I430" s="8" t="str" cm="1">
        <f t="array" ref="I430">_xlfn.CONCAT(ROUND(F430:H430,2)&amp;", ")</f>
        <v xml:space="preserve">4.85, 17.12, -9, </v>
      </c>
      <c r="J430" s="8"/>
      <c r="N430" s="7" t="s">
        <v>319</v>
      </c>
      <c r="U430" s="7" t="s">
        <v>219</v>
      </c>
    </row>
    <row r="431" spans="1:21" ht="20.100000000000001" customHeight="1" x14ac:dyDescent="0.3">
      <c r="B431" s="8" t="s">
        <v>495</v>
      </c>
      <c r="C431" s="76">
        <f t="shared" si="28"/>
        <v>46.9754</v>
      </c>
      <c r="D431" s="18">
        <f t="shared" si="28"/>
        <v>122.1709</v>
      </c>
      <c r="E431" s="78">
        <f t="shared" si="28"/>
        <v>-9</v>
      </c>
      <c r="F431" s="17">
        <f t="shared" si="29"/>
        <v>3.95</v>
      </c>
      <c r="G431" s="18">
        <f t="shared" si="30"/>
        <v>17.12</v>
      </c>
      <c r="H431" s="19">
        <f t="shared" si="31"/>
        <v>-9</v>
      </c>
      <c r="I431" s="8" t="str" cm="1">
        <f t="array" ref="I431">_xlfn.CONCAT(ROUND(F431:H431,2)&amp;", ")</f>
        <v xml:space="preserve">3.95, 17.12, -9, </v>
      </c>
      <c r="J431" s="8"/>
      <c r="N431" s="7" t="s">
        <v>320</v>
      </c>
      <c r="U431" s="7" t="s">
        <v>220</v>
      </c>
    </row>
    <row r="432" spans="1:21" ht="20.100000000000001" customHeight="1" x14ac:dyDescent="0.3">
      <c r="B432" s="8" t="s">
        <v>496</v>
      </c>
      <c r="C432" s="76">
        <f t="shared" si="28"/>
        <v>45.9754</v>
      </c>
      <c r="D432" s="18">
        <f t="shared" si="28"/>
        <v>122.1709</v>
      </c>
      <c r="E432" s="78">
        <f t="shared" si="28"/>
        <v>-9</v>
      </c>
      <c r="F432" s="17">
        <f t="shared" si="29"/>
        <v>2.95</v>
      </c>
      <c r="G432" s="18">
        <f t="shared" si="30"/>
        <v>17.12</v>
      </c>
      <c r="H432" s="19">
        <f t="shared" si="31"/>
        <v>-9</v>
      </c>
      <c r="I432" s="8" t="str" cm="1">
        <f t="array" ref="I432">_xlfn.CONCAT(ROUND(F432:H432,2)&amp;", ")</f>
        <v xml:space="preserve">2.95, 17.12, -9, </v>
      </c>
      <c r="J432" s="8"/>
      <c r="N432" s="7" t="s">
        <v>321</v>
      </c>
      <c r="U432" s="7" t="s">
        <v>221</v>
      </c>
    </row>
    <row r="433" spans="2:21" ht="20.100000000000001" customHeight="1" x14ac:dyDescent="0.3">
      <c r="B433" s="8" t="s">
        <v>497</v>
      </c>
      <c r="C433" s="76">
        <f t="shared" si="28"/>
        <v>44.9754</v>
      </c>
      <c r="D433" s="18">
        <f t="shared" si="28"/>
        <v>122.1709</v>
      </c>
      <c r="E433" s="78">
        <f t="shared" si="28"/>
        <v>-9</v>
      </c>
      <c r="F433" s="17">
        <f t="shared" si="29"/>
        <v>1.95</v>
      </c>
      <c r="G433" s="18">
        <f t="shared" si="30"/>
        <v>17.12</v>
      </c>
      <c r="H433" s="19">
        <f t="shared" si="31"/>
        <v>-9</v>
      </c>
      <c r="I433" s="8" t="str" cm="1">
        <f t="array" ref="I433">_xlfn.CONCAT(ROUND(F433:H433,2)&amp;", ")</f>
        <v xml:space="preserve">1.95, 17.12, -9, </v>
      </c>
      <c r="J433" s="8"/>
      <c r="N433" s="7" t="s">
        <v>322</v>
      </c>
      <c r="U433" s="7" t="s">
        <v>222</v>
      </c>
    </row>
    <row r="434" spans="2:21" ht="20.100000000000001" customHeight="1" x14ac:dyDescent="0.3">
      <c r="B434" s="8" t="s">
        <v>498</v>
      </c>
      <c r="C434" s="76">
        <f t="shared" si="28"/>
        <v>43.9754</v>
      </c>
      <c r="D434" s="18">
        <f t="shared" si="28"/>
        <v>122.1709</v>
      </c>
      <c r="E434" s="78">
        <f t="shared" si="28"/>
        <v>-9</v>
      </c>
      <c r="F434" s="17">
        <f t="shared" si="29"/>
        <v>0.95</v>
      </c>
      <c r="G434" s="18">
        <f t="shared" si="30"/>
        <v>17.12</v>
      </c>
      <c r="H434" s="19">
        <f t="shared" si="31"/>
        <v>-9</v>
      </c>
      <c r="I434" s="8" t="str" cm="1">
        <f t="array" ref="I434">_xlfn.CONCAT(ROUND(F434:H434,2)&amp;", ")</f>
        <v xml:space="preserve">0.95, 17.12, -9, </v>
      </c>
      <c r="J434" s="8"/>
      <c r="N434" s="7" t="s">
        <v>323</v>
      </c>
      <c r="U434" s="7" t="s">
        <v>223</v>
      </c>
    </row>
    <row r="435" spans="2:21" ht="20.100000000000001" customHeight="1" x14ac:dyDescent="0.3">
      <c r="B435" s="8" t="s">
        <v>499</v>
      </c>
      <c r="C435" s="76">
        <f t="shared" si="28"/>
        <v>43.025399999999998</v>
      </c>
      <c r="D435" s="18">
        <f t="shared" si="28"/>
        <v>122.1709</v>
      </c>
      <c r="E435" s="78">
        <f t="shared" si="28"/>
        <v>-9</v>
      </c>
      <c r="F435" s="17">
        <f t="shared" si="29"/>
        <v>0</v>
      </c>
      <c r="G435" s="18">
        <f t="shared" si="30"/>
        <v>17.12</v>
      </c>
      <c r="H435" s="19">
        <f t="shared" si="31"/>
        <v>-9</v>
      </c>
      <c r="I435" s="8" t="str" cm="1">
        <f t="array" ref="I435">_xlfn.CONCAT(ROUND(F435:H435,2)&amp;", ")</f>
        <v xml:space="preserve">0, 17.12, -9, </v>
      </c>
      <c r="J435" s="8"/>
      <c r="N435" s="7" t="s">
        <v>324</v>
      </c>
      <c r="U435" s="7" t="s">
        <v>224</v>
      </c>
    </row>
    <row r="436" spans="2:21" ht="20.100000000000001" customHeight="1" x14ac:dyDescent="0.3">
      <c r="B436" s="8" t="s">
        <v>500</v>
      </c>
      <c r="C436" s="76">
        <f t="shared" si="28"/>
        <v>42.9754</v>
      </c>
      <c r="D436" s="18">
        <f t="shared" si="28"/>
        <v>122.1709</v>
      </c>
      <c r="E436" s="78">
        <f t="shared" si="28"/>
        <v>-9</v>
      </c>
      <c r="F436" s="17">
        <f t="shared" si="29"/>
        <v>-0.05</v>
      </c>
      <c r="G436" s="18">
        <f t="shared" si="30"/>
        <v>17.12</v>
      </c>
      <c r="H436" s="19">
        <f t="shared" si="31"/>
        <v>-9</v>
      </c>
      <c r="I436" s="8" t="str" cm="1">
        <f t="array" ref="I436">_xlfn.CONCAT(ROUND(F436:H436,2)&amp;", ")</f>
        <v xml:space="preserve">-0.05, 17.12, -9, </v>
      </c>
      <c r="J436" s="8"/>
      <c r="N436" s="7" t="s">
        <v>325</v>
      </c>
      <c r="U436" s="7" t="s">
        <v>225</v>
      </c>
    </row>
    <row r="437" spans="2:21" ht="20.100000000000001" customHeight="1" x14ac:dyDescent="0.3">
      <c r="B437" s="8" t="s">
        <v>501</v>
      </c>
      <c r="C437" s="76">
        <f t="shared" si="28"/>
        <v>42.025399999999998</v>
      </c>
      <c r="D437" s="18">
        <f t="shared" si="28"/>
        <v>122.1709</v>
      </c>
      <c r="E437" s="78">
        <f t="shared" si="28"/>
        <v>-9</v>
      </c>
      <c r="F437" s="17">
        <f t="shared" si="29"/>
        <v>-1</v>
      </c>
      <c r="G437" s="18">
        <f t="shared" si="30"/>
        <v>17.12</v>
      </c>
      <c r="H437" s="19">
        <f t="shared" si="31"/>
        <v>-9</v>
      </c>
      <c r="I437" s="8" t="str" cm="1">
        <f t="array" ref="I437">_xlfn.CONCAT(ROUND(F437:H437,2)&amp;", ")</f>
        <v xml:space="preserve">-1, 17.12, -9, </v>
      </c>
      <c r="J437" s="8"/>
      <c r="N437" s="7" t="s">
        <v>326</v>
      </c>
      <c r="U437" s="7" t="s">
        <v>226</v>
      </c>
    </row>
    <row r="438" spans="2:21" ht="20.100000000000001" customHeight="1" x14ac:dyDescent="0.3">
      <c r="B438" s="94" t="s">
        <v>271</v>
      </c>
      <c r="C438" s="76">
        <f t="shared" si="28"/>
        <v>53.825400000000002</v>
      </c>
      <c r="D438" s="18">
        <f t="shared" si="28"/>
        <v>122.1709</v>
      </c>
      <c r="E438" s="78">
        <f t="shared" si="28"/>
        <v>-9</v>
      </c>
      <c r="F438" s="17">
        <f t="shared" si="29"/>
        <v>10.8</v>
      </c>
      <c r="G438" s="18">
        <f t="shared" si="30"/>
        <v>17.12</v>
      </c>
      <c r="H438" s="19">
        <f t="shared" si="31"/>
        <v>-9</v>
      </c>
      <c r="I438" s="8" t="str" cm="1">
        <f t="array" ref="I438">_xlfn.CONCAT(ROUND(F438:H438,2)&amp;", ")</f>
        <v xml:space="preserve">10.8, 17.12, -9, </v>
      </c>
      <c r="J438" s="8"/>
      <c r="N438" s="7" t="s">
        <v>327</v>
      </c>
      <c r="U438" s="7" t="s">
        <v>227</v>
      </c>
    </row>
    <row r="439" spans="2:21" ht="20.100000000000001" customHeight="1" x14ac:dyDescent="0.3">
      <c r="B439" s="92" t="s">
        <v>384</v>
      </c>
      <c r="C439" s="76">
        <f t="shared" ref="C439:E502" si="32">MID($B439,SEARCH(C$2,$B439)+3,8)*1</f>
        <v>52.875399999999999</v>
      </c>
      <c r="D439" s="18">
        <f t="shared" si="32"/>
        <v>122.1709</v>
      </c>
      <c r="E439" s="78">
        <f t="shared" si="32"/>
        <v>-9</v>
      </c>
      <c r="F439" s="17">
        <f t="shared" si="29"/>
        <v>9.85</v>
      </c>
      <c r="G439" s="18">
        <f t="shared" si="30"/>
        <v>17.12</v>
      </c>
      <c r="H439" s="19">
        <f t="shared" si="31"/>
        <v>-9</v>
      </c>
      <c r="I439" s="8" t="str" cm="1">
        <f t="array" ref="I439">_xlfn.CONCAT(ROUND(F439:H439,2)&amp;", ")</f>
        <v xml:space="preserve">9.85, 17.12, -9, </v>
      </c>
      <c r="J439" s="8"/>
      <c r="N439" s="7" t="s">
        <v>328</v>
      </c>
      <c r="U439" s="7" t="s">
        <v>228</v>
      </c>
    </row>
    <row r="440" spans="2:21" ht="20.100000000000001" customHeight="1" x14ac:dyDescent="0.3">
      <c r="B440" s="92" t="s">
        <v>385</v>
      </c>
      <c r="C440" s="76">
        <f t="shared" si="32"/>
        <v>51.875399999999999</v>
      </c>
      <c r="D440" s="18">
        <f t="shared" si="32"/>
        <v>122.1709</v>
      </c>
      <c r="E440" s="78">
        <f t="shared" si="32"/>
        <v>-9</v>
      </c>
      <c r="F440" s="17">
        <f t="shared" si="29"/>
        <v>8.85</v>
      </c>
      <c r="G440" s="18">
        <f t="shared" si="30"/>
        <v>17.12</v>
      </c>
      <c r="H440" s="19">
        <f t="shared" si="31"/>
        <v>-9</v>
      </c>
      <c r="I440" s="8" t="str" cm="1">
        <f t="array" ref="I440">_xlfn.CONCAT(ROUND(F440:H440,2)&amp;", ")</f>
        <v xml:space="preserve">8.85, 17.12, -9, </v>
      </c>
      <c r="J440" s="8"/>
      <c r="N440" s="7" t="s">
        <v>329</v>
      </c>
      <c r="U440" s="7" t="s">
        <v>229</v>
      </c>
    </row>
    <row r="441" spans="2:21" ht="20.100000000000001" customHeight="1" x14ac:dyDescent="0.3">
      <c r="B441" s="92" t="s">
        <v>386</v>
      </c>
      <c r="C441" s="76">
        <f t="shared" si="32"/>
        <v>50.875399999999999</v>
      </c>
      <c r="D441" s="18">
        <f t="shared" si="32"/>
        <v>122.1709</v>
      </c>
      <c r="E441" s="78">
        <f t="shared" si="32"/>
        <v>-9</v>
      </c>
      <c r="F441" s="17">
        <f t="shared" si="29"/>
        <v>7.85</v>
      </c>
      <c r="G441" s="18">
        <f t="shared" si="30"/>
        <v>17.12</v>
      </c>
      <c r="H441" s="19">
        <f t="shared" si="31"/>
        <v>-9</v>
      </c>
      <c r="I441" s="8" t="str" cm="1">
        <f t="array" ref="I441">_xlfn.CONCAT(ROUND(F441:H441,2)&amp;", ")</f>
        <v xml:space="preserve">7.85, 17.12, -9, </v>
      </c>
      <c r="J441" s="8"/>
      <c r="N441" s="7" t="s">
        <v>330</v>
      </c>
      <c r="U441" s="7" t="s">
        <v>230</v>
      </c>
    </row>
    <row r="442" spans="2:21" ht="20.100000000000001" customHeight="1" x14ac:dyDescent="0.3">
      <c r="B442" s="92" t="s">
        <v>387</v>
      </c>
      <c r="C442" s="76">
        <f t="shared" si="32"/>
        <v>49.875399999999999</v>
      </c>
      <c r="D442" s="18">
        <f t="shared" si="32"/>
        <v>122.1709</v>
      </c>
      <c r="E442" s="78">
        <f t="shared" si="32"/>
        <v>-9</v>
      </c>
      <c r="F442" s="17">
        <f t="shared" si="29"/>
        <v>6.85</v>
      </c>
      <c r="G442" s="18">
        <f t="shared" si="30"/>
        <v>17.12</v>
      </c>
      <c r="H442" s="19">
        <f t="shared" si="31"/>
        <v>-9</v>
      </c>
      <c r="I442" s="8" t="str" cm="1">
        <f t="array" ref="I442">_xlfn.CONCAT(ROUND(F442:H442,2)&amp;", ")</f>
        <v xml:space="preserve">6.85, 17.12, -9, </v>
      </c>
      <c r="J442" s="8"/>
      <c r="M442" s="7" t="s">
        <v>163</v>
      </c>
      <c r="N442" s="7" t="s">
        <v>331</v>
      </c>
      <c r="U442" s="7" t="s">
        <v>231</v>
      </c>
    </row>
    <row r="443" spans="2:21" ht="20.100000000000001" customHeight="1" x14ac:dyDescent="0.3">
      <c r="B443" s="92" t="s">
        <v>388</v>
      </c>
      <c r="C443" s="76">
        <f t="shared" si="32"/>
        <v>48.875399999999999</v>
      </c>
      <c r="D443" s="18">
        <f t="shared" si="32"/>
        <v>122.1709</v>
      </c>
      <c r="E443" s="78">
        <f t="shared" si="32"/>
        <v>-9</v>
      </c>
      <c r="F443" s="17">
        <f t="shared" si="29"/>
        <v>5.85</v>
      </c>
      <c r="G443" s="18">
        <f t="shared" si="30"/>
        <v>17.12</v>
      </c>
      <c r="H443" s="19">
        <f t="shared" si="31"/>
        <v>-9</v>
      </c>
      <c r="I443" s="8" t="str" cm="1">
        <f t="array" ref="I443">_xlfn.CONCAT(ROUND(F443:H443,2)&amp;", ")</f>
        <v xml:space="preserve">5.85, 17.12, -9, </v>
      </c>
      <c r="J443" s="8"/>
      <c r="N443" s="7" t="s">
        <v>332</v>
      </c>
      <c r="U443" s="7" t="s">
        <v>232</v>
      </c>
    </row>
    <row r="444" spans="2:21" ht="20.100000000000001" customHeight="1" x14ac:dyDescent="0.3">
      <c r="B444" s="92" t="s">
        <v>268</v>
      </c>
      <c r="C444" s="76">
        <f t="shared" si="32"/>
        <v>47.925400000000003</v>
      </c>
      <c r="D444" s="18">
        <f t="shared" si="32"/>
        <v>122.1709</v>
      </c>
      <c r="E444" s="78">
        <f t="shared" si="32"/>
        <v>-9</v>
      </c>
      <c r="F444" s="17">
        <f t="shared" si="29"/>
        <v>4.9000000000000004</v>
      </c>
      <c r="G444" s="18">
        <f t="shared" si="30"/>
        <v>17.12</v>
      </c>
      <c r="H444" s="19">
        <f t="shared" si="31"/>
        <v>-9</v>
      </c>
      <c r="I444" s="8" t="str" cm="1">
        <f t="array" ref="I444">_xlfn.CONCAT(ROUND(F444:H444,2)&amp;", ")</f>
        <v xml:space="preserve">4.9, 17.12, -9, </v>
      </c>
      <c r="J444" s="8"/>
      <c r="N444" s="7" t="s">
        <v>284</v>
      </c>
      <c r="U444" s="7" t="s">
        <v>233</v>
      </c>
    </row>
    <row r="445" spans="2:21" ht="20.100000000000001" customHeight="1" x14ac:dyDescent="0.3">
      <c r="B445" s="93" t="s">
        <v>379</v>
      </c>
      <c r="C445" s="76">
        <f t="shared" si="32"/>
        <v>47.875399999999999</v>
      </c>
      <c r="D445" s="18">
        <f t="shared" si="32"/>
        <v>122.1709</v>
      </c>
      <c r="E445" s="78">
        <f t="shared" si="32"/>
        <v>-9</v>
      </c>
      <c r="F445" s="17">
        <f t="shared" si="29"/>
        <v>4.8499999999999996</v>
      </c>
      <c r="G445" s="18">
        <f t="shared" si="30"/>
        <v>17.12</v>
      </c>
      <c r="H445" s="19">
        <f t="shared" si="31"/>
        <v>-9</v>
      </c>
      <c r="I445" s="8" t="str" cm="1">
        <f t="array" ref="I445">_xlfn.CONCAT(ROUND(F445:H445,2)&amp;", ")</f>
        <v xml:space="preserve">4.85, 17.12, -9, </v>
      </c>
      <c r="J445" s="8"/>
      <c r="N445" s="7" t="s">
        <v>333</v>
      </c>
      <c r="U445" s="7" t="s">
        <v>234</v>
      </c>
    </row>
    <row r="446" spans="2:21" ht="20.100000000000001" customHeight="1" x14ac:dyDescent="0.3">
      <c r="B446" s="7" t="s">
        <v>389</v>
      </c>
      <c r="C446" s="76">
        <f t="shared" si="32"/>
        <v>42.025399999999998</v>
      </c>
      <c r="D446" s="18">
        <f t="shared" si="32"/>
        <v>104.0509</v>
      </c>
      <c r="E446" s="78">
        <f t="shared" si="32"/>
        <v>-9</v>
      </c>
      <c r="F446" s="17">
        <f t="shared" si="29"/>
        <v>-1</v>
      </c>
      <c r="G446" s="18">
        <f t="shared" si="30"/>
        <v>-1</v>
      </c>
      <c r="H446" s="19">
        <f t="shared" si="31"/>
        <v>-9</v>
      </c>
      <c r="I446" s="8" t="str" cm="1">
        <f t="array" ref="I446">_xlfn.CONCAT(ROUND(F446:H446,2)&amp;", ")</f>
        <v xml:space="preserve">-1, -1, -9, </v>
      </c>
      <c r="J446" s="8"/>
      <c r="N446" s="7" t="s">
        <v>334</v>
      </c>
      <c r="U446" s="7" t="s">
        <v>235</v>
      </c>
    </row>
    <row r="447" spans="2:21" ht="20.100000000000001" customHeight="1" x14ac:dyDescent="0.3">
      <c r="B447" s="7" t="s">
        <v>390</v>
      </c>
      <c r="C447" s="76">
        <f t="shared" si="32"/>
        <v>42.9754</v>
      </c>
      <c r="D447" s="18">
        <f t="shared" si="32"/>
        <v>104.0509</v>
      </c>
      <c r="E447" s="78">
        <f t="shared" si="32"/>
        <v>-9</v>
      </c>
      <c r="F447" s="17">
        <f t="shared" si="29"/>
        <v>-0.05</v>
      </c>
      <c r="G447" s="18">
        <f t="shared" si="30"/>
        <v>-1</v>
      </c>
      <c r="H447" s="19">
        <f t="shared" si="31"/>
        <v>-9</v>
      </c>
      <c r="I447" s="8" t="str" cm="1">
        <f t="array" ref="I447">_xlfn.CONCAT(ROUND(F447:H447,2)&amp;", ")</f>
        <v xml:space="preserve">-0.05, -1, -9, </v>
      </c>
      <c r="J447" s="8"/>
      <c r="N447" s="7" t="s">
        <v>335</v>
      </c>
      <c r="U447" s="7" t="s">
        <v>236</v>
      </c>
    </row>
    <row r="448" spans="2:21" ht="20.100000000000001" customHeight="1" x14ac:dyDescent="0.3">
      <c r="B448" s="7" t="s">
        <v>391</v>
      </c>
      <c r="C448" s="76">
        <f t="shared" si="32"/>
        <v>43.9754</v>
      </c>
      <c r="D448" s="18">
        <f t="shared" si="32"/>
        <v>104.0509</v>
      </c>
      <c r="E448" s="78">
        <f t="shared" si="32"/>
        <v>-9</v>
      </c>
      <c r="F448" s="17">
        <f t="shared" si="29"/>
        <v>0.95</v>
      </c>
      <c r="G448" s="18">
        <f t="shared" si="30"/>
        <v>-1</v>
      </c>
      <c r="H448" s="19">
        <f t="shared" si="31"/>
        <v>-9</v>
      </c>
      <c r="I448" s="8" t="str" cm="1">
        <f t="array" ref="I448">_xlfn.CONCAT(ROUND(F448:H448,2)&amp;", ")</f>
        <v xml:space="preserve">0.95, -1, -9, </v>
      </c>
      <c r="J448" s="8"/>
      <c r="N448" s="7" t="s">
        <v>336</v>
      </c>
      <c r="U448" s="7" t="s">
        <v>237</v>
      </c>
    </row>
    <row r="449" spans="2:21" ht="20.100000000000001" customHeight="1" x14ac:dyDescent="0.3">
      <c r="B449" s="7" t="s">
        <v>392</v>
      </c>
      <c r="C449" s="76">
        <f t="shared" si="32"/>
        <v>44.9754</v>
      </c>
      <c r="D449" s="18">
        <f t="shared" si="32"/>
        <v>104.0509</v>
      </c>
      <c r="E449" s="78">
        <f t="shared" si="32"/>
        <v>-9</v>
      </c>
      <c r="F449" s="17">
        <f t="shared" si="29"/>
        <v>1.95</v>
      </c>
      <c r="G449" s="18">
        <f t="shared" si="30"/>
        <v>-1</v>
      </c>
      <c r="H449" s="19">
        <f t="shared" si="31"/>
        <v>-9</v>
      </c>
      <c r="I449" s="8" t="str" cm="1">
        <f t="array" ref="I449">_xlfn.CONCAT(ROUND(F449:H449,2)&amp;", ")</f>
        <v xml:space="preserve">1.95, -1, -9, </v>
      </c>
      <c r="J449" s="8"/>
      <c r="N449" s="7" t="s">
        <v>337</v>
      </c>
      <c r="U449" s="7" t="s">
        <v>238</v>
      </c>
    </row>
    <row r="450" spans="2:21" ht="20.100000000000001" customHeight="1" x14ac:dyDescent="0.3">
      <c r="B450" s="7" t="s">
        <v>393</v>
      </c>
      <c r="C450" s="76">
        <f t="shared" si="32"/>
        <v>45.9754</v>
      </c>
      <c r="D450" s="18">
        <f t="shared" si="32"/>
        <v>104.0509</v>
      </c>
      <c r="E450" s="78">
        <f t="shared" si="32"/>
        <v>-9</v>
      </c>
      <c r="F450" s="17">
        <f t="shared" si="29"/>
        <v>2.95</v>
      </c>
      <c r="G450" s="18">
        <f t="shared" si="30"/>
        <v>-1</v>
      </c>
      <c r="H450" s="19">
        <f t="shared" si="31"/>
        <v>-9</v>
      </c>
      <c r="I450" s="8" t="str" cm="1">
        <f t="array" ref="I450">_xlfn.CONCAT(ROUND(F450:H450,2)&amp;", ")</f>
        <v xml:space="preserve">2.95, -1, -9, </v>
      </c>
      <c r="J450" s="8"/>
      <c r="N450" s="7" t="s">
        <v>338</v>
      </c>
      <c r="U450" s="7" t="s">
        <v>239</v>
      </c>
    </row>
    <row r="451" spans="2:21" ht="20.100000000000001" customHeight="1" x14ac:dyDescent="0.3">
      <c r="B451" s="7" t="s">
        <v>394</v>
      </c>
      <c r="C451" s="76">
        <f t="shared" si="32"/>
        <v>46.9754</v>
      </c>
      <c r="D451" s="18">
        <f t="shared" si="32"/>
        <v>104.0509</v>
      </c>
      <c r="E451" s="78">
        <f t="shared" si="32"/>
        <v>-9</v>
      </c>
      <c r="F451" s="17">
        <f t="shared" si="29"/>
        <v>3.95</v>
      </c>
      <c r="G451" s="18">
        <f t="shared" si="30"/>
        <v>-1</v>
      </c>
      <c r="H451" s="19">
        <f t="shared" si="31"/>
        <v>-9</v>
      </c>
      <c r="I451" s="8" t="str" cm="1">
        <f t="array" ref="I451">_xlfn.CONCAT(ROUND(F451:H451,2)&amp;", ")</f>
        <v xml:space="preserve">3.95, -1, -9, </v>
      </c>
      <c r="J451" s="8"/>
      <c r="N451" s="7" t="s">
        <v>339</v>
      </c>
      <c r="U451" s="7" t="s">
        <v>240</v>
      </c>
    </row>
    <row r="452" spans="2:21" ht="20.100000000000001" customHeight="1" x14ac:dyDescent="0.3">
      <c r="B452" s="7" t="s">
        <v>395</v>
      </c>
      <c r="C452" s="76">
        <f t="shared" si="32"/>
        <v>47.925400000000003</v>
      </c>
      <c r="D452" s="18">
        <f t="shared" si="32"/>
        <v>104.0509</v>
      </c>
      <c r="E452" s="78">
        <f t="shared" si="32"/>
        <v>-9</v>
      </c>
      <c r="F452" s="17">
        <f t="shared" si="29"/>
        <v>4.9000000000000004</v>
      </c>
      <c r="G452" s="18">
        <f t="shared" si="30"/>
        <v>-1</v>
      </c>
      <c r="H452" s="19">
        <f t="shared" si="31"/>
        <v>-9</v>
      </c>
      <c r="I452" s="8" t="str" cm="1">
        <f t="array" ref="I452">_xlfn.CONCAT(ROUND(F452:H452,2)&amp;", ")</f>
        <v xml:space="preserve">4.9, -1, -9, </v>
      </c>
      <c r="J452" s="8"/>
      <c r="N452" s="7" t="s">
        <v>340</v>
      </c>
      <c r="U452" s="7" t="s">
        <v>241</v>
      </c>
    </row>
    <row r="453" spans="2:21" ht="20.100000000000001" customHeight="1" x14ac:dyDescent="0.3">
      <c r="B453" s="7" t="s">
        <v>396</v>
      </c>
      <c r="C453" s="76">
        <f t="shared" si="32"/>
        <v>48.875399999999999</v>
      </c>
      <c r="D453" s="18">
        <f t="shared" si="32"/>
        <v>104.0509</v>
      </c>
      <c r="E453" s="78">
        <f t="shared" si="32"/>
        <v>-9</v>
      </c>
      <c r="F453" s="17">
        <f t="shared" si="29"/>
        <v>5.85</v>
      </c>
      <c r="G453" s="18">
        <f t="shared" si="30"/>
        <v>-1</v>
      </c>
      <c r="H453" s="19">
        <f t="shared" si="31"/>
        <v>-9</v>
      </c>
      <c r="I453" s="8" t="str" cm="1">
        <f t="array" ref="I453">_xlfn.CONCAT(ROUND(F453:H453,2)&amp;", ")</f>
        <v xml:space="preserve">5.85, -1, -9, </v>
      </c>
      <c r="J453" s="8"/>
      <c r="N453" s="7" t="s">
        <v>341</v>
      </c>
      <c r="U453" s="7" t="s">
        <v>242</v>
      </c>
    </row>
    <row r="454" spans="2:21" ht="20.100000000000001" customHeight="1" x14ac:dyDescent="0.3">
      <c r="B454" s="7" t="s">
        <v>397</v>
      </c>
      <c r="C454" s="76">
        <f t="shared" si="32"/>
        <v>49.675400000000003</v>
      </c>
      <c r="D454" s="18">
        <f t="shared" si="32"/>
        <v>104.0509</v>
      </c>
      <c r="E454" s="78">
        <f t="shared" si="32"/>
        <v>-9</v>
      </c>
      <c r="F454" s="17">
        <f t="shared" ref="F454:F517" si="33">ROUND(C454-$L$2,2)</f>
        <v>6.65</v>
      </c>
      <c r="G454" s="18">
        <f t="shared" ref="G454:G517" si="34">ROUND(D454-$L$3,2)</f>
        <v>-1</v>
      </c>
      <c r="H454" s="19">
        <f t="shared" ref="H454:H517" si="35">ROUND(E454-$L$4,2)</f>
        <v>-9</v>
      </c>
      <c r="I454" s="8" t="str" cm="1">
        <f t="array" ref="I454">_xlfn.CONCAT(ROUND(F454:H454,2)&amp;", ")</f>
        <v xml:space="preserve">6.65, -1, -9, </v>
      </c>
      <c r="J454" s="8"/>
      <c r="N454" s="7" t="s">
        <v>342</v>
      </c>
      <c r="U454" s="7" t="s">
        <v>243</v>
      </c>
    </row>
    <row r="455" spans="2:21" ht="20.100000000000001" customHeight="1" x14ac:dyDescent="0.3">
      <c r="B455" s="94" t="s">
        <v>397</v>
      </c>
      <c r="C455" s="76">
        <f t="shared" si="32"/>
        <v>49.675400000000003</v>
      </c>
      <c r="D455" s="18">
        <f t="shared" si="32"/>
        <v>104.0509</v>
      </c>
      <c r="E455" s="78">
        <f t="shared" si="32"/>
        <v>-9</v>
      </c>
      <c r="F455" s="17">
        <f t="shared" si="33"/>
        <v>6.65</v>
      </c>
      <c r="G455" s="18">
        <f t="shared" si="34"/>
        <v>-1</v>
      </c>
      <c r="H455" s="19">
        <f t="shared" si="35"/>
        <v>-9</v>
      </c>
      <c r="I455" s="8" t="str" cm="1">
        <f t="array" ref="I455">_xlfn.CONCAT(ROUND(F455:H455,2)&amp;", ")</f>
        <v xml:space="preserve">6.65, -1, -9, </v>
      </c>
      <c r="J455" s="8"/>
      <c r="N455" s="7" t="s">
        <v>343</v>
      </c>
    </row>
    <row r="456" spans="2:21" ht="20.100000000000001" customHeight="1" x14ac:dyDescent="0.3">
      <c r="B456" s="92" t="s">
        <v>398</v>
      </c>
      <c r="C456" s="76">
        <f t="shared" si="32"/>
        <v>50.625399999999999</v>
      </c>
      <c r="D456" s="18">
        <f t="shared" si="32"/>
        <v>104.0509</v>
      </c>
      <c r="E456" s="78">
        <f t="shared" si="32"/>
        <v>-9</v>
      </c>
      <c r="F456" s="17">
        <f t="shared" si="33"/>
        <v>7.6</v>
      </c>
      <c r="G456" s="18">
        <f t="shared" si="34"/>
        <v>-1</v>
      </c>
      <c r="H456" s="19">
        <f t="shared" si="35"/>
        <v>-9</v>
      </c>
      <c r="I456" s="8" t="str" cm="1">
        <f t="array" ref="I456">_xlfn.CONCAT(ROUND(F456:H456,2)&amp;", ")</f>
        <v xml:space="preserve">7.6, -1, -9, </v>
      </c>
      <c r="J456" s="8"/>
      <c r="N456" s="7" t="s">
        <v>344</v>
      </c>
    </row>
    <row r="457" spans="2:21" ht="20.100000000000001" customHeight="1" x14ac:dyDescent="0.3">
      <c r="B457" s="92" t="s">
        <v>398</v>
      </c>
      <c r="C457" s="76">
        <f t="shared" si="32"/>
        <v>50.625399999999999</v>
      </c>
      <c r="D457" s="18">
        <f t="shared" si="32"/>
        <v>104.0509</v>
      </c>
      <c r="E457" s="78">
        <f t="shared" si="32"/>
        <v>-9</v>
      </c>
      <c r="F457" s="17">
        <f t="shared" si="33"/>
        <v>7.6</v>
      </c>
      <c r="G457" s="18">
        <f t="shared" si="34"/>
        <v>-1</v>
      </c>
      <c r="H457" s="19">
        <f t="shared" si="35"/>
        <v>-9</v>
      </c>
      <c r="I457" s="8" t="str" cm="1">
        <f t="array" ref="I457">_xlfn.CONCAT(ROUND(F457:H457,2)&amp;", ")</f>
        <v xml:space="preserve">7.6, -1, -9, </v>
      </c>
      <c r="J457" s="8"/>
      <c r="N457" s="7" t="s">
        <v>345</v>
      </c>
    </row>
    <row r="458" spans="2:21" ht="20.100000000000001" customHeight="1" x14ac:dyDescent="0.3">
      <c r="B458" s="92" t="s">
        <v>399</v>
      </c>
      <c r="C458" s="76">
        <f t="shared" si="32"/>
        <v>50.875399999999999</v>
      </c>
      <c r="D458" s="18">
        <f t="shared" si="32"/>
        <v>104.0509</v>
      </c>
      <c r="E458" s="78">
        <f t="shared" si="32"/>
        <v>-9</v>
      </c>
      <c r="F458" s="17">
        <f t="shared" si="33"/>
        <v>7.85</v>
      </c>
      <c r="G458" s="18">
        <f t="shared" si="34"/>
        <v>-1</v>
      </c>
      <c r="H458" s="19">
        <f t="shared" si="35"/>
        <v>-9</v>
      </c>
      <c r="I458" s="8" t="str" cm="1">
        <f t="array" ref="I458">_xlfn.CONCAT(ROUND(F458:H458,2)&amp;", ")</f>
        <v xml:space="preserve">7.85, -1, -9, </v>
      </c>
      <c r="J458" s="8"/>
      <c r="N458" s="7" t="s">
        <v>346</v>
      </c>
    </row>
    <row r="459" spans="2:21" ht="20.100000000000001" customHeight="1" x14ac:dyDescent="0.3">
      <c r="B459" s="92" t="s">
        <v>400</v>
      </c>
      <c r="C459" s="76">
        <f t="shared" si="32"/>
        <v>51.875399999999999</v>
      </c>
      <c r="D459" s="18">
        <f t="shared" si="32"/>
        <v>104.0509</v>
      </c>
      <c r="E459" s="78">
        <f t="shared" si="32"/>
        <v>-9</v>
      </c>
      <c r="F459" s="17">
        <f t="shared" si="33"/>
        <v>8.85</v>
      </c>
      <c r="G459" s="18">
        <f t="shared" si="34"/>
        <v>-1</v>
      </c>
      <c r="H459" s="19">
        <f t="shared" si="35"/>
        <v>-9</v>
      </c>
      <c r="I459" s="8" t="str" cm="1">
        <f t="array" ref="I459">_xlfn.CONCAT(ROUND(F459:H459,2)&amp;", ")</f>
        <v xml:space="preserve">8.85, -1, -9, </v>
      </c>
      <c r="J459" s="8"/>
      <c r="N459" s="7" t="s">
        <v>347</v>
      </c>
    </row>
    <row r="460" spans="2:21" ht="20.100000000000001" customHeight="1" x14ac:dyDescent="0.3">
      <c r="B460" s="92" t="s">
        <v>401</v>
      </c>
      <c r="C460" s="76">
        <f t="shared" si="32"/>
        <v>52.875399999999999</v>
      </c>
      <c r="D460" s="18">
        <f t="shared" si="32"/>
        <v>104.0509</v>
      </c>
      <c r="E460" s="78">
        <f t="shared" si="32"/>
        <v>-9</v>
      </c>
      <c r="F460" s="17">
        <f t="shared" si="33"/>
        <v>9.85</v>
      </c>
      <c r="G460" s="18">
        <f t="shared" si="34"/>
        <v>-1</v>
      </c>
      <c r="H460" s="19">
        <f t="shared" si="35"/>
        <v>-9</v>
      </c>
      <c r="I460" s="8" t="str" cm="1">
        <f t="array" ref="I460">_xlfn.CONCAT(ROUND(F460:H460,2)&amp;", ")</f>
        <v xml:space="preserve">9.85, -1, -9, </v>
      </c>
      <c r="J460" s="8"/>
      <c r="N460" s="7" t="s">
        <v>348</v>
      </c>
    </row>
    <row r="461" spans="2:21" ht="20.100000000000001" customHeight="1" x14ac:dyDescent="0.3">
      <c r="B461" s="93" t="s">
        <v>402</v>
      </c>
      <c r="C461" s="76">
        <f t="shared" si="32"/>
        <v>53.825400000000002</v>
      </c>
      <c r="D461" s="18">
        <f t="shared" si="32"/>
        <v>104.0509</v>
      </c>
      <c r="E461" s="78">
        <f t="shared" si="32"/>
        <v>-9</v>
      </c>
      <c r="F461" s="17">
        <f t="shared" si="33"/>
        <v>10.8</v>
      </c>
      <c r="G461" s="18">
        <f t="shared" si="34"/>
        <v>-1</v>
      </c>
      <c r="H461" s="19">
        <f t="shared" si="35"/>
        <v>-9</v>
      </c>
      <c r="I461" s="8" t="str" cm="1">
        <f t="array" ref="I461">_xlfn.CONCAT(ROUND(F461:H461,2)&amp;", ")</f>
        <v xml:space="preserve">10.8, -1, -9, </v>
      </c>
      <c r="J461" s="8"/>
      <c r="N461" s="7" t="s">
        <v>349</v>
      </c>
    </row>
    <row r="462" spans="2:21" ht="20.100000000000001" customHeight="1" x14ac:dyDescent="0.3">
      <c r="B462" s="94" t="s">
        <v>403</v>
      </c>
      <c r="C462" s="76">
        <f t="shared" si="32"/>
        <v>42.025399999999998</v>
      </c>
      <c r="D462" s="18">
        <f t="shared" si="32"/>
        <v>108.4209</v>
      </c>
      <c r="E462" s="78">
        <f t="shared" si="32"/>
        <v>-9</v>
      </c>
      <c r="F462" s="17">
        <f t="shared" si="33"/>
        <v>-1</v>
      </c>
      <c r="G462" s="18">
        <f t="shared" si="34"/>
        <v>3.37</v>
      </c>
      <c r="H462" s="19">
        <f t="shared" si="35"/>
        <v>-9</v>
      </c>
      <c r="I462" s="8" t="str" cm="1">
        <f t="array" ref="I462">_xlfn.CONCAT(ROUND(F462:H462,2)&amp;", ")</f>
        <v xml:space="preserve">-1, 3.37, -9, </v>
      </c>
      <c r="J462" s="8"/>
      <c r="N462" s="7" t="s">
        <v>282</v>
      </c>
    </row>
    <row r="463" spans="2:21" ht="20.100000000000001" customHeight="1" x14ac:dyDescent="0.3">
      <c r="B463" s="92" t="s">
        <v>404</v>
      </c>
      <c r="C463" s="76">
        <f t="shared" si="32"/>
        <v>42.025399999999998</v>
      </c>
      <c r="D463" s="18">
        <f t="shared" si="32"/>
        <v>107.82089999999999</v>
      </c>
      <c r="E463" s="78">
        <f t="shared" si="32"/>
        <v>-9</v>
      </c>
      <c r="F463" s="17">
        <f t="shared" si="33"/>
        <v>-1</v>
      </c>
      <c r="G463" s="18">
        <f t="shared" si="34"/>
        <v>2.77</v>
      </c>
      <c r="H463" s="19">
        <f t="shared" si="35"/>
        <v>-9</v>
      </c>
      <c r="I463" s="8" t="str" cm="1">
        <f t="array" ref="I463">_xlfn.CONCAT(ROUND(F463:H463,2)&amp;", ")</f>
        <v xml:space="preserve">-1, 2.77, -9, </v>
      </c>
      <c r="J463" s="8"/>
      <c r="N463" s="7" t="s">
        <v>350</v>
      </c>
    </row>
    <row r="464" spans="2:21" ht="20.100000000000001" customHeight="1" x14ac:dyDescent="0.3">
      <c r="B464" s="92" t="s">
        <v>405</v>
      </c>
      <c r="C464" s="76">
        <f t="shared" si="32"/>
        <v>42.025399999999998</v>
      </c>
      <c r="D464" s="18">
        <f t="shared" si="32"/>
        <v>106.82089999999999</v>
      </c>
      <c r="E464" s="78">
        <f t="shared" si="32"/>
        <v>-9</v>
      </c>
      <c r="F464" s="17">
        <f t="shared" si="33"/>
        <v>-1</v>
      </c>
      <c r="G464" s="18">
        <f t="shared" si="34"/>
        <v>1.77</v>
      </c>
      <c r="H464" s="19">
        <f t="shared" si="35"/>
        <v>-9</v>
      </c>
      <c r="I464" s="8" t="str" cm="1">
        <f t="array" ref="I464">_xlfn.CONCAT(ROUND(F464:H464,2)&amp;", ")</f>
        <v xml:space="preserve">-1, 1.77, -9, </v>
      </c>
      <c r="J464" s="8"/>
    </row>
    <row r="465" spans="2:10" ht="20.100000000000001" customHeight="1" x14ac:dyDescent="0.3">
      <c r="B465" s="92" t="s">
        <v>406</v>
      </c>
      <c r="C465" s="76">
        <f t="shared" si="32"/>
        <v>42.025399999999998</v>
      </c>
      <c r="D465" s="18">
        <f t="shared" si="32"/>
        <v>105.82089999999999</v>
      </c>
      <c r="E465" s="78">
        <f t="shared" si="32"/>
        <v>-9</v>
      </c>
      <c r="F465" s="17">
        <f t="shared" si="33"/>
        <v>-1</v>
      </c>
      <c r="G465" s="18">
        <f t="shared" si="34"/>
        <v>0.77</v>
      </c>
      <c r="H465" s="19">
        <f t="shared" si="35"/>
        <v>-9</v>
      </c>
      <c r="I465" s="8" t="str" cm="1">
        <f t="array" ref="I465">_xlfn.CONCAT(ROUND(F465:H465,2)&amp;", ")</f>
        <v xml:space="preserve">-1, 0.77, -9, </v>
      </c>
      <c r="J465" s="8"/>
    </row>
    <row r="466" spans="2:10" ht="20.100000000000001" customHeight="1" x14ac:dyDescent="0.3">
      <c r="B466" s="92" t="s">
        <v>407</v>
      </c>
      <c r="C466" s="76">
        <f t="shared" si="32"/>
        <v>42.025399999999998</v>
      </c>
      <c r="D466" s="18">
        <f t="shared" si="32"/>
        <v>105.57089999999999</v>
      </c>
      <c r="E466" s="78">
        <f t="shared" si="32"/>
        <v>-9</v>
      </c>
      <c r="F466" s="17">
        <f t="shared" si="33"/>
        <v>-1</v>
      </c>
      <c r="G466" s="18">
        <f t="shared" si="34"/>
        <v>0.52</v>
      </c>
      <c r="H466" s="19">
        <f t="shared" si="35"/>
        <v>-9</v>
      </c>
      <c r="I466" s="8" t="str" cm="1">
        <f t="array" ref="I466">_xlfn.CONCAT(ROUND(F466:H466,2)&amp;", ")</f>
        <v xml:space="preserve">-1, 0.52, -9, </v>
      </c>
      <c r="J466" s="8"/>
    </row>
    <row r="467" spans="2:10" ht="20.100000000000001" customHeight="1" x14ac:dyDescent="0.3">
      <c r="B467" s="93" t="s">
        <v>389</v>
      </c>
      <c r="C467" s="76">
        <f t="shared" si="32"/>
        <v>42.025399999999998</v>
      </c>
      <c r="D467" s="18">
        <f t="shared" si="32"/>
        <v>104.0509</v>
      </c>
      <c r="E467" s="78">
        <f t="shared" si="32"/>
        <v>-9</v>
      </c>
      <c r="F467" s="17">
        <f t="shared" si="33"/>
        <v>-1</v>
      </c>
      <c r="G467" s="18">
        <f t="shared" si="34"/>
        <v>-1</v>
      </c>
      <c r="H467" s="19">
        <f t="shared" si="35"/>
        <v>-9</v>
      </c>
      <c r="I467" s="8" t="str" cm="1">
        <f t="array" ref="I467">_xlfn.CONCAT(ROUND(F467:H467,2)&amp;", ")</f>
        <v xml:space="preserve">-1, -1, -9, </v>
      </c>
      <c r="J467" s="8"/>
    </row>
    <row r="468" spans="2:10" ht="20.100000000000001" customHeight="1" x14ac:dyDescent="0.3">
      <c r="B468" s="94" t="s">
        <v>408</v>
      </c>
      <c r="C468" s="76">
        <f t="shared" si="32"/>
        <v>42.025399999999998</v>
      </c>
      <c r="D468" s="18">
        <f t="shared" si="32"/>
        <v>111.9209</v>
      </c>
      <c r="E468" s="78">
        <f t="shared" si="32"/>
        <v>-9</v>
      </c>
      <c r="F468" s="17">
        <f t="shared" si="33"/>
        <v>-1</v>
      </c>
      <c r="G468" s="18">
        <f t="shared" si="34"/>
        <v>6.87</v>
      </c>
      <c r="H468" s="19">
        <f t="shared" si="35"/>
        <v>-9</v>
      </c>
      <c r="I468" s="8" t="str" cm="1">
        <f t="array" ref="I468">_xlfn.CONCAT(ROUND(F468:H468,2)&amp;", ")</f>
        <v xml:space="preserve">-1, 6.87, -9, </v>
      </c>
      <c r="J468" s="8"/>
    </row>
    <row r="469" spans="2:10" ht="20.100000000000001" customHeight="1" x14ac:dyDescent="0.3">
      <c r="B469" s="92" t="s">
        <v>409</v>
      </c>
      <c r="C469" s="76">
        <f t="shared" si="32"/>
        <v>42.025399999999998</v>
      </c>
      <c r="D469" s="18">
        <f t="shared" si="32"/>
        <v>110.74590000000001</v>
      </c>
      <c r="E469" s="78">
        <f t="shared" si="32"/>
        <v>-9</v>
      </c>
      <c r="F469" s="17">
        <f t="shared" si="33"/>
        <v>-1</v>
      </c>
      <c r="G469" s="18">
        <f t="shared" si="34"/>
        <v>5.7</v>
      </c>
      <c r="H469" s="19">
        <f t="shared" si="35"/>
        <v>-9</v>
      </c>
      <c r="I469" s="8" t="str" cm="1">
        <f t="array" ref="I469">_xlfn.CONCAT(ROUND(F469:H469,2)&amp;", ")</f>
        <v xml:space="preserve">-1, 5.7, -9, </v>
      </c>
      <c r="J469" s="8"/>
    </row>
    <row r="470" spans="2:10" ht="20.100000000000001" customHeight="1" x14ac:dyDescent="0.3">
      <c r="B470" s="92" t="s">
        <v>410</v>
      </c>
      <c r="C470" s="76">
        <f t="shared" si="32"/>
        <v>42.025399999999998</v>
      </c>
      <c r="D470" s="18">
        <f t="shared" si="32"/>
        <v>109.82089999999999</v>
      </c>
      <c r="E470" s="78">
        <f t="shared" si="32"/>
        <v>-9</v>
      </c>
      <c r="F470" s="17">
        <f t="shared" si="33"/>
        <v>-1</v>
      </c>
      <c r="G470" s="18">
        <f t="shared" si="34"/>
        <v>4.7699999999999996</v>
      </c>
      <c r="H470" s="19">
        <f t="shared" si="35"/>
        <v>-9</v>
      </c>
      <c r="I470" s="8" t="str" cm="1">
        <f t="array" ref="I470">_xlfn.CONCAT(ROUND(F470:H470,2)&amp;", ")</f>
        <v xml:space="preserve">-1, 4.77, -9, </v>
      </c>
      <c r="J470" s="8"/>
    </row>
    <row r="471" spans="2:10" ht="20.100000000000001" customHeight="1" x14ac:dyDescent="0.3">
      <c r="B471" s="92" t="s">
        <v>411</v>
      </c>
      <c r="C471" s="76">
        <f t="shared" si="32"/>
        <v>42.025399999999998</v>
      </c>
      <c r="D471" s="18">
        <f t="shared" si="32"/>
        <v>108.82089999999999</v>
      </c>
      <c r="E471" s="78">
        <f t="shared" si="32"/>
        <v>-9</v>
      </c>
      <c r="F471" s="17">
        <f t="shared" si="33"/>
        <v>-1</v>
      </c>
      <c r="G471" s="18">
        <f t="shared" si="34"/>
        <v>3.77</v>
      </c>
      <c r="H471" s="19">
        <f t="shared" si="35"/>
        <v>-9</v>
      </c>
      <c r="I471" s="8" t="str" cm="1">
        <f t="array" ref="I471">_xlfn.CONCAT(ROUND(F471:H471,2)&amp;", ")</f>
        <v xml:space="preserve">-1, 3.77, -9, </v>
      </c>
      <c r="J471" s="8"/>
    </row>
    <row r="472" spans="2:10" ht="20.100000000000001" customHeight="1" x14ac:dyDescent="0.3">
      <c r="B472" s="93" t="s">
        <v>403</v>
      </c>
      <c r="C472" s="76">
        <f t="shared" si="32"/>
        <v>42.025399999999998</v>
      </c>
      <c r="D472" s="18">
        <f t="shared" si="32"/>
        <v>108.4209</v>
      </c>
      <c r="E472" s="78">
        <f t="shared" si="32"/>
        <v>-9</v>
      </c>
      <c r="F472" s="17">
        <f t="shared" si="33"/>
        <v>-1</v>
      </c>
      <c r="G472" s="18">
        <f t="shared" si="34"/>
        <v>3.37</v>
      </c>
      <c r="H472" s="19">
        <f t="shared" si="35"/>
        <v>-9</v>
      </c>
      <c r="I472" s="8" t="str" cm="1">
        <f t="array" ref="I472">_xlfn.CONCAT(ROUND(F472:H472,2)&amp;", ")</f>
        <v xml:space="preserve">-1, 3.37, -9, </v>
      </c>
      <c r="J472" s="8"/>
    </row>
    <row r="473" spans="2:10" ht="20.100000000000001" customHeight="1" x14ac:dyDescent="0.3">
      <c r="B473" s="94" t="s">
        <v>412</v>
      </c>
      <c r="C473" s="76">
        <f t="shared" si="32"/>
        <v>42.025399999999998</v>
      </c>
      <c r="D473" s="18">
        <f t="shared" si="32"/>
        <v>115.7209</v>
      </c>
      <c r="E473" s="78">
        <f t="shared" si="32"/>
        <v>-9</v>
      </c>
      <c r="F473" s="17">
        <f t="shared" si="33"/>
        <v>-1</v>
      </c>
      <c r="G473" s="18">
        <f t="shared" si="34"/>
        <v>10.67</v>
      </c>
      <c r="H473" s="19">
        <f t="shared" si="35"/>
        <v>-9</v>
      </c>
      <c r="I473" s="8" t="str" cm="1">
        <f t="array" ref="I473">_xlfn.CONCAT(ROUND(F473:H473,2)&amp;", ")</f>
        <v xml:space="preserve">-1, 10.67, -9, </v>
      </c>
      <c r="J473" s="8"/>
    </row>
    <row r="474" spans="2:10" ht="20.100000000000001" customHeight="1" x14ac:dyDescent="0.3">
      <c r="B474" s="92" t="s">
        <v>413</v>
      </c>
      <c r="C474" s="76">
        <f t="shared" si="32"/>
        <v>42.025399999999998</v>
      </c>
      <c r="D474" s="18">
        <f t="shared" si="32"/>
        <v>114.9509</v>
      </c>
      <c r="E474" s="78">
        <f t="shared" si="32"/>
        <v>-9</v>
      </c>
      <c r="F474" s="17">
        <f t="shared" si="33"/>
        <v>-1</v>
      </c>
      <c r="G474" s="18">
        <f t="shared" si="34"/>
        <v>9.9</v>
      </c>
      <c r="H474" s="19">
        <f t="shared" si="35"/>
        <v>-9</v>
      </c>
      <c r="I474" s="8" t="str" cm="1">
        <f t="array" ref="I474">_xlfn.CONCAT(ROUND(F474:H474,2)&amp;", ")</f>
        <v xml:space="preserve">-1, 9.9, -9, </v>
      </c>
      <c r="J474" s="8"/>
    </row>
    <row r="475" spans="2:10" ht="20.100000000000001" customHeight="1" x14ac:dyDescent="0.3">
      <c r="B475" s="92" t="s">
        <v>414</v>
      </c>
      <c r="C475" s="76">
        <f t="shared" si="32"/>
        <v>42.025399999999998</v>
      </c>
      <c r="D475" s="18">
        <f t="shared" si="32"/>
        <v>113.9509</v>
      </c>
      <c r="E475" s="78">
        <f t="shared" si="32"/>
        <v>-9</v>
      </c>
      <c r="F475" s="17">
        <f t="shared" si="33"/>
        <v>-1</v>
      </c>
      <c r="G475" s="18">
        <f t="shared" si="34"/>
        <v>8.9</v>
      </c>
      <c r="H475" s="19">
        <f t="shared" si="35"/>
        <v>-9</v>
      </c>
      <c r="I475" s="8" t="str" cm="1">
        <f t="array" ref="I475">_xlfn.CONCAT(ROUND(F475:H475,2)&amp;", ")</f>
        <v xml:space="preserve">-1, 8.9, -9, </v>
      </c>
      <c r="J475" s="8"/>
    </row>
    <row r="476" spans="2:10" ht="20.100000000000001" customHeight="1" x14ac:dyDescent="0.3">
      <c r="B476" s="92" t="s">
        <v>415</v>
      </c>
      <c r="C476" s="76">
        <f t="shared" si="32"/>
        <v>42.025399999999998</v>
      </c>
      <c r="D476" s="18">
        <f t="shared" si="32"/>
        <v>112.9509</v>
      </c>
      <c r="E476" s="78">
        <f t="shared" si="32"/>
        <v>-9</v>
      </c>
      <c r="F476" s="17">
        <f t="shared" si="33"/>
        <v>-1</v>
      </c>
      <c r="G476" s="18">
        <f t="shared" si="34"/>
        <v>7.9</v>
      </c>
      <c r="H476" s="19">
        <f t="shared" si="35"/>
        <v>-9</v>
      </c>
      <c r="I476" s="8" t="str" cm="1">
        <f t="array" ref="I476">_xlfn.CONCAT(ROUND(F476:H476,2)&amp;", ")</f>
        <v xml:space="preserve">-1, 7.9, -9, </v>
      </c>
      <c r="J476" s="8"/>
    </row>
    <row r="477" spans="2:10" ht="20.100000000000001" customHeight="1" x14ac:dyDescent="0.3">
      <c r="B477" s="93" t="s">
        <v>408</v>
      </c>
      <c r="C477" s="76">
        <f t="shared" si="32"/>
        <v>42.025399999999998</v>
      </c>
      <c r="D477" s="18">
        <f t="shared" si="32"/>
        <v>111.9209</v>
      </c>
      <c r="E477" s="78">
        <f t="shared" si="32"/>
        <v>-9</v>
      </c>
      <c r="F477" s="17">
        <f t="shared" si="33"/>
        <v>-1</v>
      </c>
      <c r="G477" s="18">
        <f t="shared" si="34"/>
        <v>6.87</v>
      </c>
      <c r="H477" s="19">
        <f t="shared" si="35"/>
        <v>-9</v>
      </c>
      <c r="I477" s="8" t="str" cm="1">
        <f t="array" ref="I477">_xlfn.CONCAT(ROUND(F477:H477,2)&amp;", ")</f>
        <v xml:space="preserve">-1, 6.87, -9, </v>
      </c>
      <c r="J477" s="8"/>
    </row>
    <row r="478" spans="2:10" ht="20.100000000000001" customHeight="1" x14ac:dyDescent="0.3">
      <c r="B478" s="7" t="s">
        <v>265</v>
      </c>
      <c r="C478" s="76">
        <f t="shared" si="32"/>
        <v>42.025399999999998</v>
      </c>
      <c r="D478" s="18">
        <f t="shared" si="32"/>
        <v>122.1709</v>
      </c>
      <c r="E478" s="78">
        <f t="shared" si="32"/>
        <v>-9</v>
      </c>
      <c r="F478" s="17">
        <f t="shared" si="33"/>
        <v>-1</v>
      </c>
      <c r="G478" s="18">
        <f t="shared" si="34"/>
        <v>17.12</v>
      </c>
      <c r="H478" s="19">
        <f t="shared" si="35"/>
        <v>-9</v>
      </c>
      <c r="I478" s="8" t="str" cm="1">
        <f t="array" ref="I478">_xlfn.CONCAT(ROUND(F478:H478,2)&amp;", ")</f>
        <v xml:space="preserve">-1, 17.12, -9, </v>
      </c>
      <c r="J478" s="8"/>
    </row>
    <row r="479" spans="2:10" ht="20.100000000000001" customHeight="1" x14ac:dyDescent="0.3">
      <c r="B479" s="7" t="s">
        <v>281</v>
      </c>
      <c r="C479" s="76">
        <f t="shared" si="32"/>
        <v>42.025399999999998</v>
      </c>
      <c r="D479" s="18">
        <f t="shared" si="32"/>
        <v>121.2209</v>
      </c>
      <c r="E479" s="78">
        <f t="shared" si="32"/>
        <v>-9</v>
      </c>
      <c r="F479" s="17">
        <f t="shared" si="33"/>
        <v>-1</v>
      </c>
      <c r="G479" s="18">
        <f t="shared" si="34"/>
        <v>16.170000000000002</v>
      </c>
      <c r="H479" s="19">
        <f t="shared" si="35"/>
        <v>-9</v>
      </c>
      <c r="I479" s="8" t="str" cm="1">
        <f t="array" ref="I479">_xlfn.CONCAT(ROUND(F479:H479,2)&amp;", ")</f>
        <v xml:space="preserve">-1, 16.17, -9, </v>
      </c>
      <c r="J479" s="8"/>
    </row>
    <row r="480" spans="2:10" ht="20.100000000000001" customHeight="1" x14ac:dyDescent="0.3">
      <c r="B480" s="7" t="s">
        <v>416</v>
      </c>
      <c r="C480" s="76">
        <f t="shared" si="32"/>
        <v>42.025399999999998</v>
      </c>
      <c r="D480" s="18">
        <f t="shared" si="32"/>
        <v>121.1709</v>
      </c>
      <c r="E480" s="78">
        <f t="shared" si="32"/>
        <v>-9</v>
      </c>
      <c r="F480" s="17">
        <f t="shared" si="33"/>
        <v>-1</v>
      </c>
      <c r="G480" s="18">
        <f t="shared" si="34"/>
        <v>16.12</v>
      </c>
      <c r="H480" s="19">
        <f t="shared" si="35"/>
        <v>-9</v>
      </c>
      <c r="I480" s="8" t="str" cm="1">
        <f t="array" ref="I480">_xlfn.CONCAT(ROUND(F480:H480,2)&amp;", ")</f>
        <v xml:space="preserve">-1, 16.12, -9, </v>
      </c>
      <c r="J480" s="8"/>
    </row>
    <row r="481" spans="2:10" ht="20.100000000000001" customHeight="1" x14ac:dyDescent="0.3">
      <c r="B481" s="7" t="s">
        <v>417</v>
      </c>
      <c r="C481" s="76">
        <f t="shared" si="32"/>
        <v>42.025399999999998</v>
      </c>
      <c r="D481" s="18">
        <f t="shared" si="32"/>
        <v>120.82089999999999</v>
      </c>
      <c r="E481" s="78">
        <f t="shared" si="32"/>
        <v>-9</v>
      </c>
      <c r="F481" s="17">
        <f t="shared" si="33"/>
        <v>-1</v>
      </c>
      <c r="G481" s="18">
        <f t="shared" si="34"/>
        <v>15.77</v>
      </c>
      <c r="H481" s="19">
        <f t="shared" si="35"/>
        <v>-9</v>
      </c>
      <c r="I481" s="8" t="str" cm="1">
        <f t="array" ref="I481">_xlfn.CONCAT(ROUND(F481:H481,2)&amp;", ")</f>
        <v xml:space="preserve">-1, 15.77, -9, </v>
      </c>
      <c r="J481" s="8"/>
    </row>
    <row r="482" spans="2:10" ht="20.100000000000001" customHeight="1" x14ac:dyDescent="0.3">
      <c r="B482" s="7" t="s">
        <v>418</v>
      </c>
      <c r="C482" s="76">
        <f t="shared" si="32"/>
        <v>42.025399999999998</v>
      </c>
      <c r="D482" s="18">
        <f t="shared" si="32"/>
        <v>120.7709</v>
      </c>
      <c r="E482" s="78">
        <f t="shared" si="32"/>
        <v>-9</v>
      </c>
      <c r="F482" s="17">
        <f t="shared" si="33"/>
        <v>-1</v>
      </c>
      <c r="G482" s="18">
        <f t="shared" si="34"/>
        <v>15.72</v>
      </c>
      <c r="H482" s="19">
        <f t="shared" si="35"/>
        <v>-9</v>
      </c>
      <c r="I482" s="8" t="str" cm="1">
        <f t="array" ref="I482">_xlfn.CONCAT(ROUND(F482:H482,2)&amp;", ")</f>
        <v xml:space="preserve">-1, 15.72, -9, </v>
      </c>
      <c r="J482" s="8"/>
    </row>
    <row r="483" spans="2:10" ht="20.100000000000001" customHeight="1" x14ac:dyDescent="0.3">
      <c r="B483" s="7" t="s">
        <v>419</v>
      </c>
      <c r="C483" s="76">
        <f t="shared" si="32"/>
        <v>42.025399999999998</v>
      </c>
      <c r="D483" s="18">
        <f t="shared" si="32"/>
        <v>119.9509</v>
      </c>
      <c r="E483" s="78">
        <f t="shared" si="32"/>
        <v>-9</v>
      </c>
      <c r="F483" s="17">
        <f t="shared" si="33"/>
        <v>-1</v>
      </c>
      <c r="G483" s="18">
        <f t="shared" si="34"/>
        <v>14.9</v>
      </c>
      <c r="H483" s="19">
        <f t="shared" si="35"/>
        <v>-9</v>
      </c>
      <c r="I483" s="8" t="str" cm="1">
        <f t="array" ref="I483">_xlfn.CONCAT(ROUND(F483:H483,2)&amp;", ")</f>
        <v xml:space="preserve">-1, 14.9, -9, </v>
      </c>
      <c r="J483" s="8"/>
    </row>
    <row r="484" spans="2:10" ht="20.100000000000001" customHeight="1" x14ac:dyDescent="0.3">
      <c r="B484" s="7" t="s">
        <v>420</v>
      </c>
      <c r="C484" s="76">
        <f t="shared" si="32"/>
        <v>42.025399999999998</v>
      </c>
      <c r="D484" s="18">
        <f t="shared" si="32"/>
        <v>118.9509</v>
      </c>
      <c r="E484" s="78">
        <f t="shared" si="32"/>
        <v>-9</v>
      </c>
      <c r="F484" s="17">
        <f t="shared" si="33"/>
        <v>-1</v>
      </c>
      <c r="G484" s="18">
        <f t="shared" si="34"/>
        <v>13.9</v>
      </c>
      <c r="H484" s="19">
        <f t="shared" si="35"/>
        <v>-9</v>
      </c>
      <c r="I484" s="8" t="str" cm="1">
        <f t="array" ref="I484">_xlfn.CONCAT(ROUND(F484:H484,2)&amp;", ")</f>
        <v xml:space="preserve">-1, 13.9, -9, </v>
      </c>
      <c r="J484" s="8"/>
    </row>
    <row r="485" spans="2:10" ht="20.100000000000001" customHeight="1" x14ac:dyDescent="0.3">
      <c r="B485" s="7" t="s">
        <v>421</v>
      </c>
      <c r="C485" s="76">
        <f t="shared" si="32"/>
        <v>42.025399999999998</v>
      </c>
      <c r="D485" s="18">
        <f t="shared" si="32"/>
        <v>117.9509</v>
      </c>
      <c r="E485" s="78">
        <f t="shared" si="32"/>
        <v>-9</v>
      </c>
      <c r="F485" s="17">
        <f t="shared" si="33"/>
        <v>-1</v>
      </c>
      <c r="G485" s="18">
        <f t="shared" si="34"/>
        <v>12.9</v>
      </c>
      <c r="H485" s="19">
        <f t="shared" si="35"/>
        <v>-9</v>
      </c>
      <c r="I485" s="8" t="str" cm="1">
        <f t="array" ref="I485">_xlfn.CONCAT(ROUND(F485:H485,2)&amp;", ")</f>
        <v xml:space="preserve">-1, 12.9, -9, </v>
      </c>
      <c r="J485" s="8"/>
    </row>
    <row r="486" spans="2:10" ht="20.100000000000001" customHeight="1" x14ac:dyDescent="0.3">
      <c r="B486" s="7" t="s">
        <v>422</v>
      </c>
      <c r="C486" s="76">
        <f t="shared" si="32"/>
        <v>42.025399999999998</v>
      </c>
      <c r="D486" s="18">
        <f t="shared" si="32"/>
        <v>116.9509</v>
      </c>
      <c r="E486" s="78">
        <f t="shared" si="32"/>
        <v>-9</v>
      </c>
      <c r="F486" s="17">
        <f t="shared" si="33"/>
        <v>-1</v>
      </c>
      <c r="G486" s="18">
        <f t="shared" si="34"/>
        <v>11.9</v>
      </c>
      <c r="H486" s="19">
        <f t="shared" si="35"/>
        <v>-9</v>
      </c>
      <c r="I486" s="8" t="str" cm="1">
        <f t="array" ref="I486">_xlfn.CONCAT(ROUND(F486:H486,2)&amp;", ")</f>
        <v xml:space="preserve">-1, 11.9, -9, </v>
      </c>
      <c r="J486" s="8"/>
    </row>
    <row r="487" spans="2:10" ht="20.100000000000001" customHeight="1" x14ac:dyDescent="0.3">
      <c r="B487" s="7" t="s">
        <v>423</v>
      </c>
      <c r="C487" s="76">
        <f t="shared" si="32"/>
        <v>42.025399999999998</v>
      </c>
      <c r="D487" s="18">
        <f t="shared" si="32"/>
        <v>115.9509</v>
      </c>
      <c r="E487" s="78">
        <f t="shared" si="32"/>
        <v>-9</v>
      </c>
      <c r="F487" s="17">
        <f t="shared" si="33"/>
        <v>-1</v>
      </c>
      <c r="G487" s="18">
        <f t="shared" si="34"/>
        <v>10.9</v>
      </c>
      <c r="H487" s="19">
        <f t="shared" si="35"/>
        <v>-9</v>
      </c>
      <c r="I487" s="8" t="str" cm="1">
        <f t="array" ref="I487">_xlfn.CONCAT(ROUND(F487:H487,2)&amp;", ")</f>
        <v xml:space="preserve">-1, 10.9, -9, </v>
      </c>
      <c r="J487" s="8"/>
    </row>
    <row r="488" spans="2:10" ht="20.100000000000001" customHeight="1" x14ac:dyDescent="0.3">
      <c r="B488" s="93" t="s">
        <v>412</v>
      </c>
      <c r="C488" s="76">
        <f t="shared" si="32"/>
        <v>42.025399999999998</v>
      </c>
      <c r="D488" s="18">
        <f t="shared" si="32"/>
        <v>115.7209</v>
      </c>
      <c r="E488" s="78">
        <f t="shared" si="32"/>
        <v>-9</v>
      </c>
      <c r="F488" s="17">
        <f t="shared" si="33"/>
        <v>-1</v>
      </c>
      <c r="G488" s="18">
        <f t="shared" si="34"/>
        <v>10.67</v>
      </c>
      <c r="H488" s="19">
        <f t="shared" si="35"/>
        <v>-9</v>
      </c>
      <c r="I488" s="8" t="str" cm="1">
        <f t="array" ref="I488">_xlfn.CONCAT(ROUND(F488:H488,2)&amp;", ")</f>
        <v xml:space="preserve">-1, 10.67, -9, </v>
      </c>
      <c r="J488" s="8"/>
    </row>
    <row r="489" spans="2:10" ht="20.100000000000001" customHeight="1" x14ac:dyDescent="0.3">
      <c r="B489" s="94" t="s">
        <v>402</v>
      </c>
      <c r="C489" s="76">
        <f t="shared" si="32"/>
        <v>53.825400000000002</v>
      </c>
      <c r="D489" s="18">
        <f t="shared" si="32"/>
        <v>104.0509</v>
      </c>
      <c r="E489" s="78">
        <f t="shared" si="32"/>
        <v>-9</v>
      </c>
      <c r="F489" s="17">
        <f t="shared" si="33"/>
        <v>10.8</v>
      </c>
      <c r="G489" s="18">
        <f t="shared" si="34"/>
        <v>-1</v>
      </c>
      <c r="H489" s="19">
        <f t="shared" si="35"/>
        <v>-9</v>
      </c>
      <c r="I489" s="8" t="str" cm="1">
        <f t="array" ref="I489">_xlfn.CONCAT(ROUND(F489:H489,2)&amp;", ")</f>
        <v xml:space="preserve">10.8, -1, -9, </v>
      </c>
      <c r="J489" s="8"/>
    </row>
    <row r="490" spans="2:10" ht="20.100000000000001" customHeight="1" x14ac:dyDescent="0.3">
      <c r="B490" s="92" t="s">
        <v>424</v>
      </c>
      <c r="C490" s="76">
        <f t="shared" si="32"/>
        <v>53.825400000000002</v>
      </c>
      <c r="D490" s="18">
        <f t="shared" si="32"/>
        <v>105.0009</v>
      </c>
      <c r="E490" s="78">
        <f t="shared" si="32"/>
        <v>-9</v>
      </c>
      <c r="F490" s="17">
        <f t="shared" si="33"/>
        <v>10.8</v>
      </c>
      <c r="G490" s="18">
        <f t="shared" si="34"/>
        <v>-0.05</v>
      </c>
      <c r="H490" s="19">
        <f t="shared" si="35"/>
        <v>-9</v>
      </c>
      <c r="I490" s="8" t="str" cm="1">
        <f t="array" ref="I490">_xlfn.CONCAT(ROUND(F490:H490,2)&amp;", ")</f>
        <v xml:space="preserve">10.8, -0.05, -9, </v>
      </c>
      <c r="J490" s="8"/>
    </row>
    <row r="491" spans="2:10" ht="20.100000000000001" customHeight="1" x14ac:dyDescent="0.3">
      <c r="B491" s="92" t="s">
        <v>425</v>
      </c>
      <c r="C491" s="76">
        <f t="shared" si="32"/>
        <v>53.825400000000002</v>
      </c>
      <c r="D491" s="18">
        <f t="shared" si="32"/>
        <v>105.82089999999999</v>
      </c>
      <c r="E491" s="78">
        <f t="shared" si="32"/>
        <v>-9</v>
      </c>
      <c r="F491" s="17">
        <f t="shared" si="33"/>
        <v>10.8</v>
      </c>
      <c r="G491" s="18">
        <f t="shared" si="34"/>
        <v>0.77</v>
      </c>
      <c r="H491" s="19">
        <f t="shared" si="35"/>
        <v>-9</v>
      </c>
      <c r="I491" s="8" t="str" cm="1">
        <f t="array" ref="I491">_xlfn.CONCAT(ROUND(F491:H491,2)&amp;", ")</f>
        <v xml:space="preserve">10.8, 0.77, -9, </v>
      </c>
      <c r="J491" s="8"/>
    </row>
    <row r="492" spans="2:10" ht="20.100000000000001" customHeight="1" x14ac:dyDescent="0.3">
      <c r="B492" s="93" t="s">
        <v>426</v>
      </c>
      <c r="C492" s="76">
        <f t="shared" si="32"/>
        <v>53.825400000000002</v>
      </c>
      <c r="D492" s="18">
        <f t="shared" si="32"/>
        <v>106.12090000000001</v>
      </c>
      <c r="E492" s="78">
        <f t="shared" si="32"/>
        <v>-9</v>
      </c>
      <c r="F492" s="17">
        <f t="shared" si="33"/>
        <v>10.8</v>
      </c>
      <c r="G492" s="18">
        <f t="shared" si="34"/>
        <v>1.07</v>
      </c>
      <c r="H492" s="19">
        <f t="shared" si="35"/>
        <v>-9</v>
      </c>
      <c r="I492" s="8" t="str" cm="1">
        <f t="array" ref="I492">_xlfn.CONCAT(ROUND(F492:H492,2)&amp;", ")</f>
        <v xml:space="preserve">10.8, 1.07, -9, </v>
      </c>
      <c r="J492" s="8"/>
    </row>
    <row r="493" spans="2:10" ht="20.100000000000001" customHeight="1" x14ac:dyDescent="0.3">
      <c r="B493" s="94" t="s">
        <v>426</v>
      </c>
      <c r="C493" s="76">
        <f t="shared" si="32"/>
        <v>53.825400000000002</v>
      </c>
      <c r="D493" s="18">
        <f t="shared" si="32"/>
        <v>106.12090000000001</v>
      </c>
      <c r="E493" s="78">
        <f t="shared" si="32"/>
        <v>-9</v>
      </c>
      <c r="F493" s="17">
        <f t="shared" si="33"/>
        <v>10.8</v>
      </c>
      <c r="G493" s="18">
        <f t="shared" si="34"/>
        <v>1.07</v>
      </c>
      <c r="H493" s="19">
        <f t="shared" si="35"/>
        <v>-9</v>
      </c>
      <c r="I493" s="8" t="str" cm="1">
        <f t="array" ref="I493">_xlfn.CONCAT(ROUND(F493:H493,2)&amp;", ")</f>
        <v xml:space="preserve">10.8, 1.07, -9, </v>
      </c>
      <c r="J493" s="8"/>
    </row>
    <row r="494" spans="2:10" ht="20.100000000000001" customHeight="1" x14ac:dyDescent="0.3">
      <c r="B494" s="92" t="s">
        <v>427</v>
      </c>
      <c r="C494" s="76">
        <f t="shared" si="32"/>
        <v>53.825400000000002</v>
      </c>
      <c r="D494" s="18">
        <f t="shared" si="32"/>
        <v>106.82089999999999</v>
      </c>
      <c r="E494" s="78">
        <f t="shared" si="32"/>
        <v>-9</v>
      </c>
      <c r="F494" s="17">
        <f t="shared" si="33"/>
        <v>10.8</v>
      </c>
      <c r="G494" s="18">
        <f t="shared" si="34"/>
        <v>1.77</v>
      </c>
      <c r="H494" s="19">
        <f t="shared" si="35"/>
        <v>-9</v>
      </c>
      <c r="I494" s="8" t="str" cm="1">
        <f t="array" ref="I494">_xlfn.CONCAT(ROUND(F494:H494,2)&amp;", ")</f>
        <v xml:space="preserve">10.8, 1.77, -9, </v>
      </c>
      <c r="J494" s="8"/>
    </row>
    <row r="495" spans="2:10" ht="20.100000000000001" customHeight="1" x14ac:dyDescent="0.3">
      <c r="B495" s="92" t="s">
        <v>428</v>
      </c>
      <c r="C495" s="76">
        <f t="shared" si="32"/>
        <v>53.825400000000002</v>
      </c>
      <c r="D495" s="18">
        <f t="shared" si="32"/>
        <v>107.82089999999999</v>
      </c>
      <c r="E495" s="78">
        <f t="shared" si="32"/>
        <v>-9</v>
      </c>
      <c r="F495" s="17">
        <f t="shared" si="33"/>
        <v>10.8</v>
      </c>
      <c r="G495" s="18">
        <f t="shared" si="34"/>
        <v>2.77</v>
      </c>
      <c r="H495" s="19">
        <f t="shared" si="35"/>
        <v>-9</v>
      </c>
      <c r="I495" s="8" t="str" cm="1">
        <f t="array" ref="I495">_xlfn.CONCAT(ROUND(F495:H495,2)&amp;", ")</f>
        <v xml:space="preserve">10.8, 2.77, -9, </v>
      </c>
      <c r="J495" s="8"/>
    </row>
    <row r="496" spans="2:10" ht="20.100000000000001" customHeight="1" x14ac:dyDescent="0.3">
      <c r="B496" s="92" t="s">
        <v>429</v>
      </c>
      <c r="C496" s="76">
        <f t="shared" si="32"/>
        <v>53.825400000000002</v>
      </c>
      <c r="D496" s="18">
        <f t="shared" si="32"/>
        <v>108.82089999999999</v>
      </c>
      <c r="E496" s="78">
        <f t="shared" si="32"/>
        <v>-9</v>
      </c>
      <c r="F496" s="17">
        <f t="shared" si="33"/>
        <v>10.8</v>
      </c>
      <c r="G496" s="18">
        <f t="shared" si="34"/>
        <v>3.77</v>
      </c>
      <c r="H496" s="19">
        <f t="shared" si="35"/>
        <v>-9</v>
      </c>
      <c r="I496" s="8" t="str" cm="1">
        <f t="array" ref="I496">_xlfn.CONCAT(ROUND(F496:H496,2)&amp;", ")</f>
        <v xml:space="preserve">10.8, 3.77, -9, </v>
      </c>
      <c r="J496" s="8"/>
    </row>
    <row r="497" spans="2:10" ht="20.100000000000001" customHeight="1" x14ac:dyDescent="0.3">
      <c r="B497" s="92" t="s">
        <v>430</v>
      </c>
      <c r="C497" s="76">
        <f t="shared" si="32"/>
        <v>53.825400000000002</v>
      </c>
      <c r="D497" s="18">
        <f t="shared" si="32"/>
        <v>109.82089999999999</v>
      </c>
      <c r="E497" s="78">
        <f t="shared" si="32"/>
        <v>-9</v>
      </c>
      <c r="F497" s="17">
        <f t="shared" si="33"/>
        <v>10.8</v>
      </c>
      <c r="G497" s="18">
        <f t="shared" si="34"/>
        <v>4.7699999999999996</v>
      </c>
      <c r="H497" s="19">
        <f t="shared" si="35"/>
        <v>-9</v>
      </c>
      <c r="I497" s="8" t="str" cm="1">
        <f t="array" ref="I497">_xlfn.CONCAT(ROUND(F497:H497,2)&amp;", ")</f>
        <v xml:space="preserve">10.8, 4.77, -9, </v>
      </c>
      <c r="J497" s="8"/>
    </row>
    <row r="498" spans="2:10" ht="20.100000000000001" customHeight="1" x14ac:dyDescent="0.3">
      <c r="B498" s="93" t="s">
        <v>431</v>
      </c>
      <c r="C498" s="76">
        <f t="shared" si="32"/>
        <v>53.825400000000002</v>
      </c>
      <c r="D498" s="18">
        <f t="shared" si="32"/>
        <v>110.07089999999999</v>
      </c>
      <c r="E498" s="78">
        <f t="shared" si="32"/>
        <v>-9</v>
      </c>
      <c r="F498" s="17">
        <f t="shared" si="33"/>
        <v>10.8</v>
      </c>
      <c r="G498" s="18">
        <f t="shared" si="34"/>
        <v>5.0199999999999996</v>
      </c>
      <c r="H498" s="19">
        <f t="shared" si="35"/>
        <v>-9</v>
      </c>
      <c r="I498" s="8" t="str" cm="1">
        <f t="array" ref="I498">_xlfn.CONCAT(ROUND(F498:H498,2)&amp;", ")</f>
        <v xml:space="preserve">10.8, 5.02, -9, </v>
      </c>
      <c r="J498" s="8"/>
    </row>
    <row r="499" spans="2:10" ht="20.100000000000001" customHeight="1" x14ac:dyDescent="0.3">
      <c r="B499" s="94" t="s">
        <v>431</v>
      </c>
      <c r="C499" s="76">
        <f t="shared" si="32"/>
        <v>53.825400000000002</v>
      </c>
      <c r="D499" s="18">
        <f t="shared" si="32"/>
        <v>110.07089999999999</v>
      </c>
      <c r="E499" s="78">
        <f t="shared" si="32"/>
        <v>-9</v>
      </c>
      <c r="F499" s="17">
        <f t="shared" si="33"/>
        <v>10.8</v>
      </c>
      <c r="G499" s="18">
        <f t="shared" si="34"/>
        <v>5.0199999999999996</v>
      </c>
      <c r="H499" s="19">
        <f t="shared" si="35"/>
        <v>-9</v>
      </c>
      <c r="I499" s="8" t="str" cm="1">
        <f t="array" ref="I499">_xlfn.CONCAT(ROUND(F499:H499,2)&amp;", ")</f>
        <v xml:space="preserve">10.8, 5.02, -9, </v>
      </c>
      <c r="J499" s="8"/>
    </row>
    <row r="500" spans="2:10" ht="20.100000000000001" customHeight="1" x14ac:dyDescent="0.3">
      <c r="B500" s="92" t="s">
        <v>432</v>
      </c>
      <c r="C500" s="76">
        <f t="shared" si="32"/>
        <v>53.825400000000002</v>
      </c>
      <c r="D500" s="18">
        <f t="shared" si="32"/>
        <v>110.82089999999999</v>
      </c>
      <c r="E500" s="78">
        <f t="shared" si="32"/>
        <v>-9</v>
      </c>
      <c r="F500" s="17">
        <f t="shared" si="33"/>
        <v>10.8</v>
      </c>
      <c r="G500" s="18">
        <f t="shared" si="34"/>
        <v>5.77</v>
      </c>
      <c r="H500" s="19">
        <f t="shared" si="35"/>
        <v>-9</v>
      </c>
      <c r="I500" s="8" t="str" cm="1">
        <f t="array" ref="I500">_xlfn.CONCAT(ROUND(F500:H500,2)&amp;", ")</f>
        <v xml:space="preserve">10.8, 5.77, -9, </v>
      </c>
      <c r="J500" s="8"/>
    </row>
    <row r="501" spans="2:10" ht="20.100000000000001" customHeight="1" x14ac:dyDescent="0.3">
      <c r="B501" s="92" t="s">
        <v>277</v>
      </c>
      <c r="C501" s="76">
        <f t="shared" si="32"/>
        <v>53.825400000000002</v>
      </c>
      <c r="D501" s="18">
        <f t="shared" si="32"/>
        <v>111.82089999999999</v>
      </c>
      <c r="E501" s="78">
        <f t="shared" si="32"/>
        <v>-9</v>
      </c>
      <c r="F501" s="17">
        <f t="shared" si="33"/>
        <v>10.8</v>
      </c>
      <c r="G501" s="18">
        <f t="shared" si="34"/>
        <v>6.77</v>
      </c>
      <c r="H501" s="19">
        <f t="shared" si="35"/>
        <v>-9</v>
      </c>
      <c r="I501" s="8" t="str" cm="1">
        <f t="array" ref="I501">_xlfn.CONCAT(ROUND(F501:H501,2)&amp;", ")</f>
        <v xml:space="preserve">10.8, 6.77, -9, </v>
      </c>
      <c r="J501" s="8"/>
    </row>
    <row r="502" spans="2:10" ht="20.100000000000001" customHeight="1" x14ac:dyDescent="0.3">
      <c r="B502" s="92" t="s">
        <v>433</v>
      </c>
      <c r="C502" s="76">
        <f t="shared" si="32"/>
        <v>53.825400000000002</v>
      </c>
      <c r="D502" s="18">
        <f t="shared" si="32"/>
        <v>112.82089999999999</v>
      </c>
      <c r="E502" s="78">
        <f t="shared" si="32"/>
        <v>-9</v>
      </c>
      <c r="F502" s="17">
        <f t="shared" si="33"/>
        <v>10.8</v>
      </c>
      <c r="G502" s="18">
        <f t="shared" si="34"/>
        <v>7.77</v>
      </c>
      <c r="H502" s="19">
        <f t="shared" si="35"/>
        <v>-9</v>
      </c>
      <c r="I502" s="8" t="str" cm="1">
        <f t="array" ref="I502">_xlfn.CONCAT(ROUND(F502:H502,2)&amp;", ")</f>
        <v xml:space="preserve">10.8, 7.77, -9, </v>
      </c>
      <c r="J502" s="8"/>
    </row>
    <row r="503" spans="2:10" ht="20.100000000000001" customHeight="1" x14ac:dyDescent="0.3">
      <c r="B503" s="93" t="s">
        <v>276</v>
      </c>
      <c r="C503" s="76">
        <f t="shared" ref="C503:E566" si="36">MID($B503,SEARCH(C$2,$B503)+3,8)*1</f>
        <v>53.825400000000002</v>
      </c>
      <c r="D503" s="18">
        <f t="shared" si="36"/>
        <v>113.57089999999999</v>
      </c>
      <c r="E503" s="78">
        <f t="shared" si="36"/>
        <v>-9</v>
      </c>
      <c r="F503" s="17">
        <f t="shared" si="33"/>
        <v>10.8</v>
      </c>
      <c r="G503" s="18">
        <f t="shared" si="34"/>
        <v>8.52</v>
      </c>
      <c r="H503" s="19">
        <f t="shared" si="35"/>
        <v>-9</v>
      </c>
      <c r="I503" s="8" t="str" cm="1">
        <f t="array" ref="I503">_xlfn.CONCAT(ROUND(F503:H503,2)&amp;", ")</f>
        <v xml:space="preserve">10.8, 8.52, -9, </v>
      </c>
      <c r="J503" s="8"/>
    </row>
    <row r="504" spans="2:10" ht="20.100000000000001" customHeight="1" x14ac:dyDescent="0.3">
      <c r="B504" s="94" t="s">
        <v>434</v>
      </c>
      <c r="C504" s="76">
        <f t="shared" si="36"/>
        <v>53.825400000000002</v>
      </c>
      <c r="D504" s="18">
        <f t="shared" si="36"/>
        <v>113.5959</v>
      </c>
      <c r="E504" s="78">
        <f t="shared" si="36"/>
        <v>-9</v>
      </c>
      <c r="F504" s="17">
        <f t="shared" si="33"/>
        <v>10.8</v>
      </c>
      <c r="G504" s="18">
        <f t="shared" si="34"/>
        <v>8.5500000000000007</v>
      </c>
      <c r="H504" s="19">
        <f t="shared" si="35"/>
        <v>-9</v>
      </c>
      <c r="I504" s="8" t="str" cm="1">
        <f t="array" ref="I504">_xlfn.CONCAT(ROUND(F504:H504,2)&amp;", ")</f>
        <v xml:space="preserve">10.8, 8.55, -9, </v>
      </c>
      <c r="J504" s="8"/>
    </row>
    <row r="505" spans="2:10" ht="20.100000000000001" customHeight="1" x14ac:dyDescent="0.3">
      <c r="B505" s="92" t="s">
        <v>435</v>
      </c>
      <c r="C505" s="76">
        <f t="shared" si="36"/>
        <v>53.825400000000002</v>
      </c>
      <c r="D505" s="18">
        <f t="shared" si="36"/>
        <v>113.9509</v>
      </c>
      <c r="E505" s="78">
        <f t="shared" si="36"/>
        <v>-9</v>
      </c>
      <c r="F505" s="17">
        <f t="shared" si="33"/>
        <v>10.8</v>
      </c>
      <c r="G505" s="18">
        <f t="shared" si="34"/>
        <v>8.9</v>
      </c>
      <c r="H505" s="19">
        <f t="shared" si="35"/>
        <v>-9</v>
      </c>
      <c r="I505" s="8" t="str" cm="1">
        <f t="array" ref="I505">_xlfn.CONCAT(ROUND(F505:H505,2)&amp;", ")</f>
        <v xml:space="preserve">10.8, 8.9, -9, </v>
      </c>
      <c r="J505" s="8"/>
    </row>
    <row r="506" spans="2:10" ht="20.100000000000001" customHeight="1" x14ac:dyDescent="0.3">
      <c r="B506" s="92" t="s">
        <v>436</v>
      </c>
      <c r="C506" s="76">
        <f t="shared" si="36"/>
        <v>53.825400000000002</v>
      </c>
      <c r="D506" s="18">
        <f t="shared" si="36"/>
        <v>114.9509</v>
      </c>
      <c r="E506" s="78">
        <f t="shared" si="36"/>
        <v>-9</v>
      </c>
      <c r="F506" s="17">
        <f t="shared" si="33"/>
        <v>10.8</v>
      </c>
      <c r="G506" s="18">
        <f t="shared" si="34"/>
        <v>9.9</v>
      </c>
      <c r="H506" s="19">
        <f t="shared" si="35"/>
        <v>-9</v>
      </c>
      <c r="I506" s="8" t="str" cm="1">
        <f t="array" ref="I506">_xlfn.CONCAT(ROUND(F506:H506,2)&amp;", ")</f>
        <v xml:space="preserve">10.8, 9.9, -9, </v>
      </c>
      <c r="J506" s="8"/>
    </row>
    <row r="507" spans="2:10" ht="20.100000000000001" customHeight="1" x14ac:dyDescent="0.3">
      <c r="B507" s="92" t="s">
        <v>437</v>
      </c>
      <c r="C507" s="76">
        <f t="shared" si="36"/>
        <v>53.825400000000002</v>
      </c>
      <c r="D507" s="18">
        <f t="shared" si="36"/>
        <v>115.9509</v>
      </c>
      <c r="E507" s="78">
        <f t="shared" si="36"/>
        <v>-9</v>
      </c>
      <c r="F507" s="17">
        <f t="shared" si="33"/>
        <v>10.8</v>
      </c>
      <c r="G507" s="18">
        <f t="shared" si="34"/>
        <v>10.9</v>
      </c>
      <c r="H507" s="19">
        <f t="shared" si="35"/>
        <v>-9</v>
      </c>
      <c r="I507" s="8" t="str" cm="1">
        <f t="array" ref="I507">_xlfn.CONCAT(ROUND(F507:H507,2)&amp;", ")</f>
        <v xml:space="preserve">10.8, 10.9, -9, </v>
      </c>
      <c r="J507" s="8"/>
    </row>
    <row r="508" spans="2:10" ht="20.100000000000001" customHeight="1" x14ac:dyDescent="0.3">
      <c r="B508" s="93" t="s">
        <v>275</v>
      </c>
      <c r="C508" s="76">
        <f t="shared" si="36"/>
        <v>53.825400000000002</v>
      </c>
      <c r="D508" s="18">
        <f t="shared" si="36"/>
        <v>116.12090000000001</v>
      </c>
      <c r="E508" s="78">
        <f t="shared" si="36"/>
        <v>-9</v>
      </c>
      <c r="F508" s="17">
        <f t="shared" si="33"/>
        <v>10.8</v>
      </c>
      <c r="G508" s="18">
        <f t="shared" si="34"/>
        <v>11.07</v>
      </c>
      <c r="H508" s="19">
        <f t="shared" si="35"/>
        <v>-9</v>
      </c>
      <c r="I508" s="8" t="str" cm="1">
        <f t="array" ref="I508">_xlfn.CONCAT(ROUND(F508:H508,2)&amp;", ")</f>
        <v xml:space="preserve">10.8, 11.07, -9, </v>
      </c>
      <c r="J508" s="8"/>
    </row>
    <row r="509" spans="2:10" ht="20.100000000000001" customHeight="1" x14ac:dyDescent="0.3">
      <c r="B509" s="94" t="s">
        <v>275</v>
      </c>
      <c r="C509" s="76">
        <f t="shared" si="36"/>
        <v>53.825400000000002</v>
      </c>
      <c r="D509" s="18">
        <f t="shared" si="36"/>
        <v>116.12090000000001</v>
      </c>
      <c r="E509" s="78">
        <f t="shared" si="36"/>
        <v>-9</v>
      </c>
      <c r="F509" s="17">
        <f t="shared" si="33"/>
        <v>10.8</v>
      </c>
      <c r="G509" s="18">
        <f t="shared" si="34"/>
        <v>11.07</v>
      </c>
      <c r="H509" s="19">
        <f t="shared" si="35"/>
        <v>-9</v>
      </c>
      <c r="I509" s="8" t="str" cm="1">
        <f t="array" ref="I509">_xlfn.CONCAT(ROUND(F509:H509,2)&amp;", ")</f>
        <v xml:space="preserve">10.8, 11.07, -9, </v>
      </c>
      <c r="J509" s="8"/>
    </row>
    <row r="510" spans="2:10" ht="20.100000000000001" customHeight="1" x14ac:dyDescent="0.3">
      <c r="B510" s="92" t="s">
        <v>438</v>
      </c>
      <c r="C510" s="76">
        <f t="shared" si="36"/>
        <v>53.825400000000002</v>
      </c>
      <c r="D510" s="18">
        <f t="shared" si="36"/>
        <v>116.9509</v>
      </c>
      <c r="E510" s="78">
        <f t="shared" si="36"/>
        <v>-9</v>
      </c>
      <c r="F510" s="17">
        <f t="shared" si="33"/>
        <v>10.8</v>
      </c>
      <c r="G510" s="18">
        <f t="shared" si="34"/>
        <v>11.9</v>
      </c>
      <c r="H510" s="19">
        <f t="shared" si="35"/>
        <v>-9</v>
      </c>
      <c r="I510" s="8" t="str" cm="1">
        <f t="array" ref="I510">_xlfn.CONCAT(ROUND(F510:H510,2)&amp;", ")</f>
        <v xml:space="preserve">10.8, 11.9, -9, </v>
      </c>
      <c r="J510" s="8"/>
    </row>
    <row r="511" spans="2:10" ht="20.100000000000001" customHeight="1" x14ac:dyDescent="0.3">
      <c r="B511" s="92" t="s">
        <v>274</v>
      </c>
      <c r="C511" s="76">
        <f t="shared" si="36"/>
        <v>53.825400000000002</v>
      </c>
      <c r="D511" s="18">
        <f t="shared" si="36"/>
        <v>117.9509</v>
      </c>
      <c r="E511" s="78">
        <f t="shared" si="36"/>
        <v>-9</v>
      </c>
      <c r="F511" s="17">
        <f t="shared" si="33"/>
        <v>10.8</v>
      </c>
      <c r="G511" s="18">
        <f t="shared" si="34"/>
        <v>12.9</v>
      </c>
      <c r="H511" s="19">
        <f t="shared" si="35"/>
        <v>-9</v>
      </c>
      <c r="I511" s="8" t="str" cm="1">
        <f t="array" ref="I511">_xlfn.CONCAT(ROUND(F511:H511,2)&amp;", ")</f>
        <v xml:space="preserve">10.8, 12.9, -9, </v>
      </c>
      <c r="J511" s="8"/>
    </row>
    <row r="512" spans="2:10" ht="20.100000000000001" customHeight="1" x14ac:dyDescent="0.3">
      <c r="B512" s="92" t="s">
        <v>439</v>
      </c>
      <c r="C512" s="76">
        <f t="shared" si="36"/>
        <v>53.825400000000002</v>
      </c>
      <c r="D512" s="18">
        <f t="shared" si="36"/>
        <v>118.9509</v>
      </c>
      <c r="E512" s="78">
        <f t="shared" si="36"/>
        <v>-9</v>
      </c>
      <c r="F512" s="17">
        <f t="shared" si="33"/>
        <v>10.8</v>
      </c>
      <c r="G512" s="18">
        <f t="shared" si="34"/>
        <v>13.9</v>
      </c>
      <c r="H512" s="19">
        <f t="shared" si="35"/>
        <v>-9</v>
      </c>
      <c r="I512" s="8" t="str" cm="1">
        <f t="array" ref="I512">_xlfn.CONCAT(ROUND(F512:H512,2)&amp;", ")</f>
        <v xml:space="preserve">10.8, 13.9, -9, </v>
      </c>
      <c r="J512" s="8"/>
    </row>
    <row r="513" spans="1:10" ht="20.100000000000001" customHeight="1" x14ac:dyDescent="0.3">
      <c r="B513" s="92" t="s">
        <v>440</v>
      </c>
      <c r="C513" s="76">
        <f t="shared" si="36"/>
        <v>53.825400000000002</v>
      </c>
      <c r="D513" s="18">
        <f t="shared" si="36"/>
        <v>119.9509</v>
      </c>
      <c r="E513" s="78">
        <f t="shared" si="36"/>
        <v>-9</v>
      </c>
      <c r="F513" s="17">
        <f t="shared" si="33"/>
        <v>10.8</v>
      </c>
      <c r="G513" s="18">
        <f t="shared" si="34"/>
        <v>14.9</v>
      </c>
      <c r="H513" s="19">
        <f t="shared" si="35"/>
        <v>-9</v>
      </c>
      <c r="I513" s="8" t="str" cm="1">
        <f t="array" ref="I513">_xlfn.CONCAT(ROUND(F513:H513,2)&amp;", ")</f>
        <v xml:space="preserve">10.8, 14.9, -9, </v>
      </c>
      <c r="J513" s="8"/>
    </row>
    <row r="514" spans="1:10" ht="20.100000000000001" customHeight="1" x14ac:dyDescent="0.3">
      <c r="B514" s="92" t="s">
        <v>273</v>
      </c>
      <c r="C514" s="76">
        <f t="shared" si="36"/>
        <v>53.825400000000002</v>
      </c>
      <c r="D514" s="18">
        <f t="shared" si="36"/>
        <v>120.7709</v>
      </c>
      <c r="E514" s="78">
        <f t="shared" si="36"/>
        <v>-9</v>
      </c>
      <c r="F514" s="17">
        <f t="shared" si="33"/>
        <v>10.8</v>
      </c>
      <c r="G514" s="18">
        <f t="shared" si="34"/>
        <v>15.72</v>
      </c>
      <c r="H514" s="19">
        <f t="shared" si="35"/>
        <v>-9</v>
      </c>
      <c r="I514" s="8" t="str" cm="1">
        <f t="array" ref="I514">_xlfn.CONCAT(ROUND(F514:H514,2)&amp;", ")</f>
        <v xml:space="preserve">10.8, 15.72, -9, </v>
      </c>
      <c r="J514" s="8"/>
    </row>
    <row r="515" spans="1:10" ht="20.100000000000001" customHeight="1" x14ac:dyDescent="0.3">
      <c r="B515" s="92" t="s">
        <v>441</v>
      </c>
      <c r="C515" s="76">
        <f t="shared" si="36"/>
        <v>53.825400000000002</v>
      </c>
      <c r="D515" s="18">
        <f t="shared" si="36"/>
        <v>120.9509</v>
      </c>
      <c r="E515" s="78">
        <f t="shared" si="36"/>
        <v>-9</v>
      </c>
      <c r="F515" s="17">
        <f t="shared" si="33"/>
        <v>10.8</v>
      </c>
      <c r="G515" s="18">
        <f t="shared" si="34"/>
        <v>15.9</v>
      </c>
      <c r="H515" s="19">
        <f t="shared" si="35"/>
        <v>-9</v>
      </c>
      <c r="I515" s="8" t="str" cm="1">
        <f t="array" ref="I515">_xlfn.CONCAT(ROUND(F515:H515,2)&amp;", ")</f>
        <v xml:space="preserve">10.8, 15.9, -9, </v>
      </c>
      <c r="J515" s="8"/>
    </row>
    <row r="516" spans="1:10" ht="20.100000000000001" customHeight="1" x14ac:dyDescent="0.3">
      <c r="B516" s="92" t="s">
        <v>442</v>
      </c>
      <c r="C516" s="76">
        <f t="shared" si="36"/>
        <v>53.825400000000002</v>
      </c>
      <c r="D516" s="18">
        <f t="shared" si="36"/>
        <v>121.2209</v>
      </c>
      <c r="E516" s="78">
        <f t="shared" si="36"/>
        <v>-9</v>
      </c>
      <c r="F516" s="17">
        <f t="shared" si="33"/>
        <v>10.8</v>
      </c>
      <c r="G516" s="18">
        <f t="shared" si="34"/>
        <v>16.170000000000002</v>
      </c>
      <c r="H516" s="19">
        <f t="shared" si="35"/>
        <v>-9</v>
      </c>
      <c r="I516" s="8" t="str" cm="1">
        <f t="array" ref="I516">_xlfn.CONCAT(ROUND(F516:H516,2)&amp;", ")</f>
        <v xml:space="preserve">10.8, 16.17, -9, </v>
      </c>
      <c r="J516" s="8"/>
    </row>
    <row r="517" spans="1:10" ht="20.100000000000001" customHeight="1" x14ac:dyDescent="0.3">
      <c r="B517" s="92" t="s">
        <v>271</v>
      </c>
      <c r="C517" s="76">
        <f t="shared" si="36"/>
        <v>53.825400000000002</v>
      </c>
      <c r="D517" s="18">
        <f t="shared" si="36"/>
        <v>122.1709</v>
      </c>
      <c r="E517" s="78">
        <f t="shared" si="36"/>
        <v>-9</v>
      </c>
      <c r="F517" s="17">
        <f t="shared" si="33"/>
        <v>10.8</v>
      </c>
      <c r="G517" s="18">
        <f t="shared" si="34"/>
        <v>17.12</v>
      </c>
      <c r="H517" s="19">
        <f t="shared" si="35"/>
        <v>-9</v>
      </c>
      <c r="I517" s="8" t="str" cm="1">
        <f t="array" ref="I517">_xlfn.CONCAT(ROUND(F517:H517,2)&amp;", ")</f>
        <v xml:space="preserve">10.8, 17.12, -9, </v>
      </c>
      <c r="J517" s="8"/>
    </row>
    <row r="518" spans="1:10" ht="20.100000000000001" customHeight="1" x14ac:dyDescent="0.3">
      <c r="A518" s="46"/>
      <c r="B518" s="46" t="s">
        <v>278</v>
      </c>
      <c r="C518" s="20">
        <f t="shared" si="36"/>
        <v>47.875399999999999</v>
      </c>
      <c r="D518" s="21">
        <f t="shared" si="36"/>
        <v>121.2209</v>
      </c>
      <c r="E518" s="65">
        <f t="shared" si="36"/>
        <v>-9</v>
      </c>
      <c r="F518" s="20">
        <f t="shared" ref="F518:F581" si="37">ROUND(C518-$L$2,2)</f>
        <v>4.8499999999999996</v>
      </c>
      <c r="G518" s="21">
        <f t="shared" ref="G518:G581" si="38">ROUND(D518-$L$3,2)</f>
        <v>16.170000000000002</v>
      </c>
      <c r="H518" s="22">
        <f t="shared" ref="H518:H581" si="39">ROUND(E518-$L$4,2)</f>
        <v>-9</v>
      </c>
      <c r="I518" s="8" t="str" cm="1">
        <f t="array" ref="I518">_xlfn.CONCAT(ROUND(F518:H518,2)&amp;", ")</f>
        <v xml:space="preserve">4.85, 16.17, -9, </v>
      </c>
      <c r="J518" s="8"/>
    </row>
    <row r="519" spans="1:10" ht="20.100000000000001" customHeight="1" x14ac:dyDescent="0.3">
      <c r="B519" s="7" t="s">
        <v>443</v>
      </c>
      <c r="C519" s="17">
        <f t="shared" si="36"/>
        <v>46.9754</v>
      </c>
      <c r="D519" s="18">
        <f t="shared" si="36"/>
        <v>121.2209</v>
      </c>
      <c r="E519" s="64">
        <f t="shared" si="36"/>
        <v>-9</v>
      </c>
      <c r="F519" s="17">
        <f t="shared" si="37"/>
        <v>3.95</v>
      </c>
      <c r="G519" s="18">
        <f t="shared" si="38"/>
        <v>16.170000000000002</v>
      </c>
      <c r="H519" s="19">
        <f t="shared" si="39"/>
        <v>-9</v>
      </c>
      <c r="I519" s="8" t="str" cm="1">
        <f t="array" ref="I519">_xlfn.CONCAT(ROUND(F519:H519,2)&amp;", ")</f>
        <v xml:space="preserve">3.95, 16.17, -9, </v>
      </c>
      <c r="J519" s="8"/>
    </row>
    <row r="520" spans="1:10" ht="20.100000000000001" customHeight="1" x14ac:dyDescent="0.3">
      <c r="B520" s="7" t="s">
        <v>444</v>
      </c>
      <c r="C520" s="17">
        <f t="shared" si="36"/>
        <v>45.9754</v>
      </c>
      <c r="D520" s="18">
        <f t="shared" si="36"/>
        <v>121.2209</v>
      </c>
      <c r="E520" s="64">
        <f t="shared" si="36"/>
        <v>-9</v>
      </c>
      <c r="F520" s="17">
        <f t="shared" si="37"/>
        <v>2.95</v>
      </c>
      <c r="G520" s="18">
        <f t="shared" si="38"/>
        <v>16.170000000000002</v>
      </c>
      <c r="H520" s="19">
        <f t="shared" si="39"/>
        <v>-9</v>
      </c>
      <c r="I520" s="8" t="str" cm="1">
        <f t="array" ref="I520">_xlfn.CONCAT(ROUND(F520:H520,2)&amp;", ")</f>
        <v xml:space="preserve">2.95, 16.17, -9, </v>
      </c>
      <c r="J520" s="8"/>
    </row>
    <row r="521" spans="1:10" ht="20.100000000000001" customHeight="1" x14ac:dyDescent="0.3">
      <c r="B521" s="7" t="s">
        <v>445</v>
      </c>
      <c r="C521" s="17">
        <f t="shared" si="36"/>
        <v>44.9754</v>
      </c>
      <c r="D521" s="18">
        <f t="shared" si="36"/>
        <v>121.2209</v>
      </c>
      <c r="E521" s="64">
        <f t="shared" si="36"/>
        <v>-9</v>
      </c>
      <c r="F521" s="17">
        <f t="shared" si="37"/>
        <v>1.95</v>
      </c>
      <c r="G521" s="18">
        <f t="shared" si="38"/>
        <v>16.170000000000002</v>
      </c>
      <c r="H521" s="19">
        <f t="shared" si="39"/>
        <v>-9</v>
      </c>
      <c r="I521" s="8" t="str" cm="1">
        <f t="array" ref="I521">_xlfn.CONCAT(ROUND(F521:H521,2)&amp;", ")</f>
        <v xml:space="preserve">1.95, 16.17, -9, </v>
      </c>
      <c r="J521" s="8"/>
    </row>
    <row r="522" spans="1:10" ht="20.100000000000001" customHeight="1" x14ac:dyDescent="0.3">
      <c r="B522" s="7" t="s">
        <v>446</v>
      </c>
      <c r="C522" s="17">
        <f t="shared" si="36"/>
        <v>43.9754</v>
      </c>
      <c r="D522" s="18">
        <f t="shared" si="36"/>
        <v>121.2209</v>
      </c>
      <c r="E522" s="64">
        <f t="shared" si="36"/>
        <v>-9</v>
      </c>
      <c r="F522" s="17">
        <f t="shared" si="37"/>
        <v>0.95</v>
      </c>
      <c r="G522" s="18">
        <f t="shared" si="38"/>
        <v>16.170000000000002</v>
      </c>
      <c r="H522" s="19">
        <f t="shared" si="39"/>
        <v>-9</v>
      </c>
      <c r="I522" s="8" t="str" cm="1">
        <f t="array" ref="I522">_xlfn.CONCAT(ROUND(F522:H522,2)&amp;", ")</f>
        <v xml:space="preserve">0.95, 16.17, -9, </v>
      </c>
      <c r="J522" s="8"/>
    </row>
    <row r="523" spans="1:10" ht="20.100000000000001" customHeight="1" x14ac:dyDescent="0.3">
      <c r="B523" s="7" t="s">
        <v>280</v>
      </c>
      <c r="C523" s="17">
        <f t="shared" si="36"/>
        <v>42.9754</v>
      </c>
      <c r="D523" s="18">
        <f t="shared" si="36"/>
        <v>121.2209</v>
      </c>
      <c r="E523" s="64">
        <f t="shared" si="36"/>
        <v>-9</v>
      </c>
      <c r="F523" s="17">
        <f t="shared" si="37"/>
        <v>-0.05</v>
      </c>
      <c r="G523" s="18">
        <f t="shared" si="38"/>
        <v>16.170000000000002</v>
      </c>
      <c r="H523" s="19">
        <f t="shared" si="39"/>
        <v>-9</v>
      </c>
      <c r="I523" s="8" t="str" cm="1">
        <f t="array" ref="I523">_xlfn.CONCAT(ROUND(F523:H523,2)&amp;", ")</f>
        <v xml:space="preserve">-0.05, 16.17, -9, </v>
      </c>
      <c r="J523" s="8"/>
    </row>
    <row r="524" spans="1:10" ht="20.100000000000001" customHeight="1" x14ac:dyDescent="0.3">
      <c r="B524" s="7" t="s">
        <v>281</v>
      </c>
      <c r="C524" s="17">
        <f t="shared" si="36"/>
        <v>42.025399999999998</v>
      </c>
      <c r="D524" s="18">
        <f t="shared" si="36"/>
        <v>121.2209</v>
      </c>
      <c r="E524" s="64">
        <f t="shared" si="36"/>
        <v>-9</v>
      </c>
      <c r="F524" s="17">
        <f t="shared" si="37"/>
        <v>-1</v>
      </c>
      <c r="G524" s="18">
        <f t="shared" si="38"/>
        <v>16.170000000000002</v>
      </c>
      <c r="H524" s="19">
        <f t="shared" si="39"/>
        <v>-9</v>
      </c>
      <c r="I524" s="8" t="str" cm="1">
        <f t="array" ref="I524">_xlfn.CONCAT(ROUND(F524:H524,2)&amp;", ")</f>
        <v xml:space="preserve">-1, 16.17, -9, </v>
      </c>
      <c r="J524" s="8"/>
    </row>
    <row r="525" spans="1:10" ht="20.100000000000001" customHeight="1" x14ac:dyDescent="0.3">
      <c r="B525" s="7" t="s">
        <v>447</v>
      </c>
      <c r="C525" s="17">
        <f t="shared" si="36"/>
        <v>47.875399999999999</v>
      </c>
      <c r="D525" s="18">
        <f t="shared" si="36"/>
        <v>121.1709</v>
      </c>
      <c r="E525" s="64">
        <f t="shared" si="36"/>
        <v>-9</v>
      </c>
      <c r="F525" s="17">
        <f t="shared" si="37"/>
        <v>4.8499999999999996</v>
      </c>
      <c r="G525" s="18">
        <f t="shared" si="38"/>
        <v>16.12</v>
      </c>
      <c r="H525" s="19">
        <f t="shared" si="39"/>
        <v>-9</v>
      </c>
      <c r="I525" s="8" t="str" cm="1">
        <f t="array" ref="I525">_xlfn.CONCAT(ROUND(F525:H525,2)&amp;", ")</f>
        <v xml:space="preserve">4.85, 16.12, -9, </v>
      </c>
      <c r="J525" s="8"/>
    </row>
    <row r="526" spans="1:10" ht="20.100000000000001" customHeight="1" x14ac:dyDescent="0.3">
      <c r="B526" s="7" t="s">
        <v>448</v>
      </c>
      <c r="C526" s="17">
        <f t="shared" si="36"/>
        <v>46.9754</v>
      </c>
      <c r="D526" s="18">
        <f t="shared" si="36"/>
        <v>121.1709</v>
      </c>
      <c r="E526" s="64">
        <f t="shared" si="36"/>
        <v>-9</v>
      </c>
      <c r="F526" s="17">
        <f t="shared" si="37"/>
        <v>3.95</v>
      </c>
      <c r="G526" s="18">
        <f t="shared" si="38"/>
        <v>16.12</v>
      </c>
      <c r="H526" s="19">
        <f t="shared" si="39"/>
        <v>-9</v>
      </c>
      <c r="I526" s="8" t="str" cm="1">
        <f t="array" ref="I526">_xlfn.CONCAT(ROUND(F526:H526,2)&amp;", ")</f>
        <v xml:space="preserve">3.95, 16.12, -9, </v>
      </c>
      <c r="J526" s="8"/>
    </row>
    <row r="527" spans="1:10" ht="20.100000000000001" customHeight="1" x14ac:dyDescent="0.3">
      <c r="B527" s="7" t="s">
        <v>449</v>
      </c>
      <c r="C527" s="17">
        <f t="shared" si="36"/>
        <v>45.9754</v>
      </c>
      <c r="D527" s="18">
        <f t="shared" si="36"/>
        <v>121.1709</v>
      </c>
      <c r="E527" s="64">
        <f t="shared" si="36"/>
        <v>-9</v>
      </c>
      <c r="F527" s="17">
        <f t="shared" si="37"/>
        <v>2.95</v>
      </c>
      <c r="G527" s="18">
        <f t="shared" si="38"/>
        <v>16.12</v>
      </c>
      <c r="H527" s="19">
        <f t="shared" si="39"/>
        <v>-9</v>
      </c>
      <c r="I527" s="8" t="str" cm="1">
        <f t="array" ref="I527">_xlfn.CONCAT(ROUND(F527:H527,2)&amp;", ")</f>
        <v xml:space="preserve">2.95, 16.12, -9, </v>
      </c>
      <c r="J527" s="8"/>
    </row>
    <row r="528" spans="1:10" ht="20.100000000000001" customHeight="1" x14ac:dyDescent="0.3">
      <c r="B528" s="7" t="s">
        <v>450</v>
      </c>
      <c r="C528" s="17">
        <f t="shared" si="36"/>
        <v>44.9754</v>
      </c>
      <c r="D528" s="18">
        <f t="shared" si="36"/>
        <v>121.1709</v>
      </c>
      <c r="E528" s="64">
        <f t="shared" si="36"/>
        <v>-9</v>
      </c>
      <c r="F528" s="17">
        <f t="shared" si="37"/>
        <v>1.95</v>
      </c>
      <c r="G528" s="18">
        <f t="shared" si="38"/>
        <v>16.12</v>
      </c>
      <c r="H528" s="19">
        <f t="shared" si="39"/>
        <v>-9</v>
      </c>
      <c r="I528" s="8" t="str" cm="1">
        <f t="array" ref="I528">_xlfn.CONCAT(ROUND(F528:H528,2)&amp;", ")</f>
        <v xml:space="preserve">1.95, 16.12, -9, </v>
      </c>
      <c r="J528" s="8"/>
    </row>
    <row r="529" spans="2:10" ht="20.100000000000001" customHeight="1" x14ac:dyDescent="0.3">
      <c r="B529" s="7" t="s">
        <v>451</v>
      </c>
      <c r="C529" s="17">
        <f t="shared" si="36"/>
        <v>43.9754</v>
      </c>
      <c r="D529" s="18">
        <f t="shared" si="36"/>
        <v>121.1709</v>
      </c>
      <c r="E529" s="64">
        <f t="shared" si="36"/>
        <v>-9</v>
      </c>
      <c r="F529" s="17">
        <f t="shared" si="37"/>
        <v>0.95</v>
      </c>
      <c r="G529" s="18">
        <f t="shared" si="38"/>
        <v>16.12</v>
      </c>
      <c r="H529" s="19">
        <f t="shared" si="39"/>
        <v>-9</v>
      </c>
      <c r="I529" s="8" t="str" cm="1">
        <f t="array" ref="I529">_xlfn.CONCAT(ROUND(F529:H529,2)&amp;", ")</f>
        <v xml:space="preserve">0.95, 16.12, -9, </v>
      </c>
      <c r="J529" s="8"/>
    </row>
    <row r="530" spans="2:10" ht="20.100000000000001" customHeight="1" x14ac:dyDescent="0.3">
      <c r="B530" s="7" t="s">
        <v>452</v>
      </c>
      <c r="C530" s="17">
        <f t="shared" si="36"/>
        <v>42.9754</v>
      </c>
      <c r="D530" s="18">
        <f t="shared" si="36"/>
        <v>121.1709</v>
      </c>
      <c r="E530" s="64">
        <f t="shared" si="36"/>
        <v>-9</v>
      </c>
      <c r="F530" s="17">
        <f t="shared" si="37"/>
        <v>-0.05</v>
      </c>
      <c r="G530" s="18">
        <f t="shared" si="38"/>
        <v>16.12</v>
      </c>
      <c r="H530" s="19">
        <f t="shared" si="39"/>
        <v>-9</v>
      </c>
      <c r="I530" s="8" t="str" cm="1">
        <f t="array" ref="I530">_xlfn.CONCAT(ROUND(F530:H530,2)&amp;", ")</f>
        <v xml:space="preserve">-0.05, 16.12, -9, </v>
      </c>
      <c r="J530" s="8"/>
    </row>
    <row r="531" spans="2:10" ht="20.100000000000001" customHeight="1" x14ac:dyDescent="0.3">
      <c r="B531" s="7" t="s">
        <v>416</v>
      </c>
      <c r="C531" s="17">
        <f t="shared" si="36"/>
        <v>42.025399999999998</v>
      </c>
      <c r="D531" s="18">
        <f t="shared" si="36"/>
        <v>121.1709</v>
      </c>
      <c r="E531" s="64">
        <f t="shared" si="36"/>
        <v>-9</v>
      </c>
      <c r="F531" s="17">
        <f t="shared" si="37"/>
        <v>-1</v>
      </c>
      <c r="G531" s="18">
        <f t="shared" si="38"/>
        <v>16.12</v>
      </c>
      <c r="H531" s="19">
        <f t="shared" si="39"/>
        <v>-9</v>
      </c>
      <c r="I531" s="8" t="str" cm="1">
        <f t="array" ref="I531">_xlfn.CONCAT(ROUND(F531:H531,2)&amp;", ")</f>
        <v xml:space="preserve">-1, 16.12, -9, </v>
      </c>
      <c r="J531" s="8"/>
    </row>
    <row r="532" spans="2:10" ht="20.100000000000001" customHeight="1" x14ac:dyDescent="0.3">
      <c r="B532" s="7" t="s">
        <v>453</v>
      </c>
      <c r="C532" s="17">
        <f t="shared" si="36"/>
        <v>49.675400000000003</v>
      </c>
      <c r="D532" s="18">
        <f t="shared" si="36"/>
        <v>105.82089999999999</v>
      </c>
      <c r="E532" s="64">
        <f t="shared" si="36"/>
        <v>-9</v>
      </c>
      <c r="F532" s="17">
        <f t="shared" si="37"/>
        <v>6.65</v>
      </c>
      <c r="G532" s="18">
        <f t="shared" si="38"/>
        <v>0.77</v>
      </c>
      <c r="H532" s="19">
        <f t="shared" si="39"/>
        <v>-9</v>
      </c>
      <c r="I532" s="8" t="str" cm="1">
        <f t="array" ref="I532">_xlfn.CONCAT(ROUND(F532:H532,2)&amp;", ")</f>
        <v xml:space="preserve">6.65, 0.77, -9, </v>
      </c>
      <c r="J532" s="8"/>
    </row>
    <row r="533" spans="2:10" ht="20.100000000000001" customHeight="1" x14ac:dyDescent="0.3">
      <c r="B533" s="7" t="s">
        <v>454</v>
      </c>
      <c r="C533" s="17">
        <f t="shared" si="36"/>
        <v>49.875399999999999</v>
      </c>
      <c r="D533" s="18">
        <f t="shared" si="36"/>
        <v>105.82089999999999</v>
      </c>
      <c r="E533" s="64">
        <f t="shared" si="36"/>
        <v>-9</v>
      </c>
      <c r="F533" s="17">
        <f t="shared" si="37"/>
        <v>6.85</v>
      </c>
      <c r="G533" s="18">
        <f t="shared" si="38"/>
        <v>0.77</v>
      </c>
      <c r="H533" s="19">
        <f t="shared" si="39"/>
        <v>-9</v>
      </c>
      <c r="I533" s="8" t="str" cm="1">
        <f t="array" ref="I533">_xlfn.CONCAT(ROUND(F533:H533,2)&amp;", ")</f>
        <v xml:space="preserve">6.85, 0.77, -9, </v>
      </c>
      <c r="J533" s="8"/>
    </row>
    <row r="534" spans="2:10" ht="20.100000000000001" customHeight="1" x14ac:dyDescent="0.3">
      <c r="B534" s="7" t="s">
        <v>455</v>
      </c>
      <c r="C534" s="17">
        <f t="shared" si="36"/>
        <v>50.875399999999999</v>
      </c>
      <c r="D534" s="18">
        <f t="shared" si="36"/>
        <v>105.82089999999999</v>
      </c>
      <c r="E534" s="64">
        <f t="shared" si="36"/>
        <v>-9</v>
      </c>
      <c r="F534" s="17">
        <f t="shared" si="37"/>
        <v>7.85</v>
      </c>
      <c r="G534" s="18">
        <f t="shared" si="38"/>
        <v>0.77</v>
      </c>
      <c r="H534" s="19">
        <f t="shared" si="39"/>
        <v>-9</v>
      </c>
      <c r="I534" s="8" t="str" cm="1">
        <f t="array" ref="I534">_xlfn.CONCAT(ROUND(F534:H534,2)&amp;", ")</f>
        <v xml:space="preserve">7.85, 0.77, -9, </v>
      </c>
      <c r="J534" s="8"/>
    </row>
    <row r="535" spans="2:10" ht="20.100000000000001" customHeight="1" x14ac:dyDescent="0.3">
      <c r="B535" s="7" t="s">
        <v>456</v>
      </c>
      <c r="C535" s="17">
        <f t="shared" si="36"/>
        <v>51.875399999999999</v>
      </c>
      <c r="D535" s="18">
        <f t="shared" si="36"/>
        <v>105.82089999999999</v>
      </c>
      <c r="E535" s="64">
        <f t="shared" si="36"/>
        <v>-9</v>
      </c>
      <c r="F535" s="17">
        <f t="shared" si="37"/>
        <v>8.85</v>
      </c>
      <c r="G535" s="18">
        <f t="shared" si="38"/>
        <v>0.77</v>
      </c>
      <c r="H535" s="19">
        <f t="shared" si="39"/>
        <v>-9</v>
      </c>
      <c r="I535" s="8" t="str" cm="1">
        <f t="array" ref="I535">_xlfn.CONCAT(ROUND(F535:H535,2)&amp;", ")</f>
        <v xml:space="preserve">8.85, 0.77, -9, </v>
      </c>
      <c r="J535" s="8"/>
    </row>
    <row r="536" spans="2:10" ht="20.100000000000001" customHeight="1" x14ac:dyDescent="0.3">
      <c r="B536" s="7" t="s">
        <v>457</v>
      </c>
      <c r="C536" s="17">
        <f t="shared" si="36"/>
        <v>52.825400000000002</v>
      </c>
      <c r="D536" s="18">
        <f t="shared" si="36"/>
        <v>105.82089999999999</v>
      </c>
      <c r="E536" s="64">
        <f t="shared" si="36"/>
        <v>-9</v>
      </c>
      <c r="F536" s="17">
        <f t="shared" si="37"/>
        <v>9.8000000000000007</v>
      </c>
      <c r="G536" s="18">
        <f t="shared" si="38"/>
        <v>0.77</v>
      </c>
      <c r="H536" s="19">
        <f t="shared" si="39"/>
        <v>-9</v>
      </c>
      <c r="I536" s="8" t="str" cm="1">
        <f t="array" ref="I536">_xlfn.CONCAT(ROUND(F536:H536,2)&amp;", ")</f>
        <v xml:space="preserve">9.8, 0.77, -9, </v>
      </c>
      <c r="J536" s="8"/>
    </row>
    <row r="537" spans="2:10" ht="20.100000000000001" customHeight="1" x14ac:dyDescent="0.3">
      <c r="B537" s="7" t="s">
        <v>458</v>
      </c>
      <c r="C537" s="17">
        <f t="shared" si="36"/>
        <v>52.875399999999999</v>
      </c>
      <c r="D537" s="18">
        <f t="shared" si="36"/>
        <v>105.82089999999999</v>
      </c>
      <c r="E537" s="64">
        <f t="shared" si="36"/>
        <v>-9</v>
      </c>
      <c r="F537" s="17">
        <f t="shared" si="37"/>
        <v>9.85</v>
      </c>
      <c r="G537" s="18">
        <f t="shared" si="38"/>
        <v>0.77</v>
      </c>
      <c r="H537" s="19">
        <f t="shared" si="39"/>
        <v>-9</v>
      </c>
      <c r="I537" s="8" t="str" cm="1">
        <f t="array" ref="I537">_xlfn.CONCAT(ROUND(F537:H537,2)&amp;", ")</f>
        <v xml:space="preserve">9.85, 0.77, -9, </v>
      </c>
      <c r="J537" s="8"/>
    </row>
    <row r="538" spans="2:10" ht="20.100000000000001" customHeight="1" x14ac:dyDescent="0.3">
      <c r="B538" s="7" t="s">
        <v>425</v>
      </c>
      <c r="C538" s="17">
        <f t="shared" si="36"/>
        <v>53.825400000000002</v>
      </c>
      <c r="D538" s="18">
        <f t="shared" si="36"/>
        <v>105.82089999999999</v>
      </c>
      <c r="E538" s="64">
        <f t="shared" si="36"/>
        <v>-9</v>
      </c>
      <c r="F538" s="17">
        <f t="shared" si="37"/>
        <v>10.8</v>
      </c>
      <c r="G538" s="18">
        <f t="shared" si="38"/>
        <v>0.77</v>
      </c>
      <c r="H538" s="19">
        <f t="shared" si="39"/>
        <v>-9</v>
      </c>
      <c r="I538" s="8" t="str" cm="1">
        <f t="array" ref="I538">_xlfn.CONCAT(ROUND(F538:H538,2)&amp;", ")</f>
        <v xml:space="preserve">10.8, 0.77, -9, </v>
      </c>
      <c r="J538" s="8"/>
    </row>
    <row r="539" spans="2:10" ht="20.100000000000001" customHeight="1" x14ac:dyDescent="0.3">
      <c r="B539" s="7" t="s">
        <v>459</v>
      </c>
      <c r="C539" s="17">
        <f t="shared" si="36"/>
        <v>49.675400000000003</v>
      </c>
      <c r="D539" s="18">
        <f t="shared" si="36"/>
        <v>105.0509</v>
      </c>
      <c r="E539" s="64">
        <f t="shared" si="36"/>
        <v>-9</v>
      </c>
      <c r="F539" s="17">
        <f t="shared" si="37"/>
        <v>6.65</v>
      </c>
      <c r="G539" s="18">
        <f t="shared" si="38"/>
        <v>0</v>
      </c>
      <c r="H539" s="19">
        <f t="shared" si="39"/>
        <v>-9</v>
      </c>
      <c r="I539" s="8" t="str" cm="1">
        <f t="array" ref="I539">_xlfn.CONCAT(ROUND(F539:H539,2)&amp;", ")</f>
        <v xml:space="preserve">6.65, 0, -9, </v>
      </c>
      <c r="J539" s="8"/>
    </row>
    <row r="540" spans="2:10" ht="20.100000000000001" customHeight="1" x14ac:dyDescent="0.3">
      <c r="B540" s="7" t="s">
        <v>460</v>
      </c>
      <c r="C540" s="17">
        <f t="shared" si="36"/>
        <v>49.875399999999999</v>
      </c>
      <c r="D540" s="18">
        <f t="shared" si="36"/>
        <v>105.0509</v>
      </c>
      <c r="E540" s="64">
        <f t="shared" si="36"/>
        <v>-9</v>
      </c>
      <c r="F540" s="17">
        <f t="shared" si="37"/>
        <v>6.85</v>
      </c>
      <c r="G540" s="18">
        <f t="shared" si="38"/>
        <v>0</v>
      </c>
      <c r="H540" s="19">
        <f t="shared" si="39"/>
        <v>-9</v>
      </c>
      <c r="I540" s="8" t="str" cm="1">
        <f t="array" ref="I540">_xlfn.CONCAT(ROUND(F540:H540,2)&amp;", ")</f>
        <v xml:space="preserve">6.85, 0, -9, </v>
      </c>
      <c r="J540" s="8"/>
    </row>
    <row r="541" spans="2:10" ht="20.100000000000001" customHeight="1" x14ac:dyDescent="0.3">
      <c r="B541" s="7" t="s">
        <v>461</v>
      </c>
      <c r="C541" s="17">
        <f t="shared" si="36"/>
        <v>50.875399999999999</v>
      </c>
      <c r="D541" s="18">
        <f t="shared" si="36"/>
        <v>105.0509</v>
      </c>
      <c r="E541" s="64">
        <f t="shared" si="36"/>
        <v>-9</v>
      </c>
      <c r="F541" s="17">
        <f t="shared" si="37"/>
        <v>7.85</v>
      </c>
      <c r="G541" s="18">
        <f t="shared" si="38"/>
        <v>0</v>
      </c>
      <c r="H541" s="19">
        <f t="shared" si="39"/>
        <v>-9</v>
      </c>
      <c r="I541" s="8" t="str" cm="1">
        <f t="array" ref="I541">_xlfn.CONCAT(ROUND(F541:H541,2)&amp;", ")</f>
        <v xml:space="preserve">7.85, 0, -9, </v>
      </c>
      <c r="J541" s="8"/>
    </row>
    <row r="542" spans="2:10" ht="20.100000000000001" customHeight="1" x14ac:dyDescent="0.3">
      <c r="B542" s="7" t="s">
        <v>462</v>
      </c>
      <c r="C542" s="17">
        <f t="shared" si="36"/>
        <v>51.875399999999999</v>
      </c>
      <c r="D542" s="18">
        <f t="shared" si="36"/>
        <v>105.0509</v>
      </c>
      <c r="E542" s="64">
        <f t="shared" si="36"/>
        <v>-9</v>
      </c>
      <c r="F542" s="17">
        <f t="shared" si="37"/>
        <v>8.85</v>
      </c>
      <c r="G542" s="18">
        <f t="shared" si="38"/>
        <v>0</v>
      </c>
      <c r="H542" s="19">
        <f t="shared" si="39"/>
        <v>-9</v>
      </c>
      <c r="I542" s="8" t="str" cm="1">
        <f t="array" ref="I542">_xlfn.CONCAT(ROUND(F542:H542,2)&amp;", ")</f>
        <v xml:space="preserve">8.85, 0, -9, </v>
      </c>
      <c r="J542" s="8"/>
    </row>
    <row r="543" spans="2:10" ht="20.100000000000001" customHeight="1" x14ac:dyDescent="0.3">
      <c r="B543" s="7" t="s">
        <v>348</v>
      </c>
      <c r="C543" s="17">
        <f t="shared" si="36"/>
        <v>52.825400000000002</v>
      </c>
      <c r="D543" s="18">
        <f t="shared" si="36"/>
        <v>105.0509</v>
      </c>
      <c r="E543" s="64">
        <f t="shared" si="36"/>
        <v>-9</v>
      </c>
      <c r="F543" s="17">
        <f t="shared" si="37"/>
        <v>9.8000000000000007</v>
      </c>
      <c r="G543" s="18">
        <f t="shared" si="38"/>
        <v>0</v>
      </c>
      <c r="H543" s="19">
        <f t="shared" si="39"/>
        <v>-9</v>
      </c>
      <c r="I543" s="8" t="str" cm="1">
        <f t="array" ref="I543">_xlfn.CONCAT(ROUND(F543:H543,2)&amp;", ")</f>
        <v xml:space="preserve">9.8, 0, -9, </v>
      </c>
      <c r="J543" s="8"/>
    </row>
    <row r="544" spans="2:10" ht="20.100000000000001" customHeight="1" x14ac:dyDescent="0.3">
      <c r="B544" s="7" t="s">
        <v>463</v>
      </c>
      <c r="C544" s="17">
        <f t="shared" si="36"/>
        <v>52.875399999999999</v>
      </c>
      <c r="D544" s="18">
        <f t="shared" si="36"/>
        <v>105.0509</v>
      </c>
      <c r="E544" s="64">
        <f t="shared" si="36"/>
        <v>-9</v>
      </c>
      <c r="F544" s="17">
        <f t="shared" si="37"/>
        <v>9.85</v>
      </c>
      <c r="G544" s="18">
        <f t="shared" si="38"/>
        <v>0</v>
      </c>
      <c r="H544" s="19">
        <f t="shared" si="39"/>
        <v>-9</v>
      </c>
      <c r="I544" s="8" t="str" cm="1">
        <f t="array" ref="I544">_xlfn.CONCAT(ROUND(F544:H544,2)&amp;", ")</f>
        <v xml:space="preserve">9.85, 0, -9, </v>
      </c>
      <c r="J544" s="8"/>
    </row>
    <row r="545" spans="2:10" ht="20.100000000000001" customHeight="1" x14ac:dyDescent="0.3">
      <c r="B545" s="7" t="s">
        <v>464</v>
      </c>
      <c r="C545" s="17">
        <f t="shared" si="36"/>
        <v>53.825400000000002</v>
      </c>
      <c r="D545" s="18">
        <f t="shared" si="36"/>
        <v>105.0509</v>
      </c>
      <c r="E545" s="64">
        <f t="shared" si="36"/>
        <v>-9</v>
      </c>
      <c r="F545" s="17">
        <f t="shared" si="37"/>
        <v>10.8</v>
      </c>
      <c r="G545" s="18">
        <f t="shared" si="38"/>
        <v>0</v>
      </c>
      <c r="H545" s="19">
        <f t="shared" si="39"/>
        <v>-9</v>
      </c>
      <c r="I545" s="8" t="str" cm="1">
        <f t="array" ref="I545">_xlfn.CONCAT(ROUND(F545:H545,2)&amp;", ")</f>
        <v xml:space="preserve">10.8, 0, -9, </v>
      </c>
      <c r="J545" s="8"/>
    </row>
    <row r="546" spans="2:10" ht="20.100000000000001" customHeight="1" x14ac:dyDescent="0.3">
      <c r="B546" s="7" t="s">
        <v>465</v>
      </c>
      <c r="C546" s="17">
        <f t="shared" si="36"/>
        <v>49.675400000000003</v>
      </c>
      <c r="D546" s="18">
        <f t="shared" si="36"/>
        <v>105.0009</v>
      </c>
      <c r="E546" s="64">
        <f t="shared" si="36"/>
        <v>-9</v>
      </c>
      <c r="F546" s="17">
        <f t="shared" si="37"/>
        <v>6.65</v>
      </c>
      <c r="G546" s="18">
        <f t="shared" si="38"/>
        <v>-0.05</v>
      </c>
      <c r="H546" s="19">
        <f t="shared" si="39"/>
        <v>-9</v>
      </c>
      <c r="I546" s="8" t="str" cm="1">
        <f t="array" ref="I546">_xlfn.CONCAT(ROUND(F546:H546,2)&amp;", ")</f>
        <v xml:space="preserve">6.65, -0.05, -9, </v>
      </c>
      <c r="J546" s="8"/>
    </row>
    <row r="547" spans="2:10" ht="20.100000000000001" customHeight="1" x14ac:dyDescent="0.3">
      <c r="B547" s="7" t="s">
        <v>466</v>
      </c>
      <c r="C547" s="17">
        <f t="shared" si="36"/>
        <v>49.875399999999999</v>
      </c>
      <c r="D547" s="18">
        <f t="shared" si="36"/>
        <v>105.0009</v>
      </c>
      <c r="E547" s="64">
        <f t="shared" si="36"/>
        <v>-9</v>
      </c>
      <c r="F547" s="17">
        <f t="shared" si="37"/>
        <v>6.85</v>
      </c>
      <c r="G547" s="18">
        <f t="shared" si="38"/>
        <v>-0.05</v>
      </c>
      <c r="H547" s="19">
        <f t="shared" si="39"/>
        <v>-9</v>
      </c>
      <c r="I547" s="8" t="str" cm="1">
        <f t="array" ref="I547">_xlfn.CONCAT(ROUND(F547:H547,2)&amp;", ")</f>
        <v xml:space="preserve">6.85, -0.05, -9, </v>
      </c>
      <c r="J547" s="8"/>
    </row>
    <row r="548" spans="2:10" ht="20.100000000000001" customHeight="1" x14ac:dyDescent="0.3">
      <c r="B548" s="7" t="s">
        <v>467</v>
      </c>
      <c r="C548" s="17">
        <f t="shared" si="36"/>
        <v>50.875399999999999</v>
      </c>
      <c r="D548" s="18">
        <f t="shared" si="36"/>
        <v>105.0009</v>
      </c>
      <c r="E548" s="64">
        <f t="shared" si="36"/>
        <v>-9</v>
      </c>
      <c r="F548" s="17">
        <f t="shared" si="37"/>
        <v>7.85</v>
      </c>
      <c r="G548" s="18">
        <f t="shared" si="38"/>
        <v>-0.05</v>
      </c>
      <c r="H548" s="19">
        <f t="shared" si="39"/>
        <v>-9</v>
      </c>
      <c r="I548" s="8" t="str" cm="1">
        <f t="array" ref="I548">_xlfn.CONCAT(ROUND(F548:H548,2)&amp;", ")</f>
        <v xml:space="preserve">7.85, -0.05, -9, </v>
      </c>
      <c r="J548" s="8"/>
    </row>
    <row r="549" spans="2:10" ht="20.100000000000001" customHeight="1" x14ac:dyDescent="0.3">
      <c r="B549" s="7" t="s">
        <v>468</v>
      </c>
      <c r="C549" s="17">
        <f t="shared" si="36"/>
        <v>51.875399999999999</v>
      </c>
      <c r="D549" s="18">
        <f t="shared" si="36"/>
        <v>105.0009</v>
      </c>
      <c r="E549" s="64">
        <f t="shared" si="36"/>
        <v>-9</v>
      </c>
      <c r="F549" s="17">
        <f t="shared" si="37"/>
        <v>8.85</v>
      </c>
      <c r="G549" s="18">
        <f t="shared" si="38"/>
        <v>-0.05</v>
      </c>
      <c r="H549" s="19">
        <f t="shared" si="39"/>
        <v>-9</v>
      </c>
      <c r="I549" s="8" t="str" cm="1">
        <f t="array" ref="I549">_xlfn.CONCAT(ROUND(F549:H549,2)&amp;", ")</f>
        <v xml:space="preserve">8.85, -0.05, -9, </v>
      </c>
      <c r="J549" s="8"/>
    </row>
    <row r="550" spans="2:10" ht="20.100000000000001" customHeight="1" x14ac:dyDescent="0.3">
      <c r="B550" s="7" t="s">
        <v>469</v>
      </c>
      <c r="C550" s="17">
        <f t="shared" si="36"/>
        <v>52.825400000000002</v>
      </c>
      <c r="D550" s="18">
        <f t="shared" si="36"/>
        <v>105.0009</v>
      </c>
      <c r="E550" s="64">
        <f t="shared" si="36"/>
        <v>-9</v>
      </c>
      <c r="F550" s="17">
        <f t="shared" si="37"/>
        <v>9.8000000000000007</v>
      </c>
      <c r="G550" s="18">
        <f t="shared" si="38"/>
        <v>-0.05</v>
      </c>
      <c r="H550" s="19">
        <f t="shared" si="39"/>
        <v>-9</v>
      </c>
      <c r="I550" s="8" t="str" cm="1">
        <f t="array" ref="I550">_xlfn.CONCAT(ROUND(F550:H550,2)&amp;", ")</f>
        <v xml:space="preserve">9.8, -0.05, -9, </v>
      </c>
      <c r="J550" s="8"/>
    </row>
    <row r="551" spans="2:10" ht="20.100000000000001" customHeight="1" x14ac:dyDescent="0.3">
      <c r="B551" s="7" t="s">
        <v>470</v>
      </c>
      <c r="C551" s="17">
        <f t="shared" si="36"/>
        <v>52.875399999999999</v>
      </c>
      <c r="D551" s="18">
        <f t="shared" si="36"/>
        <v>105.0009</v>
      </c>
      <c r="E551" s="64">
        <f t="shared" si="36"/>
        <v>-9</v>
      </c>
      <c r="F551" s="17">
        <f t="shared" si="37"/>
        <v>9.85</v>
      </c>
      <c r="G551" s="18">
        <f t="shared" si="38"/>
        <v>-0.05</v>
      </c>
      <c r="H551" s="19">
        <f t="shared" si="39"/>
        <v>-9</v>
      </c>
      <c r="I551" s="8" t="str" cm="1">
        <f t="array" ref="I551">_xlfn.CONCAT(ROUND(F551:H551,2)&amp;", ")</f>
        <v xml:space="preserve">9.85, -0.05, -9, </v>
      </c>
      <c r="J551" s="8"/>
    </row>
    <row r="552" spans="2:10" ht="20.100000000000001" customHeight="1" x14ac:dyDescent="0.3">
      <c r="B552" s="7" t="s">
        <v>424</v>
      </c>
      <c r="C552" s="17">
        <f t="shared" si="36"/>
        <v>53.825400000000002</v>
      </c>
      <c r="D552" s="18">
        <f t="shared" si="36"/>
        <v>105.0009</v>
      </c>
      <c r="E552" s="64">
        <f t="shared" si="36"/>
        <v>-9</v>
      </c>
      <c r="F552" s="17">
        <f t="shared" si="37"/>
        <v>10.8</v>
      </c>
      <c r="G552" s="18">
        <f t="shared" si="38"/>
        <v>-0.05</v>
      </c>
      <c r="H552" s="19">
        <f t="shared" si="39"/>
        <v>-9</v>
      </c>
      <c r="I552" s="8" t="str" cm="1">
        <f t="array" ref="I552">_xlfn.CONCAT(ROUND(F552:H552,2)&amp;", ")</f>
        <v xml:space="preserve">10.8, -0.05, -9, </v>
      </c>
      <c r="J552" s="8"/>
    </row>
    <row r="553" spans="2:10" ht="20.100000000000001" customHeight="1" x14ac:dyDescent="0.3">
      <c r="B553" s="7" t="s">
        <v>471</v>
      </c>
      <c r="C553" s="17">
        <f t="shared" si="36"/>
        <v>42.9754</v>
      </c>
      <c r="D553" s="18">
        <f t="shared" si="36"/>
        <v>120.82089999999999</v>
      </c>
      <c r="E553" s="64">
        <f t="shared" si="36"/>
        <v>-9</v>
      </c>
      <c r="F553" s="17">
        <f t="shared" si="37"/>
        <v>-0.05</v>
      </c>
      <c r="G553" s="18">
        <f t="shared" si="38"/>
        <v>15.77</v>
      </c>
      <c r="H553" s="19">
        <f t="shared" si="39"/>
        <v>-9</v>
      </c>
      <c r="I553" s="8" t="str" cm="1">
        <f t="array" ref="I553">_xlfn.CONCAT(ROUND(F553:H553,2)&amp;", ")</f>
        <v xml:space="preserve">-0.05, 15.77, -9, </v>
      </c>
      <c r="J553" s="8"/>
    </row>
    <row r="554" spans="2:10" ht="20.100000000000001" customHeight="1" x14ac:dyDescent="0.3">
      <c r="B554" s="7" t="s">
        <v>452</v>
      </c>
      <c r="C554" s="17">
        <f t="shared" si="36"/>
        <v>42.9754</v>
      </c>
      <c r="D554" s="18">
        <f t="shared" si="36"/>
        <v>121.1709</v>
      </c>
      <c r="E554" s="64">
        <f t="shared" si="36"/>
        <v>-9</v>
      </c>
      <c r="F554" s="17">
        <f t="shared" si="37"/>
        <v>-0.05</v>
      </c>
      <c r="G554" s="18">
        <f t="shared" si="38"/>
        <v>16.12</v>
      </c>
      <c r="H554" s="19">
        <f t="shared" si="39"/>
        <v>-9</v>
      </c>
      <c r="I554" s="8" t="str" cm="1">
        <f t="array" ref="I554">_xlfn.CONCAT(ROUND(F554:H554,2)&amp;", ")</f>
        <v xml:space="preserve">-0.05, 16.12, -9, </v>
      </c>
      <c r="J554" s="8"/>
    </row>
    <row r="555" spans="2:10" ht="20.100000000000001" customHeight="1" x14ac:dyDescent="0.3">
      <c r="B555" s="7" t="s">
        <v>280</v>
      </c>
      <c r="C555" s="17">
        <f t="shared" si="36"/>
        <v>42.9754</v>
      </c>
      <c r="D555" s="18">
        <f t="shared" si="36"/>
        <v>121.2209</v>
      </c>
      <c r="E555" s="64">
        <f t="shared" si="36"/>
        <v>-9</v>
      </c>
      <c r="F555" s="17">
        <f t="shared" si="37"/>
        <v>-0.05</v>
      </c>
      <c r="G555" s="18">
        <f t="shared" si="38"/>
        <v>16.170000000000002</v>
      </c>
      <c r="H555" s="19">
        <f t="shared" si="39"/>
        <v>-9</v>
      </c>
      <c r="I555" s="8" t="str" cm="1">
        <f t="array" ref="I555">_xlfn.CONCAT(ROUND(F555:H555,2)&amp;", ")</f>
        <v xml:space="preserve">-0.05, 16.17, -9, </v>
      </c>
      <c r="J555" s="8"/>
    </row>
    <row r="556" spans="2:10" ht="20.100000000000001" customHeight="1" x14ac:dyDescent="0.3">
      <c r="B556" s="7" t="s">
        <v>383</v>
      </c>
      <c r="C556" s="17">
        <f t="shared" si="36"/>
        <v>42.9754</v>
      </c>
      <c r="D556" s="18">
        <f t="shared" si="36"/>
        <v>122.1709</v>
      </c>
      <c r="E556" s="64">
        <f t="shared" si="36"/>
        <v>-9</v>
      </c>
      <c r="F556" s="17">
        <f t="shared" si="37"/>
        <v>-0.05</v>
      </c>
      <c r="G556" s="18">
        <f t="shared" si="38"/>
        <v>17.12</v>
      </c>
      <c r="H556" s="19">
        <f t="shared" si="39"/>
        <v>-9</v>
      </c>
      <c r="I556" s="8" t="str" cm="1">
        <f t="array" ref="I556">_xlfn.CONCAT(ROUND(F556:H556,2)&amp;", ")</f>
        <v xml:space="preserve">-0.05, 17.12, -9, </v>
      </c>
      <c r="J556" s="8"/>
    </row>
    <row r="557" spans="2:10" ht="20.100000000000001" customHeight="1" x14ac:dyDescent="0.3">
      <c r="B557" s="7" t="s">
        <v>472</v>
      </c>
      <c r="C557" s="17">
        <f t="shared" si="36"/>
        <v>43.025399999999998</v>
      </c>
      <c r="D557" s="18">
        <f t="shared" si="36"/>
        <v>120.82089999999999</v>
      </c>
      <c r="E557" s="64">
        <f t="shared" si="36"/>
        <v>-9</v>
      </c>
      <c r="F557" s="17">
        <f t="shared" si="37"/>
        <v>0</v>
      </c>
      <c r="G557" s="18">
        <f t="shared" si="38"/>
        <v>15.77</v>
      </c>
      <c r="H557" s="19">
        <f t="shared" si="39"/>
        <v>-9</v>
      </c>
      <c r="I557" s="8" t="str" cm="1">
        <f t="array" ref="I557">_xlfn.CONCAT(ROUND(F557:H557,2)&amp;", ")</f>
        <v xml:space="preserve">0, 15.77, -9, </v>
      </c>
      <c r="J557" s="8"/>
    </row>
    <row r="558" spans="2:10" ht="20.100000000000001" customHeight="1" x14ac:dyDescent="0.3">
      <c r="B558" s="7" t="s">
        <v>473</v>
      </c>
      <c r="C558" s="17">
        <f t="shared" si="36"/>
        <v>43.025399999999998</v>
      </c>
      <c r="D558" s="18">
        <f t="shared" si="36"/>
        <v>121.1709</v>
      </c>
      <c r="E558" s="64">
        <f t="shared" si="36"/>
        <v>-9</v>
      </c>
      <c r="F558" s="17">
        <f t="shared" si="37"/>
        <v>0</v>
      </c>
      <c r="G558" s="18">
        <f t="shared" si="38"/>
        <v>16.12</v>
      </c>
      <c r="H558" s="19">
        <f t="shared" si="39"/>
        <v>-9</v>
      </c>
      <c r="I558" s="8" t="str" cm="1">
        <f t="array" ref="I558">_xlfn.CONCAT(ROUND(F558:H558,2)&amp;", ")</f>
        <v xml:space="preserve">0, 16.12, -9, </v>
      </c>
      <c r="J558" s="8"/>
    </row>
    <row r="559" spans="2:10" ht="20.100000000000001" customHeight="1" x14ac:dyDescent="0.3">
      <c r="B559" s="7" t="s">
        <v>474</v>
      </c>
      <c r="C559" s="17">
        <f t="shared" si="36"/>
        <v>43.025399999999998</v>
      </c>
      <c r="D559" s="18">
        <f t="shared" si="36"/>
        <v>121.2209</v>
      </c>
      <c r="E559" s="64">
        <f t="shared" si="36"/>
        <v>-9</v>
      </c>
      <c r="F559" s="17">
        <f t="shared" si="37"/>
        <v>0</v>
      </c>
      <c r="G559" s="18">
        <f t="shared" si="38"/>
        <v>16.170000000000002</v>
      </c>
      <c r="H559" s="19">
        <f t="shared" si="39"/>
        <v>-9</v>
      </c>
      <c r="I559" s="8" t="str" cm="1">
        <f t="array" ref="I559">_xlfn.CONCAT(ROUND(F559:H559,2)&amp;", ")</f>
        <v xml:space="preserve">0, 16.17, -9, </v>
      </c>
      <c r="J559" s="8"/>
    </row>
    <row r="560" spans="2:10" ht="20.100000000000001" customHeight="1" x14ac:dyDescent="0.3">
      <c r="B560" s="7" t="s">
        <v>266</v>
      </c>
      <c r="C560" s="17">
        <f t="shared" si="36"/>
        <v>43.025399999999998</v>
      </c>
      <c r="D560" s="18">
        <f t="shared" si="36"/>
        <v>122.1709</v>
      </c>
      <c r="E560" s="64">
        <f t="shared" si="36"/>
        <v>-9</v>
      </c>
      <c r="F560" s="17">
        <f t="shared" si="37"/>
        <v>0</v>
      </c>
      <c r="G560" s="18">
        <f t="shared" si="38"/>
        <v>17.12</v>
      </c>
      <c r="H560" s="19">
        <f t="shared" si="39"/>
        <v>-9</v>
      </c>
      <c r="I560" s="8" t="str" cm="1">
        <f t="array" ref="I560">_xlfn.CONCAT(ROUND(F560:H560,2)&amp;", ")</f>
        <v xml:space="preserve">0, 17.12, -9, </v>
      </c>
      <c r="J560" s="8"/>
    </row>
    <row r="561" spans="2:10" ht="20.100000000000001" customHeight="1" x14ac:dyDescent="0.3">
      <c r="B561" s="7" t="s">
        <v>475</v>
      </c>
      <c r="C561" s="17">
        <f t="shared" si="36"/>
        <v>43.9754</v>
      </c>
      <c r="D561" s="18">
        <f t="shared" si="36"/>
        <v>120.82089999999999</v>
      </c>
      <c r="E561" s="64">
        <f t="shared" si="36"/>
        <v>-9</v>
      </c>
      <c r="F561" s="17">
        <f t="shared" si="37"/>
        <v>0.95</v>
      </c>
      <c r="G561" s="18">
        <f t="shared" si="38"/>
        <v>15.77</v>
      </c>
      <c r="H561" s="19">
        <f t="shared" si="39"/>
        <v>-9</v>
      </c>
      <c r="I561" s="8" t="str" cm="1">
        <f t="array" ref="I561">_xlfn.CONCAT(ROUND(F561:H561,2)&amp;", ")</f>
        <v xml:space="preserve">0.95, 15.77, -9, </v>
      </c>
      <c r="J561" s="8"/>
    </row>
    <row r="562" spans="2:10" ht="20.100000000000001" customHeight="1" x14ac:dyDescent="0.3">
      <c r="B562" s="7" t="s">
        <v>451</v>
      </c>
      <c r="C562" s="17">
        <f t="shared" si="36"/>
        <v>43.9754</v>
      </c>
      <c r="D562" s="18">
        <f t="shared" si="36"/>
        <v>121.1709</v>
      </c>
      <c r="E562" s="64">
        <f t="shared" si="36"/>
        <v>-9</v>
      </c>
      <c r="F562" s="17">
        <f t="shared" si="37"/>
        <v>0.95</v>
      </c>
      <c r="G562" s="18">
        <f t="shared" si="38"/>
        <v>16.12</v>
      </c>
      <c r="H562" s="19">
        <f t="shared" si="39"/>
        <v>-9</v>
      </c>
      <c r="I562" s="8" t="str" cm="1">
        <f t="array" ref="I562">_xlfn.CONCAT(ROUND(F562:H562,2)&amp;", ")</f>
        <v xml:space="preserve">0.95, 16.12, -9, </v>
      </c>
      <c r="J562" s="8"/>
    </row>
    <row r="563" spans="2:10" ht="20.100000000000001" customHeight="1" x14ac:dyDescent="0.3">
      <c r="B563" s="7" t="s">
        <v>446</v>
      </c>
      <c r="C563" s="17">
        <f t="shared" si="36"/>
        <v>43.9754</v>
      </c>
      <c r="D563" s="18">
        <f t="shared" si="36"/>
        <v>121.2209</v>
      </c>
      <c r="E563" s="64">
        <f t="shared" si="36"/>
        <v>-9</v>
      </c>
      <c r="F563" s="17">
        <f t="shared" si="37"/>
        <v>0.95</v>
      </c>
      <c r="G563" s="18">
        <f t="shared" si="38"/>
        <v>16.170000000000002</v>
      </c>
      <c r="H563" s="19">
        <f t="shared" si="39"/>
        <v>-9</v>
      </c>
      <c r="I563" s="8" t="str" cm="1">
        <f t="array" ref="I563">_xlfn.CONCAT(ROUND(F563:H563,2)&amp;", ")</f>
        <v xml:space="preserve">0.95, 16.17, -9, </v>
      </c>
      <c r="J563" s="8"/>
    </row>
    <row r="564" spans="2:10" ht="20.100000000000001" customHeight="1" x14ac:dyDescent="0.3">
      <c r="B564" s="7" t="s">
        <v>382</v>
      </c>
      <c r="C564" s="17">
        <f t="shared" si="36"/>
        <v>43.9754</v>
      </c>
      <c r="D564" s="18">
        <f t="shared" si="36"/>
        <v>122.1709</v>
      </c>
      <c r="E564" s="64">
        <f t="shared" si="36"/>
        <v>-9</v>
      </c>
      <c r="F564" s="17">
        <f t="shared" si="37"/>
        <v>0.95</v>
      </c>
      <c r="G564" s="18">
        <f t="shared" si="38"/>
        <v>17.12</v>
      </c>
      <c r="H564" s="19">
        <f t="shared" si="39"/>
        <v>-9</v>
      </c>
      <c r="I564" s="8" t="str" cm="1">
        <f t="array" ref="I564">_xlfn.CONCAT(ROUND(F564:H564,2)&amp;", ")</f>
        <v xml:space="preserve">0.95, 17.12, -9, </v>
      </c>
      <c r="J564" s="8"/>
    </row>
    <row r="565" spans="2:10" ht="20.100000000000001" customHeight="1" x14ac:dyDescent="0.3">
      <c r="B565" s="7" t="s">
        <v>476</v>
      </c>
      <c r="C565" s="17">
        <f t="shared" si="36"/>
        <v>44.9754</v>
      </c>
      <c r="D565" s="18">
        <f t="shared" si="36"/>
        <v>120.82089999999999</v>
      </c>
      <c r="E565" s="64">
        <f t="shared" si="36"/>
        <v>-9</v>
      </c>
      <c r="F565" s="17">
        <f t="shared" si="37"/>
        <v>1.95</v>
      </c>
      <c r="G565" s="18">
        <f t="shared" si="38"/>
        <v>15.77</v>
      </c>
      <c r="H565" s="19">
        <f t="shared" si="39"/>
        <v>-9</v>
      </c>
      <c r="I565" s="8" t="str" cm="1">
        <f t="array" ref="I565">_xlfn.CONCAT(ROUND(F565:H565,2)&amp;", ")</f>
        <v xml:space="preserve">1.95, 15.77, -9, </v>
      </c>
      <c r="J565" s="8"/>
    </row>
    <row r="566" spans="2:10" ht="20.100000000000001" customHeight="1" x14ac:dyDescent="0.3">
      <c r="B566" s="7" t="s">
        <v>450</v>
      </c>
      <c r="C566" s="17">
        <f t="shared" si="36"/>
        <v>44.9754</v>
      </c>
      <c r="D566" s="18">
        <f t="shared" si="36"/>
        <v>121.1709</v>
      </c>
      <c r="E566" s="64">
        <f t="shared" si="36"/>
        <v>-9</v>
      </c>
      <c r="F566" s="17">
        <f t="shared" si="37"/>
        <v>1.95</v>
      </c>
      <c r="G566" s="18">
        <f t="shared" si="38"/>
        <v>16.12</v>
      </c>
      <c r="H566" s="19">
        <f t="shared" si="39"/>
        <v>-9</v>
      </c>
      <c r="I566" s="8" t="str" cm="1">
        <f t="array" ref="I566">_xlfn.CONCAT(ROUND(F566:H566,2)&amp;", ")</f>
        <v xml:space="preserve">1.95, 16.12, -9, </v>
      </c>
      <c r="J566" s="8"/>
    </row>
    <row r="567" spans="2:10" ht="20.100000000000001" customHeight="1" x14ac:dyDescent="0.3">
      <c r="B567" s="7" t="s">
        <v>445</v>
      </c>
      <c r="C567" s="17">
        <f t="shared" ref="C567:E630" si="40">MID($B567,SEARCH(C$2,$B567)+3,8)*1</f>
        <v>44.9754</v>
      </c>
      <c r="D567" s="18">
        <f t="shared" si="40"/>
        <v>121.2209</v>
      </c>
      <c r="E567" s="64">
        <f t="shared" si="40"/>
        <v>-9</v>
      </c>
      <c r="F567" s="17">
        <f t="shared" si="37"/>
        <v>1.95</v>
      </c>
      <c r="G567" s="18">
        <f t="shared" si="38"/>
        <v>16.170000000000002</v>
      </c>
      <c r="H567" s="19">
        <f t="shared" si="39"/>
        <v>-9</v>
      </c>
      <c r="I567" s="8" t="str" cm="1">
        <f t="array" ref="I567">_xlfn.CONCAT(ROUND(F567:H567,2)&amp;", ")</f>
        <v xml:space="preserve">1.95, 16.17, -9, </v>
      </c>
      <c r="J567" s="8"/>
    </row>
    <row r="568" spans="2:10" ht="20.100000000000001" customHeight="1" x14ac:dyDescent="0.3">
      <c r="B568" s="7" t="s">
        <v>381</v>
      </c>
      <c r="C568" s="17">
        <f t="shared" si="40"/>
        <v>44.9754</v>
      </c>
      <c r="D568" s="18">
        <f t="shared" si="40"/>
        <v>122.1709</v>
      </c>
      <c r="E568" s="64">
        <f t="shared" si="40"/>
        <v>-9</v>
      </c>
      <c r="F568" s="17">
        <f t="shared" si="37"/>
        <v>1.95</v>
      </c>
      <c r="G568" s="18">
        <f t="shared" si="38"/>
        <v>17.12</v>
      </c>
      <c r="H568" s="19">
        <f t="shared" si="39"/>
        <v>-9</v>
      </c>
      <c r="I568" s="8" t="str" cm="1">
        <f t="array" ref="I568">_xlfn.CONCAT(ROUND(F568:H568,2)&amp;", ")</f>
        <v xml:space="preserve">1.95, 17.12, -9, </v>
      </c>
      <c r="J568" s="8"/>
    </row>
    <row r="569" spans="2:10" ht="20.100000000000001" customHeight="1" x14ac:dyDescent="0.3">
      <c r="B569" s="7" t="s">
        <v>477</v>
      </c>
      <c r="C569" s="17">
        <f t="shared" si="40"/>
        <v>45.9754</v>
      </c>
      <c r="D569" s="18">
        <f t="shared" si="40"/>
        <v>120.82089999999999</v>
      </c>
      <c r="E569" s="64">
        <f t="shared" si="40"/>
        <v>-9</v>
      </c>
      <c r="F569" s="17">
        <f t="shared" si="37"/>
        <v>2.95</v>
      </c>
      <c r="G569" s="18">
        <f t="shared" si="38"/>
        <v>15.77</v>
      </c>
      <c r="H569" s="19">
        <f t="shared" si="39"/>
        <v>-9</v>
      </c>
      <c r="I569" s="8" t="str" cm="1">
        <f t="array" ref="I569">_xlfn.CONCAT(ROUND(F569:H569,2)&amp;", ")</f>
        <v xml:space="preserve">2.95, 15.77, -9, </v>
      </c>
      <c r="J569" s="8"/>
    </row>
    <row r="570" spans="2:10" ht="20.100000000000001" customHeight="1" x14ac:dyDescent="0.3">
      <c r="B570" s="7" t="s">
        <v>449</v>
      </c>
      <c r="C570" s="17">
        <f t="shared" si="40"/>
        <v>45.9754</v>
      </c>
      <c r="D570" s="18">
        <f t="shared" si="40"/>
        <v>121.1709</v>
      </c>
      <c r="E570" s="64">
        <f t="shared" si="40"/>
        <v>-9</v>
      </c>
      <c r="F570" s="17">
        <f t="shared" si="37"/>
        <v>2.95</v>
      </c>
      <c r="G570" s="18">
        <f t="shared" si="38"/>
        <v>16.12</v>
      </c>
      <c r="H570" s="19">
        <f t="shared" si="39"/>
        <v>-9</v>
      </c>
      <c r="I570" s="8" t="str" cm="1">
        <f t="array" ref="I570">_xlfn.CONCAT(ROUND(F570:H570,2)&amp;", ")</f>
        <v xml:space="preserve">2.95, 16.12, -9, </v>
      </c>
      <c r="J570" s="8"/>
    </row>
    <row r="571" spans="2:10" ht="20.100000000000001" customHeight="1" x14ac:dyDescent="0.3">
      <c r="B571" s="7" t="s">
        <v>444</v>
      </c>
      <c r="C571" s="17">
        <f t="shared" si="40"/>
        <v>45.9754</v>
      </c>
      <c r="D571" s="18">
        <f t="shared" si="40"/>
        <v>121.2209</v>
      </c>
      <c r="E571" s="64">
        <f t="shared" si="40"/>
        <v>-9</v>
      </c>
      <c r="F571" s="17">
        <f t="shared" si="37"/>
        <v>2.95</v>
      </c>
      <c r="G571" s="18">
        <f t="shared" si="38"/>
        <v>16.170000000000002</v>
      </c>
      <c r="H571" s="19">
        <f t="shared" si="39"/>
        <v>-9</v>
      </c>
      <c r="I571" s="8" t="str" cm="1">
        <f t="array" ref="I571">_xlfn.CONCAT(ROUND(F571:H571,2)&amp;", ")</f>
        <v xml:space="preserve">2.95, 16.17, -9, </v>
      </c>
      <c r="J571" s="8"/>
    </row>
    <row r="572" spans="2:10" ht="20.100000000000001" customHeight="1" x14ac:dyDescent="0.3">
      <c r="B572" s="7" t="s">
        <v>380</v>
      </c>
      <c r="C572" s="17">
        <f t="shared" si="40"/>
        <v>45.9754</v>
      </c>
      <c r="D572" s="18">
        <f t="shared" si="40"/>
        <v>122.1709</v>
      </c>
      <c r="E572" s="64">
        <f t="shared" si="40"/>
        <v>-9</v>
      </c>
      <c r="F572" s="17">
        <f t="shared" si="37"/>
        <v>2.95</v>
      </c>
      <c r="G572" s="18">
        <f t="shared" si="38"/>
        <v>17.12</v>
      </c>
      <c r="H572" s="19">
        <f t="shared" si="39"/>
        <v>-9</v>
      </c>
      <c r="I572" s="8" t="str" cm="1">
        <f t="array" ref="I572">_xlfn.CONCAT(ROUND(F572:H572,2)&amp;", ")</f>
        <v xml:space="preserve">2.95, 17.12, -9, </v>
      </c>
      <c r="J572" s="8"/>
    </row>
    <row r="573" spans="2:10" ht="20.100000000000001" customHeight="1" x14ac:dyDescent="0.3">
      <c r="B573" s="7" t="s">
        <v>478</v>
      </c>
      <c r="C573" s="17">
        <f t="shared" si="40"/>
        <v>46.9754</v>
      </c>
      <c r="D573" s="18">
        <f t="shared" si="40"/>
        <v>120.82089999999999</v>
      </c>
      <c r="E573" s="64">
        <f t="shared" si="40"/>
        <v>-9</v>
      </c>
      <c r="F573" s="17">
        <f t="shared" si="37"/>
        <v>3.95</v>
      </c>
      <c r="G573" s="18">
        <f t="shared" si="38"/>
        <v>15.77</v>
      </c>
      <c r="H573" s="19">
        <f t="shared" si="39"/>
        <v>-9</v>
      </c>
      <c r="I573" s="8" t="str" cm="1">
        <f t="array" ref="I573">_xlfn.CONCAT(ROUND(F573:H573,2)&amp;", ")</f>
        <v xml:space="preserve">3.95, 15.77, -9, </v>
      </c>
      <c r="J573" s="8"/>
    </row>
    <row r="574" spans="2:10" ht="20.100000000000001" customHeight="1" x14ac:dyDescent="0.3">
      <c r="B574" s="7" t="s">
        <v>448</v>
      </c>
      <c r="C574" s="17">
        <f t="shared" si="40"/>
        <v>46.9754</v>
      </c>
      <c r="D574" s="18">
        <f t="shared" si="40"/>
        <v>121.1709</v>
      </c>
      <c r="E574" s="64">
        <f t="shared" si="40"/>
        <v>-9</v>
      </c>
      <c r="F574" s="17">
        <f t="shared" si="37"/>
        <v>3.95</v>
      </c>
      <c r="G574" s="18">
        <f t="shared" si="38"/>
        <v>16.12</v>
      </c>
      <c r="H574" s="19">
        <f t="shared" si="39"/>
        <v>-9</v>
      </c>
      <c r="I574" s="8" t="str" cm="1">
        <f t="array" ref="I574">_xlfn.CONCAT(ROUND(F574:H574,2)&amp;", ")</f>
        <v xml:space="preserve">3.95, 16.12, -9, </v>
      </c>
      <c r="J574" s="8"/>
    </row>
    <row r="575" spans="2:10" ht="20.100000000000001" customHeight="1" x14ac:dyDescent="0.3">
      <c r="B575" s="7" t="s">
        <v>443</v>
      </c>
      <c r="C575" s="17">
        <f t="shared" si="40"/>
        <v>46.9754</v>
      </c>
      <c r="D575" s="18">
        <f t="shared" si="40"/>
        <v>121.2209</v>
      </c>
      <c r="E575" s="64">
        <f t="shared" si="40"/>
        <v>-9</v>
      </c>
      <c r="F575" s="17">
        <f t="shared" si="37"/>
        <v>3.95</v>
      </c>
      <c r="G575" s="18">
        <f t="shared" si="38"/>
        <v>16.170000000000002</v>
      </c>
      <c r="H575" s="19">
        <f t="shared" si="39"/>
        <v>-9</v>
      </c>
      <c r="I575" s="8" t="str" cm="1">
        <f t="array" ref="I575">_xlfn.CONCAT(ROUND(F575:H575,2)&amp;", ")</f>
        <v xml:space="preserve">3.95, 16.17, -9, </v>
      </c>
      <c r="J575" s="8"/>
    </row>
    <row r="576" spans="2:10" ht="20.100000000000001" customHeight="1" x14ac:dyDescent="0.3">
      <c r="B576" s="7" t="s">
        <v>479</v>
      </c>
      <c r="C576" s="17">
        <f t="shared" si="40"/>
        <v>46.9754</v>
      </c>
      <c r="D576" s="18">
        <f t="shared" si="40"/>
        <v>122.1709</v>
      </c>
      <c r="E576" s="64">
        <f t="shared" si="40"/>
        <v>-9</v>
      </c>
      <c r="F576" s="17">
        <f t="shared" si="37"/>
        <v>3.95</v>
      </c>
      <c r="G576" s="18">
        <f t="shared" si="38"/>
        <v>17.12</v>
      </c>
      <c r="H576" s="19">
        <f t="shared" si="39"/>
        <v>-9</v>
      </c>
      <c r="I576" s="8" t="str" cm="1">
        <f t="array" ref="I576">_xlfn.CONCAT(ROUND(F576:H576,2)&amp;", ")</f>
        <v xml:space="preserve">3.95, 17.12, -9, </v>
      </c>
      <c r="J576" s="8"/>
    </row>
    <row r="577" spans="2:10" ht="20.100000000000001" customHeight="1" x14ac:dyDescent="0.3">
      <c r="B577" s="7" t="s">
        <v>480</v>
      </c>
      <c r="C577" s="17">
        <f t="shared" si="40"/>
        <v>49.875399999999999</v>
      </c>
      <c r="D577" s="18">
        <f t="shared" si="40"/>
        <v>106.12090000000001</v>
      </c>
      <c r="E577" s="64">
        <f t="shared" si="40"/>
        <v>-9</v>
      </c>
      <c r="F577" s="17">
        <f t="shared" si="37"/>
        <v>6.85</v>
      </c>
      <c r="G577" s="18">
        <f t="shared" si="38"/>
        <v>1.07</v>
      </c>
      <c r="H577" s="19">
        <f t="shared" si="39"/>
        <v>-9</v>
      </c>
      <c r="I577" s="8" t="str" cm="1">
        <f t="array" ref="I577">_xlfn.CONCAT(ROUND(F577:H577,2)&amp;", ")</f>
        <v xml:space="preserve">6.85, 1.07, -9, </v>
      </c>
      <c r="J577" s="8"/>
    </row>
    <row r="578" spans="2:10" ht="20.100000000000001" customHeight="1" x14ac:dyDescent="0.3">
      <c r="B578" s="7" t="s">
        <v>454</v>
      </c>
      <c r="C578" s="17">
        <f t="shared" si="40"/>
        <v>49.875399999999999</v>
      </c>
      <c r="D578" s="18">
        <f t="shared" si="40"/>
        <v>105.82089999999999</v>
      </c>
      <c r="E578" s="64">
        <f t="shared" si="40"/>
        <v>-9</v>
      </c>
      <c r="F578" s="17">
        <f t="shared" si="37"/>
        <v>6.85</v>
      </c>
      <c r="G578" s="18">
        <f t="shared" si="38"/>
        <v>0.77</v>
      </c>
      <c r="H578" s="19">
        <f t="shared" si="39"/>
        <v>-9</v>
      </c>
      <c r="I578" s="8" t="str" cm="1">
        <f t="array" ref="I578">_xlfn.CONCAT(ROUND(F578:H578,2)&amp;", ")</f>
        <v xml:space="preserve">6.85, 0.77, -9, </v>
      </c>
      <c r="J578" s="8"/>
    </row>
    <row r="579" spans="2:10" ht="20.100000000000001" customHeight="1" x14ac:dyDescent="0.3">
      <c r="B579" s="7" t="s">
        <v>460</v>
      </c>
      <c r="C579" s="17">
        <f t="shared" si="40"/>
        <v>49.875399999999999</v>
      </c>
      <c r="D579" s="18">
        <f t="shared" si="40"/>
        <v>105.0509</v>
      </c>
      <c r="E579" s="64">
        <f t="shared" si="40"/>
        <v>-9</v>
      </c>
      <c r="F579" s="17">
        <f t="shared" si="37"/>
        <v>6.85</v>
      </c>
      <c r="G579" s="18">
        <f t="shared" si="38"/>
        <v>0</v>
      </c>
      <c r="H579" s="19">
        <f t="shared" si="39"/>
        <v>-9</v>
      </c>
      <c r="I579" s="8" t="str" cm="1">
        <f t="array" ref="I579">_xlfn.CONCAT(ROUND(F579:H579,2)&amp;", ")</f>
        <v xml:space="preserve">6.85, 0, -9, </v>
      </c>
      <c r="J579" s="8"/>
    </row>
    <row r="580" spans="2:10" ht="20.100000000000001" customHeight="1" x14ac:dyDescent="0.3">
      <c r="B580" s="7" t="s">
        <v>466</v>
      </c>
      <c r="C580" s="17">
        <f t="shared" si="40"/>
        <v>49.875399999999999</v>
      </c>
      <c r="D580" s="18">
        <f t="shared" si="40"/>
        <v>105.0009</v>
      </c>
      <c r="E580" s="64">
        <f t="shared" si="40"/>
        <v>-9</v>
      </c>
      <c r="F580" s="17">
        <f t="shared" si="37"/>
        <v>6.85</v>
      </c>
      <c r="G580" s="18">
        <f t="shared" si="38"/>
        <v>-0.05</v>
      </c>
      <c r="H580" s="19">
        <f t="shared" si="39"/>
        <v>-9</v>
      </c>
      <c r="I580" s="8" t="str" cm="1">
        <f t="array" ref="I580">_xlfn.CONCAT(ROUND(F580:H580,2)&amp;", ")</f>
        <v xml:space="preserve">6.85, -0.05, -9, </v>
      </c>
      <c r="J580" s="8"/>
    </row>
    <row r="581" spans="2:10" ht="20.100000000000001" customHeight="1" x14ac:dyDescent="0.3">
      <c r="B581" s="7" t="s">
        <v>481</v>
      </c>
      <c r="C581" s="17">
        <f t="shared" si="40"/>
        <v>49.875399999999999</v>
      </c>
      <c r="D581" s="18">
        <f t="shared" si="40"/>
        <v>104.0509</v>
      </c>
      <c r="E581" s="64">
        <f t="shared" si="40"/>
        <v>-9</v>
      </c>
      <c r="F581" s="17">
        <f t="shared" si="37"/>
        <v>6.85</v>
      </c>
      <c r="G581" s="18">
        <f t="shared" si="38"/>
        <v>-1</v>
      </c>
      <c r="H581" s="19">
        <f t="shared" si="39"/>
        <v>-9</v>
      </c>
      <c r="I581" s="8" t="str" cm="1">
        <f t="array" ref="I581">_xlfn.CONCAT(ROUND(F581:H581,2)&amp;", ")</f>
        <v xml:space="preserve">6.85, -1, -9, </v>
      </c>
      <c r="J581" s="8"/>
    </row>
    <row r="582" spans="2:10" ht="20.100000000000001" customHeight="1" x14ac:dyDescent="0.3">
      <c r="B582" s="7" t="s">
        <v>482</v>
      </c>
      <c r="C582" s="17">
        <f t="shared" si="40"/>
        <v>50.875399999999999</v>
      </c>
      <c r="D582" s="18">
        <f t="shared" si="40"/>
        <v>106.12090000000001</v>
      </c>
      <c r="E582" s="64">
        <f t="shared" si="40"/>
        <v>-9</v>
      </c>
      <c r="F582" s="17">
        <f t="shared" ref="F582:F643" si="41">ROUND(C582-$L$2,2)</f>
        <v>7.85</v>
      </c>
      <c r="G582" s="18">
        <f t="shared" ref="G582:G643" si="42">ROUND(D582-$L$3,2)</f>
        <v>1.07</v>
      </c>
      <c r="H582" s="19">
        <f t="shared" ref="H582:H643" si="43">ROUND(E582-$L$4,2)</f>
        <v>-9</v>
      </c>
      <c r="I582" s="8" t="str" cm="1">
        <f t="array" ref="I582">_xlfn.CONCAT(ROUND(F582:H582,2)&amp;", ")</f>
        <v xml:space="preserve">7.85, 1.07, -9, </v>
      </c>
    </row>
    <row r="583" spans="2:10" ht="20.100000000000001" customHeight="1" x14ac:dyDescent="0.3">
      <c r="B583" s="7" t="s">
        <v>455</v>
      </c>
      <c r="C583" s="17">
        <f t="shared" si="40"/>
        <v>50.875399999999999</v>
      </c>
      <c r="D583" s="18">
        <f t="shared" si="40"/>
        <v>105.82089999999999</v>
      </c>
      <c r="E583" s="64">
        <f t="shared" si="40"/>
        <v>-9</v>
      </c>
      <c r="F583" s="17">
        <f t="shared" si="41"/>
        <v>7.85</v>
      </c>
      <c r="G583" s="18">
        <f t="shared" si="42"/>
        <v>0.77</v>
      </c>
      <c r="H583" s="19">
        <f t="shared" si="43"/>
        <v>-9</v>
      </c>
      <c r="I583" s="8" t="str" cm="1">
        <f t="array" ref="I583">_xlfn.CONCAT(ROUND(F583:H583,2)&amp;", ")</f>
        <v xml:space="preserve">7.85, 0.77, -9, </v>
      </c>
    </row>
    <row r="584" spans="2:10" ht="20.100000000000001" customHeight="1" x14ac:dyDescent="0.3">
      <c r="B584" s="7" t="s">
        <v>461</v>
      </c>
      <c r="C584" s="17">
        <f t="shared" si="40"/>
        <v>50.875399999999999</v>
      </c>
      <c r="D584" s="18">
        <f t="shared" si="40"/>
        <v>105.0509</v>
      </c>
      <c r="E584" s="64">
        <f t="shared" si="40"/>
        <v>-9</v>
      </c>
      <c r="F584" s="17">
        <f t="shared" si="41"/>
        <v>7.85</v>
      </c>
      <c r="G584" s="18">
        <f t="shared" si="42"/>
        <v>0</v>
      </c>
      <c r="H584" s="19">
        <f t="shared" si="43"/>
        <v>-9</v>
      </c>
      <c r="I584" s="8" t="str" cm="1">
        <f t="array" ref="I584">_xlfn.CONCAT(ROUND(F584:H584,2)&amp;", ")</f>
        <v xml:space="preserve">7.85, 0, -9, </v>
      </c>
    </row>
    <row r="585" spans="2:10" ht="20.100000000000001" customHeight="1" x14ac:dyDescent="0.3">
      <c r="B585" s="7" t="s">
        <v>467</v>
      </c>
      <c r="C585" s="17">
        <f t="shared" si="40"/>
        <v>50.875399999999999</v>
      </c>
      <c r="D585" s="18">
        <f t="shared" si="40"/>
        <v>105.0009</v>
      </c>
      <c r="E585" s="64">
        <f t="shared" si="40"/>
        <v>-9</v>
      </c>
      <c r="F585" s="17">
        <f t="shared" si="41"/>
        <v>7.85</v>
      </c>
      <c r="G585" s="18">
        <f t="shared" si="42"/>
        <v>-0.05</v>
      </c>
      <c r="H585" s="19">
        <f t="shared" si="43"/>
        <v>-9</v>
      </c>
      <c r="I585" s="8" t="str" cm="1">
        <f t="array" ref="I585">_xlfn.CONCAT(ROUND(F585:H585,2)&amp;", ")</f>
        <v xml:space="preserve">7.85, -0.05, -9, </v>
      </c>
    </row>
    <row r="586" spans="2:10" ht="20.100000000000001" customHeight="1" x14ac:dyDescent="0.3">
      <c r="B586" s="7" t="s">
        <v>399</v>
      </c>
      <c r="C586" s="17">
        <f t="shared" si="40"/>
        <v>50.875399999999999</v>
      </c>
      <c r="D586" s="18">
        <f t="shared" si="40"/>
        <v>104.0509</v>
      </c>
      <c r="E586" s="64">
        <f t="shared" si="40"/>
        <v>-9</v>
      </c>
      <c r="F586" s="17">
        <f t="shared" si="41"/>
        <v>7.85</v>
      </c>
      <c r="G586" s="18">
        <f t="shared" si="42"/>
        <v>-1</v>
      </c>
      <c r="H586" s="19">
        <f t="shared" si="43"/>
        <v>-9</v>
      </c>
      <c r="I586" s="8" t="str" cm="1">
        <f t="array" ref="I586">_xlfn.CONCAT(ROUND(F586:H586,2)&amp;", ")</f>
        <v xml:space="preserve">7.85, -1, -9, </v>
      </c>
    </row>
    <row r="587" spans="2:10" ht="20.100000000000001" customHeight="1" x14ac:dyDescent="0.3">
      <c r="B587" s="7" t="s">
        <v>483</v>
      </c>
      <c r="C587" s="17">
        <f t="shared" si="40"/>
        <v>51.875399999999999</v>
      </c>
      <c r="D587" s="18">
        <f t="shared" si="40"/>
        <v>106.12090000000001</v>
      </c>
      <c r="E587" s="64">
        <f t="shared" si="40"/>
        <v>-9</v>
      </c>
      <c r="F587" s="17">
        <f t="shared" si="41"/>
        <v>8.85</v>
      </c>
      <c r="G587" s="18">
        <f t="shared" si="42"/>
        <v>1.07</v>
      </c>
      <c r="H587" s="19">
        <f t="shared" si="43"/>
        <v>-9</v>
      </c>
      <c r="I587" s="8" t="str" cm="1">
        <f t="array" ref="I587">_xlfn.CONCAT(ROUND(F587:H587,2)&amp;", ")</f>
        <v xml:space="preserve">8.85, 1.07, -9, </v>
      </c>
    </row>
    <row r="588" spans="2:10" ht="20.100000000000001" customHeight="1" x14ac:dyDescent="0.3">
      <c r="B588" s="7" t="s">
        <v>456</v>
      </c>
      <c r="C588" s="17">
        <f t="shared" si="40"/>
        <v>51.875399999999999</v>
      </c>
      <c r="D588" s="18">
        <f t="shared" si="40"/>
        <v>105.82089999999999</v>
      </c>
      <c r="E588" s="64">
        <f t="shared" si="40"/>
        <v>-9</v>
      </c>
      <c r="F588" s="17">
        <f t="shared" si="41"/>
        <v>8.85</v>
      </c>
      <c r="G588" s="18">
        <f t="shared" si="42"/>
        <v>0.77</v>
      </c>
      <c r="H588" s="19">
        <f t="shared" si="43"/>
        <v>-9</v>
      </c>
      <c r="I588" s="8" t="str" cm="1">
        <f t="array" ref="I588">_xlfn.CONCAT(ROUND(F588:H588,2)&amp;", ")</f>
        <v xml:space="preserve">8.85, 0.77, -9, </v>
      </c>
    </row>
    <row r="589" spans="2:10" ht="20.100000000000001" customHeight="1" x14ac:dyDescent="0.3">
      <c r="B589" s="7" t="s">
        <v>462</v>
      </c>
      <c r="C589" s="17">
        <f t="shared" si="40"/>
        <v>51.875399999999999</v>
      </c>
      <c r="D589" s="18">
        <f t="shared" si="40"/>
        <v>105.0509</v>
      </c>
      <c r="E589" s="64">
        <f t="shared" si="40"/>
        <v>-9</v>
      </c>
      <c r="F589" s="17">
        <f t="shared" si="41"/>
        <v>8.85</v>
      </c>
      <c r="G589" s="18">
        <f t="shared" si="42"/>
        <v>0</v>
      </c>
      <c r="H589" s="19">
        <f t="shared" si="43"/>
        <v>-9</v>
      </c>
      <c r="I589" s="8" t="str" cm="1">
        <f t="array" ref="I589">_xlfn.CONCAT(ROUND(F589:H589,2)&amp;", ")</f>
        <v xml:space="preserve">8.85, 0, -9, </v>
      </c>
    </row>
    <row r="590" spans="2:10" ht="20.100000000000001" customHeight="1" x14ac:dyDescent="0.3">
      <c r="B590" s="7" t="s">
        <v>468</v>
      </c>
      <c r="C590" s="17">
        <f t="shared" si="40"/>
        <v>51.875399999999999</v>
      </c>
      <c r="D590" s="18">
        <f t="shared" si="40"/>
        <v>105.0009</v>
      </c>
      <c r="E590" s="64">
        <f t="shared" si="40"/>
        <v>-9</v>
      </c>
      <c r="F590" s="17">
        <f t="shared" si="41"/>
        <v>8.85</v>
      </c>
      <c r="G590" s="18">
        <f t="shared" si="42"/>
        <v>-0.05</v>
      </c>
      <c r="H590" s="19">
        <f t="shared" si="43"/>
        <v>-9</v>
      </c>
      <c r="I590" s="8" t="str" cm="1">
        <f t="array" ref="I590">_xlfn.CONCAT(ROUND(F590:H590,2)&amp;", ")</f>
        <v xml:space="preserve">8.85, -0.05, -9, </v>
      </c>
    </row>
    <row r="591" spans="2:10" ht="20.100000000000001" customHeight="1" x14ac:dyDescent="0.3">
      <c r="B591" s="7" t="s">
        <v>400</v>
      </c>
      <c r="C591" s="17">
        <f t="shared" si="40"/>
        <v>51.875399999999999</v>
      </c>
      <c r="D591" s="18">
        <f t="shared" si="40"/>
        <v>104.0509</v>
      </c>
      <c r="E591" s="64">
        <f t="shared" si="40"/>
        <v>-9</v>
      </c>
      <c r="F591" s="17">
        <f t="shared" si="41"/>
        <v>8.85</v>
      </c>
      <c r="G591" s="18">
        <f t="shared" si="42"/>
        <v>-1</v>
      </c>
      <c r="H591" s="19">
        <f t="shared" si="43"/>
        <v>-9</v>
      </c>
      <c r="I591" s="8" t="str" cm="1">
        <f t="array" ref="I591">_xlfn.CONCAT(ROUND(F591:H591,2)&amp;", ")</f>
        <v xml:space="preserve">8.85, -1, -9, </v>
      </c>
    </row>
    <row r="592" spans="2:10" ht="20.100000000000001" customHeight="1" x14ac:dyDescent="0.3">
      <c r="B592" s="7" t="s">
        <v>347</v>
      </c>
      <c r="C592" s="17">
        <f t="shared" si="40"/>
        <v>52.825400000000002</v>
      </c>
      <c r="D592" s="18">
        <f t="shared" si="40"/>
        <v>106.12090000000001</v>
      </c>
      <c r="E592" s="64">
        <f t="shared" si="40"/>
        <v>-9</v>
      </c>
      <c r="F592" s="17">
        <f t="shared" si="41"/>
        <v>9.8000000000000007</v>
      </c>
      <c r="G592" s="18">
        <f t="shared" si="42"/>
        <v>1.07</v>
      </c>
      <c r="H592" s="19">
        <f t="shared" si="43"/>
        <v>-9</v>
      </c>
      <c r="I592" s="8" t="str" cm="1">
        <f t="array" ref="I592">_xlfn.CONCAT(ROUND(F592:H592,2)&amp;", ")</f>
        <v xml:space="preserve">9.8, 1.07, -9, </v>
      </c>
    </row>
    <row r="593" spans="2:9" ht="20.100000000000001" customHeight="1" x14ac:dyDescent="0.3">
      <c r="B593" s="7" t="s">
        <v>457</v>
      </c>
      <c r="C593" s="17">
        <f t="shared" si="40"/>
        <v>52.825400000000002</v>
      </c>
      <c r="D593" s="18">
        <f t="shared" si="40"/>
        <v>105.82089999999999</v>
      </c>
      <c r="E593" s="64">
        <f t="shared" si="40"/>
        <v>-9</v>
      </c>
      <c r="F593" s="17">
        <f t="shared" si="41"/>
        <v>9.8000000000000007</v>
      </c>
      <c r="G593" s="18">
        <f t="shared" si="42"/>
        <v>0.77</v>
      </c>
      <c r="H593" s="19">
        <f t="shared" si="43"/>
        <v>-9</v>
      </c>
      <c r="I593" s="8" t="str" cm="1">
        <f t="array" ref="I593">_xlfn.CONCAT(ROUND(F593:H593,2)&amp;", ")</f>
        <v xml:space="preserve">9.8, 0.77, -9, </v>
      </c>
    </row>
    <row r="594" spans="2:9" ht="20.100000000000001" customHeight="1" x14ac:dyDescent="0.3">
      <c r="B594" s="7" t="s">
        <v>348</v>
      </c>
      <c r="C594" s="17">
        <f t="shared" si="40"/>
        <v>52.825400000000002</v>
      </c>
      <c r="D594" s="18">
        <f t="shared" si="40"/>
        <v>105.0509</v>
      </c>
      <c r="E594" s="64">
        <f t="shared" si="40"/>
        <v>-9</v>
      </c>
      <c r="F594" s="17">
        <f t="shared" si="41"/>
        <v>9.8000000000000007</v>
      </c>
      <c r="G594" s="18">
        <f t="shared" si="42"/>
        <v>0</v>
      </c>
      <c r="H594" s="19">
        <f t="shared" si="43"/>
        <v>-9</v>
      </c>
      <c r="I594" s="8" t="str" cm="1">
        <f t="array" ref="I594">_xlfn.CONCAT(ROUND(F594:H594,2)&amp;", ")</f>
        <v xml:space="preserve">9.8, 0, -9, </v>
      </c>
    </row>
    <row r="595" spans="2:9" ht="20.100000000000001" customHeight="1" x14ac:dyDescent="0.3">
      <c r="B595" s="7" t="s">
        <v>469</v>
      </c>
      <c r="C595" s="17">
        <f t="shared" si="40"/>
        <v>52.825400000000002</v>
      </c>
      <c r="D595" s="18">
        <f t="shared" si="40"/>
        <v>105.0009</v>
      </c>
      <c r="E595" s="64">
        <f t="shared" si="40"/>
        <v>-9</v>
      </c>
      <c r="F595" s="17">
        <f t="shared" si="41"/>
        <v>9.8000000000000007</v>
      </c>
      <c r="G595" s="18">
        <f t="shared" si="42"/>
        <v>-0.05</v>
      </c>
      <c r="H595" s="19">
        <f t="shared" si="43"/>
        <v>-9</v>
      </c>
      <c r="I595" s="8" t="str" cm="1">
        <f t="array" ref="I595">_xlfn.CONCAT(ROUND(F595:H595,2)&amp;", ")</f>
        <v xml:space="preserve">9.8, -0.05, -9, </v>
      </c>
    </row>
    <row r="596" spans="2:9" ht="20.100000000000001" customHeight="1" x14ac:dyDescent="0.3">
      <c r="B596" s="7" t="s">
        <v>349</v>
      </c>
      <c r="C596" s="17">
        <f t="shared" si="40"/>
        <v>52.825400000000002</v>
      </c>
      <c r="D596" s="18">
        <f t="shared" si="40"/>
        <v>104.0509</v>
      </c>
      <c r="E596" s="64">
        <f t="shared" si="40"/>
        <v>-9</v>
      </c>
      <c r="F596" s="17">
        <f t="shared" si="41"/>
        <v>9.8000000000000007</v>
      </c>
      <c r="G596" s="18">
        <f t="shared" si="42"/>
        <v>-1</v>
      </c>
      <c r="H596" s="19">
        <f t="shared" si="43"/>
        <v>-9</v>
      </c>
      <c r="I596" s="8" t="str" cm="1">
        <f t="array" ref="I596">_xlfn.CONCAT(ROUND(F596:H596,2)&amp;", ")</f>
        <v xml:space="preserve">9.8, -1, -9, </v>
      </c>
    </row>
    <row r="597" spans="2:9" ht="20.100000000000001" customHeight="1" x14ac:dyDescent="0.3">
      <c r="B597" s="7" t="s">
        <v>484</v>
      </c>
      <c r="C597" s="17">
        <f t="shared" si="40"/>
        <v>52.875399999999999</v>
      </c>
      <c r="D597" s="18">
        <f t="shared" si="40"/>
        <v>106.12090000000001</v>
      </c>
      <c r="E597" s="64">
        <f t="shared" si="40"/>
        <v>-9</v>
      </c>
      <c r="F597" s="17">
        <f t="shared" si="41"/>
        <v>9.85</v>
      </c>
      <c r="G597" s="18">
        <f t="shared" si="42"/>
        <v>1.07</v>
      </c>
      <c r="H597" s="19">
        <f t="shared" si="43"/>
        <v>-9</v>
      </c>
      <c r="I597" s="8" t="str" cm="1">
        <f t="array" ref="I597">_xlfn.CONCAT(ROUND(F597:H597,2)&amp;", ")</f>
        <v xml:space="preserve">9.85, 1.07, -9, </v>
      </c>
    </row>
    <row r="598" spans="2:9" ht="20.100000000000001" customHeight="1" x14ac:dyDescent="0.3">
      <c r="B598" s="7" t="s">
        <v>458</v>
      </c>
      <c r="C598" s="17">
        <f t="shared" si="40"/>
        <v>52.875399999999999</v>
      </c>
      <c r="D598" s="18">
        <f t="shared" si="40"/>
        <v>105.82089999999999</v>
      </c>
      <c r="E598" s="64">
        <f t="shared" si="40"/>
        <v>-9</v>
      </c>
      <c r="F598" s="17">
        <f t="shared" si="41"/>
        <v>9.85</v>
      </c>
      <c r="G598" s="18">
        <f t="shared" si="42"/>
        <v>0.77</v>
      </c>
      <c r="H598" s="19">
        <f t="shared" si="43"/>
        <v>-9</v>
      </c>
      <c r="I598" s="8" t="str" cm="1">
        <f t="array" ref="I598">_xlfn.CONCAT(ROUND(F598:H598,2)&amp;", ")</f>
        <v xml:space="preserve">9.85, 0.77, -9, </v>
      </c>
    </row>
    <row r="599" spans="2:9" ht="20.100000000000001" customHeight="1" x14ac:dyDescent="0.3">
      <c r="B599" s="7" t="s">
        <v>463</v>
      </c>
      <c r="C599" s="17">
        <f t="shared" si="40"/>
        <v>52.875399999999999</v>
      </c>
      <c r="D599" s="18">
        <f t="shared" si="40"/>
        <v>105.0509</v>
      </c>
      <c r="E599" s="64">
        <f t="shared" si="40"/>
        <v>-9</v>
      </c>
      <c r="F599" s="17">
        <f t="shared" si="41"/>
        <v>9.85</v>
      </c>
      <c r="G599" s="18">
        <f t="shared" si="42"/>
        <v>0</v>
      </c>
      <c r="H599" s="19">
        <f t="shared" si="43"/>
        <v>-9</v>
      </c>
      <c r="I599" s="8" t="str" cm="1">
        <f t="array" ref="I599">_xlfn.CONCAT(ROUND(F599:H599,2)&amp;", ")</f>
        <v xml:space="preserve">9.85, 0, -9, </v>
      </c>
    </row>
    <row r="600" spans="2:9" ht="20.100000000000001" customHeight="1" x14ac:dyDescent="0.3">
      <c r="B600" s="7" t="s">
        <v>470</v>
      </c>
      <c r="C600" s="17">
        <f t="shared" si="40"/>
        <v>52.875399999999999</v>
      </c>
      <c r="D600" s="18">
        <f t="shared" si="40"/>
        <v>105.0009</v>
      </c>
      <c r="E600" s="64">
        <f t="shared" si="40"/>
        <v>-9</v>
      </c>
      <c r="F600" s="17">
        <f t="shared" si="41"/>
        <v>9.85</v>
      </c>
      <c r="G600" s="18">
        <f t="shared" si="42"/>
        <v>-0.05</v>
      </c>
      <c r="H600" s="19">
        <f t="shared" si="43"/>
        <v>-9</v>
      </c>
      <c r="I600" s="8" t="str" cm="1">
        <f t="array" ref="I600">_xlfn.CONCAT(ROUND(F600:H600,2)&amp;", ")</f>
        <v xml:space="preserve">9.85, -0.05, -9, </v>
      </c>
    </row>
    <row r="601" spans="2:9" ht="20.100000000000001" customHeight="1" x14ac:dyDescent="0.3">
      <c r="B601" s="7" t="s">
        <v>401</v>
      </c>
      <c r="C601" s="17">
        <f t="shared" si="40"/>
        <v>52.875399999999999</v>
      </c>
      <c r="D601" s="18">
        <f t="shared" si="40"/>
        <v>104.0509</v>
      </c>
      <c r="E601" s="64">
        <f t="shared" si="40"/>
        <v>-9</v>
      </c>
      <c r="F601" s="17">
        <f t="shared" si="41"/>
        <v>9.85</v>
      </c>
      <c r="G601" s="18">
        <f t="shared" si="42"/>
        <v>-1</v>
      </c>
      <c r="H601" s="19">
        <f t="shared" si="43"/>
        <v>-9</v>
      </c>
      <c r="I601" s="8" t="str" cm="1">
        <f t="array" ref="I601">_xlfn.CONCAT(ROUND(F601:H601,2)&amp;", ")</f>
        <v xml:space="preserve">9.85, -1, -9, </v>
      </c>
    </row>
    <row r="602" spans="2:9" ht="20.100000000000001" customHeight="1" x14ac:dyDescent="0.3">
      <c r="B602" s="7" t="s">
        <v>453</v>
      </c>
      <c r="C602" s="17">
        <f t="shared" si="40"/>
        <v>49.675400000000003</v>
      </c>
      <c r="D602" s="18">
        <f t="shared" si="40"/>
        <v>105.82089999999999</v>
      </c>
      <c r="E602" s="64">
        <f t="shared" si="40"/>
        <v>-9</v>
      </c>
      <c r="F602" s="17">
        <f t="shared" si="41"/>
        <v>6.65</v>
      </c>
      <c r="G602" s="18">
        <f t="shared" si="42"/>
        <v>0.77</v>
      </c>
      <c r="H602" s="19">
        <f t="shared" si="43"/>
        <v>-9</v>
      </c>
      <c r="I602" s="8" t="str" cm="1">
        <f t="array" ref="I602">_xlfn.CONCAT(ROUND(F602:H602,2)&amp;", ")</f>
        <v xml:space="preserve">6.65, 0.77, -9, </v>
      </c>
    </row>
    <row r="603" spans="2:9" ht="20.100000000000001" customHeight="1" x14ac:dyDescent="0.3">
      <c r="B603" s="7" t="s">
        <v>454</v>
      </c>
      <c r="C603" s="17">
        <f t="shared" si="40"/>
        <v>49.875399999999999</v>
      </c>
      <c r="D603" s="18">
        <f t="shared" si="40"/>
        <v>105.82089999999999</v>
      </c>
      <c r="E603" s="64">
        <f t="shared" si="40"/>
        <v>-9</v>
      </c>
      <c r="F603" s="17">
        <f t="shared" si="41"/>
        <v>6.85</v>
      </c>
      <c r="G603" s="18">
        <f t="shared" si="42"/>
        <v>0.77</v>
      </c>
      <c r="H603" s="19">
        <f t="shared" si="43"/>
        <v>-9</v>
      </c>
      <c r="I603" s="8" t="str" cm="1">
        <f t="array" ref="I603">_xlfn.CONCAT(ROUND(F603:H603,2)&amp;", ")</f>
        <v xml:space="preserve">6.85, 0.77, -9, </v>
      </c>
    </row>
    <row r="604" spans="2:9" ht="20.100000000000001" customHeight="1" x14ac:dyDescent="0.3">
      <c r="B604" s="7" t="s">
        <v>455</v>
      </c>
      <c r="C604" s="17">
        <f t="shared" si="40"/>
        <v>50.875399999999999</v>
      </c>
      <c r="D604" s="18">
        <f t="shared" si="40"/>
        <v>105.82089999999999</v>
      </c>
      <c r="E604" s="64">
        <f t="shared" si="40"/>
        <v>-9</v>
      </c>
      <c r="F604" s="17">
        <f t="shared" si="41"/>
        <v>7.85</v>
      </c>
      <c r="G604" s="18">
        <f t="shared" si="42"/>
        <v>0.77</v>
      </c>
      <c r="H604" s="19">
        <f t="shared" si="43"/>
        <v>-9</v>
      </c>
      <c r="I604" s="8" t="str" cm="1">
        <f t="array" ref="I604">_xlfn.CONCAT(ROUND(F604:H604,2)&amp;", ")</f>
        <v xml:space="preserve">7.85, 0.77, -9, </v>
      </c>
    </row>
    <row r="605" spans="2:9" ht="20.100000000000001" customHeight="1" x14ac:dyDescent="0.3">
      <c r="B605" s="7" t="s">
        <v>456</v>
      </c>
      <c r="C605" s="17">
        <f t="shared" si="40"/>
        <v>51.875399999999999</v>
      </c>
      <c r="D605" s="18">
        <f t="shared" si="40"/>
        <v>105.82089999999999</v>
      </c>
      <c r="E605" s="64">
        <f t="shared" si="40"/>
        <v>-9</v>
      </c>
      <c r="F605" s="17">
        <f t="shared" si="41"/>
        <v>8.85</v>
      </c>
      <c r="G605" s="18">
        <f t="shared" si="42"/>
        <v>0.77</v>
      </c>
      <c r="H605" s="19">
        <f t="shared" si="43"/>
        <v>-9</v>
      </c>
      <c r="I605" s="8" t="str" cm="1">
        <f t="array" ref="I605">_xlfn.CONCAT(ROUND(F605:H605,2)&amp;", ")</f>
        <v xml:space="preserve">8.85, 0.77, -9, </v>
      </c>
    </row>
    <row r="606" spans="2:9" ht="20.100000000000001" customHeight="1" x14ac:dyDescent="0.3">
      <c r="B606" s="7" t="s">
        <v>457</v>
      </c>
      <c r="C606" s="17">
        <f t="shared" si="40"/>
        <v>52.825400000000002</v>
      </c>
      <c r="D606" s="18">
        <f t="shared" si="40"/>
        <v>105.82089999999999</v>
      </c>
      <c r="E606" s="64">
        <f t="shared" si="40"/>
        <v>-9</v>
      </c>
      <c r="F606" s="17">
        <f t="shared" si="41"/>
        <v>9.8000000000000007</v>
      </c>
      <c r="G606" s="18">
        <f t="shared" si="42"/>
        <v>0.77</v>
      </c>
      <c r="H606" s="19">
        <f t="shared" si="43"/>
        <v>-9</v>
      </c>
      <c r="I606" s="8" t="str" cm="1">
        <f t="array" ref="I606">_xlfn.CONCAT(ROUND(F606:H606,2)&amp;", ")</f>
        <v xml:space="preserve">9.8, 0.77, -9, </v>
      </c>
    </row>
    <row r="607" spans="2:9" ht="20.100000000000001" customHeight="1" x14ac:dyDescent="0.3">
      <c r="B607" s="7" t="s">
        <v>458</v>
      </c>
      <c r="C607" s="17">
        <f t="shared" si="40"/>
        <v>52.875399999999999</v>
      </c>
      <c r="D607" s="18">
        <f t="shared" si="40"/>
        <v>105.82089999999999</v>
      </c>
      <c r="E607" s="64">
        <f t="shared" si="40"/>
        <v>-9</v>
      </c>
      <c r="F607" s="17">
        <f t="shared" si="41"/>
        <v>9.85</v>
      </c>
      <c r="G607" s="18">
        <f t="shared" si="42"/>
        <v>0.77</v>
      </c>
      <c r="H607" s="19">
        <f t="shared" si="43"/>
        <v>-9</v>
      </c>
      <c r="I607" s="8" t="str" cm="1">
        <f t="array" ref="I607">_xlfn.CONCAT(ROUND(F607:H607,2)&amp;", ")</f>
        <v xml:space="preserve">9.85, 0.77, -9, </v>
      </c>
    </row>
    <row r="608" spans="2:9" ht="20.100000000000001" customHeight="1" x14ac:dyDescent="0.3">
      <c r="B608" s="7" t="s">
        <v>425</v>
      </c>
      <c r="C608" s="17">
        <f t="shared" si="40"/>
        <v>53.825400000000002</v>
      </c>
      <c r="D608" s="18">
        <f t="shared" si="40"/>
        <v>105.82089999999999</v>
      </c>
      <c r="E608" s="64">
        <f t="shared" si="40"/>
        <v>-9</v>
      </c>
      <c r="F608" s="17">
        <f t="shared" si="41"/>
        <v>10.8</v>
      </c>
      <c r="G608" s="18">
        <f t="shared" si="42"/>
        <v>0.77</v>
      </c>
      <c r="H608" s="19">
        <f t="shared" si="43"/>
        <v>-9</v>
      </c>
      <c r="I608" s="8" t="str" cm="1">
        <f t="array" ref="I608">_xlfn.CONCAT(ROUND(F608:H608,2)&amp;", ")</f>
        <v xml:space="preserve">10.8, 0.77, -9, </v>
      </c>
    </row>
    <row r="609" spans="2:9" ht="20.100000000000001" customHeight="1" x14ac:dyDescent="0.3">
      <c r="B609" s="7" t="s">
        <v>459</v>
      </c>
      <c r="C609" s="17">
        <f t="shared" si="40"/>
        <v>49.675400000000003</v>
      </c>
      <c r="D609" s="18">
        <f t="shared" si="40"/>
        <v>105.0509</v>
      </c>
      <c r="E609" s="64">
        <f t="shared" si="40"/>
        <v>-9</v>
      </c>
      <c r="F609" s="17">
        <f t="shared" si="41"/>
        <v>6.65</v>
      </c>
      <c r="G609" s="18">
        <f t="shared" si="42"/>
        <v>0</v>
      </c>
      <c r="H609" s="19">
        <f t="shared" si="43"/>
        <v>-9</v>
      </c>
      <c r="I609" s="8" t="str" cm="1">
        <f t="array" ref="I609">_xlfn.CONCAT(ROUND(F609:H609,2)&amp;", ")</f>
        <v xml:space="preserve">6.65, 0, -9, </v>
      </c>
    </row>
    <row r="610" spans="2:9" ht="20.100000000000001" customHeight="1" x14ac:dyDescent="0.3">
      <c r="B610" s="7" t="s">
        <v>460</v>
      </c>
      <c r="C610" s="17">
        <f t="shared" si="40"/>
        <v>49.875399999999999</v>
      </c>
      <c r="D610" s="18">
        <f t="shared" si="40"/>
        <v>105.0509</v>
      </c>
      <c r="E610" s="64">
        <f t="shared" si="40"/>
        <v>-9</v>
      </c>
      <c r="F610" s="17">
        <f t="shared" si="41"/>
        <v>6.85</v>
      </c>
      <c r="G610" s="18">
        <f t="shared" si="42"/>
        <v>0</v>
      </c>
      <c r="H610" s="19">
        <f t="shared" si="43"/>
        <v>-9</v>
      </c>
      <c r="I610" s="8" t="str" cm="1">
        <f t="array" ref="I610">_xlfn.CONCAT(ROUND(F610:H610,2)&amp;", ")</f>
        <v xml:space="preserve">6.85, 0, -9, </v>
      </c>
    </row>
    <row r="611" spans="2:9" ht="20.100000000000001" customHeight="1" x14ac:dyDescent="0.3">
      <c r="B611" s="7" t="s">
        <v>461</v>
      </c>
      <c r="C611" s="17">
        <f t="shared" si="40"/>
        <v>50.875399999999999</v>
      </c>
      <c r="D611" s="18">
        <f t="shared" si="40"/>
        <v>105.0509</v>
      </c>
      <c r="E611" s="64">
        <f t="shared" si="40"/>
        <v>-9</v>
      </c>
      <c r="F611" s="17">
        <f t="shared" si="41"/>
        <v>7.85</v>
      </c>
      <c r="G611" s="18">
        <f t="shared" si="42"/>
        <v>0</v>
      </c>
      <c r="H611" s="19">
        <f t="shared" si="43"/>
        <v>-9</v>
      </c>
      <c r="I611" s="8" t="str" cm="1">
        <f t="array" ref="I611">_xlfn.CONCAT(ROUND(F611:H611,2)&amp;", ")</f>
        <v xml:space="preserve">7.85, 0, -9, </v>
      </c>
    </row>
    <row r="612" spans="2:9" ht="20.100000000000001" customHeight="1" x14ac:dyDescent="0.3">
      <c r="B612" s="7" t="s">
        <v>462</v>
      </c>
      <c r="C612" s="17">
        <f t="shared" si="40"/>
        <v>51.875399999999999</v>
      </c>
      <c r="D612" s="18">
        <f t="shared" si="40"/>
        <v>105.0509</v>
      </c>
      <c r="E612" s="64">
        <f t="shared" si="40"/>
        <v>-9</v>
      </c>
      <c r="F612" s="17">
        <f t="shared" si="41"/>
        <v>8.85</v>
      </c>
      <c r="G612" s="18">
        <f t="shared" si="42"/>
        <v>0</v>
      </c>
      <c r="H612" s="19">
        <f t="shared" si="43"/>
        <v>-9</v>
      </c>
      <c r="I612" s="8" t="str" cm="1">
        <f t="array" ref="I612">_xlfn.CONCAT(ROUND(F612:H612,2)&amp;", ")</f>
        <v xml:space="preserve">8.85, 0, -9, </v>
      </c>
    </row>
    <row r="613" spans="2:9" ht="20.100000000000001" customHeight="1" x14ac:dyDescent="0.3">
      <c r="B613" s="7" t="s">
        <v>348</v>
      </c>
      <c r="C613" s="17">
        <f t="shared" si="40"/>
        <v>52.825400000000002</v>
      </c>
      <c r="D613" s="18">
        <f t="shared" si="40"/>
        <v>105.0509</v>
      </c>
      <c r="E613" s="64">
        <f t="shared" si="40"/>
        <v>-9</v>
      </c>
      <c r="F613" s="17">
        <f t="shared" si="41"/>
        <v>9.8000000000000007</v>
      </c>
      <c r="G613" s="18">
        <f t="shared" si="42"/>
        <v>0</v>
      </c>
      <c r="H613" s="19">
        <f t="shared" si="43"/>
        <v>-9</v>
      </c>
      <c r="I613" s="8" t="str" cm="1">
        <f t="array" ref="I613">_xlfn.CONCAT(ROUND(F613:H613,2)&amp;", ")</f>
        <v xml:space="preserve">9.8, 0, -9, </v>
      </c>
    </row>
    <row r="614" spans="2:9" ht="20.100000000000001" customHeight="1" x14ac:dyDescent="0.3">
      <c r="B614" s="7" t="s">
        <v>463</v>
      </c>
      <c r="C614" s="17">
        <f t="shared" si="40"/>
        <v>52.875399999999999</v>
      </c>
      <c r="D614" s="18">
        <f t="shared" si="40"/>
        <v>105.0509</v>
      </c>
      <c r="E614" s="64">
        <f t="shared" si="40"/>
        <v>-9</v>
      </c>
      <c r="F614" s="17">
        <f t="shared" si="41"/>
        <v>9.85</v>
      </c>
      <c r="G614" s="18">
        <f t="shared" si="42"/>
        <v>0</v>
      </c>
      <c r="H614" s="19">
        <f t="shared" si="43"/>
        <v>-9</v>
      </c>
      <c r="I614" s="8" t="str" cm="1">
        <f t="array" ref="I614">_xlfn.CONCAT(ROUND(F614:H614,2)&amp;", ")</f>
        <v xml:space="preserve">9.85, 0, -9, </v>
      </c>
    </row>
    <row r="615" spans="2:9" ht="20.100000000000001" customHeight="1" x14ac:dyDescent="0.3">
      <c r="B615" s="7" t="s">
        <v>464</v>
      </c>
      <c r="C615" s="17">
        <f t="shared" si="40"/>
        <v>53.825400000000002</v>
      </c>
      <c r="D615" s="18">
        <f t="shared" si="40"/>
        <v>105.0509</v>
      </c>
      <c r="E615" s="64">
        <f t="shared" si="40"/>
        <v>-9</v>
      </c>
      <c r="F615" s="17">
        <f t="shared" si="41"/>
        <v>10.8</v>
      </c>
      <c r="G615" s="18">
        <f t="shared" si="42"/>
        <v>0</v>
      </c>
      <c r="H615" s="19">
        <f t="shared" si="43"/>
        <v>-9</v>
      </c>
      <c r="I615" s="8" t="str" cm="1">
        <f t="array" ref="I615">_xlfn.CONCAT(ROUND(F615:H615,2)&amp;", ")</f>
        <v xml:space="preserve">10.8, 0, -9, </v>
      </c>
    </row>
    <row r="616" spans="2:9" ht="20.100000000000001" customHeight="1" x14ac:dyDescent="0.3">
      <c r="B616" s="7" t="s">
        <v>465</v>
      </c>
      <c r="C616" s="17">
        <f t="shared" si="40"/>
        <v>49.675400000000003</v>
      </c>
      <c r="D616" s="18">
        <f t="shared" si="40"/>
        <v>105.0009</v>
      </c>
      <c r="E616" s="64">
        <f t="shared" si="40"/>
        <v>-9</v>
      </c>
      <c r="F616" s="17">
        <f t="shared" si="41"/>
        <v>6.65</v>
      </c>
      <c r="G616" s="18">
        <f t="shared" si="42"/>
        <v>-0.05</v>
      </c>
      <c r="H616" s="19">
        <f t="shared" si="43"/>
        <v>-9</v>
      </c>
      <c r="I616" s="8" t="str" cm="1">
        <f t="array" ref="I616">_xlfn.CONCAT(ROUND(F616:H616,2)&amp;", ")</f>
        <v xml:space="preserve">6.65, -0.05, -9, </v>
      </c>
    </row>
    <row r="617" spans="2:9" ht="20.100000000000001" customHeight="1" x14ac:dyDescent="0.3">
      <c r="B617" s="7" t="s">
        <v>466</v>
      </c>
      <c r="C617" s="17">
        <f t="shared" si="40"/>
        <v>49.875399999999999</v>
      </c>
      <c r="D617" s="18">
        <f t="shared" si="40"/>
        <v>105.0009</v>
      </c>
      <c r="E617" s="64">
        <f t="shared" si="40"/>
        <v>-9</v>
      </c>
      <c r="F617" s="17">
        <f t="shared" si="41"/>
        <v>6.85</v>
      </c>
      <c r="G617" s="18">
        <f t="shared" si="42"/>
        <v>-0.05</v>
      </c>
      <c r="H617" s="19">
        <f t="shared" si="43"/>
        <v>-9</v>
      </c>
      <c r="I617" s="8" t="str" cm="1">
        <f t="array" ref="I617">_xlfn.CONCAT(ROUND(F617:H617,2)&amp;", ")</f>
        <v xml:space="preserve">6.85, -0.05, -9, </v>
      </c>
    </row>
    <row r="618" spans="2:9" ht="20.100000000000001" customHeight="1" x14ac:dyDescent="0.3">
      <c r="B618" s="7" t="s">
        <v>467</v>
      </c>
      <c r="C618" s="17">
        <f t="shared" si="40"/>
        <v>50.875399999999999</v>
      </c>
      <c r="D618" s="18">
        <f t="shared" si="40"/>
        <v>105.0009</v>
      </c>
      <c r="E618" s="64">
        <f t="shared" si="40"/>
        <v>-9</v>
      </c>
      <c r="F618" s="17">
        <f t="shared" si="41"/>
        <v>7.85</v>
      </c>
      <c r="G618" s="18">
        <f t="shared" si="42"/>
        <v>-0.05</v>
      </c>
      <c r="H618" s="19">
        <f t="shared" si="43"/>
        <v>-9</v>
      </c>
      <c r="I618" s="8" t="str" cm="1">
        <f t="array" ref="I618">_xlfn.CONCAT(ROUND(F618:H618,2)&amp;", ")</f>
        <v xml:space="preserve">7.85, -0.05, -9, </v>
      </c>
    </row>
    <row r="619" spans="2:9" ht="20.100000000000001" customHeight="1" x14ac:dyDescent="0.3">
      <c r="B619" s="7" t="s">
        <v>468</v>
      </c>
      <c r="C619" s="17">
        <f t="shared" si="40"/>
        <v>51.875399999999999</v>
      </c>
      <c r="D619" s="18">
        <f t="shared" si="40"/>
        <v>105.0009</v>
      </c>
      <c r="E619" s="64">
        <f t="shared" si="40"/>
        <v>-9</v>
      </c>
      <c r="F619" s="17">
        <f t="shared" si="41"/>
        <v>8.85</v>
      </c>
      <c r="G619" s="18">
        <f t="shared" si="42"/>
        <v>-0.05</v>
      </c>
      <c r="H619" s="19">
        <f t="shared" si="43"/>
        <v>-9</v>
      </c>
      <c r="I619" s="8" t="str" cm="1">
        <f t="array" ref="I619">_xlfn.CONCAT(ROUND(F619:H619,2)&amp;", ")</f>
        <v xml:space="preserve">8.85, -0.05, -9, </v>
      </c>
    </row>
    <row r="620" spans="2:9" ht="20.100000000000001" customHeight="1" x14ac:dyDescent="0.3">
      <c r="B620" s="7" t="s">
        <v>469</v>
      </c>
      <c r="C620" s="17">
        <f t="shared" si="40"/>
        <v>52.825400000000002</v>
      </c>
      <c r="D620" s="18">
        <f t="shared" si="40"/>
        <v>105.0009</v>
      </c>
      <c r="E620" s="64">
        <f t="shared" si="40"/>
        <v>-9</v>
      </c>
      <c r="F620" s="17">
        <f t="shared" si="41"/>
        <v>9.8000000000000007</v>
      </c>
      <c r="G620" s="18">
        <f t="shared" si="42"/>
        <v>-0.05</v>
      </c>
      <c r="H620" s="19">
        <f t="shared" si="43"/>
        <v>-9</v>
      </c>
      <c r="I620" s="8" t="str" cm="1">
        <f t="array" ref="I620">_xlfn.CONCAT(ROUND(F620:H620,2)&amp;", ")</f>
        <v xml:space="preserve">9.8, -0.05, -9, </v>
      </c>
    </row>
    <row r="621" spans="2:9" ht="20.100000000000001" customHeight="1" x14ac:dyDescent="0.3">
      <c r="B621" s="7" t="s">
        <v>470</v>
      </c>
      <c r="C621" s="17">
        <f t="shared" si="40"/>
        <v>52.875399999999999</v>
      </c>
      <c r="D621" s="18">
        <f t="shared" si="40"/>
        <v>105.0009</v>
      </c>
      <c r="E621" s="64">
        <f t="shared" si="40"/>
        <v>-9</v>
      </c>
      <c r="F621" s="17">
        <f t="shared" si="41"/>
        <v>9.85</v>
      </c>
      <c r="G621" s="18">
        <f t="shared" si="42"/>
        <v>-0.05</v>
      </c>
      <c r="H621" s="19">
        <f t="shared" si="43"/>
        <v>-9</v>
      </c>
      <c r="I621" s="8" t="str" cm="1">
        <f t="array" ref="I621">_xlfn.CONCAT(ROUND(F621:H621,2)&amp;", ")</f>
        <v xml:space="preserve">9.85, -0.05, -9, </v>
      </c>
    </row>
    <row r="622" spans="2:9" ht="20.100000000000001" customHeight="1" x14ac:dyDescent="0.3">
      <c r="B622" s="7" t="s">
        <v>424</v>
      </c>
      <c r="C622" s="17">
        <f t="shared" si="40"/>
        <v>53.825400000000002</v>
      </c>
      <c r="D622" s="18">
        <f t="shared" si="40"/>
        <v>105.0009</v>
      </c>
      <c r="E622" s="64">
        <f t="shared" si="40"/>
        <v>-9</v>
      </c>
      <c r="F622" s="17">
        <f t="shared" si="41"/>
        <v>10.8</v>
      </c>
      <c r="G622" s="18">
        <f t="shared" si="42"/>
        <v>-0.05</v>
      </c>
      <c r="H622" s="19">
        <f t="shared" si="43"/>
        <v>-9</v>
      </c>
      <c r="I622" s="8" t="str" cm="1">
        <f t="array" ref="I622">_xlfn.CONCAT(ROUND(F622:H622,2)&amp;", ")</f>
        <v xml:space="preserve">10.8, -0.05, -9, </v>
      </c>
    </row>
    <row r="623" spans="2:9" ht="20.100000000000001" customHeight="1" x14ac:dyDescent="0.3">
      <c r="B623" s="7" t="s">
        <v>278</v>
      </c>
      <c r="C623" s="17">
        <f t="shared" si="40"/>
        <v>47.875399999999999</v>
      </c>
      <c r="D623" s="18">
        <f t="shared" si="40"/>
        <v>121.2209</v>
      </c>
      <c r="E623" s="64">
        <f t="shared" si="40"/>
        <v>-9</v>
      </c>
      <c r="F623" s="17">
        <f t="shared" si="41"/>
        <v>4.8499999999999996</v>
      </c>
      <c r="G623" s="18">
        <f t="shared" si="42"/>
        <v>16.170000000000002</v>
      </c>
      <c r="H623" s="19">
        <f t="shared" si="43"/>
        <v>-9</v>
      </c>
      <c r="I623" s="8" t="str" cm="1">
        <f t="array" ref="I623">_xlfn.CONCAT(ROUND(F623:H623,2)&amp;", ")</f>
        <v xml:space="preserve">4.85, 16.17, -9, </v>
      </c>
    </row>
    <row r="624" spans="2:9" ht="20.100000000000001" customHeight="1" x14ac:dyDescent="0.3">
      <c r="B624" s="7" t="s">
        <v>443</v>
      </c>
      <c r="C624" s="17">
        <f t="shared" si="40"/>
        <v>46.9754</v>
      </c>
      <c r="D624" s="18">
        <f t="shared" si="40"/>
        <v>121.2209</v>
      </c>
      <c r="E624" s="64">
        <f t="shared" si="40"/>
        <v>-9</v>
      </c>
      <c r="F624" s="17">
        <f t="shared" si="41"/>
        <v>3.95</v>
      </c>
      <c r="G624" s="18">
        <f t="shared" si="42"/>
        <v>16.170000000000002</v>
      </c>
      <c r="H624" s="19">
        <f t="shared" si="43"/>
        <v>-9</v>
      </c>
      <c r="I624" s="8" t="str" cm="1">
        <f t="array" ref="I624">_xlfn.CONCAT(ROUND(F624:H624,2)&amp;", ")</f>
        <v xml:space="preserve">3.95, 16.17, -9, </v>
      </c>
    </row>
    <row r="625" spans="1:9" ht="20.100000000000001" customHeight="1" x14ac:dyDescent="0.3">
      <c r="B625" s="7" t="s">
        <v>444</v>
      </c>
      <c r="C625" s="17">
        <f t="shared" si="40"/>
        <v>45.9754</v>
      </c>
      <c r="D625" s="18">
        <f t="shared" si="40"/>
        <v>121.2209</v>
      </c>
      <c r="E625" s="64">
        <f t="shared" si="40"/>
        <v>-9</v>
      </c>
      <c r="F625" s="17">
        <f t="shared" si="41"/>
        <v>2.95</v>
      </c>
      <c r="G625" s="18">
        <f t="shared" si="42"/>
        <v>16.170000000000002</v>
      </c>
      <c r="H625" s="19">
        <f t="shared" si="43"/>
        <v>-9</v>
      </c>
      <c r="I625" s="8" t="str" cm="1">
        <f t="array" ref="I625">_xlfn.CONCAT(ROUND(F625:H625,2)&amp;", ")</f>
        <v xml:space="preserve">2.95, 16.17, -9, </v>
      </c>
    </row>
    <row r="626" spans="1:9" ht="20.100000000000001" customHeight="1" x14ac:dyDescent="0.3">
      <c r="B626" s="7" t="s">
        <v>445</v>
      </c>
      <c r="C626" s="17">
        <f t="shared" si="40"/>
        <v>44.9754</v>
      </c>
      <c r="D626" s="18">
        <f t="shared" si="40"/>
        <v>121.2209</v>
      </c>
      <c r="E626" s="64">
        <f t="shared" si="40"/>
        <v>-9</v>
      </c>
      <c r="F626" s="17">
        <f t="shared" si="41"/>
        <v>1.95</v>
      </c>
      <c r="G626" s="18">
        <f t="shared" si="42"/>
        <v>16.170000000000002</v>
      </c>
      <c r="H626" s="19">
        <f t="shared" si="43"/>
        <v>-9</v>
      </c>
      <c r="I626" s="8" t="str" cm="1">
        <f t="array" ref="I626">_xlfn.CONCAT(ROUND(F626:H626,2)&amp;", ")</f>
        <v xml:space="preserve">1.95, 16.17, -9, </v>
      </c>
    </row>
    <row r="627" spans="1:9" ht="20.100000000000001" customHeight="1" x14ac:dyDescent="0.3">
      <c r="B627" s="7" t="s">
        <v>446</v>
      </c>
      <c r="C627" s="17">
        <f t="shared" si="40"/>
        <v>43.9754</v>
      </c>
      <c r="D627" s="18">
        <f t="shared" si="40"/>
        <v>121.2209</v>
      </c>
      <c r="E627" s="64">
        <f t="shared" si="40"/>
        <v>-9</v>
      </c>
      <c r="F627" s="17">
        <f t="shared" si="41"/>
        <v>0.95</v>
      </c>
      <c r="G627" s="18">
        <f t="shared" si="42"/>
        <v>16.170000000000002</v>
      </c>
      <c r="H627" s="19">
        <f t="shared" si="43"/>
        <v>-9</v>
      </c>
      <c r="I627" s="8" t="str" cm="1">
        <f t="array" ref="I627">_xlfn.CONCAT(ROUND(F627:H627,2)&amp;", ")</f>
        <v xml:space="preserve">0.95, 16.17, -9, </v>
      </c>
    </row>
    <row r="628" spans="1:9" ht="20.100000000000001" customHeight="1" x14ac:dyDescent="0.3">
      <c r="B628" s="7" t="s">
        <v>280</v>
      </c>
      <c r="C628" s="17">
        <f t="shared" si="40"/>
        <v>42.9754</v>
      </c>
      <c r="D628" s="18">
        <f t="shared" si="40"/>
        <v>121.2209</v>
      </c>
      <c r="E628" s="64">
        <f t="shared" si="40"/>
        <v>-9</v>
      </c>
      <c r="F628" s="17">
        <f t="shared" si="41"/>
        <v>-0.05</v>
      </c>
      <c r="G628" s="18">
        <f t="shared" si="42"/>
        <v>16.170000000000002</v>
      </c>
      <c r="H628" s="19">
        <f t="shared" si="43"/>
        <v>-9</v>
      </c>
      <c r="I628" s="8" t="str" cm="1">
        <f t="array" ref="I628">_xlfn.CONCAT(ROUND(F628:H628,2)&amp;", ")</f>
        <v xml:space="preserve">-0.05, 16.17, -9, </v>
      </c>
    </row>
    <row r="629" spans="1:9" ht="20.100000000000001" customHeight="1" x14ac:dyDescent="0.3">
      <c r="B629" s="7" t="s">
        <v>281</v>
      </c>
      <c r="C629" s="17">
        <f t="shared" si="40"/>
        <v>42.025399999999998</v>
      </c>
      <c r="D629" s="18">
        <f t="shared" si="40"/>
        <v>121.2209</v>
      </c>
      <c r="E629" s="64">
        <f t="shared" si="40"/>
        <v>-9</v>
      </c>
      <c r="F629" s="17">
        <f t="shared" si="41"/>
        <v>-1</v>
      </c>
      <c r="G629" s="18">
        <f t="shared" si="42"/>
        <v>16.170000000000002</v>
      </c>
      <c r="H629" s="19">
        <f t="shared" si="43"/>
        <v>-9</v>
      </c>
      <c r="I629" s="8" t="str" cm="1">
        <f t="array" ref="I629">_xlfn.CONCAT(ROUND(F629:H629,2)&amp;", ")</f>
        <v xml:space="preserve">-1, 16.17, -9, </v>
      </c>
    </row>
    <row r="630" spans="1:9" ht="20.100000000000001" customHeight="1" x14ac:dyDescent="0.3">
      <c r="B630" s="7" t="s">
        <v>447</v>
      </c>
      <c r="C630" s="17">
        <f t="shared" si="40"/>
        <v>47.875399999999999</v>
      </c>
      <c r="D630" s="18">
        <f t="shared" si="40"/>
        <v>121.1709</v>
      </c>
      <c r="E630" s="64">
        <f t="shared" si="40"/>
        <v>-9</v>
      </c>
      <c r="F630" s="17">
        <f t="shared" si="41"/>
        <v>4.8499999999999996</v>
      </c>
      <c r="G630" s="18">
        <f t="shared" si="42"/>
        <v>16.12</v>
      </c>
      <c r="H630" s="19">
        <f t="shared" si="43"/>
        <v>-9</v>
      </c>
      <c r="I630" s="8" t="str" cm="1">
        <f t="array" ref="I630">_xlfn.CONCAT(ROUND(F630:H630,2)&amp;", ")</f>
        <v xml:space="preserve">4.85, 16.12, -9, </v>
      </c>
    </row>
    <row r="631" spans="1:9" ht="20.100000000000001" customHeight="1" x14ac:dyDescent="0.3">
      <c r="B631" s="7" t="s">
        <v>448</v>
      </c>
      <c r="C631" s="17">
        <f t="shared" ref="C631:E643" si="44">MID($B631,SEARCH(C$2,$B631)+3,8)*1</f>
        <v>46.9754</v>
      </c>
      <c r="D631" s="18">
        <f t="shared" si="44"/>
        <v>121.1709</v>
      </c>
      <c r="E631" s="64">
        <f t="shared" si="44"/>
        <v>-9</v>
      </c>
      <c r="F631" s="17">
        <f t="shared" si="41"/>
        <v>3.95</v>
      </c>
      <c r="G631" s="18">
        <f t="shared" si="42"/>
        <v>16.12</v>
      </c>
      <c r="H631" s="19">
        <f t="shared" si="43"/>
        <v>-9</v>
      </c>
      <c r="I631" s="8" t="str" cm="1">
        <f t="array" ref="I631">_xlfn.CONCAT(ROUND(F631:H631,2)&amp;", ")</f>
        <v xml:space="preserve">3.95, 16.12, -9, </v>
      </c>
    </row>
    <row r="632" spans="1:9" ht="20.100000000000001" customHeight="1" x14ac:dyDescent="0.3">
      <c r="B632" s="7" t="s">
        <v>449</v>
      </c>
      <c r="C632" s="17">
        <f t="shared" si="44"/>
        <v>45.9754</v>
      </c>
      <c r="D632" s="18">
        <f t="shared" si="44"/>
        <v>121.1709</v>
      </c>
      <c r="E632" s="64">
        <f t="shared" si="44"/>
        <v>-9</v>
      </c>
      <c r="F632" s="17">
        <f t="shared" si="41"/>
        <v>2.95</v>
      </c>
      <c r="G632" s="18">
        <f t="shared" si="42"/>
        <v>16.12</v>
      </c>
      <c r="H632" s="19">
        <f t="shared" si="43"/>
        <v>-9</v>
      </c>
      <c r="I632" s="8" t="str" cm="1">
        <f t="array" ref="I632">_xlfn.CONCAT(ROUND(F632:H632,2)&amp;", ")</f>
        <v xml:space="preserve">2.95, 16.12, -9, </v>
      </c>
    </row>
    <row r="633" spans="1:9" ht="20.100000000000001" customHeight="1" x14ac:dyDescent="0.3">
      <c r="B633" s="7" t="s">
        <v>450</v>
      </c>
      <c r="C633" s="17">
        <f t="shared" si="44"/>
        <v>44.9754</v>
      </c>
      <c r="D633" s="18">
        <f t="shared" si="44"/>
        <v>121.1709</v>
      </c>
      <c r="E633" s="64">
        <f t="shared" si="44"/>
        <v>-9</v>
      </c>
      <c r="F633" s="17">
        <f t="shared" si="41"/>
        <v>1.95</v>
      </c>
      <c r="G633" s="18">
        <f t="shared" si="42"/>
        <v>16.12</v>
      </c>
      <c r="H633" s="19">
        <f t="shared" si="43"/>
        <v>-9</v>
      </c>
      <c r="I633" s="8" t="str" cm="1">
        <f t="array" ref="I633">_xlfn.CONCAT(ROUND(F633:H633,2)&amp;", ")</f>
        <v xml:space="preserve">1.95, 16.12, -9, </v>
      </c>
    </row>
    <row r="634" spans="1:9" ht="20.100000000000001" customHeight="1" x14ac:dyDescent="0.3">
      <c r="B634" s="7" t="s">
        <v>451</v>
      </c>
      <c r="C634" s="17">
        <f t="shared" si="44"/>
        <v>43.9754</v>
      </c>
      <c r="D634" s="18">
        <f t="shared" si="44"/>
        <v>121.1709</v>
      </c>
      <c r="E634" s="64">
        <f t="shared" si="44"/>
        <v>-9</v>
      </c>
      <c r="F634" s="17">
        <f t="shared" si="41"/>
        <v>0.95</v>
      </c>
      <c r="G634" s="18">
        <f t="shared" si="42"/>
        <v>16.12</v>
      </c>
      <c r="H634" s="19">
        <f t="shared" si="43"/>
        <v>-9</v>
      </c>
      <c r="I634" s="8" t="str" cm="1">
        <f t="array" ref="I634">_xlfn.CONCAT(ROUND(F634:H634,2)&amp;", ")</f>
        <v xml:space="preserve">0.95, 16.12, -9, </v>
      </c>
    </row>
    <row r="635" spans="1:9" ht="20.100000000000001" customHeight="1" x14ac:dyDescent="0.3">
      <c r="B635" s="7" t="s">
        <v>452</v>
      </c>
      <c r="C635" s="17">
        <f t="shared" si="44"/>
        <v>42.9754</v>
      </c>
      <c r="D635" s="18">
        <f t="shared" si="44"/>
        <v>121.1709</v>
      </c>
      <c r="E635" s="64">
        <f t="shared" si="44"/>
        <v>-9</v>
      </c>
      <c r="F635" s="17">
        <f t="shared" si="41"/>
        <v>-0.05</v>
      </c>
      <c r="G635" s="18">
        <f t="shared" si="42"/>
        <v>16.12</v>
      </c>
      <c r="H635" s="19">
        <f t="shared" si="43"/>
        <v>-9</v>
      </c>
      <c r="I635" s="8" t="str" cm="1">
        <f t="array" ref="I635">_xlfn.CONCAT(ROUND(F635:H635,2)&amp;", ")</f>
        <v xml:space="preserve">-0.05, 16.12, -9, </v>
      </c>
    </row>
    <row r="636" spans="1:9" ht="20.100000000000001" customHeight="1" x14ac:dyDescent="0.3">
      <c r="B636" s="7" t="s">
        <v>416</v>
      </c>
      <c r="C636" s="17">
        <f t="shared" si="44"/>
        <v>42.025399999999998</v>
      </c>
      <c r="D636" s="18">
        <f t="shared" si="44"/>
        <v>121.1709</v>
      </c>
      <c r="E636" s="64">
        <f t="shared" si="44"/>
        <v>-9</v>
      </c>
      <c r="F636" s="17">
        <f t="shared" si="41"/>
        <v>-1</v>
      </c>
      <c r="G636" s="18">
        <f t="shared" si="42"/>
        <v>16.12</v>
      </c>
      <c r="H636" s="19">
        <f t="shared" si="43"/>
        <v>-9</v>
      </c>
      <c r="I636" s="8" t="str" cm="1">
        <f t="array" ref="I636">_xlfn.CONCAT(ROUND(F636:H636,2)&amp;", ")</f>
        <v xml:space="preserve">-1, 16.12, -9, </v>
      </c>
    </row>
    <row r="637" spans="1:9" ht="20.100000000000001" customHeight="1" x14ac:dyDescent="0.3">
      <c r="B637" s="7" t="s">
        <v>492</v>
      </c>
      <c r="C637" s="17">
        <f t="shared" si="44"/>
        <v>42.025399999999998</v>
      </c>
      <c r="D637" s="18">
        <f t="shared" si="44"/>
        <v>111.74590000000001</v>
      </c>
      <c r="E637" s="64">
        <f t="shared" si="44"/>
        <v>-9</v>
      </c>
      <c r="F637" s="17">
        <f t="shared" si="41"/>
        <v>-1</v>
      </c>
      <c r="G637" s="18">
        <f t="shared" si="42"/>
        <v>6.7</v>
      </c>
      <c r="H637" s="19">
        <f t="shared" si="43"/>
        <v>-9</v>
      </c>
      <c r="I637" s="8" t="str" cm="1">
        <f t="array" ref="I637">_xlfn.CONCAT(ROUND(F637:H637,2)&amp;", ")</f>
        <v xml:space="preserve">-1, 6.7, -9, </v>
      </c>
    </row>
    <row r="638" spans="1:9" ht="20.100000000000001" customHeight="1" x14ac:dyDescent="0.3">
      <c r="A638" s="35" t="s">
        <v>562</v>
      </c>
      <c r="B638" s="35" t="s">
        <v>563</v>
      </c>
      <c r="C638" s="36">
        <f t="shared" si="44"/>
        <v>47.875399999999999</v>
      </c>
      <c r="D638" s="37">
        <f t="shared" si="44"/>
        <v>120.7709</v>
      </c>
      <c r="E638" s="68">
        <f t="shared" si="44"/>
        <v>0</v>
      </c>
      <c r="F638" s="36">
        <f t="shared" si="41"/>
        <v>4.8499999999999996</v>
      </c>
      <c r="G638" s="37">
        <f t="shared" si="42"/>
        <v>15.72</v>
      </c>
      <c r="H638" s="38">
        <f t="shared" si="43"/>
        <v>0</v>
      </c>
      <c r="I638" s="35" t="str" cm="1">
        <f t="array" ref="I638">_xlfn.CONCAT(ROUND(F638:H638,2)&amp;", ")</f>
        <v xml:space="preserve">4.85, 15.72, 0, </v>
      </c>
    </row>
    <row r="639" spans="1:9" ht="20.100000000000001" customHeight="1" x14ac:dyDescent="0.3">
      <c r="A639" s="8"/>
      <c r="B639" s="8" t="s">
        <v>564</v>
      </c>
      <c r="C639" s="17">
        <f t="shared" si="44"/>
        <v>52.775399999999998</v>
      </c>
      <c r="D639" s="18">
        <f t="shared" si="44"/>
        <v>113.57089999999999</v>
      </c>
      <c r="E639" s="64">
        <f t="shared" si="44"/>
        <v>0</v>
      </c>
      <c r="F639" s="17">
        <f t="shared" si="41"/>
        <v>9.75</v>
      </c>
      <c r="G639" s="18">
        <f t="shared" si="42"/>
        <v>8.52</v>
      </c>
      <c r="H639" s="19">
        <f t="shared" si="43"/>
        <v>0</v>
      </c>
      <c r="I639" s="8" t="str" cm="1">
        <f t="array" ref="I639">_xlfn.CONCAT(ROUND(F639:H639,2)&amp;", ")</f>
        <v xml:space="preserve">9.75, 8.52, 0, </v>
      </c>
    </row>
    <row r="640" spans="1:9" ht="20.100000000000001" customHeight="1" x14ac:dyDescent="0.3">
      <c r="B640" s="7" t="s">
        <v>565</v>
      </c>
      <c r="C640" s="17">
        <f t="shared" si="44"/>
        <v>49.4754</v>
      </c>
      <c r="D640" s="18">
        <f t="shared" si="44"/>
        <v>113.5209</v>
      </c>
      <c r="E640" s="64">
        <f t="shared" si="44"/>
        <v>0</v>
      </c>
      <c r="F640" s="17">
        <f t="shared" si="41"/>
        <v>6.45</v>
      </c>
      <c r="G640" s="18">
        <f t="shared" si="42"/>
        <v>8.4700000000000006</v>
      </c>
      <c r="H640" s="19">
        <f t="shared" si="43"/>
        <v>0</v>
      </c>
      <c r="I640" s="8" t="str" cm="1">
        <f t="array" ref="I640">_xlfn.CONCAT(ROUND(F640:H640,2)&amp;", ")</f>
        <v xml:space="preserve">6.45, 8.47, 0, </v>
      </c>
    </row>
    <row r="641" spans="2:9" ht="20.100000000000001" customHeight="1" x14ac:dyDescent="0.3">
      <c r="B641" s="7" t="s">
        <v>567</v>
      </c>
      <c r="C641" s="17">
        <f t="shared" si="44"/>
        <v>49.4754</v>
      </c>
      <c r="D641" s="18">
        <f t="shared" si="44"/>
        <v>110.12090000000001</v>
      </c>
      <c r="E641" s="64">
        <f t="shared" si="44"/>
        <v>0</v>
      </c>
      <c r="F641" s="17">
        <f t="shared" si="41"/>
        <v>6.45</v>
      </c>
      <c r="G641" s="18">
        <f t="shared" si="42"/>
        <v>5.07</v>
      </c>
      <c r="H641" s="19">
        <f t="shared" si="43"/>
        <v>0</v>
      </c>
      <c r="I641" s="8" t="str" cm="1">
        <f t="array" ref="I641">_xlfn.CONCAT(ROUND(F641:H641,2)&amp;", ")</f>
        <v xml:space="preserve">6.45, 5.07, 0, </v>
      </c>
    </row>
    <row r="642" spans="2:9" ht="20.100000000000001" customHeight="1" x14ac:dyDescent="0.3">
      <c r="B642" s="7" t="s">
        <v>566</v>
      </c>
      <c r="C642" s="17">
        <f t="shared" si="44"/>
        <v>46.760399999999997</v>
      </c>
      <c r="D642" s="18">
        <f t="shared" si="44"/>
        <v>110.07089999999999</v>
      </c>
      <c r="E642" s="64">
        <f t="shared" si="44"/>
        <v>0</v>
      </c>
      <c r="F642" s="17">
        <f t="shared" si="41"/>
        <v>3.74</v>
      </c>
      <c r="G642" s="18">
        <f t="shared" si="42"/>
        <v>5.0199999999999996</v>
      </c>
      <c r="H642" s="19">
        <f t="shared" si="43"/>
        <v>0</v>
      </c>
      <c r="I642" s="8" t="str" cm="1">
        <f t="array" ref="I642">_xlfn.CONCAT(ROUND(F642:H642,2)&amp;", ")</f>
        <v xml:space="preserve">3.74, 5.02, 0, </v>
      </c>
    </row>
    <row r="643" spans="2:9" ht="20.100000000000001" customHeight="1" x14ac:dyDescent="0.3">
      <c r="B643" s="7" t="s">
        <v>568</v>
      </c>
      <c r="C643" s="17">
        <f t="shared" si="44"/>
        <v>52.775399999999998</v>
      </c>
      <c r="D643" s="18">
        <f t="shared" si="44"/>
        <v>109.82089999999999</v>
      </c>
      <c r="E643" s="64">
        <f t="shared" si="44"/>
        <v>0</v>
      </c>
      <c r="F643" s="17">
        <f t="shared" si="41"/>
        <v>9.75</v>
      </c>
      <c r="G643" s="18">
        <f t="shared" si="42"/>
        <v>4.7699999999999996</v>
      </c>
      <c r="H643" s="19">
        <f t="shared" si="43"/>
        <v>0</v>
      </c>
      <c r="I643" s="8" t="str" cm="1">
        <f t="array" ref="I643">_xlfn.CONCAT(ROUND(F643:H643,2)&amp;", ")</f>
        <v xml:space="preserve">9.75, 4.77, 0, </v>
      </c>
    </row>
  </sheetData>
  <mergeCells count="11">
    <mergeCell ref="A1:A2"/>
    <mergeCell ref="B1:B2"/>
    <mergeCell ref="C1:E1"/>
    <mergeCell ref="F1:H1"/>
    <mergeCell ref="BE93:BF93"/>
    <mergeCell ref="BE49:BF49"/>
    <mergeCell ref="K23:L23"/>
    <mergeCell ref="N2:BC2"/>
    <mergeCell ref="K19:L19"/>
    <mergeCell ref="K15:L15"/>
    <mergeCell ref="K11:L11"/>
  </mergeCells>
  <phoneticPr fontId="5" type="noConversion"/>
  <conditionalFormatting sqref="P51:BB93">
    <cfRule type="cellIs" dxfId="12" priority="2" operator="equal">
      <formula>"0, "</formula>
    </cfRule>
  </conditionalFormatting>
  <conditionalFormatting sqref="I3:I643">
    <cfRule type="duplicateValues" dxfId="11" priority="1"/>
  </conditionalFormatting>
  <dataValidations count="1">
    <dataValidation type="list" allowBlank="1" showInputMessage="1" showErrorMessage="1" sqref="N2:BC2" xr:uid="{67DFDB39-A640-4D35-9D63-EE53A75B74D4}">
      <formula1>_xlfn.ANCHORARRAY($K$1)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1167E-D4E2-4BF3-BCAB-F23DB54FD359}">
  <dimension ref="A1:BL651"/>
  <sheetViews>
    <sheetView showGridLines="0" tabSelected="1" topLeftCell="O73" zoomScale="70" zoomScaleNormal="70" workbookViewId="0">
      <selection activeCell="P5" sqref="P5"/>
    </sheetView>
  </sheetViews>
  <sheetFormatPr defaultColWidth="12.7109375" defaultRowHeight="20.100000000000001" customHeight="1" x14ac:dyDescent="0.3"/>
  <cols>
    <col min="1" max="1" width="19" style="7" bestFit="1" customWidth="1"/>
    <col min="2" max="2" width="52.42578125" style="7" bestFit="1" customWidth="1"/>
    <col min="3" max="8" width="12.7109375" style="7"/>
    <col min="9" max="9" width="17.42578125" style="7" bestFit="1" customWidth="1"/>
    <col min="10" max="10" width="13.85546875" style="7" customWidth="1"/>
    <col min="11" max="12" width="12.7109375" style="7"/>
    <col min="13" max="13" width="5.7109375" style="7" customWidth="1"/>
    <col min="14" max="14" width="13.28515625" style="7" bestFit="1" customWidth="1"/>
    <col min="15" max="15" width="6.140625" style="7" customWidth="1"/>
    <col min="16" max="18" width="8.7109375" style="7" customWidth="1"/>
    <col min="19" max="46" width="10.7109375" style="7" customWidth="1"/>
    <col min="47" max="51" width="8.7109375" style="7" customWidth="1"/>
    <col min="52" max="52" width="6.140625" style="8" customWidth="1"/>
    <col min="53" max="60" width="6.140625" style="7" customWidth="1"/>
    <col min="61" max="16384" width="12.7109375" style="7"/>
  </cols>
  <sheetData>
    <row r="1" spans="1:64" ht="20.100000000000001" customHeight="1" x14ac:dyDescent="0.3">
      <c r="A1" s="166" t="s">
        <v>77</v>
      </c>
      <c r="B1" s="168" t="s">
        <v>56</v>
      </c>
      <c r="C1" s="168" t="s">
        <v>61</v>
      </c>
      <c r="D1" s="170"/>
      <c r="E1" s="166"/>
      <c r="F1" s="168" t="s">
        <v>62</v>
      </c>
      <c r="G1" s="170"/>
      <c r="H1" s="170"/>
      <c r="I1" s="8"/>
      <c r="J1" s="8"/>
      <c r="K1" s="8" t="str" cm="1">
        <f t="array" ref="K1:M1">LOWER(F2:H2)</f>
        <v>x</v>
      </c>
      <c r="L1" s="7" t="str">
        <v>y</v>
      </c>
      <c r="M1" s="8" t="str">
        <v>z</v>
      </c>
      <c r="AZ1" s="7"/>
    </row>
    <row r="2" spans="1:64" ht="20.100000000000001" customHeight="1" thickBot="1" x14ac:dyDescent="0.35">
      <c r="A2" s="167"/>
      <c r="B2" s="169"/>
      <c r="C2" s="10" t="s">
        <v>49</v>
      </c>
      <c r="D2" s="11" t="s">
        <v>50</v>
      </c>
      <c r="E2" s="34" t="s">
        <v>51</v>
      </c>
      <c r="F2" s="10" t="s">
        <v>49</v>
      </c>
      <c r="G2" s="11" t="s">
        <v>50</v>
      </c>
      <c r="H2" s="12" t="s">
        <v>51</v>
      </c>
      <c r="I2" s="8"/>
      <c r="J2" s="8"/>
      <c r="K2" s="8" t="s">
        <v>70</v>
      </c>
      <c r="L2" s="16">
        <f>ROUND(MIN(C3:C23),4)</f>
        <v>43.025399999999998</v>
      </c>
      <c r="M2" s="8"/>
      <c r="N2" s="175" t="s">
        <v>502</v>
      </c>
      <c r="O2" s="176"/>
      <c r="P2" s="176"/>
      <c r="Q2" s="176"/>
      <c r="R2" s="176"/>
      <c r="S2" s="176"/>
      <c r="T2" s="176"/>
      <c r="U2" s="176"/>
      <c r="V2" s="176"/>
      <c r="W2" s="176"/>
      <c r="X2" s="176"/>
      <c r="Y2" s="176"/>
      <c r="Z2" s="176"/>
      <c r="AA2" s="176"/>
      <c r="AB2" s="176"/>
      <c r="AC2" s="176"/>
      <c r="AD2" s="176"/>
      <c r="AE2" s="176"/>
      <c r="AF2" s="176"/>
      <c r="AG2" s="176"/>
      <c r="AH2" s="176"/>
      <c r="AI2" s="176"/>
      <c r="AJ2" s="176"/>
      <c r="AK2" s="176"/>
      <c r="AL2" s="176"/>
      <c r="AM2" s="176"/>
      <c r="AN2" s="176"/>
      <c r="AO2" s="176"/>
      <c r="AP2" s="176"/>
      <c r="AQ2" s="176"/>
      <c r="AR2" s="176"/>
      <c r="AS2" s="176"/>
      <c r="AT2" s="177"/>
      <c r="AU2" s="162"/>
      <c r="AV2" s="162"/>
      <c r="AW2" s="162"/>
      <c r="AX2" s="162"/>
      <c r="AY2" s="162"/>
      <c r="AZ2" s="99"/>
      <c r="BA2" s="75"/>
      <c r="BB2" s="75"/>
      <c r="BC2" s="75"/>
      <c r="BD2" s="75"/>
      <c r="BE2" s="75"/>
      <c r="BF2" s="75"/>
      <c r="BG2" s="75"/>
      <c r="BH2" s="75"/>
    </row>
    <row r="3" spans="1:64" ht="20.100000000000001" customHeight="1" x14ac:dyDescent="0.3">
      <c r="A3" s="7" t="s">
        <v>80</v>
      </c>
      <c r="B3" s="9" t="s">
        <v>41</v>
      </c>
      <c r="C3" s="57">
        <f>MID($B3,SEARCH(C$2,$B3)+3,8)*1</f>
        <v>49.625399999999999</v>
      </c>
      <c r="D3" s="58">
        <f>MID($B3,SEARCH(D$2,$B3)+3,8)*1</f>
        <v>105.0509</v>
      </c>
      <c r="E3" s="63">
        <f>MID($B3,SEARCH(E$2,$B3)+3,8)*1</f>
        <v>0</v>
      </c>
      <c r="F3" s="57">
        <f>ROUND(C3-$L$2,2)</f>
        <v>6.6</v>
      </c>
      <c r="G3" s="58">
        <f>ROUND(D3-$L$3,2)</f>
        <v>0</v>
      </c>
      <c r="H3" s="59">
        <f>ROUND(E3-$L$4,2)</f>
        <v>0</v>
      </c>
      <c r="I3" s="8" t="str" cm="1">
        <f t="array" ref="I3">_xlfn.CONCAT(ROUND(F3:H3,2)&amp;", ")</f>
        <v xml:space="preserve">6.6, 0, 0, </v>
      </c>
      <c r="J3" s="8"/>
      <c r="K3" s="8" t="s">
        <v>71</v>
      </c>
      <c r="L3" s="16">
        <f>ROUND(MIN(D3:D23),4)</f>
        <v>105.0509</v>
      </c>
      <c r="M3" s="8"/>
      <c r="N3" s="31" t="e" cm="1" vm="2">
        <f t="array" aca="1" ref="N3" ca="1">_xlfn.LET(_xlpm.Pesq,_xlfn.XLOOKUP(_xlfn.ANCHORARRAY(P$3)&amp;_xlfn.ANCHORARRAY($N5),$F$3:$F$379&amp;$G$3:$G$379,$H$3:$H$379,""),
_xlpm.Valor,ROUND(_xlpm.Pesq,2),
_xlpm.Digitos,MID(_xlpm.Valor,SEARCH(".",_xlpm.Valor)+1,2),
_xlpm.NDig,LEN(_xlpm.Digitos),
_xlpm.Corr,_xlfn.IFS(_xlpm.NDig=2,_xlpm.Digitos,_xlpm.NDig=1,_xlpm.Digitos&amp;0,_xlpm.NDig=0,"00"),
IFERROR(IF(_xlpm.Pesq="",#N/A,IF(ISERROR(_xlpm.Digitos), "0.00",MID(_xlpm.Valor,1,SEARCH(".",_xlpm.Valor))&amp;_xlpm.Corr&amp;", ")),"       "))</f>
        <v>#VALUE!</v>
      </c>
      <c r="O3" s="15" t="s">
        <v>49</v>
      </c>
      <c r="P3" s="15" cm="1">
        <f t="array" ref="P3:AW3">TRANSPOSE(_xlfn._xlws.SORT(_xlfn.UNIQUE($F$3:$F$643)))</f>
        <v>-1</v>
      </c>
      <c r="Q3" s="15">
        <v>-0.05</v>
      </c>
      <c r="R3" s="15">
        <v>0</v>
      </c>
      <c r="S3" s="15">
        <v>0.45</v>
      </c>
      <c r="T3" s="15">
        <v>0.95</v>
      </c>
      <c r="U3" s="15">
        <v>1.45</v>
      </c>
      <c r="V3" s="15">
        <v>1.7</v>
      </c>
      <c r="W3" s="15">
        <v>1.75</v>
      </c>
      <c r="X3" s="15">
        <v>1.95</v>
      </c>
      <c r="Y3" s="15">
        <v>2.4500000000000002</v>
      </c>
      <c r="Z3" s="15">
        <v>2.67</v>
      </c>
      <c r="AA3" s="15">
        <v>2.95</v>
      </c>
      <c r="AB3" s="15">
        <v>3.15</v>
      </c>
      <c r="AC3" s="15">
        <v>3.74</v>
      </c>
      <c r="AD3" s="15">
        <v>3.79</v>
      </c>
      <c r="AE3" s="15">
        <v>3.95</v>
      </c>
      <c r="AF3" s="15">
        <v>4.8499999999999996</v>
      </c>
      <c r="AG3" s="15">
        <v>4.9000000000000004</v>
      </c>
      <c r="AH3" s="15">
        <v>5.6</v>
      </c>
      <c r="AI3" s="15">
        <v>5.85</v>
      </c>
      <c r="AJ3" s="15">
        <v>5.95</v>
      </c>
      <c r="AK3" s="15">
        <v>6.02</v>
      </c>
      <c r="AL3" s="15">
        <v>6.45</v>
      </c>
      <c r="AM3" s="15">
        <v>6.5</v>
      </c>
      <c r="AN3" s="15">
        <v>6.6</v>
      </c>
      <c r="AO3" s="15">
        <v>6.65</v>
      </c>
      <c r="AP3" s="15">
        <v>6.85</v>
      </c>
      <c r="AQ3" s="15">
        <v>7.6</v>
      </c>
      <c r="AR3" s="15">
        <v>7.85</v>
      </c>
      <c r="AS3" s="15">
        <v>8.85</v>
      </c>
      <c r="AT3" s="56">
        <v>9.75</v>
      </c>
      <c r="AU3" s="56">
        <v>9.8000000000000007</v>
      </c>
      <c r="AV3" s="56">
        <v>9.85</v>
      </c>
      <c r="AW3" s="56">
        <v>10.8</v>
      </c>
      <c r="AX3" s="56"/>
      <c r="AY3" s="77"/>
      <c r="AZ3" s="77"/>
      <c r="BA3" s="77"/>
      <c r="BB3" s="77"/>
      <c r="BC3" s="77"/>
      <c r="BD3" s="98" t="str" cm="1">
        <f t="array" ref="BD3">_xlfn.CONCAT(_xlfn.ANCHORARRAY(P3)&amp;", ")</f>
        <v xml:space="preserve">-1, -0.05, 0, 0.45, 0.95, 1.45, 1.7, 1.75, 1.95, 2.45, 2.67, 2.95, 3.15, 3.74, 3.79, 3.95, 4.85, 4.9, 5.6, 5.85, 5.95, 6.02, 6.45, 6.5, 6.6, 6.65, 6.85, 7.6, 7.85, 8.85, 9.75, 9.8, 9.85, 10.8, </v>
      </c>
      <c r="BE3" s="98" t="s">
        <v>600</v>
      </c>
      <c r="BF3" s="77"/>
      <c r="BG3" s="77"/>
      <c r="BH3" s="77"/>
      <c r="BJ3" s="7" t="s">
        <v>76</v>
      </c>
      <c r="BK3" s="7" cm="1">
        <f t="array" ref="BK3:BK45">MATCH(_xlfn.ANCHORARRAY(N5),_xlfn.ANCHORARRAY(N5),0)</f>
        <v>1</v>
      </c>
      <c r="BL3" s="33" t="str">
        <f t="shared" ref="BL3:BL11" si="0">_xlfn.CONCAT(INDEX(_xlfn.ANCHORARRAY($P$5),ROW(B1),0))&amp;";"</f>
        <v>-9;</v>
      </c>
    </row>
    <row r="4" spans="1:64" ht="20.100000000000001" customHeight="1" x14ac:dyDescent="0.3">
      <c r="A4" s="7" t="s">
        <v>80</v>
      </c>
      <c r="B4" s="9" t="s">
        <v>42</v>
      </c>
      <c r="C4" s="17">
        <f t="shared" ref="C4:E83" si="1">MID($B4,SEARCH(C$2,$B4)+3,8)*1</f>
        <v>43.025399999999998</v>
      </c>
      <c r="D4" s="18">
        <f t="shared" si="1"/>
        <v>105.0509</v>
      </c>
      <c r="E4" s="64">
        <f t="shared" si="1"/>
        <v>0</v>
      </c>
      <c r="F4" s="17">
        <f t="shared" ref="F4:F67" si="2">ROUND(C4-$L$2,2)</f>
        <v>0</v>
      </c>
      <c r="G4" s="18">
        <f t="shared" ref="G4:G67" si="3">ROUND(D4-$L$3,2)</f>
        <v>0</v>
      </c>
      <c r="H4" s="19">
        <f t="shared" ref="H4:H67" si="4">ROUND(E4-$L$4,2)</f>
        <v>0</v>
      </c>
      <c r="I4" s="8" t="str" cm="1">
        <f t="array" ref="I4">_xlfn.CONCAT(ROUND(F4:H4,2)&amp;", ")</f>
        <v xml:space="preserve">0, 0, 0, </v>
      </c>
      <c r="J4" s="8"/>
      <c r="K4" s="8" t="s">
        <v>72</v>
      </c>
      <c r="L4" s="16">
        <f>ROUND(MIN(E3:E23),4)</f>
        <v>0</v>
      </c>
      <c r="M4" s="8"/>
      <c r="N4" s="31" t="s">
        <v>50</v>
      </c>
      <c r="O4" s="15"/>
      <c r="P4" s="15" t="s">
        <v>675</v>
      </c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77"/>
      <c r="AZ4" s="77"/>
      <c r="BA4" s="77"/>
      <c r="BB4" s="77"/>
      <c r="BC4" s="77"/>
      <c r="BD4" s="98" t="str" cm="1">
        <f t="array" ref="BD4">_xlfn.CONCAT(_xlfn.ANCHORARRAY(N5)&amp;", ")</f>
        <v xml:space="preserve">17.12, 16.17, 16.12, 15.9, 15.77, 15.72, 14.9, 13.9, 12.9, 11.9, 11.07, 10.9, 10.67, 10.62, 9.9, 8.9, 8.55, 8.52, 8.47, 7.9, 7.77, 6.9, 6.87, 6.82, 6.77, 6.7, 5.9, 5.77, 5.7, 5.07, 5.02, 4.77, 3.77, 3.37, 2.77, 1.77, 1.12, 1.07, 0.77, 0.52, 0, -0.05, -1, </v>
      </c>
      <c r="BE4" s="98" t="s">
        <v>601</v>
      </c>
      <c r="BF4" s="77"/>
      <c r="BG4" s="77"/>
      <c r="BH4" s="77"/>
      <c r="BK4" s="7">
        <v>2</v>
      </c>
      <c r="BL4" s="33" t="e">
        <f t="shared" si="0"/>
        <v>#REF!</v>
      </c>
    </row>
    <row r="5" spans="1:64" ht="20.100000000000001" customHeight="1" x14ac:dyDescent="0.3">
      <c r="A5" s="7" t="s">
        <v>80</v>
      </c>
      <c r="B5" s="9" t="s">
        <v>43</v>
      </c>
      <c r="C5" s="17">
        <f t="shared" si="1"/>
        <v>43.025399999999998</v>
      </c>
      <c r="D5" s="18">
        <f t="shared" si="1"/>
        <v>120.7709</v>
      </c>
      <c r="E5" s="64">
        <f t="shared" si="1"/>
        <v>0</v>
      </c>
      <c r="F5" s="17">
        <f t="shared" si="2"/>
        <v>0</v>
      </c>
      <c r="G5" s="18">
        <f t="shared" si="3"/>
        <v>15.72</v>
      </c>
      <c r="H5" s="19">
        <f t="shared" si="4"/>
        <v>0</v>
      </c>
      <c r="I5" s="8" t="str" cm="1">
        <f t="array" ref="I5">_xlfn.CONCAT(ROUND(F5:H5,2)&amp;", ")</f>
        <v xml:space="preserve">0, 15.72, 0, </v>
      </c>
      <c r="J5" s="8"/>
      <c r="K5" s="8" t="s">
        <v>73</v>
      </c>
      <c r="L5" s="16">
        <f>ROUND(AVERAGE(F3:F23),4)</f>
        <v>6.28</v>
      </c>
      <c r="N5" s="31" cm="1">
        <f t="array" ref="N5:N47">_xlfn._xlws.SORT(_xlfn.UNIQUE($G$3:$G$643),,-1)</f>
        <v>17.12</v>
      </c>
      <c r="O5" s="15"/>
      <c r="P5" s="21" cm="1">
        <f t="array" ref="P5">IFERROR(ROUND(_xlfn.XLOOKUP(P$3&amp;$N5,$F$3:$F$643&amp;$G$3:$G$643,$H$3:$H$643,""),2),
                   IF(OR(
                             OR(_xlfn.XMATCH(P$3,_xlfn.ANCHORARRAY($P$3))&lt;=2,(COUNT(_xlfn.ANCHORARRAY($P$3))-_xlfn.XMATCH(P$3,_xlfn.ANCHORARRAY($P$3))+1)&lt;=2),
                             OR(_xlfn.XMATCH($N5,_xlfn.ANCHORARRAY($N$5))&lt;=2,(COUNT(_xlfn.ANCHORARRAY($N$5))-_xlfn.XMATCH($N5,_xlfn.ANCHORARRAY($N$5))+1)&lt;=2),
OR(COUNT(_xlfn._xlws.FILTER($F$101:$F$108,($F$101:$F$108=P$3)*($G$101:$G$108=$N5)))=1,
        ISODD(COUNT(_xlfn._xlws.SORT(_xlfn._xlws.FILTER($G$101:$G$108,($F$101:$F$108=P$3)*($G$101:$G$108&lt;=$N5)))))),
OR(COUNT(_xlfn._xlws.FILTER($F$101:$F$108,($F$101:$F$108=P$3)*($G$101:$G$108=$N5)))=1,
        ISODD(COUNT(_xlfn._xlws.SORT(_xlfn._xlws.FILTER($F$101:$F$108,($G$101:$G$108=$N5)*($F$101:$F$108&lt;=P$3))))))
),$L$8,""))</f>
        <v>-9</v>
      </c>
      <c r="Q5" s="21" cm="1">
        <f t="array" ref="Q5">IFERROR(ROUND(_xlfn.XLOOKUP(Q$3&amp;$N5,$F$3:$F$643&amp;$G$3:$G$643,$H$3:$H$643,""),2),
                   IF(OR(
                             OR(_xlfn.XMATCH(Q$3,_xlfn.ANCHORARRAY($P$3))&lt;=2,(COUNT(_xlfn.ANCHORARRAY($P$3))-_xlfn.XMATCH(Q$3,_xlfn.ANCHORARRAY($P$3))+1)&lt;=2),
                             OR(_xlfn.XMATCH($N5,_xlfn.ANCHORARRAY($N$5))&lt;=2,(COUNT(_xlfn.ANCHORARRAY($N$5))-_xlfn.XMATCH($N5,_xlfn.ANCHORARRAY($N$5))+1)&lt;=2),
OR(COUNT(_xlfn._xlws.FILTER($F$101:$F$108,($F$101:$F$108=Q$3)*($G$101:$G$108=$N5)))=1,
        ISODD(COUNT(_xlfn._xlws.SORT(_xlfn._xlws.FILTER($G$101:$G$108,($F$101:$F$108=Q$3)*($G$101:$G$108&lt;=$N5)))))),
OR(COUNT(_xlfn._xlws.FILTER($F$101:$F$108,($F$101:$F$108=Q$3)*($G$101:$G$108=$N5)))=1,
        ISODD(COUNT(_xlfn._xlws.SORT(_xlfn._xlws.FILTER($F$101:$F$108,($G$101:$G$108=$N5)*($F$101:$F$108&lt;=Q$3))))))
),$L$8,""))</f>
        <v>-9</v>
      </c>
      <c r="R5" s="21" cm="1">
        <f t="array" ref="R5">IFERROR(ROUND(_xlfn.XLOOKUP(R$3&amp;$N5,$F$3:$F$643&amp;$G$3:$G$643,$H$3:$H$643,""),2),
                   IF(OR(
                             OR(_xlfn.XMATCH(R$3,_xlfn.ANCHORARRAY($P$3))&lt;=2,(COUNT(_xlfn.ANCHORARRAY($P$3))-_xlfn.XMATCH(R$3,_xlfn.ANCHORARRAY($P$3))+1)&lt;=2),
                             OR(_xlfn.XMATCH($N5,_xlfn.ANCHORARRAY($N$5))&lt;=2,(COUNT(_xlfn.ANCHORARRAY($N$5))-_xlfn.XMATCH($N5,_xlfn.ANCHORARRAY($N$5))+1)&lt;=2),
OR(COUNT(_xlfn._xlws.FILTER($F$101:$F$108,($F$101:$F$108=R$3)*($G$101:$G$108=$N5)))=1,
        ISODD(COUNT(_xlfn._xlws.SORT(_xlfn._xlws.FILTER($G$101:$G$108,($F$101:$F$108=R$3)*($G$101:$G$108&lt;=$N5)))))),
OR(COUNT(_xlfn._xlws.FILTER($F$101:$F$108,($F$101:$F$108=R$3)*($G$101:$G$108=$N5)))=1,
        ISODD(COUNT(_xlfn._xlws.SORT(_xlfn._xlws.FILTER($F$101:$F$108,($G$101:$G$108=$N5)*($F$101:$F$108&lt;=R$3))))))
),$L$8,""))</f>
        <v>-9</v>
      </c>
      <c r="S5" s="21" cm="1">
        <f t="array" ref="S5">IFERROR(ROUND(_xlfn.XLOOKUP(S$3&amp;$N5,$F$3:$F$643&amp;$G$3:$G$643,$H$3:$H$643,""),2),
                   IF(OR(
                             OR(_xlfn.XMATCH(S$3,_xlfn.ANCHORARRAY($P$3))&lt;=2,(COUNT(_xlfn.ANCHORARRAY($P$3))-_xlfn.XMATCH(S$3,_xlfn.ANCHORARRAY($P$3))+1)&lt;=2),
                             OR(_xlfn.XMATCH($N5,_xlfn.ANCHORARRAY($N$5))&lt;=2,(COUNT(_xlfn.ANCHORARRAY($N$5))-_xlfn.XMATCH($N5,_xlfn.ANCHORARRAY($N$5))+1)&lt;=2),
OR(COUNT(_xlfn._xlws.FILTER($F$101:$F$108,($F$101:$F$108=S$3)*($G$101:$G$108=$N5)))=1,
        ISODD(COUNT(_xlfn._xlws.SORT(_xlfn._xlws.FILTER($G$101:$G$108,($F$101:$F$108=S$3)*($G$101:$G$108&lt;=$N5)))))),
OR(COUNT(_xlfn._xlws.FILTER($F$101:$F$108,($F$101:$F$108=S$3)*($G$101:$G$108=$N5)))=1,
        ISODD(COUNT(_xlfn._xlws.SORT(_xlfn._xlws.FILTER($F$101:$F$108,($G$101:$G$108=$N5)*($F$101:$F$108&lt;=S$3))))))
),$L$8,""))</f>
        <v>-9</v>
      </c>
      <c r="T5" s="21" cm="1">
        <f t="array" ref="T5">IFERROR(ROUND(_xlfn.XLOOKUP(T$3&amp;$N5,$F$3:$F$643&amp;$G$3:$G$643,$H$3:$H$643,""),2),
                   IF(OR(
                             OR(_xlfn.XMATCH(T$3,_xlfn.ANCHORARRAY($P$3))&lt;=2,(COUNT(_xlfn.ANCHORARRAY($P$3))-_xlfn.XMATCH(T$3,_xlfn.ANCHORARRAY($P$3))+1)&lt;=2),
                             OR(_xlfn.XMATCH($N5,_xlfn.ANCHORARRAY($N$5))&lt;=2,(COUNT(_xlfn.ANCHORARRAY($N$5))-_xlfn.XMATCH($N5,_xlfn.ANCHORARRAY($N$5))+1)&lt;=2),
OR(COUNT(_xlfn._xlws.FILTER($F$101:$F$108,($F$101:$F$108=T$3)*($G$101:$G$108=$N5)))=1,
        ISODD(COUNT(_xlfn._xlws.SORT(_xlfn._xlws.FILTER($G$101:$G$108,($F$101:$F$108=T$3)*($G$101:$G$108&lt;=$N5)))))),
OR(COUNT(_xlfn._xlws.FILTER($F$101:$F$108,($F$101:$F$108=T$3)*($G$101:$G$108=$N5)))=1,
        ISODD(COUNT(_xlfn._xlws.SORT(_xlfn._xlws.FILTER($F$101:$F$108,($G$101:$G$108=$N5)*($F$101:$F$108&lt;=T$3))))))
),$L$8,""))</f>
        <v>-9</v>
      </c>
      <c r="U5" s="21" cm="1">
        <f t="array" ref="U5">IFERROR(ROUND(_xlfn.XLOOKUP(U$3&amp;$N5,$F$3:$F$643&amp;$G$3:$G$643,$H$3:$H$643,""),2),
                   IF(OR(
                             OR(_xlfn.XMATCH(U$3,_xlfn.ANCHORARRAY($P$3))&lt;=2,(COUNT(_xlfn.ANCHORARRAY($P$3))-_xlfn.XMATCH(U$3,_xlfn.ANCHORARRAY($P$3))+1)&lt;=2),
                             OR(_xlfn.XMATCH($N5,_xlfn.ANCHORARRAY($N$5))&lt;=2,(COUNT(_xlfn.ANCHORARRAY($N$5))-_xlfn.XMATCH($N5,_xlfn.ANCHORARRAY($N$5))+1)&lt;=2),
OR(COUNT(_xlfn._xlws.FILTER($F$101:$F$108,($F$101:$F$108=U$3)*($G$101:$G$108=$N5)))=1,
        ISODD(COUNT(_xlfn._xlws.SORT(_xlfn._xlws.FILTER($G$101:$G$108,($F$101:$F$108=U$3)*($G$101:$G$108&lt;=$N5)))))),
OR(COUNT(_xlfn._xlws.FILTER($F$101:$F$108,($F$101:$F$108=U$3)*($G$101:$G$108=$N5)))=1,
        ISODD(COUNT(_xlfn._xlws.SORT(_xlfn._xlws.FILTER($F$101:$F$108,($G$101:$G$108=$N5)*($F$101:$F$108&lt;=U$3))))))
),$L$8,""))</f>
        <v>-9</v>
      </c>
      <c r="V5" s="21" cm="1">
        <f t="array" ref="V5">IFERROR(ROUND(_xlfn.XLOOKUP(V$3&amp;$N5,$F$3:$F$643&amp;$G$3:$G$643,$H$3:$H$643,""),2),
                   IF(OR(
                             OR(_xlfn.XMATCH(V$3,_xlfn.ANCHORARRAY($P$3))&lt;=2,(COUNT(_xlfn.ANCHORARRAY($P$3))-_xlfn.XMATCH(V$3,_xlfn.ANCHORARRAY($P$3))+1)&lt;=2),
                             OR(_xlfn.XMATCH($N5,_xlfn.ANCHORARRAY($N$5))&lt;=2,(COUNT(_xlfn.ANCHORARRAY($N$5))-_xlfn.XMATCH($N5,_xlfn.ANCHORARRAY($N$5))+1)&lt;=2),
OR(COUNT(_xlfn._xlws.FILTER($F$101:$F$108,($F$101:$F$108=V$3)*($G$101:$G$108=$N5)))=1,
        ISODD(COUNT(_xlfn._xlws.SORT(_xlfn._xlws.FILTER($G$101:$G$108,($F$101:$F$108=V$3)*($G$101:$G$108&lt;=$N5)))))),
OR(COUNT(_xlfn._xlws.FILTER($F$101:$F$108,($F$101:$F$108=V$3)*($G$101:$G$108=$N5)))=1,
        ISODD(COUNT(_xlfn._xlws.SORT(_xlfn._xlws.FILTER($F$101:$F$108,($G$101:$G$108=$N5)*($F$101:$F$108&lt;=V$3))))))
),$L$8,""))</f>
        <v>-9</v>
      </c>
      <c r="W5" s="21" cm="1">
        <f t="array" ref="W5">IFERROR(ROUND(_xlfn.XLOOKUP(W$3&amp;$N5,$F$3:$F$643&amp;$G$3:$G$643,$H$3:$H$643,""),2),
                   IF(OR(
                             OR(_xlfn.XMATCH(W$3,_xlfn.ANCHORARRAY($P$3))&lt;=2,(COUNT(_xlfn.ANCHORARRAY($P$3))-_xlfn.XMATCH(W$3,_xlfn.ANCHORARRAY($P$3))+1)&lt;=2),
                             OR(_xlfn.XMATCH($N5,_xlfn.ANCHORARRAY($N$5))&lt;=2,(COUNT(_xlfn.ANCHORARRAY($N$5))-_xlfn.XMATCH($N5,_xlfn.ANCHORARRAY($N$5))+1)&lt;=2),
OR(COUNT(_xlfn._xlws.FILTER($F$101:$F$108,($F$101:$F$108=W$3)*($G$101:$G$108=$N5)))=1,
        ISODD(COUNT(_xlfn._xlws.SORT(_xlfn._xlws.FILTER($G$101:$G$108,($F$101:$F$108=W$3)*($G$101:$G$108&lt;=$N5)))))),
OR(COUNT(_xlfn._xlws.FILTER($F$101:$F$108,($F$101:$F$108=W$3)*($G$101:$G$108=$N5)))=1,
        ISODD(COUNT(_xlfn._xlws.SORT(_xlfn._xlws.FILTER($F$101:$F$108,($G$101:$G$108=$N5)*($F$101:$F$108&lt;=W$3))))))
),$L$8,""))</f>
        <v>-9</v>
      </c>
      <c r="X5" s="21" cm="1">
        <f t="array" ref="X5">IFERROR(ROUND(_xlfn.XLOOKUP(X$3&amp;$N5,$F$3:$F$643&amp;$G$3:$G$643,$H$3:$H$643,""),2),
                   IF(OR(
                             OR(_xlfn.XMATCH(X$3,_xlfn.ANCHORARRAY($P$3))&lt;=2,(COUNT(_xlfn.ANCHORARRAY($P$3))-_xlfn.XMATCH(X$3,_xlfn.ANCHORARRAY($P$3))+1)&lt;=2),
                             OR(_xlfn.XMATCH($N5,_xlfn.ANCHORARRAY($N$5))&lt;=2,(COUNT(_xlfn.ANCHORARRAY($N$5))-_xlfn.XMATCH($N5,_xlfn.ANCHORARRAY($N$5))+1)&lt;=2),
OR(COUNT(_xlfn._xlws.FILTER($F$101:$F$108,($F$101:$F$108=X$3)*($G$101:$G$108=$N5)))=1,
        ISODD(COUNT(_xlfn._xlws.SORT(_xlfn._xlws.FILTER($G$101:$G$108,($F$101:$F$108=X$3)*($G$101:$G$108&lt;=$N5)))))),
OR(COUNT(_xlfn._xlws.FILTER($F$101:$F$108,($F$101:$F$108=X$3)*($G$101:$G$108=$N5)))=1,
        ISODD(COUNT(_xlfn._xlws.SORT(_xlfn._xlws.FILTER($F$101:$F$108,($G$101:$G$108=$N5)*($F$101:$F$108&lt;=X$3))))))
),$L$8,""))</f>
        <v>-9</v>
      </c>
      <c r="Y5" s="21" cm="1">
        <f t="array" ref="Y5">IFERROR(ROUND(_xlfn.XLOOKUP(Y$3&amp;$N5,$F$3:$F$643&amp;$G$3:$G$643,$H$3:$H$643,""),2),
                   IF(OR(
                             OR(_xlfn.XMATCH(Y$3,_xlfn.ANCHORARRAY($P$3))&lt;=2,(COUNT(_xlfn.ANCHORARRAY($P$3))-_xlfn.XMATCH(Y$3,_xlfn.ANCHORARRAY($P$3))+1)&lt;=2),
                             OR(_xlfn.XMATCH($N5,_xlfn.ANCHORARRAY($N$5))&lt;=2,(COUNT(_xlfn.ANCHORARRAY($N$5))-_xlfn.XMATCH($N5,_xlfn.ANCHORARRAY($N$5))+1)&lt;=2),
OR(COUNT(_xlfn._xlws.FILTER($F$101:$F$108,($F$101:$F$108=Y$3)*($G$101:$G$108=$N5)))=1,
        ISODD(COUNT(_xlfn._xlws.SORT(_xlfn._xlws.FILTER($G$101:$G$108,($F$101:$F$108=Y$3)*($G$101:$G$108&lt;=$N5)))))),
OR(COUNT(_xlfn._xlws.FILTER($F$101:$F$108,($F$101:$F$108=Y$3)*($G$101:$G$108=$N5)))=1,
        ISODD(COUNT(_xlfn._xlws.SORT(_xlfn._xlws.FILTER($F$101:$F$108,($G$101:$G$108=$N5)*($F$101:$F$108&lt;=Y$3))))))
),$L$8,""))</f>
        <v>-9</v>
      </c>
      <c r="Z5" s="21" cm="1">
        <f t="array" ref="Z5">IFERROR(ROUND(_xlfn.XLOOKUP(Z$3&amp;$N5,$F$3:$F$643&amp;$G$3:$G$643,$H$3:$H$643,""),2),
                   IF(OR(
                             OR(_xlfn.XMATCH(Z$3,_xlfn.ANCHORARRAY($P$3))&lt;=2,(COUNT(_xlfn.ANCHORARRAY($P$3))-_xlfn.XMATCH(Z$3,_xlfn.ANCHORARRAY($P$3))+1)&lt;=2),
                             OR(_xlfn.XMATCH($N5,_xlfn.ANCHORARRAY($N$5))&lt;=2,(COUNT(_xlfn.ANCHORARRAY($N$5))-_xlfn.XMATCH($N5,_xlfn.ANCHORARRAY($N$5))+1)&lt;=2),
OR(COUNT(_xlfn._xlws.FILTER($F$101:$F$108,($F$101:$F$108=Z$3)*($G$101:$G$108=$N5)))=1,
        ISODD(COUNT(_xlfn._xlws.SORT(_xlfn._xlws.FILTER($G$101:$G$108,($F$101:$F$108=Z$3)*($G$101:$G$108&lt;=$N5)))))),
OR(COUNT(_xlfn._xlws.FILTER($F$101:$F$108,($F$101:$F$108=Z$3)*($G$101:$G$108=$N5)))=1,
        ISODD(COUNT(_xlfn._xlws.SORT(_xlfn._xlws.FILTER($F$101:$F$108,($G$101:$G$108=$N5)*($F$101:$F$108&lt;=Z$3))))))
),$L$8,""))</f>
        <v>-9</v>
      </c>
      <c r="AA5" s="21" cm="1">
        <f t="array" ref="AA5">IFERROR(ROUND(_xlfn.XLOOKUP(AA$3&amp;$N5,$F$3:$F$643&amp;$G$3:$G$643,$H$3:$H$643,""),2),
                   IF(OR(
                             OR(_xlfn.XMATCH(AA$3,_xlfn.ANCHORARRAY($P$3))&lt;=2,(COUNT(_xlfn.ANCHORARRAY($P$3))-_xlfn.XMATCH(AA$3,_xlfn.ANCHORARRAY($P$3))+1)&lt;=2),
                             OR(_xlfn.XMATCH($N5,_xlfn.ANCHORARRAY($N$5))&lt;=2,(COUNT(_xlfn.ANCHORARRAY($N$5))-_xlfn.XMATCH($N5,_xlfn.ANCHORARRAY($N$5))+1)&lt;=2),
OR(COUNT(_xlfn._xlws.FILTER($F$101:$F$108,($F$101:$F$108=AA$3)*($G$101:$G$108=$N5)))=1,
        ISODD(COUNT(_xlfn._xlws.SORT(_xlfn._xlws.FILTER($G$101:$G$108,($F$101:$F$108=AA$3)*($G$101:$G$108&lt;=$N5)))))),
OR(COUNT(_xlfn._xlws.FILTER($F$101:$F$108,($F$101:$F$108=AA$3)*($G$101:$G$108=$N5)))=1,
        ISODD(COUNT(_xlfn._xlws.SORT(_xlfn._xlws.FILTER($F$101:$F$108,($G$101:$G$108=$N5)*($F$101:$F$108&lt;=AA$3))))))
),$L$8,""))</f>
        <v>-9</v>
      </c>
      <c r="AB5" s="21" cm="1">
        <f t="array" ref="AB5">IFERROR(ROUND(_xlfn.XLOOKUP(AB$3&amp;$N5,$F$3:$F$643&amp;$G$3:$G$643,$H$3:$H$643,""),2),
                   IF(OR(
                             OR(_xlfn.XMATCH(AB$3,_xlfn.ANCHORARRAY($P$3))&lt;=2,(COUNT(_xlfn.ANCHORARRAY($P$3))-_xlfn.XMATCH(AB$3,_xlfn.ANCHORARRAY($P$3))+1)&lt;=2),
                             OR(_xlfn.XMATCH($N5,_xlfn.ANCHORARRAY($N$5))&lt;=2,(COUNT(_xlfn.ANCHORARRAY($N$5))-_xlfn.XMATCH($N5,_xlfn.ANCHORARRAY($N$5))+1)&lt;=2),
OR(COUNT(_xlfn._xlws.FILTER($F$101:$F$108,($F$101:$F$108=AB$3)*($G$101:$G$108=$N5)))=1,
        ISODD(COUNT(_xlfn._xlws.SORT(_xlfn._xlws.FILTER($G$101:$G$108,($F$101:$F$108=AB$3)*($G$101:$G$108&lt;=$N5)))))),
OR(COUNT(_xlfn._xlws.FILTER($F$101:$F$108,($F$101:$F$108=AB$3)*($G$101:$G$108=$N5)))=1,
        ISODD(COUNT(_xlfn._xlws.SORT(_xlfn._xlws.FILTER($F$101:$F$108,($G$101:$G$108=$N5)*($F$101:$F$108&lt;=AB$3))))))
),$L$8,""))</f>
        <v>-9</v>
      </c>
      <c r="AC5" s="21" cm="1">
        <f t="array" ref="AC5">IFERROR(ROUND(_xlfn.XLOOKUP(AC$3&amp;$N5,$F$3:$F$643&amp;$G$3:$G$643,$H$3:$H$643,""),2),
                   IF(OR(
                             OR(_xlfn.XMATCH(AC$3,_xlfn.ANCHORARRAY($P$3))&lt;=2,(COUNT(_xlfn.ANCHORARRAY($P$3))-_xlfn.XMATCH(AC$3,_xlfn.ANCHORARRAY($P$3))+1)&lt;=2),
                             OR(_xlfn.XMATCH($N5,_xlfn.ANCHORARRAY($N$5))&lt;=2,(COUNT(_xlfn.ANCHORARRAY($N$5))-_xlfn.XMATCH($N5,_xlfn.ANCHORARRAY($N$5))+1)&lt;=2),
OR(COUNT(_xlfn._xlws.FILTER($F$101:$F$108,($F$101:$F$108=AC$3)*($G$101:$G$108=$N5)))=1,
        ISODD(COUNT(_xlfn._xlws.SORT(_xlfn._xlws.FILTER($G$101:$G$108,($F$101:$F$108=AC$3)*($G$101:$G$108&lt;=$N5)))))),
OR(COUNT(_xlfn._xlws.FILTER($F$101:$F$108,($F$101:$F$108=AC$3)*($G$101:$G$108=$N5)))=1,
        ISODD(COUNT(_xlfn._xlws.SORT(_xlfn._xlws.FILTER($F$101:$F$108,($G$101:$G$108=$N5)*($F$101:$F$108&lt;=AC$3))))))
),$L$8,""))</f>
        <v>-9</v>
      </c>
      <c r="AD5" s="21" cm="1">
        <f t="array" ref="AD5">IFERROR(ROUND(_xlfn.XLOOKUP(AD$3&amp;$N5,$F$3:$F$643&amp;$G$3:$G$643,$H$3:$H$643,""),2),
                   IF(OR(
                             OR(_xlfn.XMATCH(AD$3,_xlfn.ANCHORARRAY($P$3))&lt;=2,(COUNT(_xlfn.ANCHORARRAY($P$3))-_xlfn.XMATCH(AD$3,_xlfn.ANCHORARRAY($P$3))+1)&lt;=2),
                             OR(_xlfn.XMATCH($N5,_xlfn.ANCHORARRAY($N$5))&lt;=2,(COUNT(_xlfn.ANCHORARRAY($N$5))-_xlfn.XMATCH($N5,_xlfn.ANCHORARRAY($N$5))+1)&lt;=2),
OR(COUNT(_xlfn._xlws.FILTER($F$101:$F$108,($F$101:$F$108=AD$3)*($G$101:$G$108=$N5)))=1,
        ISODD(COUNT(_xlfn._xlws.SORT(_xlfn._xlws.FILTER($G$101:$G$108,($F$101:$F$108=AD$3)*($G$101:$G$108&lt;=$N5)))))),
OR(COUNT(_xlfn._xlws.FILTER($F$101:$F$108,($F$101:$F$108=AD$3)*($G$101:$G$108=$N5)))=1,
        ISODD(COUNT(_xlfn._xlws.SORT(_xlfn._xlws.FILTER($F$101:$F$108,($G$101:$G$108=$N5)*($F$101:$F$108&lt;=AD$3))))))
),$L$8,""))</f>
        <v>-9</v>
      </c>
      <c r="AE5" s="21" cm="1">
        <f t="array" ref="AE5">IFERROR(ROUND(_xlfn.XLOOKUP(AE$3&amp;$N5,$F$3:$F$643&amp;$G$3:$G$643,$H$3:$H$643,""),2),
                   IF(OR(
                             OR(_xlfn.XMATCH(AE$3,_xlfn.ANCHORARRAY($P$3))&lt;=2,(COUNT(_xlfn.ANCHORARRAY($P$3))-_xlfn.XMATCH(AE$3,_xlfn.ANCHORARRAY($P$3))+1)&lt;=2),
                             OR(_xlfn.XMATCH($N5,_xlfn.ANCHORARRAY($N$5))&lt;=2,(COUNT(_xlfn.ANCHORARRAY($N$5))-_xlfn.XMATCH($N5,_xlfn.ANCHORARRAY($N$5))+1)&lt;=2),
OR(COUNT(_xlfn._xlws.FILTER($F$101:$F$108,($F$101:$F$108=AE$3)*($G$101:$G$108=$N5)))=1,
        ISODD(COUNT(_xlfn._xlws.SORT(_xlfn._xlws.FILTER($G$101:$G$108,($F$101:$F$108=AE$3)*($G$101:$G$108&lt;=$N5)))))),
OR(COUNT(_xlfn._xlws.FILTER($F$101:$F$108,($F$101:$F$108=AE$3)*($G$101:$G$108=$N5)))=1,
        ISODD(COUNT(_xlfn._xlws.SORT(_xlfn._xlws.FILTER($F$101:$F$108,($G$101:$G$108=$N5)*($F$101:$F$108&lt;=AE$3))))))
),$L$8,""))</f>
        <v>-9</v>
      </c>
      <c r="AF5" s="21" cm="1">
        <f t="array" ref="AF5">IFERROR(ROUND(_xlfn.XLOOKUP(AF$3&amp;$N5,$F$3:$F$643&amp;$G$3:$G$643,$H$3:$H$643,""),2),
                   IF(OR(
                             OR(_xlfn.XMATCH(AF$3,_xlfn.ANCHORARRAY($P$3))&lt;=2,(COUNT(_xlfn.ANCHORARRAY($P$3))-_xlfn.XMATCH(AF$3,_xlfn.ANCHORARRAY($P$3))+1)&lt;=2),
                             OR(_xlfn.XMATCH($N5,_xlfn.ANCHORARRAY($N$5))&lt;=2,(COUNT(_xlfn.ANCHORARRAY($N$5))-_xlfn.XMATCH($N5,_xlfn.ANCHORARRAY($N$5))+1)&lt;=2),
OR(COUNT(_xlfn._xlws.FILTER($F$101:$F$108,($F$101:$F$108=AF$3)*($G$101:$G$108=$N5)))=1,
        ISODD(COUNT(_xlfn._xlws.SORT(_xlfn._xlws.FILTER($G$101:$G$108,($F$101:$F$108=AF$3)*($G$101:$G$108&lt;=$N5)))))),
OR(COUNT(_xlfn._xlws.FILTER($F$101:$F$108,($F$101:$F$108=AF$3)*($G$101:$G$108=$N5)))=1,
        ISODD(COUNT(_xlfn._xlws.SORT(_xlfn._xlws.FILTER($F$101:$F$108,($G$101:$G$108=$N5)*($F$101:$F$108&lt;=AF$3))))))
),$L$8,""))</f>
        <v>-9</v>
      </c>
      <c r="AG5" s="21" cm="1">
        <f t="array" ref="AG5">IFERROR(ROUND(_xlfn.XLOOKUP(AG$3&amp;$N5,$F$3:$F$643&amp;$G$3:$G$643,$H$3:$H$643,""),2),
                   IF(OR(
                             OR(_xlfn.XMATCH(AG$3,_xlfn.ANCHORARRAY($P$3))&lt;=2,(COUNT(_xlfn.ANCHORARRAY($P$3))-_xlfn.XMATCH(AG$3,_xlfn.ANCHORARRAY($P$3))+1)&lt;=2),
                             OR(_xlfn.XMATCH($N5,_xlfn.ANCHORARRAY($N$5))&lt;=2,(COUNT(_xlfn.ANCHORARRAY($N$5))-_xlfn.XMATCH($N5,_xlfn.ANCHORARRAY($N$5))+1)&lt;=2),
OR(COUNT(_xlfn._xlws.FILTER($F$101:$F$108,($F$101:$F$108=AG$3)*($G$101:$G$108=$N5)))=1,
        ISODD(COUNT(_xlfn._xlws.SORT(_xlfn._xlws.FILTER($G$101:$G$108,($F$101:$F$108=AG$3)*($G$101:$G$108&lt;=$N5)))))),
OR(COUNT(_xlfn._xlws.FILTER($F$101:$F$108,($F$101:$F$108=AG$3)*($G$101:$G$108=$N5)))=1,
        ISODD(COUNT(_xlfn._xlws.SORT(_xlfn._xlws.FILTER($F$101:$F$108,($G$101:$G$108=$N5)*($F$101:$F$108&lt;=AG$3))))))
),$L$8,""))</f>
        <v>-9</v>
      </c>
      <c r="AH5" s="21" cm="1">
        <f t="array" ref="AH5">IFERROR(ROUND(_xlfn.XLOOKUP(AH$3&amp;$N5,$F$3:$F$643&amp;$G$3:$G$643,$H$3:$H$643,""),2),
                   IF(OR(
                             OR(_xlfn.XMATCH(AH$3,_xlfn.ANCHORARRAY($P$3))&lt;=2,(COUNT(_xlfn.ANCHORARRAY($P$3))-_xlfn.XMATCH(AH$3,_xlfn.ANCHORARRAY($P$3))+1)&lt;=2),
                             OR(_xlfn.XMATCH($N5,_xlfn.ANCHORARRAY($N$5))&lt;=2,(COUNT(_xlfn.ANCHORARRAY($N$5))-_xlfn.XMATCH($N5,_xlfn.ANCHORARRAY($N$5))+1)&lt;=2),
OR(COUNT(_xlfn._xlws.FILTER($F$101:$F$108,($F$101:$F$108=AH$3)*($G$101:$G$108=$N5)))=1,
        ISODD(COUNT(_xlfn._xlws.SORT(_xlfn._xlws.FILTER($G$101:$G$108,($F$101:$F$108=AH$3)*($G$101:$G$108&lt;=$N5)))))),
OR(COUNT(_xlfn._xlws.FILTER($F$101:$F$108,($F$101:$F$108=AH$3)*($G$101:$G$108=$N5)))=1,
        ISODD(COUNT(_xlfn._xlws.SORT(_xlfn._xlws.FILTER($F$101:$F$108,($G$101:$G$108=$N5)*($F$101:$F$108&lt;=AH$3))))))
),$L$8,""))</f>
        <v>-9</v>
      </c>
      <c r="AI5" s="21" cm="1">
        <f t="array" ref="AI5">IFERROR(ROUND(_xlfn.XLOOKUP(AI$3&amp;$N5,$F$3:$F$643&amp;$G$3:$G$643,$H$3:$H$643,""),2),
                   IF(OR(
                             OR(_xlfn.XMATCH(AI$3,_xlfn.ANCHORARRAY($P$3))&lt;=2,(COUNT(_xlfn.ANCHORARRAY($P$3))-_xlfn.XMATCH(AI$3,_xlfn.ANCHORARRAY($P$3))+1)&lt;=2),
                             OR(_xlfn.XMATCH($N5,_xlfn.ANCHORARRAY($N$5))&lt;=2,(COUNT(_xlfn.ANCHORARRAY($N$5))-_xlfn.XMATCH($N5,_xlfn.ANCHORARRAY($N$5))+1)&lt;=2),
OR(COUNT(_xlfn._xlws.FILTER($F$101:$F$108,($F$101:$F$108=AI$3)*($G$101:$G$108=$N5)))=1,
        ISODD(COUNT(_xlfn._xlws.SORT(_xlfn._xlws.FILTER($G$101:$G$108,($F$101:$F$108=AI$3)*($G$101:$G$108&lt;=$N5)))))),
OR(COUNT(_xlfn._xlws.FILTER($F$101:$F$108,($F$101:$F$108=AI$3)*($G$101:$G$108=$N5)))=1,
        ISODD(COUNT(_xlfn._xlws.SORT(_xlfn._xlws.FILTER($F$101:$F$108,($G$101:$G$108=$N5)*($F$101:$F$108&lt;=AI$3))))))
),$L$8,""))</f>
        <v>-9</v>
      </c>
      <c r="AJ5" s="21" cm="1">
        <f t="array" ref="AJ5">IFERROR(ROUND(_xlfn.XLOOKUP(AJ$3&amp;$N5,$F$3:$F$643&amp;$G$3:$G$643,$H$3:$H$643,""),2),
                   IF(OR(
                             OR(_xlfn.XMATCH(AJ$3,_xlfn.ANCHORARRAY($P$3))&lt;=2,(COUNT(_xlfn.ANCHORARRAY($P$3))-_xlfn.XMATCH(AJ$3,_xlfn.ANCHORARRAY($P$3))+1)&lt;=2),
                             OR(_xlfn.XMATCH($N5,_xlfn.ANCHORARRAY($N$5))&lt;=2,(COUNT(_xlfn.ANCHORARRAY($N$5))-_xlfn.XMATCH($N5,_xlfn.ANCHORARRAY($N$5))+1)&lt;=2),
OR(COUNT(_xlfn._xlws.FILTER($F$101:$F$108,($F$101:$F$108=AJ$3)*($G$101:$G$108=$N5)))=1,
        ISODD(COUNT(_xlfn._xlws.SORT(_xlfn._xlws.FILTER($G$101:$G$108,($F$101:$F$108=AJ$3)*($G$101:$G$108&lt;=$N5)))))),
OR(COUNT(_xlfn._xlws.FILTER($F$101:$F$108,($F$101:$F$108=AJ$3)*($G$101:$G$108=$N5)))=1,
        ISODD(COUNT(_xlfn._xlws.SORT(_xlfn._xlws.FILTER($F$101:$F$108,($G$101:$G$108=$N5)*($F$101:$F$108&lt;=AJ$3))))))
),$L$8,""))</f>
        <v>-9</v>
      </c>
      <c r="AK5" s="21" cm="1">
        <f t="array" ref="AK5">IFERROR(ROUND(_xlfn.XLOOKUP(AK$3&amp;$N5,$F$3:$F$643&amp;$G$3:$G$643,$H$3:$H$643,""),2),
                   IF(OR(
                             OR(_xlfn.XMATCH(AK$3,_xlfn.ANCHORARRAY($P$3))&lt;=2,(COUNT(_xlfn.ANCHORARRAY($P$3))-_xlfn.XMATCH(AK$3,_xlfn.ANCHORARRAY($P$3))+1)&lt;=2),
                             OR(_xlfn.XMATCH($N5,_xlfn.ANCHORARRAY($N$5))&lt;=2,(COUNT(_xlfn.ANCHORARRAY($N$5))-_xlfn.XMATCH($N5,_xlfn.ANCHORARRAY($N$5))+1)&lt;=2),
OR(COUNT(_xlfn._xlws.FILTER($F$101:$F$108,($F$101:$F$108=AK$3)*($G$101:$G$108=$N5)))=1,
        ISODD(COUNT(_xlfn._xlws.SORT(_xlfn._xlws.FILTER($G$101:$G$108,($F$101:$F$108=AK$3)*($G$101:$G$108&lt;=$N5)))))),
OR(COUNT(_xlfn._xlws.FILTER($F$101:$F$108,($F$101:$F$108=AK$3)*($G$101:$G$108=$N5)))=1,
        ISODD(COUNT(_xlfn._xlws.SORT(_xlfn._xlws.FILTER($F$101:$F$108,($G$101:$G$108=$N5)*($F$101:$F$108&lt;=AK$3))))))
),$L$8,""))</f>
        <v>-9</v>
      </c>
      <c r="AL5" s="21" cm="1">
        <f t="array" ref="AL5">IFERROR(ROUND(_xlfn.XLOOKUP(AL$3&amp;$N5,$F$3:$F$643&amp;$G$3:$G$643,$H$3:$H$643,""),2),
                   IF(OR(
                             OR(_xlfn.XMATCH(AL$3,_xlfn.ANCHORARRAY($P$3))&lt;=2,(COUNT(_xlfn.ANCHORARRAY($P$3))-_xlfn.XMATCH(AL$3,_xlfn.ANCHORARRAY($P$3))+1)&lt;=2),
                             OR(_xlfn.XMATCH($N5,_xlfn.ANCHORARRAY($N$5))&lt;=2,(COUNT(_xlfn.ANCHORARRAY($N$5))-_xlfn.XMATCH($N5,_xlfn.ANCHORARRAY($N$5))+1)&lt;=2),
OR(COUNT(_xlfn._xlws.FILTER($F$101:$F$108,($F$101:$F$108=AL$3)*($G$101:$G$108=$N5)))=1,
        ISODD(COUNT(_xlfn._xlws.SORT(_xlfn._xlws.FILTER($G$101:$G$108,($F$101:$F$108=AL$3)*($G$101:$G$108&lt;=$N5)))))),
OR(COUNT(_xlfn._xlws.FILTER($F$101:$F$108,($F$101:$F$108=AL$3)*($G$101:$G$108=$N5)))=1,
        ISODD(COUNT(_xlfn._xlws.SORT(_xlfn._xlws.FILTER($F$101:$F$108,($G$101:$G$108=$N5)*($F$101:$F$108&lt;=AL$3))))))
),$L$8,""))</f>
        <v>-9</v>
      </c>
      <c r="AM5" s="21" cm="1">
        <f t="array" ref="AM5">IFERROR(ROUND(_xlfn.XLOOKUP(AM$3&amp;$N5,$F$3:$F$643&amp;$G$3:$G$643,$H$3:$H$643,""),2),
                   IF(OR(
                             OR(_xlfn.XMATCH(AM$3,_xlfn.ANCHORARRAY($P$3))&lt;=2,(COUNT(_xlfn.ANCHORARRAY($P$3))-_xlfn.XMATCH(AM$3,_xlfn.ANCHORARRAY($P$3))+1)&lt;=2),
                             OR(_xlfn.XMATCH($N5,_xlfn.ANCHORARRAY($N$5))&lt;=2,(COUNT(_xlfn.ANCHORARRAY($N$5))-_xlfn.XMATCH($N5,_xlfn.ANCHORARRAY($N$5))+1)&lt;=2),
OR(COUNT(_xlfn._xlws.FILTER($F$101:$F$108,($F$101:$F$108=AM$3)*($G$101:$G$108=$N5)))=1,
        ISODD(COUNT(_xlfn._xlws.SORT(_xlfn._xlws.FILTER($G$101:$G$108,($F$101:$F$108=AM$3)*($G$101:$G$108&lt;=$N5)))))),
OR(COUNT(_xlfn._xlws.FILTER($F$101:$F$108,($F$101:$F$108=AM$3)*($G$101:$G$108=$N5)))=1,
        ISODD(COUNT(_xlfn._xlws.SORT(_xlfn._xlws.FILTER($F$101:$F$108,($G$101:$G$108=$N5)*($F$101:$F$108&lt;=AM$3))))))
),$L$8,""))</f>
        <v>-9</v>
      </c>
      <c r="AN5" s="21" cm="1">
        <f t="array" ref="AN5">IFERROR(ROUND(_xlfn.XLOOKUP(AN$3&amp;$N5,$F$3:$F$643&amp;$G$3:$G$643,$H$3:$H$643,""),2),
                   IF(OR(
                             OR(_xlfn.XMATCH(AN$3,_xlfn.ANCHORARRAY($P$3))&lt;=2,(COUNT(_xlfn.ANCHORARRAY($P$3))-_xlfn.XMATCH(AN$3,_xlfn.ANCHORARRAY($P$3))+1)&lt;=2),
                             OR(_xlfn.XMATCH($N5,_xlfn.ANCHORARRAY($N$5))&lt;=2,(COUNT(_xlfn.ANCHORARRAY($N$5))-_xlfn.XMATCH($N5,_xlfn.ANCHORARRAY($N$5))+1)&lt;=2),
OR(COUNT(_xlfn._xlws.FILTER($F$101:$F$108,($F$101:$F$108=AN$3)*($G$101:$G$108=$N5)))=1,
        ISODD(COUNT(_xlfn._xlws.SORT(_xlfn._xlws.FILTER($G$101:$G$108,($F$101:$F$108=AN$3)*($G$101:$G$108&lt;=$N5)))))),
OR(COUNT(_xlfn._xlws.FILTER($F$101:$F$108,($F$101:$F$108=AN$3)*($G$101:$G$108=$N5)))=1,
        ISODD(COUNT(_xlfn._xlws.SORT(_xlfn._xlws.FILTER($F$101:$F$108,($G$101:$G$108=$N5)*($F$101:$F$108&lt;=AN$3))))))
),$L$8,""))</f>
        <v>-9</v>
      </c>
      <c r="AO5" s="21" cm="1">
        <f t="array" ref="AO5">IFERROR(ROUND(_xlfn.XLOOKUP(AO$3&amp;$N5,$F$3:$F$643&amp;$G$3:$G$643,$H$3:$H$643,""),2),
                   IF(OR(
                             OR(_xlfn.XMATCH(AO$3,_xlfn.ANCHORARRAY($P$3))&lt;=2,(COUNT(_xlfn.ANCHORARRAY($P$3))-_xlfn.XMATCH(AO$3,_xlfn.ANCHORARRAY($P$3))+1)&lt;=2),
                             OR(_xlfn.XMATCH($N5,_xlfn.ANCHORARRAY($N$5))&lt;=2,(COUNT(_xlfn.ANCHORARRAY($N$5))-_xlfn.XMATCH($N5,_xlfn.ANCHORARRAY($N$5))+1)&lt;=2),
OR(COUNT(_xlfn._xlws.FILTER($F$101:$F$108,($F$101:$F$108=AO$3)*($G$101:$G$108=$N5)))=1,
        ISODD(COUNT(_xlfn._xlws.SORT(_xlfn._xlws.FILTER($G$101:$G$108,($F$101:$F$108=AO$3)*($G$101:$G$108&lt;=$N5)))))),
OR(COUNT(_xlfn._xlws.FILTER($F$101:$F$108,($F$101:$F$108=AO$3)*($G$101:$G$108=$N5)))=1,
        ISODD(COUNT(_xlfn._xlws.SORT(_xlfn._xlws.FILTER($F$101:$F$108,($G$101:$G$108=$N5)*($F$101:$F$108&lt;=AO$3))))))
),$L$8,""))</f>
        <v>-9</v>
      </c>
      <c r="AP5" s="21" cm="1">
        <f t="array" ref="AP5">IFERROR(ROUND(_xlfn.XLOOKUP(AP$3&amp;$N5,$F$3:$F$643&amp;$G$3:$G$643,$H$3:$H$643,""),2),
                   IF(OR(
                             OR(_xlfn.XMATCH(AP$3,_xlfn.ANCHORARRAY($P$3))&lt;=2,(COUNT(_xlfn.ANCHORARRAY($P$3))-_xlfn.XMATCH(AP$3,_xlfn.ANCHORARRAY($P$3))+1)&lt;=2),
                             OR(_xlfn.XMATCH($N5,_xlfn.ANCHORARRAY($N$5))&lt;=2,(COUNT(_xlfn.ANCHORARRAY($N$5))-_xlfn.XMATCH($N5,_xlfn.ANCHORARRAY($N$5))+1)&lt;=2),
OR(COUNT(_xlfn._xlws.FILTER($F$101:$F$108,($F$101:$F$108=AP$3)*($G$101:$G$108=$N5)))=1,
        ISODD(COUNT(_xlfn._xlws.SORT(_xlfn._xlws.FILTER($G$101:$G$108,($F$101:$F$108=AP$3)*($G$101:$G$108&lt;=$N5)))))),
OR(COUNT(_xlfn._xlws.FILTER($F$101:$F$108,($F$101:$F$108=AP$3)*($G$101:$G$108=$N5)))=1,
        ISODD(COUNT(_xlfn._xlws.SORT(_xlfn._xlws.FILTER($F$101:$F$108,($G$101:$G$108=$N5)*($F$101:$F$108&lt;=AP$3))))))
),$L$8,""))</f>
        <v>-9</v>
      </c>
      <c r="AQ5" s="21" cm="1">
        <f t="array" ref="AQ5">IFERROR(ROUND(_xlfn.XLOOKUP(AQ$3&amp;$N5,$F$3:$F$643&amp;$G$3:$G$643,$H$3:$H$643,""),2),
                   IF(OR(
                             OR(_xlfn.XMATCH(AQ$3,_xlfn.ANCHORARRAY($P$3))&lt;=2,(COUNT(_xlfn.ANCHORARRAY($P$3))-_xlfn.XMATCH(AQ$3,_xlfn.ANCHORARRAY($P$3))+1)&lt;=2),
                             OR(_xlfn.XMATCH($N5,_xlfn.ANCHORARRAY($N$5))&lt;=2,(COUNT(_xlfn.ANCHORARRAY($N$5))-_xlfn.XMATCH($N5,_xlfn.ANCHORARRAY($N$5))+1)&lt;=2),
OR(COUNT(_xlfn._xlws.FILTER($F$101:$F$108,($F$101:$F$108=AQ$3)*($G$101:$G$108=$N5)))=1,
        ISODD(COUNT(_xlfn._xlws.SORT(_xlfn._xlws.FILTER($G$101:$G$108,($F$101:$F$108=AQ$3)*($G$101:$G$108&lt;=$N5)))))),
OR(COUNT(_xlfn._xlws.FILTER($F$101:$F$108,($F$101:$F$108=AQ$3)*($G$101:$G$108=$N5)))=1,
        ISODD(COUNT(_xlfn._xlws.SORT(_xlfn._xlws.FILTER($F$101:$F$108,($G$101:$G$108=$N5)*($F$101:$F$108&lt;=AQ$3))))))
),$L$8,""))</f>
        <v>-9</v>
      </c>
      <c r="AR5" s="21" cm="1">
        <f t="array" ref="AR5">IFERROR(ROUND(_xlfn.XLOOKUP(AR$3&amp;$N5,$F$3:$F$643&amp;$G$3:$G$643,$H$3:$H$643,""),2),
                   IF(OR(
                             OR(_xlfn.XMATCH(AR$3,_xlfn.ANCHORARRAY($P$3))&lt;=2,(COUNT(_xlfn.ANCHORARRAY($P$3))-_xlfn.XMATCH(AR$3,_xlfn.ANCHORARRAY($P$3))+1)&lt;=2),
                             OR(_xlfn.XMATCH($N5,_xlfn.ANCHORARRAY($N$5))&lt;=2,(COUNT(_xlfn.ANCHORARRAY($N$5))-_xlfn.XMATCH($N5,_xlfn.ANCHORARRAY($N$5))+1)&lt;=2),
OR(COUNT(_xlfn._xlws.FILTER($F$101:$F$108,($F$101:$F$108=AR$3)*($G$101:$G$108=$N5)))=1,
        ISODD(COUNT(_xlfn._xlws.SORT(_xlfn._xlws.FILTER($G$101:$G$108,($F$101:$F$108=AR$3)*($G$101:$G$108&lt;=$N5)))))),
OR(COUNT(_xlfn._xlws.FILTER($F$101:$F$108,($F$101:$F$108=AR$3)*($G$101:$G$108=$N5)))=1,
        ISODD(COUNT(_xlfn._xlws.SORT(_xlfn._xlws.FILTER($F$101:$F$108,($G$101:$G$108=$N5)*($F$101:$F$108&lt;=AR$3))))))
),$L$8,""))</f>
        <v>-9</v>
      </c>
      <c r="AS5" s="21" cm="1">
        <f t="array" ref="AS5">IFERROR(ROUND(_xlfn.XLOOKUP(AS$3&amp;$N5,$F$3:$F$643&amp;$G$3:$G$643,$H$3:$H$643,""),2),
                   IF(OR(
                             OR(_xlfn.XMATCH(AS$3,_xlfn.ANCHORARRAY($P$3))&lt;=2,(COUNT(_xlfn.ANCHORARRAY($P$3))-_xlfn.XMATCH(AS$3,_xlfn.ANCHORARRAY($P$3))+1)&lt;=2),
                             OR(_xlfn.XMATCH($N5,_xlfn.ANCHORARRAY($N$5))&lt;=2,(COUNT(_xlfn.ANCHORARRAY($N$5))-_xlfn.XMATCH($N5,_xlfn.ANCHORARRAY($N$5))+1)&lt;=2),
OR(COUNT(_xlfn._xlws.FILTER($F$101:$F$108,($F$101:$F$108=AS$3)*($G$101:$G$108=$N5)))=1,
        ISODD(COUNT(_xlfn._xlws.SORT(_xlfn._xlws.FILTER($G$101:$G$108,($F$101:$F$108=AS$3)*($G$101:$G$108&lt;=$N5)))))),
OR(COUNT(_xlfn._xlws.FILTER($F$101:$F$108,($F$101:$F$108=AS$3)*($G$101:$G$108=$N5)))=1,
        ISODD(COUNT(_xlfn._xlws.SORT(_xlfn._xlws.FILTER($F$101:$F$108,($G$101:$G$108=$N5)*($F$101:$F$108&lt;=AS$3))))))
),$L$8,""))</f>
        <v>-9</v>
      </c>
      <c r="AT5" s="21" cm="1">
        <f t="array" ref="AT5">IFERROR(ROUND(_xlfn.XLOOKUP(AT$3&amp;$N5,$F$3:$F$643&amp;$G$3:$G$643,$H$3:$H$643,""),2),
                   IF(OR(
                             OR(_xlfn.XMATCH(AT$3,_xlfn.ANCHORARRAY($P$3))&lt;=2,(COUNT(_xlfn.ANCHORARRAY($P$3))-_xlfn.XMATCH(AT$3,_xlfn.ANCHORARRAY($P$3))+1)&lt;=2),
                             OR(_xlfn.XMATCH($N5,_xlfn.ANCHORARRAY($N$5))&lt;=2,(COUNT(_xlfn.ANCHORARRAY($N$5))-_xlfn.XMATCH($N5,_xlfn.ANCHORARRAY($N$5))+1)&lt;=2),
OR(COUNT(_xlfn._xlws.FILTER($F$101:$F$108,($F$101:$F$108=AT$3)*($G$101:$G$108=$N5)))=1,
        ISODD(COUNT(_xlfn._xlws.SORT(_xlfn._xlws.FILTER($G$101:$G$108,($F$101:$F$108=AT$3)*($G$101:$G$108&lt;=$N5)))))),
OR(COUNT(_xlfn._xlws.FILTER($F$101:$F$108,($F$101:$F$108=AT$3)*($G$101:$G$108=$N5)))=1,
        ISODD(COUNT(_xlfn._xlws.SORT(_xlfn._xlws.FILTER($F$101:$F$108,($G$101:$G$108=$N5)*($F$101:$F$108&lt;=AT$3))))))
),$L$8,""))</f>
        <v>-9</v>
      </c>
      <c r="AU5" s="21" cm="1">
        <f t="array" ref="AU5">IFERROR(ROUND(_xlfn.XLOOKUP(AU$3&amp;$N5,$F$3:$F$643&amp;$G$3:$G$643,$H$3:$H$643,""),2),
                   IF(OR(
                             OR(_xlfn.XMATCH(AU$3,_xlfn.ANCHORARRAY($P$3))&lt;=2,(COUNT(_xlfn.ANCHORARRAY($P$3))-_xlfn.XMATCH(AU$3,_xlfn.ANCHORARRAY($P$3))+1)&lt;=2),
                             OR(_xlfn.XMATCH($N5,_xlfn.ANCHORARRAY($N$5))&lt;=2,(COUNT(_xlfn.ANCHORARRAY($N$5))-_xlfn.XMATCH($N5,_xlfn.ANCHORARRAY($N$5))+1)&lt;=2),
OR(COUNT(_xlfn._xlws.FILTER($F$101:$F$108,($F$101:$F$108=AU$3)*($G$101:$G$108=$N5)))=1,
        ISODD(COUNT(_xlfn._xlws.SORT(_xlfn._xlws.FILTER($G$101:$G$108,($F$101:$F$108=AU$3)*($G$101:$G$108&lt;=$N5)))))),
OR(COUNT(_xlfn._xlws.FILTER($F$101:$F$108,($F$101:$F$108=AU$3)*($G$101:$G$108=$N5)))=1,
        ISODD(COUNT(_xlfn._xlws.SORT(_xlfn._xlws.FILTER($F$101:$F$108,($G$101:$G$108=$N5)*($F$101:$F$108&lt;=AU$3))))))
),$L$8,""))</f>
        <v>-9</v>
      </c>
      <c r="AV5" s="21" cm="1">
        <f t="array" ref="AV5">IFERROR(ROUND(_xlfn.XLOOKUP(AV$3&amp;$N5,$F$3:$F$643&amp;$G$3:$G$643,$H$3:$H$643,""),2),
                   IF(OR(
                             OR(_xlfn.XMATCH(AV$3,_xlfn.ANCHORARRAY($P$3))&lt;=2,(COUNT(_xlfn.ANCHORARRAY($P$3))-_xlfn.XMATCH(AV$3,_xlfn.ANCHORARRAY($P$3))+1)&lt;=2),
                             OR(_xlfn.XMATCH($N5,_xlfn.ANCHORARRAY($N$5))&lt;=2,(COUNT(_xlfn.ANCHORARRAY($N$5))-_xlfn.XMATCH($N5,_xlfn.ANCHORARRAY($N$5))+1)&lt;=2),
OR(COUNT(_xlfn._xlws.FILTER($F$101:$F$108,($F$101:$F$108=AV$3)*($G$101:$G$108=$N5)))=1,
        ISODD(COUNT(_xlfn._xlws.SORT(_xlfn._xlws.FILTER($G$101:$G$108,($F$101:$F$108=AV$3)*($G$101:$G$108&lt;=$N5)))))),
OR(COUNT(_xlfn._xlws.FILTER($F$101:$F$108,($F$101:$F$108=AV$3)*($G$101:$G$108=$N5)))=1,
        ISODD(COUNT(_xlfn._xlws.SORT(_xlfn._xlws.FILTER($F$101:$F$108,($G$101:$G$108=$N5)*($F$101:$F$108&lt;=AV$3))))))
),$L$8,""))</f>
        <v>-9</v>
      </c>
      <c r="AW5" s="21" cm="1">
        <f t="array" ref="AW5">IFERROR(ROUND(_xlfn.XLOOKUP(AW$3&amp;$N5,$F$3:$F$643&amp;$G$3:$G$643,$H$3:$H$643,""),2),
                   IF(OR(
                             OR(_xlfn.XMATCH(AW$3,_xlfn.ANCHORARRAY($P$3))&lt;=2,(COUNT(_xlfn.ANCHORARRAY($P$3))-_xlfn.XMATCH(AW$3,_xlfn.ANCHORARRAY($P$3))+1)&lt;=2),
                             OR(_xlfn.XMATCH($N5,_xlfn.ANCHORARRAY($N$5))&lt;=2,(COUNT(_xlfn.ANCHORARRAY($N$5))-_xlfn.XMATCH($N5,_xlfn.ANCHORARRAY($N$5))+1)&lt;=2),
OR(COUNT(_xlfn._xlws.FILTER($F$101:$F$108,($F$101:$F$108=AW$3)*($G$101:$G$108=$N5)))=1,
        ISODD(COUNT(_xlfn._xlws.SORT(_xlfn._xlws.FILTER($G$101:$G$108,($F$101:$F$108=AW$3)*($G$101:$G$108&lt;=$N5)))))),
OR(COUNT(_xlfn._xlws.FILTER($F$101:$F$108,($F$101:$F$108=AW$3)*($G$101:$G$108=$N5)))=1,
        ISODD(COUNT(_xlfn._xlws.SORT(_xlfn._xlws.FILTER($F$101:$F$108,($G$101:$G$108=$N5)*($F$101:$F$108&lt;=AW$3))))))
),$L$8,""))</f>
        <v>-9</v>
      </c>
      <c r="AX5" s="21"/>
      <c r="AY5" s="21"/>
      <c r="AZ5" s="15"/>
      <c r="BA5" s="77"/>
      <c r="BB5" s="98" t="str">
        <f>_xlfn.CONCAT(P5:BA5)&amp;"; "</f>
        <v xml:space="preserve">-9-9-9-9-9-9-9-9-9-9-9-9-9-9-9-9-9-9-9-9-9-9-9-9-9-9-9-9-9-9-9-9-9-9; </v>
      </c>
      <c r="BC5" s="98" t="s">
        <v>569</v>
      </c>
      <c r="BD5" s="77"/>
      <c r="BE5" s="77"/>
      <c r="BF5" s="77"/>
      <c r="BG5" s="77"/>
      <c r="BH5" s="77"/>
      <c r="BI5" s="7" t="str" cm="1">
        <f t="array" ref="BI5">_xlfn.CONCAT(_xlfn.ANCHORARRAY(P5)&amp;", ")</f>
        <v xml:space="preserve">-9, </v>
      </c>
      <c r="BJ5"/>
      <c r="BK5">
        <v>3</v>
      </c>
      <c r="BL5" s="33" t="e">
        <f t="shared" si="0"/>
        <v>#REF!</v>
      </c>
    </row>
    <row r="6" spans="1:64" ht="20.100000000000001" customHeight="1" x14ac:dyDescent="0.3">
      <c r="A6" s="7" t="s">
        <v>80</v>
      </c>
      <c r="B6" s="9" t="s">
        <v>44</v>
      </c>
      <c r="C6" s="17">
        <f t="shared" si="1"/>
        <v>47.925400000000003</v>
      </c>
      <c r="D6" s="18">
        <f t="shared" si="1"/>
        <v>120.7709</v>
      </c>
      <c r="E6" s="64">
        <f t="shared" si="1"/>
        <v>0</v>
      </c>
      <c r="F6" s="17">
        <f t="shared" si="2"/>
        <v>4.9000000000000004</v>
      </c>
      <c r="G6" s="18">
        <f t="shared" si="3"/>
        <v>15.72</v>
      </c>
      <c r="H6" s="19">
        <f t="shared" si="4"/>
        <v>0</v>
      </c>
      <c r="I6" s="8" t="str" cm="1">
        <f t="array" ref="I6">_xlfn.CONCAT(ROUND(F6:H6,2)&amp;", ")</f>
        <v xml:space="preserve">4.9, 15.72, 0, </v>
      </c>
      <c r="J6" s="8"/>
      <c r="K6" s="8" t="s">
        <v>74</v>
      </c>
      <c r="L6" s="16">
        <f>ROUND(AVERAGE(G3:G23),4)</f>
        <v>6.9337999999999997</v>
      </c>
      <c r="M6" s="8"/>
      <c r="N6" s="31">
        <v>16.170000000000002</v>
      </c>
      <c r="O6" s="15"/>
      <c r="P6" s="21" cm="1">
        <f t="array" ref="P6">IFERROR(ROUND(_xlfn.XLOOKUP(P$3&amp;$N6,$F$3:$F$643&amp;$G$3:$G$643,$H$3:$H$643,""),2),
                   IF(OR(
                             OR(_xlfn.XMATCH(P$3,_xlfn.ANCHORARRAY($P$3))&lt;=2,(COUNT(_xlfn.ANCHORARRAY($P$3))-_xlfn.XMATCH(P$3,_xlfn.ANCHORARRAY($P$3))+1)&lt;=2),
                             OR(_xlfn.XMATCH($N6,_xlfn.ANCHORARRAY($N$5))&lt;=2,(COUNT(_xlfn.ANCHORARRAY($N$5))-_xlfn.XMATCH($N6,_xlfn.ANCHORARRAY($N$5))+1)&lt;=2),
OR(COUNT(_xlfn._xlws.FILTER($F$101:$F$108,($F$101:$F$108=P$3)*($G$101:$G$108=$N6)))=1,
        ISODD(COUNT(_xlfn._xlws.SORT(_xlfn._xlws.FILTER($G$101:$G$108,($F$101:$F$108=P$3)*($G$101:$G$108&lt;=$N6)))))),
OR(COUNT(_xlfn._xlws.FILTER($F$101:$F$108,($F$101:$F$108=P$3)*($G$101:$G$108=$N6)))=1,
        ISODD(COUNT(_xlfn._xlws.SORT(_xlfn._xlws.FILTER($F$101:$F$108,($G$101:$G$108=$N6)*($F$101:$F$108&lt;=P$3))))))
),$L$8,""))</f>
        <v>-9</v>
      </c>
      <c r="Q6" s="21" cm="1">
        <f t="array" ref="Q6">IFERROR(ROUND(_xlfn.XLOOKUP(Q$3&amp;$N6,$F$3:$F$643&amp;$G$3:$G$643,$H$3:$H$643,""),2),
                   IF(OR(
                             OR(_xlfn.XMATCH(Q$3,_xlfn.ANCHORARRAY($P$3))&lt;=2,(COUNT(_xlfn.ANCHORARRAY($P$3))-_xlfn.XMATCH(Q$3,_xlfn.ANCHORARRAY($P$3))+1)&lt;=2),
                             OR(_xlfn.XMATCH($N6,_xlfn.ANCHORARRAY($N$5))&lt;=2,(COUNT(_xlfn.ANCHORARRAY($N$5))-_xlfn.XMATCH($N6,_xlfn.ANCHORARRAY($N$5))+1)&lt;=2),
OR(COUNT(_xlfn._xlws.FILTER($F$101:$F$108,($F$101:$F$108=Q$3)*($G$101:$G$108=$N6)))=1,
        ISODD(COUNT(_xlfn._xlws.SORT(_xlfn._xlws.FILTER($G$101:$G$108,($F$101:$F$108=Q$3)*($G$101:$G$108&lt;=$N6)))))),
OR(COUNT(_xlfn._xlws.FILTER($F$101:$F$108,($F$101:$F$108=Q$3)*($G$101:$G$108=$N6)))=1,
        ISODD(COUNT(_xlfn._xlws.SORT(_xlfn._xlws.FILTER($F$101:$F$108,($G$101:$G$108=$N6)*($F$101:$F$108&lt;=Q$3))))))
),$L$8,""))</f>
        <v>-9</v>
      </c>
      <c r="R6" s="21" cm="1">
        <f t="array" ref="R6">IFERROR(ROUND(_xlfn.XLOOKUP(R$3&amp;$N6,$F$3:$F$643&amp;$G$3:$G$643,$H$3:$H$643,""),2),
                   IF(OR(
                             OR(_xlfn.XMATCH(R$3,_xlfn.ANCHORARRAY($P$3))&lt;=2,(COUNT(_xlfn.ANCHORARRAY($P$3))-_xlfn.XMATCH(R$3,_xlfn.ANCHORARRAY($P$3))+1)&lt;=2),
                             OR(_xlfn.XMATCH($N6,_xlfn.ANCHORARRAY($N$5))&lt;=2,(COUNT(_xlfn.ANCHORARRAY($N$5))-_xlfn.XMATCH($N6,_xlfn.ANCHORARRAY($N$5))+1)&lt;=2),
OR(COUNT(_xlfn._xlws.FILTER($F$101:$F$108,($F$101:$F$108=R$3)*($G$101:$G$108=$N6)))=1,
        ISODD(COUNT(_xlfn._xlws.SORT(_xlfn._xlws.FILTER($G$101:$G$108,($F$101:$F$108=R$3)*($G$101:$G$108&lt;=$N6)))))),
OR(COUNT(_xlfn._xlws.FILTER($F$101:$F$108,($F$101:$F$108=R$3)*($G$101:$G$108=$N6)))=1,
        ISODD(COUNT(_xlfn._xlws.SORT(_xlfn._xlws.FILTER($F$101:$F$108,($G$101:$G$108=$N6)*($F$101:$F$108&lt;=R$3))))))
),$L$8,""))</f>
        <v>-9</v>
      </c>
      <c r="S6" s="21" cm="1">
        <f t="array" ref="S6">IFERROR(ROUND(_xlfn.XLOOKUP(S$3&amp;$N6,$F$3:$F$643&amp;$G$3:$G$643,$H$3:$H$643,""),2),
                   IF(OR(
                             OR(_xlfn.XMATCH(S$3,_xlfn.ANCHORARRAY($P$3))&lt;=2,(COUNT(_xlfn.ANCHORARRAY($P$3))-_xlfn.XMATCH(S$3,_xlfn.ANCHORARRAY($P$3))+1)&lt;=2),
                             OR(_xlfn.XMATCH($N6,_xlfn.ANCHORARRAY($N$5))&lt;=2,(COUNT(_xlfn.ANCHORARRAY($N$5))-_xlfn.XMATCH($N6,_xlfn.ANCHORARRAY($N$5))+1)&lt;=2),
OR(COUNT(_xlfn._xlws.FILTER($F$101:$F$108,($F$101:$F$108=S$3)*($G$101:$G$108=$N6)))=1,
        ISODD(COUNT(_xlfn._xlws.SORT(_xlfn._xlws.FILTER($G$101:$G$108,($F$101:$F$108=S$3)*($G$101:$G$108&lt;=$N6)))))),
OR(COUNT(_xlfn._xlws.FILTER($F$101:$F$108,($F$101:$F$108=S$3)*($G$101:$G$108=$N6)))=1,
        ISODD(COUNT(_xlfn._xlws.SORT(_xlfn._xlws.FILTER($F$101:$F$108,($G$101:$G$108=$N6)*($F$101:$F$108&lt;=S$3))))))
),$L$8,""))</f>
        <v>-9</v>
      </c>
      <c r="T6" s="21" cm="1">
        <f t="array" ref="T6">IFERROR(ROUND(_xlfn.XLOOKUP(T$3&amp;$N6,$F$3:$F$643&amp;$G$3:$G$643,$H$3:$H$643,""),2),
                   IF(OR(
                             OR(_xlfn.XMATCH(T$3,_xlfn.ANCHORARRAY($P$3))&lt;=2,(COUNT(_xlfn.ANCHORARRAY($P$3))-_xlfn.XMATCH(T$3,_xlfn.ANCHORARRAY($P$3))+1)&lt;=2),
                             OR(_xlfn.XMATCH($N6,_xlfn.ANCHORARRAY($N$5))&lt;=2,(COUNT(_xlfn.ANCHORARRAY($N$5))-_xlfn.XMATCH($N6,_xlfn.ANCHORARRAY($N$5))+1)&lt;=2),
OR(COUNT(_xlfn._xlws.FILTER($F$101:$F$108,($F$101:$F$108=T$3)*($G$101:$G$108=$N6)))=1,
        ISODD(COUNT(_xlfn._xlws.SORT(_xlfn._xlws.FILTER($G$101:$G$108,($F$101:$F$108=T$3)*($G$101:$G$108&lt;=$N6)))))),
OR(COUNT(_xlfn._xlws.FILTER($F$101:$F$108,($F$101:$F$108=T$3)*($G$101:$G$108=$N6)))=1,
        ISODD(COUNT(_xlfn._xlws.SORT(_xlfn._xlws.FILTER($F$101:$F$108,($G$101:$G$108=$N6)*($F$101:$F$108&lt;=T$3))))))
),$L$8,""))</f>
        <v>-9</v>
      </c>
      <c r="U6" s="21" cm="1">
        <f t="array" ref="U6">IFERROR(ROUND(_xlfn.XLOOKUP(U$3&amp;$N6,$F$3:$F$643&amp;$G$3:$G$643,$H$3:$H$643,""),2),
                   IF(OR(
                             OR(_xlfn.XMATCH(U$3,_xlfn.ANCHORARRAY($P$3))&lt;=2,(COUNT(_xlfn.ANCHORARRAY($P$3))-_xlfn.XMATCH(U$3,_xlfn.ANCHORARRAY($P$3))+1)&lt;=2),
                             OR(_xlfn.XMATCH($N6,_xlfn.ANCHORARRAY($N$5))&lt;=2,(COUNT(_xlfn.ANCHORARRAY($N$5))-_xlfn.XMATCH($N6,_xlfn.ANCHORARRAY($N$5))+1)&lt;=2),
OR(COUNT(_xlfn._xlws.FILTER($F$101:$F$108,($F$101:$F$108=U$3)*($G$101:$G$108=$N6)))=1,
        ISODD(COUNT(_xlfn._xlws.SORT(_xlfn._xlws.FILTER($G$101:$G$108,($F$101:$F$108=U$3)*($G$101:$G$108&lt;=$N6)))))),
OR(COUNT(_xlfn._xlws.FILTER($F$101:$F$108,($F$101:$F$108=U$3)*($G$101:$G$108=$N6)))=1,
        ISODD(COUNT(_xlfn._xlws.SORT(_xlfn._xlws.FILTER($F$101:$F$108,($G$101:$G$108=$N6)*($F$101:$F$108&lt;=U$3))))))
),$L$8,""))</f>
        <v>-9</v>
      </c>
      <c r="V6" s="21" cm="1">
        <f t="array" ref="V6">IFERROR(ROUND(_xlfn.XLOOKUP(V$3&amp;$N6,$F$3:$F$643&amp;$G$3:$G$643,$H$3:$H$643,""),2),
                   IF(OR(
                             OR(_xlfn.XMATCH(V$3,_xlfn.ANCHORARRAY($P$3))&lt;=2,(COUNT(_xlfn.ANCHORARRAY($P$3))-_xlfn.XMATCH(V$3,_xlfn.ANCHORARRAY($P$3))+1)&lt;=2),
                             OR(_xlfn.XMATCH($N6,_xlfn.ANCHORARRAY($N$5))&lt;=2,(COUNT(_xlfn.ANCHORARRAY($N$5))-_xlfn.XMATCH($N6,_xlfn.ANCHORARRAY($N$5))+1)&lt;=2),
OR(COUNT(_xlfn._xlws.FILTER($F$101:$F$108,($F$101:$F$108=V$3)*($G$101:$G$108=$N6)))=1,
        ISODD(COUNT(_xlfn._xlws.SORT(_xlfn._xlws.FILTER($G$101:$G$108,($F$101:$F$108=V$3)*($G$101:$G$108&lt;=$N6)))))),
OR(COUNT(_xlfn._xlws.FILTER($F$101:$F$108,($F$101:$F$108=V$3)*($G$101:$G$108=$N6)))=1,
        ISODD(COUNT(_xlfn._xlws.SORT(_xlfn._xlws.FILTER($F$101:$F$108,($G$101:$G$108=$N6)*($F$101:$F$108&lt;=V$3))))))
),$L$8,""))</f>
        <v>-9</v>
      </c>
      <c r="W6" s="21" cm="1">
        <f t="array" ref="W6">IFERROR(ROUND(_xlfn.XLOOKUP(W$3&amp;$N6,$F$3:$F$643&amp;$G$3:$G$643,$H$3:$H$643,""),2),
                   IF(OR(
                             OR(_xlfn.XMATCH(W$3,_xlfn.ANCHORARRAY($P$3))&lt;=2,(COUNT(_xlfn.ANCHORARRAY($P$3))-_xlfn.XMATCH(W$3,_xlfn.ANCHORARRAY($P$3))+1)&lt;=2),
                             OR(_xlfn.XMATCH($N6,_xlfn.ANCHORARRAY($N$5))&lt;=2,(COUNT(_xlfn.ANCHORARRAY($N$5))-_xlfn.XMATCH($N6,_xlfn.ANCHORARRAY($N$5))+1)&lt;=2),
OR(COUNT(_xlfn._xlws.FILTER($F$101:$F$108,($F$101:$F$108=W$3)*($G$101:$G$108=$N6)))=1,
        ISODD(COUNT(_xlfn._xlws.SORT(_xlfn._xlws.FILTER($G$101:$G$108,($F$101:$F$108=W$3)*($G$101:$G$108&lt;=$N6)))))),
OR(COUNT(_xlfn._xlws.FILTER($F$101:$F$108,($F$101:$F$108=W$3)*($G$101:$G$108=$N6)))=1,
        ISODD(COUNT(_xlfn._xlws.SORT(_xlfn._xlws.FILTER($F$101:$F$108,($G$101:$G$108=$N6)*($F$101:$F$108&lt;=W$3))))))
),$L$8,""))</f>
        <v>-9</v>
      </c>
      <c r="X6" s="21" cm="1">
        <f t="array" ref="X6">IFERROR(ROUND(_xlfn.XLOOKUP(X$3&amp;$N6,$F$3:$F$643&amp;$G$3:$G$643,$H$3:$H$643,""),2),
                   IF(OR(
                             OR(_xlfn.XMATCH(X$3,_xlfn.ANCHORARRAY($P$3))&lt;=2,(COUNT(_xlfn.ANCHORARRAY($P$3))-_xlfn.XMATCH(X$3,_xlfn.ANCHORARRAY($P$3))+1)&lt;=2),
                             OR(_xlfn.XMATCH($N6,_xlfn.ANCHORARRAY($N$5))&lt;=2,(COUNT(_xlfn.ANCHORARRAY($N$5))-_xlfn.XMATCH($N6,_xlfn.ANCHORARRAY($N$5))+1)&lt;=2),
OR(COUNT(_xlfn._xlws.FILTER($F$101:$F$108,($F$101:$F$108=X$3)*($G$101:$G$108=$N6)))=1,
        ISODD(COUNT(_xlfn._xlws.SORT(_xlfn._xlws.FILTER($G$101:$G$108,($F$101:$F$108=X$3)*($G$101:$G$108&lt;=$N6)))))),
OR(COUNT(_xlfn._xlws.FILTER($F$101:$F$108,($F$101:$F$108=X$3)*($G$101:$G$108=$N6)))=1,
        ISODD(COUNT(_xlfn._xlws.SORT(_xlfn._xlws.FILTER($F$101:$F$108,($G$101:$G$108=$N6)*($F$101:$F$108&lt;=X$3))))))
),$L$8,""))</f>
        <v>-9</v>
      </c>
      <c r="Y6" s="21" cm="1">
        <f t="array" ref="Y6">IFERROR(ROUND(_xlfn.XLOOKUP(Y$3&amp;$N6,$F$3:$F$643&amp;$G$3:$G$643,$H$3:$H$643,""),2),
                   IF(OR(
                             OR(_xlfn.XMATCH(Y$3,_xlfn.ANCHORARRAY($P$3))&lt;=2,(COUNT(_xlfn.ANCHORARRAY($P$3))-_xlfn.XMATCH(Y$3,_xlfn.ANCHORARRAY($P$3))+1)&lt;=2),
                             OR(_xlfn.XMATCH($N6,_xlfn.ANCHORARRAY($N$5))&lt;=2,(COUNT(_xlfn.ANCHORARRAY($N$5))-_xlfn.XMATCH($N6,_xlfn.ANCHORARRAY($N$5))+1)&lt;=2),
OR(COUNT(_xlfn._xlws.FILTER($F$101:$F$108,($F$101:$F$108=Y$3)*($G$101:$G$108=$N6)))=1,
        ISODD(COUNT(_xlfn._xlws.SORT(_xlfn._xlws.FILTER($G$101:$G$108,($F$101:$F$108=Y$3)*($G$101:$G$108&lt;=$N6)))))),
OR(COUNT(_xlfn._xlws.FILTER($F$101:$F$108,($F$101:$F$108=Y$3)*($G$101:$G$108=$N6)))=1,
        ISODD(COUNT(_xlfn._xlws.SORT(_xlfn._xlws.FILTER($F$101:$F$108,($G$101:$G$108=$N6)*($F$101:$F$108&lt;=Y$3))))))
),$L$8,""))</f>
        <v>-9</v>
      </c>
      <c r="Z6" s="21" cm="1">
        <f t="array" ref="Z6">IFERROR(ROUND(_xlfn.XLOOKUP(Z$3&amp;$N6,$F$3:$F$643&amp;$G$3:$G$643,$H$3:$H$643,""),2),
                   IF(OR(
                             OR(_xlfn.XMATCH(Z$3,_xlfn.ANCHORARRAY($P$3))&lt;=2,(COUNT(_xlfn.ANCHORARRAY($P$3))-_xlfn.XMATCH(Z$3,_xlfn.ANCHORARRAY($P$3))+1)&lt;=2),
                             OR(_xlfn.XMATCH($N6,_xlfn.ANCHORARRAY($N$5))&lt;=2,(COUNT(_xlfn.ANCHORARRAY($N$5))-_xlfn.XMATCH($N6,_xlfn.ANCHORARRAY($N$5))+1)&lt;=2),
OR(COUNT(_xlfn._xlws.FILTER($F$101:$F$108,($F$101:$F$108=Z$3)*($G$101:$G$108=$N6)))=1,
        ISODD(COUNT(_xlfn._xlws.SORT(_xlfn._xlws.FILTER($G$101:$G$108,($F$101:$F$108=Z$3)*($G$101:$G$108&lt;=$N6)))))),
OR(COUNT(_xlfn._xlws.FILTER($F$101:$F$108,($F$101:$F$108=Z$3)*($G$101:$G$108=$N6)))=1,
        ISODD(COUNT(_xlfn._xlws.SORT(_xlfn._xlws.FILTER($F$101:$F$108,($G$101:$G$108=$N6)*($F$101:$F$108&lt;=Z$3))))))
),$L$8,""))</f>
        <v>-9</v>
      </c>
      <c r="AA6" s="21" cm="1">
        <f t="array" ref="AA6">IFERROR(ROUND(_xlfn.XLOOKUP(AA$3&amp;$N6,$F$3:$F$643&amp;$G$3:$G$643,$H$3:$H$643,""),2),
                   IF(OR(
                             OR(_xlfn.XMATCH(AA$3,_xlfn.ANCHORARRAY($P$3))&lt;=2,(COUNT(_xlfn.ANCHORARRAY($P$3))-_xlfn.XMATCH(AA$3,_xlfn.ANCHORARRAY($P$3))+1)&lt;=2),
                             OR(_xlfn.XMATCH($N6,_xlfn.ANCHORARRAY($N$5))&lt;=2,(COUNT(_xlfn.ANCHORARRAY($N$5))-_xlfn.XMATCH($N6,_xlfn.ANCHORARRAY($N$5))+1)&lt;=2),
OR(COUNT(_xlfn._xlws.FILTER($F$101:$F$108,($F$101:$F$108=AA$3)*($G$101:$G$108=$N6)))=1,
        ISODD(COUNT(_xlfn._xlws.SORT(_xlfn._xlws.FILTER($G$101:$G$108,($F$101:$F$108=AA$3)*($G$101:$G$108&lt;=$N6)))))),
OR(COUNT(_xlfn._xlws.FILTER($F$101:$F$108,($F$101:$F$108=AA$3)*($G$101:$G$108=$N6)))=1,
        ISODD(COUNT(_xlfn._xlws.SORT(_xlfn._xlws.FILTER($F$101:$F$108,($G$101:$G$108=$N6)*($F$101:$F$108&lt;=AA$3))))))
),$L$8,""))</f>
        <v>-9</v>
      </c>
      <c r="AB6" s="21" cm="1">
        <f t="array" ref="AB6">IFERROR(ROUND(_xlfn.XLOOKUP(AB$3&amp;$N6,$F$3:$F$643&amp;$G$3:$G$643,$H$3:$H$643,""),2),
                   IF(OR(
                             OR(_xlfn.XMATCH(AB$3,_xlfn.ANCHORARRAY($P$3))&lt;=2,(COUNT(_xlfn.ANCHORARRAY($P$3))-_xlfn.XMATCH(AB$3,_xlfn.ANCHORARRAY($P$3))+1)&lt;=2),
                             OR(_xlfn.XMATCH($N6,_xlfn.ANCHORARRAY($N$5))&lt;=2,(COUNT(_xlfn.ANCHORARRAY($N$5))-_xlfn.XMATCH($N6,_xlfn.ANCHORARRAY($N$5))+1)&lt;=2),
OR(COUNT(_xlfn._xlws.FILTER($F$101:$F$108,($F$101:$F$108=AB$3)*($G$101:$G$108=$N6)))=1,
        ISODD(COUNT(_xlfn._xlws.SORT(_xlfn._xlws.FILTER($G$101:$G$108,($F$101:$F$108=AB$3)*($G$101:$G$108&lt;=$N6)))))),
OR(COUNT(_xlfn._xlws.FILTER($F$101:$F$108,($F$101:$F$108=AB$3)*($G$101:$G$108=$N6)))=1,
        ISODD(COUNT(_xlfn._xlws.SORT(_xlfn._xlws.FILTER($F$101:$F$108,($G$101:$G$108=$N6)*($F$101:$F$108&lt;=AB$3))))))
),$L$8,""))</f>
        <v>-9</v>
      </c>
      <c r="AC6" s="21" cm="1">
        <f t="array" ref="AC6">IFERROR(ROUND(_xlfn.XLOOKUP(AC$3&amp;$N6,$F$3:$F$643&amp;$G$3:$G$643,$H$3:$H$643,""),2),
                   IF(OR(
                             OR(_xlfn.XMATCH(AC$3,_xlfn.ANCHORARRAY($P$3))&lt;=2,(COUNT(_xlfn.ANCHORARRAY($P$3))-_xlfn.XMATCH(AC$3,_xlfn.ANCHORARRAY($P$3))+1)&lt;=2),
                             OR(_xlfn.XMATCH($N6,_xlfn.ANCHORARRAY($N$5))&lt;=2,(COUNT(_xlfn.ANCHORARRAY($N$5))-_xlfn.XMATCH($N6,_xlfn.ANCHORARRAY($N$5))+1)&lt;=2),
OR(COUNT(_xlfn._xlws.FILTER($F$101:$F$108,($F$101:$F$108=AC$3)*($G$101:$G$108=$N6)))=1,
        ISODD(COUNT(_xlfn._xlws.SORT(_xlfn._xlws.FILTER($G$101:$G$108,($F$101:$F$108=AC$3)*($G$101:$G$108&lt;=$N6)))))),
OR(COUNT(_xlfn._xlws.FILTER($F$101:$F$108,($F$101:$F$108=AC$3)*($G$101:$G$108=$N6)))=1,
        ISODD(COUNT(_xlfn._xlws.SORT(_xlfn._xlws.FILTER($F$101:$F$108,($G$101:$G$108=$N6)*($F$101:$F$108&lt;=AC$3))))))
),$L$8,""))</f>
        <v>-9</v>
      </c>
      <c r="AD6" s="21" cm="1">
        <f t="array" ref="AD6">IFERROR(ROUND(_xlfn.XLOOKUP(AD$3&amp;$N6,$F$3:$F$643&amp;$G$3:$G$643,$H$3:$H$643,""),2),
                   IF(OR(
                             OR(_xlfn.XMATCH(AD$3,_xlfn.ANCHORARRAY($P$3))&lt;=2,(COUNT(_xlfn.ANCHORARRAY($P$3))-_xlfn.XMATCH(AD$3,_xlfn.ANCHORARRAY($P$3))+1)&lt;=2),
                             OR(_xlfn.XMATCH($N6,_xlfn.ANCHORARRAY($N$5))&lt;=2,(COUNT(_xlfn.ANCHORARRAY($N$5))-_xlfn.XMATCH($N6,_xlfn.ANCHORARRAY($N$5))+1)&lt;=2),
OR(COUNT(_xlfn._xlws.FILTER($F$101:$F$108,($F$101:$F$108=AD$3)*($G$101:$G$108=$N6)))=1,
        ISODD(COUNT(_xlfn._xlws.SORT(_xlfn._xlws.FILTER($G$101:$G$108,($F$101:$F$108=AD$3)*($G$101:$G$108&lt;=$N6)))))),
OR(COUNT(_xlfn._xlws.FILTER($F$101:$F$108,($F$101:$F$108=AD$3)*($G$101:$G$108=$N6)))=1,
        ISODD(COUNT(_xlfn._xlws.SORT(_xlfn._xlws.FILTER($F$101:$F$108,($G$101:$G$108=$N6)*($F$101:$F$108&lt;=AD$3))))))
),$L$8,""))</f>
        <v>-9</v>
      </c>
      <c r="AE6" s="21" cm="1">
        <f t="array" ref="AE6">IFERROR(ROUND(_xlfn.XLOOKUP(AE$3&amp;$N6,$F$3:$F$643&amp;$G$3:$G$643,$H$3:$H$643,""),2),
                   IF(OR(
                             OR(_xlfn.XMATCH(AE$3,_xlfn.ANCHORARRAY($P$3))&lt;=2,(COUNT(_xlfn.ANCHORARRAY($P$3))-_xlfn.XMATCH(AE$3,_xlfn.ANCHORARRAY($P$3))+1)&lt;=2),
                             OR(_xlfn.XMATCH($N6,_xlfn.ANCHORARRAY($N$5))&lt;=2,(COUNT(_xlfn.ANCHORARRAY($N$5))-_xlfn.XMATCH($N6,_xlfn.ANCHORARRAY($N$5))+1)&lt;=2),
OR(COUNT(_xlfn._xlws.FILTER($F$101:$F$108,($F$101:$F$108=AE$3)*($G$101:$G$108=$N6)))=1,
        ISODD(COUNT(_xlfn._xlws.SORT(_xlfn._xlws.FILTER($G$101:$G$108,($F$101:$F$108=AE$3)*($G$101:$G$108&lt;=$N6)))))),
OR(COUNT(_xlfn._xlws.FILTER($F$101:$F$108,($F$101:$F$108=AE$3)*($G$101:$G$108=$N6)))=1,
        ISODD(COUNT(_xlfn._xlws.SORT(_xlfn._xlws.FILTER($F$101:$F$108,($G$101:$G$108=$N6)*($F$101:$F$108&lt;=AE$3))))))
),$L$8,""))</f>
        <v>-9</v>
      </c>
      <c r="AF6" s="21" cm="1">
        <f t="array" ref="AF6">IFERROR(ROUND(_xlfn.XLOOKUP(AF$3&amp;$N6,$F$3:$F$643&amp;$G$3:$G$643,$H$3:$H$643,""),2),
                   IF(OR(
                             OR(_xlfn.XMATCH(AF$3,_xlfn.ANCHORARRAY($P$3))&lt;=2,(COUNT(_xlfn.ANCHORARRAY($P$3))-_xlfn.XMATCH(AF$3,_xlfn.ANCHORARRAY($P$3))+1)&lt;=2),
                             OR(_xlfn.XMATCH($N6,_xlfn.ANCHORARRAY($N$5))&lt;=2,(COUNT(_xlfn.ANCHORARRAY($N$5))-_xlfn.XMATCH($N6,_xlfn.ANCHORARRAY($N$5))+1)&lt;=2),
OR(COUNT(_xlfn._xlws.FILTER($F$101:$F$108,($F$101:$F$108=AF$3)*($G$101:$G$108=$N6)))=1,
        ISODD(COUNT(_xlfn._xlws.SORT(_xlfn._xlws.FILTER($G$101:$G$108,($F$101:$F$108=AF$3)*($G$101:$G$108&lt;=$N6)))))),
OR(COUNT(_xlfn._xlws.FILTER($F$101:$F$108,($F$101:$F$108=AF$3)*($G$101:$G$108=$N6)))=1,
        ISODD(COUNT(_xlfn._xlws.SORT(_xlfn._xlws.FILTER($F$101:$F$108,($G$101:$G$108=$N6)*($F$101:$F$108&lt;=AF$3))))))
),$L$8,""))</f>
        <v>-9</v>
      </c>
      <c r="AG6" s="21" cm="1">
        <f t="array" ref="AG6">IFERROR(ROUND(_xlfn.XLOOKUP(AG$3&amp;$N6,$F$3:$F$643&amp;$G$3:$G$643,$H$3:$H$643,""),2),
                   IF(OR(
                             OR(_xlfn.XMATCH(AG$3,_xlfn.ANCHORARRAY($P$3))&lt;=2,(COUNT(_xlfn.ANCHORARRAY($P$3))-_xlfn.XMATCH(AG$3,_xlfn.ANCHORARRAY($P$3))+1)&lt;=2),
                             OR(_xlfn.XMATCH($N6,_xlfn.ANCHORARRAY($N$5))&lt;=2,(COUNT(_xlfn.ANCHORARRAY($N$5))-_xlfn.XMATCH($N6,_xlfn.ANCHORARRAY($N$5))+1)&lt;=2),
OR(COUNT(_xlfn._xlws.FILTER($F$101:$F$108,($F$101:$F$108=AG$3)*($G$101:$G$108=$N6)))=1,
        ISODD(COUNT(_xlfn._xlws.SORT(_xlfn._xlws.FILTER($G$101:$G$108,($F$101:$F$108=AG$3)*($G$101:$G$108&lt;=$N6)))))),
OR(COUNT(_xlfn._xlws.FILTER($F$101:$F$108,($F$101:$F$108=AG$3)*($G$101:$G$108=$N6)))=1,
        ISODD(COUNT(_xlfn._xlws.SORT(_xlfn._xlws.FILTER($F$101:$F$108,($G$101:$G$108=$N6)*($F$101:$F$108&lt;=AG$3))))))
),$L$8,""))</f>
        <v>-9</v>
      </c>
      <c r="AH6" s="21" cm="1">
        <f t="array" ref="AH6">IFERROR(ROUND(_xlfn.XLOOKUP(AH$3&amp;$N6,$F$3:$F$643&amp;$G$3:$G$643,$H$3:$H$643,""),2),
                   IF(OR(
                             OR(_xlfn.XMATCH(AH$3,_xlfn.ANCHORARRAY($P$3))&lt;=2,(COUNT(_xlfn.ANCHORARRAY($P$3))-_xlfn.XMATCH(AH$3,_xlfn.ANCHORARRAY($P$3))+1)&lt;=2),
                             OR(_xlfn.XMATCH($N6,_xlfn.ANCHORARRAY($N$5))&lt;=2,(COUNT(_xlfn.ANCHORARRAY($N$5))-_xlfn.XMATCH($N6,_xlfn.ANCHORARRAY($N$5))+1)&lt;=2),
OR(COUNT(_xlfn._xlws.FILTER($F$101:$F$108,($F$101:$F$108=AH$3)*($G$101:$G$108=$N6)))=1,
        ISODD(COUNT(_xlfn._xlws.SORT(_xlfn._xlws.FILTER($G$101:$G$108,($F$101:$F$108=AH$3)*($G$101:$G$108&lt;=$N6)))))),
OR(COUNT(_xlfn._xlws.FILTER($F$101:$F$108,($F$101:$F$108=AH$3)*($G$101:$G$108=$N6)))=1,
        ISODD(COUNT(_xlfn._xlws.SORT(_xlfn._xlws.FILTER($F$101:$F$108,($G$101:$G$108=$N6)*($F$101:$F$108&lt;=AH$3))))))
),$L$8,""))</f>
        <v>-9</v>
      </c>
      <c r="AI6" s="21" cm="1">
        <f t="array" ref="AI6">IFERROR(ROUND(_xlfn.XLOOKUP(AI$3&amp;$N6,$F$3:$F$643&amp;$G$3:$G$643,$H$3:$H$643,""),2),
                   IF(OR(
                             OR(_xlfn.XMATCH(AI$3,_xlfn.ANCHORARRAY($P$3))&lt;=2,(COUNT(_xlfn.ANCHORARRAY($P$3))-_xlfn.XMATCH(AI$3,_xlfn.ANCHORARRAY($P$3))+1)&lt;=2),
                             OR(_xlfn.XMATCH($N6,_xlfn.ANCHORARRAY($N$5))&lt;=2,(COUNT(_xlfn.ANCHORARRAY($N$5))-_xlfn.XMATCH($N6,_xlfn.ANCHORARRAY($N$5))+1)&lt;=2),
OR(COUNT(_xlfn._xlws.FILTER($F$101:$F$108,($F$101:$F$108=AI$3)*($G$101:$G$108=$N6)))=1,
        ISODD(COUNT(_xlfn._xlws.SORT(_xlfn._xlws.FILTER($G$101:$G$108,($F$101:$F$108=AI$3)*($G$101:$G$108&lt;=$N6)))))),
OR(COUNT(_xlfn._xlws.FILTER($F$101:$F$108,($F$101:$F$108=AI$3)*($G$101:$G$108=$N6)))=1,
        ISODD(COUNT(_xlfn._xlws.SORT(_xlfn._xlws.FILTER($F$101:$F$108,($G$101:$G$108=$N6)*($F$101:$F$108&lt;=AI$3))))))
),$L$8,""))</f>
        <v>-9</v>
      </c>
      <c r="AJ6" s="21" cm="1">
        <f t="array" ref="AJ6">IFERROR(ROUND(_xlfn.XLOOKUP(AJ$3&amp;$N6,$F$3:$F$643&amp;$G$3:$G$643,$H$3:$H$643,""),2),
                   IF(OR(
                             OR(_xlfn.XMATCH(AJ$3,_xlfn.ANCHORARRAY($P$3))&lt;=2,(COUNT(_xlfn.ANCHORARRAY($P$3))-_xlfn.XMATCH(AJ$3,_xlfn.ANCHORARRAY($P$3))+1)&lt;=2),
                             OR(_xlfn.XMATCH($N6,_xlfn.ANCHORARRAY($N$5))&lt;=2,(COUNT(_xlfn.ANCHORARRAY($N$5))-_xlfn.XMATCH($N6,_xlfn.ANCHORARRAY($N$5))+1)&lt;=2),
OR(COUNT(_xlfn._xlws.FILTER($F$101:$F$108,($F$101:$F$108=AJ$3)*($G$101:$G$108=$N6)))=1,
        ISODD(COUNT(_xlfn._xlws.SORT(_xlfn._xlws.FILTER($G$101:$G$108,($F$101:$F$108=AJ$3)*($G$101:$G$108&lt;=$N6)))))),
OR(COUNT(_xlfn._xlws.FILTER($F$101:$F$108,($F$101:$F$108=AJ$3)*($G$101:$G$108=$N6)))=1,
        ISODD(COUNT(_xlfn._xlws.SORT(_xlfn._xlws.FILTER($F$101:$F$108,($G$101:$G$108=$N6)*($F$101:$F$108&lt;=AJ$3))))))
),$L$8,""))</f>
        <v>-9</v>
      </c>
      <c r="AK6" s="21" cm="1">
        <f t="array" ref="AK6">IFERROR(ROUND(_xlfn.XLOOKUP(AK$3&amp;$N6,$F$3:$F$643&amp;$G$3:$G$643,$H$3:$H$643,""),2),
                   IF(OR(
                             OR(_xlfn.XMATCH(AK$3,_xlfn.ANCHORARRAY($P$3))&lt;=2,(COUNT(_xlfn.ANCHORARRAY($P$3))-_xlfn.XMATCH(AK$3,_xlfn.ANCHORARRAY($P$3))+1)&lt;=2),
                             OR(_xlfn.XMATCH($N6,_xlfn.ANCHORARRAY($N$5))&lt;=2,(COUNT(_xlfn.ANCHORARRAY($N$5))-_xlfn.XMATCH($N6,_xlfn.ANCHORARRAY($N$5))+1)&lt;=2),
OR(COUNT(_xlfn._xlws.FILTER($F$101:$F$108,($F$101:$F$108=AK$3)*($G$101:$G$108=$N6)))=1,
        ISODD(COUNT(_xlfn._xlws.SORT(_xlfn._xlws.FILTER($G$101:$G$108,($F$101:$F$108=AK$3)*($G$101:$G$108&lt;=$N6)))))),
OR(COUNT(_xlfn._xlws.FILTER($F$101:$F$108,($F$101:$F$108=AK$3)*($G$101:$G$108=$N6)))=1,
        ISODD(COUNT(_xlfn._xlws.SORT(_xlfn._xlws.FILTER($F$101:$F$108,($G$101:$G$108=$N6)*($F$101:$F$108&lt;=AK$3))))))
),$L$8,""))</f>
        <v>-9</v>
      </c>
      <c r="AL6" s="21" cm="1">
        <f t="array" ref="AL6">IFERROR(ROUND(_xlfn.XLOOKUP(AL$3&amp;$N6,$F$3:$F$643&amp;$G$3:$G$643,$H$3:$H$643,""),2),
                   IF(OR(
                             OR(_xlfn.XMATCH(AL$3,_xlfn.ANCHORARRAY($P$3))&lt;=2,(COUNT(_xlfn.ANCHORARRAY($P$3))-_xlfn.XMATCH(AL$3,_xlfn.ANCHORARRAY($P$3))+1)&lt;=2),
                             OR(_xlfn.XMATCH($N6,_xlfn.ANCHORARRAY($N$5))&lt;=2,(COUNT(_xlfn.ANCHORARRAY($N$5))-_xlfn.XMATCH($N6,_xlfn.ANCHORARRAY($N$5))+1)&lt;=2),
OR(COUNT(_xlfn._xlws.FILTER($F$101:$F$108,($F$101:$F$108=AL$3)*($G$101:$G$108=$N6)))=1,
        ISODD(COUNT(_xlfn._xlws.SORT(_xlfn._xlws.FILTER($G$101:$G$108,($F$101:$F$108=AL$3)*($G$101:$G$108&lt;=$N6)))))),
OR(COUNT(_xlfn._xlws.FILTER($F$101:$F$108,($F$101:$F$108=AL$3)*($G$101:$G$108=$N6)))=1,
        ISODD(COUNT(_xlfn._xlws.SORT(_xlfn._xlws.FILTER($F$101:$F$108,($G$101:$G$108=$N6)*($F$101:$F$108&lt;=AL$3))))))
),$L$8,""))</f>
        <v>-9</v>
      </c>
      <c r="AM6" s="21" cm="1">
        <f t="array" ref="AM6">IFERROR(ROUND(_xlfn.XLOOKUP(AM$3&amp;$N6,$F$3:$F$643&amp;$G$3:$G$643,$H$3:$H$643,""),2),
                   IF(OR(
                             OR(_xlfn.XMATCH(AM$3,_xlfn.ANCHORARRAY($P$3))&lt;=2,(COUNT(_xlfn.ANCHORARRAY($P$3))-_xlfn.XMATCH(AM$3,_xlfn.ANCHORARRAY($P$3))+1)&lt;=2),
                             OR(_xlfn.XMATCH($N6,_xlfn.ANCHORARRAY($N$5))&lt;=2,(COUNT(_xlfn.ANCHORARRAY($N$5))-_xlfn.XMATCH($N6,_xlfn.ANCHORARRAY($N$5))+1)&lt;=2),
OR(COUNT(_xlfn._xlws.FILTER($F$101:$F$108,($F$101:$F$108=AM$3)*($G$101:$G$108=$N6)))=1,
        ISODD(COUNT(_xlfn._xlws.SORT(_xlfn._xlws.FILTER($G$101:$G$108,($F$101:$F$108=AM$3)*($G$101:$G$108&lt;=$N6)))))),
OR(COUNT(_xlfn._xlws.FILTER($F$101:$F$108,($F$101:$F$108=AM$3)*($G$101:$G$108=$N6)))=1,
        ISODD(COUNT(_xlfn._xlws.SORT(_xlfn._xlws.FILTER($F$101:$F$108,($G$101:$G$108=$N6)*($F$101:$F$108&lt;=AM$3))))))
),$L$8,""))</f>
        <v>-9</v>
      </c>
      <c r="AN6" s="21" cm="1">
        <f t="array" ref="AN6">IFERROR(ROUND(_xlfn.XLOOKUP(AN$3&amp;$N6,$F$3:$F$643&amp;$G$3:$G$643,$H$3:$H$643,""),2),
                   IF(OR(
                             OR(_xlfn.XMATCH(AN$3,_xlfn.ANCHORARRAY($P$3))&lt;=2,(COUNT(_xlfn.ANCHORARRAY($P$3))-_xlfn.XMATCH(AN$3,_xlfn.ANCHORARRAY($P$3))+1)&lt;=2),
                             OR(_xlfn.XMATCH($N6,_xlfn.ANCHORARRAY($N$5))&lt;=2,(COUNT(_xlfn.ANCHORARRAY($N$5))-_xlfn.XMATCH($N6,_xlfn.ANCHORARRAY($N$5))+1)&lt;=2),
OR(COUNT(_xlfn._xlws.FILTER($F$101:$F$108,($F$101:$F$108=AN$3)*($G$101:$G$108=$N6)))=1,
        ISODD(COUNT(_xlfn._xlws.SORT(_xlfn._xlws.FILTER($G$101:$G$108,($F$101:$F$108=AN$3)*($G$101:$G$108&lt;=$N6)))))),
OR(COUNT(_xlfn._xlws.FILTER($F$101:$F$108,($F$101:$F$108=AN$3)*($G$101:$G$108=$N6)))=1,
        ISODD(COUNT(_xlfn._xlws.SORT(_xlfn._xlws.FILTER($F$101:$F$108,($G$101:$G$108=$N6)*($F$101:$F$108&lt;=AN$3))))))
),$L$8,""))</f>
        <v>-9</v>
      </c>
      <c r="AO6" s="21" cm="1">
        <f t="array" ref="AO6">IFERROR(ROUND(_xlfn.XLOOKUP(AO$3&amp;$N6,$F$3:$F$643&amp;$G$3:$G$643,$H$3:$H$643,""),2),
                   IF(OR(
                             OR(_xlfn.XMATCH(AO$3,_xlfn.ANCHORARRAY($P$3))&lt;=2,(COUNT(_xlfn.ANCHORARRAY($P$3))-_xlfn.XMATCH(AO$3,_xlfn.ANCHORARRAY($P$3))+1)&lt;=2),
                             OR(_xlfn.XMATCH($N6,_xlfn.ANCHORARRAY($N$5))&lt;=2,(COUNT(_xlfn.ANCHORARRAY($N$5))-_xlfn.XMATCH($N6,_xlfn.ANCHORARRAY($N$5))+1)&lt;=2),
OR(COUNT(_xlfn._xlws.FILTER($F$101:$F$108,($F$101:$F$108=AO$3)*($G$101:$G$108=$N6)))=1,
        ISODD(COUNT(_xlfn._xlws.SORT(_xlfn._xlws.FILTER($G$101:$G$108,($F$101:$F$108=AO$3)*($G$101:$G$108&lt;=$N6)))))),
OR(COUNT(_xlfn._xlws.FILTER($F$101:$F$108,($F$101:$F$108=AO$3)*($G$101:$G$108=$N6)))=1,
        ISODD(COUNT(_xlfn._xlws.SORT(_xlfn._xlws.FILTER($F$101:$F$108,($G$101:$G$108=$N6)*($F$101:$F$108&lt;=AO$3))))))
),$L$8,""))</f>
        <v>-9</v>
      </c>
      <c r="AP6" s="21" cm="1">
        <f t="array" ref="AP6">IFERROR(ROUND(_xlfn.XLOOKUP(AP$3&amp;$N6,$F$3:$F$643&amp;$G$3:$G$643,$H$3:$H$643,""),2),
                   IF(OR(
                             OR(_xlfn.XMATCH(AP$3,_xlfn.ANCHORARRAY($P$3))&lt;=2,(COUNT(_xlfn.ANCHORARRAY($P$3))-_xlfn.XMATCH(AP$3,_xlfn.ANCHORARRAY($P$3))+1)&lt;=2),
                             OR(_xlfn.XMATCH($N6,_xlfn.ANCHORARRAY($N$5))&lt;=2,(COUNT(_xlfn.ANCHORARRAY($N$5))-_xlfn.XMATCH($N6,_xlfn.ANCHORARRAY($N$5))+1)&lt;=2),
OR(COUNT(_xlfn._xlws.FILTER($F$101:$F$108,($F$101:$F$108=AP$3)*($G$101:$G$108=$N6)))=1,
        ISODD(COUNT(_xlfn._xlws.SORT(_xlfn._xlws.FILTER($G$101:$G$108,($F$101:$F$108=AP$3)*($G$101:$G$108&lt;=$N6)))))),
OR(COUNT(_xlfn._xlws.FILTER($F$101:$F$108,($F$101:$F$108=AP$3)*($G$101:$G$108=$N6)))=1,
        ISODD(COUNT(_xlfn._xlws.SORT(_xlfn._xlws.FILTER($F$101:$F$108,($G$101:$G$108=$N6)*($F$101:$F$108&lt;=AP$3))))))
),$L$8,""))</f>
        <v>-9</v>
      </c>
      <c r="AQ6" s="21" cm="1">
        <f t="array" ref="AQ6">IFERROR(ROUND(_xlfn.XLOOKUP(AQ$3&amp;$N6,$F$3:$F$643&amp;$G$3:$G$643,$H$3:$H$643,""),2),
                   IF(OR(
                             OR(_xlfn.XMATCH(AQ$3,_xlfn.ANCHORARRAY($P$3))&lt;=2,(COUNT(_xlfn.ANCHORARRAY($P$3))-_xlfn.XMATCH(AQ$3,_xlfn.ANCHORARRAY($P$3))+1)&lt;=2),
                             OR(_xlfn.XMATCH($N6,_xlfn.ANCHORARRAY($N$5))&lt;=2,(COUNT(_xlfn.ANCHORARRAY($N$5))-_xlfn.XMATCH($N6,_xlfn.ANCHORARRAY($N$5))+1)&lt;=2),
OR(COUNT(_xlfn._xlws.FILTER($F$101:$F$108,($F$101:$F$108=AQ$3)*($G$101:$G$108=$N6)))=1,
        ISODD(COUNT(_xlfn._xlws.SORT(_xlfn._xlws.FILTER($G$101:$G$108,($F$101:$F$108=AQ$3)*($G$101:$G$108&lt;=$N6)))))),
OR(COUNT(_xlfn._xlws.FILTER($F$101:$F$108,($F$101:$F$108=AQ$3)*($G$101:$G$108=$N6)))=1,
        ISODD(COUNT(_xlfn._xlws.SORT(_xlfn._xlws.FILTER($F$101:$F$108,($G$101:$G$108=$N6)*($F$101:$F$108&lt;=AQ$3))))))
),$L$8,""))</f>
        <v>-9</v>
      </c>
      <c r="AR6" s="21" cm="1">
        <f t="array" ref="AR6">IFERROR(ROUND(_xlfn.XLOOKUP(AR$3&amp;$N6,$F$3:$F$643&amp;$G$3:$G$643,$H$3:$H$643,""),2),
                   IF(OR(
                             OR(_xlfn.XMATCH(AR$3,_xlfn.ANCHORARRAY($P$3))&lt;=2,(COUNT(_xlfn.ANCHORARRAY($P$3))-_xlfn.XMATCH(AR$3,_xlfn.ANCHORARRAY($P$3))+1)&lt;=2),
                             OR(_xlfn.XMATCH($N6,_xlfn.ANCHORARRAY($N$5))&lt;=2,(COUNT(_xlfn.ANCHORARRAY($N$5))-_xlfn.XMATCH($N6,_xlfn.ANCHORARRAY($N$5))+1)&lt;=2),
OR(COUNT(_xlfn._xlws.FILTER($F$101:$F$108,($F$101:$F$108=AR$3)*($G$101:$G$108=$N6)))=1,
        ISODD(COUNT(_xlfn._xlws.SORT(_xlfn._xlws.FILTER($G$101:$G$108,($F$101:$F$108=AR$3)*($G$101:$G$108&lt;=$N6)))))),
OR(COUNT(_xlfn._xlws.FILTER($F$101:$F$108,($F$101:$F$108=AR$3)*($G$101:$G$108=$N6)))=1,
        ISODD(COUNT(_xlfn._xlws.SORT(_xlfn._xlws.FILTER($F$101:$F$108,($G$101:$G$108=$N6)*($F$101:$F$108&lt;=AR$3))))))
),$L$8,""))</f>
        <v>-9</v>
      </c>
      <c r="AS6" s="21" cm="1">
        <f t="array" ref="AS6">IFERROR(ROUND(_xlfn.XLOOKUP(AS$3&amp;$N6,$F$3:$F$643&amp;$G$3:$G$643,$H$3:$H$643,""),2),
                   IF(OR(
                             OR(_xlfn.XMATCH(AS$3,_xlfn.ANCHORARRAY($P$3))&lt;=2,(COUNT(_xlfn.ANCHORARRAY($P$3))-_xlfn.XMATCH(AS$3,_xlfn.ANCHORARRAY($P$3))+1)&lt;=2),
                             OR(_xlfn.XMATCH($N6,_xlfn.ANCHORARRAY($N$5))&lt;=2,(COUNT(_xlfn.ANCHORARRAY($N$5))-_xlfn.XMATCH($N6,_xlfn.ANCHORARRAY($N$5))+1)&lt;=2),
OR(COUNT(_xlfn._xlws.FILTER($F$101:$F$108,($F$101:$F$108=AS$3)*($G$101:$G$108=$N6)))=1,
        ISODD(COUNT(_xlfn._xlws.SORT(_xlfn._xlws.FILTER($G$101:$G$108,($F$101:$F$108=AS$3)*($G$101:$G$108&lt;=$N6)))))),
OR(COUNT(_xlfn._xlws.FILTER($F$101:$F$108,($F$101:$F$108=AS$3)*($G$101:$G$108=$N6)))=1,
        ISODD(COUNT(_xlfn._xlws.SORT(_xlfn._xlws.FILTER($F$101:$F$108,($G$101:$G$108=$N6)*($F$101:$F$108&lt;=AS$3))))))
),$L$8,""))</f>
        <v>-9</v>
      </c>
      <c r="AT6" s="21" cm="1">
        <f t="array" ref="AT6">IFERROR(ROUND(_xlfn.XLOOKUP(AT$3&amp;$N6,$F$3:$F$643&amp;$G$3:$G$643,$H$3:$H$643,""),2),
                   IF(OR(
                             OR(_xlfn.XMATCH(AT$3,_xlfn.ANCHORARRAY($P$3))&lt;=2,(COUNT(_xlfn.ANCHORARRAY($P$3))-_xlfn.XMATCH(AT$3,_xlfn.ANCHORARRAY($P$3))+1)&lt;=2),
                             OR(_xlfn.XMATCH($N6,_xlfn.ANCHORARRAY($N$5))&lt;=2,(COUNT(_xlfn.ANCHORARRAY($N$5))-_xlfn.XMATCH($N6,_xlfn.ANCHORARRAY($N$5))+1)&lt;=2),
OR(COUNT(_xlfn._xlws.FILTER($F$101:$F$108,($F$101:$F$108=AT$3)*($G$101:$G$108=$N6)))=1,
        ISODD(COUNT(_xlfn._xlws.SORT(_xlfn._xlws.FILTER($G$101:$G$108,($F$101:$F$108=AT$3)*($G$101:$G$108&lt;=$N6)))))),
OR(COUNT(_xlfn._xlws.FILTER($F$101:$F$108,($F$101:$F$108=AT$3)*($G$101:$G$108=$N6)))=1,
        ISODD(COUNT(_xlfn._xlws.SORT(_xlfn._xlws.FILTER($F$101:$F$108,($G$101:$G$108=$N6)*($F$101:$F$108&lt;=AT$3))))))
),$L$8,""))</f>
        <v>-9</v>
      </c>
      <c r="AU6" s="21" cm="1">
        <f t="array" ref="AU6">IFERROR(ROUND(_xlfn.XLOOKUP(AU$3&amp;$N6,$F$3:$F$643&amp;$G$3:$G$643,$H$3:$H$643,""),2),
                   IF(OR(
                             OR(_xlfn.XMATCH(AU$3,_xlfn.ANCHORARRAY($P$3))&lt;=2,(COUNT(_xlfn.ANCHORARRAY($P$3))-_xlfn.XMATCH(AU$3,_xlfn.ANCHORARRAY($P$3))+1)&lt;=2),
                             OR(_xlfn.XMATCH($N6,_xlfn.ANCHORARRAY($N$5))&lt;=2,(COUNT(_xlfn.ANCHORARRAY($N$5))-_xlfn.XMATCH($N6,_xlfn.ANCHORARRAY($N$5))+1)&lt;=2),
OR(COUNT(_xlfn._xlws.FILTER($F$101:$F$108,($F$101:$F$108=AU$3)*($G$101:$G$108=$N6)))=1,
        ISODD(COUNT(_xlfn._xlws.SORT(_xlfn._xlws.FILTER($G$101:$G$108,($F$101:$F$108=AU$3)*($G$101:$G$108&lt;=$N6)))))),
OR(COUNT(_xlfn._xlws.FILTER($F$101:$F$108,($F$101:$F$108=AU$3)*($G$101:$G$108=$N6)))=1,
        ISODD(COUNT(_xlfn._xlws.SORT(_xlfn._xlws.FILTER($F$101:$F$108,($G$101:$G$108=$N6)*($F$101:$F$108&lt;=AU$3))))))
),$L$8,""))</f>
        <v>-9</v>
      </c>
      <c r="AV6" s="21" cm="1">
        <f t="array" ref="AV6">IFERROR(ROUND(_xlfn.XLOOKUP(AV$3&amp;$N6,$F$3:$F$643&amp;$G$3:$G$643,$H$3:$H$643,""),2),
                   IF(OR(
                             OR(_xlfn.XMATCH(AV$3,_xlfn.ANCHORARRAY($P$3))&lt;=2,(COUNT(_xlfn.ANCHORARRAY($P$3))-_xlfn.XMATCH(AV$3,_xlfn.ANCHORARRAY($P$3))+1)&lt;=2),
                             OR(_xlfn.XMATCH($N6,_xlfn.ANCHORARRAY($N$5))&lt;=2,(COUNT(_xlfn.ANCHORARRAY($N$5))-_xlfn.XMATCH($N6,_xlfn.ANCHORARRAY($N$5))+1)&lt;=2),
OR(COUNT(_xlfn._xlws.FILTER($F$101:$F$108,($F$101:$F$108=AV$3)*($G$101:$G$108=$N6)))=1,
        ISODD(COUNT(_xlfn._xlws.SORT(_xlfn._xlws.FILTER($G$101:$G$108,($F$101:$F$108=AV$3)*($G$101:$G$108&lt;=$N6)))))),
OR(COUNT(_xlfn._xlws.FILTER($F$101:$F$108,($F$101:$F$108=AV$3)*($G$101:$G$108=$N6)))=1,
        ISODD(COUNT(_xlfn._xlws.SORT(_xlfn._xlws.FILTER($F$101:$F$108,($G$101:$G$108=$N6)*($F$101:$F$108&lt;=AV$3))))))
),$L$8,""))</f>
        <v>-9</v>
      </c>
      <c r="AW6" s="21" cm="1">
        <f t="array" ref="AW6">IFERROR(ROUND(_xlfn.XLOOKUP(AW$3&amp;$N6,$F$3:$F$643&amp;$G$3:$G$643,$H$3:$H$643,""),2),
                   IF(OR(
                             OR(_xlfn.XMATCH(AW$3,_xlfn.ANCHORARRAY($P$3))&lt;=2,(COUNT(_xlfn.ANCHORARRAY($P$3))-_xlfn.XMATCH(AW$3,_xlfn.ANCHORARRAY($P$3))+1)&lt;=2),
                             OR(_xlfn.XMATCH($N6,_xlfn.ANCHORARRAY($N$5))&lt;=2,(COUNT(_xlfn.ANCHORARRAY($N$5))-_xlfn.XMATCH($N6,_xlfn.ANCHORARRAY($N$5))+1)&lt;=2),
OR(COUNT(_xlfn._xlws.FILTER($F$101:$F$108,($F$101:$F$108=AW$3)*($G$101:$G$108=$N6)))=1,
        ISODD(COUNT(_xlfn._xlws.SORT(_xlfn._xlws.FILTER($G$101:$G$108,($F$101:$F$108=AW$3)*($G$101:$G$108&lt;=$N6)))))),
OR(COUNT(_xlfn._xlws.FILTER($F$101:$F$108,($F$101:$F$108=AW$3)*($G$101:$G$108=$N6)))=1,
        ISODD(COUNT(_xlfn._xlws.SORT(_xlfn._xlws.FILTER($F$101:$F$108,($G$101:$G$108=$N6)*($F$101:$F$108&lt;=AW$3))))))
),$L$8,""))</f>
        <v>-9</v>
      </c>
      <c r="AX6" s="21"/>
      <c r="AY6" s="21"/>
      <c r="AZ6" s="15"/>
      <c r="BA6" s="77"/>
      <c r="BB6" s="98" t="str">
        <f t="shared" ref="BB6:BB47" si="5">_xlfn.CONCAT(P6:BA6)&amp;"; "</f>
        <v xml:space="preserve">-9-9-9-9-9-9-9-9-9-9-9-9-9-9-9-9-9-9-9-9-9-9-9-9-9-9-9-9-9-9-9-9-9-9; </v>
      </c>
      <c r="BC6" s="98" t="s">
        <v>570</v>
      </c>
      <c r="BD6" s="77"/>
      <c r="BE6" s="77"/>
      <c r="BF6" s="77"/>
      <c r="BG6" s="77"/>
      <c r="BH6" s="77"/>
      <c r="BI6" s="7" t="s">
        <v>668</v>
      </c>
      <c r="BJ6"/>
      <c r="BK6">
        <v>4</v>
      </c>
      <c r="BL6" s="33" t="e">
        <f t="shared" si="0"/>
        <v>#REF!</v>
      </c>
    </row>
    <row r="7" spans="1:64" ht="20.100000000000001" customHeight="1" x14ac:dyDescent="0.3">
      <c r="A7" s="7" t="s">
        <v>80</v>
      </c>
      <c r="B7" s="9" t="s">
        <v>45</v>
      </c>
      <c r="C7" s="17">
        <f t="shared" si="1"/>
        <v>47.925400000000003</v>
      </c>
      <c r="D7" s="18">
        <f t="shared" si="1"/>
        <v>121.1709</v>
      </c>
      <c r="E7" s="64">
        <f t="shared" si="1"/>
        <v>0</v>
      </c>
      <c r="F7" s="17">
        <f t="shared" si="2"/>
        <v>4.9000000000000004</v>
      </c>
      <c r="G7" s="18">
        <f t="shared" si="3"/>
        <v>16.12</v>
      </c>
      <c r="H7" s="19">
        <f t="shared" si="4"/>
        <v>0</v>
      </c>
      <c r="I7" s="8" t="str" cm="1">
        <f t="array" ref="I7">_xlfn.CONCAT(ROUND(F7:H7,2)&amp;", ")</f>
        <v xml:space="preserve">4.9, 16.12, 0, </v>
      </c>
      <c r="J7" s="8"/>
      <c r="K7" s="8" t="s">
        <v>75</v>
      </c>
      <c r="L7" s="16">
        <f>ROUND(AVERAGE(H3:H23),4)</f>
        <v>0</v>
      </c>
      <c r="M7" s="8"/>
      <c r="N7" s="31">
        <v>16.12</v>
      </c>
      <c r="O7" s="15"/>
      <c r="P7" s="21" cm="1">
        <f t="array" ref="P7">IFERROR(ROUND(_xlfn.XLOOKUP(P$3&amp;$N7,$F$3:$F$643&amp;$G$3:$G$643,$H$3:$H$643,""),2),
                   IF(OR(
                             OR(_xlfn.XMATCH(P$3,_xlfn.ANCHORARRAY($P$3))&lt;=2,(COUNT(_xlfn.ANCHORARRAY($P$3))-_xlfn.XMATCH(P$3,_xlfn.ANCHORARRAY($P$3))+1)&lt;=2),
                             OR(_xlfn.XMATCH($N7,_xlfn.ANCHORARRAY($N$5))&lt;=2,(COUNT(_xlfn.ANCHORARRAY($N$5))-_xlfn.XMATCH($N7,_xlfn.ANCHORARRAY($N$5))+1)&lt;=2),
OR(COUNT(_xlfn._xlws.FILTER($F$101:$F$108,($F$101:$F$108=P$3)*($G$101:$G$108=$N7)))=1,
        ISODD(COUNT(_xlfn._xlws.SORT(_xlfn._xlws.FILTER($G$101:$G$108,($F$101:$F$108=P$3)*($G$101:$G$108&lt;=$N7)))))),
OR(COUNT(_xlfn._xlws.FILTER($F$101:$F$108,($F$101:$F$108=P$3)*($G$101:$G$108=$N7)))=1,
        ISODD(COUNT(_xlfn._xlws.SORT(_xlfn._xlws.FILTER($F$101:$F$108,($G$101:$G$108=$N7)*($F$101:$F$108&lt;=P$3))))))
),$L$8,""))</f>
        <v>-9</v>
      </c>
      <c r="Q7" s="21" cm="1">
        <f t="array" ref="Q7">IFERROR(ROUND(_xlfn.XLOOKUP(Q$3&amp;$N7,$F$3:$F$643&amp;$G$3:$G$643,$H$3:$H$643,""),2),
                   IF(OR(
                             OR(_xlfn.XMATCH(Q$3,_xlfn.ANCHORARRAY($P$3))&lt;=2,(COUNT(_xlfn.ANCHORARRAY($P$3))-_xlfn.XMATCH(Q$3,_xlfn.ANCHORARRAY($P$3))+1)&lt;=2),
                             OR(_xlfn.XMATCH($N7,_xlfn.ANCHORARRAY($N$5))&lt;=2,(COUNT(_xlfn.ANCHORARRAY($N$5))-_xlfn.XMATCH($N7,_xlfn.ANCHORARRAY($N$5))+1)&lt;=2),
OR(COUNT(_xlfn._xlws.FILTER($F$101:$F$108,($F$101:$F$108=Q$3)*($G$101:$G$108=$N7)))=1,
        ISODD(COUNT(_xlfn._xlws.SORT(_xlfn._xlws.FILTER($G$101:$G$108,($F$101:$F$108=Q$3)*($G$101:$G$108&lt;=$N7)))))),
OR(COUNT(_xlfn._xlws.FILTER($F$101:$F$108,($F$101:$F$108=Q$3)*($G$101:$G$108=$N7)))=1,
        ISODD(COUNT(_xlfn._xlws.SORT(_xlfn._xlws.FILTER($F$101:$F$108,($G$101:$G$108=$N7)*($F$101:$F$108&lt;=Q$3))))))
),$L$8,""))</f>
        <v>-9</v>
      </c>
      <c r="R7" s="21" cm="1">
        <f t="array" ref="R7">IFERROR(ROUND(_xlfn.XLOOKUP(R$3&amp;$N7,$F$3:$F$643&amp;$G$3:$G$643,$H$3:$H$643,""),2),
                   IF(OR(
                             OR(_xlfn.XMATCH(R$3,_xlfn.ANCHORARRAY($P$3))&lt;=2,(COUNT(_xlfn.ANCHORARRAY($P$3))-_xlfn.XMATCH(R$3,_xlfn.ANCHORARRAY($P$3))+1)&lt;=2),
                             OR(_xlfn.XMATCH($N7,_xlfn.ANCHORARRAY($N$5))&lt;=2,(COUNT(_xlfn.ANCHORARRAY($N$5))-_xlfn.XMATCH($N7,_xlfn.ANCHORARRAY($N$5))+1)&lt;=2),
OR(COUNT(_xlfn._xlws.FILTER($F$101:$F$108,($F$101:$F$108=R$3)*($G$101:$G$108=$N7)))=1,
        ISODD(COUNT(_xlfn._xlws.SORT(_xlfn._xlws.FILTER($G$101:$G$108,($F$101:$F$108=R$3)*($G$101:$G$108&lt;=$N7)))))),
OR(COUNT(_xlfn._xlws.FILTER($F$101:$F$108,($F$101:$F$108=R$3)*($G$101:$G$108=$N7)))=1,
        ISODD(COUNT(_xlfn._xlws.SORT(_xlfn._xlws.FILTER($F$101:$F$108,($G$101:$G$108=$N7)*($F$101:$F$108&lt;=R$3))))))
),$L$8,""))</f>
        <v>-9</v>
      </c>
      <c r="S7" s="21" t="str" cm="1">
        <f t="array" ref="S7">IFERROR(ROUND(_xlfn.XLOOKUP(S$3&amp;$N7,$F$3:$F$643&amp;$G$3:$G$643,$H$3:$H$643,""),2),
                   IF(OR(
                             OR(_xlfn.XMATCH(S$3,_xlfn.ANCHORARRAY($P$3))&lt;=2,(COUNT(_xlfn.ANCHORARRAY($P$3))-_xlfn.XMATCH(S$3,_xlfn.ANCHORARRAY($P$3))+1)&lt;=2),
                             OR(_xlfn.XMATCH($N7,_xlfn.ANCHORARRAY($N$5))&lt;=2,(COUNT(_xlfn.ANCHORARRAY($N$5))-_xlfn.XMATCH($N7,_xlfn.ANCHORARRAY($N$5))+1)&lt;=2),
OR(COUNT(_xlfn._xlws.FILTER($F$101:$F$108,($F$101:$F$108=S$3)*($G$101:$G$108=$N7)))=1,
        ISODD(COUNT(_xlfn._xlws.SORT(_xlfn._xlws.FILTER($G$101:$G$108,($F$101:$F$108=S$3)*($G$101:$G$108&lt;=$N7)))))),
OR(COUNT(_xlfn._xlws.FILTER($F$101:$F$108,($F$101:$F$108=S$3)*($G$101:$G$108=$N7)))=1,
        ISODD(COUNT(_xlfn._xlws.SORT(_xlfn._xlws.FILTER($F$101:$F$108,($G$101:$G$108=$N7)*($F$101:$F$108&lt;=S$3))))))
),$L$8,""))</f>
        <v/>
      </c>
      <c r="T7" s="21" cm="1">
        <f t="array" ref="T7">IFERROR(ROUND(_xlfn.XLOOKUP(T$3&amp;$N7,$F$3:$F$643&amp;$G$3:$G$643,$H$3:$H$643,""),2),
                   IF(OR(
                             OR(_xlfn.XMATCH(T$3,_xlfn.ANCHORARRAY($P$3))&lt;=2,(COUNT(_xlfn.ANCHORARRAY($P$3))-_xlfn.XMATCH(T$3,_xlfn.ANCHORARRAY($P$3))+1)&lt;=2),
                             OR(_xlfn.XMATCH($N7,_xlfn.ANCHORARRAY($N$5))&lt;=2,(COUNT(_xlfn.ANCHORARRAY($N$5))-_xlfn.XMATCH($N7,_xlfn.ANCHORARRAY($N$5))+1)&lt;=2),
OR(COUNT(_xlfn._xlws.FILTER($F$101:$F$108,($F$101:$F$108=T$3)*($G$101:$G$108=$N7)))=1,
        ISODD(COUNT(_xlfn._xlws.SORT(_xlfn._xlws.FILTER($G$101:$G$108,($F$101:$F$108=T$3)*($G$101:$G$108&lt;=$N7)))))),
OR(COUNT(_xlfn._xlws.FILTER($F$101:$F$108,($F$101:$F$108=T$3)*($G$101:$G$108=$N7)))=1,
        ISODD(COUNT(_xlfn._xlws.SORT(_xlfn._xlws.FILTER($F$101:$F$108,($G$101:$G$108=$N7)*($F$101:$F$108&lt;=T$3))))))
),$L$8,""))</f>
        <v>-9</v>
      </c>
      <c r="U7" s="21" t="str" cm="1">
        <f t="array" ref="U7">IFERROR(ROUND(_xlfn.XLOOKUP(U$3&amp;$N7,$F$3:$F$643&amp;$G$3:$G$643,$H$3:$H$643,""),2),
                   IF(OR(
                             OR(_xlfn.XMATCH(U$3,_xlfn.ANCHORARRAY($P$3))&lt;=2,(COUNT(_xlfn.ANCHORARRAY($P$3))-_xlfn.XMATCH(U$3,_xlfn.ANCHORARRAY($P$3))+1)&lt;=2),
                             OR(_xlfn.XMATCH($N7,_xlfn.ANCHORARRAY($N$5))&lt;=2,(COUNT(_xlfn.ANCHORARRAY($N$5))-_xlfn.XMATCH($N7,_xlfn.ANCHORARRAY($N$5))+1)&lt;=2),
OR(COUNT(_xlfn._xlws.FILTER($F$101:$F$108,($F$101:$F$108=U$3)*($G$101:$G$108=$N7)))=1,
        ISODD(COUNT(_xlfn._xlws.SORT(_xlfn._xlws.FILTER($G$101:$G$108,($F$101:$F$108=U$3)*($G$101:$G$108&lt;=$N7)))))),
OR(COUNT(_xlfn._xlws.FILTER($F$101:$F$108,($F$101:$F$108=U$3)*($G$101:$G$108=$N7)))=1,
        ISODD(COUNT(_xlfn._xlws.SORT(_xlfn._xlws.FILTER($F$101:$F$108,($G$101:$G$108=$N7)*($F$101:$F$108&lt;=U$3))))))
),$L$8,""))</f>
        <v/>
      </c>
      <c r="V7" s="21" t="str" cm="1">
        <f t="array" ref="V7">IFERROR(ROUND(_xlfn.XLOOKUP(V$3&amp;$N7,$F$3:$F$643&amp;$G$3:$G$643,$H$3:$H$643,""),2),
                   IF(OR(
                             OR(_xlfn.XMATCH(V$3,_xlfn.ANCHORARRAY($P$3))&lt;=2,(COUNT(_xlfn.ANCHORARRAY($P$3))-_xlfn.XMATCH(V$3,_xlfn.ANCHORARRAY($P$3))+1)&lt;=2),
                             OR(_xlfn.XMATCH($N7,_xlfn.ANCHORARRAY($N$5))&lt;=2,(COUNT(_xlfn.ANCHORARRAY($N$5))-_xlfn.XMATCH($N7,_xlfn.ANCHORARRAY($N$5))+1)&lt;=2),
OR(COUNT(_xlfn._xlws.FILTER($F$101:$F$108,($F$101:$F$108=V$3)*($G$101:$G$108=$N7)))=1,
        ISODD(COUNT(_xlfn._xlws.SORT(_xlfn._xlws.FILTER($G$101:$G$108,($F$101:$F$108=V$3)*($G$101:$G$108&lt;=$N7)))))),
OR(COUNT(_xlfn._xlws.FILTER($F$101:$F$108,($F$101:$F$108=V$3)*($G$101:$G$108=$N7)))=1,
        ISODD(COUNT(_xlfn._xlws.SORT(_xlfn._xlws.FILTER($F$101:$F$108,($G$101:$G$108=$N7)*($F$101:$F$108&lt;=V$3))))))
),$L$8,""))</f>
        <v/>
      </c>
      <c r="W7" s="21" t="str" cm="1">
        <f t="array" ref="W7">IFERROR(ROUND(_xlfn.XLOOKUP(W$3&amp;$N7,$F$3:$F$643&amp;$G$3:$G$643,$H$3:$H$643,""),2),
                   IF(OR(
                             OR(_xlfn.XMATCH(W$3,_xlfn.ANCHORARRAY($P$3))&lt;=2,(COUNT(_xlfn.ANCHORARRAY($P$3))-_xlfn.XMATCH(W$3,_xlfn.ANCHORARRAY($P$3))+1)&lt;=2),
                             OR(_xlfn.XMATCH($N7,_xlfn.ANCHORARRAY($N$5))&lt;=2,(COUNT(_xlfn.ANCHORARRAY($N$5))-_xlfn.XMATCH($N7,_xlfn.ANCHORARRAY($N$5))+1)&lt;=2),
OR(COUNT(_xlfn._xlws.FILTER($F$101:$F$108,($F$101:$F$108=W$3)*($G$101:$G$108=$N7)))=1,
        ISODD(COUNT(_xlfn._xlws.SORT(_xlfn._xlws.FILTER($G$101:$G$108,($F$101:$F$108=W$3)*($G$101:$G$108&lt;=$N7)))))),
OR(COUNT(_xlfn._xlws.FILTER($F$101:$F$108,($F$101:$F$108=W$3)*($G$101:$G$108=$N7)))=1,
        ISODD(COUNT(_xlfn._xlws.SORT(_xlfn._xlws.FILTER($F$101:$F$108,($G$101:$G$108=$N7)*($F$101:$F$108&lt;=W$3))))))
),$L$8,""))</f>
        <v/>
      </c>
      <c r="X7" s="21" cm="1">
        <f t="array" ref="X7">IFERROR(ROUND(_xlfn.XLOOKUP(X$3&amp;$N7,$F$3:$F$643&amp;$G$3:$G$643,$H$3:$H$643,""),2),
                   IF(OR(
                             OR(_xlfn.XMATCH(X$3,_xlfn.ANCHORARRAY($P$3))&lt;=2,(COUNT(_xlfn.ANCHORARRAY($P$3))-_xlfn.XMATCH(X$3,_xlfn.ANCHORARRAY($P$3))+1)&lt;=2),
                             OR(_xlfn.XMATCH($N7,_xlfn.ANCHORARRAY($N$5))&lt;=2,(COUNT(_xlfn.ANCHORARRAY($N$5))-_xlfn.XMATCH($N7,_xlfn.ANCHORARRAY($N$5))+1)&lt;=2),
OR(COUNT(_xlfn._xlws.FILTER($F$101:$F$108,($F$101:$F$108=X$3)*($G$101:$G$108=$N7)))=1,
        ISODD(COUNT(_xlfn._xlws.SORT(_xlfn._xlws.FILTER($G$101:$G$108,($F$101:$F$108=X$3)*($G$101:$G$108&lt;=$N7)))))),
OR(COUNT(_xlfn._xlws.FILTER($F$101:$F$108,($F$101:$F$108=X$3)*($G$101:$G$108=$N7)))=1,
        ISODD(COUNT(_xlfn._xlws.SORT(_xlfn._xlws.FILTER($F$101:$F$108,($G$101:$G$108=$N7)*($F$101:$F$108&lt;=X$3))))))
),$L$8,""))</f>
        <v>-9</v>
      </c>
      <c r="Y7" s="21" t="str" cm="1">
        <f t="array" ref="Y7">IFERROR(ROUND(_xlfn.XLOOKUP(Y$3&amp;$N7,$F$3:$F$643&amp;$G$3:$G$643,$H$3:$H$643,""),2),
                   IF(OR(
                             OR(_xlfn.XMATCH(Y$3,_xlfn.ANCHORARRAY($P$3))&lt;=2,(COUNT(_xlfn.ANCHORARRAY($P$3))-_xlfn.XMATCH(Y$3,_xlfn.ANCHORARRAY($P$3))+1)&lt;=2),
                             OR(_xlfn.XMATCH($N7,_xlfn.ANCHORARRAY($N$5))&lt;=2,(COUNT(_xlfn.ANCHORARRAY($N$5))-_xlfn.XMATCH($N7,_xlfn.ANCHORARRAY($N$5))+1)&lt;=2),
OR(COUNT(_xlfn._xlws.FILTER($F$101:$F$108,($F$101:$F$108=Y$3)*($G$101:$G$108=$N7)))=1,
        ISODD(COUNT(_xlfn._xlws.SORT(_xlfn._xlws.FILTER($G$101:$G$108,($F$101:$F$108=Y$3)*($G$101:$G$108&lt;=$N7)))))),
OR(COUNT(_xlfn._xlws.FILTER($F$101:$F$108,($F$101:$F$108=Y$3)*($G$101:$G$108=$N7)))=1,
        ISODD(COUNT(_xlfn._xlws.SORT(_xlfn._xlws.FILTER($F$101:$F$108,($G$101:$G$108=$N7)*($F$101:$F$108&lt;=Y$3))))))
),$L$8,""))</f>
        <v/>
      </c>
      <c r="Z7" s="21" t="str" cm="1">
        <f t="array" ref="Z7">IFERROR(ROUND(_xlfn.XLOOKUP(Z$3&amp;$N7,$F$3:$F$643&amp;$G$3:$G$643,$H$3:$H$643,""),2),
                   IF(OR(
                             OR(_xlfn.XMATCH(Z$3,_xlfn.ANCHORARRAY($P$3))&lt;=2,(COUNT(_xlfn.ANCHORARRAY($P$3))-_xlfn.XMATCH(Z$3,_xlfn.ANCHORARRAY($P$3))+1)&lt;=2),
                             OR(_xlfn.XMATCH($N7,_xlfn.ANCHORARRAY($N$5))&lt;=2,(COUNT(_xlfn.ANCHORARRAY($N$5))-_xlfn.XMATCH($N7,_xlfn.ANCHORARRAY($N$5))+1)&lt;=2),
OR(COUNT(_xlfn._xlws.FILTER($F$101:$F$108,($F$101:$F$108=Z$3)*($G$101:$G$108=$N7)))=1,
        ISODD(COUNT(_xlfn._xlws.SORT(_xlfn._xlws.FILTER($G$101:$G$108,($F$101:$F$108=Z$3)*($G$101:$G$108&lt;=$N7)))))),
OR(COUNT(_xlfn._xlws.FILTER($F$101:$F$108,($F$101:$F$108=Z$3)*($G$101:$G$108=$N7)))=1,
        ISODD(COUNT(_xlfn._xlws.SORT(_xlfn._xlws.FILTER($F$101:$F$108,($G$101:$G$108=$N7)*($F$101:$F$108&lt;=Z$3))))))
),$L$8,""))</f>
        <v/>
      </c>
      <c r="AA7" s="21" cm="1">
        <f t="array" ref="AA7">IFERROR(ROUND(_xlfn.XLOOKUP(AA$3&amp;$N7,$F$3:$F$643&amp;$G$3:$G$643,$H$3:$H$643,""),2),
                   IF(OR(
                             OR(_xlfn.XMATCH(AA$3,_xlfn.ANCHORARRAY($P$3))&lt;=2,(COUNT(_xlfn.ANCHORARRAY($P$3))-_xlfn.XMATCH(AA$3,_xlfn.ANCHORARRAY($P$3))+1)&lt;=2),
                             OR(_xlfn.XMATCH($N7,_xlfn.ANCHORARRAY($N$5))&lt;=2,(COUNT(_xlfn.ANCHORARRAY($N$5))-_xlfn.XMATCH($N7,_xlfn.ANCHORARRAY($N$5))+1)&lt;=2),
OR(COUNT(_xlfn._xlws.FILTER($F$101:$F$108,($F$101:$F$108=AA$3)*($G$101:$G$108=$N7)))=1,
        ISODD(COUNT(_xlfn._xlws.SORT(_xlfn._xlws.FILTER($G$101:$G$108,($F$101:$F$108=AA$3)*($G$101:$G$108&lt;=$N7)))))),
OR(COUNT(_xlfn._xlws.FILTER($F$101:$F$108,($F$101:$F$108=AA$3)*($G$101:$G$108=$N7)))=1,
        ISODD(COUNT(_xlfn._xlws.SORT(_xlfn._xlws.FILTER($F$101:$F$108,($G$101:$G$108=$N7)*($F$101:$F$108&lt;=AA$3))))))
),$L$8,""))</f>
        <v>-9</v>
      </c>
      <c r="AB7" s="21" t="str" cm="1">
        <f t="array" ref="AB7">IFERROR(ROUND(_xlfn.XLOOKUP(AB$3&amp;$N7,$F$3:$F$643&amp;$G$3:$G$643,$H$3:$H$643,""),2),
                   IF(OR(
                             OR(_xlfn.XMATCH(AB$3,_xlfn.ANCHORARRAY($P$3))&lt;=2,(COUNT(_xlfn.ANCHORARRAY($P$3))-_xlfn.XMATCH(AB$3,_xlfn.ANCHORARRAY($P$3))+1)&lt;=2),
                             OR(_xlfn.XMATCH($N7,_xlfn.ANCHORARRAY($N$5))&lt;=2,(COUNT(_xlfn.ANCHORARRAY($N$5))-_xlfn.XMATCH($N7,_xlfn.ANCHORARRAY($N$5))+1)&lt;=2),
OR(COUNT(_xlfn._xlws.FILTER($F$101:$F$108,($F$101:$F$108=AB$3)*($G$101:$G$108=$N7)))=1,
        ISODD(COUNT(_xlfn._xlws.SORT(_xlfn._xlws.FILTER($G$101:$G$108,($F$101:$F$108=AB$3)*($G$101:$G$108&lt;=$N7)))))),
OR(COUNT(_xlfn._xlws.FILTER($F$101:$F$108,($F$101:$F$108=AB$3)*($G$101:$G$108=$N7)))=1,
        ISODD(COUNT(_xlfn._xlws.SORT(_xlfn._xlws.FILTER($F$101:$F$108,($G$101:$G$108=$N7)*($F$101:$F$108&lt;=AB$3))))))
),$L$8,""))</f>
        <v/>
      </c>
      <c r="AC7" s="21" t="str" cm="1">
        <f t="array" ref="AC7">IFERROR(ROUND(_xlfn.XLOOKUP(AC$3&amp;$N7,$F$3:$F$643&amp;$G$3:$G$643,$H$3:$H$643,""),2),
                   IF(OR(
                             OR(_xlfn.XMATCH(AC$3,_xlfn.ANCHORARRAY($P$3))&lt;=2,(COUNT(_xlfn.ANCHORARRAY($P$3))-_xlfn.XMATCH(AC$3,_xlfn.ANCHORARRAY($P$3))+1)&lt;=2),
                             OR(_xlfn.XMATCH($N7,_xlfn.ANCHORARRAY($N$5))&lt;=2,(COUNT(_xlfn.ANCHORARRAY($N$5))-_xlfn.XMATCH($N7,_xlfn.ANCHORARRAY($N$5))+1)&lt;=2),
OR(COUNT(_xlfn._xlws.FILTER($F$101:$F$108,($F$101:$F$108=AC$3)*($G$101:$G$108=$N7)))=1,
        ISODD(COUNT(_xlfn._xlws.SORT(_xlfn._xlws.FILTER($G$101:$G$108,($F$101:$F$108=AC$3)*($G$101:$G$108&lt;=$N7)))))),
OR(COUNT(_xlfn._xlws.FILTER($F$101:$F$108,($F$101:$F$108=AC$3)*($G$101:$G$108=$N7)))=1,
        ISODD(COUNT(_xlfn._xlws.SORT(_xlfn._xlws.FILTER($F$101:$F$108,($G$101:$G$108=$N7)*($F$101:$F$108&lt;=AC$3))))))
),$L$8,""))</f>
        <v/>
      </c>
      <c r="AD7" s="21" t="str" cm="1">
        <f t="array" ref="AD7">IFERROR(ROUND(_xlfn.XLOOKUP(AD$3&amp;$N7,$F$3:$F$643&amp;$G$3:$G$643,$H$3:$H$643,""),2),
                   IF(OR(
                             OR(_xlfn.XMATCH(AD$3,_xlfn.ANCHORARRAY($P$3))&lt;=2,(COUNT(_xlfn.ANCHORARRAY($P$3))-_xlfn.XMATCH(AD$3,_xlfn.ANCHORARRAY($P$3))+1)&lt;=2),
                             OR(_xlfn.XMATCH($N7,_xlfn.ANCHORARRAY($N$5))&lt;=2,(COUNT(_xlfn.ANCHORARRAY($N$5))-_xlfn.XMATCH($N7,_xlfn.ANCHORARRAY($N$5))+1)&lt;=2),
OR(COUNT(_xlfn._xlws.FILTER($F$101:$F$108,($F$101:$F$108=AD$3)*($G$101:$G$108=$N7)))=1,
        ISODD(COUNT(_xlfn._xlws.SORT(_xlfn._xlws.FILTER($G$101:$G$108,($F$101:$F$108=AD$3)*($G$101:$G$108&lt;=$N7)))))),
OR(COUNT(_xlfn._xlws.FILTER($F$101:$F$108,($F$101:$F$108=AD$3)*($G$101:$G$108=$N7)))=1,
        ISODD(COUNT(_xlfn._xlws.SORT(_xlfn._xlws.FILTER($F$101:$F$108,($G$101:$G$108=$N7)*($F$101:$F$108&lt;=AD$3))))))
),$L$8,""))</f>
        <v/>
      </c>
      <c r="AE7" s="21" cm="1">
        <f t="array" ref="AE7">IFERROR(ROUND(_xlfn.XLOOKUP(AE$3&amp;$N7,$F$3:$F$643&amp;$G$3:$G$643,$H$3:$H$643,""),2),
                   IF(OR(
                             OR(_xlfn.XMATCH(AE$3,_xlfn.ANCHORARRAY($P$3))&lt;=2,(COUNT(_xlfn.ANCHORARRAY($P$3))-_xlfn.XMATCH(AE$3,_xlfn.ANCHORARRAY($P$3))+1)&lt;=2),
                             OR(_xlfn.XMATCH($N7,_xlfn.ANCHORARRAY($N$5))&lt;=2,(COUNT(_xlfn.ANCHORARRAY($N$5))-_xlfn.XMATCH($N7,_xlfn.ANCHORARRAY($N$5))+1)&lt;=2),
OR(COUNT(_xlfn._xlws.FILTER($F$101:$F$108,($F$101:$F$108=AE$3)*($G$101:$G$108=$N7)))=1,
        ISODD(COUNT(_xlfn._xlws.SORT(_xlfn._xlws.FILTER($G$101:$G$108,($F$101:$F$108=AE$3)*($G$101:$G$108&lt;=$N7)))))),
OR(COUNT(_xlfn._xlws.FILTER($F$101:$F$108,($F$101:$F$108=AE$3)*($G$101:$G$108=$N7)))=1,
        ISODD(COUNT(_xlfn._xlws.SORT(_xlfn._xlws.FILTER($F$101:$F$108,($G$101:$G$108=$N7)*($F$101:$F$108&lt;=AE$3))))))
),$L$8,""))</f>
        <v>-9</v>
      </c>
      <c r="AF7" s="21" cm="1">
        <f t="array" ref="AF7">IFERROR(ROUND(_xlfn.XLOOKUP(AF$3&amp;$N7,$F$3:$F$643&amp;$G$3:$G$643,$H$3:$H$643,""),2),
                   IF(OR(
                             OR(_xlfn.XMATCH(AF$3,_xlfn.ANCHORARRAY($P$3))&lt;=2,(COUNT(_xlfn.ANCHORARRAY($P$3))-_xlfn.XMATCH(AF$3,_xlfn.ANCHORARRAY($P$3))+1)&lt;=2),
                             OR(_xlfn.XMATCH($N7,_xlfn.ANCHORARRAY($N$5))&lt;=2,(COUNT(_xlfn.ANCHORARRAY($N$5))-_xlfn.XMATCH($N7,_xlfn.ANCHORARRAY($N$5))+1)&lt;=2),
OR(COUNT(_xlfn._xlws.FILTER($F$101:$F$108,($F$101:$F$108=AF$3)*($G$101:$G$108=$N7)))=1,
        ISODD(COUNT(_xlfn._xlws.SORT(_xlfn._xlws.FILTER($G$101:$G$108,($F$101:$F$108=AF$3)*($G$101:$G$108&lt;=$N7)))))),
OR(COUNT(_xlfn._xlws.FILTER($F$101:$F$108,($F$101:$F$108=AF$3)*($G$101:$G$108=$N7)))=1,
        ISODD(COUNT(_xlfn._xlws.SORT(_xlfn._xlws.FILTER($F$101:$F$108,($G$101:$G$108=$N7)*($F$101:$F$108&lt;=AF$3))))))
),$L$8,""))</f>
        <v>-9</v>
      </c>
      <c r="AG7" s="21" cm="1">
        <f t="array" ref="AG7">IFERROR(ROUND(_xlfn.XLOOKUP(AG$3&amp;$N7,$F$3:$F$643&amp;$G$3:$G$643,$H$3:$H$643,""),2),
                   IF(OR(
                             OR(_xlfn.XMATCH(AG$3,_xlfn.ANCHORARRAY($P$3))&lt;=2,(COUNT(_xlfn.ANCHORARRAY($P$3))-_xlfn.XMATCH(AG$3,_xlfn.ANCHORARRAY($P$3))+1)&lt;=2),
                             OR(_xlfn.XMATCH($N7,_xlfn.ANCHORARRAY($N$5))&lt;=2,(COUNT(_xlfn.ANCHORARRAY($N$5))-_xlfn.XMATCH($N7,_xlfn.ANCHORARRAY($N$5))+1)&lt;=2),
OR(COUNT(_xlfn._xlws.FILTER($F$101:$F$108,($F$101:$F$108=AG$3)*($G$101:$G$108=$N7)))=1,
        ISODD(COUNT(_xlfn._xlws.SORT(_xlfn._xlws.FILTER($G$101:$G$108,($F$101:$F$108=AG$3)*($G$101:$G$108&lt;=$N7)))))),
OR(COUNT(_xlfn._xlws.FILTER($F$101:$F$108,($F$101:$F$108=AG$3)*($G$101:$G$108=$N7)))=1,
        ISODD(COUNT(_xlfn._xlws.SORT(_xlfn._xlws.FILTER($F$101:$F$108,($G$101:$G$108=$N7)*($F$101:$F$108&lt;=AG$3))))))
),$L$8,""))</f>
        <v>0</v>
      </c>
      <c r="AH7" s="21" t="str" cm="1">
        <f t="array" ref="AH7">IFERROR(ROUND(_xlfn.XLOOKUP(AH$3&amp;$N7,$F$3:$F$643&amp;$G$3:$G$643,$H$3:$H$643,""),2),
                   IF(OR(
                             OR(_xlfn.XMATCH(AH$3,_xlfn.ANCHORARRAY($P$3))&lt;=2,(COUNT(_xlfn.ANCHORARRAY($P$3))-_xlfn.XMATCH(AH$3,_xlfn.ANCHORARRAY($P$3))+1)&lt;=2),
                             OR(_xlfn.XMATCH($N7,_xlfn.ANCHORARRAY($N$5))&lt;=2,(COUNT(_xlfn.ANCHORARRAY($N$5))-_xlfn.XMATCH($N7,_xlfn.ANCHORARRAY($N$5))+1)&lt;=2),
OR(COUNT(_xlfn._xlws.FILTER($F$101:$F$108,($F$101:$F$108=AH$3)*($G$101:$G$108=$N7)))=1,
        ISODD(COUNT(_xlfn._xlws.SORT(_xlfn._xlws.FILTER($G$101:$G$108,($F$101:$F$108=AH$3)*($G$101:$G$108&lt;=$N7)))))),
OR(COUNT(_xlfn._xlws.FILTER($F$101:$F$108,($F$101:$F$108=AH$3)*($G$101:$G$108=$N7)))=1,
        ISODD(COUNT(_xlfn._xlws.SORT(_xlfn._xlws.FILTER($F$101:$F$108,($G$101:$G$108=$N7)*($F$101:$F$108&lt;=AH$3))))))
),$L$8,""))</f>
        <v/>
      </c>
      <c r="AI7" s="21" cm="1">
        <f t="array" ref="AI7">IFERROR(ROUND(_xlfn.XLOOKUP(AI$3&amp;$N7,$F$3:$F$643&amp;$G$3:$G$643,$H$3:$H$643,""),2),
                   IF(OR(
                             OR(_xlfn.XMATCH(AI$3,_xlfn.ANCHORARRAY($P$3))&lt;=2,(COUNT(_xlfn.ANCHORARRAY($P$3))-_xlfn.XMATCH(AI$3,_xlfn.ANCHORARRAY($P$3))+1)&lt;=2),
                             OR(_xlfn.XMATCH($N7,_xlfn.ANCHORARRAY($N$5))&lt;=2,(COUNT(_xlfn.ANCHORARRAY($N$5))-_xlfn.XMATCH($N7,_xlfn.ANCHORARRAY($N$5))+1)&lt;=2),
OR(COUNT(_xlfn._xlws.FILTER($F$101:$F$108,($F$101:$F$108=AI$3)*($G$101:$G$108=$N7)))=1,
        ISODD(COUNT(_xlfn._xlws.SORT(_xlfn._xlws.FILTER($G$101:$G$108,($F$101:$F$108=AI$3)*($G$101:$G$108&lt;=$N7)))))),
OR(COUNT(_xlfn._xlws.FILTER($F$101:$F$108,($F$101:$F$108=AI$3)*($G$101:$G$108=$N7)))=1,
        ISODD(COUNT(_xlfn._xlws.SORT(_xlfn._xlws.FILTER($F$101:$F$108,($G$101:$G$108=$N7)*($F$101:$F$108&lt;=AI$3))))))
),$L$8,""))</f>
        <v>0</v>
      </c>
      <c r="AJ7" s="21" t="str" cm="1">
        <f t="array" ref="AJ7">IFERROR(ROUND(_xlfn.XLOOKUP(AJ$3&amp;$N7,$F$3:$F$643&amp;$G$3:$G$643,$H$3:$H$643,""),2),
                   IF(OR(
                             OR(_xlfn.XMATCH(AJ$3,_xlfn.ANCHORARRAY($P$3))&lt;=2,(COUNT(_xlfn.ANCHORARRAY($P$3))-_xlfn.XMATCH(AJ$3,_xlfn.ANCHORARRAY($P$3))+1)&lt;=2),
                             OR(_xlfn.XMATCH($N7,_xlfn.ANCHORARRAY($N$5))&lt;=2,(COUNT(_xlfn.ANCHORARRAY($N$5))-_xlfn.XMATCH($N7,_xlfn.ANCHORARRAY($N$5))+1)&lt;=2),
OR(COUNT(_xlfn._xlws.FILTER($F$101:$F$108,($F$101:$F$108=AJ$3)*($G$101:$G$108=$N7)))=1,
        ISODD(COUNT(_xlfn._xlws.SORT(_xlfn._xlws.FILTER($G$101:$G$108,($F$101:$F$108=AJ$3)*($G$101:$G$108&lt;=$N7)))))),
OR(COUNT(_xlfn._xlws.FILTER($F$101:$F$108,($F$101:$F$108=AJ$3)*($G$101:$G$108=$N7)))=1,
        ISODD(COUNT(_xlfn._xlws.SORT(_xlfn._xlws.FILTER($F$101:$F$108,($G$101:$G$108=$N7)*($F$101:$F$108&lt;=AJ$3))))))
),$L$8,""))</f>
        <v/>
      </c>
      <c r="AK7" s="21" t="str" cm="1">
        <f t="array" ref="AK7">IFERROR(ROUND(_xlfn.XLOOKUP(AK$3&amp;$N7,$F$3:$F$643&amp;$G$3:$G$643,$H$3:$H$643,""),2),
                   IF(OR(
                             OR(_xlfn.XMATCH(AK$3,_xlfn.ANCHORARRAY($P$3))&lt;=2,(COUNT(_xlfn.ANCHORARRAY($P$3))-_xlfn.XMATCH(AK$3,_xlfn.ANCHORARRAY($P$3))+1)&lt;=2),
                             OR(_xlfn.XMATCH($N7,_xlfn.ANCHORARRAY($N$5))&lt;=2,(COUNT(_xlfn.ANCHORARRAY($N$5))-_xlfn.XMATCH($N7,_xlfn.ANCHORARRAY($N$5))+1)&lt;=2),
OR(COUNT(_xlfn._xlws.FILTER($F$101:$F$108,($F$101:$F$108=AK$3)*($G$101:$G$108=$N7)))=1,
        ISODD(COUNT(_xlfn._xlws.SORT(_xlfn._xlws.FILTER($G$101:$G$108,($F$101:$F$108=AK$3)*($G$101:$G$108&lt;=$N7)))))),
OR(COUNT(_xlfn._xlws.FILTER($F$101:$F$108,($F$101:$F$108=AK$3)*($G$101:$G$108=$N7)))=1,
        ISODD(COUNT(_xlfn._xlws.SORT(_xlfn._xlws.FILTER($F$101:$F$108,($G$101:$G$108=$N7)*($F$101:$F$108&lt;=AK$3))))))
),$L$8,""))</f>
        <v/>
      </c>
      <c r="AL7" s="21" t="str" cm="1">
        <f t="array" ref="AL7">IFERROR(ROUND(_xlfn.XLOOKUP(AL$3&amp;$N7,$F$3:$F$643&amp;$G$3:$G$643,$H$3:$H$643,""),2),
                   IF(OR(
                             OR(_xlfn.XMATCH(AL$3,_xlfn.ANCHORARRAY($P$3))&lt;=2,(COUNT(_xlfn.ANCHORARRAY($P$3))-_xlfn.XMATCH(AL$3,_xlfn.ANCHORARRAY($P$3))+1)&lt;=2),
                             OR(_xlfn.XMATCH($N7,_xlfn.ANCHORARRAY($N$5))&lt;=2,(COUNT(_xlfn.ANCHORARRAY($N$5))-_xlfn.XMATCH($N7,_xlfn.ANCHORARRAY($N$5))+1)&lt;=2),
OR(COUNT(_xlfn._xlws.FILTER($F$101:$F$108,($F$101:$F$108=AL$3)*($G$101:$G$108=$N7)))=1,
        ISODD(COUNT(_xlfn._xlws.SORT(_xlfn._xlws.FILTER($G$101:$G$108,($F$101:$F$108=AL$3)*($G$101:$G$108&lt;=$N7)))))),
OR(COUNT(_xlfn._xlws.FILTER($F$101:$F$108,($F$101:$F$108=AL$3)*($G$101:$G$108=$N7)))=1,
        ISODD(COUNT(_xlfn._xlws.SORT(_xlfn._xlws.FILTER($F$101:$F$108,($G$101:$G$108=$N7)*($F$101:$F$108&lt;=AL$3))))))
),$L$8,""))</f>
        <v/>
      </c>
      <c r="AM7" s="21" t="str" cm="1">
        <f t="array" ref="AM7">IFERROR(ROUND(_xlfn.XLOOKUP(AM$3&amp;$N7,$F$3:$F$643&amp;$G$3:$G$643,$H$3:$H$643,""),2),
                   IF(OR(
                             OR(_xlfn.XMATCH(AM$3,_xlfn.ANCHORARRAY($P$3))&lt;=2,(COUNT(_xlfn.ANCHORARRAY($P$3))-_xlfn.XMATCH(AM$3,_xlfn.ANCHORARRAY($P$3))+1)&lt;=2),
                             OR(_xlfn.XMATCH($N7,_xlfn.ANCHORARRAY($N$5))&lt;=2,(COUNT(_xlfn.ANCHORARRAY($N$5))-_xlfn.XMATCH($N7,_xlfn.ANCHORARRAY($N$5))+1)&lt;=2),
OR(COUNT(_xlfn._xlws.FILTER($F$101:$F$108,($F$101:$F$108=AM$3)*($G$101:$G$108=$N7)))=1,
        ISODD(COUNT(_xlfn._xlws.SORT(_xlfn._xlws.FILTER($G$101:$G$108,($F$101:$F$108=AM$3)*($G$101:$G$108&lt;=$N7)))))),
OR(COUNT(_xlfn._xlws.FILTER($F$101:$F$108,($F$101:$F$108=AM$3)*($G$101:$G$108=$N7)))=1,
        ISODD(COUNT(_xlfn._xlws.SORT(_xlfn._xlws.FILTER($F$101:$F$108,($G$101:$G$108=$N7)*($F$101:$F$108&lt;=AM$3))))))
),$L$8,""))</f>
        <v/>
      </c>
      <c r="AN7" s="21" t="str" cm="1">
        <f t="array" ref="AN7">IFERROR(ROUND(_xlfn.XLOOKUP(AN$3&amp;$N7,$F$3:$F$643&amp;$G$3:$G$643,$H$3:$H$643,""),2),
                   IF(OR(
                             OR(_xlfn.XMATCH(AN$3,_xlfn.ANCHORARRAY($P$3))&lt;=2,(COUNT(_xlfn.ANCHORARRAY($P$3))-_xlfn.XMATCH(AN$3,_xlfn.ANCHORARRAY($P$3))+1)&lt;=2),
                             OR(_xlfn.XMATCH($N7,_xlfn.ANCHORARRAY($N$5))&lt;=2,(COUNT(_xlfn.ANCHORARRAY($N$5))-_xlfn.XMATCH($N7,_xlfn.ANCHORARRAY($N$5))+1)&lt;=2),
OR(COUNT(_xlfn._xlws.FILTER($F$101:$F$108,($F$101:$F$108=AN$3)*($G$101:$G$108=$N7)))=1,
        ISODD(COUNT(_xlfn._xlws.SORT(_xlfn._xlws.FILTER($G$101:$G$108,($F$101:$F$108=AN$3)*($G$101:$G$108&lt;=$N7)))))),
OR(COUNT(_xlfn._xlws.FILTER($F$101:$F$108,($F$101:$F$108=AN$3)*($G$101:$G$108=$N7)))=1,
        ISODD(COUNT(_xlfn._xlws.SORT(_xlfn._xlws.FILTER($F$101:$F$108,($G$101:$G$108=$N7)*($F$101:$F$108&lt;=AN$3))))))
),$L$8,""))</f>
        <v/>
      </c>
      <c r="AO7" s="21" t="str" cm="1">
        <f t="array" ref="AO7">IFERROR(ROUND(_xlfn.XLOOKUP(AO$3&amp;$N7,$F$3:$F$643&amp;$G$3:$G$643,$H$3:$H$643,""),2),
                   IF(OR(
                             OR(_xlfn.XMATCH(AO$3,_xlfn.ANCHORARRAY($P$3))&lt;=2,(COUNT(_xlfn.ANCHORARRAY($P$3))-_xlfn.XMATCH(AO$3,_xlfn.ANCHORARRAY($P$3))+1)&lt;=2),
                             OR(_xlfn.XMATCH($N7,_xlfn.ANCHORARRAY($N$5))&lt;=2,(COUNT(_xlfn.ANCHORARRAY($N$5))-_xlfn.XMATCH($N7,_xlfn.ANCHORARRAY($N$5))+1)&lt;=2),
OR(COUNT(_xlfn._xlws.FILTER($F$101:$F$108,($F$101:$F$108=AO$3)*($G$101:$G$108=$N7)))=1,
        ISODD(COUNT(_xlfn._xlws.SORT(_xlfn._xlws.FILTER($G$101:$G$108,($F$101:$F$108=AO$3)*($G$101:$G$108&lt;=$N7)))))),
OR(COUNT(_xlfn._xlws.FILTER($F$101:$F$108,($F$101:$F$108=AO$3)*($G$101:$G$108=$N7)))=1,
        ISODD(COUNT(_xlfn._xlws.SORT(_xlfn._xlws.FILTER($F$101:$F$108,($G$101:$G$108=$N7)*($F$101:$F$108&lt;=AO$3))))))
),$L$8,""))</f>
        <v/>
      </c>
      <c r="AP7" s="21" cm="1">
        <f t="array" ref="AP7">IFERROR(ROUND(_xlfn.XLOOKUP(AP$3&amp;$N7,$F$3:$F$643&amp;$G$3:$G$643,$H$3:$H$643,""),2),
                   IF(OR(
                             OR(_xlfn.XMATCH(AP$3,_xlfn.ANCHORARRAY($P$3))&lt;=2,(COUNT(_xlfn.ANCHORARRAY($P$3))-_xlfn.XMATCH(AP$3,_xlfn.ANCHORARRAY($P$3))+1)&lt;=2),
                             OR(_xlfn.XMATCH($N7,_xlfn.ANCHORARRAY($N$5))&lt;=2,(COUNT(_xlfn.ANCHORARRAY($N$5))-_xlfn.XMATCH($N7,_xlfn.ANCHORARRAY($N$5))+1)&lt;=2),
OR(COUNT(_xlfn._xlws.FILTER($F$101:$F$108,($F$101:$F$108=AP$3)*($G$101:$G$108=$N7)))=1,
        ISODD(COUNT(_xlfn._xlws.SORT(_xlfn._xlws.FILTER($G$101:$G$108,($F$101:$F$108=AP$3)*($G$101:$G$108&lt;=$N7)))))),
OR(COUNT(_xlfn._xlws.FILTER($F$101:$F$108,($F$101:$F$108=AP$3)*($G$101:$G$108=$N7)))=1,
        ISODD(COUNT(_xlfn._xlws.SORT(_xlfn._xlws.FILTER($F$101:$F$108,($G$101:$G$108=$N7)*($F$101:$F$108&lt;=AP$3))))))
),$L$8,""))</f>
        <v>0.7</v>
      </c>
      <c r="AQ7" s="21" t="str" cm="1">
        <f t="array" ref="AQ7">IFERROR(ROUND(_xlfn.XLOOKUP(AQ$3&amp;$N7,$F$3:$F$643&amp;$G$3:$G$643,$H$3:$H$643,""),2),
                   IF(OR(
                             OR(_xlfn.XMATCH(AQ$3,_xlfn.ANCHORARRAY($P$3))&lt;=2,(COUNT(_xlfn.ANCHORARRAY($P$3))-_xlfn.XMATCH(AQ$3,_xlfn.ANCHORARRAY($P$3))+1)&lt;=2),
                             OR(_xlfn.XMATCH($N7,_xlfn.ANCHORARRAY($N$5))&lt;=2,(COUNT(_xlfn.ANCHORARRAY($N$5))-_xlfn.XMATCH($N7,_xlfn.ANCHORARRAY($N$5))+1)&lt;=2),
OR(COUNT(_xlfn._xlws.FILTER($F$101:$F$108,($F$101:$F$108=AQ$3)*($G$101:$G$108=$N7)))=1,
        ISODD(COUNT(_xlfn._xlws.SORT(_xlfn._xlws.FILTER($G$101:$G$108,($F$101:$F$108=AQ$3)*($G$101:$G$108&lt;=$N7)))))),
OR(COUNT(_xlfn._xlws.FILTER($F$101:$F$108,($F$101:$F$108=AQ$3)*($G$101:$G$108=$N7)))=1,
        ISODD(COUNT(_xlfn._xlws.SORT(_xlfn._xlws.FILTER($F$101:$F$108,($G$101:$G$108=$N7)*($F$101:$F$108&lt;=AQ$3))))))
),$L$8,""))</f>
        <v/>
      </c>
      <c r="AR7" s="21" cm="1">
        <f t="array" ref="AR7">IFERROR(ROUND(_xlfn.XLOOKUP(AR$3&amp;$N7,$F$3:$F$643&amp;$G$3:$G$643,$H$3:$H$643,""),2),
                   IF(OR(
                             OR(_xlfn.XMATCH(AR$3,_xlfn.ANCHORARRAY($P$3))&lt;=2,(COUNT(_xlfn.ANCHORARRAY($P$3))-_xlfn.XMATCH(AR$3,_xlfn.ANCHORARRAY($P$3))+1)&lt;=2),
                             OR(_xlfn.XMATCH($N7,_xlfn.ANCHORARRAY($N$5))&lt;=2,(COUNT(_xlfn.ANCHORARRAY($N$5))-_xlfn.XMATCH($N7,_xlfn.ANCHORARRAY($N$5))+1)&lt;=2),
OR(COUNT(_xlfn._xlws.FILTER($F$101:$F$108,($F$101:$F$108=AR$3)*($G$101:$G$108=$N7)))=1,
        ISODD(COUNT(_xlfn._xlws.SORT(_xlfn._xlws.FILTER($G$101:$G$108,($F$101:$F$108=AR$3)*($G$101:$G$108&lt;=$N7)))))),
OR(COUNT(_xlfn._xlws.FILTER($F$101:$F$108,($F$101:$F$108=AR$3)*($G$101:$G$108=$N7)))=1,
        ISODD(COUNT(_xlfn._xlws.SORT(_xlfn._xlws.FILTER($F$101:$F$108,($G$101:$G$108=$N7)*($F$101:$F$108&lt;=AR$3))))))
),$L$8,""))</f>
        <v>0.5</v>
      </c>
      <c r="AS7" s="21" cm="1">
        <f t="array" ref="AS7">IFERROR(ROUND(_xlfn.XLOOKUP(AS$3&amp;$N7,$F$3:$F$643&amp;$G$3:$G$643,$H$3:$H$643,""),2),
                   IF(OR(
                             OR(_xlfn.XMATCH(AS$3,_xlfn.ANCHORARRAY($P$3))&lt;=2,(COUNT(_xlfn.ANCHORARRAY($P$3))-_xlfn.XMATCH(AS$3,_xlfn.ANCHORARRAY($P$3))+1)&lt;=2),
                             OR(_xlfn.XMATCH($N7,_xlfn.ANCHORARRAY($N$5))&lt;=2,(COUNT(_xlfn.ANCHORARRAY($N$5))-_xlfn.XMATCH($N7,_xlfn.ANCHORARRAY($N$5))+1)&lt;=2),
OR(COUNT(_xlfn._xlws.FILTER($F$101:$F$108,($F$101:$F$108=AS$3)*($G$101:$G$108=$N7)))=1,
        ISODD(COUNT(_xlfn._xlws.SORT(_xlfn._xlws.FILTER($G$101:$G$108,($F$101:$F$108=AS$3)*($G$101:$G$108&lt;=$N7)))))),
OR(COUNT(_xlfn._xlws.FILTER($F$101:$F$108,($F$101:$F$108=AS$3)*($G$101:$G$108=$N7)))=1,
        ISODD(COUNT(_xlfn._xlws.SORT(_xlfn._xlws.FILTER($F$101:$F$108,($G$101:$G$108=$N7)*($F$101:$F$108&lt;=AS$3))))))
),$L$8,""))</f>
        <v>0.6</v>
      </c>
      <c r="AT7" s="21" t="str" cm="1">
        <f t="array" ref="AT7">IFERROR(ROUND(_xlfn.XLOOKUP(AT$3&amp;$N7,$F$3:$F$643&amp;$G$3:$G$643,$H$3:$H$643,""),2),
                   IF(OR(
                             OR(_xlfn.XMATCH(AT$3,_xlfn.ANCHORARRAY($P$3))&lt;=2,(COUNT(_xlfn.ANCHORARRAY($P$3))-_xlfn.XMATCH(AT$3,_xlfn.ANCHORARRAY($P$3))+1)&lt;=2),
                             OR(_xlfn.XMATCH($N7,_xlfn.ANCHORARRAY($N$5))&lt;=2,(COUNT(_xlfn.ANCHORARRAY($N$5))-_xlfn.XMATCH($N7,_xlfn.ANCHORARRAY($N$5))+1)&lt;=2),
OR(COUNT(_xlfn._xlws.FILTER($F$101:$F$108,($F$101:$F$108=AT$3)*($G$101:$G$108=$N7)))=1,
        ISODD(COUNT(_xlfn._xlws.SORT(_xlfn._xlws.FILTER($G$101:$G$108,($F$101:$F$108=AT$3)*($G$101:$G$108&lt;=$N7)))))),
OR(COUNT(_xlfn._xlws.FILTER($F$101:$F$108,($F$101:$F$108=AT$3)*($G$101:$G$108=$N7)))=1,
        ISODD(COUNT(_xlfn._xlws.SORT(_xlfn._xlws.FILTER($F$101:$F$108,($G$101:$G$108=$N7)*($F$101:$F$108&lt;=AT$3))))))
),$L$8,""))</f>
        <v/>
      </c>
      <c r="AU7" s="21" cm="1">
        <f t="array" ref="AU7">IFERROR(ROUND(_xlfn.XLOOKUP(AU$3&amp;$N7,$F$3:$F$643&amp;$G$3:$G$643,$H$3:$H$643,""),2),
                   IF(OR(
                             OR(_xlfn.XMATCH(AU$3,_xlfn.ANCHORARRAY($P$3))&lt;=2,(COUNT(_xlfn.ANCHORARRAY($P$3))-_xlfn.XMATCH(AU$3,_xlfn.ANCHORARRAY($P$3))+1)&lt;=2),
                             OR(_xlfn.XMATCH($N7,_xlfn.ANCHORARRAY($N$5))&lt;=2,(COUNT(_xlfn.ANCHORARRAY($N$5))-_xlfn.XMATCH($N7,_xlfn.ANCHORARRAY($N$5))+1)&lt;=2),
OR(COUNT(_xlfn._xlws.FILTER($F$101:$F$108,($F$101:$F$108=AU$3)*($G$101:$G$108=$N7)))=1,
        ISODD(COUNT(_xlfn._xlws.SORT(_xlfn._xlws.FILTER($G$101:$G$108,($F$101:$F$108=AU$3)*($G$101:$G$108&lt;=$N7)))))),
OR(COUNT(_xlfn._xlws.FILTER($F$101:$F$108,($F$101:$F$108=AU$3)*($G$101:$G$108=$N7)))=1,
        ISODD(COUNT(_xlfn._xlws.SORT(_xlfn._xlws.FILTER($F$101:$F$108,($G$101:$G$108=$N7)*($F$101:$F$108&lt;=AU$3))))))
),$L$8,""))</f>
        <v>0</v>
      </c>
      <c r="AV7" s="21" cm="1">
        <f t="array" ref="AV7">IFERROR(ROUND(_xlfn.XLOOKUP(AV$3&amp;$N7,$F$3:$F$643&amp;$G$3:$G$643,$H$3:$H$643,""),2),
                   IF(OR(
                             OR(_xlfn.XMATCH(AV$3,_xlfn.ANCHORARRAY($P$3))&lt;=2,(COUNT(_xlfn.ANCHORARRAY($P$3))-_xlfn.XMATCH(AV$3,_xlfn.ANCHORARRAY($P$3))+1)&lt;=2),
                             OR(_xlfn.XMATCH($N7,_xlfn.ANCHORARRAY($N$5))&lt;=2,(COUNT(_xlfn.ANCHORARRAY($N$5))-_xlfn.XMATCH($N7,_xlfn.ANCHORARRAY($N$5))+1)&lt;=2),
OR(COUNT(_xlfn._xlws.FILTER($F$101:$F$108,($F$101:$F$108=AV$3)*($G$101:$G$108=$N7)))=1,
        ISODD(COUNT(_xlfn._xlws.SORT(_xlfn._xlws.FILTER($G$101:$G$108,($F$101:$F$108=AV$3)*($G$101:$G$108&lt;=$N7)))))),
OR(COUNT(_xlfn._xlws.FILTER($F$101:$F$108,($F$101:$F$108=AV$3)*($G$101:$G$108=$N7)))=1,
        ISODD(COUNT(_xlfn._xlws.SORT(_xlfn._xlws.FILTER($F$101:$F$108,($G$101:$G$108=$N7)*($F$101:$F$108&lt;=AV$3))))))
),$L$8,""))</f>
        <v>-9</v>
      </c>
      <c r="AW7" s="21" cm="1">
        <f t="array" ref="AW7">IFERROR(ROUND(_xlfn.XLOOKUP(AW$3&amp;$N7,$F$3:$F$643&amp;$G$3:$G$643,$H$3:$H$643,""),2),
                   IF(OR(
                             OR(_xlfn.XMATCH(AW$3,_xlfn.ANCHORARRAY($P$3))&lt;=2,(COUNT(_xlfn.ANCHORARRAY($P$3))-_xlfn.XMATCH(AW$3,_xlfn.ANCHORARRAY($P$3))+1)&lt;=2),
                             OR(_xlfn.XMATCH($N7,_xlfn.ANCHORARRAY($N$5))&lt;=2,(COUNT(_xlfn.ANCHORARRAY($N$5))-_xlfn.XMATCH($N7,_xlfn.ANCHORARRAY($N$5))+1)&lt;=2),
OR(COUNT(_xlfn._xlws.FILTER($F$101:$F$108,($F$101:$F$108=AW$3)*($G$101:$G$108=$N7)))=1,
        ISODD(COUNT(_xlfn._xlws.SORT(_xlfn._xlws.FILTER($G$101:$G$108,($F$101:$F$108=AW$3)*($G$101:$G$108&lt;=$N7)))))),
OR(COUNT(_xlfn._xlws.FILTER($F$101:$F$108,($F$101:$F$108=AW$3)*($G$101:$G$108=$N7)))=1,
        ISODD(COUNT(_xlfn._xlws.SORT(_xlfn._xlws.FILTER($F$101:$F$108,($G$101:$G$108=$N7)*($F$101:$F$108&lt;=AW$3))))))
),$L$8,""))</f>
        <v>-9</v>
      </c>
      <c r="AX7" s="21"/>
      <c r="AY7" s="21"/>
      <c r="AZ7" s="15"/>
      <c r="BA7" s="77"/>
      <c r="BB7" s="98" t="str">
        <f t="shared" si="5"/>
        <v xml:space="preserve">-9-9-9-9-9-9-9-9000.70.50.60-9-9; </v>
      </c>
      <c r="BC7" s="98" t="s">
        <v>571</v>
      </c>
      <c r="BD7" s="77"/>
      <c r="BE7" s="77"/>
      <c r="BF7" s="77"/>
      <c r="BG7" s="77"/>
      <c r="BH7" s="77"/>
      <c r="BI7" s="7" t="s">
        <v>669</v>
      </c>
      <c r="BJ7"/>
      <c r="BK7">
        <v>5</v>
      </c>
      <c r="BL7" s="33" t="e">
        <f t="shared" si="0"/>
        <v>#REF!</v>
      </c>
    </row>
    <row r="8" spans="1:64" ht="20.100000000000001" customHeight="1" x14ac:dyDescent="0.3">
      <c r="A8" s="7" t="s">
        <v>80</v>
      </c>
      <c r="B8" s="9" t="s">
        <v>46</v>
      </c>
      <c r="C8" s="17">
        <f t="shared" si="1"/>
        <v>52.825400000000002</v>
      </c>
      <c r="D8" s="18">
        <f t="shared" si="1"/>
        <v>121.1709</v>
      </c>
      <c r="E8" s="64">
        <f t="shared" si="1"/>
        <v>0</v>
      </c>
      <c r="F8" s="17">
        <f t="shared" si="2"/>
        <v>9.8000000000000007</v>
      </c>
      <c r="G8" s="18">
        <f t="shared" si="3"/>
        <v>16.12</v>
      </c>
      <c r="H8" s="19">
        <f t="shared" si="4"/>
        <v>0</v>
      </c>
      <c r="I8" s="8" t="str" cm="1">
        <f t="array" ref="I8">_xlfn.CONCAT(ROUND(F8:H8,2)&amp;", ")</f>
        <v xml:space="preserve">9.8, 16.12, 0, </v>
      </c>
      <c r="J8" s="8"/>
      <c r="K8" s="7" t="s">
        <v>674</v>
      </c>
      <c r="L8" s="96">
        <f>MIN(H3:H643)</f>
        <v>-9</v>
      </c>
      <c r="M8" s="8"/>
      <c r="N8" s="31">
        <v>15.9</v>
      </c>
      <c r="O8" s="15"/>
      <c r="P8" s="21" cm="1">
        <f t="array" ref="P8">IFERROR(ROUND(_xlfn.XLOOKUP(P$3&amp;$N8,$F$3:$F$643&amp;$G$3:$G$643,$H$3:$H$643,""),2),
                   IF(OR(
                             OR(_xlfn.XMATCH(P$3,_xlfn.ANCHORARRAY($P$3))&lt;=2,(COUNT(_xlfn.ANCHORARRAY($P$3))-_xlfn.XMATCH(P$3,_xlfn.ANCHORARRAY($P$3))+1)&lt;=2),
                             OR(_xlfn.XMATCH($N8,_xlfn.ANCHORARRAY($N$5))&lt;=2,(COUNT(_xlfn.ANCHORARRAY($N$5))-_xlfn.XMATCH($N8,_xlfn.ANCHORARRAY($N$5))+1)&lt;=2),
OR(COUNT(_xlfn._xlws.FILTER($F$101:$F$108,($F$101:$F$108=P$3)*($G$101:$G$108=$N8)))=1,
        ISODD(COUNT(_xlfn._xlws.SORT(_xlfn._xlws.FILTER($G$101:$G$108,($F$101:$F$108=P$3)*($G$101:$G$108&lt;=$N8)))))),
OR(COUNT(_xlfn._xlws.FILTER($F$101:$F$108,($F$101:$F$108=P$3)*($G$101:$G$108=$N8)))=1,
        ISODD(COUNT(_xlfn._xlws.SORT(_xlfn._xlws.FILTER($F$101:$F$108,($G$101:$G$108=$N8)*($F$101:$F$108&lt;=P$3))))))
),$L$8,""))</f>
        <v>-9</v>
      </c>
      <c r="Q8" s="21" cm="1">
        <f t="array" ref="Q8">IFERROR(ROUND(_xlfn.XLOOKUP(Q$3&amp;$N8,$F$3:$F$643&amp;$G$3:$G$643,$H$3:$H$643,""),2),
                   IF(OR(
                             OR(_xlfn.XMATCH(Q$3,_xlfn.ANCHORARRAY($P$3))&lt;=2,(COUNT(_xlfn.ANCHORARRAY($P$3))-_xlfn.XMATCH(Q$3,_xlfn.ANCHORARRAY($P$3))+1)&lt;=2),
                             OR(_xlfn.XMATCH($N8,_xlfn.ANCHORARRAY($N$5))&lt;=2,(COUNT(_xlfn.ANCHORARRAY($N$5))-_xlfn.XMATCH($N8,_xlfn.ANCHORARRAY($N$5))+1)&lt;=2),
OR(COUNT(_xlfn._xlws.FILTER($F$101:$F$108,($F$101:$F$108=Q$3)*($G$101:$G$108=$N8)))=1,
        ISODD(COUNT(_xlfn._xlws.SORT(_xlfn._xlws.FILTER($G$101:$G$108,($F$101:$F$108=Q$3)*($G$101:$G$108&lt;=$N8)))))),
OR(COUNT(_xlfn._xlws.FILTER($F$101:$F$108,($F$101:$F$108=Q$3)*($G$101:$G$108=$N8)))=1,
        ISODD(COUNT(_xlfn._xlws.SORT(_xlfn._xlws.FILTER($F$101:$F$108,($G$101:$G$108=$N8)*($F$101:$F$108&lt;=Q$3))))))
),$L$8,""))</f>
        <v>-9</v>
      </c>
      <c r="R8" s="21" t="str" cm="1">
        <f t="array" ref="R8">IFERROR(ROUND(_xlfn.XLOOKUP(R$3&amp;$N8,$F$3:$F$643&amp;$G$3:$G$643,$H$3:$H$643,""),2),
                   IF(OR(
                             OR(_xlfn.XMATCH(R$3,_xlfn.ANCHORARRAY($P$3))&lt;=2,(COUNT(_xlfn.ANCHORARRAY($P$3))-_xlfn.XMATCH(R$3,_xlfn.ANCHORARRAY($P$3))+1)&lt;=2),
                             OR(_xlfn.XMATCH($N8,_xlfn.ANCHORARRAY($N$5))&lt;=2,(COUNT(_xlfn.ANCHORARRAY($N$5))-_xlfn.XMATCH($N8,_xlfn.ANCHORARRAY($N$5))+1)&lt;=2),
OR(COUNT(_xlfn._xlws.FILTER($F$101:$F$108,($F$101:$F$108=R$3)*($G$101:$G$108=$N8)))=1,
        ISODD(COUNT(_xlfn._xlws.SORT(_xlfn._xlws.FILTER($G$101:$G$108,($F$101:$F$108=R$3)*($G$101:$G$108&lt;=$N8)))))),
OR(COUNT(_xlfn._xlws.FILTER($F$101:$F$108,($F$101:$F$108=R$3)*($G$101:$G$108=$N8)))=1,
        ISODD(COUNT(_xlfn._xlws.SORT(_xlfn._xlws.FILTER($F$101:$F$108,($G$101:$G$108=$N8)*($F$101:$F$108&lt;=R$3))))))
),$L$8,""))</f>
        <v/>
      </c>
      <c r="S8" s="21" t="str" cm="1">
        <f t="array" ref="S8">IFERROR(ROUND(_xlfn.XLOOKUP(S$3&amp;$N8,$F$3:$F$643&amp;$G$3:$G$643,$H$3:$H$643,""),2),
                   IF(OR(
                             OR(_xlfn.XMATCH(S$3,_xlfn.ANCHORARRAY($P$3))&lt;=2,(COUNT(_xlfn.ANCHORARRAY($P$3))-_xlfn.XMATCH(S$3,_xlfn.ANCHORARRAY($P$3))+1)&lt;=2),
                             OR(_xlfn.XMATCH($N8,_xlfn.ANCHORARRAY($N$5))&lt;=2,(COUNT(_xlfn.ANCHORARRAY($N$5))-_xlfn.XMATCH($N8,_xlfn.ANCHORARRAY($N$5))+1)&lt;=2),
OR(COUNT(_xlfn._xlws.FILTER($F$101:$F$108,($F$101:$F$108=S$3)*($G$101:$G$108=$N8)))=1,
        ISODD(COUNT(_xlfn._xlws.SORT(_xlfn._xlws.FILTER($G$101:$G$108,($F$101:$F$108=S$3)*($G$101:$G$108&lt;=$N8)))))),
OR(COUNT(_xlfn._xlws.FILTER($F$101:$F$108,($F$101:$F$108=S$3)*($G$101:$G$108=$N8)))=1,
        ISODD(COUNT(_xlfn._xlws.SORT(_xlfn._xlws.FILTER($F$101:$F$108,($G$101:$G$108=$N8)*($F$101:$F$108&lt;=S$3))))))
),$L$8,""))</f>
        <v/>
      </c>
      <c r="T8" s="21" t="str" cm="1">
        <f t="array" ref="T8">IFERROR(ROUND(_xlfn.XLOOKUP(T$3&amp;$N8,$F$3:$F$643&amp;$G$3:$G$643,$H$3:$H$643,""),2),
                   IF(OR(
                             OR(_xlfn.XMATCH(T$3,_xlfn.ANCHORARRAY($P$3))&lt;=2,(COUNT(_xlfn.ANCHORARRAY($P$3))-_xlfn.XMATCH(T$3,_xlfn.ANCHORARRAY($P$3))+1)&lt;=2),
                             OR(_xlfn.XMATCH($N8,_xlfn.ANCHORARRAY($N$5))&lt;=2,(COUNT(_xlfn.ANCHORARRAY($N$5))-_xlfn.XMATCH($N8,_xlfn.ANCHORARRAY($N$5))+1)&lt;=2),
OR(COUNT(_xlfn._xlws.FILTER($F$101:$F$108,($F$101:$F$108=T$3)*($G$101:$G$108=$N8)))=1,
        ISODD(COUNT(_xlfn._xlws.SORT(_xlfn._xlws.FILTER($G$101:$G$108,($F$101:$F$108=T$3)*($G$101:$G$108&lt;=$N8)))))),
OR(COUNT(_xlfn._xlws.FILTER($F$101:$F$108,($F$101:$F$108=T$3)*($G$101:$G$108=$N8)))=1,
        ISODD(COUNT(_xlfn._xlws.SORT(_xlfn._xlws.FILTER($F$101:$F$108,($G$101:$G$108=$N8)*($F$101:$F$108&lt;=T$3))))))
),$L$8,""))</f>
        <v/>
      </c>
      <c r="U8" s="21" t="str" cm="1">
        <f t="array" ref="U8">IFERROR(ROUND(_xlfn.XLOOKUP(U$3&amp;$N8,$F$3:$F$643&amp;$G$3:$G$643,$H$3:$H$643,""),2),
                   IF(OR(
                             OR(_xlfn.XMATCH(U$3,_xlfn.ANCHORARRAY($P$3))&lt;=2,(COUNT(_xlfn.ANCHORARRAY($P$3))-_xlfn.XMATCH(U$3,_xlfn.ANCHORARRAY($P$3))+1)&lt;=2),
                             OR(_xlfn.XMATCH($N8,_xlfn.ANCHORARRAY($N$5))&lt;=2,(COUNT(_xlfn.ANCHORARRAY($N$5))-_xlfn.XMATCH($N8,_xlfn.ANCHORARRAY($N$5))+1)&lt;=2),
OR(COUNT(_xlfn._xlws.FILTER($F$101:$F$108,($F$101:$F$108=U$3)*($G$101:$G$108=$N8)))=1,
        ISODD(COUNT(_xlfn._xlws.SORT(_xlfn._xlws.FILTER($G$101:$G$108,($F$101:$F$108=U$3)*($G$101:$G$108&lt;=$N8)))))),
OR(COUNT(_xlfn._xlws.FILTER($F$101:$F$108,($F$101:$F$108=U$3)*($G$101:$G$108=$N8)))=1,
        ISODD(COUNT(_xlfn._xlws.SORT(_xlfn._xlws.FILTER($F$101:$F$108,($G$101:$G$108=$N8)*($F$101:$F$108&lt;=U$3))))))
),$L$8,""))</f>
        <v/>
      </c>
      <c r="V8" s="21" t="str" cm="1">
        <f t="array" ref="V8">IFERROR(ROUND(_xlfn.XLOOKUP(V$3&amp;$N8,$F$3:$F$643&amp;$G$3:$G$643,$H$3:$H$643,""),2),
                   IF(OR(
                             OR(_xlfn.XMATCH(V$3,_xlfn.ANCHORARRAY($P$3))&lt;=2,(COUNT(_xlfn.ANCHORARRAY($P$3))-_xlfn.XMATCH(V$3,_xlfn.ANCHORARRAY($P$3))+1)&lt;=2),
                             OR(_xlfn.XMATCH($N8,_xlfn.ANCHORARRAY($N$5))&lt;=2,(COUNT(_xlfn.ANCHORARRAY($N$5))-_xlfn.XMATCH($N8,_xlfn.ANCHORARRAY($N$5))+1)&lt;=2),
OR(COUNT(_xlfn._xlws.FILTER($F$101:$F$108,($F$101:$F$108=V$3)*($G$101:$G$108=$N8)))=1,
        ISODD(COUNT(_xlfn._xlws.SORT(_xlfn._xlws.FILTER($G$101:$G$108,($F$101:$F$108=V$3)*($G$101:$G$108&lt;=$N8)))))),
OR(COUNT(_xlfn._xlws.FILTER($F$101:$F$108,($F$101:$F$108=V$3)*($G$101:$G$108=$N8)))=1,
        ISODD(COUNT(_xlfn._xlws.SORT(_xlfn._xlws.FILTER($F$101:$F$108,($G$101:$G$108=$N8)*($F$101:$F$108&lt;=V$3))))))
),$L$8,""))</f>
        <v/>
      </c>
      <c r="W8" s="21" t="str" cm="1">
        <f t="array" ref="W8">IFERROR(ROUND(_xlfn.XLOOKUP(W$3&amp;$N8,$F$3:$F$643&amp;$G$3:$G$643,$H$3:$H$643,""),2),
                   IF(OR(
                             OR(_xlfn.XMATCH(W$3,_xlfn.ANCHORARRAY($P$3))&lt;=2,(COUNT(_xlfn.ANCHORARRAY($P$3))-_xlfn.XMATCH(W$3,_xlfn.ANCHORARRAY($P$3))+1)&lt;=2),
                             OR(_xlfn.XMATCH($N8,_xlfn.ANCHORARRAY($N$5))&lt;=2,(COUNT(_xlfn.ANCHORARRAY($N$5))-_xlfn.XMATCH($N8,_xlfn.ANCHORARRAY($N$5))+1)&lt;=2),
OR(COUNT(_xlfn._xlws.FILTER($F$101:$F$108,($F$101:$F$108=W$3)*($G$101:$G$108=$N8)))=1,
        ISODD(COUNT(_xlfn._xlws.SORT(_xlfn._xlws.FILTER($G$101:$G$108,($F$101:$F$108=W$3)*($G$101:$G$108&lt;=$N8)))))),
OR(COUNT(_xlfn._xlws.FILTER($F$101:$F$108,($F$101:$F$108=W$3)*($G$101:$G$108=$N8)))=1,
        ISODD(COUNT(_xlfn._xlws.SORT(_xlfn._xlws.FILTER($F$101:$F$108,($G$101:$G$108=$N8)*($F$101:$F$108&lt;=W$3))))))
),$L$8,""))</f>
        <v/>
      </c>
      <c r="X8" s="21" t="str" cm="1">
        <f t="array" ref="X8">IFERROR(ROUND(_xlfn.XLOOKUP(X$3&amp;$N8,$F$3:$F$643&amp;$G$3:$G$643,$H$3:$H$643,""),2),
                   IF(OR(
                             OR(_xlfn.XMATCH(X$3,_xlfn.ANCHORARRAY($P$3))&lt;=2,(COUNT(_xlfn.ANCHORARRAY($P$3))-_xlfn.XMATCH(X$3,_xlfn.ANCHORARRAY($P$3))+1)&lt;=2),
                             OR(_xlfn.XMATCH($N8,_xlfn.ANCHORARRAY($N$5))&lt;=2,(COUNT(_xlfn.ANCHORARRAY($N$5))-_xlfn.XMATCH($N8,_xlfn.ANCHORARRAY($N$5))+1)&lt;=2),
OR(COUNT(_xlfn._xlws.FILTER($F$101:$F$108,($F$101:$F$108=X$3)*($G$101:$G$108=$N8)))=1,
        ISODD(COUNT(_xlfn._xlws.SORT(_xlfn._xlws.FILTER($G$101:$G$108,($F$101:$F$108=X$3)*($G$101:$G$108&lt;=$N8)))))),
OR(COUNT(_xlfn._xlws.FILTER($F$101:$F$108,($F$101:$F$108=X$3)*($G$101:$G$108=$N8)))=1,
        ISODD(COUNT(_xlfn._xlws.SORT(_xlfn._xlws.FILTER($F$101:$F$108,($G$101:$G$108=$N8)*($F$101:$F$108&lt;=X$3))))))
),$L$8,""))</f>
        <v/>
      </c>
      <c r="Y8" s="21" t="str" cm="1">
        <f t="array" ref="Y8">IFERROR(ROUND(_xlfn.XLOOKUP(Y$3&amp;$N8,$F$3:$F$643&amp;$G$3:$G$643,$H$3:$H$643,""),2),
                   IF(OR(
                             OR(_xlfn.XMATCH(Y$3,_xlfn.ANCHORARRAY($P$3))&lt;=2,(COUNT(_xlfn.ANCHORARRAY($P$3))-_xlfn.XMATCH(Y$3,_xlfn.ANCHORARRAY($P$3))+1)&lt;=2),
                             OR(_xlfn.XMATCH($N8,_xlfn.ANCHORARRAY($N$5))&lt;=2,(COUNT(_xlfn.ANCHORARRAY($N$5))-_xlfn.XMATCH($N8,_xlfn.ANCHORARRAY($N$5))+1)&lt;=2),
OR(COUNT(_xlfn._xlws.FILTER($F$101:$F$108,($F$101:$F$108=Y$3)*($G$101:$G$108=$N8)))=1,
        ISODD(COUNT(_xlfn._xlws.SORT(_xlfn._xlws.FILTER($G$101:$G$108,($F$101:$F$108=Y$3)*($G$101:$G$108&lt;=$N8)))))),
OR(COUNT(_xlfn._xlws.FILTER($F$101:$F$108,($F$101:$F$108=Y$3)*($G$101:$G$108=$N8)))=1,
        ISODD(COUNT(_xlfn._xlws.SORT(_xlfn._xlws.FILTER($F$101:$F$108,($G$101:$G$108=$N8)*($F$101:$F$108&lt;=Y$3))))))
),$L$8,""))</f>
        <v/>
      </c>
      <c r="Z8" s="21" t="str" cm="1">
        <f t="array" ref="Z8">IFERROR(ROUND(_xlfn.XLOOKUP(Z$3&amp;$N8,$F$3:$F$643&amp;$G$3:$G$643,$H$3:$H$643,""),2),
                   IF(OR(
                             OR(_xlfn.XMATCH(Z$3,_xlfn.ANCHORARRAY($P$3))&lt;=2,(COUNT(_xlfn.ANCHORARRAY($P$3))-_xlfn.XMATCH(Z$3,_xlfn.ANCHORARRAY($P$3))+1)&lt;=2),
                             OR(_xlfn.XMATCH($N8,_xlfn.ANCHORARRAY($N$5))&lt;=2,(COUNT(_xlfn.ANCHORARRAY($N$5))-_xlfn.XMATCH($N8,_xlfn.ANCHORARRAY($N$5))+1)&lt;=2),
OR(COUNT(_xlfn._xlws.FILTER($F$101:$F$108,($F$101:$F$108=Z$3)*($G$101:$G$108=$N8)))=1,
        ISODD(COUNT(_xlfn._xlws.SORT(_xlfn._xlws.FILTER($G$101:$G$108,($F$101:$F$108=Z$3)*($G$101:$G$108&lt;=$N8)))))),
OR(COUNT(_xlfn._xlws.FILTER($F$101:$F$108,($F$101:$F$108=Z$3)*($G$101:$G$108=$N8)))=1,
        ISODD(COUNT(_xlfn._xlws.SORT(_xlfn._xlws.FILTER($F$101:$F$108,($G$101:$G$108=$N8)*($F$101:$F$108&lt;=Z$3))))))
),$L$8,""))</f>
        <v/>
      </c>
      <c r="AA8" s="21" t="str" cm="1">
        <f t="array" ref="AA8">IFERROR(ROUND(_xlfn.XLOOKUP(AA$3&amp;$N8,$F$3:$F$643&amp;$G$3:$G$643,$H$3:$H$643,""),2),
                   IF(OR(
                             OR(_xlfn.XMATCH(AA$3,_xlfn.ANCHORARRAY($P$3))&lt;=2,(COUNT(_xlfn.ANCHORARRAY($P$3))-_xlfn.XMATCH(AA$3,_xlfn.ANCHORARRAY($P$3))+1)&lt;=2),
                             OR(_xlfn.XMATCH($N8,_xlfn.ANCHORARRAY($N$5))&lt;=2,(COUNT(_xlfn.ANCHORARRAY($N$5))-_xlfn.XMATCH($N8,_xlfn.ANCHORARRAY($N$5))+1)&lt;=2),
OR(COUNT(_xlfn._xlws.FILTER($F$101:$F$108,($F$101:$F$108=AA$3)*($G$101:$G$108=$N8)))=1,
        ISODD(COUNT(_xlfn._xlws.SORT(_xlfn._xlws.FILTER($G$101:$G$108,($F$101:$F$108=AA$3)*($G$101:$G$108&lt;=$N8)))))),
OR(COUNT(_xlfn._xlws.FILTER($F$101:$F$108,($F$101:$F$108=AA$3)*($G$101:$G$108=$N8)))=1,
        ISODD(COUNT(_xlfn._xlws.SORT(_xlfn._xlws.FILTER($F$101:$F$108,($G$101:$G$108=$N8)*($F$101:$F$108&lt;=AA$3))))))
),$L$8,""))</f>
        <v/>
      </c>
      <c r="AB8" s="21" t="str" cm="1">
        <f t="array" ref="AB8">IFERROR(ROUND(_xlfn.XLOOKUP(AB$3&amp;$N8,$F$3:$F$643&amp;$G$3:$G$643,$H$3:$H$643,""),2),
                   IF(OR(
                             OR(_xlfn.XMATCH(AB$3,_xlfn.ANCHORARRAY($P$3))&lt;=2,(COUNT(_xlfn.ANCHORARRAY($P$3))-_xlfn.XMATCH(AB$3,_xlfn.ANCHORARRAY($P$3))+1)&lt;=2),
                             OR(_xlfn.XMATCH($N8,_xlfn.ANCHORARRAY($N$5))&lt;=2,(COUNT(_xlfn.ANCHORARRAY($N$5))-_xlfn.XMATCH($N8,_xlfn.ANCHORARRAY($N$5))+1)&lt;=2),
OR(COUNT(_xlfn._xlws.FILTER($F$101:$F$108,($F$101:$F$108=AB$3)*($G$101:$G$108=$N8)))=1,
        ISODD(COUNT(_xlfn._xlws.SORT(_xlfn._xlws.FILTER($G$101:$G$108,($F$101:$F$108=AB$3)*($G$101:$G$108&lt;=$N8)))))),
OR(COUNT(_xlfn._xlws.FILTER($F$101:$F$108,($F$101:$F$108=AB$3)*($G$101:$G$108=$N8)))=1,
        ISODD(COUNT(_xlfn._xlws.SORT(_xlfn._xlws.FILTER($F$101:$F$108,($G$101:$G$108=$N8)*($F$101:$F$108&lt;=AB$3))))))
),$L$8,""))</f>
        <v/>
      </c>
      <c r="AC8" s="21" t="str" cm="1">
        <f t="array" ref="AC8">IFERROR(ROUND(_xlfn.XLOOKUP(AC$3&amp;$N8,$F$3:$F$643&amp;$G$3:$G$643,$H$3:$H$643,""),2),
                   IF(OR(
                             OR(_xlfn.XMATCH(AC$3,_xlfn.ANCHORARRAY($P$3))&lt;=2,(COUNT(_xlfn.ANCHORARRAY($P$3))-_xlfn.XMATCH(AC$3,_xlfn.ANCHORARRAY($P$3))+1)&lt;=2),
                             OR(_xlfn.XMATCH($N8,_xlfn.ANCHORARRAY($N$5))&lt;=2,(COUNT(_xlfn.ANCHORARRAY($N$5))-_xlfn.XMATCH($N8,_xlfn.ANCHORARRAY($N$5))+1)&lt;=2),
OR(COUNT(_xlfn._xlws.FILTER($F$101:$F$108,($F$101:$F$108=AC$3)*($G$101:$G$108=$N8)))=1,
        ISODD(COUNT(_xlfn._xlws.SORT(_xlfn._xlws.FILTER($G$101:$G$108,($F$101:$F$108=AC$3)*($G$101:$G$108&lt;=$N8)))))),
OR(COUNT(_xlfn._xlws.FILTER($F$101:$F$108,($F$101:$F$108=AC$3)*($G$101:$G$108=$N8)))=1,
        ISODD(COUNT(_xlfn._xlws.SORT(_xlfn._xlws.FILTER($F$101:$F$108,($G$101:$G$108=$N8)*($F$101:$F$108&lt;=AC$3))))))
),$L$8,""))</f>
        <v/>
      </c>
      <c r="AD8" s="21" t="str" cm="1">
        <f t="array" ref="AD8">IFERROR(ROUND(_xlfn.XLOOKUP(AD$3&amp;$N8,$F$3:$F$643&amp;$G$3:$G$643,$H$3:$H$643,""),2),
                   IF(OR(
                             OR(_xlfn.XMATCH(AD$3,_xlfn.ANCHORARRAY($P$3))&lt;=2,(COUNT(_xlfn.ANCHORARRAY($P$3))-_xlfn.XMATCH(AD$3,_xlfn.ANCHORARRAY($P$3))+1)&lt;=2),
                             OR(_xlfn.XMATCH($N8,_xlfn.ANCHORARRAY($N$5))&lt;=2,(COUNT(_xlfn.ANCHORARRAY($N$5))-_xlfn.XMATCH($N8,_xlfn.ANCHORARRAY($N$5))+1)&lt;=2),
OR(COUNT(_xlfn._xlws.FILTER($F$101:$F$108,($F$101:$F$108=AD$3)*($G$101:$G$108=$N8)))=1,
        ISODD(COUNT(_xlfn._xlws.SORT(_xlfn._xlws.FILTER($G$101:$G$108,($F$101:$F$108=AD$3)*($G$101:$G$108&lt;=$N8)))))),
OR(COUNT(_xlfn._xlws.FILTER($F$101:$F$108,($F$101:$F$108=AD$3)*($G$101:$G$108=$N8)))=1,
        ISODD(COUNT(_xlfn._xlws.SORT(_xlfn._xlws.FILTER($F$101:$F$108,($G$101:$G$108=$N8)*($F$101:$F$108&lt;=AD$3))))))
),$L$8,""))</f>
        <v/>
      </c>
      <c r="AE8" s="21" t="str" cm="1">
        <f t="array" ref="AE8">IFERROR(ROUND(_xlfn.XLOOKUP(AE$3&amp;$N8,$F$3:$F$643&amp;$G$3:$G$643,$H$3:$H$643,""),2),
                   IF(OR(
                             OR(_xlfn.XMATCH(AE$3,_xlfn.ANCHORARRAY($P$3))&lt;=2,(COUNT(_xlfn.ANCHORARRAY($P$3))-_xlfn.XMATCH(AE$3,_xlfn.ANCHORARRAY($P$3))+1)&lt;=2),
                             OR(_xlfn.XMATCH($N8,_xlfn.ANCHORARRAY($N$5))&lt;=2,(COUNT(_xlfn.ANCHORARRAY($N$5))-_xlfn.XMATCH($N8,_xlfn.ANCHORARRAY($N$5))+1)&lt;=2),
OR(COUNT(_xlfn._xlws.FILTER($F$101:$F$108,($F$101:$F$108=AE$3)*($G$101:$G$108=$N8)))=1,
        ISODD(COUNT(_xlfn._xlws.SORT(_xlfn._xlws.FILTER($G$101:$G$108,($F$101:$F$108=AE$3)*($G$101:$G$108&lt;=$N8)))))),
OR(COUNT(_xlfn._xlws.FILTER($F$101:$F$108,($F$101:$F$108=AE$3)*($G$101:$G$108=$N8)))=1,
        ISODD(COUNT(_xlfn._xlws.SORT(_xlfn._xlws.FILTER($F$101:$F$108,($G$101:$G$108=$N8)*($F$101:$F$108&lt;=AE$3))))))
),$L$8,""))</f>
        <v/>
      </c>
      <c r="AF8" s="21" cm="1">
        <f t="array" ref="AF8">IFERROR(ROUND(_xlfn.XLOOKUP(AF$3&amp;$N8,$F$3:$F$643&amp;$G$3:$G$643,$H$3:$H$643,""),2),
                   IF(OR(
                             OR(_xlfn.XMATCH(AF$3,_xlfn.ANCHORARRAY($P$3))&lt;=2,(COUNT(_xlfn.ANCHORARRAY($P$3))-_xlfn.XMATCH(AF$3,_xlfn.ANCHORARRAY($P$3))+1)&lt;=2),
                             OR(_xlfn.XMATCH($N8,_xlfn.ANCHORARRAY($N$5))&lt;=2,(COUNT(_xlfn.ANCHORARRAY($N$5))-_xlfn.XMATCH($N8,_xlfn.ANCHORARRAY($N$5))+1)&lt;=2),
OR(COUNT(_xlfn._xlws.FILTER($F$101:$F$108,($F$101:$F$108=AF$3)*($G$101:$G$108=$N8)))=1,
        ISODD(COUNT(_xlfn._xlws.SORT(_xlfn._xlws.FILTER($G$101:$G$108,($F$101:$F$108=AF$3)*($G$101:$G$108&lt;=$N8)))))),
OR(COUNT(_xlfn._xlws.FILTER($F$101:$F$108,($F$101:$F$108=AF$3)*($G$101:$G$108=$N8)))=1,
        ISODD(COUNT(_xlfn._xlws.SORT(_xlfn._xlws.FILTER($F$101:$F$108,($G$101:$G$108=$N8)*($F$101:$F$108&lt;=AF$3))))))
),$L$8,""))</f>
        <v>-9</v>
      </c>
      <c r="AG8" s="21" cm="1">
        <f t="array" ref="AG8">IFERROR(ROUND(_xlfn.XLOOKUP(AG$3&amp;$N8,$F$3:$F$643&amp;$G$3:$G$643,$H$3:$H$643,""),2),
                   IF(OR(
                             OR(_xlfn.XMATCH(AG$3,_xlfn.ANCHORARRAY($P$3))&lt;=2,(COUNT(_xlfn.ANCHORARRAY($P$3))-_xlfn.XMATCH(AG$3,_xlfn.ANCHORARRAY($P$3))+1)&lt;=2),
                             OR(_xlfn.XMATCH($N8,_xlfn.ANCHORARRAY($N$5))&lt;=2,(COUNT(_xlfn.ANCHORARRAY($N$5))-_xlfn.XMATCH($N8,_xlfn.ANCHORARRAY($N$5))+1)&lt;=2),
OR(COUNT(_xlfn._xlws.FILTER($F$101:$F$108,($F$101:$F$108=AG$3)*($G$101:$G$108=$N8)))=1,
        ISODD(COUNT(_xlfn._xlws.SORT(_xlfn._xlws.FILTER($G$101:$G$108,($F$101:$F$108=AG$3)*($G$101:$G$108&lt;=$N8)))))),
OR(COUNT(_xlfn._xlws.FILTER($F$101:$F$108,($F$101:$F$108=AG$3)*($G$101:$G$108=$N8)))=1,
        ISODD(COUNT(_xlfn._xlws.SORT(_xlfn._xlws.FILTER($F$101:$F$108,($G$101:$G$108=$N8)*($F$101:$F$108&lt;=AG$3))))))
),$L$8,""))</f>
        <v>0.7</v>
      </c>
      <c r="AH8" s="21" t="str" cm="1">
        <f t="array" ref="AH8">IFERROR(ROUND(_xlfn.XLOOKUP(AH$3&amp;$N8,$F$3:$F$643&amp;$G$3:$G$643,$H$3:$H$643,""),2),
                   IF(OR(
                             OR(_xlfn.XMATCH(AH$3,_xlfn.ANCHORARRAY($P$3))&lt;=2,(COUNT(_xlfn.ANCHORARRAY($P$3))-_xlfn.XMATCH(AH$3,_xlfn.ANCHORARRAY($P$3))+1)&lt;=2),
                             OR(_xlfn.XMATCH($N8,_xlfn.ANCHORARRAY($N$5))&lt;=2,(COUNT(_xlfn.ANCHORARRAY($N$5))-_xlfn.XMATCH($N8,_xlfn.ANCHORARRAY($N$5))+1)&lt;=2),
OR(COUNT(_xlfn._xlws.FILTER($F$101:$F$108,($F$101:$F$108=AH$3)*($G$101:$G$108=$N8)))=1,
        ISODD(COUNT(_xlfn._xlws.SORT(_xlfn._xlws.FILTER($G$101:$G$108,($F$101:$F$108=AH$3)*($G$101:$G$108&lt;=$N8)))))),
OR(COUNT(_xlfn._xlws.FILTER($F$101:$F$108,($F$101:$F$108=AH$3)*($G$101:$G$108=$N8)))=1,
        ISODD(COUNT(_xlfn._xlws.SORT(_xlfn._xlws.FILTER($F$101:$F$108,($G$101:$G$108=$N8)*($F$101:$F$108&lt;=AH$3))))))
),$L$8,""))</f>
        <v/>
      </c>
      <c r="AI8" s="21" cm="1">
        <f t="array" ref="AI8">IFERROR(ROUND(_xlfn.XLOOKUP(AI$3&amp;$N8,$F$3:$F$643&amp;$G$3:$G$643,$H$3:$H$643,""),2),
                   IF(OR(
                             OR(_xlfn.XMATCH(AI$3,_xlfn.ANCHORARRAY($P$3))&lt;=2,(COUNT(_xlfn.ANCHORARRAY($P$3))-_xlfn.XMATCH(AI$3,_xlfn.ANCHORARRAY($P$3))+1)&lt;=2),
                             OR(_xlfn.XMATCH($N8,_xlfn.ANCHORARRAY($N$5))&lt;=2,(COUNT(_xlfn.ANCHORARRAY($N$5))-_xlfn.XMATCH($N8,_xlfn.ANCHORARRAY($N$5))+1)&lt;=2),
OR(COUNT(_xlfn._xlws.FILTER($F$101:$F$108,($F$101:$F$108=AI$3)*($G$101:$G$108=$N8)))=1,
        ISODD(COUNT(_xlfn._xlws.SORT(_xlfn._xlws.FILTER($G$101:$G$108,($F$101:$F$108=AI$3)*($G$101:$G$108&lt;=$N8)))))),
OR(COUNT(_xlfn._xlws.FILTER($F$101:$F$108,($F$101:$F$108=AI$3)*($G$101:$G$108=$N8)))=1,
        ISODD(COUNT(_xlfn._xlws.SORT(_xlfn._xlws.FILTER($F$101:$F$108,($G$101:$G$108=$N8)*($F$101:$F$108&lt;=AI$3))))))
),$L$8,""))</f>
        <v>0</v>
      </c>
      <c r="AJ8" s="21" t="str" cm="1">
        <f t="array" ref="AJ8">IFERROR(ROUND(_xlfn.XLOOKUP(AJ$3&amp;$N8,$F$3:$F$643&amp;$G$3:$G$643,$H$3:$H$643,""),2),
                   IF(OR(
                             OR(_xlfn.XMATCH(AJ$3,_xlfn.ANCHORARRAY($P$3))&lt;=2,(COUNT(_xlfn.ANCHORARRAY($P$3))-_xlfn.XMATCH(AJ$3,_xlfn.ANCHORARRAY($P$3))+1)&lt;=2),
                             OR(_xlfn.XMATCH($N8,_xlfn.ANCHORARRAY($N$5))&lt;=2,(COUNT(_xlfn.ANCHORARRAY($N$5))-_xlfn.XMATCH($N8,_xlfn.ANCHORARRAY($N$5))+1)&lt;=2),
OR(COUNT(_xlfn._xlws.FILTER($F$101:$F$108,($F$101:$F$108=AJ$3)*($G$101:$G$108=$N8)))=1,
        ISODD(COUNT(_xlfn._xlws.SORT(_xlfn._xlws.FILTER($G$101:$G$108,($F$101:$F$108=AJ$3)*($G$101:$G$108&lt;=$N8)))))),
OR(COUNT(_xlfn._xlws.FILTER($F$101:$F$108,($F$101:$F$108=AJ$3)*($G$101:$G$108=$N8)))=1,
        ISODD(COUNT(_xlfn._xlws.SORT(_xlfn._xlws.FILTER($F$101:$F$108,($G$101:$G$108=$N8)*($F$101:$F$108&lt;=AJ$3))))))
),$L$8,""))</f>
        <v/>
      </c>
      <c r="AK8" s="21" t="str" cm="1">
        <f t="array" ref="AK8">IFERROR(ROUND(_xlfn.XLOOKUP(AK$3&amp;$N8,$F$3:$F$643&amp;$G$3:$G$643,$H$3:$H$643,""),2),
                   IF(OR(
                             OR(_xlfn.XMATCH(AK$3,_xlfn.ANCHORARRAY($P$3))&lt;=2,(COUNT(_xlfn.ANCHORARRAY($P$3))-_xlfn.XMATCH(AK$3,_xlfn.ANCHORARRAY($P$3))+1)&lt;=2),
                             OR(_xlfn.XMATCH($N8,_xlfn.ANCHORARRAY($N$5))&lt;=2,(COUNT(_xlfn.ANCHORARRAY($N$5))-_xlfn.XMATCH($N8,_xlfn.ANCHORARRAY($N$5))+1)&lt;=2),
OR(COUNT(_xlfn._xlws.FILTER($F$101:$F$108,($F$101:$F$108=AK$3)*($G$101:$G$108=$N8)))=1,
        ISODD(COUNT(_xlfn._xlws.SORT(_xlfn._xlws.FILTER($G$101:$G$108,($F$101:$F$108=AK$3)*($G$101:$G$108&lt;=$N8)))))),
OR(COUNT(_xlfn._xlws.FILTER($F$101:$F$108,($F$101:$F$108=AK$3)*($G$101:$G$108=$N8)))=1,
        ISODD(COUNT(_xlfn._xlws.SORT(_xlfn._xlws.FILTER($F$101:$F$108,($G$101:$G$108=$N8)*($F$101:$F$108&lt;=AK$3))))))
),$L$8,""))</f>
        <v/>
      </c>
      <c r="AL8" s="21" t="str" cm="1">
        <f t="array" ref="AL8">IFERROR(ROUND(_xlfn.XLOOKUP(AL$3&amp;$N8,$F$3:$F$643&amp;$G$3:$G$643,$H$3:$H$643,""),2),
                   IF(OR(
                             OR(_xlfn.XMATCH(AL$3,_xlfn.ANCHORARRAY($P$3))&lt;=2,(COUNT(_xlfn.ANCHORARRAY($P$3))-_xlfn.XMATCH(AL$3,_xlfn.ANCHORARRAY($P$3))+1)&lt;=2),
                             OR(_xlfn.XMATCH($N8,_xlfn.ANCHORARRAY($N$5))&lt;=2,(COUNT(_xlfn.ANCHORARRAY($N$5))-_xlfn.XMATCH($N8,_xlfn.ANCHORARRAY($N$5))+1)&lt;=2),
OR(COUNT(_xlfn._xlws.FILTER($F$101:$F$108,($F$101:$F$108=AL$3)*($G$101:$G$108=$N8)))=1,
        ISODD(COUNT(_xlfn._xlws.SORT(_xlfn._xlws.FILTER($G$101:$G$108,($F$101:$F$108=AL$3)*($G$101:$G$108&lt;=$N8)))))),
OR(COUNT(_xlfn._xlws.FILTER($F$101:$F$108,($F$101:$F$108=AL$3)*($G$101:$G$108=$N8)))=1,
        ISODD(COUNT(_xlfn._xlws.SORT(_xlfn._xlws.FILTER($F$101:$F$108,($G$101:$G$108=$N8)*($F$101:$F$108&lt;=AL$3))))))
),$L$8,""))</f>
        <v/>
      </c>
      <c r="AM8" s="21" t="str" cm="1">
        <f t="array" ref="AM8">IFERROR(ROUND(_xlfn.XLOOKUP(AM$3&amp;$N8,$F$3:$F$643&amp;$G$3:$G$643,$H$3:$H$643,""),2),
                   IF(OR(
                             OR(_xlfn.XMATCH(AM$3,_xlfn.ANCHORARRAY($P$3))&lt;=2,(COUNT(_xlfn.ANCHORARRAY($P$3))-_xlfn.XMATCH(AM$3,_xlfn.ANCHORARRAY($P$3))+1)&lt;=2),
                             OR(_xlfn.XMATCH($N8,_xlfn.ANCHORARRAY($N$5))&lt;=2,(COUNT(_xlfn.ANCHORARRAY($N$5))-_xlfn.XMATCH($N8,_xlfn.ANCHORARRAY($N$5))+1)&lt;=2),
OR(COUNT(_xlfn._xlws.FILTER($F$101:$F$108,($F$101:$F$108=AM$3)*($G$101:$G$108=$N8)))=1,
        ISODD(COUNT(_xlfn._xlws.SORT(_xlfn._xlws.FILTER($G$101:$G$108,($F$101:$F$108=AM$3)*($G$101:$G$108&lt;=$N8)))))),
OR(COUNT(_xlfn._xlws.FILTER($F$101:$F$108,($F$101:$F$108=AM$3)*($G$101:$G$108=$N8)))=1,
        ISODD(COUNT(_xlfn._xlws.SORT(_xlfn._xlws.FILTER($F$101:$F$108,($G$101:$G$108=$N8)*($F$101:$F$108&lt;=AM$3))))))
),$L$8,""))</f>
        <v/>
      </c>
      <c r="AN8" s="21" t="str" cm="1">
        <f t="array" ref="AN8">IFERROR(ROUND(_xlfn.XLOOKUP(AN$3&amp;$N8,$F$3:$F$643&amp;$G$3:$G$643,$H$3:$H$643,""),2),
                   IF(OR(
                             OR(_xlfn.XMATCH(AN$3,_xlfn.ANCHORARRAY($P$3))&lt;=2,(COUNT(_xlfn.ANCHORARRAY($P$3))-_xlfn.XMATCH(AN$3,_xlfn.ANCHORARRAY($P$3))+1)&lt;=2),
                             OR(_xlfn.XMATCH($N8,_xlfn.ANCHORARRAY($N$5))&lt;=2,(COUNT(_xlfn.ANCHORARRAY($N$5))-_xlfn.XMATCH($N8,_xlfn.ANCHORARRAY($N$5))+1)&lt;=2),
OR(COUNT(_xlfn._xlws.FILTER($F$101:$F$108,($F$101:$F$108=AN$3)*($G$101:$G$108=$N8)))=1,
        ISODD(COUNT(_xlfn._xlws.SORT(_xlfn._xlws.FILTER($G$101:$G$108,($F$101:$F$108=AN$3)*($G$101:$G$108&lt;=$N8)))))),
OR(COUNT(_xlfn._xlws.FILTER($F$101:$F$108,($F$101:$F$108=AN$3)*($G$101:$G$108=$N8)))=1,
        ISODD(COUNT(_xlfn._xlws.SORT(_xlfn._xlws.FILTER($F$101:$F$108,($G$101:$G$108=$N8)*($F$101:$F$108&lt;=AN$3))))))
),$L$8,""))</f>
        <v/>
      </c>
      <c r="AO8" s="21" t="str" cm="1">
        <f t="array" ref="AO8">IFERROR(ROUND(_xlfn.XLOOKUP(AO$3&amp;$N8,$F$3:$F$643&amp;$G$3:$G$643,$H$3:$H$643,""),2),
                   IF(OR(
                             OR(_xlfn.XMATCH(AO$3,_xlfn.ANCHORARRAY($P$3))&lt;=2,(COUNT(_xlfn.ANCHORARRAY($P$3))-_xlfn.XMATCH(AO$3,_xlfn.ANCHORARRAY($P$3))+1)&lt;=2),
                             OR(_xlfn.XMATCH($N8,_xlfn.ANCHORARRAY($N$5))&lt;=2,(COUNT(_xlfn.ANCHORARRAY($N$5))-_xlfn.XMATCH($N8,_xlfn.ANCHORARRAY($N$5))+1)&lt;=2),
OR(COUNT(_xlfn._xlws.FILTER($F$101:$F$108,($F$101:$F$108=AO$3)*($G$101:$G$108=$N8)))=1,
        ISODD(COUNT(_xlfn._xlws.SORT(_xlfn._xlws.FILTER($G$101:$G$108,($F$101:$F$108=AO$3)*($G$101:$G$108&lt;=$N8)))))),
OR(COUNT(_xlfn._xlws.FILTER($F$101:$F$108,($F$101:$F$108=AO$3)*($G$101:$G$108=$N8)))=1,
        ISODD(COUNT(_xlfn._xlws.SORT(_xlfn._xlws.FILTER($F$101:$F$108,($G$101:$G$108=$N8)*($F$101:$F$108&lt;=AO$3))))))
),$L$8,""))</f>
        <v/>
      </c>
      <c r="AP8" s="21" cm="1">
        <f t="array" ref="AP8">IFERROR(ROUND(_xlfn.XLOOKUP(AP$3&amp;$N8,$F$3:$F$643&amp;$G$3:$G$643,$H$3:$H$643,""),2),
                   IF(OR(
                             OR(_xlfn.XMATCH(AP$3,_xlfn.ANCHORARRAY($P$3))&lt;=2,(COUNT(_xlfn.ANCHORARRAY($P$3))-_xlfn.XMATCH(AP$3,_xlfn.ANCHORARRAY($P$3))+1)&lt;=2),
                             OR(_xlfn.XMATCH($N8,_xlfn.ANCHORARRAY($N$5))&lt;=2,(COUNT(_xlfn.ANCHORARRAY($N$5))-_xlfn.XMATCH($N8,_xlfn.ANCHORARRAY($N$5))+1)&lt;=2),
OR(COUNT(_xlfn._xlws.FILTER($F$101:$F$108,($F$101:$F$108=AP$3)*($G$101:$G$108=$N8)))=1,
        ISODD(COUNT(_xlfn._xlws.SORT(_xlfn._xlws.FILTER($G$101:$G$108,($F$101:$F$108=AP$3)*($G$101:$G$108&lt;=$N8)))))),
OR(COUNT(_xlfn._xlws.FILTER($F$101:$F$108,($F$101:$F$108=AP$3)*($G$101:$G$108=$N8)))=1,
        ISODD(COUNT(_xlfn._xlws.SORT(_xlfn._xlws.FILTER($F$101:$F$108,($G$101:$G$108=$N8)*($F$101:$F$108&lt;=AP$3))))))
),$L$8,""))</f>
        <v>0.4</v>
      </c>
      <c r="AQ8" s="21" t="str" cm="1">
        <f t="array" ref="AQ8">IFERROR(ROUND(_xlfn.XLOOKUP(AQ$3&amp;$N8,$F$3:$F$643&amp;$G$3:$G$643,$H$3:$H$643,""),2),
                   IF(OR(
                             OR(_xlfn.XMATCH(AQ$3,_xlfn.ANCHORARRAY($P$3))&lt;=2,(COUNT(_xlfn.ANCHORARRAY($P$3))-_xlfn.XMATCH(AQ$3,_xlfn.ANCHORARRAY($P$3))+1)&lt;=2),
                             OR(_xlfn.XMATCH($N8,_xlfn.ANCHORARRAY($N$5))&lt;=2,(COUNT(_xlfn.ANCHORARRAY($N$5))-_xlfn.XMATCH($N8,_xlfn.ANCHORARRAY($N$5))+1)&lt;=2),
OR(COUNT(_xlfn._xlws.FILTER($F$101:$F$108,($F$101:$F$108=AQ$3)*($G$101:$G$108=$N8)))=1,
        ISODD(COUNT(_xlfn._xlws.SORT(_xlfn._xlws.FILTER($G$101:$G$108,($F$101:$F$108=AQ$3)*($G$101:$G$108&lt;=$N8)))))),
OR(COUNT(_xlfn._xlws.FILTER($F$101:$F$108,($F$101:$F$108=AQ$3)*($G$101:$G$108=$N8)))=1,
        ISODD(COUNT(_xlfn._xlws.SORT(_xlfn._xlws.FILTER($F$101:$F$108,($G$101:$G$108=$N8)*($F$101:$F$108&lt;=AQ$3))))))
),$L$8,""))</f>
        <v/>
      </c>
      <c r="AR8" s="21" cm="1">
        <f t="array" ref="AR8">IFERROR(ROUND(_xlfn.XLOOKUP(AR$3&amp;$N8,$F$3:$F$643&amp;$G$3:$G$643,$H$3:$H$643,""),2),
                   IF(OR(
                             OR(_xlfn.XMATCH(AR$3,_xlfn.ANCHORARRAY($P$3))&lt;=2,(COUNT(_xlfn.ANCHORARRAY($P$3))-_xlfn.XMATCH(AR$3,_xlfn.ANCHORARRAY($P$3))+1)&lt;=2),
                             OR(_xlfn.XMATCH($N8,_xlfn.ANCHORARRAY($N$5))&lt;=2,(COUNT(_xlfn.ANCHORARRAY($N$5))-_xlfn.XMATCH($N8,_xlfn.ANCHORARRAY($N$5))+1)&lt;=2),
OR(COUNT(_xlfn._xlws.FILTER($F$101:$F$108,($F$101:$F$108=AR$3)*($G$101:$G$108=$N8)))=1,
        ISODD(COUNT(_xlfn._xlws.SORT(_xlfn._xlws.FILTER($G$101:$G$108,($F$101:$F$108=AR$3)*($G$101:$G$108&lt;=$N8)))))),
OR(COUNT(_xlfn._xlws.FILTER($F$101:$F$108,($F$101:$F$108=AR$3)*($G$101:$G$108=$N8)))=1,
        ISODD(COUNT(_xlfn._xlws.SORT(_xlfn._xlws.FILTER($F$101:$F$108,($G$101:$G$108=$N8)*($F$101:$F$108&lt;=AR$3))))))
),$L$8,""))</f>
        <v>0.4</v>
      </c>
      <c r="AS8" s="21" cm="1">
        <f t="array" ref="AS8">IFERROR(ROUND(_xlfn.XLOOKUP(AS$3&amp;$N8,$F$3:$F$643&amp;$G$3:$G$643,$H$3:$H$643,""),2),
                   IF(OR(
                             OR(_xlfn.XMATCH(AS$3,_xlfn.ANCHORARRAY($P$3))&lt;=2,(COUNT(_xlfn.ANCHORARRAY($P$3))-_xlfn.XMATCH(AS$3,_xlfn.ANCHORARRAY($P$3))+1)&lt;=2),
                             OR(_xlfn.XMATCH($N8,_xlfn.ANCHORARRAY($N$5))&lt;=2,(COUNT(_xlfn.ANCHORARRAY($N$5))-_xlfn.XMATCH($N8,_xlfn.ANCHORARRAY($N$5))+1)&lt;=2),
OR(COUNT(_xlfn._xlws.FILTER($F$101:$F$108,($F$101:$F$108=AS$3)*($G$101:$G$108=$N8)))=1,
        ISODD(COUNT(_xlfn._xlws.SORT(_xlfn._xlws.FILTER($G$101:$G$108,($F$101:$F$108=AS$3)*($G$101:$G$108&lt;=$N8)))))),
OR(COUNT(_xlfn._xlws.FILTER($F$101:$F$108,($F$101:$F$108=AS$3)*($G$101:$G$108=$N8)))=1,
        ISODD(COUNT(_xlfn._xlws.SORT(_xlfn._xlws.FILTER($F$101:$F$108,($G$101:$G$108=$N8)*($F$101:$F$108&lt;=AS$3))))))
),$L$8,""))</f>
        <v>0.4</v>
      </c>
      <c r="AT8" s="21" t="str" cm="1">
        <f t="array" ref="AT8">IFERROR(ROUND(_xlfn.XLOOKUP(AT$3&amp;$N8,$F$3:$F$643&amp;$G$3:$G$643,$H$3:$H$643,""),2),
                   IF(OR(
                             OR(_xlfn.XMATCH(AT$3,_xlfn.ANCHORARRAY($P$3))&lt;=2,(COUNT(_xlfn.ANCHORARRAY($P$3))-_xlfn.XMATCH(AT$3,_xlfn.ANCHORARRAY($P$3))+1)&lt;=2),
                             OR(_xlfn.XMATCH($N8,_xlfn.ANCHORARRAY($N$5))&lt;=2,(COUNT(_xlfn.ANCHORARRAY($N$5))-_xlfn.XMATCH($N8,_xlfn.ANCHORARRAY($N$5))+1)&lt;=2),
OR(COUNT(_xlfn._xlws.FILTER($F$101:$F$108,($F$101:$F$108=AT$3)*($G$101:$G$108=$N8)))=1,
        ISODD(COUNT(_xlfn._xlws.SORT(_xlfn._xlws.FILTER($G$101:$G$108,($F$101:$F$108=AT$3)*($G$101:$G$108&lt;=$N8)))))),
OR(COUNT(_xlfn._xlws.FILTER($F$101:$F$108,($F$101:$F$108=AT$3)*($G$101:$G$108=$N8)))=1,
        ISODD(COUNT(_xlfn._xlws.SORT(_xlfn._xlws.FILTER($F$101:$F$108,($G$101:$G$108=$N8)*($F$101:$F$108&lt;=AT$3))))))
),$L$8,""))</f>
        <v/>
      </c>
      <c r="AU8" s="21" cm="1">
        <f t="array" ref="AU8">IFERROR(ROUND(_xlfn.XLOOKUP(AU$3&amp;$N8,$F$3:$F$643&amp;$G$3:$G$643,$H$3:$H$643,""),2),
                   IF(OR(
                             OR(_xlfn.XMATCH(AU$3,_xlfn.ANCHORARRAY($P$3))&lt;=2,(COUNT(_xlfn.ANCHORARRAY($P$3))-_xlfn.XMATCH(AU$3,_xlfn.ANCHORARRAY($P$3))+1)&lt;=2),
                             OR(_xlfn.XMATCH($N8,_xlfn.ANCHORARRAY($N$5))&lt;=2,(COUNT(_xlfn.ANCHORARRAY($N$5))-_xlfn.XMATCH($N8,_xlfn.ANCHORARRAY($N$5))+1)&lt;=2),
OR(COUNT(_xlfn._xlws.FILTER($F$101:$F$108,($F$101:$F$108=AU$3)*($G$101:$G$108=$N8)))=1,
        ISODD(COUNT(_xlfn._xlws.SORT(_xlfn._xlws.FILTER($G$101:$G$108,($F$101:$F$108=AU$3)*($G$101:$G$108&lt;=$N8)))))),
OR(COUNT(_xlfn._xlws.FILTER($F$101:$F$108,($F$101:$F$108=AU$3)*($G$101:$G$108=$N8)))=1,
        ISODD(COUNT(_xlfn._xlws.SORT(_xlfn._xlws.FILTER($F$101:$F$108,($G$101:$G$108=$N8)*($F$101:$F$108&lt;=AU$3))))))
),$L$8,""))</f>
        <v>0.4</v>
      </c>
      <c r="AV8" s="21" cm="1">
        <f t="array" ref="AV8">IFERROR(ROUND(_xlfn.XLOOKUP(AV$3&amp;$N8,$F$3:$F$643&amp;$G$3:$G$643,$H$3:$H$643,""),2),
                   IF(OR(
                             OR(_xlfn.XMATCH(AV$3,_xlfn.ANCHORARRAY($P$3))&lt;=2,(COUNT(_xlfn.ANCHORARRAY($P$3))-_xlfn.XMATCH(AV$3,_xlfn.ANCHORARRAY($P$3))+1)&lt;=2),
                             OR(_xlfn.XMATCH($N8,_xlfn.ANCHORARRAY($N$5))&lt;=2,(COUNT(_xlfn.ANCHORARRAY($N$5))-_xlfn.XMATCH($N8,_xlfn.ANCHORARRAY($N$5))+1)&lt;=2),
OR(COUNT(_xlfn._xlws.FILTER($F$101:$F$108,($F$101:$F$108=AV$3)*($G$101:$G$108=$N8)))=1,
        ISODD(COUNT(_xlfn._xlws.SORT(_xlfn._xlws.FILTER($G$101:$G$108,($F$101:$F$108=AV$3)*($G$101:$G$108&lt;=$N8)))))),
OR(COUNT(_xlfn._xlws.FILTER($F$101:$F$108,($F$101:$F$108=AV$3)*($G$101:$G$108=$N8)))=1,
        ISODD(COUNT(_xlfn._xlws.SORT(_xlfn._xlws.FILTER($F$101:$F$108,($G$101:$G$108=$N8)*($F$101:$F$108&lt;=AV$3))))))
),$L$8,""))</f>
        <v>-9</v>
      </c>
      <c r="AW8" s="21" cm="1">
        <f t="array" ref="AW8">IFERROR(ROUND(_xlfn.XLOOKUP(AW$3&amp;$N8,$F$3:$F$643&amp;$G$3:$G$643,$H$3:$H$643,""),2),
                   IF(OR(
                             OR(_xlfn.XMATCH(AW$3,_xlfn.ANCHORARRAY($P$3))&lt;=2,(COUNT(_xlfn.ANCHORARRAY($P$3))-_xlfn.XMATCH(AW$3,_xlfn.ANCHORARRAY($P$3))+1)&lt;=2),
                             OR(_xlfn.XMATCH($N8,_xlfn.ANCHORARRAY($N$5))&lt;=2,(COUNT(_xlfn.ANCHORARRAY($N$5))-_xlfn.XMATCH($N8,_xlfn.ANCHORARRAY($N$5))+1)&lt;=2),
OR(COUNT(_xlfn._xlws.FILTER($F$101:$F$108,($F$101:$F$108=AW$3)*($G$101:$G$108=$N8)))=1,
        ISODD(COUNT(_xlfn._xlws.SORT(_xlfn._xlws.FILTER($G$101:$G$108,($F$101:$F$108=AW$3)*($G$101:$G$108&lt;=$N8)))))),
OR(COUNT(_xlfn._xlws.FILTER($F$101:$F$108,($F$101:$F$108=AW$3)*($G$101:$G$108=$N8)))=1,
        ISODD(COUNT(_xlfn._xlws.SORT(_xlfn._xlws.FILTER($F$101:$F$108,($G$101:$G$108=$N8)*($F$101:$F$108&lt;=AW$3))))))
),$L$8,""))</f>
        <v>-9</v>
      </c>
      <c r="AX8" s="21"/>
      <c r="AY8" s="21"/>
      <c r="AZ8" s="15"/>
      <c r="BA8" s="77"/>
      <c r="BB8" s="98" t="str">
        <f t="shared" si="5"/>
        <v xml:space="preserve">-9-9-90.700.40.40.40.4-9-9; </v>
      </c>
      <c r="BC8" s="98" t="s">
        <v>572</v>
      </c>
      <c r="BD8" s="77"/>
      <c r="BE8" s="77"/>
      <c r="BF8" s="77"/>
      <c r="BG8" s="77"/>
      <c r="BH8" s="77"/>
      <c r="BI8" s="7" t="s">
        <v>670</v>
      </c>
      <c r="BJ8"/>
      <c r="BK8">
        <v>6</v>
      </c>
      <c r="BL8" s="33" t="e">
        <f t="shared" si="0"/>
        <v>#REF!</v>
      </c>
    </row>
    <row r="9" spans="1:64" ht="20.100000000000001" customHeight="1" x14ac:dyDescent="0.3">
      <c r="A9" s="7" t="s">
        <v>80</v>
      </c>
      <c r="B9" s="9" t="s">
        <v>47</v>
      </c>
      <c r="C9" s="17">
        <f t="shared" si="1"/>
        <v>52.825400000000002</v>
      </c>
      <c r="D9" s="18">
        <f t="shared" si="1"/>
        <v>106.1709</v>
      </c>
      <c r="E9" s="64">
        <f t="shared" si="1"/>
        <v>0</v>
      </c>
      <c r="F9" s="17">
        <f t="shared" si="2"/>
        <v>9.8000000000000007</v>
      </c>
      <c r="G9" s="18">
        <f t="shared" si="3"/>
        <v>1.1200000000000001</v>
      </c>
      <c r="H9" s="19">
        <f t="shared" si="4"/>
        <v>0</v>
      </c>
      <c r="I9" s="8" t="str" cm="1">
        <f t="array" ref="I9">_xlfn.CONCAT(ROUND(F9:H9,2)&amp;", ")</f>
        <v xml:space="preserve">9.8, 1.12, 0, </v>
      </c>
      <c r="J9" s="8"/>
      <c r="K9" s="7" t="str" cm="1">
        <f t="array" aca="1" ref="K9" ca="1">LOWER(INDEX($C$2:$E$2,1,ROW(A1)))&amp;" = ["&amp;_xlfn.CONCAT(ROUND(OFFSET($F$20:$F$23,,ROW(A1)-1),2)&amp;", ",ROUND(OFFSET($F$105:$F$108,,ROW(A1)-1),2)&amp;", ")&amp;"]"</f>
        <v>x = [9.8, 6.45, 6.45, 9.8, 9.75, 9.75, 6.5, 6.5, ]</v>
      </c>
      <c r="L9" s="8" t="s">
        <v>356</v>
      </c>
      <c r="M9" s="8"/>
      <c r="N9" s="31">
        <v>15.77</v>
      </c>
      <c r="O9" s="15"/>
      <c r="P9" s="21" cm="1">
        <f t="array" ref="P9">IFERROR(ROUND(_xlfn.XLOOKUP(P$3&amp;$N9,$F$3:$F$643&amp;$G$3:$G$643,$H$3:$H$643,""),2),
                   IF(OR(
                             OR(_xlfn.XMATCH(P$3,_xlfn.ANCHORARRAY($P$3))&lt;=2,(COUNT(_xlfn.ANCHORARRAY($P$3))-_xlfn.XMATCH(P$3,_xlfn.ANCHORARRAY($P$3))+1)&lt;=2),
                             OR(_xlfn.XMATCH($N9,_xlfn.ANCHORARRAY($N$5))&lt;=2,(COUNT(_xlfn.ANCHORARRAY($N$5))-_xlfn.XMATCH($N9,_xlfn.ANCHORARRAY($N$5))+1)&lt;=2),
OR(COUNT(_xlfn._xlws.FILTER($F$101:$F$108,($F$101:$F$108=P$3)*($G$101:$G$108=$N9)))=1,
        ISODD(COUNT(_xlfn._xlws.SORT(_xlfn._xlws.FILTER($G$101:$G$108,($F$101:$F$108=P$3)*($G$101:$G$108&lt;=$N9)))))),
OR(COUNT(_xlfn._xlws.FILTER($F$101:$F$108,($F$101:$F$108=P$3)*($G$101:$G$108=$N9)))=1,
        ISODD(COUNT(_xlfn._xlws.SORT(_xlfn._xlws.FILTER($F$101:$F$108,($G$101:$G$108=$N9)*($F$101:$F$108&lt;=P$3))))))
),$L$8,""))</f>
        <v>-9</v>
      </c>
      <c r="Q9" s="21" cm="1">
        <f t="array" ref="Q9">IFERROR(ROUND(_xlfn.XLOOKUP(Q$3&amp;$N9,$F$3:$F$643&amp;$G$3:$G$643,$H$3:$H$643,""),2),
                   IF(OR(
                             OR(_xlfn.XMATCH(Q$3,_xlfn.ANCHORARRAY($P$3))&lt;=2,(COUNT(_xlfn.ANCHORARRAY($P$3))-_xlfn.XMATCH(Q$3,_xlfn.ANCHORARRAY($P$3))+1)&lt;=2),
                             OR(_xlfn.XMATCH($N9,_xlfn.ANCHORARRAY($N$5))&lt;=2,(COUNT(_xlfn.ANCHORARRAY($N$5))-_xlfn.XMATCH($N9,_xlfn.ANCHORARRAY($N$5))+1)&lt;=2),
OR(COUNT(_xlfn._xlws.FILTER($F$101:$F$108,($F$101:$F$108=Q$3)*($G$101:$G$108=$N9)))=1,
        ISODD(COUNT(_xlfn._xlws.SORT(_xlfn._xlws.FILTER($G$101:$G$108,($F$101:$F$108=Q$3)*($G$101:$G$108&lt;=$N9)))))),
OR(COUNT(_xlfn._xlws.FILTER($F$101:$F$108,($F$101:$F$108=Q$3)*($G$101:$G$108=$N9)))=1,
        ISODD(COUNT(_xlfn._xlws.SORT(_xlfn._xlws.FILTER($F$101:$F$108,($G$101:$G$108=$N9)*($F$101:$F$108&lt;=Q$3))))))
),$L$8,""))</f>
        <v>-9</v>
      </c>
      <c r="R9" s="21" cm="1">
        <f t="array" ref="R9">IFERROR(ROUND(_xlfn.XLOOKUP(R$3&amp;$N9,$F$3:$F$643&amp;$G$3:$G$643,$H$3:$H$643,""),2),
                   IF(OR(
                             OR(_xlfn.XMATCH(R$3,_xlfn.ANCHORARRAY($P$3))&lt;=2,(COUNT(_xlfn.ANCHORARRAY($P$3))-_xlfn.XMATCH(R$3,_xlfn.ANCHORARRAY($P$3))+1)&lt;=2),
                             OR(_xlfn.XMATCH($N9,_xlfn.ANCHORARRAY($N$5))&lt;=2,(COUNT(_xlfn.ANCHORARRAY($N$5))-_xlfn.XMATCH($N9,_xlfn.ANCHORARRAY($N$5))+1)&lt;=2),
OR(COUNT(_xlfn._xlws.FILTER($F$101:$F$108,($F$101:$F$108=R$3)*($G$101:$G$108=$N9)))=1,
        ISODD(COUNT(_xlfn._xlws.SORT(_xlfn._xlws.FILTER($G$101:$G$108,($F$101:$F$108=R$3)*($G$101:$G$108&lt;=$N9)))))),
OR(COUNT(_xlfn._xlws.FILTER($F$101:$F$108,($F$101:$F$108=R$3)*($G$101:$G$108=$N9)))=1,
        ISODD(COUNT(_xlfn._xlws.SORT(_xlfn._xlws.FILTER($F$101:$F$108,($G$101:$G$108=$N9)*($F$101:$F$108&lt;=R$3))))))
),$L$8,""))</f>
        <v>-9</v>
      </c>
      <c r="S9" s="21" t="str" cm="1">
        <f t="array" ref="S9">IFERROR(ROUND(_xlfn.XLOOKUP(S$3&amp;$N9,$F$3:$F$643&amp;$G$3:$G$643,$H$3:$H$643,""),2),
                   IF(OR(
                             OR(_xlfn.XMATCH(S$3,_xlfn.ANCHORARRAY($P$3))&lt;=2,(COUNT(_xlfn.ANCHORARRAY($P$3))-_xlfn.XMATCH(S$3,_xlfn.ANCHORARRAY($P$3))+1)&lt;=2),
                             OR(_xlfn.XMATCH($N9,_xlfn.ANCHORARRAY($N$5))&lt;=2,(COUNT(_xlfn.ANCHORARRAY($N$5))-_xlfn.XMATCH($N9,_xlfn.ANCHORARRAY($N$5))+1)&lt;=2),
OR(COUNT(_xlfn._xlws.FILTER($F$101:$F$108,($F$101:$F$108=S$3)*($G$101:$G$108=$N9)))=1,
        ISODD(COUNT(_xlfn._xlws.SORT(_xlfn._xlws.FILTER($G$101:$G$108,($F$101:$F$108=S$3)*($G$101:$G$108&lt;=$N9)))))),
OR(COUNT(_xlfn._xlws.FILTER($F$101:$F$108,($F$101:$F$108=S$3)*($G$101:$G$108=$N9)))=1,
        ISODD(COUNT(_xlfn._xlws.SORT(_xlfn._xlws.FILTER($F$101:$F$108,($G$101:$G$108=$N9)*($F$101:$F$108&lt;=S$3))))))
),$L$8,""))</f>
        <v/>
      </c>
      <c r="T9" s="21" cm="1">
        <f t="array" ref="T9">IFERROR(ROUND(_xlfn.XLOOKUP(T$3&amp;$N9,$F$3:$F$643&amp;$G$3:$G$643,$H$3:$H$643,""),2),
                   IF(OR(
                             OR(_xlfn.XMATCH(T$3,_xlfn.ANCHORARRAY($P$3))&lt;=2,(COUNT(_xlfn.ANCHORARRAY($P$3))-_xlfn.XMATCH(T$3,_xlfn.ANCHORARRAY($P$3))+1)&lt;=2),
                             OR(_xlfn.XMATCH($N9,_xlfn.ANCHORARRAY($N$5))&lt;=2,(COUNT(_xlfn.ANCHORARRAY($N$5))-_xlfn.XMATCH($N9,_xlfn.ANCHORARRAY($N$5))+1)&lt;=2),
OR(COUNT(_xlfn._xlws.FILTER($F$101:$F$108,($F$101:$F$108=T$3)*($G$101:$G$108=$N9)))=1,
        ISODD(COUNT(_xlfn._xlws.SORT(_xlfn._xlws.FILTER($G$101:$G$108,($F$101:$F$108=T$3)*($G$101:$G$108&lt;=$N9)))))),
OR(COUNT(_xlfn._xlws.FILTER($F$101:$F$108,($F$101:$F$108=T$3)*($G$101:$G$108=$N9)))=1,
        ISODD(COUNT(_xlfn._xlws.SORT(_xlfn._xlws.FILTER($F$101:$F$108,($G$101:$G$108=$N9)*($F$101:$F$108&lt;=T$3))))))
),$L$8,""))</f>
        <v>-9</v>
      </c>
      <c r="U9" s="21" t="str" cm="1">
        <f t="array" ref="U9">IFERROR(ROUND(_xlfn.XLOOKUP(U$3&amp;$N9,$F$3:$F$643&amp;$G$3:$G$643,$H$3:$H$643,""),2),
                   IF(OR(
                             OR(_xlfn.XMATCH(U$3,_xlfn.ANCHORARRAY($P$3))&lt;=2,(COUNT(_xlfn.ANCHORARRAY($P$3))-_xlfn.XMATCH(U$3,_xlfn.ANCHORARRAY($P$3))+1)&lt;=2),
                             OR(_xlfn.XMATCH($N9,_xlfn.ANCHORARRAY($N$5))&lt;=2,(COUNT(_xlfn.ANCHORARRAY($N$5))-_xlfn.XMATCH($N9,_xlfn.ANCHORARRAY($N$5))+1)&lt;=2),
OR(COUNT(_xlfn._xlws.FILTER($F$101:$F$108,($F$101:$F$108=U$3)*($G$101:$G$108=$N9)))=1,
        ISODD(COUNT(_xlfn._xlws.SORT(_xlfn._xlws.FILTER($G$101:$G$108,($F$101:$F$108=U$3)*($G$101:$G$108&lt;=$N9)))))),
OR(COUNT(_xlfn._xlws.FILTER($F$101:$F$108,($F$101:$F$108=U$3)*($G$101:$G$108=$N9)))=1,
        ISODD(COUNT(_xlfn._xlws.SORT(_xlfn._xlws.FILTER($F$101:$F$108,($G$101:$G$108=$N9)*($F$101:$F$108&lt;=U$3))))))
),$L$8,""))</f>
        <v/>
      </c>
      <c r="V9" s="21" t="str" cm="1">
        <f t="array" ref="V9">IFERROR(ROUND(_xlfn.XLOOKUP(V$3&amp;$N9,$F$3:$F$643&amp;$G$3:$G$643,$H$3:$H$643,""),2),
                   IF(OR(
                             OR(_xlfn.XMATCH(V$3,_xlfn.ANCHORARRAY($P$3))&lt;=2,(COUNT(_xlfn.ANCHORARRAY($P$3))-_xlfn.XMATCH(V$3,_xlfn.ANCHORARRAY($P$3))+1)&lt;=2),
                             OR(_xlfn.XMATCH($N9,_xlfn.ANCHORARRAY($N$5))&lt;=2,(COUNT(_xlfn.ANCHORARRAY($N$5))-_xlfn.XMATCH($N9,_xlfn.ANCHORARRAY($N$5))+1)&lt;=2),
OR(COUNT(_xlfn._xlws.FILTER($F$101:$F$108,($F$101:$F$108=V$3)*($G$101:$G$108=$N9)))=1,
        ISODD(COUNT(_xlfn._xlws.SORT(_xlfn._xlws.FILTER($G$101:$G$108,($F$101:$F$108=V$3)*($G$101:$G$108&lt;=$N9)))))),
OR(COUNT(_xlfn._xlws.FILTER($F$101:$F$108,($F$101:$F$108=V$3)*($G$101:$G$108=$N9)))=1,
        ISODD(COUNT(_xlfn._xlws.SORT(_xlfn._xlws.FILTER($F$101:$F$108,($G$101:$G$108=$N9)*($F$101:$F$108&lt;=V$3))))))
),$L$8,""))</f>
        <v/>
      </c>
      <c r="W9" s="21" t="str" cm="1">
        <f t="array" ref="W9">IFERROR(ROUND(_xlfn.XLOOKUP(W$3&amp;$N9,$F$3:$F$643&amp;$G$3:$G$643,$H$3:$H$643,""),2),
                   IF(OR(
                             OR(_xlfn.XMATCH(W$3,_xlfn.ANCHORARRAY($P$3))&lt;=2,(COUNT(_xlfn.ANCHORARRAY($P$3))-_xlfn.XMATCH(W$3,_xlfn.ANCHORARRAY($P$3))+1)&lt;=2),
                             OR(_xlfn.XMATCH($N9,_xlfn.ANCHORARRAY($N$5))&lt;=2,(COUNT(_xlfn.ANCHORARRAY($N$5))-_xlfn.XMATCH($N9,_xlfn.ANCHORARRAY($N$5))+1)&lt;=2),
OR(COUNT(_xlfn._xlws.FILTER($F$101:$F$108,($F$101:$F$108=W$3)*($G$101:$G$108=$N9)))=1,
        ISODD(COUNT(_xlfn._xlws.SORT(_xlfn._xlws.FILTER($G$101:$G$108,($F$101:$F$108=W$3)*($G$101:$G$108&lt;=$N9)))))),
OR(COUNT(_xlfn._xlws.FILTER($F$101:$F$108,($F$101:$F$108=W$3)*($G$101:$G$108=$N9)))=1,
        ISODD(COUNT(_xlfn._xlws.SORT(_xlfn._xlws.FILTER($F$101:$F$108,($G$101:$G$108=$N9)*($F$101:$F$108&lt;=W$3))))))
),$L$8,""))</f>
        <v/>
      </c>
      <c r="X9" s="21" cm="1">
        <f t="array" ref="X9">IFERROR(ROUND(_xlfn.XLOOKUP(X$3&amp;$N9,$F$3:$F$643&amp;$G$3:$G$643,$H$3:$H$643,""),2),
                   IF(OR(
                             OR(_xlfn.XMATCH(X$3,_xlfn.ANCHORARRAY($P$3))&lt;=2,(COUNT(_xlfn.ANCHORARRAY($P$3))-_xlfn.XMATCH(X$3,_xlfn.ANCHORARRAY($P$3))+1)&lt;=2),
                             OR(_xlfn.XMATCH($N9,_xlfn.ANCHORARRAY($N$5))&lt;=2,(COUNT(_xlfn.ANCHORARRAY($N$5))-_xlfn.XMATCH($N9,_xlfn.ANCHORARRAY($N$5))+1)&lt;=2),
OR(COUNT(_xlfn._xlws.FILTER($F$101:$F$108,($F$101:$F$108=X$3)*($G$101:$G$108=$N9)))=1,
        ISODD(COUNT(_xlfn._xlws.SORT(_xlfn._xlws.FILTER($G$101:$G$108,($F$101:$F$108=X$3)*($G$101:$G$108&lt;=$N9)))))),
OR(COUNT(_xlfn._xlws.FILTER($F$101:$F$108,($F$101:$F$108=X$3)*($G$101:$G$108=$N9)))=1,
        ISODD(COUNT(_xlfn._xlws.SORT(_xlfn._xlws.FILTER($F$101:$F$108,($G$101:$G$108=$N9)*($F$101:$F$108&lt;=X$3))))))
),$L$8,""))</f>
        <v>-9</v>
      </c>
      <c r="Y9" s="21" t="str" cm="1">
        <f t="array" ref="Y9">IFERROR(ROUND(_xlfn.XLOOKUP(Y$3&amp;$N9,$F$3:$F$643&amp;$G$3:$G$643,$H$3:$H$643,""),2),
                   IF(OR(
                             OR(_xlfn.XMATCH(Y$3,_xlfn.ANCHORARRAY($P$3))&lt;=2,(COUNT(_xlfn.ANCHORARRAY($P$3))-_xlfn.XMATCH(Y$3,_xlfn.ANCHORARRAY($P$3))+1)&lt;=2),
                             OR(_xlfn.XMATCH($N9,_xlfn.ANCHORARRAY($N$5))&lt;=2,(COUNT(_xlfn.ANCHORARRAY($N$5))-_xlfn.XMATCH($N9,_xlfn.ANCHORARRAY($N$5))+1)&lt;=2),
OR(COUNT(_xlfn._xlws.FILTER($F$101:$F$108,($F$101:$F$108=Y$3)*($G$101:$G$108=$N9)))=1,
        ISODD(COUNT(_xlfn._xlws.SORT(_xlfn._xlws.FILTER($G$101:$G$108,($F$101:$F$108=Y$3)*($G$101:$G$108&lt;=$N9)))))),
OR(COUNT(_xlfn._xlws.FILTER($F$101:$F$108,($F$101:$F$108=Y$3)*($G$101:$G$108=$N9)))=1,
        ISODD(COUNT(_xlfn._xlws.SORT(_xlfn._xlws.FILTER($F$101:$F$108,($G$101:$G$108=$N9)*($F$101:$F$108&lt;=Y$3))))))
),$L$8,""))</f>
        <v/>
      </c>
      <c r="Z9" s="21" t="str" cm="1">
        <f t="array" ref="Z9">IFERROR(ROUND(_xlfn.XLOOKUP(Z$3&amp;$N9,$F$3:$F$643&amp;$G$3:$G$643,$H$3:$H$643,""),2),
                   IF(OR(
                             OR(_xlfn.XMATCH(Z$3,_xlfn.ANCHORARRAY($P$3))&lt;=2,(COUNT(_xlfn.ANCHORARRAY($P$3))-_xlfn.XMATCH(Z$3,_xlfn.ANCHORARRAY($P$3))+1)&lt;=2),
                             OR(_xlfn.XMATCH($N9,_xlfn.ANCHORARRAY($N$5))&lt;=2,(COUNT(_xlfn.ANCHORARRAY($N$5))-_xlfn.XMATCH($N9,_xlfn.ANCHORARRAY($N$5))+1)&lt;=2),
OR(COUNT(_xlfn._xlws.FILTER($F$101:$F$108,($F$101:$F$108=Z$3)*($G$101:$G$108=$N9)))=1,
        ISODD(COUNT(_xlfn._xlws.SORT(_xlfn._xlws.FILTER($G$101:$G$108,($F$101:$F$108=Z$3)*($G$101:$G$108&lt;=$N9)))))),
OR(COUNT(_xlfn._xlws.FILTER($F$101:$F$108,($F$101:$F$108=Z$3)*($G$101:$G$108=$N9)))=1,
        ISODD(COUNT(_xlfn._xlws.SORT(_xlfn._xlws.FILTER($F$101:$F$108,($G$101:$G$108=$N9)*($F$101:$F$108&lt;=Z$3))))))
),$L$8,""))</f>
        <v/>
      </c>
      <c r="AA9" s="21" cm="1">
        <f t="array" ref="AA9">IFERROR(ROUND(_xlfn.XLOOKUP(AA$3&amp;$N9,$F$3:$F$643&amp;$G$3:$G$643,$H$3:$H$643,""),2),
                   IF(OR(
                             OR(_xlfn.XMATCH(AA$3,_xlfn.ANCHORARRAY($P$3))&lt;=2,(COUNT(_xlfn.ANCHORARRAY($P$3))-_xlfn.XMATCH(AA$3,_xlfn.ANCHORARRAY($P$3))+1)&lt;=2),
                             OR(_xlfn.XMATCH($N9,_xlfn.ANCHORARRAY($N$5))&lt;=2,(COUNT(_xlfn.ANCHORARRAY($N$5))-_xlfn.XMATCH($N9,_xlfn.ANCHORARRAY($N$5))+1)&lt;=2),
OR(COUNT(_xlfn._xlws.FILTER($F$101:$F$108,($F$101:$F$108=AA$3)*($G$101:$G$108=$N9)))=1,
        ISODD(COUNT(_xlfn._xlws.SORT(_xlfn._xlws.FILTER($G$101:$G$108,($F$101:$F$108=AA$3)*($G$101:$G$108&lt;=$N9)))))),
OR(COUNT(_xlfn._xlws.FILTER($F$101:$F$108,($F$101:$F$108=AA$3)*($G$101:$G$108=$N9)))=1,
        ISODD(COUNT(_xlfn._xlws.SORT(_xlfn._xlws.FILTER($F$101:$F$108,($G$101:$G$108=$N9)*($F$101:$F$108&lt;=AA$3))))))
),$L$8,""))</f>
        <v>-9</v>
      </c>
      <c r="AB9" s="21" t="str" cm="1">
        <f t="array" ref="AB9">IFERROR(ROUND(_xlfn.XLOOKUP(AB$3&amp;$N9,$F$3:$F$643&amp;$G$3:$G$643,$H$3:$H$643,""),2),
                   IF(OR(
                             OR(_xlfn.XMATCH(AB$3,_xlfn.ANCHORARRAY($P$3))&lt;=2,(COUNT(_xlfn.ANCHORARRAY($P$3))-_xlfn.XMATCH(AB$3,_xlfn.ANCHORARRAY($P$3))+1)&lt;=2),
                             OR(_xlfn.XMATCH($N9,_xlfn.ANCHORARRAY($N$5))&lt;=2,(COUNT(_xlfn.ANCHORARRAY($N$5))-_xlfn.XMATCH($N9,_xlfn.ANCHORARRAY($N$5))+1)&lt;=2),
OR(COUNT(_xlfn._xlws.FILTER($F$101:$F$108,($F$101:$F$108=AB$3)*($G$101:$G$108=$N9)))=1,
        ISODD(COUNT(_xlfn._xlws.SORT(_xlfn._xlws.FILTER($G$101:$G$108,($F$101:$F$108=AB$3)*($G$101:$G$108&lt;=$N9)))))),
OR(COUNT(_xlfn._xlws.FILTER($F$101:$F$108,($F$101:$F$108=AB$3)*($G$101:$G$108=$N9)))=1,
        ISODD(COUNT(_xlfn._xlws.SORT(_xlfn._xlws.FILTER($F$101:$F$108,($G$101:$G$108=$N9)*($F$101:$F$108&lt;=AB$3))))))
),$L$8,""))</f>
        <v/>
      </c>
      <c r="AC9" s="21" t="str" cm="1">
        <f t="array" ref="AC9">IFERROR(ROUND(_xlfn.XLOOKUP(AC$3&amp;$N9,$F$3:$F$643&amp;$G$3:$G$643,$H$3:$H$643,""),2),
                   IF(OR(
                             OR(_xlfn.XMATCH(AC$3,_xlfn.ANCHORARRAY($P$3))&lt;=2,(COUNT(_xlfn.ANCHORARRAY($P$3))-_xlfn.XMATCH(AC$3,_xlfn.ANCHORARRAY($P$3))+1)&lt;=2),
                             OR(_xlfn.XMATCH($N9,_xlfn.ANCHORARRAY($N$5))&lt;=2,(COUNT(_xlfn.ANCHORARRAY($N$5))-_xlfn.XMATCH($N9,_xlfn.ANCHORARRAY($N$5))+1)&lt;=2),
OR(COUNT(_xlfn._xlws.FILTER($F$101:$F$108,($F$101:$F$108=AC$3)*($G$101:$G$108=$N9)))=1,
        ISODD(COUNT(_xlfn._xlws.SORT(_xlfn._xlws.FILTER($G$101:$G$108,($F$101:$F$108=AC$3)*($G$101:$G$108&lt;=$N9)))))),
OR(COUNT(_xlfn._xlws.FILTER($F$101:$F$108,($F$101:$F$108=AC$3)*($G$101:$G$108=$N9)))=1,
        ISODD(COUNT(_xlfn._xlws.SORT(_xlfn._xlws.FILTER($F$101:$F$108,($G$101:$G$108=$N9)*($F$101:$F$108&lt;=AC$3))))))
),$L$8,""))</f>
        <v/>
      </c>
      <c r="AD9" s="21" t="str" cm="1">
        <f t="array" ref="AD9">IFERROR(ROUND(_xlfn.XLOOKUP(AD$3&amp;$N9,$F$3:$F$643&amp;$G$3:$G$643,$H$3:$H$643,""),2),
                   IF(OR(
                             OR(_xlfn.XMATCH(AD$3,_xlfn.ANCHORARRAY($P$3))&lt;=2,(COUNT(_xlfn.ANCHORARRAY($P$3))-_xlfn.XMATCH(AD$3,_xlfn.ANCHORARRAY($P$3))+1)&lt;=2),
                             OR(_xlfn.XMATCH($N9,_xlfn.ANCHORARRAY($N$5))&lt;=2,(COUNT(_xlfn.ANCHORARRAY($N$5))-_xlfn.XMATCH($N9,_xlfn.ANCHORARRAY($N$5))+1)&lt;=2),
OR(COUNT(_xlfn._xlws.FILTER($F$101:$F$108,($F$101:$F$108=AD$3)*($G$101:$G$108=$N9)))=1,
        ISODD(COUNT(_xlfn._xlws.SORT(_xlfn._xlws.FILTER($G$101:$G$108,($F$101:$F$108=AD$3)*($G$101:$G$108&lt;=$N9)))))),
OR(COUNT(_xlfn._xlws.FILTER($F$101:$F$108,($F$101:$F$108=AD$3)*($G$101:$G$108=$N9)))=1,
        ISODD(COUNT(_xlfn._xlws.SORT(_xlfn._xlws.FILTER($F$101:$F$108,($G$101:$G$108=$N9)*($F$101:$F$108&lt;=AD$3))))))
),$L$8,""))</f>
        <v/>
      </c>
      <c r="AE9" s="21" cm="1">
        <f t="array" ref="AE9">IFERROR(ROUND(_xlfn.XLOOKUP(AE$3&amp;$N9,$F$3:$F$643&amp;$G$3:$G$643,$H$3:$H$643,""),2),
                   IF(OR(
                             OR(_xlfn.XMATCH(AE$3,_xlfn.ANCHORARRAY($P$3))&lt;=2,(COUNT(_xlfn.ANCHORARRAY($P$3))-_xlfn.XMATCH(AE$3,_xlfn.ANCHORARRAY($P$3))+1)&lt;=2),
                             OR(_xlfn.XMATCH($N9,_xlfn.ANCHORARRAY($N$5))&lt;=2,(COUNT(_xlfn.ANCHORARRAY($N$5))-_xlfn.XMATCH($N9,_xlfn.ANCHORARRAY($N$5))+1)&lt;=2),
OR(COUNT(_xlfn._xlws.FILTER($F$101:$F$108,($F$101:$F$108=AE$3)*($G$101:$G$108=$N9)))=1,
        ISODD(COUNT(_xlfn._xlws.SORT(_xlfn._xlws.FILTER($G$101:$G$108,($F$101:$F$108=AE$3)*($G$101:$G$108&lt;=$N9)))))),
OR(COUNT(_xlfn._xlws.FILTER($F$101:$F$108,($F$101:$F$108=AE$3)*($G$101:$G$108=$N9)))=1,
        ISODD(COUNT(_xlfn._xlws.SORT(_xlfn._xlws.FILTER($F$101:$F$108,($G$101:$G$108=$N9)*($F$101:$F$108&lt;=AE$3))))))
),$L$8,""))</f>
        <v>-9</v>
      </c>
      <c r="AF9" s="21" cm="1">
        <f t="array" ref="AF9">IFERROR(ROUND(_xlfn.XLOOKUP(AF$3&amp;$N9,$F$3:$F$643&amp;$G$3:$G$643,$H$3:$H$643,""),2),
                   IF(OR(
                             OR(_xlfn.XMATCH(AF$3,_xlfn.ANCHORARRAY($P$3))&lt;=2,(COUNT(_xlfn.ANCHORARRAY($P$3))-_xlfn.XMATCH(AF$3,_xlfn.ANCHORARRAY($P$3))+1)&lt;=2),
                             OR(_xlfn.XMATCH($N9,_xlfn.ANCHORARRAY($N$5))&lt;=2,(COUNT(_xlfn.ANCHORARRAY($N$5))-_xlfn.XMATCH($N9,_xlfn.ANCHORARRAY($N$5))+1)&lt;=2),
OR(COUNT(_xlfn._xlws.FILTER($F$101:$F$108,($F$101:$F$108=AF$3)*($G$101:$G$108=$N9)))=1,
        ISODD(COUNT(_xlfn._xlws.SORT(_xlfn._xlws.FILTER($G$101:$G$108,($F$101:$F$108=AF$3)*($G$101:$G$108&lt;=$N9)))))),
OR(COUNT(_xlfn._xlws.FILTER($F$101:$F$108,($F$101:$F$108=AF$3)*($G$101:$G$108=$N9)))=1,
        ISODD(COUNT(_xlfn._xlws.SORT(_xlfn._xlws.FILTER($F$101:$F$108,($G$101:$G$108=$N9)*($F$101:$F$108&lt;=AF$3))))))
),$L$8,""))</f>
        <v>-9</v>
      </c>
      <c r="AG9" s="21" t="str" cm="1">
        <f t="array" ref="AG9">IFERROR(ROUND(_xlfn.XLOOKUP(AG$3&amp;$N9,$F$3:$F$643&amp;$G$3:$G$643,$H$3:$H$643,""),2),
                   IF(OR(
                             OR(_xlfn.XMATCH(AG$3,_xlfn.ANCHORARRAY($P$3))&lt;=2,(COUNT(_xlfn.ANCHORARRAY($P$3))-_xlfn.XMATCH(AG$3,_xlfn.ANCHORARRAY($P$3))+1)&lt;=2),
                             OR(_xlfn.XMATCH($N9,_xlfn.ANCHORARRAY($N$5))&lt;=2,(COUNT(_xlfn.ANCHORARRAY($N$5))-_xlfn.XMATCH($N9,_xlfn.ANCHORARRAY($N$5))+1)&lt;=2),
OR(COUNT(_xlfn._xlws.FILTER($F$101:$F$108,($F$101:$F$108=AG$3)*($G$101:$G$108=$N9)))=1,
        ISODD(COUNT(_xlfn._xlws.SORT(_xlfn._xlws.FILTER($G$101:$G$108,($F$101:$F$108=AG$3)*($G$101:$G$108&lt;=$N9)))))),
OR(COUNT(_xlfn._xlws.FILTER($F$101:$F$108,($F$101:$F$108=AG$3)*($G$101:$G$108=$N9)))=1,
        ISODD(COUNT(_xlfn._xlws.SORT(_xlfn._xlws.FILTER($F$101:$F$108,($G$101:$G$108=$N9)*($F$101:$F$108&lt;=AG$3))))))
),$L$8,""))</f>
        <v/>
      </c>
      <c r="AH9" s="21" t="str" cm="1">
        <f t="array" ref="AH9">IFERROR(ROUND(_xlfn.XLOOKUP(AH$3&amp;$N9,$F$3:$F$643&amp;$G$3:$G$643,$H$3:$H$643,""),2),
                   IF(OR(
                             OR(_xlfn.XMATCH(AH$3,_xlfn.ANCHORARRAY($P$3))&lt;=2,(COUNT(_xlfn.ANCHORARRAY($P$3))-_xlfn.XMATCH(AH$3,_xlfn.ANCHORARRAY($P$3))+1)&lt;=2),
                             OR(_xlfn.XMATCH($N9,_xlfn.ANCHORARRAY($N$5))&lt;=2,(COUNT(_xlfn.ANCHORARRAY($N$5))-_xlfn.XMATCH($N9,_xlfn.ANCHORARRAY($N$5))+1)&lt;=2),
OR(COUNT(_xlfn._xlws.FILTER($F$101:$F$108,($F$101:$F$108=AH$3)*($G$101:$G$108=$N9)))=1,
        ISODD(COUNT(_xlfn._xlws.SORT(_xlfn._xlws.FILTER($G$101:$G$108,($F$101:$F$108=AH$3)*($G$101:$G$108&lt;=$N9)))))),
OR(COUNT(_xlfn._xlws.FILTER($F$101:$F$108,($F$101:$F$108=AH$3)*($G$101:$G$108=$N9)))=1,
        ISODD(COUNT(_xlfn._xlws.SORT(_xlfn._xlws.FILTER($F$101:$F$108,($G$101:$G$108=$N9)*($F$101:$F$108&lt;=AH$3))))))
),$L$8,""))</f>
        <v/>
      </c>
      <c r="AI9" s="21" t="str" cm="1">
        <f t="array" ref="AI9">IFERROR(ROUND(_xlfn.XLOOKUP(AI$3&amp;$N9,$F$3:$F$643&amp;$G$3:$G$643,$H$3:$H$643,""),2),
                   IF(OR(
                             OR(_xlfn.XMATCH(AI$3,_xlfn.ANCHORARRAY($P$3))&lt;=2,(COUNT(_xlfn.ANCHORARRAY($P$3))-_xlfn.XMATCH(AI$3,_xlfn.ANCHORARRAY($P$3))+1)&lt;=2),
                             OR(_xlfn.XMATCH($N9,_xlfn.ANCHORARRAY($N$5))&lt;=2,(COUNT(_xlfn.ANCHORARRAY($N$5))-_xlfn.XMATCH($N9,_xlfn.ANCHORARRAY($N$5))+1)&lt;=2),
OR(COUNT(_xlfn._xlws.FILTER($F$101:$F$108,($F$101:$F$108=AI$3)*($G$101:$G$108=$N9)))=1,
        ISODD(COUNT(_xlfn._xlws.SORT(_xlfn._xlws.FILTER($G$101:$G$108,($F$101:$F$108=AI$3)*($G$101:$G$108&lt;=$N9)))))),
OR(COUNT(_xlfn._xlws.FILTER($F$101:$F$108,($F$101:$F$108=AI$3)*($G$101:$G$108=$N9)))=1,
        ISODD(COUNT(_xlfn._xlws.SORT(_xlfn._xlws.FILTER($F$101:$F$108,($G$101:$G$108=$N9)*($F$101:$F$108&lt;=AI$3))))))
),$L$8,""))</f>
        <v/>
      </c>
      <c r="AJ9" s="21" t="str" cm="1">
        <f t="array" ref="AJ9">IFERROR(ROUND(_xlfn.XLOOKUP(AJ$3&amp;$N9,$F$3:$F$643&amp;$G$3:$G$643,$H$3:$H$643,""),2),
                   IF(OR(
                             OR(_xlfn.XMATCH(AJ$3,_xlfn.ANCHORARRAY($P$3))&lt;=2,(COUNT(_xlfn.ANCHORARRAY($P$3))-_xlfn.XMATCH(AJ$3,_xlfn.ANCHORARRAY($P$3))+1)&lt;=2),
                             OR(_xlfn.XMATCH($N9,_xlfn.ANCHORARRAY($N$5))&lt;=2,(COUNT(_xlfn.ANCHORARRAY($N$5))-_xlfn.XMATCH($N9,_xlfn.ANCHORARRAY($N$5))+1)&lt;=2),
OR(COUNT(_xlfn._xlws.FILTER($F$101:$F$108,($F$101:$F$108=AJ$3)*($G$101:$G$108=$N9)))=1,
        ISODD(COUNT(_xlfn._xlws.SORT(_xlfn._xlws.FILTER($G$101:$G$108,($F$101:$F$108=AJ$3)*($G$101:$G$108&lt;=$N9)))))),
OR(COUNT(_xlfn._xlws.FILTER($F$101:$F$108,($F$101:$F$108=AJ$3)*($G$101:$G$108=$N9)))=1,
        ISODD(COUNT(_xlfn._xlws.SORT(_xlfn._xlws.FILTER($F$101:$F$108,($G$101:$G$108=$N9)*($F$101:$F$108&lt;=AJ$3))))))
),$L$8,""))</f>
        <v/>
      </c>
      <c r="AK9" s="21" t="str" cm="1">
        <f t="array" ref="AK9">IFERROR(ROUND(_xlfn.XLOOKUP(AK$3&amp;$N9,$F$3:$F$643&amp;$G$3:$G$643,$H$3:$H$643,""),2),
                   IF(OR(
                             OR(_xlfn.XMATCH(AK$3,_xlfn.ANCHORARRAY($P$3))&lt;=2,(COUNT(_xlfn.ANCHORARRAY($P$3))-_xlfn.XMATCH(AK$3,_xlfn.ANCHORARRAY($P$3))+1)&lt;=2),
                             OR(_xlfn.XMATCH($N9,_xlfn.ANCHORARRAY($N$5))&lt;=2,(COUNT(_xlfn.ANCHORARRAY($N$5))-_xlfn.XMATCH($N9,_xlfn.ANCHORARRAY($N$5))+1)&lt;=2),
OR(COUNT(_xlfn._xlws.FILTER($F$101:$F$108,($F$101:$F$108=AK$3)*($G$101:$G$108=$N9)))=1,
        ISODD(COUNT(_xlfn._xlws.SORT(_xlfn._xlws.FILTER($G$101:$G$108,($F$101:$F$108=AK$3)*($G$101:$G$108&lt;=$N9)))))),
OR(COUNT(_xlfn._xlws.FILTER($F$101:$F$108,($F$101:$F$108=AK$3)*($G$101:$G$108=$N9)))=1,
        ISODD(COUNT(_xlfn._xlws.SORT(_xlfn._xlws.FILTER($F$101:$F$108,($G$101:$G$108=$N9)*($F$101:$F$108&lt;=AK$3))))))
),$L$8,""))</f>
        <v/>
      </c>
      <c r="AL9" s="21" t="str" cm="1">
        <f t="array" ref="AL9">IFERROR(ROUND(_xlfn.XLOOKUP(AL$3&amp;$N9,$F$3:$F$643&amp;$G$3:$G$643,$H$3:$H$643,""),2),
                   IF(OR(
                             OR(_xlfn.XMATCH(AL$3,_xlfn.ANCHORARRAY($P$3))&lt;=2,(COUNT(_xlfn.ANCHORARRAY($P$3))-_xlfn.XMATCH(AL$3,_xlfn.ANCHORARRAY($P$3))+1)&lt;=2),
                             OR(_xlfn.XMATCH($N9,_xlfn.ANCHORARRAY($N$5))&lt;=2,(COUNT(_xlfn.ANCHORARRAY($N$5))-_xlfn.XMATCH($N9,_xlfn.ANCHORARRAY($N$5))+1)&lt;=2),
OR(COUNT(_xlfn._xlws.FILTER($F$101:$F$108,($F$101:$F$108=AL$3)*($G$101:$G$108=$N9)))=1,
        ISODD(COUNT(_xlfn._xlws.SORT(_xlfn._xlws.FILTER($G$101:$G$108,($F$101:$F$108=AL$3)*($G$101:$G$108&lt;=$N9)))))),
OR(COUNT(_xlfn._xlws.FILTER($F$101:$F$108,($F$101:$F$108=AL$3)*($G$101:$G$108=$N9)))=1,
        ISODD(COUNT(_xlfn._xlws.SORT(_xlfn._xlws.FILTER($F$101:$F$108,($G$101:$G$108=$N9)*($F$101:$F$108&lt;=AL$3))))))
),$L$8,""))</f>
        <v/>
      </c>
      <c r="AM9" s="21" t="str" cm="1">
        <f t="array" ref="AM9">IFERROR(ROUND(_xlfn.XLOOKUP(AM$3&amp;$N9,$F$3:$F$643&amp;$G$3:$G$643,$H$3:$H$643,""),2),
                   IF(OR(
                             OR(_xlfn.XMATCH(AM$3,_xlfn.ANCHORARRAY($P$3))&lt;=2,(COUNT(_xlfn.ANCHORARRAY($P$3))-_xlfn.XMATCH(AM$3,_xlfn.ANCHORARRAY($P$3))+1)&lt;=2),
                             OR(_xlfn.XMATCH($N9,_xlfn.ANCHORARRAY($N$5))&lt;=2,(COUNT(_xlfn.ANCHORARRAY($N$5))-_xlfn.XMATCH($N9,_xlfn.ANCHORARRAY($N$5))+1)&lt;=2),
OR(COUNT(_xlfn._xlws.FILTER($F$101:$F$108,($F$101:$F$108=AM$3)*($G$101:$G$108=$N9)))=1,
        ISODD(COUNT(_xlfn._xlws.SORT(_xlfn._xlws.FILTER($G$101:$G$108,($F$101:$F$108=AM$3)*($G$101:$G$108&lt;=$N9)))))),
OR(COUNT(_xlfn._xlws.FILTER($F$101:$F$108,($F$101:$F$108=AM$3)*($G$101:$G$108=$N9)))=1,
        ISODD(COUNT(_xlfn._xlws.SORT(_xlfn._xlws.FILTER($F$101:$F$108,($G$101:$G$108=$N9)*($F$101:$F$108&lt;=AM$3))))))
),$L$8,""))</f>
        <v/>
      </c>
      <c r="AN9" s="21" t="str" cm="1">
        <f t="array" ref="AN9">IFERROR(ROUND(_xlfn.XLOOKUP(AN$3&amp;$N9,$F$3:$F$643&amp;$G$3:$G$643,$H$3:$H$643,""),2),
                   IF(OR(
                             OR(_xlfn.XMATCH(AN$3,_xlfn.ANCHORARRAY($P$3))&lt;=2,(COUNT(_xlfn.ANCHORARRAY($P$3))-_xlfn.XMATCH(AN$3,_xlfn.ANCHORARRAY($P$3))+1)&lt;=2),
                             OR(_xlfn.XMATCH($N9,_xlfn.ANCHORARRAY($N$5))&lt;=2,(COUNT(_xlfn.ANCHORARRAY($N$5))-_xlfn.XMATCH($N9,_xlfn.ANCHORARRAY($N$5))+1)&lt;=2),
OR(COUNT(_xlfn._xlws.FILTER($F$101:$F$108,($F$101:$F$108=AN$3)*($G$101:$G$108=$N9)))=1,
        ISODD(COUNT(_xlfn._xlws.SORT(_xlfn._xlws.FILTER($G$101:$G$108,($F$101:$F$108=AN$3)*($G$101:$G$108&lt;=$N9)))))),
OR(COUNT(_xlfn._xlws.FILTER($F$101:$F$108,($F$101:$F$108=AN$3)*($G$101:$G$108=$N9)))=1,
        ISODD(COUNT(_xlfn._xlws.SORT(_xlfn._xlws.FILTER($F$101:$F$108,($G$101:$G$108=$N9)*($F$101:$F$108&lt;=AN$3))))))
),$L$8,""))</f>
        <v/>
      </c>
      <c r="AO9" s="21" t="str" cm="1">
        <f t="array" ref="AO9">IFERROR(ROUND(_xlfn.XLOOKUP(AO$3&amp;$N9,$F$3:$F$643&amp;$G$3:$G$643,$H$3:$H$643,""),2),
                   IF(OR(
                             OR(_xlfn.XMATCH(AO$3,_xlfn.ANCHORARRAY($P$3))&lt;=2,(COUNT(_xlfn.ANCHORARRAY($P$3))-_xlfn.XMATCH(AO$3,_xlfn.ANCHORARRAY($P$3))+1)&lt;=2),
                             OR(_xlfn.XMATCH($N9,_xlfn.ANCHORARRAY($N$5))&lt;=2,(COUNT(_xlfn.ANCHORARRAY($N$5))-_xlfn.XMATCH($N9,_xlfn.ANCHORARRAY($N$5))+1)&lt;=2),
OR(COUNT(_xlfn._xlws.FILTER($F$101:$F$108,($F$101:$F$108=AO$3)*($G$101:$G$108=$N9)))=1,
        ISODD(COUNT(_xlfn._xlws.SORT(_xlfn._xlws.FILTER($G$101:$G$108,($F$101:$F$108=AO$3)*($G$101:$G$108&lt;=$N9)))))),
OR(COUNT(_xlfn._xlws.FILTER($F$101:$F$108,($F$101:$F$108=AO$3)*($G$101:$G$108=$N9)))=1,
        ISODD(COUNT(_xlfn._xlws.SORT(_xlfn._xlws.FILTER($F$101:$F$108,($G$101:$G$108=$N9)*($F$101:$F$108&lt;=AO$3))))))
),$L$8,""))</f>
        <v/>
      </c>
      <c r="AP9" s="21" t="str" cm="1">
        <f t="array" ref="AP9">IFERROR(ROUND(_xlfn.XLOOKUP(AP$3&amp;$N9,$F$3:$F$643&amp;$G$3:$G$643,$H$3:$H$643,""),2),
                   IF(OR(
                             OR(_xlfn.XMATCH(AP$3,_xlfn.ANCHORARRAY($P$3))&lt;=2,(COUNT(_xlfn.ANCHORARRAY($P$3))-_xlfn.XMATCH(AP$3,_xlfn.ANCHORARRAY($P$3))+1)&lt;=2),
                             OR(_xlfn.XMATCH($N9,_xlfn.ANCHORARRAY($N$5))&lt;=2,(COUNT(_xlfn.ANCHORARRAY($N$5))-_xlfn.XMATCH($N9,_xlfn.ANCHORARRAY($N$5))+1)&lt;=2),
OR(COUNT(_xlfn._xlws.FILTER($F$101:$F$108,($F$101:$F$108=AP$3)*($G$101:$G$108=$N9)))=1,
        ISODD(COUNT(_xlfn._xlws.SORT(_xlfn._xlws.FILTER($G$101:$G$108,($F$101:$F$108=AP$3)*($G$101:$G$108&lt;=$N9)))))),
OR(COUNT(_xlfn._xlws.FILTER($F$101:$F$108,($F$101:$F$108=AP$3)*($G$101:$G$108=$N9)))=1,
        ISODD(COUNT(_xlfn._xlws.SORT(_xlfn._xlws.FILTER($F$101:$F$108,($G$101:$G$108=$N9)*($F$101:$F$108&lt;=AP$3))))))
),$L$8,""))</f>
        <v/>
      </c>
      <c r="AQ9" s="21" t="str" cm="1">
        <f t="array" ref="AQ9">IFERROR(ROUND(_xlfn.XLOOKUP(AQ$3&amp;$N9,$F$3:$F$643&amp;$G$3:$G$643,$H$3:$H$643,""),2),
                   IF(OR(
                             OR(_xlfn.XMATCH(AQ$3,_xlfn.ANCHORARRAY($P$3))&lt;=2,(COUNT(_xlfn.ANCHORARRAY($P$3))-_xlfn.XMATCH(AQ$3,_xlfn.ANCHORARRAY($P$3))+1)&lt;=2),
                             OR(_xlfn.XMATCH($N9,_xlfn.ANCHORARRAY($N$5))&lt;=2,(COUNT(_xlfn.ANCHORARRAY($N$5))-_xlfn.XMATCH($N9,_xlfn.ANCHORARRAY($N$5))+1)&lt;=2),
OR(COUNT(_xlfn._xlws.FILTER($F$101:$F$108,($F$101:$F$108=AQ$3)*($G$101:$G$108=$N9)))=1,
        ISODD(COUNT(_xlfn._xlws.SORT(_xlfn._xlws.FILTER($G$101:$G$108,($F$101:$F$108=AQ$3)*($G$101:$G$108&lt;=$N9)))))),
OR(COUNT(_xlfn._xlws.FILTER($F$101:$F$108,($F$101:$F$108=AQ$3)*($G$101:$G$108=$N9)))=1,
        ISODD(COUNT(_xlfn._xlws.SORT(_xlfn._xlws.FILTER($F$101:$F$108,($G$101:$G$108=$N9)*($F$101:$F$108&lt;=AQ$3))))))
),$L$8,""))</f>
        <v/>
      </c>
      <c r="AR9" s="21" t="str" cm="1">
        <f t="array" ref="AR9">IFERROR(ROUND(_xlfn.XLOOKUP(AR$3&amp;$N9,$F$3:$F$643&amp;$G$3:$G$643,$H$3:$H$643,""),2),
                   IF(OR(
                             OR(_xlfn.XMATCH(AR$3,_xlfn.ANCHORARRAY($P$3))&lt;=2,(COUNT(_xlfn.ANCHORARRAY($P$3))-_xlfn.XMATCH(AR$3,_xlfn.ANCHORARRAY($P$3))+1)&lt;=2),
                             OR(_xlfn.XMATCH($N9,_xlfn.ANCHORARRAY($N$5))&lt;=2,(COUNT(_xlfn.ANCHORARRAY($N$5))-_xlfn.XMATCH($N9,_xlfn.ANCHORARRAY($N$5))+1)&lt;=2),
OR(COUNT(_xlfn._xlws.FILTER($F$101:$F$108,($F$101:$F$108=AR$3)*($G$101:$G$108=$N9)))=1,
        ISODD(COUNT(_xlfn._xlws.SORT(_xlfn._xlws.FILTER($G$101:$G$108,($F$101:$F$108=AR$3)*($G$101:$G$108&lt;=$N9)))))),
OR(COUNT(_xlfn._xlws.FILTER($F$101:$F$108,($F$101:$F$108=AR$3)*($G$101:$G$108=$N9)))=1,
        ISODD(COUNT(_xlfn._xlws.SORT(_xlfn._xlws.FILTER($F$101:$F$108,($G$101:$G$108=$N9)*($F$101:$F$108&lt;=AR$3))))))
),$L$8,""))</f>
        <v/>
      </c>
      <c r="AS9" s="21" t="str" cm="1">
        <f t="array" ref="AS9">IFERROR(ROUND(_xlfn.XLOOKUP(AS$3&amp;$N9,$F$3:$F$643&amp;$G$3:$G$643,$H$3:$H$643,""),2),
                   IF(OR(
                             OR(_xlfn.XMATCH(AS$3,_xlfn.ANCHORARRAY($P$3))&lt;=2,(COUNT(_xlfn.ANCHORARRAY($P$3))-_xlfn.XMATCH(AS$3,_xlfn.ANCHORARRAY($P$3))+1)&lt;=2),
                             OR(_xlfn.XMATCH($N9,_xlfn.ANCHORARRAY($N$5))&lt;=2,(COUNT(_xlfn.ANCHORARRAY($N$5))-_xlfn.XMATCH($N9,_xlfn.ANCHORARRAY($N$5))+1)&lt;=2),
OR(COUNT(_xlfn._xlws.FILTER($F$101:$F$108,($F$101:$F$108=AS$3)*($G$101:$G$108=$N9)))=1,
        ISODD(COUNT(_xlfn._xlws.SORT(_xlfn._xlws.FILTER($G$101:$G$108,($F$101:$F$108=AS$3)*($G$101:$G$108&lt;=$N9)))))),
OR(COUNT(_xlfn._xlws.FILTER($F$101:$F$108,($F$101:$F$108=AS$3)*($G$101:$G$108=$N9)))=1,
        ISODD(COUNT(_xlfn._xlws.SORT(_xlfn._xlws.FILTER($F$101:$F$108,($G$101:$G$108=$N9)*($F$101:$F$108&lt;=AS$3))))))
),$L$8,""))</f>
        <v/>
      </c>
      <c r="AT9" s="21" t="str" cm="1">
        <f t="array" ref="AT9">IFERROR(ROUND(_xlfn.XLOOKUP(AT$3&amp;$N9,$F$3:$F$643&amp;$G$3:$G$643,$H$3:$H$643,""),2),
                   IF(OR(
                             OR(_xlfn.XMATCH(AT$3,_xlfn.ANCHORARRAY($P$3))&lt;=2,(COUNT(_xlfn.ANCHORARRAY($P$3))-_xlfn.XMATCH(AT$3,_xlfn.ANCHORARRAY($P$3))+1)&lt;=2),
                             OR(_xlfn.XMATCH($N9,_xlfn.ANCHORARRAY($N$5))&lt;=2,(COUNT(_xlfn.ANCHORARRAY($N$5))-_xlfn.XMATCH($N9,_xlfn.ANCHORARRAY($N$5))+1)&lt;=2),
OR(COUNT(_xlfn._xlws.FILTER($F$101:$F$108,($F$101:$F$108=AT$3)*($G$101:$G$108=$N9)))=1,
        ISODD(COUNT(_xlfn._xlws.SORT(_xlfn._xlws.FILTER($G$101:$G$108,($F$101:$F$108=AT$3)*($G$101:$G$108&lt;=$N9)))))),
OR(COUNT(_xlfn._xlws.FILTER($F$101:$F$108,($F$101:$F$108=AT$3)*($G$101:$G$108=$N9)))=1,
        ISODD(COUNT(_xlfn._xlws.SORT(_xlfn._xlws.FILTER($F$101:$F$108,($G$101:$G$108=$N9)*($F$101:$F$108&lt;=AT$3))))))
),$L$8,""))</f>
        <v/>
      </c>
      <c r="AU9" s="21" t="str" cm="1">
        <f t="array" ref="AU9">IFERROR(ROUND(_xlfn.XLOOKUP(AU$3&amp;$N9,$F$3:$F$643&amp;$G$3:$G$643,$H$3:$H$643,""),2),
                   IF(OR(
                             OR(_xlfn.XMATCH(AU$3,_xlfn.ANCHORARRAY($P$3))&lt;=2,(COUNT(_xlfn.ANCHORARRAY($P$3))-_xlfn.XMATCH(AU$3,_xlfn.ANCHORARRAY($P$3))+1)&lt;=2),
                             OR(_xlfn.XMATCH($N9,_xlfn.ANCHORARRAY($N$5))&lt;=2,(COUNT(_xlfn.ANCHORARRAY($N$5))-_xlfn.XMATCH($N9,_xlfn.ANCHORARRAY($N$5))+1)&lt;=2),
OR(COUNT(_xlfn._xlws.FILTER($F$101:$F$108,($F$101:$F$108=AU$3)*($G$101:$G$108=$N9)))=1,
        ISODD(COUNT(_xlfn._xlws.SORT(_xlfn._xlws.FILTER($G$101:$G$108,($F$101:$F$108=AU$3)*($G$101:$G$108&lt;=$N9)))))),
OR(COUNT(_xlfn._xlws.FILTER($F$101:$F$108,($F$101:$F$108=AU$3)*($G$101:$G$108=$N9)))=1,
        ISODD(COUNT(_xlfn._xlws.SORT(_xlfn._xlws.FILTER($F$101:$F$108,($G$101:$G$108=$N9)*($F$101:$F$108&lt;=AU$3))))))
),$L$8,""))</f>
        <v/>
      </c>
      <c r="AV9" s="21" cm="1">
        <f t="array" ref="AV9">IFERROR(ROUND(_xlfn.XLOOKUP(AV$3&amp;$N9,$F$3:$F$643&amp;$G$3:$G$643,$H$3:$H$643,""),2),
                   IF(OR(
                             OR(_xlfn.XMATCH(AV$3,_xlfn.ANCHORARRAY($P$3))&lt;=2,(COUNT(_xlfn.ANCHORARRAY($P$3))-_xlfn.XMATCH(AV$3,_xlfn.ANCHORARRAY($P$3))+1)&lt;=2),
                             OR(_xlfn.XMATCH($N9,_xlfn.ANCHORARRAY($N$5))&lt;=2,(COUNT(_xlfn.ANCHORARRAY($N$5))-_xlfn.XMATCH($N9,_xlfn.ANCHORARRAY($N$5))+1)&lt;=2),
OR(COUNT(_xlfn._xlws.FILTER($F$101:$F$108,($F$101:$F$108=AV$3)*($G$101:$G$108=$N9)))=1,
        ISODD(COUNT(_xlfn._xlws.SORT(_xlfn._xlws.FILTER($G$101:$G$108,($F$101:$F$108=AV$3)*($G$101:$G$108&lt;=$N9)))))),
OR(COUNT(_xlfn._xlws.FILTER($F$101:$F$108,($F$101:$F$108=AV$3)*($G$101:$G$108=$N9)))=1,
        ISODD(COUNT(_xlfn._xlws.SORT(_xlfn._xlws.FILTER($F$101:$F$108,($G$101:$G$108=$N9)*($F$101:$F$108&lt;=AV$3))))))
),$L$8,""))</f>
        <v>-9</v>
      </c>
      <c r="AW9" s="21" cm="1">
        <f t="array" ref="AW9">IFERROR(ROUND(_xlfn.XLOOKUP(AW$3&amp;$N9,$F$3:$F$643&amp;$G$3:$G$643,$H$3:$H$643,""),2),
                   IF(OR(
                             OR(_xlfn.XMATCH(AW$3,_xlfn.ANCHORARRAY($P$3))&lt;=2,(COUNT(_xlfn.ANCHORARRAY($P$3))-_xlfn.XMATCH(AW$3,_xlfn.ANCHORARRAY($P$3))+1)&lt;=2),
                             OR(_xlfn.XMATCH($N9,_xlfn.ANCHORARRAY($N$5))&lt;=2,(COUNT(_xlfn.ANCHORARRAY($N$5))-_xlfn.XMATCH($N9,_xlfn.ANCHORARRAY($N$5))+1)&lt;=2),
OR(COUNT(_xlfn._xlws.FILTER($F$101:$F$108,($F$101:$F$108=AW$3)*($G$101:$G$108=$N9)))=1,
        ISODD(COUNT(_xlfn._xlws.SORT(_xlfn._xlws.FILTER($G$101:$G$108,($F$101:$F$108=AW$3)*($G$101:$G$108&lt;=$N9)))))),
OR(COUNT(_xlfn._xlws.FILTER($F$101:$F$108,($F$101:$F$108=AW$3)*($G$101:$G$108=$N9)))=1,
        ISODD(COUNT(_xlfn._xlws.SORT(_xlfn._xlws.FILTER($F$101:$F$108,($G$101:$G$108=$N9)*($F$101:$F$108&lt;=AW$3))))))
),$L$8,""))</f>
        <v>-9</v>
      </c>
      <c r="AX9" s="21"/>
      <c r="AY9" s="21"/>
      <c r="AZ9" s="15"/>
      <c r="BA9" s="77"/>
      <c r="BB9" s="98" t="str">
        <f t="shared" si="5"/>
        <v xml:space="preserve">-9-9-9-9-9-9-9-9-9-9; </v>
      </c>
      <c r="BC9" s="98" t="s">
        <v>573</v>
      </c>
      <c r="BD9" s="77"/>
      <c r="BE9" s="77"/>
      <c r="BF9" s="77"/>
      <c r="BG9" s="77"/>
      <c r="BH9" s="77"/>
      <c r="BJ9"/>
      <c r="BK9">
        <v>7</v>
      </c>
      <c r="BL9" s="33" t="e">
        <f t="shared" si="0"/>
        <v>#REF!</v>
      </c>
    </row>
    <row r="10" spans="1:64" ht="20.100000000000001" customHeight="1" x14ac:dyDescent="0.3">
      <c r="A10" s="7" t="s">
        <v>80</v>
      </c>
      <c r="B10" s="9" t="s">
        <v>48</v>
      </c>
      <c r="C10" s="17">
        <f t="shared" si="1"/>
        <v>49.625399999999999</v>
      </c>
      <c r="D10" s="18">
        <f t="shared" si="1"/>
        <v>106.1709</v>
      </c>
      <c r="E10" s="64">
        <f t="shared" si="1"/>
        <v>0</v>
      </c>
      <c r="F10" s="17">
        <f t="shared" si="2"/>
        <v>6.6</v>
      </c>
      <c r="G10" s="18">
        <f t="shared" si="3"/>
        <v>1.1200000000000001</v>
      </c>
      <c r="H10" s="19">
        <f t="shared" si="4"/>
        <v>0</v>
      </c>
      <c r="I10" s="8" t="str" cm="1">
        <f t="array" ref="I10">_xlfn.CONCAT(ROUND(F10:H10,2)&amp;", ")</f>
        <v xml:space="preserve">6.6, 1.12, 0, </v>
      </c>
      <c r="J10" s="8"/>
      <c r="K10" s="7" t="str" cm="1">
        <f t="array" aca="1" ref="K10" ca="1">LOWER(INDEX($C$2:$E$2,1,ROW(A2)))&amp;" = ["&amp;_xlfn.CONCAT(ROUND(OFFSET($F$20:$F$23,,ROW(A2)-1),2)&amp;", ",ROUND(OFFSET($F$105:$F$108,,ROW(A2)-1),2)&amp;", ")&amp;"]"</f>
        <v>y = [5.02, 5.02, 8.52, 8.52, 8.47, 5.07, 5.07, 8.47, ]</v>
      </c>
      <c r="L10" s="8" t="s">
        <v>357</v>
      </c>
      <c r="M10" s="8"/>
      <c r="N10" s="31">
        <v>15.72</v>
      </c>
      <c r="O10" s="15"/>
      <c r="P10" s="21" cm="1">
        <f t="array" ref="P10">IFERROR(ROUND(_xlfn.XLOOKUP(P$3&amp;$N10,$F$3:$F$643&amp;$G$3:$G$643,$H$3:$H$643,""),2),
                   IF(OR(
                             OR(_xlfn.XMATCH(P$3,_xlfn.ANCHORARRAY($P$3))&lt;=2,(COUNT(_xlfn.ANCHORARRAY($P$3))-_xlfn.XMATCH(P$3,_xlfn.ANCHORARRAY($P$3))+1)&lt;=2),
                             OR(_xlfn.XMATCH($N10,_xlfn.ANCHORARRAY($N$5))&lt;=2,(COUNT(_xlfn.ANCHORARRAY($N$5))-_xlfn.XMATCH($N10,_xlfn.ANCHORARRAY($N$5))+1)&lt;=2),
OR(COUNT(_xlfn._xlws.FILTER($F$101:$F$108,($F$101:$F$108=P$3)*($G$101:$G$108=$N10)))=1,
        ISODD(COUNT(_xlfn._xlws.SORT(_xlfn._xlws.FILTER($G$101:$G$108,($F$101:$F$108=P$3)*($G$101:$G$108&lt;=$N10)))))),
OR(COUNT(_xlfn._xlws.FILTER($F$101:$F$108,($F$101:$F$108=P$3)*($G$101:$G$108=$N10)))=1,
        ISODD(COUNT(_xlfn._xlws.SORT(_xlfn._xlws.FILTER($F$101:$F$108,($G$101:$G$108=$N10)*($F$101:$F$108&lt;=P$3))))))
),$L$8,""))</f>
        <v>-9</v>
      </c>
      <c r="Q10" s="21" cm="1">
        <f t="array" ref="Q10">IFERROR(ROUND(_xlfn.XLOOKUP(Q$3&amp;$N10,$F$3:$F$643&amp;$G$3:$G$643,$H$3:$H$643,""),2),
                   IF(OR(
                             OR(_xlfn.XMATCH(Q$3,_xlfn.ANCHORARRAY($P$3))&lt;=2,(COUNT(_xlfn.ANCHORARRAY($P$3))-_xlfn.XMATCH(Q$3,_xlfn.ANCHORARRAY($P$3))+1)&lt;=2),
                             OR(_xlfn.XMATCH($N10,_xlfn.ANCHORARRAY($N$5))&lt;=2,(COUNT(_xlfn.ANCHORARRAY($N$5))-_xlfn.XMATCH($N10,_xlfn.ANCHORARRAY($N$5))+1)&lt;=2),
OR(COUNT(_xlfn._xlws.FILTER($F$101:$F$108,($F$101:$F$108=Q$3)*($G$101:$G$108=$N10)))=1,
        ISODD(COUNT(_xlfn._xlws.SORT(_xlfn._xlws.FILTER($G$101:$G$108,($F$101:$F$108=Q$3)*($G$101:$G$108&lt;=$N10)))))),
OR(COUNT(_xlfn._xlws.FILTER($F$101:$F$108,($F$101:$F$108=Q$3)*($G$101:$G$108=$N10)))=1,
        ISODD(COUNT(_xlfn._xlws.SORT(_xlfn._xlws.FILTER($F$101:$F$108,($G$101:$G$108=$N10)*($F$101:$F$108&lt;=Q$3))))))
),$L$8,""))</f>
        <v>-9</v>
      </c>
      <c r="R10" s="21" cm="1">
        <f t="array" ref="R10">IFERROR(ROUND(_xlfn.XLOOKUP(R$3&amp;$N10,$F$3:$F$643&amp;$G$3:$G$643,$H$3:$H$643,""),2),
                   IF(OR(
                             OR(_xlfn.XMATCH(R$3,_xlfn.ANCHORARRAY($P$3))&lt;=2,(COUNT(_xlfn.ANCHORARRAY($P$3))-_xlfn.XMATCH(R$3,_xlfn.ANCHORARRAY($P$3))+1)&lt;=2),
                             OR(_xlfn.XMATCH($N10,_xlfn.ANCHORARRAY($N$5))&lt;=2,(COUNT(_xlfn.ANCHORARRAY($N$5))-_xlfn.XMATCH($N10,_xlfn.ANCHORARRAY($N$5))+1)&lt;=2),
OR(COUNT(_xlfn._xlws.FILTER($F$101:$F$108,($F$101:$F$108=R$3)*($G$101:$G$108=$N10)))=1,
        ISODD(COUNT(_xlfn._xlws.SORT(_xlfn._xlws.FILTER($G$101:$G$108,($F$101:$F$108=R$3)*($G$101:$G$108&lt;=$N10)))))),
OR(COUNT(_xlfn._xlws.FILTER($F$101:$F$108,($F$101:$F$108=R$3)*($G$101:$G$108=$N10)))=1,
        ISODD(COUNT(_xlfn._xlws.SORT(_xlfn._xlws.FILTER($F$101:$F$108,($G$101:$G$108=$N10)*($F$101:$F$108&lt;=R$3))))))
),$L$8,""))</f>
        <v>0</v>
      </c>
      <c r="S10" s="21" t="str" cm="1">
        <f t="array" ref="S10">IFERROR(ROUND(_xlfn.XLOOKUP(S$3&amp;$N10,$F$3:$F$643&amp;$G$3:$G$643,$H$3:$H$643,""),2),
                   IF(OR(
                             OR(_xlfn.XMATCH(S$3,_xlfn.ANCHORARRAY($P$3))&lt;=2,(COUNT(_xlfn.ANCHORARRAY($P$3))-_xlfn.XMATCH(S$3,_xlfn.ANCHORARRAY($P$3))+1)&lt;=2),
                             OR(_xlfn.XMATCH($N10,_xlfn.ANCHORARRAY($N$5))&lt;=2,(COUNT(_xlfn.ANCHORARRAY($N$5))-_xlfn.XMATCH($N10,_xlfn.ANCHORARRAY($N$5))+1)&lt;=2),
OR(COUNT(_xlfn._xlws.FILTER($F$101:$F$108,($F$101:$F$108=S$3)*($G$101:$G$108=$N10)))=1,
        ISODD(COUNT(_xlfn._xlws.SORT(_xlfn._xlws.FILTER($G$101:$G$108,($F$101:$F$108=S$3)*($G$101:$G$108&lt;=$N10)))))),
OR(COUNT(_xlfn._xlws.FILTER($F$101:$F$108,($F$101:$F$108=S$3)*($G$101:$G$108=$N10)))=1,
        ISODD(COUNT(_xlfn._xlws.SORT(_xlfn._xlws.FILTER($F$101:$F$108,($G$101:$G$108=$N10)*($F$101:$F$108&lt;=S$3))))))
),$L$8,""))</f>
        <v/>
      </c>
      <c r="T10" s="21" cm="1">
        <f t="array" ref="T10">IFERROR(ROUND(_xlfn.XLOOKUP(T$3&amp;$N10,$F$3:$F$643&amp;$G$3:$G$643,$H$3:$H$643,""),2),
                   IF(OR(
                             OR(_xlfn.XMATCH(T$3,_xlfn.ANCHORARRAY($P$3))&lt;=2,(COUNT(_xlfn.ANCHORARRAY($P$3))-_xlfn.XMATCH(T$3,_xlfn.ANCHORARRAY($P$3))+1)&lt;=2),
                             OR(_xlfn.XMATCH($N10,_xlfn.ANCHORARRAY($N$5))&lt;=2,(COUNT(_xlfn.ANCHORARRAY($N$5))-_xlfn.XMATCH($N10,_xlfn.ANCHORARRAY($N$5))+1)&lt;=2),
OR(COUNT(_xlfn._xlws.FILTER($F$101:$F$108,($F$101:$F$108=T$3)*($G$101:$G$108=$N10)))=1,
        ISODD(COUNT(_xlfn._xlws.SORT(_xlfn._xlws.FILTER($G$101:$G$108,($F$101:$F$108=T$3)*($G$101:$G$108&lt;=$N10)))))),
OR(COUNT(_xlfn._xlws.FILTER($F$101:$F$108,($F$101:$F$108=T$3)*($G$101:$G$108=$N10)))=1,
        ISODD(COUNT(_xlfn._xlws.SORT(_xlfn._xlws.FILTER($F$101:$F$108,($G$101:$G$108=$N10)*($F$101:$F$108&lt;=T$3))))))
),$L$8,""))</f>
        <v>0.6</v>
      </c>
      <c r="U10" s="21" t="str" cm="1">
        <f t="array" ref="U10">IFERROR(ROUND(_xlfn.XLOOKUP(U$3&amp;$N10,$F$3:$F$643&amp;$G$3:$G$643,$H$3:$H$643,""),2),
                   IF(OR(
                             OR(_xlfn.XMATCH(U$3,_xlfn.ANCHORARRAY($P$3))&lt;=2,(COUNT(_xlfn.ANCHORARRAY($P$3))-_xlfn.XMATCH(U$3,_xlfn.ANCHORARRAY($P$3))+1)&lt;=2),
                             OR(_xlfn.XMATCH($N10,_xlfn.ANCHORARRAY($N$5))&lt;=2,(COUNT(_xlfn.ANCHORARRAY($N$5))-_xlfn.XMATCH($N10,_xlfn.ANCHORARRAY($N$5))+1)&lt;=2),
OR(COUNT(_xlfn._xlws.FILTER($F$101:$F$108,($F$101:$F$108=U$3)*($G$101:$G$108=$N10)))=1,
        ISODD(COUNT(_xlfn._xlws.SORT(_xlfn._xlws.FILTER($G$101:$G$108,($F$101:$F$108=U$3)*($G$101:$G$108&lt;=$N10)))))),
OR(COUNT(_xlfn._xlws.FILTER($F$101:$F$108,($F$101:$F$108=U$3)*($G$101:$G$108=$N10)))=1,
        ISODD(COUNT(_xlfn._xlws.SORT(_xlfn._xlws.FILTER($F$101:$F$108,($G$101:$G$108=$N10)*($F$101:$F$108&lt;=U$3))))))
),$L$8,""))</f>
        <v/>
      </c>
      <c r="V10" s="21" t="str" cm="1">
        <f t="array" ref="V10">IFERROR(ROUND(_xlfn.XLOOKUP(V$3&amp;$N10,$F$3:$F$643&amp;$G$3:$G$643,$H$3:$H$643,""),2),
                   IF(OR(
                             OR(_xlfn.XMATCH(V$3,_xlfn.ANCHORARRAY($P$3))&lt;=2,(COUNT(_xlfn.ANCHORARRAY($P$3))-_xlfn.XMATCH(V$3,_xlfn.ANCHORARRAY($P$3))+1)&lt;=2),
                             OR(_xlfn.XMATCH($N10,_xlfn.ANCHORARRAY($N$5))&lt;=2,(COUNT(_xlfn.ANCHORARRAY($N$5))-_xlfn.XMATCH($N10,_xlfn.ANCHORARRAY($N$5))+1)&lt;=2),
OR(COUNT(_xlfn._xlws.FILTER($F$101:$F$108,($F$101:$F$108=V$3)*($G$101:$G$108=$N10)))=1,
        ISODD(COUNT(_xlfn._xlws.SORT(_xlfn._xlws.FILTER($G$101:$G$108,($F$101:$F$108=V$3)*($G$101:$G$108&lt;=$N10)))))),
OR(COUNT(_xlfn._xlws.FILTER($F$101:$F$108,($F$101:$F$108=V$3)*($G$101:$G$108=$N10)))=1,
        ISODD(COUNT(_xlfn._xlws.SORT(_xlfn._xlws.FILTER($F$101:$F$108,($G$101:$G$108=$N10)*($F$101:$F$108&lt;=V$3))))))
),$L$8,""))</f>
        <v/>
      </c>
      <c r="W10" s="21" t="str" cm="1">
        <f t="array" ref="W10">IFERROR(ROUND(_xlfn.XLOOKUP(W$3&amp;$N10,$F$3:$F$643&amp;$G$3:$G$643,$H$3:$H$643,""),2),
                   IF(OR(
                             OR(_xlfn.XMATCH(W$3,_xlfn.ANCHORARRAY($P$3))&lt;=2,(COUNT(_xlfn.ANCHORARRAY($P$3))-_xlfn.XMATCH(W$3,_xlfn.ANCHORARRAY($P$3))+1)&lt;=2),
                             OR(_xlfn.XMATCH($N10,_xlfn.ANCHORARRAY($N$5))&lt;=2,(COUNT(_xlfn.ANCHORARRAY($N$5))-_xlfn.XMATCH($N10,_xlfn.ANCHORARRAY($N$5))+1)&lt;=2),
OR(COUNT(_xlfn._xlws.FILTER($F$101:$F$108,($F$101:$F$108=W$3)*($G$101:$G$108=$N10)))=1,
        ISODD(COUNT(_xlfn._xlws.SORT(_xlfn._xlws.FILTER($G$101:$G$108,($F$101:$F$108=W$3)*($G$101:$G$108&lt;=$N10)))))),
OR(COUNT(_xlfn._xlws.FILTER($F$101:$F$108,($F$101:$F$108=W$3)*($G$101:$G$108=$N10)))=1,
        ISODD(COUNT(_xlfn._xlws.SORT(_xlfn._xlws.FILTER($F$101:$F$108,($G$101:$G$108=$N10)*($F$101:$F$108&lt;=W$3))))))
),$L$8,""))</f>
        <v/>
      </c>
      <c r="X10" s="21" cm="1">
        <f t="array" ref="X10">IFERROR(ROUND(_xlfn.XLOOKUP(X$3&amp;$N10,$F$3:$F$643&amp;$G$3:$G$643,$H$3:$H$643,""),2),
                   IF(OR(
                             OR(_xlfn.XMATCH(X$3,_xlfn.ANCHORARRAY($P$3))&lt;=2,(COUNT(_xlfn.ANCHORARRAY($P$3))-_xlfn.XMATCH(X$3,_xlfn.ANCHORARRAY($P$3))+1)&lt;=2),
                             OR(_xlfn.XMATCH($N10,_xlfn.ANCHORARRAY($N$5))&lt;=2,(COUNT(_xlfn.ANCHORARRAY($N$5))-_xlfn.XMATCH($N10,_xlfn.ANCHORARRAY($N$5))+1)&lt;=2),
OR(COUNT(_xlfn._xlws.FILTER($F$101:$F$108,($F$101:$F$108=X$3)*($G$101:$G$108=$N10)))=1,
        ISODD(COUNT(_xlfn._xlws.SORT(_xlfn._xlws.FILTER($G$101:$G$108,($F$101:$F$108=X$3)*($G$101:$G$108&lt;=$N10)))))),
OR(COUNT(_xlfn._xlws.FILTER($F$101:$F$108,($F$101:$F$108=X$3)*($G$101:$G$108=$N10)))=1,
        ISODD(COUNT(_xlfn._xlws.SORT(_xlfn._xlws.FILTER($F$101:$F$108,($G$101:$G$108=$N10)*($F$101:$F$108&lt;=X$3))))))
),$L$8,""))</f>
        <v>0.5</v>
      </c>
      <c r="Y10" s="21" t="str" cm="1">
        <f t="array" ref="Y10">IFERROR(ROUND(_xlfn.XLOOKUP(Y$3&amp;$N10,$F$3:$F$643&amp;$G$3:$G$643,$H$3:$H$643,""),2),
                   IF(OR(
                             OR(_xlfn.XMATCH(Y$3,_xlfn.ANCHORARRAY($P$3))&lt;=2,(COUNT(_xlfn.ANCHORARRAY($P$3))-_xlfn.XMATCH(Y$3,_xlfn.ANCHORARRAY($P$3))+1)&lt;=2),
                             OR(_xlfn.XMATCH($N10,_xlfn.ANCHORARRAY($N$5))&lt;=2,(COUNT(_xlfn.ANCHORARRAY($N$5))-_xlfn.XMATCH($N10,_xlfn.ANCHORARRAY($N$5))+1)&lt;=2),
OR(COUNT(_xlfn._xlws.FILTER($F$101:$F$108,($F$101:$F$108=Y$3)*($G$101:$G$108=$N10)))=1,
        ISODD(COUNT(_xlfn._xlws.SORT(_xlfn._xlws.FILTER($G$101:$G$108,($F$101:$F$108=Y$3)*($G$101:$G$108&lt;=$N10)))))),
OR(COUNT(_xlfn._xlws.FILTER($F$101:$F$108,($F$101:$F$108=Y$3)*($G$101:$G$108=$N10)))=1,
        ISODD(COUNT(_xlfn._xlws.SORT(_xlfn._xlws.FILTER($F$101:$F$108,($G$101:$G$108=$N10)*($F$101:$F$108&lt;=Y$3))))))
),$L$8,""))</f>
        <v/>
      </c>
      <c r="Z10" s="21" t="str" cm="1">
        <f t="array" ref="Z10">IFERROR(ROUND(_xlfn.XLOOKUP(Z$3&amp;$N10,$F$3:$F$643&amp;$G$3:$G$643,$H$3:$H$643,""),2),
                   IF(OR(
                             OR(_xlfn.XMATCH(Z$3,_xlfn.ANCHORARRAY($P$3))&lt;=2,(COUNT(_xlfn.ANCHORARRAY($P$3))-_xlfn.XMATCH(Z$3,_xlfn.ANCHORARRAY($P$3))+1)&lt;=2),
                             OR(_xlfn.XMATCH($N10,_xlfn.ANCHORARRAY($N$5))&lt;=2,(COUNT(_xlfn.ANCHORARRAY($N$5))-_xlfn.XMATCH($N10,_xlfn.ANCHORARRAY($N$5))+1)&lt;=2),
OR(COUNT(_xlfn._xlws.FILTER($F$101:$F$108,($F$101:$F$108=Z$3)*($G$101:$G$108=$N10)))=1,
        ISODD(COUNT(_xlfn._xlws.SORT(_xlfn._xlws.FILTER($G$101:$G$108,($F$101:$F$108=Z$3)*($G$101:$G$108&lt;=$N10)))))),
OR(COUNT(_xlfn._xlws.FILTER($F$101:$F$108,($F$101:$F$108=Z$3)*($G$101:$G$108=$N10)))=1,
        ISODD(COUNT(_xlfn._xlws.SORT(_xlfn._xlws.FILTER($F$101:$F$108,($G$101:$G$108=$N10)*($F$101:$F$108&lt;=Z$3))))))
),$L$8,""))</f>
        <v/>
      </c>
      <c r="AA10" s="21" cm="1">
        <f t="array" ref="AA10">IFERROR(ROUND(_xlfn.XLOOKUP(AA$3&amp;$N10,$F$3:$F$643&amp;$G$3:$G$643,$H$3:$H$643,""),2),
                   IF(OR(
                             OR(_xlfn.XMATCH(AA$3,_xlfn.ANCHORARRAY($P$3))&lt;=2,(COUNT(_xlfn.ANCHORARRAY($P$3))-_xlfn.XMATCH(AA$3,_xlfn.ANCHORARRAY($P$3))+1)&lt;=2),
                             OR(_xlfn.XMATCH($N10,_xlfn.ANCHORARRAY($N$5))&lt;=2,(COUNT(_xlfn.ANCHORARRAY($N$5))-_xlfn.XMATCH($N10,_xlfn.ANCHORARRAY($N$5))+1)&lt;=2),
OR(COUNT(_xlfn._xlws.FILTER($F$101:$F$108,($F$101:$F$108=AA$3)*($G$101:$G$108=$N10)))=1,
        ISODD(COUNT(_xlfn._xlws.SORT(_xlfn._xlws.FILTER($G$101:$G$108,($F$101:$F$108=AA$3)*($G$101:$G$108&lt;=$N10)))))),
OR(COUNT(_xlfn._xlws.FILTER($F$101:$F$108,($F$101:$F$108=AA$3)*($G$101:$G$108=$N10)))=1,
        ISODD(COUNT(_xlfn._xlws.SORT(_xlfn._xlws.FILTER($F$101:$F$108,($G$101:$G$108=$N10)*($F$101:$F$108&lt;=AA$3))))))
),$L$8,""))</f>
        <v>0.7</v>
      </c>
      <c r="AB10" s="21" t="str" cm="1">
        <f t="array" ref="AB10">IFERROR(ROUND(_xlfn.XLOOKUP(AB$3&amp;$N10,$F$3:$F$643&amp;$G$3:$G$643,$H$3:$H$643,""),2),
                   IF(OR(
                             OR(_xlfn.XMATCH(AB$3,_xlfn.ANCHORARRAY($P$3))&lt;=2,(COUNT(_xlfn.ANCHORARRAY($P$3))-_xlfn.XMATCH(AB$3,_xlfn.ANCHORARRAY($P$3))+1)&lt;=2),
                             OR(_xlfn.XMATCH($N10,_xlfn.ANCHORARRAY($N$5))&lt;=2,(COUNT(_xlfn.ANCHORARRAY($N$5))-_xlfn.XMATCH($N10,_xlfn.ANCHORARRAY($N$5))+1)&lt;=2),
OR(COUNT(_xlfn._xlws.FILTER($F$101:$F$108,($F$101:$F$108=AB$3)*($G$101:$G$108=$N10)))=1,
        ISODD(COUNT(_xlfn._xlws.SORT(_xlfn._xlws.FILTER($G$101:$G$108,($F$101:$F$108=AB$3)*($G$101:$G$108&lt;=$N10)))))),
OR(COUNT(_xlfn._xlws.FILTER($F$101:$F$108,($F$101:$F$108=AB$3)*($G$101:$G$108=$N10)))=1,
        ISODD(COUNT(_xlfn._xlws.SORT(_xlfn._xlws.FILTER($F$101:$F$108,($G$101:$G$108=$N10)*($F$101:$F$108&lt;=AB$3))))))
),$L$8,""))</f>
        <v/>
      </c>
      <c r="AC10" s="21" t="str" cm="1">
        <f t="array" ref="AC10">IFERROR(ROUND(_xlfn.XLOOKUP(AC$3&amp;$N10,$F$3:$F$643&amp;$G$3:$G$643,$H$3:$H$643,""),2),
                   IF(OR(
                             OR(_xlfn.XMATCH(AC$3,_xlfn.ANCHORARRAY($P$3))&lt;=2,(COUNT(_xlfn.ANCHORARRAY($P$3))-_xlfn.XMATCH(AC$3,_xlfn.ANCHORARRAY($P$3))+1)&lt;=2),
                             OR(_xlfn.XMATCH($N10,_xlfn.ANCHORARRAY($N$5))&lt;=2,(COUNT(_xlfn.ANCHORARRAY($N$5))-_xlfn.XMATCH($N10,_xlfn.ANCHORARRAY($N$5))+1)&lt;=2),
OR(COUNT(_xlfn._xlws.FILTER($F$101:$F$108,($F$101:$F$108=AC$3)*($G$101:$G$108=$N10)))=1,
        ISODD(COUNT(_xlfn._xlws.SORT(_xlfn._xlws.FILTER($G$101:$G$108,($F$101:$F$108=AC$3)*($G$101:$G$108&lt;=$N10)))))),
OR(COUNT(_xlfn._xlws.FILTER($F$101:$F$108,($F$101:$F$108=AC$3)*($G$101:$G$108=$N10)))=1,
        ISODD(COUNT(_xlfn._xlws.SORT(_xlfn._xlws.FILTER($F$101:$F$108,($G$101:$G$108=$N10)*($F$101:$F$108&lt;=AC$3))))))
),$L$8,""))</f>
        <v/>
      </c>
      <c r="AD10" s="21" t="str" cm="1">
        <f t="array" ref="AD10">IFERROR(ROUND(_xlfn.XLOOKUP(AD$3&amp;$N10,$F$3:$F$643&amp;$G$3:$G$643,$H$3:$H$643,""),2),
                   IF(OR(
                             OR(_xlfn.XMATCH(AD$3,_xlfn.ANCHORARRAY($P$3))&lt;=2,(COUNT(_xlfn.ANCHORARRAY($P$3))-_xlfn.XMATCH(AD$3,_xlfn.ANCHORARRAY($P$3))+1)&lt;=2),
                             OR(_xlfn.XMATCH($N10,_xlfn.ANCHORARRAY($N$5))&lt;=2,(COUNT(_xlfn.ANCHORARRAY($N$5))-_xlfn.XMATCH($N10,_xlfn.ANCHORARRAY($N$5))+1)&lt;=2),
OR(COUNT(_xlfn._xlws.FILTER($F$101:$F$108,($F$101:$F$108=AD$3)*($G$101:$G$108=$N10)))=1,
        ISODD(COUNT(_xlfn._xlws.SORT(_xlfn._xlws.FILTER($G$101:$G$108,($F$101:$F$108=AD$3)*($G$101:$G$108&lt;=$N10)))))),
OR(COUNT(_xlfn._xlws.FILTER($F$101:$F$108,($F$101:$F$108=AD$3)*($G$101:$G$108=$N10)))=1,
        ISODD(COUNT(_xlfn._xlws.SORT(_xlfn._xlws.FILTER($F$101:$F$108,($G$101:$G$108=$N10)*($F$101:$F$108&lt;=AD$3))))))
),$L$8,""))</f>
        <v/>
      </c>
      <c r="AE10" s="21" cm="1">
        <f t="array" ref="AE10">IFERROR(ROUND(_xlfn.XLOOKUP(AE$3&amp;$N10,$F$3:$F$643&amp;$G$3:$G$643,$H$3:$H$643,""),2),
                   IF(OR(
                             OR(_xlfn.XMATCH(AE$3,_xlfn.ANCHORARRAY($P$3))&lt;=2,(COUNT(_xlfn.ANCHORARRAY($P$3))-_xlfn.XMATCH(AE$3,_xlfn.ANCHORARRAY($P$3))+1)&lt;=2),
                             OR(_xlfn.XMATCH($N10,_xlfn.ANCHORARRAY($N$5))&lt;=2,(COUNT(_xlfn.ANCHORARRAY($N$5))-_xlfn.XMATCH($N10,_xlfn.ANCHORARRAY($N$5))+1)&lt;=2),
OR(COUNT(_xlfn._xlws.FILTER($F$101:$F$108,($F$101:$F$108=AE$3)*($G$101:$G$108=$N10)))=1,
        ISODD(COUNT(_xlfn._xlws.SORT(_xlfn._xlws.FILTER($G$101:$G$108,($F$101:$F$108=AE$3)*($G$101:$G$108&lt;=$N10)))))),
OR(COUNT(_xlfn._xlws.FILTER($F$101:$F$108,($F$101:$F$108=AE$3)*($G$101:$G$108=$N10)))=1,
        ISODD(COUNT(_xlfn._xlws.SORT(_xlfn._xlws.FILTER($F$101:$F$108,($G$101:$G$108=$N10)*($F$101:$F$108&lt;=AE$3))))))
),$L$8,""))</f>
        <v>0</v>
      </c>
      <c r="AF10" s="21" cm="1">
        <f t="array" ref="AF10">IFERROR(ROUND(_xlfn.XLOOKUP(AF$3&amp;$N10,$F$3:$F$643&amp;$G$3:$G$643,$H$3:$H$643,""),2),
                   IF(OR(
                             OR(_xlfn.XMATCH(AF$3,_xlfn.ANCHORARRAY($P$3))&lt;=2,(COUNT(_xlfn.ANCHORARRAY($P$3))-_xlfn.XMATCH(AF$3,_xlfn.ANCHORARRAY($P$3))+1)&lt;=2),
                             OR(_xlfn.XMATCH($N10,_xlfn.ANCHORARRAY($N$5))&lt;=2,(COUNT(_xlfn.ANCHORARRAY($N$5))-_xlfn.XMATCH($N10,_xlfn.ANCHORARRAY($N$5))+1)&lt;=2),
OR(COUNT(_xlfn._xlws.FILTER($F$101:$F$108,($F$101:$F$108=AF$3)*($G$101:$G$108=$N10)))=1,
        ISODD(COUNT(_xlfn._xlws.SORT(_xlfn._xlws.FILTER($G$101:$G$108,($F$101:$F$108=AF$3)*($G$101:$G$108&lt;=$N10)))))),
OR(COUNT(_xlfn._xlws.FILTER($F$101:$F$108,($F$101:$F$108=AF$3)*($G$101:$G$108=$N10)))=1,
        ISODD(COUNT(_xlfn._xlws.SORT(_xlfn._xlws.FILTER($F$101:$F$108,($G$101:$G$108=$N10)*($F$101:$F$108&lt;=AF$3))))))
),$L$8,""))</f>
        <v>0</v>
      </c>
      <c r="AG10" s="21" cm="1">
        <f t="array" ref="AG10">IFERROR(ROUND(_xlfn.XLOOKUP(AG$3&amp;$N10,$F$3:$F$643&amp;$G$3:$G$643,$H$3:$H$643,""),2),
                   IF(OR(
                             OR(_xlfn.XMATCH(AG$3,_xlfn.ANCHORARRAY($P$3))&lt;=2,(COUNT(_xlfn.ANCHORARRAY($P$3))-_xlfn.XMATCH(AG$3,_xlfn.ANCHORARRAY($P$3))+1)&lt;=2),
                             OR(_xlfn.XMATCH($N10,_xlfn.ANCHORARRAY($N$5))&lt;=2,(COUNT(_xlfn.ANCHORARRAY($N$5))-_xlfn.XMATCH($N10,_xlfn.ANCHORARRAY($N$5))+1)&lt;=2),
OR(COUNT(_xlfn._xlws.FILTER($F$101:$F$108,($F$101:$F$108=AG$3)*($G$101:$G$108=$N10)))=1,
        ISODD(COUNT(_xlfn._xlws.SORT(_xlfn._xlws.FILTER($G$101:$G$108,($F$101:$F$108=AG$3)*($G$101:$G$108&lt;=$N10)))))),
OR(COUNT(_xlfn._xlws.FILTER($F$101:$F$108,($F$101:$F$108=AG$3)*($G$101:$G$108=$N10)))=1,
        ISODD(COUNT(_xlfn._xlws.SORT(_xlfn._xlws.FILTER($F$101:$F$108,($G$101:$G$108=$N10)*($F$101:$F$108&lt;=AG$3))))))
),$L$8,""))</f>
        <v>0</v>
      </c>
      <c r="AH10" s="21" t="str" cm="1">
        <f t="array" ref="AH10">IFERROR(ROUND(_xlfn.XLOOKUP(AH$3&amp;$N10,$F$3:$F$643&amp;$G$3:$G$643,$H$3:$H$643,""),2),
                   IF(OR(
                             OR(_xlfn.XMATCH(AH$3,_xlfn.ANCHORARRAY($P$3))&lt;=2,(COUNT(_xlfn.ANCHORARRAY($P$3))-_xlfn.XMATCH(AH$3,_xlfn.ANCHORARRAY($P$3))+1)&lt;=2),
                             OR(_xlfn.XMATCH($N10,_xlfn.ANCHORARRAY($N$5))&lt;=2,(COUNT(_xlfn.ANCHORARRAY($N$5))-_xlfn.XMATCH($N10,_xlfn.ANCHORARRAY($N$5))+1)&lt;=2),
OR(COUNT(_xlfn._xlws.FILTER($F$101:$F$108,($F$101:$F$108=AH$3)*($G$101:$G$108=$N10)))=1,
        ISODD(COUNT(_xlfn._xlws.SORT(_xlfn._xlws.FILTER($G$101:$G$108,($F$101:$F$108=AH$3)*($G$101:$G$108&lt;=$N10)))))),
OR(COUNT(_xlfn._xlws.FILTER($F$101:$F$108,($F$101:$F$108=AH$3)*($G$101:$G$108=$N10)))=1,
        ISODD(COUNT(_xlfn._xlws.SORT(_xlfn._xlws.FILTER($F$101:$F$108,($G$101:$G$108=$N10)*($F$101:$F$108&lt;=AH$3))))))
),$L$8,""))</f>
        <v/>
      </c>
      <c r="AI10" s="21" t="str" cm="1">
        <f t="array" ref="AI10">IFERROR(ROUND(_xlfn.XLOOKUP(AI$3&amp;$N10,$F$3:$F$643&amp;$G$3:$G$643,$H$3:$H$643,""),2),
                   IF(OR(
                             OR(_xlfn.XMATCH(AI$3,_xlfn.ANCHORARRAY($P$3))&lt;=2,(COUNT(_xlfn.ANCHORARRAY($P$3))-_xlfn.XMATCH(AI$3,_xlfn.ANCHORARRAY($P$3))+1)&lt;=2),
                             OR(_xlfn.XMATCH($N10,_xlfn.ANCHORARRAY($N$5))&lt;=2,(COUNT(_xlfn.ANCHORARRAY($N$5))-_xlfn.XMATCH($N10,_xlfn.ANCHORARRAY($N$5))+1)&lt;=2),
OR(COUNT(_xlfn._xlws.FILTER($F$101:$F$108,($F$101:$F$108=AI$3)*($G$101:$G$108=$N10)))=1,
        ISODD(COUNT(_xlfn._xlws.SORT(_xlfn._xlws.FILTER($G$101:$G$108,($F$101:$F$108=AI$3)*($G$101:$G$108&lt;=$N10)))))),
OR(COUNT(_xlfn._xlws.FILTER($F$101:$F$108,($F$101:$F$108=AI$3)*($G$101:$G$108=$N10)))=1,
        ISODD(COUNT(_xlfn._xlws.SORT(_xlfn._xlws.FILTER($F$101:$F$108,($G$101:$G$108=$N10)*($F$101:$F$108&lt;=AI$3))))))
),$L$8,""))</f>
        <v/>
      </c>
      <c r="AJ10" s="21" t="str" cm="1">
        <f t="array" ref="AJ10">IFERROR(ROUND(_xlfn.XLOOKUP(AJ$3&amp;$N10,$F$3:$F$643&amp;$G$3:$G$643,$H$3:$H$643,""),2),
                   IF(OR(
                             OR(_xlfn.XMATCH(AJ$3,_xlfn.ANCHORARRAY($P$3))&lt;=2,(COUNT(_xlfn.ANCHORARRAY($P$3))-_xlfn.XMATCH(AJ$3,_xlfn.ANCHORARRAY($P$3))+1)&lt;=2),
                             OR(_xlfn.XMATCH($N10,_xlfn.ANCHORARRAY($N$5))&lt;=2,(COUNT(_xlfn.ANCHORARRAY($N$5))-_xlfn.XMATCH($N10,_xlfn.ANCHORARRAY($N$5))+1)&lt;=2),
OR(COUNT(_xlfn._xlws.FILTER($F$101:$F$108,($F$101:$F$108=AJ$3)*($G$101:$G$108=$N10)))=1,
        ISODD(COUNT(_xlfn._xlws.SORT(_xlfn._xlws.FILTER($G$101:$G$108,($F$101:$F$108=AJ$3)*($G$101:$G$108&lt;=$N10)))))),
OR(COUNT(_xlfn._xlws.FILTER($F$101:$F$108,($F$101:$F$108=AJ$3)*($G$101:$G$108=$N10)))=1,
        ISODD(COUNT(_xlfn._xlws.SORT(_xlfn._xlws.FILTER($F$101:$F$108,($G$101:$G$108=$N10)*($F$101:$F$108&lt;=AJ$3))))))
),$L$8,""))</f>
        <v/>
      </c>
      <c r="AK10" s="21" t="str" cm="1">
        <f t="array" ref="AK10">IFERROR(ROUND(_xlfn.XLOOKUP(AK$3&amp;$N10,$F$3:$F$643&amp;$G$3:$G$643,$H$3:$H$643,""),2),
                   IF(OR(
                             OR(_xlfn.XMATCH(AK$3,_xlfn.ANCHORARRAY($P$3))&lt;=2,(COUNT(_xlfn.ANCHORARRAY($P$3))-_xlfn.XMATCH(AK$3,_xlfn.ANCHORARRAY($P$3))+1)&lt;=2),
                             OR(_xlfn.XMATCH($N10,_xlfn.ANCHORARRAY($N$5))&lt;=2,(COUNT(_xlfn.ANCHORARRAY($N$5))-_xlfn.XMATCH($N10,_xlfn.ANCHORARRAY($N$5))+1)&lt;=2),
OR(COUNT(_xlfn._xlws.FILTER($F$101:$F$108,($F$101:$F$108=AK$3)*($G$101:$G$108=$N10)))=1,
        ISODD(COUNT(_xlfn._xlws.SORT(_xlfn._xlws.FILTER($G$101:$G$108,($F$101:$F$108=AK$3)*($G$101:$G$108&lt;=$N10)))))),
OR(COUNT(_xlfn._xlws.FILTER($F$101:$F$108,($F$101:$F$108=AK$3)*($G$101:$G$108=$N10)))=1,
        ISODD(COUNT(_xlfn._xlws.SORT(_xlfn._xlws.FILTER($F$101:$F$108,($G$101:$G$108=$N10)*($F$101:$F$108&lt;=AK$3))))))
),$L$8,""))</f>
        <v/>
      </c>
      <c r="AL10" s="21" t="str" cm="1">
        <f t="array" ref="AL10">IFERROR(ROUND(_xlfn.XLOOKUP(AL$3&amp;$N10,$F$3:$F$643&amp;$G$3:$G$643,$H$3:$H$643,""),2),
                   IF(OR(
                             OR(_xlfn.XMATCH(AL$3,_xlfn.ANCHORARRAY($P$3))&lt;=2,(COUNT(_xlfn.ANCHORARRAY($P$3))-_xlfn.XMATCH(AL$3,_xlfn.ANCHORARRAY($P$3))+1)&lt;=2),
                             OR(_xlfn.XMATCH($N10,_xlfn.ANCHORARRAY($N$5))&lt;=2,(COUNT(_xlfn.ANCHORARRAY($N$5))-_xlfn.XMATCH($N10,_xlfn.ANCHORARRAY($N$5))+1)&lt;=2),
OR(COUNT(_xlfn._xlws.FILTER($F$101:$F$108,($F$101:$F$108=AL$3)*($G$101:$G$108=$N10)))=1,
        ISODD(COUNT(_xlfn._xlws.SORT(_xlfn._xlws.FILTER($G$101:$G$108,($F$101:$F$108=AL$3)*($G$101:$G$108&lt;=$N10)))))),
OR(COUNT(_xlfn._xlws.FILTER($F$101:$F$108,($F$101:$F$108=AL$3)*($G$101:$G$108=$N10)))=1,
        ISODD(COUNT(_xlfn._xlws.SORT(_xlfn._xlws.FILTER($F$101:$F$108,($G$101:$G$108=$N10)*($F$101:$F$108&lt;=AL$3))))))
),$L$8,""))</f>
        <v/>
      </c>
      <c r="AM10" s="21" t="str" cm="1">
        <f t="array" ref="AM10">IFERROR(ROUND(_xlfn.XLOOKUP(AM$3&amp;$N10,$F$3:$F$643&amp;$G$3:$G$643,$H$3:$H$643,""),2),
                   IF(OR(
                             OR(_xlfn.XMATCH(AM$3,_xlfn.ANCHORARRAY($P$3))&lt;=2,(COUNT(_xlfn.ANCHORARRAY($P$3))-_xlfn.XMATCH(AM$3,_xlfn.ANCHORARRAY($P$3))+1)&lt;=2),
                             OR(_xlfn.XMATCH($N10,_xlfn.ANCHORARRAY($N$5))&lt;=2,(COUNT(_xlfn.ANCHORARRAY($N$5))-_xlfn.XMATCH($N10,_xlfn.ANCHORARRAY($N$5))+1)&lt;=2),
OR(COUNT(_xlfn._xlws.FILTER($F$101:$F$108,($F$101:$F$108=AM$3)*($G$101:$G$108=$N10)))=1,
        ISODD(COUNT(_xlfn._xlws.SORT(_xlfn._xlws.FILTER($G$101:$G$108,($F$101:$F$108=AM$3)*($G$101:$G$108&lt;=$N10)))))),
OR(COUNT(_xlfn._xlws.FILTER($F$101:$F$108,($F$101:$F$108=AM$3)*($G$101:$G$108=$N10)))=1,
        ISODD(COUNT(_xlfn._xlws.SORT(_xlfn._xlws.FILTER($F$101:$F$108,($G$101:$G$108=$N10)*($F$101:$F$108&lt;=AM$3))))))
),$L$8,""))</f>
        <v/>
      </c>
      <c r="AN10" s="21" t="str" cm="1">
        <f t="array" ref="AN10">IFERROR(ROUND(_xlfn.XLOOKUP(AN$3&amp;$N10,$F$3:$F$643&amp;$G$3:$G$643,$H$3:$H$643,""),2),
                   IF(OR(
                             OR(_xlfn.XMATCH(AN$3,_xlfn.ANCHORARRAY($P$3))&lt;=2,(COUNT(_xlfn.ANCHORARRAY($P$3))-_xlfn.XMATCH(AN$3,_xlfn.ANCHORARRAY($P$3))+1)&lt;=2),
                             OR(_xlfn.XMATCH($N10,_xlfn.ANCHORARRAY($N$5))&lt;=2,(COUNT(_xlfn.ANCHORARRAY($N$5))-_xlfn.XMATCH($N10,_xlfn.ANCHORARRAY($N$5))+1)&lt;=2),
OR(COUNT(_xlfn._xlws.FILTER($F$101:$F$108,($F$101:$F$108=AN$3)*($G$101:$G$108=$N10)))=1,
        ISODD(COUNT(_xlfn._xlws.SORT(_xlfn._xlws.FILTER($G$101:$G$108,($F$101:$F$108=AN$3)*($G$101:$G$108&lt;=$N10)))))),
OR(COUNT(_xlfn._xlws.FILTER($F$101:$F$108,($F$101:$F$108=AN$3)*($G$101:$G$108=$N10)))=1,
        ISODD(COUNT(_xlfn._xlws.SORT(_xlfn._xlws.FILTER($F$101:$F$108,($G$101:$G$108=$N10)*($F$101:$F$108&lt;=AN$3))))))
),$L$8,""))</f>
        <v/>
      </c>
      <c r="AO10" s="21" t="str" cm="1">
        <f t="array" ref="AO10">IFERROR(ROUND(_xlfn.XLOOKUP(AO$3&amp;$N10,$F$3:$F$643&amp;$G$3:$G$643,$H$3:$H$643,""),2),
                   IF(OR(
                             OR(_xlfn.XMATCH(AO$3,_xlfn.ANCHORARRAY($P$3))&lt;=2,(COUNT(_xlfn.ANCHORARRAY($P$3))-_xlfn.XMATCH(AO$3,_xlfn.ANCHORARRAY($P$3))+1)&lt;=2),
                             OR(_xlfn.XMATCH($N10,_xlfn.ANCHORARRAY($N$5))&lt;=2,(COUNT(_xlfn.ANCHORARRAY($N$5))-_xlfn.XMATCH($N10,_xlfn.ANCHORARRAY($N$5))+1)&lt;=2),
OR(COUNT(_xlfn._xlws.FILTER($F$101:$F$108,($F$101:$F$108=AO$3)*($G$101:$G$108=$N10)))=1,
        ISODD(COUNT(_xlfn._xlws.SORT(_xlfn._xlws.FILTER($G$101:$G$108,($F$101:$F$108=AO$3)*($G$101:$G$108&lt;=$N10)))))),
OR(COUNT(_xlfn._xlws.FILTER($F$101:$F$108,($F$101:$F$108=AO$3)*($G$101:$G$108=$N10)))=1,
        ISODD(COUNT(_xlfn._xlws.SORT(_xlfn._xlws.FILTER($F$101:$F$108,($G$101:$G$108=$N10)*($F$101:$F$108&lt;=AO$3))))))
),$L$8,""))</f>
        <v/>
      </c>
      <c r="AP10" s="21" t="str" cm="1">
        <f t="array" ref="AP10">IFERROR(ROUND(_xlfn.XLOOKUP(AP$3&amp;$N10,$F$3:$F$643&amp;$G$3:$G$643,$H$3:$H$643,""),2),
                   IF(OR(
                             OR(_xlfn.XMATCH(AP$3,_xlfn.ANCHORARRAY($P$3))&lt;=2,(COUNT(_xlfn.ANCHORARRAY($P$3))-_xlfn.XMATCH(AP$3,_xlfn.ANCHORARRAY($P$3))+1)&lt;=2),
                             OR(_xlfn.XMATCH($N10,_xlfn.ANCHORARRAY($N$5))&lt;=2,(COUNT(_xlfn.ANCHORARRAY($N$5))-_xlfn.XMATCH($N10,_xlfn.ANCHORARRAY($N$5))+1)&lt;=2),
OR(COUNT(_xlfn._xlws.FILTER($F$101:$F$108,($F$101:$F$108=AP$3)*($G$101:$G$108=$N10)))=1,
        ISODD(COUNT(_xlfn._xlws.SORT(_xlfn._xlws.FILTER($G$101:$G$108,($F$101:$F$108=AP$3)*($G$101:$G$108&lt;=$N10)))))),
OR(COUNT(_xlfn._xlws.FILTER($F$101:$F$108,($F$101:$F$108=AP$3)*($G$101:$G$108=$N10)))=1,
        ISODD(COUNT(_xlfn._xlws.SORT(_xlfn._xlws.FILTER($F$101:$F$108,($G$101:$G$108=$N10)*($F$101:$F$108&lt;=AP$3))))))
),$L$8,""))</f>
        <v/>
      </c>
      <c r="AQ10" s="21" t="str" cm="1">
        <f t="array" ref="AQ10">IFERROR(ROUND(_xlfn.XLOOKUP(AQ$3&amp;$N10,$F$3:$F$643&amp;$G$3:$G$643,$H$3:$H$643,""),2),
                   IF(OR(
                             OR(_xlfn.XMATCH(AQ$3,_xlfn.ANCHORARRAY($P$3))&lt;=2,(COUNT(_xlfn.ANCHORARRAY($P$3))-_xlfn.XMATCH(AQ$3,_xlfn.ANCHORARRAY($P$3))+1)&lt;=2),
                             OR(_xlfn.XMATCH($N10,_xlfn.ANCHORARRAY($N$5))&lt;=2,(COUNT(_xlfn.ANCHORARRAY($N$5))-_xlfn.XMATCH($N10,_xlfn.ANCHORARRAY($N$5))+1)&lt;=2),
OR(COUNT(_xlfn._xlws.FILTER($F$101:$F$108,($F$101:$F$108=AQ$3)*($G$101:$G$108=$N10)))=1,
        ISODD(COUNT(_xlfn._xlws.SORT(_xlfn._xlws.FILTER($G$101:$G$108,($F$101:$F$108=AQ$3)*($G$101:$G$108&lt;=$N10)))))),
OR(COUNT(_xlfn._xlws.FILTER($F$101:$F$108,($F$101:$F$108=AQ$3)*($G$101:$G$108=$N10)))=1,
        ISODD(COUNT(_xlfn._xlws.SORT(_xlfn._xlws.FILTER($F$101:$F$108,($G$101:$G$108=$N10)*($F$101:$F$108&lt;=AQ$3))))))
),$L$8,""))</f>
        <v/>
      </c>
      <c r="AR10" s="21" t="str" cm="1">
        <f t="array" ref="AR10">IFERROR(ROUND(_xlfn.XLOOKUP(AR$3&amp;$N10,$F$3:$F$643&amp;$G$3:$G$643,$H$3:$H$643,""),2),
                   IF(OR(
                             OR(_xlfn.XMATCH(AR$3,_xlfn.ANCHORARRAY($P$3))&lt;=2,(COUNT(_xlfn.ANCHORARRAY($P$3))-_xlfn.XMATCH(AR$3,_xlfn.ANCHORARRAY($P$3))+1)&lt;=2),
                             OR(_xlfn.XMATCH($N10,_xlfn.ANCHORARRAY($N$5))&lt;=2,(COUNT(_xlfn.ANCHORARRAY($N$5))-_xlfn.XMATCH($N10,_xlfn.ANCHORARRAY($N$5))+1)&lt;=2),
OR(COUNT(_xlfn._xlws.FILTER($F$101:$F$108,($F$101:$F$108=AR$3)*($G$101:$G$108=$N10)))=1,
        ISODD(COUNT(_xlfn._xlws.SORT(_xlfn._xlws.FILTER($G$101:$G$108,($F$101:$F$108=AR$3)*($G$101:$G$108&lt;=$N10)))))),
OR(COUNT(_xlfn._xlws.FILTER($F$101:$F$108,($F$101:$F$108=AR$3)*($G$101:$G$108=$N10)))=1,
        ISODD(COUNT(_xlfn._xlws.SORT(_xlfn._xlws.FILTER($F$101:$F$108,($G$101:$G$108=$N10)*($F$101:$F$108&lt;=AR$3))))))
),$L$8,""))</f>
        <v/>
      </c>
      <c r="AS10" s="21" t="str" cm="1">
        <f t="array" ref="AS10">IFERROR(ROUND(_xlfn.XLOOKUP(AS$3&amp;$N10,$F$3:$F$643&amp;$G$3:$G$643,$H$3:$H$643,""),2),
                   IF(OR(
                             OR(_xlfn.XMATCH(AS$3,_xlfn.ANCHORARRAY($P$3))&lt;=2,(COUNT(_xlfn.ANCHORARRAY($P$3))-_xlfn.XMATCH(AS$3,_xlfn.ANCHORARRAY($P$3))+1)&lt;=2),
                             OR(_xlfn.XMATCH($N10,_xlfn.ANCHORARRAY($N$5))&lt;=2,(COUNT(_xlfn.ANCHORARRAY($N$5))-_xlfn.XMATCH($N10,_xlfn.ANCHORARRAY($N$5))+1)&lt;=2),
OR(COUNT(_xlfn._xlws.FILTER($F$101:$F$108,($F$101:$F$108=AS$3)*($G$101:$G$108=$N10)))=1,
        ISODD(COUNT(_xlfn._xlws.SORT(_xlfn._xlws.FILTER($G$101:$G$108,($F$101:$F$108=AS$3)*($G$101:$G$108&lt;=$N10)))))),
OR(COUNT(_xlfn._xlws.FILTER($F$101:$F$108,($F$101:$F$108=AS$3)*($G$101:$G$108=$N10)))=1,
        ISODD(COUNT(_xlfn._xlws.SORT(_xlfn._xlws.FILTER($F$101:$F$108,($G$101:$G$108=$N10)*($F$101:$F$108&lt;=AS$3))))))
),$L$8,""))</f>
        <v/>
      </c>
      <c r="AT10" s="21" t="str" cm="1">
        <f t="array" ref="AT10">IFERROR(ROUND(_xlfn.XLOOKUP(AT$3&amp;$N10,$F$3:$F$643&amp;$G$3:$G$643,$H$3:$H$643,""),2),
                   IF(OR(
                             OR(_xlfn.XMATCH(AT$3,_xlfn.ANCHORARRAY($P$3))&lt;=2,(COUNT(_xlfn.ANCHORARRAY($P$3))-_xlfn.XMATCH(AT$3,_xlfn.ANCHORARRAY($P$3))+1)&lt;=2),
                             OR(_xlfn.XMATCH($N10,_xlfn.ANCHORARRAY($N$5))&lt;=2,(COUNT(_xlfn.ANCHORARRAY($N$5))-_xlfn.XMATCH($N10,_xlfn.ANCHORARRAY($N$5))+1)&lt;=2),
OR(COUNT(_xlfn._xlws.FILTER($F$101:$F$108,($F$101:$F$108=AT$3)*($G$101:$G$108=$N10)))=1,
        ISODD(COUNT(_xlfn._xlws.SORT(_xlfn._xlws.FILTER($G$101:$G$108,($F$101:$F$108=AT$3)*($G$101:$G$108&lt;=$N10)))))),
OR(COUNT(_xlfn._xlws.FILTER($F$101:$F$108,($F$101:$F$108=AT$3)*($G$101:$G$108=$N10)))=1,
        ISODD(COUNT(_xlfn._xlws.SORT(_xlfn._xlws.FILTER($F$101:$F$108,($G$101:$G$108=$N10)*($F$101:$F$108&lt;=AT$3))))))
),$L$8,""))</f>
        <v/>
      </c>
      <c r="AU10" s="21" t="str" cm="1">
        <f t="array" ref="AU10">IFERROR(ROUND(_xlfn.XLOOKUP(AU$3&amp;$N10,$F$3:$F$643&amp;$G$3:$G$643,$H$3:$H$643,""),2),
                   IF(OR(
                             OR(_xlfn.XMATCH(AU$3,_xlfn.ANCHORARRAY($P$3))&lt;=2,(COUNT(_xlfn.ANCHORARRAY($P$3))-_xlfn.XMATCH(AU$3,_xlfn.ANCHORARRAY($P$3))+1)&lt;=2),
                             OR(_xlfn.XMATCH($N10,_xlfn.ANCHORARRAY($N$5))&lt;=2,(COUNT(_xlfn.ANCHORARRAY($N$5))-_xlfn.XMATCH($N10,_xlfn.ANCHORARRAY($N$5))+1)&lt;=2),
OR(COUNT(_xlfn._xlws.FILTER($F$101:$F$108,($F$101:$F$108=AU$3)*($G$101:$G$108=$N10)))=1,
        ISODD(COUNT(_xlfn._xlws.SORT(_xlfn._xlws.FILTER($G$101:$G$108,($F$101:$F$108=AU$3)*($G$101:$G$108&lt;=$N10)))))),
OR(COUNT(_xlfn._xlws.FILTER($F$101:$F$108,($F$101:$F$108=AU$3)*($G$101:$G$108=$N10)))=1,
        ISODD(COUNT(_xlfn._xlws.SORT(_xlfn._xlws.FILTER($F$101:$F$108,($G$101:$G$108=$N10)*($F$101:$F$108&lt;=AU$3))))))
),$L$8,""))</f>
        <v/>
      </c>
      <c r="AV10" s="21" cm="1">
        <f t="array" ref="AV10">IFERROR(ROUND(_xlfn.XLOOKUP(AV$3&amp;$N10,$F$3:$F$643&amp;$G$3:$G$643,$H$3:$H$643,""),2),
                   IF(OR(
                             OR(_xlfn.XMATCH(AV$3,_xlfn.ANCHORARRAY($P$3))&lt;=2,(COUNT(_xlfn.ANCHORARRAY($P$3))-_xlfn.XMATCH(AV$3,_xlfn.ANCHORARRAY($P$3))+1)&lt;=2),
                             OR(_xlfn.XMATCH($N10,_xlfn.ANCHORARRAY($N$5))&lt;=2,(COUNT(_xlfn.ANCHORARRAY($N$5))-_xlfn.XMATCH($N10,_xlfn.ANCHORARRAY($N$5))+1)&lt;=2),
OR(COUNT(_xlfn._xlws.FILTER($F$101:$F$108,($F$101:$F$108=AV$3)*($G$101:$G$108=$N10)))=1,
        ISODD(COUNT(_xlfn._xlws.SORT(_xlfn._xlws.FILTER($G$101:$G$108,($F$101:$F$108=AV$3)*($G$101:$G$108&lt;=$N10)))))),
OR(COUNT(_xlfn._xlws.FILTER($F$101:$F$108,($F$101:$F$108=AV$3)*($G$101:$G$108=$N10)))=1,
        ISODD(COUNT(_xlfn._xlws.SORT(_xlfn._xlws.FILTER($F$101:$F$108,($G$101:$G$108=$N10)*($F$101:$F$108&lt;=AV$3))))))
),$L$8,""))</f>
        <v>-9</v>
      </c>
      <c r="AW10" s="21" cm="1">
        <f t="array" ref="AW10">IFERROR(ROUND(_xlfn.XLOOKUP(AW$3&amp;$N10,$F$3:$F$643&amp;$G$3:$G$643,$H$3:$H$643,""),2),
                   IF(OR(
                             OR(_xlfn.XMATCH(AW$3,_xlfn.ANCHORARRAY($P$3))&lt;=2,(COUNT(_xlfn.ANCHORARRAY($P$3))-_xlfn.XMATCH(AW$3,_xlfn.ANCHORARRAY($P$3))+1)&lt;=2),
                             OR(_xlfn.XMATCH($N10,_xlfn.ANCHORARRAY($N$5))&lt;=2,(COUNT(_xlfn.ANCHORARRAY($N$5))-_xlfn.XMATCH($N10,_xlfn.ANCHORARRAY($N$5))+1)&lt;=2),
OR(COUNT(_xlfn._xlws.FILTER($F$101:$F$108,($F$101:$F$108=AW$3)*($G$101:$G$108=$N10)))=1,
        ISODD(COUNT(_xlfn._xlws.SORT(_xlfn._xlws.FILTER($G$101:$G$108,($F$101:$F$108=AW$3)*($G$101:$G$108&lt;=$N10)))))),
OR(COUNT(_xlfn._xlws.FILTER($F$101:$F$108,($F$101:$F$108=AW$3)*($G$101:$G$108=$N10)))=1,
        ISODD(COUNT(_xlfn._xlws.SORT(_xlfn._xlws.FILTER($F$101:$F$108,($G$101:$G$108=$N10)*($F$101:$F$108&lt;=AW$3))))))
),$L$8,""))</f>
        <v>-9</v>
      </c>
      <c r="AX10" s="21"/>
      <c r="AY10" s="21"/>
      <c r="AZ10" s="15"/>
      <c r="BA10" s="77"/>
      <c r="BB10" s="98" t="str">
        <f t="shared" si="5"/>
        <v xml:space="preserve">-9-900.60.50.7000-9-9; </v>
      </c>
      <c r="BC10" s="98" t="s">
        <v>574</v>
      </c>
      <c r="BD10" s="77"/>
      <c r="BE10" s="77"/>
      <c r="BF10" s="77"/>
      <c r="BG10" s="77"/>
      <c r="BH10" s="77"/>
      <c r="BJ10"/>
      <c r="BK10">
        <v>8</v>
      </c>
      <c r="BL10" s="33" t="e">
        <f t="shared" si="0"/>
        <v>#REF!</v>
      </c>
    </row>
    <row r="11" spans="1:64" ht="20.100000000000001" customHeight="1" x14ac:dyDescent="0.3">
      <c r="A11" s="7" t="s">
        <v>80</v>
      </c>
      <c r="B11" s="9" t="s">
        <v>41</v>
      </c>
      <c r="C11" s="17">
        <f t="shared" si="1"/>
        <v>49.625399999999999</v>
      </c>
      <c r="D11" s="18">
        <f t="shared" si="1"/>
        <v>105.0509</v>
      </c>
      <c r="E11" s="64">
        <f t="shared" si="1"/>
        <v>0</v>
      </c>
      <c r="F11" s="17">
        <f t="shared" si="2"/>
        <v>6.6</v>
      </c>
      <c r="G11" s="18">
        <f t="shared" si="3"/>
        <v>0</v>
      </c>
      <c r="H11" s="19">
        <f t="shared" si="4"/>
        <v>0</v>
      </c>
      <c r="I11" s="8" t="str" cm="1">
        <f t="array" ref="I11">_xlfn.CONCAT(ROUND(F11:H11,2)&amp;", ")</f>
        <v xml:space="preserve">6.6, 0, 0, </v>
      </c>
      <c r="J11" s="8"/>
      <c r="K11" s="7" t="str" cm="1">
        <f t="array" aca="1" ref="K11" ca="1">LOWER(INDEX($C$2:$E$2,1,ROW(A3)))&amp;" = ["&amp;_xlfn.CONCAT(ROUND(OFFSET($F$20:$F$23,,ROW(A3)-1),2)&amp;", ",ROUND(OFFSET($F$105:$F$108,,ROW(A3)-1),2)&amp;", ")&amp;"]"</f>
        <v>z = [0, 0, 0, 0, -9, -9, -9, -9, ]</v>
      </c>
      <c r="L11" s="8" t="s">
        <v>358</v>
      </c>
      <c r="M11" s="8"/>
      <c r="N11" s="31">
        <v>14.9</v>
      </c>
      <c r="O11" s="15"/>
      <c r="P11" s="21" cm="1">
        <f t="array" ref="P11">IFERROR(ROUND(_xlfn.XLOOKUP(P$3&amp;$N11,$F$3:$F$643&amp;$G$3:$G$643,$H$3:$H$643,""),2),
                   IF(OR(
                             OR(_xlfn.XMATCH(P$3,_xlfn.ANCHORARRAY($P$3))&lt;=2,(COUNT(_xlfn.ANCHORARRAY($P$3))-_xlfn.XMATCH(P$3,_xlfn.ANCHORARRAY($P$3))+1)&lt;=2),
                             OR(_xlfn.XMATCH($N11,_xlfn.ANCHORARRAY($N$5))&lt;=2,(COUNT(_xlfn.ANCHORARRAY($N$5))-_xlfn.XMATCH($N11,_xlfn.ANCHORARRAY($N$5))+1)&lt;=2),
OR(COUNT(_xlfn._xlws.FILTER($F$101:$F$108,($F$101:$F$108=P$3)*($G$101:$G$108=$N11)))=1,
        ISODD(COUNT(_xlfn._xlws.SORT(_xlfn._xlws.FILTER($G$101:$G$108,($F$101:$F$108=P$3)*($G$101:$G$108&lt;=$N11)))))),
OR(COUNT(_xlfn._xlws.FILTER($F$101:$F$108,($F$101:$F$108=P$3)*($G$101:$G$108=$N11)))=1,
        ISODD(COUNT(_xlfn._xlws.SORT(_xlfn._xlws.FILTER($F$101:$F$108,($G$101:$G$108=$N11)*($F$101:$F$108&lt;=P$3))))))
),$L$8,""))</f>
        <v>-9</v>
      </c>
      <c r="Q11" s="21" cm="1">
        <f t="array" ref="Q11">IFERROR(ROUND(_xlfn.XLOOKUP(Q$3&amp;$N11,$F$3:$F$643&amp;$G$3:$G$643,$H$3:$H$643,""),2),
                   IF(OR(
                             OR(_xlfn.XMATCH(Q$3,_xlfn.ANCHORARRAY($P$3))&lt;=2,(COUNT(_xlfn.ANCHORARRAY($P$3))-_xlfn.XMATCH(Q$3,_xlfn.ANCHORARRAY($P$3))+1)&lt;=2),
                             OR(_xlfn.XMATCH($N11,_xlfn.ANCHORARRAY($N$5))&lt;=2,(COUNT(_xlfn.ANCHORARRAY($N$5))-_xlfn.XMATCH($N11,_xlfn.ANCHORARRAY($N$5))+1)&lt;=2),
OR(COUNT(_xlfn._xlws.FILTER($F$101:$F$108,($F$101:$F$108=Q$3)*($G$101:$G$108=$N11)))=1,
        ISODD(COUNT(_xlfn._xlws.SORT(_xlfn._xlws.FILTER($G$101:$G$108,($F$101:$F$108=Q$3)*($G$101:$G$108&lt;=$N11)))))),
OR(COUNT(_xlfn._xlws.FILTER($F$101:$F$108,($F$101:$F$108=Q$3)*($G$101:$G$108=$N11)))=1,
        ISODD(COUNT(_xlfn._xlws.SORT(_xlfn._xlws.FILTER($F$101:$F$108,($G$101:$G$108=$N11)*($F$101:$F$108&lt;=Q$3))))))
),$L$8,""))</f>
        <v>-9</v>
      </c>
      <c r="R11" s="21" cm="1">
        <f t="array" ref="R11">IFERROR(ROUND(_xlfn.XLOOKUP(R$3&amp;$N11,$F$3:$F$643&amp;$G$3:$G$643,$H$3:$H$643,""),2),
                   IF(OR(
                             OR(_xlfn.XMATCH(R$3,_xlfn.ANCHORARRAY($P$3))&lt;=2,(COUNT(_xlfn.ANCHORARRAY($P$3))-_xlfn.XMATCH(R$3,_xlfn.ANCHORARRAY($P$3))+1)&lt;=2),
                             OR(_xlfn.XMATCH($N11,_xlfn.ANCHORARRAY($N$5))&lt;=2,(COUNT(_xlfn.ANCHORARRAY($N$5))-_xlfn.XMATCH($N11,_xlfn.ANCHORARRAY($N$5))+1)&lt;=2),
OR(COUNT(_xlfn._xlws.FILTER($F$101:$F$108,($F$101:$F$108=R$3)*($G$101:$G$108=$N11)))=1,
        ISODD(COUNT(_xlfn._xlws.SORT(_xlfn._xlws.FILTER($G$101:$G$108,($F$101:$F$108=R$3)*($G$101:$G$108&lt;=$N11)))))),
OR(COUNT(_xlfn._xlws.FILTER($F$101:$F$108,($F$101:$F$108=R$3)*($G$101:$G$108=$N11)))=1,
        ISODD(COUNT(_xlfn._xlws.SORT(_xlfn._xlws.FILTER($F$101:$F$108,($G$101:$G$108=$N11)*($F$101:$F$108&lt;=R$3))))))
),$L$8,""))</f>
        <v>0</v>
      </c>
      <c r="S11" s="21" t="str" cm="1">
        <f t="array" ref="S11">IFERROR(ROUND(_xlfn.XLOOKUP(S$3&amp;$N11,$F$3:$F$643&amp;$G$3:$G$643,$H$3:$H$643,""),2),
                   IF(OR(
                             OR(_xlfn.XMATCH(S$3,_xlfn.ANCHORARRAY($P$3))&lt;=2,(COUNT(_xlfn.ANCHORARRAY($P$3))-_xlfn.XMATCH(S$3,_xlfn.ANCHORARRAY($P$3))+1)&lt;=2),
                             OR(_xlfn.XMATCH($N11,_xlfn.ANCHORARRAY($N$5))&lt;=2,(COUNT(_xlfn.ANCHORARRAY($N$5))-_xlfn.XMATCH($N11,_xlfn.ANCHORARRAY($N$5))+1)&lt;=2),
OR(COUNT(_xlfn._xlws.FILTER($F$101:$F$108,($F$101:$F$108=S$3)*($G$101:$G$108=$N11)))=1,
        ISODD(COUNT(_xlfn._xlws.SORT(_xlfn._xlws.FILTER($G$101:$G$108,($F$101:$F$108=S$3)*($G$101:$G$108&lt;=$N11)))))),
OR(COUNT(_xlfn._xlws.FILTER($F$101:$F$108,($F$101:$F$108=S$3)*($G$101:$G$108=$N11)))=1,
        ISODD(COUNT(_xlfn._xlws.SORT(_xlfn._xlws.FILTER($F$101:$F$108,($G$101:$G$108=$N11)*($F$101:$F$108&lt;=S$3))))))
),$L$8,""))</f>
        <v/>
      </c>
      <c r="T11" s="21" cm="1">
        <f t="array" ref="T11">IFERROR(ROUND(_xlfn.XLOOKUP(T$3&amp;$N11,$F$3:$F$643&amp;$G$3:$G$643,$H$3:$H$643,""),2),
                   IF(OR(
                             OR(_xlfn.XMATCH(T$3,_xlfn.ANCHORARRAY($P$3))&lt;=2,(COUNT(_xlfn.ANCHORARRAY($P$3))-_xlfn.XMATCH(T$3,_xlfn.ANCHORARRAY($P$3))+1)&lt;=2),
                             OR(_xlfn.XMATCH($N11,_xlfn.ANCHORARRAY($N$5))&lt;=2,(COUNT(_xlfn.ANCHORARRAY($N$5))-_xlfn.XMATCH($N11,_xlfn.ANCHORARRAY($N$5))+1)&lt;=2),
OR(COUNT(_xlfn._xlws.FILTER($F$101:$F$108,($F$101:$F$108=T$3)*($G$101:$G$108=$N11)))=1,
        ISODD(COUNT(_xlfn._xlws.SORT(_xlfn._xlws.FILTER($G$101:$G$108,($F$101:$F$108=T$3)*($G$101:$G$108&lt;=$N11)))))),
OR(COUNT(_xlfn._xlws.FILTER($F$101:$F$108,($F$101:$F$108=T$3)*($G$101:$G$108=$N11)))=1,
        ISODD(COUNT(_xlfn._xlws.SORT(_xlfn._xlws.FILTER($F$101:$F$108,($G$101:$G$108=$N11)*($F$101:$F$108&lt;=T$3))))))
),$L$8,""))</f>
        <v>-0.4</v>
      </c>
      <c r="U11" s="21" t="str" cm="1">
        <f t="array" ref="U11">IFERROR(ROUND(_xlfn.XLOOKUP(U$3&amp;$N11,$F$3:$F$643&amp;$G$3:$G$643,$H$3:$H$643,""),2),
                   IF(OR(
                             OR(_xlfn.XMATCH(U$3,_xlfn.ANCHORARRAY($P$3))&lt;=2,(COUNT(_xlfn.ANCHORARRAY($P$3))-_xlfn.XMATCH(U$3,_xlfn.ANCHORARRAY($P$3))+1)&lt;=2),
                             OR(_xlfn.XMATCH($N11,_xlfn.ANCHORARRAY($N$5))&lt;=2,(COUNT(_xlfn.ANCHORARRAY($N$5))-_xlfn.XMATCH($N11,_xlfn.ANCHORARRAY($N$5))+1)&lt;=2),
OR(COUNT(_xlfn._xlws.FILTER($F$101:$F$108,($F$101:$F$108=U$3)*($G$101:$G$108=$N11)))=1,
        ISODD(COUNT(_xlfn._xlws.SORT(_xlfn._xlws.FILTER($G$101:$G$108,($F$101:$F$108=U$3)*($G$101:$G$108&lt;=$N11)))))),
OR(COUNT(_xlfn._xlws.FILTER($F$101:$F$108,($F$101:$F$108=U$3)*($G$101:$G$108=$N11)))=1,
        ISODD(COUNT(_xlfn._xlws.SORT(_xlfn._xlws.FILTER($F$101:$F$108,($G$101:$G$108=$N11)*($F$101:$F$108&lt;=U$3))))))
),$L$8,""))</f>
        <v/>
      </c>
      <c r="V11" s="21" t="str" cm="1">
        <f t="array" ref="V11">IFERROR(ROUND(_xlfn.XLOOKUP(V$3&amp;$N11,$F$3:$F$643&amp;$G$3:$G$643,$H$3:$H$643,""),2),
                   IF(OR(
                             OR(_xlfn.XMATCH(V$3,_xlfn.ANCHORARRAY($P$3))&lt;=2,(COUNT(_xlfn.ANCHORARRAY($P$3))-_xlfn.XMATCH(V$3,_xlfn.ANCHORARRAY($P$3))+1)&lt;=2),
                             OR(_xlfn.XMATCH($N11,_xlfn.ANCHORARRAY($N$5))&lt;=2,(COUNT(_xlfn.ANCHORARRAY($N$5))-_xlfn.XMATCH($N11,_xlfn.ANCHORARRAY($N$5))+1)&lt;=2),
OR(COUNT(_xlfn._xlws.FILTER($F$101:$F$108,($F$101:$F$108=V$3)*($G$101:$G$108=$N11)))=1,
        ISODD(COUNT(_xlfn._xlws.SORT(_xlfn._xlws.FILTER($G$101:$G$108,($F$101:$F$108=V$3)*($G$101:$G$108&lt;=$N11)))))),
OR(COUNT(_xlfn._xlws.FILTER($F$101:$F$108,($F$101:$F$108=V$3)*($G$101:$G$108=$N11)))=1,
        ISODD(COUNT(_xlfn._xlws.SORT(_xlfn._xlws.FILTER($F$101:$F$108,($G$101:$G$108=$N11)*($F$101:$F$108&lt;=V$3))))))
),$L$8,""))</f>
        <v/>
      </c>
      <c r="W11" s="21" t="str" cm="1">
        <f t="array" ref="W11">IFERROR(ROUND(_xlfn.XLOOKUP(W$3&amp;$N11,$F$3:$F$643&amp;$G$3:$G$643,$H$3:$H$643,""),2),
                   IF(OR(
                             OR(_xlfn.XMATCH(W$3,_xlfn.ANCHORARRAY($P$3))&lt;=2,(COUNT(_xlfn.ANCHORARRAY($P$3))-_xlfn.XMATCH(W$3,_xlfn.ANCHORARRAY($P$3))+1)&lt;=2),
                             OR(_xlfn.XMATCH($N11,_xlfn.ANCHORARRAY($N$5))&lt;=2,(COUNT(_xlfn.ANCHORARRAY($N$5))-_xlfn.XMATCH($N11,_xlfn.ANCHORARRAY($N$5))+1)&lt;=2),
OR(COUNT(_xlfn._xlws.FILTER($F$101:$F$108,($F$101:$F$108=W$3)*($G$101:$G$108=$N11)))=1,
        ISODD(COUNT(_xlfn._xlws.SORT(_xlfn._xlws.FILTER($G$101:$G$108,($F$101:$F$108=W$3)*($G$101:$G$108&lt;=$N11)))))),
OR(COUNT(_xlfn._xlws.FILTER($F$101:$F$108,($F$101:$F$108=W$3)*($G$101:$G$108=$N11)))=1,
        ISODD(COUNT(_xlfn._xlws.SORT(_xlfn._xlws.FILTER($F$101:$F$108,($G$101:$G$108=$N11)*($F$101:$F$108&lt;=W$3))))))
),$L$8,""))</f>
        <v/>
      </c>
      <c r="X11" s="21" cm="1">
        <f t="array" ref="X11">IFERROR(ROUND(_xlfn.XLOOKUP(X$3&amp;$N11,$F$3:$F$643&amp;$G$3:$G$643,$H$3:$H$643,""),2),
                   IF(OR(
                             OR(_xlfn.XMATCH(X$3,_xlfn.ANCHORARRAY($P$3))&lt;=2,(COUNT(_xlfn.ANCHORARRAY($P$3))-_xlfn.XMATCH(X$3,_xlfn.ANCHORARRAY($P$3))+1)&lt;=2),
                             OR(_xlfn.XMATCH($N11,_xlfn.ANCHORARRAY($N$5))&lt;=2,(COUNT(_xlfn.ANCHORARRAY($N$5))-_xlfn.XMATCH($N11,_xlfn.ANCHORARRAY($N$5))+1)&lt;=2),
OR(COUNT(_xlfn._xlws.FILTER($F$101:$F$108,($F$101:$F$108=X$3)*($G$101:$G$108=$N11)))=1,
        ISODD(COUNT(_xlfn._xlws.SORT(_xlfn._xlws.FILTER($G$101:$G$108,($F$101:$F$108=X$3)*($G$101:$G$108&lt;=$N11)))))),
OR(COUNT(_xlfn._xlws.FILTER($F$101:$F$108,($F$101:$F$108=X$3)*($G$101:$G$108=$N11)))=1,
        ISODD(COUNT(_xlfn._xlws.SORT(_xlfn._xlws.FILTER($F$101:$F$108,($G$101:$G$108=$N11)*($F$101:$F$108&lt;=X$3))))))
),$L$8,""))</f>
        <v>-0.6</v>
      </c>
      <c r="Y11" s="21" t="str" cm="1">
        <f t="array" ref="Y11">IFERROR(ROUND(_xlfn.XLOOKUP(Y$3&amp;$N11,$F$3:$F$643&amp;$G$3:$G$643,$H$3:$H$643,""),2),
                   IF(OR(
                             OR(_xlfn.XMATCH(Y$3,_xlfn.ANCHORARRAY($P$3))&lt;=2,(COUNT(_xlfn.ANCHORARRAY($P$3))-_xlfn.XMATCH(Y$3,_xlfn.ANCHORARRAY($P$3))+1)&lt;=2),
                             OR(_xlfn.XMATCH($N11,_xlfn.ANCHORARRAY($N$5))&lt;=2,(COUNT(_xlfn.ANCHORARRAY($N$5))-_xlfn.XMATCH($N11,_xlfn.ANCHORARRAY($N$5))+1)&lt;=2),
OR(COUNT(_xlfn._xlws.FILTER($F$101:$F$108,($F$101:$F$108=Y$3)*($G$101:$G$108=$N11)))=1,
        ISODD(COUNT(_xlfn._xlws.SORT(_xlfn._xlws.FILTER($G$101:$G$108,($F$101:$F$108=Y$3)*($G$101:$G$108&lt;=$N11)))))),
OR(COUNT(_xlfn._xlws.FILTER($F$101:$F$108,($F$101:$F$108=Y$3)*($G$101:$G$108=$N11)))=1,
        ISODD(COUNT(_xlfn._xlws.SORT(_xlfn._xlws.FILTER($F$101:$F$108,($G$101:$G$108=$N11)*($F$101:$F$108&lt;=Y$3))))))
),$L$8,""))</f>
        <v/>
      </c>
      <c r="Z11" s="21" t="str" cm="1">
        <f t="array" ref="Z11">IFERROR(ROUND(_xlfn.XLOOKUP(Z$3&amp;$N11,$F$3:$F$643&amp;$G$3:$G$643,$H$3:$H$643,""),2),
                   IF(OR(
                             OR(_xlfn.XMATCH(Z$3,_xlfn.ANCHORARRAY($P$3))&lt;=2,(COUNT(_xlfn.ANCHORARRAY($P$3))-_xlfn.XMATCH(Z$3,_xlfn.ANCHORARRAY($P$3))+1)&lt;=2),
                             OR(_xlfn.XMATCH($N11,_xlfn.ANCHORARRAY($N$5))&lt;=2,(COUNT(_xlfn.ANCHORARRAY($N$5))-_xlfn.XMATCH($N11,_xlfn.ANCHORARRAY($N$5))+1)&lt;=2),
OR(COUNT(_xlfn._xlws.FILTER($F$101:$F$108,($F$101:$F$108=Z$3)*($G$101:$G$108=$N11)))=1,
        ISODD(COUNT(_xlfn._xlws.SORT(_xlfn._xlws.FILTER($G$101:$G$108,($F$101:$F$108=Z$3)*($G$101:$G$108&lt;=$N11)))))),
OR(COUNT(_xlfn._xlws.FILTER($F$101:$F$108,($F$101:$F$108=Z$3)*($G$101:$G$108=$N11)))=1,
        ISODD(COUNT(_xlfn._xlws.SORT(_xlfn._xlws.FILTER($F$101:$F$108,($G$101:$G$108=$N11)*($F$101:$F$108&lt;=Z$3))))))
),$L$8,""))</f>
        <v/>
      </c>
      <c r="AA11" s="21" cm="1">
        <f t="array" ref="AA11">IFERROR(ROUND(_xlfn.XLOOKUP(AA$3&amp;$N11,$F$3:$F$643&amp;$G$3:$G$643,$H$3:$H$643,""),2),
                   IF(OR(
                             OR(_xlfn.XMATCH(AA$3,_xlfn.ANCHORARRAY($P$3))&lt;=2,(COUNT(_xlfn.ANCHORARRAY($P$3))-_xlfn.XMATCH(AA$3,_xlfn.ANCHORARRAY($P$3))+1)&lt;=2),
                             OR(_xlfn.XMATCH($N11,_xlfn.ANCHORARRAY($N$5))&lt;=2,(COUNT(_xlfn.ANCHORARRAY($N$5))-_xlfn.XMATCH($N11,_xlfn.ANCHORARRAY($N$5))+1)&lt;=2),
OR(COUNT(_xlfn._xlws.FILTER($F$101:$F$108,($F$101:$F$108=AA$3)*($G$101:$G$108=$N11)))=1,
        ISODD(COUNT(_xlfn._xlws.SORT(_xlfn._xlws.FILTER($G$101:$G$108,($F$101:$F$108=AA$3)*($G$101:$G$108&lt;=$N11)))))),
OR(COUNT(_xlfn._xlws.FILTER($F$101:$F$108,($F$101:$F$108=AA$3)*($G$101:$G$108=$N11)))=1,
        ISODD(COUNT(_xlfn._xlws.SORT(_xlfn._xlws.FILTER($F$101:$F$108,($G$101:$G$108=$N11)*($F$101:$F$108&lt;=AA$3))))))
),$L$8,""))</f>
        <v>-0.6</v>
      </c>
      <c r="AB11" s="21" t="str" cm="1">
        <f t="array" ref="AB11">IFERROR(ROUND(_xlfn.XLOOKUP(AB$3&amp;$N11,$F$3:$F$643&amp;$G$3:$G$643,$H$3:$H$643,""),2),
                   IF(OR(
                             OR(_xlfn.XMATCH(AB$3,_xlfn.ANCHORARRAY($P$3))&lt;=2,(COUNT(_xlfn.ANCHORARRAY($P$3))-_xlfn.XMATCH(AB$3,_xlfn.ANCHORARRAY($P$3))+1)&lt;=2),
                             OR(_xlfn.XMATCH($N11,_xlfn.ANCHORARRAY($N$5))&lt;=2,(COUNT(_xlfn.ANCHORARRAY($N$5))-_xlfn.XMATCH($N11,_xlfn.ANCHORARRAY($N$5))+1)&lt;=2),
OR(COUNT(_xlfn._xlws.FILTER($F$101:$F$108,($F$101:$F$108=AB$3)*($G$101:$G$108=$N11)))=1,
        ISODD(COUNT(_xlfn._xlws.SORT(_xlfn._xlws.FILTER($G$101:$G$108,($F$101:$F$108=AB$3)*($G$101:$G$108&lt;=$N11)))))),
OR(COUNT(_xlfn._xlws.FILTER($F$101:$F$108,($F$101:$F$108=AB$3)*($G$101:$G$108=$N11)))=1,
        ISODD(COUNT(_xlfn._xlws.SORT(_xlfn._xlws.FILTER($F$101:$F$108,($G$101:$G$108=$N11)*($F$101:$F$108&lt;=AB$3))))))
),$L$8,""))</f>
        <v/>
      </c>
      <c r="AC11" s="21" t="str" cm="1">
        <f t="array" ref="AC11">IFERROR(ROUND(_xlfn.XLOOKUP(AC$3&amp;$N11,$F$3:$F$643&amp;$G$3:$G$643,$H$3:$H$643,""),2),
                   IF(OR(
                             OR(_xlfn.XMATCH(AC$3,_xlfn.ANCHORARRAY($P$3))&lt;=2,(COUNT(_xlfn.ANCHORARRAY($P$3))-_xlfn.XMATCH(AC$3,_xlfn.ANCHORARRAY($P$3))+1)&lt;=2),
                             OR(_xlfn.XMATCH($N11,_xlfn.ANCHORARRAY($N$5))&lt;=2,(COUNT(_xlfn.ANCHORARRAY($N$5))-_xlfn.XMATCH($N11,_xlfn.ANCHORARRAY($N$5))+1)&lt;=2),
OR(COUNT(_xlfn._xlws.FILTER($F$101:$F$108,($F$101:$F$108=AC$3)*($G$101:$G$108=$N11)))=1,
        ISODD(COUNT(_xlfn._xlws.SORT(_xlfn._xlws.FILTER($G$101:$G$108,($F$101:$F$108=AC$3)*($G$101:$G$108&lt;=$N11)))))),
OR(COUNT(_xlfn._xlws.FILTER($F$101:$F$108,($F$101:$F$108=AC$3)*($G$101:$G$108=$N11)))=1,
        ISODD(COUNT(_xlfn._xlws.SORT(_xlfn._xlws.FILTER($F$101:$F$108,($G$101:$G$108=$N11)*($F$101:$F$108&lt;=AC$3))))))
),$L$8,""))</f>
        <v/>
      </c>
      <c r="AD11" s="21" t="str" cm="1">
        <f t="array" ref="AD11">IFERROR(ROUND(_xlfn.XLOOKUP(AD$3&amp;$N11,$F$3:$F$643&amp;$G$3:$G$643,$H$3:$H$643,""),2),
                   IF(OR(
                             OR(_xlfn.XMATCH(AD$3,_xlfn.ANCHORARRAY($P$3))&lt;=2,(COUNT(_xlfn.ANCHORARRAY($P$3))-_xlfn.XMATCH(AD$3,_xlfn.ANCHORARRAY($P$3))+1)&lt;=2),
                             OR(_xlfn.XMATCH($N11,_xlfn.ANCHORARRAY($N$5))&lt;=2,(COUNT(_xlfn.ANCHORARRAY($N$5))-_xlfn.XMATCH($N11,_xlfn.ANCHORARRAY($N$5))+1)&lt;=2),
OR(COUNT(_xlfn._xlws.FILTER($F$101:$F$108,($F$101:$F$108=AD$3)*($G$101:$G$108=$N11)))=1,
        ISODD(COUNT(_xlfn._xlws.SORT(_xlfn._xlws.FILTER($G$101:$G$108,($F$101:$F$108=AD$3)*($G$101:$G$108&lt;=$N11)))))),
OR(COUNT(_xlfn._xlws.FILTER($F$101:$F$108,($F$101:$F$108=AD$3)*($G$101:$G$108=$N11)))=1,
        ISODD(COUNT(_xlfn._xlws.SORT(_xlfn._xlws.FILTER($F$101:$F$108,($G$101:$G$108=$N11)*($F$101:$F$108&lt;=AD$3))))))
),$L$8,""))</f>
        <v/>
      </c>
      <c r="AE11" s="21" cm="1">
        <f t="array" ref="AE11">IFERROR(ROUND(_xlfn.XLOOKUP(AE$3&amp;$N11,$F$3:$F$643&amp;$G$3:$G$643,$H$3:$H$643,""),2),
                   IF(OR(
                             OR(_xlfn.XMATCH(AE$3,_xlfn.ANCHORARRAY($P$3))&lt;=2,(COUNT(_xlfn.ANCHORARRAY($P$3))-_xlfn.XMATCH(AE$3,_xlfn.ANCHORARRAY($P$3))+1)&lt;=2),
                             OR(_xlfn.XMATCH($N11,_xlfn.ANCHORARRAY($N$5))&lt;=2,(COUNT(_xlfn.ANCHORARRAY($N$5))-_xlfn.XMATCH($N11,_xlfn.ANCHORARRAY($N$5))+1)&lt;=2),
OR(COUNT(_xlfn._xlws.FILTER($F$101:$F$108,($F$101:$F$108=AE$3)*($G$101:$G$108=$N11)))=1,
        ISODD(COUNT(_xlfn._xlws.SORT(_xlfn._xlws.FILTER($G$101:$G$108,($F$101:$F$108=AE$3)*($G$101:$G$108&lt;=$N11)))))),
OR(COUNT(_xlfn._xlws.FILTER($F$101:$F$108,($F$101:$F$108=AE$3)*($G$101:$G$108=$N11)))=1,
        ISODD(COUNT(_xlfn._xlws.SORT(_xlfn._xlws.FILTER($F$101:$F$108,($G$101:$G$108=$N11)*($F$101:$F$108&lt;=AE$3))))))
),$L$8,""))</f>
        <v>-0.4</v>
      </c>
      <c r="AF11" s="21" t="str" cm="1">
        <f t="array" ref="AF11">IFERROR(ROUND(_xlfn.XLOOKUP(AF$3&amp;$N11,$F$3:$F$643&amp;$G$3:$G$643,$H$3:$H$643,""),2),
                   IF(OR(
                             OR(_xlfn.XMATCH(AF$3,_xlfn.ANCHORARRAY($P$3))&lt;=2,(COUNT(_xlfn.ANCHORARRAY($P$3))-_xlfn.XMATCH(AF$3,_xlfn.ANCHORARRAY($P$3))+1)&lt;=2),
                             OR(_xlfn.XMATCH($N11,_xlfn.ANCHORARRAY($N$5))&lt;=2,(COUNT(_xlfn.ANCHORARRAY($N$5))-_xlfn.XMATCH($N11,_xlfn.ANCHORARRAY($N$5))+1)&lt;=2),
OR(COUNT(_xlfn._xlws.FILTER($F$101:$F$108,($F$101:$F$108=AF$3)*($G$101:$G$108=$N11)))=1,
        ISODD(COUNT(_xlfn._xlws.SORT(_xlfn._xlws.FILTER($G$101:$G$108,($F$101:$F$108=AF$3)*($G$101:$G$108&lt;=$N11)))))),
OR(COUNT(_xlfn._xlws.FILTER($F$101:$F$108,($F$101:$F$108=AF$3)*($G$101:$G$108=$N11)))=1,
        ISODD(COUNT(_xlfn._xlws.SORT(_xlfn._xlws.FILTER($F$101:$F$108,($G$101:$G$108=$N11)*($F$101:$F$108&lt;=AF$3))))))
),$L$8,""))</f>
        <v/>
      </c>
      <c r="AG11" s="21" cm="1">
        <f t="array" ref="AG11">IFERROR(ROUND(_xlfn.XLOOKUP(AG$3&amp;$N11,$F$3:$F$643&amp;$G$3:$G$643,$H$3:$H$643,""),2),
                   IF(OR(
                             OR(_xlfn.XMATCH(AG$3,_xlfn.ANCHORARRAY($P$3))&lt;=2,(COUNT(_xlfn.ANCHORARRAY($P$3))-_xlfn.XMATCH(AG$3,_xlfn.ANCHORARRAY($P$3))+1)&lt;=2),
                             OR(_xlfn.XMATCH($N11,_xlfn.ANCHORARRAY($N$5))&lt;=2,(COUNT(_xlfn.ANCHORARRAY($N$5))-_xlfn.XMATCH($N11,_xlfn.ANCHORARRAY($N$5))+1)&lt;=2),
OR(COUNT(_xlfn._xlws.FILTER($F$101:$F$108,($F$101:$F$108=AG$3)*($G$101:$G$108=$N11)))=1,
        ISODD(COUNT(_xlfn._xlws.SORT(_xlfn._xlws.FILTER($G$101:$G$108,($F$101:$F$108=AG$3)*($G$101:$G$108&lt;=$N11)))))),
OR(COUNT(_xlfn._xlws.FILTER($F$101:$F$108,($F$101:$F$108=AG$3)*($G$101:$G$108=$N11)))=1,
        ISODD(COUNT(_xlfn._xlws.SORT(_xlfn._xlws.FILTER($F$101:$F$108,($G$101:$G$108=$N11)*($F$101:$F$108&lt;=AG$3))))))
),$L$8,""))</f>
        <v>2.7</v>
      </c>
      <c r="AH11" s="21" t="str" cm="1">
        <f t="array" ref="AH11">IFERROR(ROUND(_xlfn.XLOOKUP(AH$3&amp;$N11,$F$3:$F$643&amp;$G$3:$G$643,$H$3:$H$643,""),2),
                   IF(OR(
                             OR(_xlfn.XMATCH(AH$3,_xlfn.ANCHORARRAY($P$3))&lt;=2,(COUNT(_xlfn.ANCHORARRAY($P$3))-_xlfn.XMATCH(AH$3,_xlfn.ANCHORARRAY($P$3))+1)&lt;=2),
                             OR(_xlfn.XMATCH($N11,_xlfn.ANCHORARRAY($N$5))&lt;=2,(COUNT(_xlfn.ANCHORARRAY($N$5))-_xlfn.XMATCH($N11,_xlfn.ANCHORARRAY($N$5))+1)&lt;=2),
OR(COUNT(_xlfn._xlws.FILTER($F$101:$F$108,($F$101:$F$108=AH$3)*($G$101:$G$108=$N11)))=1,
        ISODD(COUNT(_xlfn._xlws.SORT(_xlfn._xlws.FILTER($G$101:$G$108,($F$101:$F$108=AH$3)*($G$101:$G$108&lt;=$N11)))))),
OR(COUNT(_xlfn._xlws.FILTER($F$101:$F$108,($F$101:$F$108=AH$3)*($G$101:$G$108=$N11)))=1,
        ISODD(COUNT(_xlfn._xlws.SORT(_xlfn._xlws.FILTER($F$101:$F$108,($G$101:$G$108=$N11)*($F$101:$F$108&lt;=AH$3))))))
),$L$8,""))</f>
        <v/>
      </c>
      <c r="AI11" s="21" cm="1">
        <f t="array" ref="AI11">IFERROR(ROUND(_xlfn.XLOOKUP(AI$3&amp;$N11,$F$3:$F$643&amp;$G$3:$G$643,$H$3:$H$643,""),2),
                   IF(OR(
                             OR(_xlfn.XMATCH(AI$3,_xlfn.ANCHORARRAY($P$3))&lt;=2,(COUNT(_xlfn.ANCHORARRAY($P$3))-_xlfn.XMATCH(AI$3,_xlfn.ANCHORARRAY($P$3))+1)&lt;=2),
                             OR(_xlfn.XMATCH($N11,_xlfn.ANCHORARRAY($N$5))&lt;=2,(COUNT(_xlfn.ANCHORARRAY($N$5))-_xlfn.XMATCH($N11,_xlfn.ANCHORARRAY($N$5))+1)&lt;=2),
OR(COUNT(_xlfn._xlws.FILTER($F$101:$F$108,($F$101:$F$108=AI$3)*($G$101:$G$108=$N11)))=1,
        ISODD(COUNT(_xlfn._xlws.SORT(_xlfn._xlws.FILTER($G$101:$G$108,($F$101:$F$108=AI$3)*($G$101:$G$108&lt;=$N11)))))),
OR(COUNT(_xlfn._xlws.FILTER($F$101:$F$108,($F$101:$F$108=AI$3)*($G$101:$G$108=$N11)))=1,
        ISODD(COUNT(_xlfn._xlws.SORT(_xlfn._xlws.FILTER($F$101:$F$108,($G$101:$G$108=$N11)*($F$101:$F$108&lt;=AI$3))))))
),$L$8,""))</f>
        <v>0.4</v>
      </c>
      <c r="AJ11" s="21" t="str" cm="1">
        <f t="array" ref="AJ11">IFERROR(ROUND(_xlfn.XLOOKUP(AJ$3&amp;$N11,$F$3:$F$643&amp;$G$3:$G$643,$H$3:$H$643,""),2),
                   IF(OR(
                             OR(_xlfn.XMATCH(AJ$3,_xlfn.ANCHORARRAY($P$3))&lt;=2,(COUNT(_xlfn.ANCHORARRAY($P$3))-_xlfn.XMATCH(AJ$3,_xlfn.ANCHORARRAY($P$3))+1)&lt;=2),
                             OR(_xlfn.XMATCH($N11,_xlfn.ANCHORARRAY($N$5))&lt;=2,(COUNT(_xlfn.ANCHORARRAY($N$5))-_xlfn.XMATCH($N11,_xlfn.ANCHORARRAY($N$5))+1)&lt;=2),
OR(COUNT(_xlfn._xlws.FILTER($F$101:$F$108,($F$101:$F$108=AJ$3)*($G$101:$G$108=$N11)))=1,
        ISODD(COUNT(_xlfn._xlws.SORT(_xlfn._xlws.FILTER($G$101:$G$108,($F$101:$F$108=AJ$3)*($G$101:$G$108&lt;=$N11)))))),
OR(COUNT(_xlfn._xlws.FILTER($F$101:$F$108,($F$101:$F$108=AJ$3)*($G$101:$G$108=$N11)))=1,
        ISODD(COUNT(_xlfn._xlws.SORT(_xlfn._xlws.FILTER($F$101:$F$108,($G$101:$G$108=$N11)*($F$101:$F$108&lt;=AJ$3))))))
),$L$8,""))</f>
        <v/>
      </c>
      <c r="AK11" s="21" t="str" cm="1">
        <f t="array" ref="AK11">IFERROR(ROUND(_xlfn.XLOOKUP(AK$3&amp;$N11,$F$3:$F$643&amp;$G$3:$G$643,$H$3:$H$643,""),2),
                   IF(OR(
                             OR(_xlfn.XMATCH(AK$3,_xlfn.ANCHORARRAY($P$3))&lt;=2,(COUNT(_xlfn.ANCHORARRAY($P$3))-_xlfn.XMATCH(AK$3,_xlfn.ANCHORARRAY($P$3))+1)&lt;=2),
                             OR(_xlfn.XMATCH($N11,_xlfn.ANCHORARRAY($N$5))&lt;=2,(COUNT(_xlfn.ANCHORARRAY($N$5))-_xlfn.XMATCH($N11,_xlfn.ANCHORARRAY($N$5))+1)&lt;=2),
OR(COUNT(_xlfn._xlws.FILTER($F$101:$F$108,($F$101:$F$108=AK$3)*($G$101:$G$108=$N11)))=1,
        ISODD(COUNT(_xlfn._xlws.SORT(_xlfn._xlws.FILTER($G$101:$G$108,($F$101:$F$108=AK$3)*($G$101:$G$108&lt;=$N11)))))),
OR(COUNT(_xlfn._xlws.FILTER($F$101:$F$108,($F$101:$F$108=AK$3)*($G$101:$G$108=$N11)))=1,
        ISODD(COUNT(_xlfn._xlws.SORT(_xlfn._xlws.FILTER($F$101:$F$108,($G$101:$G$108=$N11)*($F$101:$F$108&lt;=AK$3))))))
),$L$8,""))</f>
        <v/>
      </c>
      <c r="AL11" s="21" t="str" cm="1">
        <f t="array" ref="AL11">IFERROR(ROUND(_xlfn.XLOOKUP(AL$3&amp;$N11,$F$3:$F$643&amp;$G$3:$G$643,$H$3:$H$643,""),2),
                   IF(OR(
                             OR(_xlfn.XMATCH(AL$3,_xlfn.ANCHORARRAY($P$3))&lt;=2,(COUNT(_xlfn.ANCHORARRAY($P$3))-_xlfn.XMATCH(AL$3,_xlfn.ANCHORARRAY($P$3))+1)&lt;=2),
                             OR(_xlfn.XMATCH($N11,_xlfn.ANCHORARRAY($N$5))&lt;=2,(COUNT(_xlfn.ANCHORARRAY($N$5))-_xlfn.XMATCH($N11,_xlfn.ANCHORARRAY($N$5))+1)&lt;=2),
OR(COUNT(_xlfn._xlws.FILTER($F$101:$F$108,($F$101:$F$108=AL$3)*($G$101:$G$108=$N11)))=1,
        ISODD(COUNT(_xlfn._xlws.SORT(_xlfn._xlws.FILTER($G$101:$G$108,($F$101:$F$108=AL$3)*($G$101:$G$108&lt;=$N11)))))),
OR(COUNT(_xlfn._xlws.FILTER($F$101:$F$108,($F$101:$F$108=AL$3)*($G$101:$G$108=$N11)))=1,
        ISODD(COUNT(_xlfn._xlws.SORT(_xlfn._xlws.FILTER($F$101:$F$108,($G$101:$G$108=$N11)*($F$101:$F$108&lt;=AL$3))))))
),$L$8,""))</f>
        <v/>
      </c>
      <c r="AM11" s="21" t="str" cm="1">
        <f t="array" ref="AM11">IFERROR(ROUND(_xlfn.XLOOKUP(AM$3&amp;$N11,$F$3:$F$643&amp;$G$3:$G$643,$H$3:$H$643,""),2),
                   IF(OR(
                             OR(_xlfn.XMATCH(AM$3,_xlfn.ANCHORARRAY($P$3))&lt;=2,(COUNT(_xlfn.ANCHORARRAY($P$3))-_xlfn.XMATCH(AM$3,_xlfn.ANCHORARRAY($P$3))+1)&lt;=2),
                             OR(_xlfn.XMATCH($N11,_xlfn.ANCHORARRAY($N$5))&lt;=2,(COUNT(_xlfn.ANCHORARRAY($N$5))-_xlfn.XMATCH($N11,_xlfn.ANCHORARRAY($N$5))+1)&lt;=2),
OR(COUNT(_xlfn._xlws.FILTER($F$101:$F$108,($F$101:$F$108=AM$3)*($G$101:$G$108=$N11)))=1,
        ISODD(COUNT(_xlfn._xlws.SORT(_xlfn._xlws.FILTER($G$101:$G$108,($F$101:$F$108=AM$3)*($G$101:$G$108&lt;=$N11)))))),
OR(COUNT(_xlfn._xlws.FILTER($F$101:$F$108,($F$101:$F$108=AM$3)*($G$101:$G$108=$N11)))=1,
        ISODD(COUNT(_xlfn._xlws.SORT(_xlfn._xlws.FILTER($F$101:$F$108,($G$101:$G$108=$N11)*($F$101:$F$108&lt;=AM$3))))))
),$L$8,""))</f>
        <v/>
      </c>
      <c r="AN11" s="21" t="str" cm="1">
        <f t="array" ref="AN11">IFERROR(ROUND(_xlfn.XLOOKUP(AN$3&amp;$N11,$F$3:$F$643&amp;$G$3:$G$643,$H$3:$H$643,""),2),
                   IF(OR(
                             OR(_xlfn.XMATCH(AN$3,_xlfn.ANCHORARRAY($P$3))&lt;=2,(COUNT(_xlfn.ANCHORARRAY($P$3))-_xlfn.XMATCH(AN$3,_xlfn.ANCHORARRAY($P$3))+1)&lt;=2),
                             OR(_xlfn.XMATCH($N11,_xlfn.ANCHORARRAY($N$5))&lt;=2,(COUNT(_xlfn.ANCHORARRAY($N$5))-_xlfn.XMATCH($N11,_xlfn.ANCHORARRAY($N$5))+1)&lt;=2),
OR(COUNT(_xlfn._xlws.FILTER($F$101:$F$108,($F$101:$F$108=AN$3)*($G$101:$G$108=$N11)))=1,
        ISODD(COUNT(_xlfn._xlws.SORT(_xlfn._xlws.FILTER($G$101:$G$108,($F$101:$F$108=AN$3)*($G$101:$G$108&lt;=$N11)))))),
OR(COUNT(_xlfn._xlws.FILTER($F$101:$F$108,($F$101:$F$108=AN$3)*($G$101:$G$108=$N11)))=1,
        ISODD(COUNT(_xlfn._xlws.SORT(_xlfn._xlws.FILTER($F$101:$F$108,($G$101:$G$108=$N11)*($F$101:$F$108&lt;=AN$3))))))
),$L$8,""))</f>
        <v/>
      </c>
      <c r="AO11" s="21" t="str" cm="1">
        <f t="array" ref="AO11">IFERROR(ROUND(_xlfn.XLOOKUP(AO$3&amp;$N11,$F$3:$F$643&amp;$G$3:$G$643,$H$3:$H$643,""),2),
                   IF(OR(
                             OR(_xlfn.XMATCH(AO$3,_xlfn.ANCHORARRAY($P$3))&lt;=2,(COUNT(_xlfn.ANCHORARRAY($P$3))-_xlfn.XMATCH(AO$3,_xlfn.ANCHORARRAY($P$3))+1)&lt;=2),
                             OR(_xlfn.XMATCH($N11,_xlfn.ANCHORARRAY($N$5))&lt;=2,(COUNT(_xlfn.ANCHORARRAY($N$5))-_xlfn.XMATCH($N11,_xlfn.ANCHORARRAY($N$5))+1)&lt;=2),
OR(COUNT(_xlfn._xlws.FILTER($F$101:$F$108,($F$101:$F$108=AO$3)*($G$101:$G$108=$N11)))=1,
        ISODD(COUNT(_xlfn._xlws.SORT(_xlfn._xlws.FILTER($G$101:$G$108,($F$101:$F$108=AO$3)*($G$101:$G$108&lt;=$N11)))))),
OR(COUNT(_xlfn._xlws.FILTER($F$101:$F$108,($F$101:$F$108=AO$3)*($G$101:$G$108=$N11)))=1,
        ISODD(COUNT(_xlfn._xlws.SORT(_xlfn._xlws.FILTER($F$101:$F$108,($G$101:$G$108=$N11)*($F$101:$F$108&lt;=AO$3))))))
),$L$8,""))</f>
        <v/>
      </c>
      <c r="AP11" s="21" cm="1">
        <f t="array" ref="AP11">IFERROR(ROUND(_xlfn.XLOOKUP(AP$3&amp;$N11,$F$3:$F$643&amp;$G$3:$G$643,$H$3:$H$643,""),2),
                   IF(OR(
                             OR(_xlfn.XMATCH(AP$3,_xlfn.ANCHORARRAY($P$3))&lt;=2,(COUNT(_xlfn.ANCHORARRAY($P$3))-_xlfn.XMATCH(AP$3,_xlfn.ANCHORARRAY($P$3))+1)&lt;=2),
                             OR(_xlfn.XMATCH($N11,_xlfn.ANCHORARRAY($N$5))&lt;=2,(COUNT(_xlfn.ANCHORARRAY($N$5))-_xlfn.XMATCH($N11,_xlfn.ANCHORARRAY($N$5))+1)&lt;=2),
OR(COUNT(_xlfn._xlws.FILTER($F$101:$F$108,($F$101:$F$108=AP$3)*($G$101:$G$108=$N11)))=1,
        ISODD(COUNT(_xlfn._xlws.SORT(_xlfn._xlws.FILTER($G$101:$G$108,($F$101:$F$108=AP$3)*($G$101:$G$108&lt;=$N11)))))),
OR(COUNT(_xlfn._xlws.FILTER($F$101:$F$108,($F$101:$F$108=AP$3)*($G$101:$G$108=$N11)))=1,
        ISODD(COUNT(_xlfn._xlws.SORT(_xlfn._xlws.FILTER($F$101:$F$108,($G$101:$G$108=$N11)*($F$101:$F$108&lt;=AP$3))))))
),$L$8,""))</f>
        <v>-1</v>
      </c>
      <c r="AQ11" s="21" t="str" cm="1">
        <f t="array" ref="AQ11">IFERROR(ROUND(_xlfn.XLOOKUP(AQ$3&amp;$N11,$F$3:$F$643&amp;$G$3:$G$643,$H$3:$H$643,""),2),
                   IF(OR(
                             OR(_xlfn.XMATCH(AQ$3,_xlfn.ANCHORARRAY($P$3))&lt;=2,(COUNT(_xlfn.ANCHORARRAY($P$3))-_xlfn.XMATCH(AQ$3,_xlfn.ANCHORARRAY($P$3))+1)&lt;=2),
                             OR(_xlfn.XMATCH($N11,_xlfn.ANCHORARRAY($N$5))&lt;=2,(COUNT(_xlfn.ANCHORARRAY($N$5))-_xlfn.XMATCH($N11,_xlfn.ANCHORARRAY($N$5))+1)&lt;=2),
OR(COUNT(_xlfn._xlws.FILTER($F$101:$F$108,($F$101:$F$108=AQ$3)*($G$101:$G$108=$N11)))=1,
        ISODD(COUNT(_xlfn._xlws.SORT(_xlfn._xlws.FILTER($G$101:$G$108,($F$101:$F$108=AQ$3)*($G$101:$G$108&lt;=$N11)))))),
OR(COUNT(_xlfn._xlws.FILTER($F$101:$F$108,($F$101:$F$108=AQ$3)*($G$101:$G$108=$N11)))=1,
        ISODD(COUNT(_xlfn._xlws.SORT(_xlfn._xlws.FILTER($F$101:$F$108,($G$101:$G$108=$N11)*($F$101:$F$108&lt;=AQ$3))))))
),$L$8,""))</f>
        <v/>
      </c>
      <c r="AR11" s="21" cm="1">
        <f t="array" ref="AR11">IFERROR(ROUND(_xlfn.XLOOKUP(AR$3&amp;$N11,$F$3:$F$643&amp;$G$3:$G$643,$H$3:$H$643,""),2),
                   IF(OR(
                             OR(_xlfn.XMATCH(AR$3,_xlfn.ANCHORARRAY($P$3))&lt;=2,(COUNT(_xlfn.ANCHORARRAY($P$3))-_xlfn.XMATCH(AR$3,_xlfn.ANCHORARRAY($P$3))+1)&lt;=2),
                             OR(_xlfn.XMATCH($N11,_xlfn.ANCHORARRAY($N$5))&lt;=2,(COUNT(_xlfn.ANCHORARRAY($N$5))-_xlfn.XMATCH($N11,_xlfn.ANCHORARRAY($N$5))+1)&lt;=2),
OR(COUNT(_xlfn._xlws.FILTER($F$101:$F$108,($F$101:$F$108=AR$3)*($G$101:$G$108=$N11)))=1,
        ISODD(COUNT(_xlfn._xlws.SORT(_xlfn._xlws.FILTER($G$101:$G$108,($F$101:$F$108=AR$3)*($G$101:$G$108&lt;=$N11)))))),
OR(COUNT(_xlfn._xlws.FILTER($F$101:$F$108,($F$101:$F$108=AR$3)*($G$101:$G$108=$N11)))=1,
        ISODD(COUNT(_xlfn._xlws.SORT(_xlfn._xlws.FILTER($F$101:$F$108,($G$101:$G$108=$N11)*($F$101:$F$108&lt;=AR$3))))))
),$L$8,""))</f>
        <v>-0.9</v>
      </c>
      <c r="AS11" s="21" cm="1">
        <f t="array" ref="AS11">IFERROR(ROUND(_xlfn.XLOOKUP(AS$3&amp;$N11,$F$3:$F$643&amp;$G$3:$G$643,$H$3:$H$643,""),2),
                   IF(OR(
                             OR(_xlfn.XMATCH(AS$3,_xlfn.ANCHORARRAY($P$3))&lt;=2,(COUNT(_xlfn.ANCHORARRAY($P$3))-_xlfn.XMATCH(AS$3,_xlfn.ANCHORARRAY($P$3))+1)&lt;=2),
                             OR(_xlfn.XMATCH($N11,_xlfn.ANCHORARRAY($N$5))&lt;=2,(COUNT(_xlfn.ANCHORARRAY($N$5))-_xlfn.XMATCH($N11,_xlfn.ANCHORARRAY($N$5))+1)&lt;=2),
OR(COUNT(_xlfn._xlws.FILTER($F$101:$F$108,($F$101:$F$108=AS$3)*($G$101:$G$108=$N11)))=1,
        ISODD(COUNT(_xlfn._xlws.SORT(_xlfn._xlws.FILTER($G$101:$G$108,($F$101:$F$108=AS$3)*($G$101:$G$108&lt;=$N11)))))),
OR(COUNT(_xlfn._xlws.FILTER($F$101:$F$108,($F$101:$F$108=AS$3)*($G$101:$G$108=$N11)))=1,
        ISODD(COUNT(_xlfn._xlws.SORT(_xlfn._xlws.FILTER($F$101:$F$108,($G$101:$G$108=$N11)*($F$101:$F$108&lt;=AS$3))))))
),$L$8,""))</f>
        <v>-0.7</v>
      </c>
      <c r="AT11" s="21" t="str" cm="1">
        <f t="array" ref="AT11">IFERROR(ROUND(_xlfn.XLOOKUP(AT$3&amp;$N11,$F$3:$F$643&amp;$G$3:$G$643,$H$3:$H$643,""),2),
                   IF(OR(
                             OR(_xlfn.XMATCH(AT$3,_xlfn.ANCHORARRAY($P$3))&lt;=2,(COUNT(_xlfn.ANCHORARRAY($P$3))-_xlfn.XMATCH(AT$3,_xlfn.ANCHORARRAY($P$3))+1)&lt;=2),
                             OR(_xlfn.XMATCH($N11,_xlfn.ANCHORARRAY($N$5))&lt;=2,(COUNT(_xlfn.ANCHORARRAY($N$5))-_xlfn.XMATCH($N11,_xlfn.ANCHORARRAY($N$5))+1)&lt;=2),
OR(COUNT(_xlfn._xlws.FILTER($F$101:$F$108,($F$101:$F$108=AT$3)*($G$101:$G$108=$N11)))=1,
        ISODD(COUNT(_xlfn._xlws.SORT(_xlfn._xlws.FILTER($G$101:$G$108,($F$101:$F$108=AT$3)*($G$101:$G$108&lt;=$N11)))))),
OR(COUNT(_xlfn._xlws.FILTER($F$101:$F$108,($F$101:$F$108=AT$3)*($G$101:$G$108=$N11)))=1,
        ISODD(COUNT(_xlfn._xlws.SORT(_xlfn._xlws.FILTER($F$101:$F$108,($G$101:$G$108=$N11)*($F$101:$F$108&lt;=AT$3))))))
),$L$8,""))</f>
        <v/>
      </c>
      <c r="AU11" s="21" cm="1">
        <f t="array" ref="AU11">IFERROR(ROUND(_xlfn.XLOOKUP(AU$3&amp;$N11,$F$3:$F$643&amp;$G$3:$G$643,$H$3:$H$643,""),2),
                   IF(OR(
                             OR(_xlfn.XMATCH(AU$3,_xlfn.ANCHORARRAY($P$3))&lt;=2,(COUNT(_xlfn.ANCHORARRAY($P$3))-_xlfn.XMATCH(AU$3,_xlfn.ANCHORARRAY($P$3))+1)&lt;=2),
                             OR(_xlfn.XMATCH($N11,_xlfn.ANCHORARRAY($N$5))&lt;=2,(COUNT(_xlfn.ANCHORARRAY($N$5))-_xlfn.XMATCH($N11,_xlfn.ANCHORARRAY($N$5))+1)&lt;=2),
OR(COUNT(_xlfn._xlws.FILTER($F$101:$F$108,($F$101:$F$108=AU$3)*($G$101:$G$108=$N11)))=1,
        ISODD(COUNT(_xlfn._xlws.SORT(_xlfn._xlws.FILTER($G$101:$G$108,($F$101:$F$108=AU$3)*($G$101:$G$108&lt;=$N11)))))),
OR(COUNT(_xlfn._xlws.FILTER($F$101:$F$108,($F$101:$F$108=AU$3)*($G$101:$G$108=$N11)))=1,
        ISODD(COUNT(_xlfn._xlws.SORT(_xlfn._xlws.FILTER($F$101:$F$108,($G$101:$G$108=$N11)*($F$101:$F$108&lt;=AU$3))))))
),$L$8,""))</f>
        <v>0.6</v>
      </c>
      <c r="AV11" s="21" cm="1">
        <f t="array" ref="AV11">IFERROR(ROUND(_xlfn.XLOOKUP(AV$3&amp;$N11,$F$3:$F$643&amp;$G$3:$G$643,$H$3:$H$643,""),2),
                   IF(OR(
                             OR(_xlfn.XMATCH(AV$3,_xlfn.ANCHORARRAY($P$3))&lt;=2,(COUNT(_xlfn.ANCHORARRAY($P$3))-_xlfn.XMATCH(AV$3,_xlfn.ANCHORARRAY($P$3))+1)&lt;=2),
                             OR(_xlfn.XMATCH($N11,_xlfn.ANCHORARRAY($N$5))&lt;=2,(COUNT(_xlfn.ANCHORARRAY($N$5))-_xlfn.XMATCH($N11,_xlfn.ANCHORARRAY($N$5))+1)&lt;=2),
OR(COUNT(_xlfn._xlws.FILTER($F$101:$F$108,($F$101:$F$108=AV$3)*($G$101:$G$108=$N11)))=1,
        ISODD(COUNT(_xlfn._xlws.SORT(_xlfn._xlws.FILTER($G$101:$G$108,($F$101:$F$108=AV$3)*($G$101:$G$108&lt;=$N11)))))),
OR(COUNT(_xlfn._xlws.FILTER($F$101:$F$108,($F$101:$F$108=AV$3)*($G$101:$G$108=$N11)))=1,
        ISODD(COUNT(_xlfn._xlws.SORT(_xlfn._xlws.FILTER($F$101:$F$108,($G$101:$G$108=$N11)*($F$101:$F$108&lt;=AV$3))))))
),$L$8,""))</f>
        <v>-9</v>
      </c>
      <c r="AW11" s="21" cm="1">
        <f t="array" ref="AW11">IFERROR(ROUND(_xlfn.XLOOKUP(AW$3&amp;$N11,$F$3:$F$643&amp;$G$3:$G$643,$H$3:$H$643,""),2),
                   IF(OR(
                             OR(_xlfn.XMATCH(AW$3,_xlfn.ANCHORARRAY($P$3))&lt;=2,(COUNT(_xlfn.ANCHORARRAY($P$3))-_xlfn.XMATCH(AW$3,_xlfn.ANCHORARRAY($P$3))+1)&lt;=2),
                             OR(_xlfn.XMATCH($N11,_xlfn.ANCHORARRAY($N$5))&lt;=2,(COUNT(_xlfn.ANCHORARRAY($N$5))-_xlfn.XMATCH($N11,_xlfn.ANCHORARRAY($N$5))+1)&lt;=2),
OR(COUNT(_xlfn._xlws.FILTER($F$101:$F$108,($F$101:$F$108=AW$3)*($G$101:$G$108=$N11)))=1,
        ISODD(COUNT(_xlfn._xlws.SORT(_xlfn._xlws.FILTER($G$101:$G$108,($F$101:$F$108=AW$3)*($G$101:$G$108&lt;=$N11)))))),
OR(COUNT(_xlfn._xlws.FILTER($F$101:$F$108,($F$101:$F$108=AW$3)*($G$101:$G$108=$N11)))=1,
        ISODD(COUNT(_xlfn._xlws.SORT(_xlfn._xlws.FILTER($F$101:$F$108,($G$101:$G$108=$N11)*($F$101:$F$108&lt;=AW$3))))))
),$L$8,""))</f>
        <v>-9</v>
      </c>
      <c r="AX11" s="21"/>
      <c r="AY11" s="21"/>
      <c r="AZ11" s="15"/>
      <c r="BA11" s="77"/>
      <c r="BB11" s="98" t="str">
        <f t="shared" si="5"/>
        <v xml:space="preserve">-9-90-0.4-0.6-0.6-0.42.70.4-1-0.9-0.70.6-9-9; </v>
      </c>
      <c r="BC11" s="98" t="s">
        <v>575</v>
      </c>
      <c r="BD11" s="77"/>
      <c r="BE11" s="77"/>
      <c r="BF11" s="77"/>
      <c r="BG11" s="77"/>
      <c r="BH11" s="77"/>
      <c r="BI11" s="7" t="s">
        <v>361</v>
      </c>
      <c r="BJ11"/>
      <c r="BK11">
        <v>9</v>
      </c>
      <c r="BL11" s="33" t="e">
        <f t="shared" si="0"/>
        <v>#REF!</v>
      </c>
    </row>
    <row r="12" spans="1:64" ht="20.100000000000001" customHeight="1" x14ac:dyDescent="0.3">
      <c r="A12" s="7" t="s">
        <v>80</v>
      </c>
      <c r="B12" s="9" t="s">
        <v>363</v>
      </c>
      <c r="C12" s="17">
        <f t="shared" si="1"/>
        <v>52.825400000000002</v>
      </c>
      <c r="D12" s="18">
        <f t="shared" si="1"/>
        <v>113.57089999999999</v>
      </c>
      <c r="E12" s="64">
        <f t="shared" si="1"/>
        <v>0</v>
      </c>
      <c r="F12" s="17">
        <f t="shared" si="2"/>
        <v>9.8000000000000007</v>
      </c>
      <c r="G12" s="18">
        <f t="shared" si="3"/>
        <v>8.52</v>
      </c>
      <c r="H12" s="19">
        <f t="shared" si="4"/>
        <v>0</v>
      </c>
      <c r="I12" s="8" t="str" cm="1">
        <f t="array" ref="I12">_xlfn.CONCAT(ROUND(F12:H12,2)&amp;", ")</f>
        <v xml:space="preserve">9.8, 8.52, 0, </v>
      </c>
      <c r="J12" s="8"/>
      <c r="K12" s="103" t="s">
        <v>485</v>
      </c>
      <c r="L12" s="103"/>
      <c r="M12" s="8"/>
      <c r="N12" s="31">
        <v>13.9</v>
      </c>
      <c r="O12" s="15"/>
      <c r="P12" s="21" cm="1">
        <f t="array" ref="P12">IFERROR(ROUND(_xlfn.XLOOKUP(P$3&amp;$N12,$F$3:$F$643&amp;$G$3:$G$643,$H$3:$H$643,""),2),
                   IF(OR(
                             OR(_xlfn.XMATCH(P$3,_xlfn.ANCHORARRAY($P$3))&lt;=2,(COUNT(_xlfn.ANCHORARRAY($P$3))-_xlfn.XMATCH(P$3,_xlfn.ANCHORARRAY($P$3))+1)&lt;=2),
                             OR(_xlfn.XMATCH($N12,_xlfn.ANCHORARRAY($N$5))&lt;=2,(COUNT(_xlfn.ANCHORARRAY($N$5))-_xlfn.XMATCH($N12,_xlfn.ANCHORARRAY($N$5))+1)&lt;=2),
OR(COUNT(_xlfn._xlws.FILTER($F$101:$F$108,($F$101:$F$108=P$3)*($G$101:$G$108=$N12)))=1,
        ISODD(COUNT(_xlfn._xlws.SORT(_xlfn._xlws.FILTER($G$101:$G$108,($F$101:$F$108=P$3)*($G$101:$G$108&lt;=$N12)))))),
OR(COUNT(_xlfn._xlws.FILTER($F$101:$F$108,($F$101:$F$108=P$3)*($G$101:$G$108=$N12)))=1,
        ISODD(COUNT(_xlfn._xlws.SORT(_xlfn._xlws.FILTER($F$101:$F$108,($G$101:$G$108=$N12)*($F$101:$F$108&lt;=P$3))))))
),$L$8,""))</f>
        <v>-9</v>
      </c>
      <c r="Q12" s="21" cm="1">
        <f t="array" ref="Q12">IFERROR(ROUND(_xlfn.XLOOKUP(Q$3&amp;$N12,$F$3:$F$643&amp;$G$3:$G$643,$H$3:$H$643,""),2),
                   IF(OR(
                             OR(_xlfn.XMATCH(Q$3,_xlfn.ANCHORARRAY($P$3))&lt;=2,(COUNT(_xlfn.ANCHORARRAY($P$3))-_xlfn.XMATCH(Q$3,_xlfn.ANCHORARRAY($P$3))+1)&lt;=2),
                             OR(_xlfn.XMATCH($N12,_xlfn.ANCHORARRAY($N$5))&lt;=2,(COUNT(_xlfn.ANCHORARRAY($N$5))-_xlfn.XMATCH($N12,_xlfn.ANCHORARRAY($N$5))+1)&lt;=2),
OR(COUNT(_xlfn._xlws.FILTER($F$101:$F$108,($F$101:$F$108=Q$3)*($G$101:$G$108=$N12)))=1,
        ISODD(COUNT(_xlfn._xlws.SORT(_xlfn._xlws.FILTER($G$101:$G$108,($F$101:$F$108=Q$3)*($G$101:$G$108&lt;=$N12)))))),
OR(COUNT(_xlfn._xlws.FILTER($F$101:$F$108,($F$101:$F$108=Q$3)*($G$101:$G$108=$N12)))=1,
        ISODD(COUNT(_xlfn._xlws.SORT(_xlfn._xlws.FILTER($F$101:$F$108,($G$101:$G$108=$N12)*($F$101:$F$108&lt;=Q$3))))))
),$L$8,""))</f>
        <v>-9</v>
      </c>
      <c r="R12" s="21" cm="1">
        <f t="array" ref="R12">IFERROR(ROUND(_xlfn.XLOOKUP(R$3&amp;$N12,$F$3:$F$643&amp;$G$3:$G$643,$H$3:$H$643,""),2),
                   IF(OR(
                             OR(_xlfn.XMATCH(R$3,_xlfn.ANCHORARRAY($P$3))&lt;=2,(COUNT(_xlfn.ANCHORARRAY($P$3))-_xlfn.XMATCH(R$3,_xlfn.ANCHORARRAY($P$3))+1)&lt;=2),
                             OR(_xlfn.XMATCH($N12,_xlfn.ANCHORARRAY($N$5))&lt;=2,(COUNT(_xlfn.ANCHORARRAY($N$5))-_xlfn.XMATCH($N12,_xlfn.ANCHORARRAY($N$5))+1)&lt;=2),
OR(COUNT(_xlfn._xlws.FILTER($F$101:$F$108,($F$101:$F$108=R$3)*($G$101:$G$108=$N12)))=1,
        ISODD(COUNT(_xlfn._xlws.SORT(_xlfn._xlws.FILTER($G$101:$G$108,($F$101:$F$108=R$3)*($G$101:$G$108&lt;=$N12)))))),
OR(COUNT(_xlfn._xlws.FILTER($F$101:$F$108,($F$101:$F$108=R$3)*($G$101:$G$108=$N12)))=1,
        ISODD(COUNT(_xlfn._xlws.SORT(_xlfn._xlws.FILTER($F$101:$F$108,($G$101:$G$108=$N12)*($F$101:$F$108&lt;=R$3))))))
),$L$8,""))</f>
        <v>0.7</v>
      </c>
      <c r="S12" s="21" t="str" cm="1">
        <f t="array" ref="S12">IFERROR(ROUND(_xlfn.XLOOKUP(S$3&amp;$N12,$F$3:$F$643&amp;$G$3:$G$643,$H$3:$H$643,""),2),
                   IF(OR(
                             OR(_xlfn.XMATCH(S$3,_xlfn.ANCHORARRAY($P$3))&lt;=2,(COUNT(_xlfn.ANCHORARRAY($P$3))-_xlfn.XMATCH(S$3,_xlfn.ANCHORARRAY($P$3))+1)&lt;=2),
                             OR(_xlfn.XMATCH($N12,_xlfn.ANCHORARRAY($N$5))&lt;=2,(COUNT(_xlfn.ANCHORARRAY($N$5))-_xlfn.XMATCH($N12,_xlfn.ANCHORARRAY($N$5))+1)&lt;=2),
OR(COUNT(_xlfn._xlws.FILTER($F$101:$F$108,($F$101:$F$108=S$3)*($G$101:$G$108=$N12)))=1,
        ISODD(COUNT(_xlfn._xlws.SORT(_xlfn._xlws.FILTER($G$101:$G$108,($F$101:$F$108=S$3)*($G$101:$G$108&lt;=$N12)))))),
OR(COUNT(_xlfn._xlws.FILTER($F$101:$F$108,($F$101:$F$108=S$3)*($G$101:$G$108=$N12)))=1,
        ISODD(COUNT(_xlfn._xlws.SORT(_xlfn._xlws.FILTER($F$101:$F$108,($G$101:$G$108=$N12)*($F$101:$F$108&lt;=S$3))))))
),$L$8,""))</f>
        <v/>
      </c>
      <c r="T12" s="21" cm="1">
        <f t="array" ref="T12">IFERROR(ROUND(_xlfn.XLOOKUP(T$3&amp;$N12,$F$3:$F$643&amp;$G$3:$G$643,$H$3:$H$643,""),2),
                   IF(OR(
                             OR(_xlfn.XMATCH(T$3,_xlfn.ANCHORARRAY($P$3))&lt;=2,(COUNT(_xlfn.ANCHORARRAY($P$3))-_xlfn.XMATCH(T$3,_xlfn.ANCHORARRAY($P$3))+1)&lt;=2),
                             OR(_xlfn.XMATCH($N12,_xlfn.ANCHORARRAY($N$5))&lt;=2,(COUNT(_xlfn.ANCHORARRAY($N$5))-_xlfn.XMATCH($N12,_xlfn.ANCHORARRAY($N$5))+1)&lt;=2),
OR(COUNT(_xlfn._xlws.FILTER($F$101:$F$108,($F$101:$F$108=T$3)*($G$101:$G$108=$N12)))=1,
        ISODD(COUNT(_xlfn._xlws.SORT(_xlfn._xlws.FILTER($G$101:$G$108,($F$101:$F$108=T$3)*($G$101:$G$108&lt;=$N12)))))),
OR(COUNT(_xlfn._xlws.FILTER($F$101:$F$108,($F$101:$F$108=T$3)*($G$101:$G$108=$N12)))=1,
        ISODD(COUNT(_xlfn._xlws.SORT(_xlfn._xlws.FILTER($F$101:$F$108,($G$101:$G$108=$N12)*($F$101:$F$108&lt;=T$3))))))
),$L$8,""))</f>
        <v>-1</v>
      </c>
      <c r="U12" s="21" t="str" cm="1">
        <f t="array" ref="U12">IFERROR(ROUND(_xlfn.XLOOKUP(U$3&amp;$N12,$F$3:$F$643&amp;$G$3:$G$643,$H$3:$H$643,""),2),
                   IF(OR(
                             OR(_xlfn.XMATCH(U$3,_xlfn.ANCHORARRAY($P$3))&lt;=2,(COUNT(_xlfn.ANCHORARRAY($P$3))-_xlfn.XMATCH(U$3,_xlfn.ANCHORARRAY($P$3))+1)&lt;=2),
                             OR(_xlfn.XMATCH($N12,_xlfn.ANCHORARRAY($N$5))&lt;=2,(COUNT(_xlfn.ANCHORARRAY($N$5))-_xlfn.XMATCH($N12,_xlfn.ANCHORARRAY($N$5))+1)&lt;=2),
OR(COUNT(_xlfn._xlws.FILTER($F$101:$F$108,($F$101:$F$108=U$3)*($G$101:$G$108=$N12)))=1,
        ISODD(COUNT(_xlfn._xlws.SORT(_xlfn._xlws.FILTER($G$101:$G$108,($F$101:$F$108=U$3)*($G$101:$G$108&lt;=$N12)))))),
OR(COUNT(_xlfn._xlws.FILTER($F$101:$F$108,($F$101:$F$108=U$3)*($G$101:$G$108=$N12)))=1,
        ISODD(COUNT(_xlfn._xlws.SORT(_xlfn._xlws.FILTER($F$101:$F$108,($G$101:$G$108=$N12)*($F$101:$F$108&lt;=U$3))))))
),$L$8,""))</f>
        <v/>
      </c>
      <c r="V12" s="21" t="str" cm="1">
        <f t="array" ref="V12">IFERROR(ROUND(_xlfn.XLOOKUP(V$3&amp;$N12,$F$3:$F$643&amp;$G$3:$G$643,$H$3:$H$643,""),2),
                   IF(OR(
                             OR(_xlfn.XMATCH(V$3,_xlfn.ANCHORARRAY($P$3))&lt;=2,(COUNT(_xlfn.ANCHORARRAY($P$3))-_xlfn.XMATCH(V$3,_xlfn.ANCHORARRAY($P$3))+1)&lt;=2),
                             OR(_xlfn.XMATCH($N12,_xlfn.ANCHORARRAY($N$5))&lt;=2,(COUNT(_xlfn.ANCHORARRAY($N$5))-_xlfn.XMATCH($N12,_xlfn.ANCHORARRAY($N$5))+1)&lt;=2),
OR(COUNT(_xlfn._xlws.FILTER($F$101:$F$108,($F$101:$F$108=V$3)*($G$101:$G$108=$N12)))=1,
        ISODD(COUNT(_xlfn._xlws.SORT(_xlfn._xlws.FILTER($G$101:$G$108,($F$101:$F$108=V$3)*($G$101:$G$108&lt;=$N12)))))),
OR(COUNT(_xlfn._xlws.FILTER($F$101:$F$108,($F$101:$F$108=V$3)*($G$101:$G$108=$N12)))=1,
        ISODD(COUNT(_xlfn._xlws.SORT(_xlfn._xlws.FILTER($F$101:$F$108,($G$101:$G$108=$N12)*($F$101:$F$108&lt;=V$3))))))
),$L$8,""))</f>
        <v/>
      </c>
      <c r="W12" s="21" t="str" cm="1">
        <f t="array" ref="W12">IFERROR(ROUND(_xlfn.XLOOKUP(W$3&amp;$N12,$F$3:$F$643&amp;$G$3:$G$643,$H$3:$H$643,""),2),
                   IF(OR(
                             OR(_xlfn.XMATCH(W$3,_xlfn.ANCHORARRAY($P$3))&lt;=2,(COUNT(_xlfn.ANCHORARRAY($P$3))-_xlfn.XMATCH(W$3,_xlfn.ANCHORARRAY($P$3))+1)&lt;=2),
                             OR(_xlfn.XMATCH($N12,_xlfn.ANCHORARRAY($N$5))&lt;=2,(COUNT(_xlfn.ANCHORARRAY($N$5))-_xlfn.XMATCH($N12,_xlfn.ANCHORARRAY($N$5))+1)&lt;=2),
OR(COUNT(_xlfn._xlws.FILTER($F$101:$F$108,($F$101:$F$108=W$3)*($G$101:$G$108=$N12)))=1,
        ISODD(COUNT(_xlfn._xlws.SORT(_xlfn._xlws.FILTER($G$101:$G$108,($F$101:$F$108=W$3)*($G$101:$G$108&lt;=$N12)))))),
OR(COUNT(_xlfn._xlws.FILTER($F$101:$F$108,($F$101:$F$108=W$3)*($G$101:$G$108=$N12)))=1,
        ISODD(COUNT(_xlfn._xlws.SORT(_xlfn._xlws.FILTER($F$101:$F$108,($G$101:$G$108=$N12)*($F$101:$F$108&lt;=W$3))))))
),$L$8,""))</f>
        <v/>
      </c>
      <c r="X12" s="21" cm="1">
        <f t="array" ref="X12">IFERROR(ROUND(_xlfn.XLOOKUP(X$3&amp;$N12,$F$3:$F$643&amp;$G$3:$G$643,$H$3:$H$643,""),2),
                   IF(OR(
                             OR(_xlfn.XMATCH(X$3,_xlfn.ANCHORARRAY($P$3))&lt;=2,(COUNT(_xlfn.ANCHORARRAY($P$3))-_xlfn.XMATCH(X$3,_xlfn.ANCHORARRAY($P$3))+1)&lt;=2),
                             OR(_xlfn.XMATCH($N12,_xlfn.ANCHORARRAY($N$5))&lt;=2,(COUNT(_xlfn.ANCHORARRAY($N$5))-_xlfn.XMATCH($N12,_xlfn.ANCHORARRAY($N$5))+1)&lt;=2),
OR(COUNT(_xlfn._xlws.FILTER($F$101:$F$108,($F$101:$F$108=X$3)*($G$101:$G$108=$N12)))=1,
        ISODD(COUNT(_xlfn._xlws.SORT(_xlfn._xlws.FILTER($G$101:$G$108,($F$101:$F$108=X$3)*($G$101:$G$108&lt;=$N12)))))),
OR(COUNT(_xlfn._xlws.FILTER($F$101:$F$108,($F$101:$F$108=X$3)*($G$101:$G$108=$N12)))=1,
        ISODD(COUNT(_xlfn._xlws.SORT(_xlfn._xlws.FILTER($F$101:$F$108,($G$101:$G$108=$N12)*($F$101:$F$108&lt;=X$3))))))
),$L$8,""))</f>
        <v>-1.3</v>
      </c>
      <c r="Y12" s="21" t="str" cm="1">
        <f t="array" ref="Y12">IFERROR(ROUND(_xlfn.XLOOKUP(Y$3&amp;$N12,$F$3:$F$643&amp;$G$3:$G$643,$H$3:$H$643,""),2),
                   IF(OR(
                             OR(_xlfn.XMATCH(Y$3,_xlfn.ANCHORARRAY($P$3))&lt;=2,(COUNT(_xlfn.ANCHORARRAY($P$3))-_xlfn.XMATCH(Y$3,_xlfn.ANCHORARRAY($P$3))+1)&lt;=2),
                             OR(_xlfn.XMATCH($N12,_xlfn.ANCHORARRAY($N$5))&lt;=2,(COUNT(_xlfn.ANCHORARRAY($N$5))-_xlfn.XMATCH($N12,_xlfn.ANCHORARRAY($N$5))+1)&lt;=2),
OR(COUNT(_xlfn._xlws.FILTER($F$101:$F$108,($F$101:$F$108=Y$3)*($G$101:$G$108=$N12)))=1,
        ISODD(COUNT(_xlfn._xlws.SORT(_xlfn._xlws.FILTER($G$101:$G$108,($F$101:$F$108=Y$3)*($G$101:$G$108&lt;=$N12)))))),
OR(COUNT(_xlfn._xlws.FILTER($F$101:$F$108,($F$101:$F$108=Y$3)*($G$101:$G$108=$N12)))=1,
        ISODD(COUNT(_xlfn._xlws.SORT(_xlfn._xlws.FILTER($F$101:$F$108,($G$101:$G$108=$N12)*($F$101:$F$108&lt;=Y$3))))))
),$L$8,""))</f>
        <v/>
      </c>
      <c r="Z12" s="21" t="str" cm="1">
        <f t="array" ref="Z12">IFERROR(ROUND(_xlfn.XLOOKUP(Z$3&amp;$N12,$F$3:$F$643&amp;$G$3:$G$643,$H$3:$H$643,""),2),
                   IF(OR(
                             OR(_xlfn.XMATCH(Z$3,_xlfn.ANCHORARRAY($P$3))&lt;=2,(COUNT(_xlfn.ANCHORARRAY($P$3))-_xlfn.XMATCH(Z$3,_xlfn.ANCHORARRAY($P$3))+1)&lt;=2),
                             OR(_xlfn.XMATCH($N12,_xlfn.ANCHORARRAY($N$5))&lt;=2,(COUNT(_xlfn.ANCHORARRAY($N$5))-_xlfn.XMATCH($N12,_xlfn.ANCHORARRAY($N$5))+1)&lt;=2),
OR(COUNT(_xlfn._xlws.FILTER($F$101:$F$108,($F$101:$F$108=Z$3)*($G$101:$G$108=$N12)))=1,
        ISODD(COUNT(_xlfn._xlws.SORT(_xlfn._xlws.FILTER($G$101:$G$108,($F$101:$F$108=Z$3)*($G$101:$G$108&lt;=$N12)))))),
OR(COUNT(_xlfn._xlws.FILTER($F$101:$F$108,($F$101:$F$108=Z$3)*($G$101:$G$108=$N12)))=1,
        ISODD(COUNT(_xlfn._xlws.SORT(_xlfn._xlws.FILTER($F$101:$F$108,($G$101:$G$108=$N12)*($F$101:$F$108&lt;=Z$3))))))
),$L$8,""))</f>
        <v/>
      </c>
      <c r="AA12" s="21" cm="1">
        <f t="array" ref="AA12">IFERROR(ROUND(_xlfn.XLOOKUP(AA$3&amp;$N12,$F$3:$F$643&amp;$G$3:$G$643,$H$3:$H$643,""),2),
                   IF(OR(
                             OR(_xlfn.XMATCH(AA$3,_xlfn.ANCHORARRAY($P$3))&lt;=2,(COUNT(_xlfn.ANCHORARRAY($P$3))-_xlfn.XMATCH(AA$3,_xlfn.ANCHORARRAY($P$3))+1)&lt;=2),
                             OR(_xlfn.XMATCH($N12,_xlfn.ANCHORARRAY($N$5))&lt;=2,(COUNT(_xlfn.ANCHORARRAY($N$5))-_xlfn.XMATCH($N12,_xlfn.ANCHORARRAY($N$5))+1)&lt;=2),
OR(COUNT(_xlfn._xlws.FILTER($F$101:$F$108,($F$101:$F$108=AA$3)*($G$101:$G$108=$N12)))=1,
        ISODD(COUNT(_xlfn._xlws.SORT(_xlfn._xlws.FILTER($G$101:$G$108,($F$101:$F$108=AA$3)*($G$101:$G$108&lt;=$N12)))))),
OR(COUNT(_xlfn._xlws.FILTER($F$101:$F$108,($F$101:$F$108=AA$3)*($G$101:$G$108=$N12)))=1,
        ISODD(COUNT(_xlfn._xlws.SORT(_xlfn._xlws.FILTER($F$101:$F$108,($G$101:$G$108=$N12)*($F$101:$F$108&lt;=AA$3))))))
),$L$8,""))</f>
        <v>-1.1000000000000001</v>
      </c>
      <c r="AB12" s="21" t="str" cm="1">
        <f t="array" ref="AB12">IFERROR(ROUND(_xlfn.XLOOKUP(AB$3&amp;$N12,$F$3:$F$643&amp;$G$3:$G$643,$H$3:$H$643,""),2),
                   IF(OR(
                             OR(_xlfn.XMATCH(AB$3,_xlfn.ANCHORARRAY($P$3))&lt;=2,(COUNT(_xlfn.ANCHORARRAY($P$3))-_xlfn.XMATCH(AB$3,_xlfn.ANCHORARRAY($P$3))+1)&lt;=2),
                             OR(_xlfn.XMATCH($N12,_xlfn.ANCHORARRAY($N$5))&lt;=2,(COUNT(_xlfn.ANCHORARRAY($N$5))-_xlfn.XMATCH($N12,_xlfn.ANCHORARRAY($N$5))+1)&lt;=2),
OR(COUNT(_xlfn._xlws.FILTER($F$101:$F$108,($F$101:$F$108=AB$3)*($G$101:$G$108=$N12)))=1,
        ISODD(COUNT(_xlfn._xlws.SORT(_xlfn._xlws.FILTER($G$101:$G$108,($F$101:$F$108=AB$3)*($G$101:$G$108&lt;=$N12)))))),
OR(COUNT(_xlfn._xlws.FILTER($F$101:$F$108,($F$101:$F$108=AB$3)*($G$101:$G$108=$N12)))=1,
        ISODD(COUNT(_xlfn._xlws.SORT(_xlfn._xlws.FILTER($F$101:$F$108,($G$101:$G$108=$N12)*($F$101:$F$108&lt;=AB$3))))))
),$L$8,""))</f>
        <v/>
      </c>
      <c r="AC12" s="21" t="str" cm="1">
        <f t="array" ref="AC12">IFERROR(ROUND(_xlfn.XLOOKUP(AC$3&amp;$N12,$F$3:$F$643&amp;$G$3:$G$643,$H$3:$H$643,""),2),
                   IF(OR(
                             OR(_xlfn.XMATCH(AC$3,_xlfn.ANCHORARRAY($P$3))&lt;=2,(COUNT(_xlfn.ANCHORARRAY($P$3))-_xlfn.XMATCH(AC$3,_xlfn.ANCHORARRAY($P$3))+1)&lt;=2),
                             OR(_xlfn.XMATCH($N12,_xlfn.ANCHORARRAY($N$5))&lt;=2,(COUNT(_xlfn.ANCHORARRAY($N$5))-_xlfn.XMATCH($N12,_xlfn.ANCHORARRAY($N$5))+1)&lt;=2),
OR(COUNT(_xlfn._xlws.FILTER($F$101:$F$108,($F$101:$F$108=AC$3)*($G$101:$G$108=$N12)))=1,
        ISODD(COUNT(_xlfn._xlws.SORT(_xlfn._xlws.FILTER($G$101:$G$108,($F$101:$F$108=AC$3)*($G$101:$G$108&lt;=$N12)))))),
OR(COUNT(_xlfn._xlws.FILTER($F$101:$F$108,($F$101:$F$108=AC$3)*($G$101:$G$108=$N12)))=1,
        ISODD(COUNT(_xlfn._xlws.SORT(_xlfn._xlws.FILTER($F$101:$F$108,($G$101:$G$108=$N12)*($F$101:$F$108&lt;=AC$3))))))
),$L$8,""))</f>
        <v/>
      </c>
      <c r="AD12" s="21" t="str" cm="1">
        <f t="array" ref="AD12">IFERROR(ROUND(_xlfn.XLOOKUP(AD$3&amp;$N12,$F$3:$F$643&amp;$G$3:$G$643,$H$3:$H$643,""),2),
                   IF(OR(
                             OR(_xlfn.XMATCH(AD$3,_xlfn.ANCHORARRAY($P$3))&lt;=2,(COUNT(_xlfn.ANCHORARRAY($P$3))-_xlfn.XMATCH(AD$3,_xlfn.ANCHORARRAY($P$3))+1)&lt;=2),
                             OR(_xlfn.XMATCH($N12,_xlfn.ANCHORARRAY($N$5))&lt;=2,(COUNT(_xlfn.ANCHORARRAY($N$5))-_xlfn.XMATCH($N12,_xlfn.ANCHORARRAY($N$5))+1)&lt;=2),
OR(COUNT(_xlfn._xlws.FILTER($F$101:$F$108,($F$101:$F$108=AD$3)*($G$101:$G$108=$N12)))=1,
        ISODD(COUNT(_xlfn._xlws.SORT(_xlfn._xlws.FILTER($G$101:$G$108,($F$101:$F$108=AD$3)*($G$101:$G$108&lt;=$N12)))))),
OR(COUNT(_xlfn._xlws.FILTER($F$101:$F$108,($F$101:$F$108=AD$3)*($G$101:$G$108=$N12)))=1,
        ISODD(COUNT(_xlfn._xlws.SORT(_xlfn._xlws.FILTER($F$101:$F$108,($G$101:$G$108=$N12)*($F$101:$F$108&lt;=AD$3))))))
),$L$8,""))</f>
        <v/>
      </c>
      <c r="AE12" s="21" cm="1">
        <f t="array" ref="AE12">IFERROR(ROUND(_xlfn.XLOOKUP(AE$3&amp;$N12,$F$3:$F$643&amp;$G$3:$G$643,$H$3:$H$643,""),2),
                   IF(OR(
                             OR(_xlfn.XMATCH(AE$3,_xlfn.ANCHORARRAY($P$3))&lt;=2,(COUNT(_xlfn.ANCHORARRAY($P$3))-_xlfn.XMATCH(AE$3,_xlfn.ANCHORARRAY($P$3))+1)&lt;=2),
                             OR(_xlfn.XMATCH($N12,_xlfn.ANCHORARRAY($N$5))&lt;=2,(COUNT(_xlfn.ANCHORARRAY($N$5))-_xlfn.XMATCH($N12,_xlfn.ANCHORARRAY($N$5))+1)&lt;=2),
OR(COUNT(_xlfn._xlws.FILTER($F$101:$F$108,($F$101:$F$108=AE$3)*($G$101:$G$108=$N12)))=1,
        ISODD(COUNT(_xlfn._xlws.SORT(_xlfn._xlws.FILTER($G$101:$G$108,($F$101:$F$108=AE$3)*($G$101:$G$108&lt;=$N12)))))),
OR(COUNT(_xlfn._xlws.FILTER($F$101:$F$108,($F$101:$F$108=AE$3)*($G$101:$G$108=$N12)))=1,
        ISODD(COUNT(_xlfn._xlws.SORT(_xlfn._xlws.FILTER($F$101:$F$108,($G$101:$G$108=$N12)*($F$101:$F$108&lt;=AE$3))))))
),$L$8,""))</f>
        <v>0.4</v>
      </c>
      <c r="AF12" s="21" t="str" cm="1">
        <f t="array" ref="AF12">IFERROR(ROUND(_xlfn.XLOOKUP(AF$3&amp;$N12,$F$3:$F$643&amp;$G$3:$G$643,$H$3:$H$643,""),2),
                   IF(OR(
                             OR(_xlfn.XMATCH(AF$3,_xlfn.ANCHORARRAY($P$3))&lt;=2,(COUNT(_xlfn.ANCHORARRAY($P$3))-_xlfn.XMATCH(AF$3,_xlfn.ANCHORARRAY($P$3))+1)&lt;=2),
                             OR(_xlfn.XMATCH($N12,_xlfn.ANCHORARRAY($N$5))&lt;=2,(COUNT(_xlfn.ANCHORARRAY($N$5))-_xlfn.XMATCH($N12,_xlfn.ANCHORARRAY($N$5))+1)&lt;=2),
OR(COUNT(_xlfn._xlws.FILTER($F$101:$F$108,($F$101:$F$108=AF$3)*($G$101:$G$108=$N12)))=1,
        ISODD(COUNT(_xlfn._xlws.SORT(_xlfn._xlws.FILTER($G$101:$G$108,($F$101:$F$108=AF$3)*($G$101:$G$108&lt;=$N12)))))),
OR(COUNT(_xlfn._xlws.FILTER($F$101:$F$108,($F$101:$F$108=AF$3)*($G$101:$G$108=$N12)))=1,
        ISODD(COUNT(_xlfn._xlws.SORT(_xlfn._xlws.FILTER($F$101:$F$108,($G$101:$G$108=$N12)*($F$101:$F$108&lt;=AF$3))))))
),$L$8,""))</f>
        <v/>
      </c>
      <c r="AG12" s="21" cm="1">
        <f t="array" ref="AG12">IFERROR(ROUND(_xlfn.XLOOKUP(AG$3&amp;$N12,$F$3:$F$643&amp;$G$3:$G$643,$H$3:$H$643,""),2),
                   IF(OR(
                             OR(_xlfn.XMATCH(AG$3,_xlfn.ANCHORARRAY($P$3))&lt;=2,(COUNT(_xlfn.ANCHORARRAY($P$3))-_xlfn.XMATCH(AG$3,_xlfn.ANCHORARRAY($P$3))+1)&lt;=2),
                             OR(_xlfn.XMATCH($N12,_xlfn.ANCHORARRAY($N$5))&lt;=2,(COUNT(_xlfn.ANCHORARRAY($N$5))-_xlfn.XMATCH($N12,_xlfn.ANCHORARRAY($N$5))+1)&lt;=2),
OR(COUNT(_xlfn._xlws.FILTER($F$101:$F$108,($F$101:$F$108=AG$3)*($G$101:$G$108=$N12)))=1,
        ISODD(COUNT(_xlfn._xlws.SORT(_xlfn._xlws.FILTER($G$101:$G$108,($F$101:$F$108=AG$3)*($G$101:$G$108&lt;=$N12)))))),
OR(COUNT(_xlfn._xlws.FILTER($F$101:$F$108,($F$101:$F$108=AG$3)*($G$101:$G$108=$N12)))=1,
        ISODD(COUNT(_xlfn._xlws.SORT(_xlfn._xlws.FILTER($F$101:$F$108,($G$101:$G$108=$N12)*($F$101:$F$108&lt;=AG$3))))))
),$L$8,""))</f>
        <v>3.3</v>
      </c>
      <c r="AH12" s="21" t="str" cm="1">
        <f t="array" ref="AH12">IFERROR(ROUND(_xlfn.XLOOKUP(AH$3&amp;$N12,$F$3:$F$643&amp;$G$3:$G$643,$H$3:$H$643,""),2),
                   IF(OR(
                             OR(_xlfn.XMATCH(AH$3,_xlfn.ANCHORARRAY($P$3))&lt;=2,(COUNT(_xlfn.ANCHORARRAY($P$3))-_xlfn.XMATCH(AH$3,_xlfn.ANCHORARRAY($P$3))+1)&lt;=2),
                             OR(_xlfn.XMATCH($N12,_xlfn.ANCHORARRAY($N$5))&lt;=2,(COUNT(_xlfn.ANCHORARRAY($N$5))-_xlfn.XMATCH($N12,_xlfn.ANCHORARRAY($N$5))+1)&lt;=2),
OR(COUNT(_xlfn._xlws.FILTER($F$101:$F$108,($F$101:$F$108=AH$3)*($G$101:$G$108=$N12)))=1,
        ISODD(COUNT(_xlfn._xlws.SORT(_xlfn._xlws.FILTER($G$101:$G$108,($F$101:$F$108=AH$3)*($G$101:$G$108&lt;=$N12)))))),
OR(COUNT(_xlfn._xlws.FILTER($F$101:$F$108,($F$101:$F$108=AH$3)*($G$101:$G$108=$N12)))=1,
        ISODD(COUNT(_xlfn._xlws.SORT(_xlfn._xlws.FILTER($F$101:$F$108,($G$101:$G$108=$N12)*($F$101:$F$108&lt;=AH$3))))))
),$L$8,""))</f>
        <v/>
      </c>
      <c r="AI12" s="21" cm="1">
        <f t="array" ref="AI12">IFERROR(ROUND(_xlfn.XLOOKUP(AI$3&amp;$N12,$F$3:$F$643&amp;$G$3:$G$643,$H$3:$H$643,""),2),
                   IF(OR(
                             OR(_xlfn.XMATCH(AI$3,_xlfn.ANCHORARRAY($P$3))&lt;=2,(COUNT(_xlfn.ANCHORARRAY($P$3))-_xlfn.XMATCH(AI$3,_xlfn.ANCHORARRAY($P$3))+1)&lt;=2),
                             OR(_xlfn.XMATCH($N12,_xlfn.ANCHORARRAY($N$5))&lt;=2,(COUNT(_xlfn.ANCHORARRAY($N$5))-_xlfn.XMATCH($N12,_xlfn.ANCHORARRAY($N$5))+1)&lt;=2),
OR(COUNT(_xlfn._xlws.FILTER($F$101:$F$108,($F$101:$F$108=AI$3)*($G$101:$G$108=$N12)))=1,
        ISODD(COUNT(_xlfn._xlws.SORT(_xlfn._xlws.FILTER($G$101:$G$108,($F$101:$F$108=AI$3)*($G$101:$G$108&lt;=$N12)))))),
OR(COUNT(_xlfn._xlws.FILTER($F$101:$F$108,($F$101:$F$108=AI$3)*($G$101:$G$108=$N12)))=1,
        ISODD(COUNT(_xlfn._xlws.SORT(_xlfn._xlws.FILTER($F$101:$F$108,($G$101:$G$108=$N12)*($F$101:$F$108&lt;=AI$3))))))
),$L$8,""))</f>
        <v>0.4</v>
      </c>
      <c r="AJ12" s="21" t="str" cm="1">
        <f t="array" ref="AJ12">IFERROR(ROUND(_xlfn.XLOOKUP(AJ$3&amp;$N12,$F$3:$F$643&amp;$G$3:$G$643,$H$3:$H$643,""),2),
                   IF(OR(
                             OR(_xlfn.XMATCH(AJ$3,_xlfn.ANCHORARRAY($P$3))&lt;=2,(COUNT(_xlfn.ANCHORARRAY($P$3))-_xlfn.XMATCH(AJ$3,_xlfn.ANCHORARRAY($P$3))+1)&lt;=2),
                             OR(_xlfn.XMATCH($N12,_xlfn.ANCHORARRAY($N$5))&lt;=2,(COUNT(_xlfn.ANCHORARRAY($N$5))-_xlfn.XMATCH($N12,_xlfn.ANCHORARRAY($N$5))+1)&lt;=2),
OR(COUNT(_xlfn._xlws.FILTER($F$101:$F$108,($F$101:$F$108=AJ$3)*($G$101:$G$108=$N12)))=1,
        ISODD(COUNT(_xlfn._xlws.SORT(_xlfn._xlws.FILTER($G$101:$G$108,($F$101:$F$108=AJ$3)*($G$101:$G$108&lt;=$N12)))))),
OR(COUNT(_xlfn._xlws.FILTER($F$101:$F$108,($F$101:$F$108=AJ$3)*($G$101:$G$108=$N12)))=1,
        ISODD(COUNT(_xlfn._xlws.SORT(_xlfn._xlws.FILTER($F$101:$F$108,($G$101:$G$108=$N12)*($F$101:$F$108&lt;=AJ$3))))))
),$L$8,""))</f>
        <v/>
      </c>
      <c r="AK12" s="21" t="str" cm="1">
        <f t="array" ref="AK12">IFERROR(ROUND(_xlfn.XLOOKUP(AK$3&amp;$N12,$F$3:$F$643&amp;$G$3:$G$643,$H$3:$H$643,""),2),
                   IF(OR(
                             OR(_xlfn.XMATCH(AK$3,_xlfn.ANCHORARRAY($P$3))&lt;=2,(COUNT(_xlfn.ANCHORARRAY($P$3))-_xlfn.XMATCH(AK$3,_xlfn.ANCHORARRAY($P$3))+1)&lt;=2),
                             OR(_xlfn.XMATCH($N12,_xlfn.ANCHORARRAY($N$5))&lt;=2,(COUNT(_xlfn.ANCHORARRAY($N$5))-_xlfn.XMATCH($N12,_xlfn.ANCHORARRAY($N$5))+1)&lt;=2),
OR(COUNT(_xlfn._xlws.FILTER($F$101:$F$108,($F$101:$F$108=AK$3)*($G$101:$G$108=$N12)))=1,
        ISODD(COUNT(_xlfn._xlws.SORT(_xlfn._xlws.FILTER($G$101:$G$108,($F$101:$F$108=AK$3)*($G$101:$G$108&lt;=$N12)))))),
OR(COUNT(_xlfn._xlws.FILTER($F$101:$F$108,($F$101:$F$108=AK$3)*($G$101:$G$108=$N12)))=1,
        ISODD(COUNT(_xlfn._xlws.SORT(_xlfn._xlws.FILTER($F$101:$F$108,($G$101:$G$108=$N12)*($F$101:$F$108&lt;=AK$3))))))
),$L$8,""))</f>
        <v/>
      </c>
      <c r="AL12" s="21" t="str" cm="1">
        <f t="array" ref="AL12">IFERROR(ROUND(_xlfn.XLOOKUP(AL$3&amp;$N12,$F$3:$F$643&amp;$G$3:$G$643,$H$3:$H$643,""),2),
                   IF(OR(
                             OR(_xlfn.XMATCH(AL$3,_xlfn.ANCHORARRAY($P$3))&lt;=2,(COUNT(_xlfn.ANCHORARRAY($P$3))-_xlfn.XMATCH(AL$3,_xlfn.ANCHORARRAY($P$3))+1)&lt;=2),
                             OR(_xlfn.XMATCH($N12,_xlfn.ANCHORARRAY($N$5))&lt;=2,(COUNT(_xlfn.ANCHORARRAY($N$5))-_xlfn.XMATCH($N12,_xlfn.ANCHORARRAY($N$5))+1)&lt;=2),
OR(COUNT(_xlfn._xlws.FILTER($F$101:$F$108,($F$101:$F$108=AL$3)*($G$101:$G$108=$N12)))=1,
        ISODD(COUNT(_xlfn._xlws.SORT(_xlfn._xlws.FILTER($G$101:$G$108,($F$101:$F$108=AL$3)*($G$101:$G$108&lt;=$N12)))))),
OR(COUNT(_xlfn._xlws.FILTER($F$101:$F$108,($F$101:$F$108=AL$3)*($G$101:$G$108=$N12)))=1,
        ISODD(COUNT(_xlfn._xlws.SORT(_xlfn._xlws.FILTER($F$101:$F$108,($G$101:$G$108=$N12)*($F$101:$F$108&lt;=AL$3))))))
),$L$8,""))</f>
        <v/>
      </c>
      <c r="AM12" s="21" t="str" cm="1">
        <f t="array" ref="AM12">IFERROR(ROUND(_xlfn.XLOOKUP(AM$3&amp;$N12,$F$3:$F$643&amp;$G$3:$G$643,$H$3:$H$643,""),2),
                   IF(OR(
                             OR(_xlfn.XMATCH(AM$3,_xlfn.ANCHORARRAY($P$3))&lt;=2,(COUNT(_xlfn.ANCHORARRAY($P$3))-_xlfn.XMATCH(AM$3,_xlfn.ANCHORARRAY($P$3))+1)&lt;=2),
                             OR(_xlfn.XMATCH($N12,_xlfn.ANCHORARRAY($N$5))&lt;=2,(COUNT(_xlfn.ANCHORARRAY($N$5))-_xlfn.XMATCH($N12,_xlfn.ANCHORARRAY($N$5))+1)&lt;=2),
OR(COUNT(_xlfn._xlws.FILTER($F$101:$F$108,($F$101:$F$108=AM$3)*($G$101:$G$108=$N12)))=1,
        ISODD(COUNT(_xlfn._xlws.SORT(_xlfn._xlws.FILTER($G$101:$G$108,($F$101:$F$108=AM$3)*($G$101:$G$108&lt;=$N12)))))),
OR(COUNT(_xlfn._xlws.FILTER($F$101:$F$108,($F$101:$F$108=AM$3)*($G$101:$G$108=$N12)))=1,
        ISODD(COUNT(_xlfn._xlws.SORT(_xlfn._xlws.FILTER($F$101:$F$108,($G$101:$G$108=$N12)*($F$101:$F$108&lt;=AM$3))))))
),$L$8,""))</f>
        <v/>
      </c>
      <c r="AN12" s="21" t="str" cm="1">
        <f t="array" ref="AN12">IFERROR(ROUND(_xlfn.XLOOKUP(AN$3&amp;$N12,$F$3:$F$643&amp;$G$3:$G$643,$H$3:$H$643,""),2),
                   IF(OR(
                             OR(_xlfn.XMATCH(AN$3,_xlfn.ANCHORARRAY($P$3))&lt;=2,(COUNT(_xlfn.ANCHORARRAY($P$3))-_xlfn.XMATCH(AN$3,_xlfn.ANCHORARRAY($P$3))+1)&lt;=2),
                             OR(_xlfn.XMATCH($N12,_xlfn.ANCHORARRAY($N$5))&lt;=2,(COUNT(_xlfn.ANCHORARRAY($N$5))-_xlfn.XMATCH($N12,_xlfn.ANCHORARRAY($N$5))+1)&lt;=2),
OR(COUNT(_xlfn._xlws.FILTER($F$101:$F$108,($F$101:$F$108=AN$3)*($G$101:$G$108=$N12)))=1,
        ISODD(COUNT(_xlfn._xlws.SORT(_xlfn._xlws.FILTER($G$101:$G$108,($F$101:$F$108=AN$3)*($G$101:$G$108&lt;=$N12)))))),
OR(COUNT(_xlfn._xlws.FILTER($F$101:$F$108,($F$101:$F$108=AN$3)*($G$101:$G$108=$N12)))=1,
        ISODD(COUNT(_xlfn._xlws.SORT(_xlfn._xlws.FILTER($F$101:$F$108,($G$101:$G$108=$N12)*($F$101:$F$108&lt;=AN$3))))))
),$L$8,""))</f>
        <v/>
      </c>
      <c r="AO12" s="21" t="str" cm="1">
        <f t="array" ref="AO12">IFERROR(ROUND(_xlfn.XLOOKUP(AO$3&amp;$N12,$F$3:$F$643&amp;$G$3:$G$643,$H$3:$H$643,""),2),
                   IF(OR(
                             OR(_xlfn.XMATCH(AO$3,_xlfn.ANCHORARRAY($P$3))&lt;=2,(COUNT(_xlfn.ANCHORARRAY($P$3))-_xlfn.XMATCH(AO$3,_xlfn.ANCHORARRAY($P$3))+1)&lt;=2),
                             OR(_xlfn.XMATCH($N12,_xlfn.ANCHORARRAY($N$5))&lt;=2,(COUNT(_xlfn.ANCHORARRAY($N$5))-_xlfn.XMATCH($N12,_xlfn.ANCHORARRAY($N$5))+1)&lt;=2),
OR(COUNT(_xlfn._xlws.FILTER($F$101:$F$108,($F$101:$F$108=AO$3)*($G$101:$G$108=$N12)))=1,
        ISODD(COUNT(_xlfn._xlws.SORT(_xlfn._xlws.FILTER($G$101:$G$108,($F$101:$F$108=AO$3)*($G$101:$G$108&lt;=$N12)))))),
OR(COUNT(_xlfn._xlws.FILTER($F$101:$F$108,($F$101:$F$108=AO$3)*($G$101:$G$108=$N12)))=1,
        ISODD(COUNT(_xlfn._xlws.SORT(_xlfn._xlws.FILTER($F$101:$F$108,($G$101:$G$108=$N12)*($F$101:$F$108&lt;=AO$3))))))
),$L$8,""))</f>
        <v/>
      </c>
      <c r="AP12" s="21" cm="1">
        <f t="array" ref="AP12">IFERROR(ROUND(_xlfn.XLOOKUP(AP$3&amp;$N12,$F$3:$F$643&amp;$G$3:$G$643,$H$3:$H$643,""),2),
                   IF(OR(
                             OR(_xlfn.XMATCH(AP$3,_xlfn.ANCHORARRAY($P$3))&lt;=2,(COUNT(_xlfn.ANCHORARRAY($P$3))-_xlfn.XMATCH(AP$3,_xlfn.ANCHORARRAY($P$3))+1)&lt;=2),
                             OR(_xlfn.XMATCH($N12,_xlfn.ANCHORARRAY($N$5))&lt;=2,(COUNT(_xlfn.ANCHORARRAY($N$5))-_xlfn.XMATCH($N12,_xlfn.ANCHORARRAY($N$5))+1)&lt;=2),
OR(COUNT(_xlfn._xlws.FILTER($F$101:$F$108,($F$101:$F$108=AP$3)*($G$101:$G$108=$N12)))=1,
        ISODD(COUNT(_xlfn._xlws.SORT(_xlfn._xlws.FILTER($G$101:$G$108,($F$101:$F$108=AP$3)*($G$101:$G$108&lt;=$N12)))))),
OR(COUNT(_xlfn._xlws.FILTER($F$101:$F$108,($F$101:$F$108=AP$3)*($G$101:$G$108=$N12)))=1,
        ISODD(COUNT(_xlfn._xlws.SORT(_xlfn._xlws.FILTER($F$101:$F$108,($G$101:$G$108=$N12)*($F$101:$F$108&lt;=AP$3))))))
),$L$8,""))</f>
        <v>-1.1000000000000001</v>
      </c>
      <c r="AQ12" s="21" t="str" cm="1">
        <f t="array" ref="AQ12">IFERROR(ROUND(_xlfn.XLOOKUP(AQ$3&amp;$N12,$F$3:$F$643&amp;$G$3:$G$643,$H$3:$H$643,""),2),
                   IF(OR(
                             OR(_xlfn.XMATCH(AQ$3,_xlfn.ANCHORARRAY($P$3))&lt;=2,(COUNT(_xlfn.ANCHORARRAY($P$3))-_xlfn.XMATCH(AQ$3,_xlfn.ANCHORARRAY($P$3))+1)&lt;=2),
                             OR(_xlfn.XMATCH($N12,_xlfn.ANCHORARRAY($N$5))&lt;=2,(COUNT(_xlfn.ANCHORARRAY($N$5))-_xlfn.XMATCH($N12,_xlfn.ANCHORARRAY($N$5))+1)&lt;=2),
OR(COUNT(_xlfn._xlws.FILTER($F$101:$F$108,($F$101:$F$108=AQ$3)*($G$101:$G$108=$N12)))=1,
        ISODD(COUNT(_xlfn._xlws.SORT(_xlfn._xlws.FILTER($G$101:$G$108,($F$101:$F$108=AQ$3)*($G$101:$G$108&lt;=$N12)))))),
OR(COUNT(_xlfn._xlws.FILTER($F$101:$F$108,($F$101:$F$108=AQ$3)*($G$101:$G$108=$N12)))=1,
        ISODD(COUNT(_xlfn._xlws.SORT(_xlfn._xlws.FILTER($F$101:$F$108,($G$101:$G$108=$N12)*($F$101:$F$108&lt;=AQ$3))))))
),$L$8,""))</f>
        <v/>
      </c>
      <c r="AR12" s="21" cm="1">
        <f t="array" ref="AR12">IFERROR(ROUND(_xlfn.XLOOKUP(AR$3&amp;$N12,$F$3:$F$643&amp;$G$3:$G$643,$H$3:$H$643,""),2),
                   IF(OR(
                             OR(_xlfn.XMATCH(AR$3,_xlfn.ANCHORARRAY($P$3))&lt;=2,(COUNT(_xlfn.ANCHORARRAY($P$3))-_xlfn.XMATCH(AR$3,_xlfn.ANCHORARRAY($P$3))+1)&lt;=2),
                             OR(_xlfn.XMATCH($N12,_xlfn.ANCHORARRAY($N$5))&lt;=2,(COUNT(_xlfn.ANCHORARRAY($N$5))-_xlfn.XMATCH($N12,_xlfn.ANCHORARRAY($N$5))+1)&lt;=2),
OR(COUNT(_xlfn._xlws.FILTER($F$101:$F$108,($F$101:$F$108=AR$3)*($G$101:$G$108=$N12)))=1,
        ISODD(COUNT(_xlfn._xlws.SORT(_xlfn._xlws.FILTER($G$101:$G$108,($F$101:$F$108=AR$3)*($G$101:$G$108&lt;=$N12)))))),
OR(COUNT(_xlfn._xlws.FILTER($F$101:$F$108,($F$101:$F$108=AR$3)*($G$101:$G$108=$N12)))=1,
        ISODD(COUNT(_xlfn._xlws.SORT(_xlfn._xlws.FILTER($F$101:$F$108,($G$101:$G$108=$N12)*($F$101:$F$108&lt;=AR$3))))))
),$L$8,""))</f>
        <v>-1.4</v>
      </c>
      <c r="AS12" s="21" cm="1">
        <f t="array" ref="AS12">IFERROR(ROUND(_xlfn.XLOOKUP(AS$3&amp;$N12,$F$3:$F$643&amp;$G$3:$G$643,$H$3:$H$643,""),2),
                   IF(OR(
                             OR(_xlfn.XMATCH(AS$3,_xlfn.ANCHORARRAY($P$3))&lt;=2,(COUNT(_xlfn.ANCHORARRAY($P$3))-_xlfn.XMATCH(AS$3,_xlfn.ANCHORARRAY($P$3))+1)&lt;=2),
                             OR(_xlfn.XMATCH($N12,_xlfn.ANCHORARRAY($N$5))&lt;=2,(COUNT(_xlfn.ANCHORARRAY($N$5))-_xlfn.XMATCH($N12,_xlfn.ANCHORARRAY($N$5))+1)&lt;=2),
OR(COUNT(_xlfn._xlws.FILTER($F$101:$F$108,($F$101:$F$108=AS$3)*($G$101:$G$108=$N12)))=1,
        ISODD(COUNT(_xlfn._xlws.SORT(_xlfn._xlws.FILTER($G$101:$G$108,($F$101:$F$108=AS$3)*($G$101:$G$108&lt;=$N12)))))),
OR(COUNT(_xlfn._xlws.FILTER($F$101:$F$108,($F$101:$F$108=AS$3)*($G$101:$G$108=$N12)))=1,
        ISODD(COUNT(_xlfn._xlws.SORT(_xlfn._xlws.FILTER($F$101:$F$108,($G$101:$G$108=$N12)*($F$101:$F$108&lt;=AS$3))))))
),$L$8,""))</f>
        <v>-1.1000000000000001</v>
      </c>
      <c r="AT12" s="21" t="str" cm="1">
        <f t="array" ref="AT12">IFERROR(ROUND(_xlfn.XLOOKUP(AT$3&amp;$N12,$F$3:$F$643&amp;$G$3:$G$643,$H$3:$H$643,""),2),
                   IF(OR(
                             OR(_xlfn.XMATCH(AT$3,_xlfn.ANCHORARRAY($P$3))&lt;=2,(COUNT(_xlfn.ANCHORARRAY($P$3))-_xlfn.XMATCH(AT$3,_xlfn.ANCHORARRAY($P$3))+1)&lt;=2),
                             OR(_xlfn.XMATCH($N12,_xlfn.ANCHORARRAY($N$5))&lt;=2,(COUNT(_xlfn.ANCHORARRAY($N$5))-_xlfn.XMATCH($N12,_xlfn.ANCHORARRAY($N$5))+1)&lt;=2),
OR(COUNT(_xlfn._xlws.FILTER($F$101:$F$108,($F$101:$F$108=AT$3)*($G$101:$G$108=$N12)))=1,
        ISODD(COUNT(_xlfn._xlws.SORT(_xlfn._xlws.FILTER($G$101:$G$108,($F$101:$F$108=AT$3)*($G$101:$G$108&lt;=$N12)))))),
OR(COUNT(_xlfn._xlws.FILTER($F$101:$F$108,($F$101:$F$108=AT$3)*($G$101:$G$108=$N12)))=1,
        ISODD(COUNT(_xlfn._xlws.SORT(_xlfn._xlws.FILTER($F$101:$F$108,($G$101:$G$108=$N12)*($F$101:$F$108&lt;=AT$3))))))
),$L$8,""))</f>
        <v/>
      </c>
      <c r="AU12" s="21" cm="1">
        <f t="array" ref="AU12">IFERROR(ROUND(_xlfn.XLOOKUP(AU$3&amp;$N12,$F$3:$F$643&amp;$G$3:$G$643,$H$3:$H$643,""),2),
                   IF(OR(
                             OR(_xlfn.XMATCH(AU$3,_xlfn.ANCHORARRAY($P$3))&lt;=2,(COUNT(_xlfn.ANCHORARRAY($P$3))-_xlfn.XMATCH(AU$3,_xlfn.ANCHORARRAY($P$3))+1)&lt;=2),
                             OR(_xlfn.XMATCH($N12,_xlfn.ANCHORARRAY($N$5))&lt;=2,(COUNT(_xlfn.ANCHORARRAY($N$5))-_xlfn.XMATCH($N12,_xlfn.ANCHORARRAY($N$5))+1)&lt;=2),
OR(COUNT(_xlfn._xlws.FILTER($F$101:$F$108,($F$101:$F$108=AU$3)*($G$101:$G$108=$N12)))=1,
        ISODD(COUNT(_xlfn._xlws.SORT(_xlfn._xlws.FILTER($G$101:$G$108,($F$101:$F$108=AU$3)*($G$101:$G$108&lt;=$N12)))))),
OR(COUNT(_xlfn._xlws.FILTER($F$101:$F$108,($F$101:$F$108=AU$3)*($G$101:$G$108=$N12)))=1,
        ISODD(COUNT(_xlfn._xlws.SORT(_xlfn._xlws.FILTER($F$101:$F$108,($G$101:$G$108=$N12)*($F$101:$F$108&lt;=AU$3))))))
),$L$8,""))</f>
        <v>0</v>
      </c>
      <c r="AV12" s="21" cm="1">
        <f t="array" ref="AV12">IFERROR(ROUND(_xlfn.XLOOKUP(AV$3&amp;$N12,$F$3:$F$643&amp;$G$3:$G$643,$H$3:$H$643,""),2),
                   IF(OR(
                             OR(_xlfn.XMATCH(AV$3,_xlfn.ANCHORARRAY($P$3))&lt;=2,(COUNT(_xlfn.ANCHORARRAY($P$3))-_xlfn.XMATCH(AV$3,_xlfn.ANCHORARRAY($P$3))+1)&lt;=2),
                             OR(_xlfn.XMATCH($N12,_xlfn.ANCHORARRAY($N$5))&lt;=2,(COUNT(_xlfn.ANCHORARRAY($N$5))-_xlfn.XMATCH($N12,_xlfn.ANCHORARRAY($N$5))+1)&lt;=2),
OR(COUNT(_xlfn._xlws.FILTER($F$101:$F$108,($F$101:$F$108=AV$3)*($G$101:$G$108=$N12)))=1,
        ISODD(COUNT(_xlfn._xlws.SORT(_xlfn._xlws.FILTER($G$101:$G$108,($F$101:$F$108=AV$3)*($G$101:$G$108&lt;=$N12)))))),
OR(COUNT(_xlfn._xlws.FILTER($F$101:$F$108,($F$101:$F$108=AV$3)*($G$101:$G$108=$N12)))=1,
        ISODD(COUNT(_xlfn._xlws.SORT(_xlfn._xlws.FILTER($F$101:$F$108,($G$101:$G$108=$N12)*($F$101:$F$108&lt;=AV$3))))))
),$L$8,""))</f>
        <v>-9</v>
      </c>
      <c r="AW12" s="21" cm="1">
        <f t="array" ref="AW12">IFERROR(ROUND(_xlfn.XLOOKUP(AW$3&amp;$N12,$F$3:$F$643&amp;$G$3:$G$643,$H$3:$H$643,""),2),
                   IF(OR(
                             OR(_xlfn.XMATCH(AW$3,_xlfn.ANCHORARRAY($P$3))&lt;=2,(COUNT(_xlfn.ANCHORARRAY($P$3))-_xlfn.XMATCH(AW$3,_xlfn.ANCHORARRAY($P$3))+1)&lt;=2),
                             OR(_xlfn.XMATCH($N12,_xlfn.ANCHORARRAY($N$5))&lt;=2,(COUNT(_xlfn.ANCHORARRAY($N$5))-_xlfn.XMATCH($N12,_xlfn.ANCHORARRAY($N$5))+1)&lt;=2),
OR(COUNT(_xlfn._xlws.FILTER($F$101:$F$108,($F$101:$F$108=AW$3)*($G$101:$G$108=$N12)))=1,
        ISODD(COUNT(_xlfn._xlws.SORT(_xlfn._xlws.FILTER($G$101:$G$108,($F$101:$F$108=AW$3)*($G$101:$G$108&lt;=$N12)))))),
OR(COUNT(_xlfn._xlws.FILTER($F$101:$F$108,($F$101:$F$108=AW$3)*($G$101:$G$108=$N12)))=1,
        ISODD(COUNT(_xlfn._xlws.SORT(_xlfn._xlws.FILTER($F$101:$F$108,($G$101:$G$108=$N12)*($F$101:$F$108&lt;=AW$3))))))
),$L$8,""))</f>
        <v>-9</v>
      </c>
      <c r="AX12" s="21"/>
      <c r="AY12" s="21"/>
      <c r="AZ12" s="15"/>
      <c r="BA12" s="77"/>
      <c r="BB12" s="98" t="str">
        <f t="shared" si="5"/>
        <v xml:space="preserve">-9-90.7-1-1.3-1.10.43.30.4-1.1-1.4-1.10-9-9; </v>
      </c>
      <c r="BC12" s="98" t="s">
        <v>575</v>
      </c>
      <c r="BD12" s="77"/>
      <c r="BE12" s="77"/>
      <c r="BF12" s="77"/>
      <c r="BG12" s="77"/>
      <c r="BH12" s="77"/>
      <c r="BJ12"/>
      <c r="BK12">
        <v>10</v>
      </c>
      <c r="BL12" s="33"/>
    </row>
    <row r="13" spans="1:64" ht="20.100000000000001" customHeight="1" x14ac:dyDescent="0.3">
      <c r="A13" s="7" t="s">
        <v>80</v>
      </c>
      <c r="B13" s="9" t="s">
        <v>364</v>
      </c>
      <c r="C13" s="17">
        <f t="shared" si="1"/>
        <v>52.825400000000002</v>
      </c>
      <c r="D13" s="18">
        <f t="shared" si="1"/>
        <v>112.82089999999999</v>
      </c>
      <c r="E13" s="64">
        <f t="shared" si="1"/>
        <v>0</v>
      </c>
      <c r="F13" s="17">
        <f t="shared" si="2"/>
        <v>9.8000000000000007</v>
      </c>
      <c r="G13" s="18">
        <f t="shared" si="3"/>
        <v>7.77</v>
      </c>
      <c r="H13" s="19">
        <f t="shared" si="4"/>
        <v>0</v>
      </c>
      <c r="I13" s="8" t="str" cm="1">
        <f t="array" ref="I13">_xlfn.CONCAT(ROUND(F13:H13,2)&amp;", ")</f>
        <v xml:space="preserve">9.8, 7.77, 0, </v>
      </c>
      <c r="J13" s="8"/>
      <c r="K13" s="7" t="str" cm="1">
        <f t="array" aca="1" ref="K13" ca="1">LOWER(INDEX($C$2:$E$2,1,ROW(A1)))&amp;" = ["&amp;_xlfn.CONCAT(ROUND(OFFSET($F$3:$F$23,,ROW(A1)-1),2)&amp;", ")&amp;"]"</f>
        <v>x = [6.6, 0, 0, 4.9, 4.9, 9.8, 9.8, 6.6, 6.6, 9.8, 9.8, 9.8, 9.8, 1.7, 3.79, 3.79, 1.7, 9.8, 6.45, 6.45, 9.8, ]</v>
      </c>
      <c r="L13" s="7" t="s">
        <v>488</v>
      </c>
      <c r="M13" s="8"/>
      <c r="N13" s="31">
        <v>12.9</v>
      </c>
      <c r="O13" s="15"/>
      <c r="P13" s="21" cm="1">
        <f t="array" ref="P13">IFERROR(ROUND(_xlfn.XLOOKUP(P$3&amp;$N13,$F$3:$F$643&amp;$G$3:$G$643,$H$3:$H$643,""),2),
                   IF(OR(
                             OR(_xlfn.XMATCH(P$3,_xlfn.ANCHORARRAY($P$3))&lt;=2,(COUNT(_xlfn.ANCHORARRAY($P$3))-_xlfn.XMATCH(P$3,_xlfn.ANCHORARRAY($P$3))+1)&lt;=2),
                             OR(_xlfn.XMATCH($N13,_xlfn.ANCHORARRAY($N$5))&lt;=2,(COUNT(_xlfn.ANCHORARRAY($N$5))-_xlfn.XMATCH($N13,_xlfn.ANCHORARRAY($N$5))+1)&lt;=2),
OR(COUNT(_xlfn._xlws.FILTER($F$101:$F$108,($F$101:$F$108=P$3)*($G$101:$G$108=$N13)))=1,
        ISODD(COUNT(_xlfn._xlws.SORT(_xlfn._xlws.FILTER($G$101:$G$108,($F$101:$F$108=P$3)*($G$101:$G$108&lt;=$N13)))))),
OR(COUNT(_xlfn._xlws.FILTER($F$101:$F$108,($F$101:$F$108=P$3)*($G$101:$G$108=$N13)))=1,
        ISODD(COUNT(_xlfn._xlws.SORT(_xlfn._xlws.FILTER($F$101:$F$108,($G$101:$G$108=$N13)*($F$101:$F$108&lt;=P$3))))))
),$L$8,""))</f>
        <v>-9</v>
      </c>
      <c r="Q13" s="21" cm="1">
        <f t="array" ref="Q13">IFERROR(ROUND(_xlfn.XLOOKUP(Q$3&amp;$N13,$F$3:$F$643&amp;$G$3:$G$643,$H$3:$H$643,""),2),
                   IF(OR(
                             OR(_xlfn.XMATCH(Q$3,_xlfn.ANCHORARRAY($P$3))&lt;=2,(COUNT(_xlfn.ANCHORARRAY($P$3))-_xlfn.XMATCH(Q$3,_xlfn.ANCHORARRAY($P$3))+1)&lt;=2),
                             OR(_xlfn.XMATCH($N13,_xlfn.ANCHORARRAY($N$5))&lt;=2,(COUNT(_xlfn.ANCHORARRAY($N$5))-_xlfn.XMATCH($N13,_xlfn.ANCHORARRAY($N$5))+1)&lt;=2),
OR(COUNT(_xlfn._xlws.FILTER($F$101:$F$108,($F$101:$F$108=Q$3)*($G$101:$G$108=$N13)))=1,
        ISODD(COUNT(_xlfn._xlws.SORT(_xlfn._xlws.FILTER($G$101:$G$108,($F$101:$F$108=Q$3)*($G$101:$G$108&lt;=$N13)))))),
OR(COUNT(_xlfn._xlws.FILTER($F$101:$F$108,($F$101:$F$108=Q$3)*($G$101:$G$108=$N13)))=1,
        ISODD(COUNT(_xlfn._xlws.SORT(_xlfn._xlws.FILTER($F$101:$F$108,($G$101:$G$108=$N13)*($F$101:$F$108&lt;=Q$3))))))
),$L$8,""))</f>
        <v>-9</v>
      </c>
      <c r="R13" s="21" cm="1">
        <f t="array" ref="R13">IFERROR(ROUND(_xlfn.XLOOKUP(R$3&amp;$N13,$F$3:$F$643&amp;$G$3:$G$643,$H$3:$H$643,""),2),
                   IF(OR(
                             OR(_xlfn.XMATCH(R$3,_xlfn.ANCHORARRAY($P$3))&lt;=2,(COUNT(_xlfn.ANCHORARRAY($P$3))-_xlfn.XMATCH(R$3,_xlfn.ANCHORARRAY($P$3))+1)&lt;=2),
                             OR(_xlfn.XMATCH($N13,_xlfn.ANCHORARRAY($N$5))&lt;=2,(COUNT(_xlfn.ANCHORARRAY($N$5))-_xlfn.XMATCH($N13,_xlfn.ANCHORARRAY($N$5))+1)&lt;=2),
OR(COUNT(_xlfn._xlws.FILTER($F$101:$F$108,($F$101:$F$108=R$3)*($G$101:$G$108=$N13)))=1,
        ISODD(COUNT(_xlfn._xlws.SORT(_xlfn._xlws.FILTER($G$101:$G$108,($F$101:$F$108=R$3)*($G$101:$G$108&lt;=$N13)))))),
OR(COUNT(_xlfn._xlws.FILTER($F$101:$F$108,($F$101:$F$108=R$3)*($G$101:$G$108=$N13)))=1,
        ISODD(COUNT(_xlfn._xlws.SORT(_xlfn._xlws.FILTER($F$101:$F$108,($G$101:$G$108=$N13)*($F$101:$F$108&lt;=R$3))))))
),$L$8,""))</f>
        <v>0.6</v>
      </c>
      <c r="S13" s="21" t="str" cm="1">
        <f t="array" ref="S13">IFERROR(ROUND(_xlfn.XLOOKUP(S$3&amp;$N13,$F$3:$F$643&amp;$G$3:$G$643,$H$3:$H$643,""),2),
                   IF(OR(
                             OR(_xlfn.XMATCH(S$3,_xlfn.ANCHORARRAY($P$3))&lt;=2,(COUNT(_xlfn.ANCHORARRAY($P$3))-_xlfn.XMATCH(S$3,_xlfn.ANCHORARRAY($P$3))+1)&lt;=2),
                             OR(_xlfn.XMATCH($N13,_xlfn.ANCHORARRAY($N$5))&lt;=2,(COUNT(_xlfn.ANCHORARRAY($N$5))-_xlfn.XMATCH($N13,_xlfn.ANCHORARRAY($N$5))+1)&lt;=2),
OR(COUNT(_xlfn._xlws.FILTER($F$101:$F$108,($F$101:$F$108=S$3)*($G$101:$G$108=$N13)))=1,
        ISODD(COUNT(_xlfn._xlws.SORT(_xlfn._xlws.FILTER($G$101:$G$108,($F$101:$F$108=S$3)*($G$101:$G$108&lt;=$N13)))))),
OR(COUNT(_xlfn._xlws.FILTER($F$101:$F$108,($F$101:$F$108=S$3)*($G$101:$G$108=$N13)))=1,
        ISODD(COUNT(_xlfn._xlws.SORT(_xlfn._xlws.FILTER($F$101:$F$108,($G$101:$G$108=$N13)*($F$101:$F$108&lt;=S$3))))))
),$L$8,""))</f>
        <v/>
      </c>
      <c r="T13" s="21" cm="1">
        <f t="array" ref="T13">IFERROR(ROUND(_xlfn.XLOOKUP(T$3&amp;$N13,$F$3:$F$643&amp;$G$3:$G$643,$H$3:$H$643,""),2),
                   IF(OR(
                             OR(_xlfn.XMATCH(T$3,_xlfn.ANCHORARRAY($P$3))&lt;=2,(COUNT(_xlfn.ANCHORARRAY($P$3))-_xlfn.XMATCH(T$3,_xlfn.ANCHORARRAY($P$3))+1)&lt;=2),
                             OR(_xlfn.XMATCH($N13,_xlfn.ANCHORARRAY($N$5))&lt;=2,(COUNT(_xlfn.ANCHORARRAY($N$5))-_xlfn.XMATCH($N13,_xlfn.ANCHORARRAY($N$5))+1)&lt;=2),
OR(COUNT(_xlfn._xlws.FILTER($F$101:$F$108,($F$101:$F$108=T$3)*($G$101:$G$108=$N13)))=1,
        ISODD(COUNT(_xlfn._xlws.SORT(_xlfn._xlws.FILTER($G$101:$G$108,($F$101:$F$108=T$3)*($G$101:$G$108&lt;=$N13)))))),
OR(COUNT(_xlfn._xlws.FILTER($F$101:$F$108,($F$101:$F$108=T$3)*($G$101:$G$108=$N13)))=1,
        ISODD(COUNT(_xlfn._xlws.SORT(_xlfn._xlws.FILTER($F$101:$F$108,($G$101:$G$108=$N13)*($F$101:$F$108&lt;=T$3))))))
),$L$8,""))</f>
        <v>-1</v>
      </c>
      <c r="U13" s="21" t="str" cm="1">
        <f t="array" ref="U13">IFERROR(ROUND(_xlfn.XLOOKUP(U$3&amp;$N13,$F$3:$F$643&amp;$G$3:$G$643,$H$3:$H$643,""),2),
                   IF(OR(
                             OR(_xlfn.XMATCH(U$3,_xlfn.ANCHORARRAY($P$3))&lt;=2,(COUNT(_xlfn.ANCHORARRAY($P$3))-_xlfn.XMATCH(U$3,_xlfn.ANCHORARRAY($P$3))+1)&lt;=2),
                             OR(_xlfn.XMATCH($N13,_xlfn.ANCHORARRAY($N$5))&lt;=2,(COUNT(_xlfn.ANCHORARRAY($N$5))-_xlfn.XMATCH($N13,_xlfn.ANCHORARRAY($N$5))+1)&lt;=2),
OR(COUNT(_xlfn._xlws.FILTER($F$101:$F$108,($F$101:$F$108=U$3)*($G$101:$G$108=$N13)))=1,
        ISODD(COUNT(_xlfn._xlws.SORT(_xlfn._xlws.FILTER($G$101:$G$108,($F$101:$F$108=U$3)*($G$101:$G$108&lt;=$N13)))))),
OR(COUNT(_xlfn._xlws.FILTER($F$101:$F$108,($F$101:$F$108=U$3)*($G$101:$G$108=$N13)))=1,
        ISODD(COUNT(_xlfn._xlws.SORT(_xlfn._xlws.FILTER($F$101:$F$108,($G$101:$G$108=$N13)*($F$101:$F$108&lt;=U$3))))))
),$L$8,""))</f>
        <v/>
      </c>
      <c r="V13" s="21" t="str" cm="1">
        <f t="array" ref="V13">IFERROR(ROUND(_xlfn.XLOOKUP(V$3&amp;$N13,$F$3:$F$643&amp;$G$3:$G$643,$H$3:$H$643,""),2),
                   IF(OR(
                             OR(_xlfn.XMATCH(V$3,_xlfn.ANCHORARRAY($P$3))&lt;=2,(COUNT(_xlfn.ANCHORARRAY($P$3))-_xlfn.XMATCH(V$3,_xlfn.ANCHORARRAY($P$3))+1)&lt;=2),
                             OR(_xlfn.XMATCH($N13,_xlfn.ANCHORARRAY($N$5))&lt;=2,(COUNT(_xlfn.ANCHORARRAY($N$5))-_xlfn.XMATCH($N13,_xlfn.ANCHORARRAY($N$5))+1)&lt;=2),
OR(COUNT(_xlfn._xlws.FILTER($F$101:$F$108,($F$101:$F$108=V$3)*($G$101:$G$108=$N13)))=1,
        ISODD(COUNT(_xlfn._xlws.SORT(_xlfn._xlws.FILTER($G$101:$G$108,($F$101:$F$108=V$3)*($G$101:$G$108&lt;=$N13)))))),
OR(COUNT(_xlfn._xlws.FILTER($F$101:$F$108,($F$101:$F$108=V$3)*($G$101:$G$108=$N13)))=1,
        ISODD(COUNT(_xlfn._xlws.SORT(_xlfn._xlws.FILTER($F$101:$F$108,($G$101:$G$108=$N13)*($F$101:$F$108&lt;=V$3))))))
),$L$8,""))</f>
        <v/>
      </c>
      <c r="W13" s="21" t="str" cm="1">
        <f t="array" ref="W13">IFERROR(ROUND(_xlfn.XLOOKUP(W$3&amp;$N13,$F$3:$F$643&amp;$G$3:$G$643,$H$3:$H$643,""),2),
                   IF(OR(
                             OR(_xlfn.XMATCH(W$3,_xlfn.ANCHORARRAY($P$3))&lt;=2,(COUNT(_xlfn.ANCHORARRAY($P$3))-_xlfn.XMATCH(W$3,_xlfn.ANCHORARRAY($P$3))+1)&lt;=2),
                             OR(_xlfn.XMATCH($N13,_xlfn.ANCHORARRAY($N$5))&lt;=2,(COUNT(_xlfn.ANCHORARRAY($N$5))-_xlfn.XMATCH($N13,_xlfn.ANCHORARRAY($N$5))+1)&lt;=2),
OR(COUNT(_xlfn._xlws.FILTER($F$101:$F$108,($F$101:$F$108=W$3)*($G$101:$G$108=$N13)))=1,
        ISODD(COUNT(_xlfn._xlws.SORT(_xlfn._xlws.FILTER($G$101:$G$108,($F$101:$F$108=W$3)*($G$101:$G$108&lt;=$N13)))))),
OR(COUNT(_xlfn._xlws.FILTER($F$101:$F$108,($F$101:$F$108=W$3)*($G$101:$G$108=$N13)))=1,
        ISODD(COUNT(_xlfn._xlws.SORT(_xlfn._xlws.FILTER($F$101:$F$108,($G$101:$G$108=$N13)*($F$101:$F$108&lt;=W$3))))))
),$L$8,""))</f>
        <v/>
      </c>
      <c r="X13" s="21" cm="1">
        <f t="array" ref="X13">IFERROR(ROUND(_xlfn.XLOOKUP(X$3&amp;$N13,$F$3:$F$643&amp;$G$3:$G$643,$H$3:$H$643,""),2),
                   IF(OR(
                             OR(_xlfn.XMATCH(X$3,_xlfn.ANCHORARRAY($P$3))&lt;=2,(COUNT(_xlfn.ANCHORARRAY($P$3))-_xlfn.XMATCH(X$3,_xlfn.ANCHORARRAY($P$3))+1)&lt;=2),
                             OR(_xlfn.XMATCH($N13,_xlfn.ANCHORARRAY($N$5))&lt;=2,(COUNT(_xlfn.ANCHORARRAY($N$5))-_xlfn.XMATCH($N13,_xlfn.ANCHORARRAY($N$5))+1)&lt;=2),
OR(COUNT(_xlfn._xlws.FILTER($F$101:$F$108,($F$101:$F$108=X$3)*($G$101:$G$108=$N13)))=1,
        ISODD(COUNT(_xlfn._xlws.SORT(_xlfn._xlws.FILTER($G$101:$G$108,($F$101:$F$108=X$3)*($G$101:$G$108&lt;=$N13)))))),
OR(COUNT(_xlfn._xlws.FILTER($F$101:$F$108,($F$101:$F$108=X$3)*($G$101:$G$108=$N13)))=1,
        ISODD(COUNT(_xlfn._xlws.SORT(_xlfn._xlws.FILTER($F$101:$F$108,($G$101:$G$108=$N13)*($F$101:$F$108&lt;=X$3))))))
),$L$8,""))</f>
        <v>-1.3</v>
      </c>
      <c r="Y13" s="21" t="str" cm="1">
        <f t="array" ref="Y13">IFERROR(ROUND(_xlfn.XLOOKUP(Y$3&amp;$N13,$F$3:$F$643&amp;$G$3:$G$643,$H$3:$H$643,""),2),
                   IF(OR(
                             OR(_xlfn.XMATCH(Y$3,_xlfn.ANCHORARRAY($P$3))&lt;=2,(COUNT(_xlfn.ANCHORARRAY($P$3))-_xlfn.XMATCH(Y$3,_xlfn.ANCHORARRAY($P$3))+1)&lt;=2),
                             OR(_xlfn.XMATCH($N13,_xlfn.ANCHORARRAY($N$5))&lt;=2,(COUNT(_xlfn.ANCHORARRAY($N$5))-_xlfn.XMATCH($N13,_xlfn.ANCHORARRAY($N$5))+1)&lt;=2),
OR(COUNT(_xlfn._xlws.FILTER($F$101:$F$108,($F$101:$F$108=Y$3)*($G$101:$G$108=$N13)))=1,
        ISODD(COUNT(_xlfn._xlws.SORT(_xlfn._xlws.FILTER($G$101:$G$108,($F$101:$F$108=Y$3)*($G$101:$G$108&lt;=$N13)))))),
OR(COUNT(_xlfn._xlws.FILTER($F$101:$F$108,($F$101:$F$108=Y$3)*($G$101:$G$108=$N13)))=1,
        ISODD(COUNT(_xlfn._xlws.SORT(_xlfn._xlws.FILTER($F$101:$F$108,($G$101:$G$108=$N13)*($F$101:$F$108&lt;=Y$3))))))
),$L$8,""))</f>
        <v/>
      </c>
      <c r="Z13" s="21" t="str" cm="1">
        <f t="array" ref="Z13">IFERROR(ROUND(_xlfn.XLOOKUP(Z$3&amp;$N13,$F$3:$F$643&amp;$G$3:$G$643,$H$3:$H$643,""),2),
                   IF(OR(
                             OR(_xlfn.XMATCH(Z$3,_xlfn.ANCHORARRAY($P$3))&lt;=2,(COUNT(_xlfn.ANCHORARRAY($P$3))-_xlfn.XMATCH(Z$3,_xlfn.ANCHORARRAY($P$3))+1)&lt;=2),
                             OR(_xlfn.XMATCH($N13,_xlfn.ANCHORARRAY($N$5))&lt;=2,(COUNT(_xlfn.ANCHORARRAY($N$5))-_xlfn.XMATCH($N13,_xlfn.ANCHORARRAY($N$5))+1)&lt;=2),
OR(COUNT(_xlfn._xlws.FILTER($F$101:$F$108,($F$101:$F$108=Z$3)*($G$101:$G$108=$N13)))=1,
        ISODD(COUNT(_xlfn._xlws.SORT(_xlfn._xlws.FILTER($G$101:$G$108,($F$101:$F$108=Z$3)*($G$101:$G$108&lt;=$N13)))))),
OR(COUNT(_xlfn._xlws.FILTER($F$101:$F$108,($F$101:$F$108=Z$3)*($G$101:$G$108=$N13)))=1,
        ISODD(COUNT(_xlfn._xlws.SORT(_xlfn._xlws.FILTER($F$101:$F$108,($G$101:$G$108=$N13)*($F$101:$F$108&lt;=Z$3))))))
),$L$8,""))</f>
        <v/>
      </c>
      <c r="AA13" s="21" cm="1">
        <f t="array" ref="AA13">IFERROR(ROUND(_xlfn.XLOOKUP(AA$3&amp;$N13,$F$3:$F$643&amp;$G$3:$G$643,$H$3:$H$643,""),2),
                   IF(OR(
                             OR(_xlfn.XMATCH(AA$3,_xlfn.ANCHORARRAY($P$3))&lt;=2,(COUNT(_xlfn.ANCHORARRAY($P$3))-_xlfn.XMATCH(AA$3,_xlfn.ANCHORARRAY($P$3))+1)&lt;=2),
                             OR(_xlfn.XMATCH($N13,_xlfn.ANCHORARRAY($N$5))&lt;=2,(COUNT(_xlfn.ANCHORARRAY($N$5))-_xlfn.XMATCH($N13,_xlfn.ANCHORARRAY($N$5))+1)&lt;=2),
OR(COUNT(_xlfn._xlws.FILTER($F$101:$F$108,($F$101:$F$108=AA$3)*($G$101:$G$108=$N13)))=1,
        ISODD(COUNT(_xlfn._xlws.SORT(_xlfn._xlws.FILTER($G$101:$G$108,($F$101:$F$108=AA$3)*($G$101:$G$108&lt;=$N13)))))),
OR(COUNT(_xlfn._xlws.FILTER($F$101:$F$108,($F$101:$F$108=AA$3)*($G$101:$G$108=$N13)))=1,
        ISODD(COUNT(_xlfn._xlws.SORT(_xlfn._xlws.FILTER($F$101:$F$108,($G$101:$G$108=$N13)*($F$101:$F$108&lt;=AA$3))))))
),$L$8,""))</f>
        <v>-1</v>
      </c>
      <c r="AB13" s="21" t="str" cm="1">
        <f t="array" ref="AB13">IFERROR(ROUND(_xlfn.XLOOKUP(AB$3&amp;$N13,$F$3:$F$643&amp;$G$3:$G$643,$H$3:$H$643,""),2),
                   IF(OR(
                             OR(_xlfn.XMATCH(AB$3,_xlfn.ANCHORARRAY($P$3))&lt;=2,(COUNT(_xlfn.ANCHORARRAY($P$3))-_xlfn.XMATCH(AB$3,_xlfn.ANCHORARRAY($P$3))+1)&lt;=2),
                             OR(_xlfn.XMATCH($N13,_xlfn.ANCHORARRAY($N$5))&lt;=2,(COUNT(_xlfn.ANCHORARRAY($N$5))-_xlfn.XMATCH($N13,_xlfn.ANCHORARRAY($N$5))+1)&lt;=2),
OR(COUNT(_xlfn._xlws.FILTER($F$101:$F$108,($F$101:$F$108=AB$3)*($G$101:$G$108=$N13)))=1,
        ISODD(COUNT(_xlfn._xlws.SORT(_xlfn._xlws.FILTER($G$101:$G$108,($F$101:$F$108=AB$3)*($G$101:$G$108&lt;=$N13)))))),
OR(COUNT(_xlfn._xlws.FILTER($F$101:$F$108,($F$101:$F$108=AB$3)*($G$101:$G$108=$N13)))=1,
        ISODD(COUNT(_xlfn._xlws.SORT(_xlfn._xlws.FILTER($F$101:$F$108,($G$101:$G$108=$N13)*($F$101:$F$108&lt;=AB$3))))))
),$L$8,""))</f>
        <v/>
      </c>
      <c r="AC13" s="21" t="str" cm="1">
        <f t="array" ref="AC13">IFERROR(ROUND(_xlfn.XLOOKUP(AC$3&amp;$N13,$F$3:$F$643&amp;$G$3:$G$643,$H$3:$H$643,""),2),
                   IF(OR(
                             OR(_xlfn.XMATCH(AC$3,_xlfn.ANCHORARRAY($P$3))&lt;=2,(COUNT(_xlfn.ANCHORARRAY($P$3))-_xlfn.XMATCH(AC$3,_xlfn.ANCHORARRAY($P$3))+1)&lt;=2),
                             OR(_xlfn.XMATCH($N13,_xlfn.ANCHORARRAY($N$5))&lt;=2,(COUNT(_xlfn.ANCHORARRAY($N$5))-_xlfn.XMATCH($N13,_xlfn.ANCHORARRAY($N$5))+1)&lt;=2),
OR(COUNT(_xlfn._xlws.FILTER($F$101:$F$108,($F$101:$F$108=AC$3)*($G$101:$G$108=$N13)))=1,
        ISODD(COUNT(_xlfn._xlws.SORT(_xlfn._xlws.FILTER($G$101:$G$108,($F$101:$F$108=AC$3)*($G$101:$G$108&lt;=$N13)))))),
OR(COUNT(_xlfn._xlws.FILTER($F$101:$F$108,($F$101:$F$108=AC$3)*($G$101:$G$108=$N13)))=1,
        ISODD(COUNT(_xlfn._xlws.SORT(_xlfn._xlws.FILTER($F$101:$F$108,($G$101:$G$108=$N13)*($F$101:$F$108&lt;=AC$3))))))
),$L$8,""))</f>
        <v/>
      </c>
      <c r="AD13" s="21" t="str" cm="1">
        <f t="array" ref="AD13">IFERROR(ROUND(_xlfn.XLOOKUP(AD$3&amp;$N13,$F$3:$F$643&amp;$G$3:$G$643,$H$3:$H$643,""),2),
                   IF(OR(
                             OR(_xlfn.XMATCH(AD$3,_xlfn.ANCHORARRAY($P$3))&lt;=2,(COUNT(_xlfn.ANCHORARRAY($P$3))-_xlfn.XMATCH(AD$3,_xlfn.ANCHORARRAY($P$3))+1)&lt;=2),
                             OR(_xlfn.XMATCH($N13,_xlfn.ANCHORARRAY($N$5))&lt;=2,(COUNT(_xlfn.ANCHORARRAY($N$5))-_xlfn.XMATCH($N13,_xlfn.ANCHORARRAY($N$5))+1)&lt;=2),
OR(COUNT(_xlfn._xlws.FILTER($F$101:$F$108,($F$101:$F$108=AD$3)*($G$101:$G$108=$N13)))=1,
        ISODD(COUNT(_xlfn._xlws.SORT(_xlfn._xlws.FILTER($G$101:$G$108,($F$101:$F$108=AD$3)*($G$101:$G$108&lt;=$N13)))))),
OR(COUNT(_xlfn._xlws.FILTER($F$101:$F$108,($F$101:$F$108=AD$3)*($G$101:$G$108=$N13)))=1,
        ISODD(COUNT(_xlfn._xlws.SORT(_xlfn._xlws.FILTER($F$101:$F$108,($G$101:$G$108=$N13)*($F$101:$F$108&lt;=AD$3))))))
),$L$8,""))</f>
        <v/>
      </c>
      <c r="AE13" s="21" cm="1">
        <f t="array" ref="AE13">IFERROR(ROUND(_xlfn.XLOOKUP(AE$3&amp;$N13,$F$3:$F$643&amp;$G$3:$G$643,$H$3:$H$643,""),2),
                   IF(OR(
                             OR(_xlfn.XMATCH(AE$3,_xlfn.ANCHORARRAY($P$3))&lt;=2,(COUNT(_xlfn.ANCHORARRAY($P$3))-_xlfn.XMATCH(AE$3,_xlfn.ANCHORARRAY($P$3))+1)&lt;=2),
                             OR(_xlfn.XMATCH($N13,_xlfn.ANCHORARRAY($N$5))&lt;=2,(COUNT(_xlfn.ANCHORARRAY($N$5))-_xlfn.XMATCH($N13,_xlfn.ANCHORARRAY($N$5))+1)&lt;=2),
OR(COUNT(_xlfn._xlws.FILTER($F$101:$F$108,($F$101:$F$108=AE$3)*($G$101:$G$108=$N13)))=1,
        ISODD(COUNT(_xlfn._xlws.SORT(_xlfn._xlws.FILTER($G$101:$G$108,($F$101:$F$108=AE$3)*($G$101:$G$108&lt;=$N13)))))),
OR(COUNT(_xlfn._xlws.FILTER($F$101:$F$108,($F$101:$F$108=AE$3)*($G$101:$G$108=$N13)))=1,
        ISODD(COUNT(_xlfn._xlws.SORT(_xlfn._xlws.FILTER($F$101:$F$108,($G$101:$G$108=$N13)*($F$101:$F$108&lt;=AE$3))))))
),$L$8,""))</f>
        <v>0.4</v>
      </c>
      <c r="AF13" s="21" t="str" cm="1">
        <f t="array" ref="AF13">IFERROR(ROUND(_xlfn.XLOOKUP(AF$3&amp;$N13,$F$3:$F$643&amp;$G$3:$G$643,$H$3:$H$643,""),2),
                   IF(OR(
                             OR(_xlfn.XMATCH(AF$3,_xlfn.ANCHORARRAY($P$3))&lt;=2,(COUNT(_xlfn.ANCHORARRAY($P$3))-_xlfn.XMATCH(AF$3,_xlfn.ANCHORARRAY($P$3))+1)&lt;=2),
                             OR(_xlfn.XMATCH($N13,_xlfn.ANCHORARRAY($N$5))&lt;=2,(COUNT(_xlfn.ANCHORARRAY($N$5))-_xlfn.XMATCH($N13,_xlfn.ANCHORARRAY($N$5))+1)&lt;=2),
OR(COUNT(_xlfn._xlws.FILTER($F$101:$F$108,($F$101:$F$108=AF$3)*($G$101:$G$108=$N13)))=1,
        ISODD(COUNT(_xlfn._xlws.SORT(_xlfn._xlws.FILTER($G$101:$G$108,($F$101:$F$108=AF$3)*($G$101:$G$108&lt;=$N13)))))),
OR(COUNT(_xlfn._xlws.FILTER($F$101:$F$108,($F$101:$F$108=AF$3)*($G$101:$G$108=$N13)))=1,
        ISODD(COUNT(_xlfn._xlws.SORT(_xlfn._xlws.FILTER($F$101:$F$108,($G$101:$G$108=$N13)*($F$101:$F$108&lt;=AF$3))))))
),$L$8,""))</f>
        <v/>
      </c>
      <c r="AG13" s="21" cm="1">
        <f t="array" ref="AG13">IFERROR(ROUND(_xlfn.XLOOKUP(AG$3&amp;$N13,$F$3:$F$643&amp;$G$3:$G$643,$H$3:$H$643,""),2),
                   IF(OR(
                             OR(_xlfn.XMATCH(AG$3,_xlfn.ANCHORARRAY($P$3))&lt;=2,(COUNT(_xlfn.ANCHORARRAY($P$3))-_xlfn.XMATCH(AG$3,_xlfn.ANCHORARRAY($P$3))+1)&lt;=2),
                             OR(_xlfn.XMATCH($N13,_xlfn.ANCHORARRAY($N$5))&lt;=2,(COUNT(_xlfn.ANCHORARRAY($N$5))-_xlfn.XMATCH($N13,_xlfn.ANCHORARRAY($N$5))+1)&lt;=2),
OR(COUNT(_xlfn._xlws.FILTER($F$101:$F$108,($F$101:$F$108=AG$3)*($G$101:$G$108=$N13)))=1,
        ISODD(COUNT(_xlfn._xlws.SORT(_xlfn._xlws.FILTER($G$101:$G$108,($F$101:$F$108=AG$3)*($G$101:$G$108&lt;=$N13)))))),
OR(COUNT(_xlfn._xlws.FILTER($F$101:$F$108,($F$101:$F$108=AG$3)*($G$101:$G$108=$N13)))=1,
        ISODD(COUNT(_xlfn._xlws.SORT(_xlfn._xlws.FILTER($F$101:$F$108,($G$101:$G$108=$N13)*($F$101:$F$108&lt;=AG$3))))))
),$L$8,""))</f>
        <v>2.5</v>
      </c>
      <c r="AH13" s="21" t="str" cm="1">
        <f t="array" ref="AH13">IFERROR(ROUND(_xlfn.XLOOKUP(AH$3&amp;$N13,$F$3:$F$643&amp;$G$3:$G$643,$H$3:$H$643,""),2),
                   IF(OR(
                             OR(_xlfn.XMATCH(AH$3,_xlfn.ANCHORARRAY($P$3))&lt;=2,(COUNT(_xlfn.ANCHORARRAY($P$3))-_xlfn.XMATCH(AH$3,_xlfn.ANCHORARRAY($P$3))+1)&lt;=2),
                             OR(_xlfn.XMATCH($N13,_xlfn.ANCHORARRAY($N$5))&lt;=2,(COUNT(_xlfn.ANCHORARRAY($N$5))-_xlfn.XMATCH($N13,_xlfn.ANCHORARRAY($N$5))+1)&lt;=2),
OR(COUNT(_xlfn._xlws.FILTER($F$101:$F$108,($F$101:$F$108=AH$3)*($G$101:$G$108=$N13)))=1,
        ISODD(COUNT(_xlfn._xlws.SORT(_xlfn._xlws.FILTER($G$101:$G$108,($F$101:$F$108=AH$3)*($G$101:$G$108&lt;=$N13)))))),
OR(COUNT(_xlfn._xlws.FILTER($F$101:$F$108,($F$101:$F$108=AH$3)*($G$101:$G$108=$N13)))=1,
        ISODD(COUNT(_xlfn._xlws.SORT(_xlfn._xlws.FILTER($F$101:$F$108,($G$101:$G$108=$N13)*($F$101:$F$108&lt;=AH$3))))))
),$L$8,""))</f>
        <v/>
      </c>
      <c r="AI13" s="21" cm="1">
        <f t="array" ref="AI13">IFERROR(ROUND(_xlfn.XLOOKUP(AI$3&amp;$N13,$F$3:$F$643&amp;$G$3:$G$643,$H$3:$H$643,""),2),
                   IF(OR(
                             OR(_xlfn.XMATCH(AI$3,_xlfn.ANCHORARRAY($P$3))&lt;=2,(COUNT(_xlfn.ANCHORARRAY($P$3))-_xlfn.XMATCH(AI$3,_xlfn.ANCHORARRAY($P$3))+1)&lt;=2),
                             OR(_xlfn.XMATCH($N13,_xlfn.ANCHORARRAY($N$5))&lt;=2,(COUNT(_xlfn.ANCHORARRAY($N$5))-_xlfn.XMATCH($N13,_xlfn.ANCHORARRAY($N$5))+1)&lt;=2),
OR(COUNT(_xlfn._xlws.FILTER($F$101:$F$108,($F$101:$F$108=AI$3)*($G$101:$G$108=$N13)))=1,
        ISODD(COUNT(_xlfn._xlws.SORT(_xlfn._xlws.FILTER($G$101:$G$108,($F$101:$F$108=AI$3)*($G$101:$G$108&lt;=$N13)))))),
OR(COUNT(_xlfn._xlws.FILTER($F$101:$F$108,($F$101:$F$108=AI$3)*($G$101:$G$108=$N13)))=1,
        ISODD(COUNT(_xlfn._xlws.SORT(_xlfn._xlws.FILTER($F$101:$F$108,($G$101:$G$108=$N13)*($F$101:$F$108&lt;=AI$3))))))
),$L$8,""))</f>
        <v>0</v>
      </c>
      <c r="AJ13" s="21" t="str" cm="1">
        <f t="array" ref="AJ13">IFERROR(ROUND(_xlfn.XLOOKUP(AJ$3&amp;$N13,$F$3:$F$643&amp;$G$3:$G$643,$H$3:$H$643,""),2),
                   IF(OR(
                             OR(_xlfn.XMATCH(AJ$3,_xlfn.ANCHORARRAY($P$3))&lt;=2,(COUNT(_xlfn.ANCHORARRAY($P$3))-_xlfn.XMATCH(AJ$3,_xlfn.ANCHORARRAY($P$3))+1)&lt;=2),
                             OR(_xlfn.XMATCH($N13,_xlfn.ANCHORARRAY($N$5))&lt;=2,(COUNT(_xlfn.ANCHORARRAY($N$5))-_xlfn.XMATCH($N13,_xlfn.ANCHORARRAY($N$5))+1)&lt;=2),
OR(COUNT(_xlfn._xlws.FILTER($F$101:$F$108,($F$101:$F$108=AJ$3)*($G$101:$G$108=$N13)))=1,
        ISODD(COUNT(_xlfn._xlws.SORT(_xlfn._xlws.FILTER($G$101:$G$108,($F$101:$F$108=AJ$3)*($G$101:$G$108&lt;=$N13)))))),
OR(COUNT(_xlfn._xlws.FILTER($F$101:$F$108,($F$101:$F$108=AJ$3)*($G$101:$G$108=$N13)))=1,
        ISODD(COUNT(_xlfn._xlws.SORT(_xlfn._xlws.FILTER($F$101:$F$108,($G$101:$G$108=$N13)*($F$101:$F$108&lt;=AJ$3))))))
),$L$8,""))</f>
        <v/>
      </c>
      <c r="AK13" s="21" t="str" cm="1">
        <f t="array" ref="AK13">IFERROR(ROUND(_xlfn.XLOOKUP(AK$3&amp;$N13,$F$3:$F$643&amp;$G$3:$G$643,$H$3:$H$643,""),2),
                   IF(OR(
                             OR(_xlfn.XMATCH(AK$3,_xlfn.ANCHORARRAY($P$3))&lt;=2,(COUNT(_xlfn.ANCHORARRAY($P$3))-_xlfn.XMATCH(AK$3,_xlfn.ANCHORARRAY($P$3))+1)&lt;=2),
                             OR(_xlfn.XMATCH($N13,_xlfn.ANCHORARRAY($N$5))&lt;=2,(COUNT(_xlfn.ANCHORARRAY($N$5))-_xlfn.XMATCH($N13,_xlfn.ANCHORARRAY($N$5))+1)&lt;=2),
OR(COUNT(_xlfn._xlws.FILTER($F$101:$F$108,($F$101:$F$108=AK$3)*($G$101:$G$108=$N13)))=1,
        ISODD(COUNT(_xlfn._xlws.SORT(_xlfn._xlws.FILTER($G$101:$G$108,($F$101:$F$108=AK$3)*($G$101:$G$108&lt;=$N13)))))),
OR(COUNT(_xlfn._xlws.FILTER($F$101:$F$108,($F$101:$F$108=AK$3)*($G$101:$G$108=$N13)))=1,
        ISODD(COUNT(_xlfn._xlws.SORT(_xlfn._xlws.FILTER($F$101:$F$108,($G$101:$G$108=$N13)*($F$101:$F$108&lt;=AK$3))))))
),$L$8,""))</f>
        <v/>
      </c>
      <c r="AL13" s="21" t="str" cm="1">
        <f t="array" ref="AL13">IFERROR(ROUND(_xlfn.XLOOKUP(AL$3&amp;$N13,$F$3:$F$643&amp;$G$3:$G$643,$H$3:$H$643,""),2),
                   IF(OR(
                             OR(_xlfn.XMATCH(AL$3,_xlfn.ANCHORARRAY($P$3))&lt;=2,(COUNT(_xlfn.ANCHORARRAY($P$3))-_xlfn.XMATCH(AL$3,_xlfn.ANCHORARRAY($P$3))+1)&lt;=2),
                             OR(_xlfn.XMATCH($N13,_xlfn.ANCHORARRAY($N$5))&lt;=2,(COUNT(_xlfn.ANCHORARRAY($N$5))-_xlfn.XMATCH($N13,_xlfn.ANCHORARRAY($N$5))+1)&lt;=2),
OR(COUNT(_xlfn._xlws.FILTER($F$101:$F$108,($F$101:$F$108=AL$3)*($G$101:$G$108=$N13)))=1,
        ISODD(COUNT(_xlfn._xlws.SORT(_xlfn._xlws.FILTER($G$101:$G$108,($F$101:$F$108=AL$3)*($G$101:$G$108&lt;=$N13)))))),
OR(COUNT(_xlfn._xlws.FILTER($F$101:$F$108,($F$101:$F$108=AL$3)*($G$101:$G$108=$N13)))=1,
        ISODD(COUNT(_xlfn._xlws.SORT(_xlfn._xlws.FILTER($F$101:$F$108,($G$101:$G$108=$N13)*($F$101:$F$108&lt;=AL$3))))))
),$L$8,""))</f>
        <v/>
      </c>
      <c r="AM13" s="21" t="str" cm="1">
        <f t="array" ref="AM13">IFERROR(ROUND(_xlfn.XLOOKUP(AM$3&amp;$N13,$F$3:$F$643&amp;$G$3:$G$643,$H$3:$H$643,""),2),
                   IF(OR(
                             OR(_xlfn.XMATCH(AM$3,_xlfn.ANCHORARRAY($P$3))&lt;=2,(COUNT(_xlfn.ANCHORARRAY($P$3))-_xlfn.XMATCH(AM$3,_xlfn.ANCHORARRAY($P$3))+1)&lt;=2),
                             OR(_xlfn.XMATCH($N13,_xlfn.ANCHORARRAY($N$5))&lt;=2,(COUNT(_xlfn.ANCHORARRAY($N$5))-_xlfn.XMATCH($N13,_xlfn.ANCHORARRAY($N$5))+1)&lt;=2),
OR(COUNT(_xlfn._xlws.FILTER($F$101:$F$108,($F$101:$F$108=AM$3)*($G$101:$G$108=$N13)))=1,
        ISODD(COUNT(_xlfn._xlws.SORT(_xlfn._xlws.FILTER($G$101:$G$108,($F$101:$F$108=AM$3)*($G$101:$G$108&lt;=$N13)))))),
OR(COUNT(_xlfn._xlws.FILTER($F$101:$F$108,($F$101:$F$108=AM$3)*($G$101:$G$108=$N13)))=1,
        ISODD(COUNT(_xlfn._xlws.SORT(_xlfn._xlws.FILTER($F$101:$F$108,($G$101:$G$108=$N13)*($F$101:$F$108&lt;=AM$3))))))
),$L$8,""))</f>
        <v/>
      </c>
      <c r="AN13" s="21" t="str" cm="1">
        <f t="array" ref="AN13">IFERROR(ROUND(_xlfn.XLOOKUP(AN$3&amp;$N13,$F$3:$F$643&amp;$G$3:$G$643,$H$3:$H$643,""),2),
                   IF(OR(
                             OR(_xlfn.XMATCH(AN$3,_xlfn.ANCHORARRAY($P$3))&lt;=2,(COUNT(_xlfn.ANCHORARRAY($P$3))-_xlfn.XMATCH(AN$3,_xlfn.ANCHORARRAY($P$3))+1)&lt;=2),
                             OR(_xlfn.XMATCH($N13,_xlfn.ANCHORARRAY($N$5))&lt;=2,(COUNT(_xlfn.ANCHORARRAY($N$5))-_xlfn.XMATCH($N13,_xlfn.ANCHORARRAY($N$5))+1)&lt;=2),
OR(COUNT(_xlfn._xlws.FILTER($F$101:$F$108,($F$101:$F$108=AN$3)*($G$101:$G$108=$N13)))=1,
        ISODD(COUNT(_xlfn._xlws.SORT(_xlfn._xlws.FILTER($G$101:$G$108,($F$101:$F$108=AN$3)*($G$101:$G$108&lt;=$N13)))))),
OR(COUNT(_xlfn._xlws.FILTER($F$101:$F$108,($F$101:$F$108=AN$3)*($G$101:$G$108=$N13)))=1,
        ISODD(COUNT(_xlfn._xlws.SORT(_xlfn._xlws.FILTER($F$101:$F$108,($G$101:$G$108=$N13)*($F$101:$F$108&lt;=AN$3))))))
),$L$8,""))</f>
        <v/>
      </c>
      <c r="AO13" s="21" t="str" cm="1">
        <f t="array" ref="AO13">IFERROR(ROUND(_xlfn.XLOOKUP(AO$3&amp;$N13,$F$3:$F$643&amp;$G$3:$G$643,$H$3:$H$643,""),2),
                   IF(OR(
                             OR(_xlfn.XMATCH(AO$3,_xlfn.ANCHORARRAY($P$3))&lt;=2,(COUNT(_xlfn.ANCHORARRAY($P$3))-_xlfn.XMATCH(AO$3,_xlfn.ANCHORARRAY($P$3))+1)&lt;=2),
                             OR(_xlfn.XMATCH($N13,_xlfn.ANCHORARRAY($N$5))&lt;=2,(COUNT(_xlfn.ANCHORARRAY($N$5))-_xlfn.XMATCH($N13,_xlfn.ANCHORARRAY($N$5))+1)&lt;=2),
OR(COUNT(_xlfn._xlws.FILTER($F$101:$F$108,($F$101:$F$108=AO$3)*($G$101:$G$108=$N13)))=1,
        ISODD(COUNT(_xlfn._xlws.SORT(_xlfn._xlws.FILTER($G$101:$G$108,($F$101:$F$108=AO$3)*($G$101:$G$108&lt;=$N13)))))),
OR(COUNT(_xlfn._xlws.FILTER($F$101:$F$108,($F$101:$F$108=AO$3)*($G$101:$G$108=$N13)))=1,
        ISODD(COUNT(_xlfn._xlws.SORT(_xlfn._xlws.FILTER($F$101:$F$108,($G$101:$G$108=$N13)*($F$101:$F$108&lt;=AO$3))))))
),$L$8,""))</f>
        <v/>
      </c>
      <c r="AP13" s="21" cm="1">
        <f t="array" ref="AP13">IFERROR(ROUND(_xlfn.XLOOKUP(AP$3&amp;$N13,$F$3:$F$643&amp;$G$3:$G$643,$H$3:$H$643,""),2),
                   IF(OR(
                             OR(_xlfn.XMATCH(AP$3,_xlfn.ANCHORARRAY($P$3))&lt;=2,(COUNT(_xlfn.ANCHORARRAY($P$3))-_xlfn.XMATCH(AP$3,_xlfn.ANCHORARRAY($P$3))+1)&lt;=2),
                             OR(_xlfn.XMATCH($N13,_xlfn.ANCHORARRAY($N$5))&lt;=2,(COUNT(_xlfn.ANCHORARRAY($N$5))-_xlfn.XMATCH($N13,_xlfn.ANCHORARRAY($N$5))+1)&lt;=2),
OR(COUNT(_xlfn._xlws.FILTER($F$101:$F$108,($F$101:$F$108=AP$3)*($G$101:$G$108=$N13)))=1,
        ISODD(COUNT(_xlfn._xlws.SORT(_xlfn._xlws.FILTER($G$101:$G$108,($F$101:$F$108=AP$3)*($G$101:$G$108&lt;=$N13)))))),
OR(COUNT(_xlfn._xlws.FILTER($F$101:$F$108,($F$101:$F$108=AP$3)*($G$101:$G$108=$N13)))=1,
        ISODD(COUNT(_xlfn._xlws.SORT(_xlfn._xlws.FILTER($F$101:$F$108,($G$101:$G$108=$N13)*($F$101:$F$108&lt;=AP$3))))))
),$L$8,""))</f>
        <v>-0.8</v>
      </c>
      <c r="AQ13" s="21" t="str" cm="1">
        <f t="array" ref="AQ13">IFERROR(ROUND(_xlfn.XLOOKUP(AQ$3&amp;$N13,$F$3:$F$643&amp;$G$3:$G$643,$H$3:$H$643,""),2),
                   IF(OR(
                             OR(_xlfn.XMATCH(AQ$3,_xlfn.ANCHORARRAY($P$3))&lt;=2,(COUNT(_xlfn.ANCHORARRAY($P$3))-_xlfn.XMATCH(AQ$3,_xlfn.ANCHORARRAY($P$3))+1)&lt;=2),
                             OR(_xlfn.XMATCH($N13,_xlfn.ANCHORARRAY($N$5))&lt;=2,(COUNT(_xlfn.ANCHORARRAY($N$5))-_xlfn.XMATCH($N13,_xlfn.ANCHORARRAY($N$5))+1)&lt;=2),
OR(COUNT(_xlfn._xlws.FILTER($F$101:$F$108,($F$101:$F$108=AQ$3)*($G$101:$G$108=$N13)))=1,
        ISODD(COUNT(_xlfn._xlws.SORT(_xlfn._xlws.FILTER($G$101:$G$108,($F$101:$F$108=AQ$3)*($G$101:$G$108&lt;=$N13)))))),
OR(COUNT(_xlfn._xlws.FILTER($F$101:$F$108,($F$101:$F$108=AQ$3)*($G$101:$G$108=$N13)))=1,
        ISODD(COUNT(_xlfn._xlws.SORT(_xlfn._xlws.FILTER($F$101:$F$108,($G$101:$G$108=$N13)*($F$101:$F$108&lt;=AQ$3))))))
),$L$8,""))</f>
        <v/>
      </c>
      <c r="AR13" s="21" cm="1">
        <f t="array" ref="AR13">IFERROR(ROUND(_xlfn.XLOOKUP(AR$3&amp;$N13,$F$3:$F$643&amp;$G$3:$G$643,$H$3:$H$643,""),2),
                   IF(OR(
                             OR(_xlfn.XMATCH(AR$3,_xlfn.ANCHORARRAY($P$3))&lt;=2,(COUNT(_xlfn.ANCHORARRAY($P$3))-_xlfn.XMATCH(AR$3,_xlfn.ANCHORARRAY($P$3))+1)&lt;=2),
                             OR(_xlfn.XMATCH($N13,_xlfn.ANCHORARRAY($N$5))&lt;=2,(COUNT(_xlfn.ANCHORARRAY($N$5))-_xlfn.XMATCH($N13,_xlfn.ANCHORARRAY($N$5))+1)&lt;=2),
OR(COUNT(_xlfn._xlws.FILTER($F$101:$F$108,($F$101:$F$108=AR$3)*($G$101:$G$108=$N13)))=1,
        ISODD(COUNT(_xlfn._xlws.SORT(_xlfn._xlws.FILTER($G$101:$G$108,($F$101:$F$108=AR$3)*($G$101:$G$108&lt;=$N13)))))),
OR(COUNT(_xlfn._xlws.FILTER($F$101:$F$108,($F$101:$F$108=AR$3)*($G$101:$G$108=$N13)))=1,
        ISODD(COUNT(_xlfn._xlws.SORT(_xlfn._xlws.FILTER($F$101:$F$108,($G$101:$G$108=$N13)*($F$101:$F$108&lt;=AR$3))))))
),$L$8,""))</f>
        <v>-1.1000000000000001</v>
      </c>
      <c r="AS13" s="21" cm="1">
        <f t="array" ref="AS13">IFERROR(ROUND(_xlfn.XLOOKUP(AS$3&amp;$N13,$F$3:$F$643&amp;$G$3:$G$643,$H$3:$H$643,""),2),
                   IF(OR(
                             OR(_xlfn.XMATCH(AS$3,_xlfn.ANCHORARRAY($P$3))&lt;=2,(COUNT(_xlfn.ANCHORARRAY($P$3))-_xlfn.XMATCH(AS$3,_xlfn.ANCHORARRAY($P$3))+1)&lt;=2),
                             OR(_xlfn.XMATCH($N13,_xlfn.ANCHORARRAY($N$5))&lt;=2,(COUNT(_xlfn.ANCHORARRAY($N$5))-_xlfn.XMATCH($N13,_xlfn.ANCHORARRAY($N$5))+1)&lt;=2),
OR(COUNT(_xlfn._xlws.FILTER($F$101:$F$108,($F$101:$F$108=AS$3)*($G$101:$G$108=$N13)))=1,
        ISODD(COUNT(_xlfn._xlws.SORT(_xlfn._xlws.FILTER($G$101:$G$108,($F$101:$F$108=AS$3)*($G$101:$G$108&lt;=$N13)))))),
OR(COUNT(_xlfn._xlws.FILTER($F$101:$F$108,($F$101:$F$108=AS$3)*($G$101:$G$108=$N13)))=1,
        ISODD(COUNT(_xlfn._xlws.SORT(_xlfn._xlws.FILTER($F$101:$F$108,($G$101:$G$108=$N13)*($F$101:$F$108&lt;=AS$3))))))
),$L$8,""))</f>
        <v>-0.9</v>
      </c>
      <c r="AT13" s="21" t="str" cm="1">
        <f t="array" ref="AT13">IFERROR(ROUND(_xlfn.XLOOKUP(AT$3&amp;$N13,$F$3:$F$643&amp;$G$3:$G$643,$H$3:$H$643,""),2),
                   IF(OR(
                             OR(_xlfn.XMATCH(AT$3,_xlfn.ANCHORARRAY($P$3))&lt;=2,(COUNT(_xlfn.ANCHORARRAY($P$3))-_xlfn.XMATCH(AT$3,_xlfn.ANCHORARRAY($P$3))+1)&lt;=2),
                             OR(_xlfn.XMATCH($N13,_xlfn.ANCHORARRAY($N$5))&lt;=2,(COUNT(_xlfn.ANCHORARRAY($N$5))-_xlfn.XMATCH($N13,_xlfn.ANCHORARRAY($N$5))+1)&lt;=2),
OR(COUNT(_xlfn._xlws.FILTER($F$101:$F$108,($F$101:$F$108=AT$3)*($G$101:$G$108=$N13)))=1,
        ISODD(COUNT(_xlfn._xlws.SORT(_xlfn._xlws.FILTER($G$101:$G$108,($F$101:$F$108=AT$3)*($G$101:$G$108&lt;=$N13)))))),
OR(COUNT(_xlfn._xlws.FILTER($F$101:$F$108,($F$101:$F$108=AT$3)*($G$101:$G$108=$N13)))=1,
        ISODD(COUNT(_xlfn._xlws.SORT(_xlfn._xlws.FILTER($F$101:$F$108,($G$101:$G$108=$N13)*($F$101:$F$108&lt;=AT$3))))))
),$L$8,""))</f>
        <v/>
      </c>
      <c r="AU13" s="21" cm="1">
        <f t="array" ref="AU13">IFERROR(ROUND(_xlfn.XLOOKUP(AU$3&amp;$N13,$F$3:$F$643&amp;$G$3:$G$643,$H$3:$H$643,""),2),
                   IF(OR(
                             OR(_xlfn.XMATCH(AU$3,_xlfn.ANCHORARRAY($P$3))&lt;=2,(COUNT(_xlfn.ANCHORARRAY($P$3))-_xlfn.XMATCH(AU$3,_xlfn.ANCHORARRAY($P$3))+1)&lt;=2),
                             OR(_xlfn.XMATCH($N13,_xlfn.ANCHORARRAY($N$5))&lt;=2,(COUNT(_xlfn.ANCHORARRAY($N$5))-_xlfn.XMATCH($N13,_xlfn.ANCHORARRAY($N$5))+1)&lt;=2),
OR(COUNT(_xlfn._xlws.FILTER($F$101:$F$108,($F$101:$F$108=AU$3)*($G$101:$G$108=$N13)))=1,
        ISODD(COUNT(_xlfn._xlws.SORT(_xlfn._xlws.FILTER($G$101:$G$108,($F$101:$F$108=AU$3)*($G$101:$G$108&lt;=$N13)))))),
OR(COUNT(_xlfn._xlws.FILTER($F$101:$F$108,($F$101:$F$108=AU$3)*($G$101:$G$108=$N13)))=1,
        ISODD(COUNT(_xlfn._xlws.SORT(_xlfn._xlws.FILTER($F$101:$F$108,($G$101:$G$108=$N13)*($F$101:$F$108&lt;=AU$3))))))
),$L$8,""))</f>
        <v>0.4</v>
      </c>
      <c r="AV13" s="21" cm="1">
        <f t="array" ref="AV13">IFERROR(ROUND(_xlfn.XLOOKUP(AV$3&amp;$N13,$F$3:$F$643&amp;$G$3:$G$643,$H$3:$H$643,""),2),
                   IF(OR(
                             OR(_xlfn.XMATCH(AV$3,_xlfn.ANCHORARRAY($P$3))&lt;=2,(COUNT(_xlfn.ANCHORARRAY($P$3))-_xlfn.XMATCH(AV$3,_xlfn.ANCHORARRAY($P$3))+1)&lt;=2),
                             OR(_xlfn.XMATCH($N13,_xlfn.ANCHORARRAY($N$5))&lt;=2,(COUNT(_xlfn.ANCHORARRAY($N$5))-_xlfn.XMATCH($N13,_xlfn.ANCHORARRAY($N$5))+1)&lt;=2),
OR(COUNT(_xlfn._xlws.FILTER($F$101:$F$108,($F$101:$F$108=AV$3)*($G$101:$G$108=$N13)))=1,
        ISODD(COUNT(_xlfn._xlws.SORT(_xlfn._xlws.FILTER($G$101:$G$108,($F$101:$F$108=AV$3)*($G$101:$G$108&lt;=$N13)))))),
OR(COUNT(_xlfn._xlws.FILTER($F$101:$F$108,($F$101:$F$108=AV$3)*($G$101:$G$108=$N13)))=1,
        ISODD(COUNT(_xlfn._xlws.SORT(_xlfn._xlws.FILTER($F$101:$F$108,($G$101:$G$108=$N13)*($F$101:$F$108&lt;=AV$3))))))
),$L$8,""))</f>
        <v>-9</v>
      </c>
      <c r="AW13" s="21" cm="1">
        <f t="array" ref="AW13">IFERROR(ROUND(_xlfn.XLOOKUP(AW$3&amp;$N13,$F$3:$F$643&amp;$G$3:$G$643,$H$3:$H$643,""),2),
                   IF(OR(
                             OR(_xlfn.XMATCH(AW$3,_xlfn.ANCHORARRAY($P$3))&lt;=2,(COUNT(_xlfn.ANCHORARRAY($P$3))-_xlfn.XMATCH(AW$3,_xlfn.ANCHORARRAY($P$3))+1)&lt;=2),
                             OR(_xlfn.XMATCH($N13,_xlfn.ANCHORARRAY($N$5))&lt;=2,(COUNT(_xlfn.ANCHORARRAY($N$5))-_xlfn.XMATCH($N13,_xlfn.ANCHORARRAY($N$5))+1)&lt;=2),
OR(COUNT(_xlfn._xlws.FILTER($F$101:$F$108,($F$101:$F$108=AW$3)*($G$101:$G$108=$N13)))=1,
        ISODD(COUNT(_xlfn._xlws.SORT(_xlfn._xlws.FILTER($G$101:$G$108,($F$101:$F$108=AW$3)*($G$101:$G$108&lt;=$N13)))))),
OR(COUNT(_xlfn._xlws.FILTER($F$101:$F$108,($F$101:$F$108=AW$3)*($G$101:$G$108=$N13)))=1,
        ISODD(COUNT(_xlfn._xlws.SORT(_xlfn._xlws.FILTER($F$101:$F$108,($G$101:$G$108=$N13)*($F$101:$F$108&lt;=AW$3))))))
),$L$8,""))</f>
        <v>-9</v>
      </c>
      <c r="AX13" s="21"/>
      <c r="AY13" s="21"/>
      <c r="AZ13" s="15"/>
      <c r="BA13" s="77"/>
      <c r="BB13" s="98" t="str">
        <f t="shared" si="5"/>
        <v xml:space="preserve">-9-90.6-1-1.3-10.42.50-0.8-1.1-0.90.4-9-9; </v>
      </c>
      <c r="BC13" s="98" t="s">
        <v>575</v>
      </c>
      <c r="BD13" s="77"/>
      <c r="BE13" s="77"/>
      <c r="BF13" s="77"/>
      <c r="BG13" s="77"/>
      <c r="BH13" s="77"/>
      <c r="BJ13"/>
      <c r="BK13">
        <v>11</v>
      </c>
      <c r="BL13" s="33"/>
    </row>
    <row r="14" spans="1:64" ht="20.100000000000001" customHeight="1" x14ac:dyDescent="0.3">
      <c r="A14" s="7" t="s">
        <v>80</v>
      </c>
      <c r="B14" s="9" t="s">
        <v>365</v>
      </c>
      <c r="C14" s="17">
        <f t="shared" si="1"/>
        <v>52.825400000000002</v>
      </c>
      <c r="D14" s="18">
        <f t="shared" si="1"/>
        <v>111.82089999999999</v>
      </c>
      <c r="E14" s="64">
        <f t="shared" si="1"/>
        <v>0</v>
      </c>
      <c r="F14" s="17">
        <f t="shared" si="2"/>
        <v>9.8000000000000007</v>
      </c>
      <c r="G14" s="18">
        <f t="shared" si="3"/>
        <v>6.77</v>
      </c>
      <c r="H14" s="19">
        <f t="shared" si="4"/>
        <v>0</v>
      </c>
      <c r="I14" s="8" t="str" cm="1">
        <f t="array" ref="I14">_xlfn.CONCAT(ROUND(F14:H14,2)&amp;", ")</f>
        <v xml:space="preserve">9.8, 6.77, 0, </v>
      </c>
      <c r="J14" s="8"/>
      <c r="K14" s="7" t="str" cm="1">
        <f t="array" aca="1" ref="K14" ca="1">LOWER(INDEX($C$2:$E$2,1,ROW(A2)))&amp;" = ["&amp;_xlfn.CONCAT(ROUND(OFFSET($F$3:$F$23,,ROW(A2)-1),2)&amp;", ")&amp;"]"</f>
        <v>y = [0, 0, 15.72, 15.72, 16.12, 16.12, 1.12, 1.12, 0, 8.52, 7.77, 6.77, 5.77, 6.87, 6.87, 5.02, 5.02, 5.02, 5.02, 8.52, 8.52, ]</v>
      </c>
      <c r="L14" s="7" t="s">
        <v>489</v>
      </c>
      <c r="M14" s="8"/>
      <c r="N14" s="31">
        <v>11.9</v>
      </c>
      <c r="O14" s="15"/>
      <c r="P14" s="21" cm="1">
        <f t="array" ref="P14">IFERROR(ROUND(_xlfn.XLOOKUP(P$3&amp;$N14,$F$3:$F$643&amp;$G$3:$G$643,$H$3:$H$643,""),2),
                   IF(OR(
                             OR(_xlfn.XMATCH(P$3,_xlfn.ANCHORARRAY($P$3))&lt;=2,(COUNT(_xlfn.ANCHORARRAY($P$3))-_xlfn.XMATCH(P$3,_xlfn.ANCHORARRAY($P$3))+1)&lt;=2),
                             OR(_xlfn.XMATCH($N14,_xlfn.ANCHORARRAY($N$5))&lt;=2,(COUNT(_xlfn.ANCHORARRAY($N$5))-_xlfn.XMATCH($N14,_xlfn.ANCHORARRAY($N$5))+1)&lt;=2),
OR(COUNT(_xlfn._xlws.FILTER($F$101:$F$108,($F$101:$F$108=P$3)*($G$101:$G$108=$N14)))=1,
        ISODD(COUNT(_xlfn._xlws.SORT(_xlfn._xlws.FILTER($G$101:$G$108,($F$101:$F$108=P$3)*($G$101:$G$108&lt;=$N14)))))),
OR(COUNT(_xlfn._xlws.FILTER($F$101:$F$108,($F$101:$F$108=P$3)*($G$101:$G$108=$N14)))=1,
        ISODD(COUNT(_xlfn._xlws.SORT(_xlfn._xlws.FILTER($F$101:$F$108,($G$101:$G$108=$N14)*($F$101:$F$108&lt;=P$3))))))
),$L$8,""))</f>
        <v>-9</v>
      </c>
      <c r="Q14" s="21" cm="1">
        <f t="array" ref="Q14">IFERROR(ROUND(_xlfn.XLOOKUP(Q$3&amp;$N14,$F$3:$F$643&amp;$G$3:$G$643,$H$3:$H$643,""),2),
                   IF(OR(
                             OR(_xlfn.XMATCH(Q$3,_xlfn.ANCHORARRAY($P$3))&lt;=2,(COUNT(_xlfn.ANCHORARRAY($P$3))-_xlfn.XMATCH(Q$3,_xlfn.ANCHORARRAY($P$3))+1)&lt;=2),
                             OR(_xlfn.XMATCH($N14,_xlfn.ANCHORARRAY($N$5))&lt;=2,(COUNT(_xlfn.ANCHORARRAY($N$5))-_xlfn.XMATCH($N14,_xlfn.ANCHORARRAY($N$5))+1)&lt;=2),
OR(COUNT(_xlfn._xlws.FILTER($F$101:$F$108,($F$101:$F$108=Q$3)*($G$101:$G$108=$N14)))=1,
        ISODD(COUNT(_xlfn._xlws.SORT(_xlfn._xlws.FILTER($G$101:$G$108,($F$101:$F$108=Q$3)*($G$101:$G$108&lt;=$N14)))))),
OR(COUNT(_xlfn._xlws.FILTER($F$101:$F$108,($F$101:$F$108=Q$3)*($G$101:$G$108=$N14)))=1,
        ISODD(COUNT(_xlfn._xlws.SORT(_xlfn._xlws.FILTER($F$101:$F$108,($G$101:$G$108=$N14)*($F$101:$F$108&lt;=Q$3))))))
),$L$8,""))</f>
        <v>-9</v>
      </c>
      <c r="R14" s="21" cm="1">
        <f t="array" ref="R14">IFERROR(ROUND(_xlfn.XLOOKUP(R$3&amp;$N14,$F$3:$F$643&amp;$G$3:$G$643,$H$3:$H$643,""),2),
                   IF(OR(
                             OR(_xlfn.XMATCH(R$3,_xlfn.ANCHORARRAY($P$3))&lt;=2,(COUNT(_xlfn.ANCHORARRAY($P$3))-_xlfn.XMATCH(R$3,_xlfn.ANCHORARRAY($P$3))+1)&lt;=2),
                             OR(_xlfn.XMATCH($N14,_xlfn.ANCHORARRAY($N$5))&lt;=2,(COUNT(_xlfn.ANCHORARRAY($N$5))-_xlfn.XMATCH($N14,_xlfn.ANCHORARRAY($N$5))+1)&lt;=2),
OR(COUNT(_xlfn._xlws.FILTER($F$101:$F$108,($F$101:$F$108=R$3)*($G$101:$G$108=$N14)))=1,
        ISODD(COUNT(_xlfn._xlws.SORT(_xlfn._xlws.FILTER($G$101:$G$108,($F$101:$F$108=R$3)*($G$101:$G$108&lt;=$N14)))))),
OR(COUNT(_xlfn._xlws.FILTER($F$101:$F$108,($F$101:$F$108=R$3)*($G$101:$G$108=$N14)))=1,
        ISODD(COUNT(_xlfn._xlws.SORT(_xlfn._xlws.FILTER($F$101:$F$108,($G$101:$G$108=$N14)*($F$101:$F$108&lt;=R$3))))))
),$L$8,""))</f>
        <v>0</v>
      </c>
      <c r="S14" s="21" t="str" cm="1">
        <f t="array" ref="S14">IFERROR(ROUND(_xlfn.XLOOKUP(S$3&amp;$N14,$F$3:$F$643&amp;$G$3:$G$643,$H$3:$H$643,""),2),
                   IF(OR(
                             OR(_xlfn.XMATCH(S$3,_xlfn.ANCHORARRAY($P$3))&lt;=2,(COUNT(_xlfn.ANCHORARRAY($P$3))-_xlfn.XMATCH(S$3,_xlfn.ANCHORARRAY($P$3))+1)&lt;=2),
                             OR(_xlfn.XMATCH($N14,_xlfn.ANCHORARRAY($N$5))&lt;=2,(COUNT(_xlfn.ANCHORARRAY($N$5))-_xlfn.XMATCH($N14,_xlfn.ANCHORARRAY($N$5))+1)&lt;=2),
OR(COUNT(_xlfn._xlws.FILTER($F$101:$F$108,($F$101:$F$108=S$3)*($G$101:$G$108=$N14)))=1,
        ISODD(COUNT(_xlfn._xlws.SORT(_xlfn._xlws.FILTER($G$101:$G$108,($F$101:$F$108=S$3)*($G$101:$G$108&lt;=$N14)))))),
OR(COUNT(_xlfn._xlws.FILTER($F$101:$F$108,($F$101:$F$108=S$3)*($G$101:$G$108=$N14)))=1,
        ISODD(COUNT(_xlfn._xlws.SORT(_xlfn._xlws.FILTER($F$101:$F$108,($G$101:$G$108=$N14)*($F$101:$F$108&lt;=S$3))))))
),$L$8,""))</f>
        <v/>
      </c>
      <c r="T14" s="21" cm="1">
        <f t="array" ref="T14">IFERROR(ROUND(_xlfn.XLOOKUP(T$3&amp;$N14,$F$3:$F$643&amp;$G$3:$G$643,$H$3:$H$643,""),2),
                   IF(OR(
                             OR(_xlfn.XMATCH(T$3,_xlfn.ANCHORARRAY($P$3))&lt;=2,(COUNT(_xlfn.ANCHORARRAY($P$3))-_xlfn.XMATCH(T$3,_xlfn.ANCHORARRAY($P$3))+1)&lt;=2),
                             OR(_xlfn.XMATCH($N14,_xlfn.ANCHORARRAY($N$5))&lt;=2,(COUNT(_xlfn.ANCHORARRAY($N$5))-_xlfn.XMATCH($N14,_xlfn.ANCHORARRAY($N$5))+1)&lt;=2),
OR(COUNT(_xlfn._xlws.FILTER($F$101:$F$108,($F$101:$F$108=T$3)*($G$101:$G$108=$N14)))=1,
        ISODD(COUNT(_xlfn._xlws.SORT(_xlfn._xlws.FILTER($G$101:$G$108,($F$101:$F$108=T$3)*($G$101:$G$108&lt;=$N14)))))),
OR(COUNT(_xlfn._xlws.FILTER($F$101:$F$108,($F$101:$F$108=T$3)*($G$101:$G$108=$N14)))=1,
        ISODD(COUNT(_xlfn._xlws.SORT(_xlfn._xlws.FILTER($F$101:$F$108,($G$101:$G$108=$N14)*($F$101:$F$108&lt;=T$3))))))
),$L$8,""))</f>
        <v>-0.5</v>
      </c>
      <c r="U14" s="21" t="str" cm="1">
        <f t="array" ref="U14">IFERROR(ROUND(_xlfn.XLOOKUP(U$3&amp;$N14,$F$3:$F$643&amp;$G$3:$G$643,$H$3:$H$643,""),2),
                   IF(OR(
                             OR(_xlfn.XMATCH(U$3,_xlfn.ANCHORARRAY($P$3))&lt;=2,(COUNT(_xlfn.ANCHORARRAY($P$3))-_xlfn.XMATCH(U$3,_xlfn.ANCHORARRAY($P$3))+1)&lt;=2),
                             OR(_xlfn.XMATCH($N14,_xlfn.ANCHORARRAY($N$5))&lt;=2,(COUNT(_xlfn.ANCHORARRAY($N$5))-_xlfn.XMATCH($N14,_xlfn.ANCHORARRAY($N$5))+1)&lt;=2),
OR(COUNT(_xlfn._xlws.FILTER($F$101:$F$108,($F$101:$F$108=U$3)*($G$101:$G$108=$N14)))=1,
        ISODD(COUNT(_xlfn._xlws.SORT(_xlfn._xlws.FILTER($G$101:$G$108,($F$101:$F$108=U$3)*($G$101:$G$108&lt;=$N14)))))),
OR(COUNT(_xlfn._xlws.FILTER($F$101:$F$108,($F$101:$F$108=U$3)*($G$101:$G$108=$N14)))=1,
        ISODD(COUNT(_xlfn._xlws.SORT(_xlfn._xlws.FILTER($F$101:$F$108,($G$101:$G$108=$N14)*($F$101:$F$108&lt;=U$3))))))
),$L$8,""))</f>
        <v/>
      </c>
      <c r="V14" s="21" t="str" cm="1">
        <f t="array" ref="V14">IFERROR(ROUND(_xlfn.XLOOKUP(V$3&amp;$N14,$F$3:$F$643&amp;$G$3:$G$643,$H$3:$H$643,""),2),
                   IF(OR(
                             OR(_xlfn.XMATCH(V$3,_xlfn.ANCHORARRAY($P$3))&lt;=2,(COUNT(_xlfn.ANCHORARRAY($P$3))-_xlfn.XMATCH(V$3,_xlfn.ANCHORARRAY($P$3))+1)&lt;=2),
                             OR(_xlfn.XMATCH($N14,_xlfn.ANCHORARRAY($N$5))&lt;=2,(COUNT(_xlfn.ANCHORARRAY($N$5))-_xlfn.XMATCH($N14,_xlfn.ANCHORARRAY($N$5))+1)&lt;=2),
OR(COUNT(_xlfn._xlws.FILTER($F$101:$F$108,($F$101:$F$108=V$3)*($G$101:$G$108=$N14)))=1,
        ISODD(COUNT(_xlfn._xlws.SORT(_xlfn._xlws.FILTER($G$101:$G$108,($F$101:$F$108=V$3)*($G$101:$G$108&lt;=$N14)))))),
OR(COUNT(_xlfn._xlws.FILTER($F$101:$F$108,($F$101:$F$108=V$3)*($G$101:$G$108=$N14)))=1,
        ISODD(COUNT(_xlfn._xlws.SORT(_xlfn._xlws.FILTER($F$101:$F$108,($G$101:$G$108=$N14)*($F$101:$F$108&lt;=V$3))))))
),$L$8,""))</f>
        <v/>
      </c>
      <c r="W14" s="21" t="str" cm="1">
        <f t="array" ref="W14">IFERROR(ROUND(_xlfn.XLOOKUP(W$3&amp;$N14,$F$3:$F$643&amp;$G$3:$G$643,$H$3:$H$643,""),2),
                   IF(OR(
                             OR(_xlfn.XMATCH(W$3,_xlfn.ANCHORARRAY($P$3))&lt;=2,(COUNT(_xlfn.ANCHORARRAY($P$3))-_xlfn.XMATCH(W$3,_xlfn.ANCHORARRAY($P$3))+1)&lt;=2),
                             OR(_xlfn.XMATCH($N14,_xlfn.ANCHORARRAY($N$5))&lt;=2,(COUNT(_xlfn.ANCHORARRAY($N$5))-_xlfn.XMATCH($N14,_xlfn.ANCHORARRAY($N$5))+1)&lt;=2),
OR(COUNT(_xlfn._xlws.FILTER($F$101:$F$108,($F$101:$F$108=W$3)*($G$101:$G$108=$N14)))=1,
        ISODD(COUNT(_xlfn._xlws.SORT(_xlfn._xlws.FILTER($G$101:$G$108,($F$101:$F$108=W$3)*($G$101:$G$108&lt;=$N14)))))),
OR(COUNT(_xlfn._xlws.FILTER($F$101:$F$108,($F$101:$F$108=W$3)*($G$101:$G$108=$N14)))=1,
        ISODD(COUNT(_xlfn._xlws.SORT(_xlfn._xlws.FILTER($F$101:$F$108,($G$101:$G$108=$N14)*($F$101:$F$108&lt;=W$3))))))
),$L$8,""))</f>
        <v/>
      </c>
      <c r="X14" s="21" cm="1">
        <f t="array" ref="X14">IFERROR(ROUND(_xlfn.XLOOKUP(X$3&amp;$N14,$F$3:$F$643&amp;$G$3:$G$643,$H$3:$H$643,""),2),
                   IF(OR(
                             OR(_xlfn.XMATCH(X$3,_xlfn.ANCHORARRAY($P$3))&lt;=2,(COUNT(_xlfn.ANCHORARRAY($P$3))-_xlfn.XMATCH(X$3,_xlfn.ANCHORARRAY($P$3))+1)&lt;=2),
                             OR(_xlfn.XMATCH($N14,_xlfn.ANCHORARRAY($N$5))&lt;=2,(COUNT(_xlfn.ANCHORARRAY($N$5))-_xlfn.XMATCH($N14,_xlfn.ANCHORARRAY($N$5))+1)&lt;=2),
OR(COUNT(_xlfn._xlws.FILTER($F$101:$F$108,($F$101:$F$108=X$3)*($G$101:$G$108=$N14)))=1,
        ISODD(COUNT(_xlfn._xlws.SORT(_xlfn._xlws.FILTER($G$101:$G$108,($F$101:$F$108=X$3)*($G$101:$G$108&lt;=$N14)))))),
OR(COUNT(_xlfn._xlws.FILTER($F$101:$F$108,($F$101:$F$108=X$3)*($G$101:$G$108=$N14)))=1,
        ISODD(COUNT(_xlfn._xlws.SORT(_xlfn._xlws.FILTER($F$101:$F$108,($G$101:$G$108=$N14)*($F$101:$F$108&lt;=X$3))))))
),$L$8,""))</f>
        <v>-0.6</v>
      </c>
      <c r="Y14" s="21" t="str" cm="1">
        <f t="array" ref="Y14">IFERROR(ROUND(_xlfn.XLOOKUP(Y$3&amp;$N14,$F$3:$F$643&amp;$G$3:$G$643,$H$3:$H$643,""),2),
                   IF(OR(
                             OR(_xlfn.XMATCH(Y$3,_xlfn.ANCHORARRAY($P$3))&lt;=2,(COUNT(_xlfn.ANCHORARRAY($P$3))-_xlfn.XMATCH(Y$3,_xlfn.ANCHORARRAY($P$3))+1)&lt;=2),
                             OR(_xlfn.XMATCH($N14,_xlfn.ANCHORARRAY($N$5))&lt;=2,(COUNT(_xlfn.ANCHORARRAY($N$5))-_xlfn.XMATCH($N14,_xlfn.ANCHORARRAY($N$5))+1)&lt;=2),
OR(COUNT(_xlfn._xlws.FILTER($F$101:$F$108,($F$101:$F$108=Y$3)*($G$101:$G$108=$N14)))=1,
        ISODD(COUNT(_xlfn._xlws.SORT(_xlfn._xlws.FILTER($G$101:$G$108,($F$101:$F$108=Y$3)*($G$101:$G$108&lt;=$N14)))))),
OR(COUNT(_xlfn._xlws.FILTER($F$101:$F$108,($F$101:$F$108=Y$3)*($G$101:$G$108=$N14)))=1,
        ISODD(COUNT(_xlfn._xlws.SORT(_xlfn._xlws.FILTER($F$101:$F$108,($G$101:$G$108=$N14)*($F$101:$F$108&lt;=Y$3))))))
),$L$8,""))</f>
        <v/>
      </c>
      <c r="Z14" s="21" t="str" cm="1">
        <f t="array" ref="Z14">IFERROR(ROUND(_xlfn.XLOOKUP(Z$3&amp;$N14,$F$3:$F$643&amp;$G$3:$G$643,$H$3:$H$643,""),2),
                   IF(OR(
                             OR(_xlfn.XMATCH(Z$3,_xlfn.ANCHORARRAY($P$3))&lt;=2,(COUNT(_xlfn.ANCHORARRAY($P$3))-_xlfn.XMATCH(Z$3,_xlfn.ANCHORARRAY($P$3))+1)&lt;=2),
                             OR(_xlfn.XMATCH($N14,_xlfn.ANCHORARRAY($N$5))&lt;=2,(COUNT(_xlfn.ANCHORARRAY($N$5))-_xlfn.XMATCH($N14,_xlfn.ANCHORARRAY($N$5))+1)&lt;=2),
OR(COUNT(_xlfn._xlws.FILTER($F$101:$F$108,($F$101:$F$108=Z$3)*($G$101:$G$108=$N14)))=1,
        ISODD(COUNT(_xlfn._xlws.SORT(_xlfn._xlws.FILTER($G$101:$G$108,($F$101:$F$108=Z$3)*($G$101:$G$108&lt;=$N14)))))),
OR(COUNT(_xlfn._xlws.FILTER($F$101:$F$108,($F$101:$F$108=Z$3)*($G$101:$G$108=$N14)))=1,
        ISODD(COUNT(_xlfn._xlws.SORT(_xlfn._xlws.FILTER($F$101:$F$108,($G$101:$G$108=$N14)*($F$101:$F$108&lt;=Z$3))))))
),$L$8,""))</f>
        <v/>
      </c>
      <c r="AA14" s="21" cm="1">
        <f t="array" ref="AA14">IFERROR(ROUND(_xlfn.XLOOKUP(AA$3&amp;$N14,$F$3:$F$643&amp;$G$3:$G$643,$H$3:$H$643,""),2),
                   IF(OR(
                             OR(_xlfn.XMATCH(AA$3,_xlfn.ANCHORARRAY($P$3))&lt;=2,(COUNT(_xlfn.ANCHORARRAY($P$3))-_xlfn.XMATCH(AA$3,_xlfn.ANCHORARRAY($P$3))+1)&lt;=2),
                             OR(_xlfn.XMATCH($N14,_xlfn.ANCHORARRAY($N$5))&lt;=2,(COUNT(_xlfn.ANCHORARRAY($N$5))-_xlfn.XMATCH($N14,_xlfn.ANCHORARRAY($N$5))+1)&lt;=2),
OR(COUNT(_xlfn._xlws.FILTER($F$101:$F$108,($F$101:$F$108=AA$3)*($G$101:$G$108=$N14)))=1,
        ISODD(COUNT(_xlfn._xlws.SORT(_xlfn._xlws.FILTER($G$101:$G$108,($F$101:$F$108=AA$3)*($G$101:$G$108&lt;=$N14)))))),
OR(COUNT(_xlfn._xlws.FILTER($F$101:$F$108,($F$101:$F$108=AA$3)*($G$101:$G$108=$N14)))=1,
        ISODD(COUNT(_xlfn._xlws.SORT(_xlfn._xlws.FILTER($F$101:$F$108,($G$101:$G$108=$N14)*($F$101:$F$108&lt;=AA$3))))))
),$L$8,""))</f>
        <v>-0.6</v>
      </c>
      <c r="AB14" s="21" t="str" cm="1">
        <f t="array" ref="AB14">IFERROR(ROUND(_xlfn.XLOOKUP(AB$3&amp;$N14,$F$3:$F$643&amp;$G$3:$G$643,$H$3:$H$643,""),2),
                   IF(OR(
                             OR(_xlfn.XMATCH(AB$3,_xlfn.ANCHORARRAY($P$3))&lt;=2,(COUNT(_xlfn.ANCHORARRAY($P$3))-_xlfn.XMATCH(AB$3,_xlfn.ANCHORARRAY($P$3))+1)&lt;=2),
                             OR(_xlfn.XMATCH($N14,_xlfn.ANCHORARRAY($N$5))&lt;=2,(COUNT(_xlfn.ANCHORARRAY($N$5))-_xlfn.XMATCH($N14,_xlfn.ANCHORARRAY($N$5))+1)&lt;=2),
OR(COUNT(_xlfn._xlws.FILTER($F$101:$F$108,($F$101:$F$108=AB$3)*($G$101:$G$108=$N14)))=1,
        ISODD(COUNT(_xlfn._xlws.SORT(_xlfn._xlws.FILTER($G$101:$G$108,($F$101:$F$108=AB$3)*($G$101:$G$108&lt;=$N14)))))),
OR(COUNT(_xlfn._xlws.FILTER($F$101:$F$108,($F$101:$F$108=AB$3)*($G$101:$G$108=$N14)))=1,
        ISODD(COUNT(_xlfn._xlws.SORT(_xlfn._xlws.FILTER($F$101:$F$108,($G$101:$G$108=$N14)*($F$101:$F$108&lt;=AB$3))))))
),$L$8,""))</f>
        <v/>
      </c>
      <c r="AC14" s="21" t="str" cm="1">
        <f t="array" ref="AC14">IFERROR(ROUND(_xlfn.XLOOKUP(AC$3&amp;$N14,$F$3:$F$643&amp;$G$3:$G$643,$H$3:$H$643,""),2),
                   IF(OR(
                             OR(_xlfn.XMATCH(AC$3,_xlfn.ANCHORARRAY($P$3))&lt;=2,(COUNT(_xlfn.ANCHORARRAY($P$3))-_xlfn.XMATCH(AC$3,_xlfn.ANCHORARRAY($P$3))+1)&lt;=2),
                             OR(_xlfn.XMATCH($N14,_xlfn.ANCHORARRAY($N$5))&lt;=2,(COUNT(_xlfn.ANCHORARRAY($N$5))-_xlfn.XMATCH($N14,_xlfn.ANCHORARRAY($N$5))+1)&lt;=2),
OR(COUNT(_xlfn._xlws.FILTER($F$101:$F$108,($F$101:$F$108=AC$3)*($G$101:$G$108=$N14)))=1,
        ISODD(COUNT(_xlfn._xlws.SORT(_xlfn._xlws.FILTER($G$101:$G$108,($F$101:$F$108=AC$3)*($G$101:$G$108&lt;=$N14)))))),
OR(COUNT(_xlfn._xlws.FILTER($F$101:$F$108,($F$101:$F$108=AC$3)*($G$101:$G$108=$N14)))=1,
        ISODD(COUNT(_xlfn._xlws.SORT(_xlfn._xlws.FILTER($F$101:$F$108,($G$101:$G$108=$N14)*($F$101:$F$108&lt;=AC$3))))))
),$L$8,""))</f>
        <v/>
      </c>
      <c r="AD14" s="21" t="str" cm="1">
        <f t="array" ref="AD14">IFERROR(ROUND(_xlfn.XLOOKUP(AD$3&amp;$N14,$F$3:$F$643&amp;$G$3:$G$643,$H$3:$H$643,""),2),
                   IF(OR(
                             OR(_xlfn.XMATCH(AD$3,_xlfn.ANCHORARRAY($P$3))&lt;=2,(COUNT(_xlfn.ANCHORARRAY($P$3))-_xlfn.XMATCH(AD$3,_xlfn.ANCHORARRAY($P$3))+1)&lt;=2),
                             OR(_xlfn.XMATCH($N14,_xlfn.ANCHORARRAY($N$5))&lt;=2,(COUNT(_xlfn.ANCHORARRAY($N$5))-_xlfn.XMATCH($N14,_xlfn.ANCHORARRAY($N$5))+1)&lt;=2),
OR(COUNT(_xlfn._xlws.FILTER($F$101:$F$108,($F$101:$F$108=AD$3)*($G$101:$G$108=$N14)))=1,
        ISODD(COUNT(_xlfn._xlws.SORT(_xlfn._xlws.FILTER($G$101:$G$108,($F$101:$F$108=AD$3)*($G$101:$G$108&lt;=$N14)))))),
OR(COUNT(_xlfn._xlws.FILTER($F$101:$F$108,($F$101:$F$108=AD$3)*($G$101:$G$108=$N14)))=1,
        ISODD(COUNT(_xlfn._xlws.SORT(_xlfn._xlws.FILTER($F$101:$F$108,($G$101:$G$108=$N14)*($F$101:$F$108&lt;=AD$3))))))
),$L$8,""))</f>
        <v/>
      </c>
      <c r="AE14" s="21" cm="1">
        <f t="array" ref="AE14">IFERROR(ROUND(_xlfn.XLOOKUP(AE$3&amp;$N14,$F$3:$F$643&amp;$G$3:$G$643,$H$3:$H$643,""),2),
                   IF(OR(
                             OR(_xlfn.XMATCH(AE$3,_xlfn.ANCHORARRAY($P$3))&lt;=2,(COUNT(_xlfn.ANCHORARRAY($P$3))-_xlfn.XMATCH(AE$3,_xlfn.ANCHORARRAY($P$3))+1)&lt;=2),
                             OR(_xlfn.XMATCH($N14,_xlfn.ANCHORARRAY($N$5))&lt;=2,(COUNT(_xlfn.ANCHORARRAY($N$5))-_xlfn.XMATCH($N14,_xlfn.ANCHORARRAY($N$5))+1)&lt;=2),
OR(COUNT(_xlfn._xlws.FILTER($F$101:$F$108,($F$101:$F$108=AE$3)*($G$101:$G$108=$N14)))=1,
        ISODD(COUNT(_xlfn._xlws.SORT(_xlfn._xlws.FILTER($G$101:$G$108,($F$101:$F$108=AE$3)*($G$101:$G$108&lt;=$N14)))))),
OR(COUNT(_xlfn._xlws.FILTER($F$101:$F$108,($F$101:$F$108=AE$3)*($G$101:$G$108=$N14)))=1,
        ISODD(COUNT(_xlfn._xlws.SORT(_xlfn._xlws.FILTER($F$101:$F$108,($G$101:$G$108=$N14)*($F$101:$F$108&lt;=AE$3))))))
),$L$8,""))</f>
        <v>0</v>
      </c>
      <c r="AF14" s="21" t="str" cm="1">
        <f t="array" ref="AF14">IFERROR(ROUND(_xlfn.XLOOKUP(AF$3&amp;$N14,$F$3:$F$643&amp;$G$3:$G$643,$H$3:$H$643,""),2),
                   IF(OR(
                             OR(_xlfn.XMATCH(AF$3,_xlfn.ANCHORARRAY($P$3))&lt;=2,(COUNT(_xlfn.ANCHORARRAY($P$3))-_xlfn.XMATCH(AF$3,_xlfn.ANCHORARRAY($P$3))+1)&lt;=2),
                             OR(_xlfn.XMATCH($N14,_xlfn.ANCHORARRAY($N$5))&lt;=2,(COUNT(_xlfn.ANCHORARRAY($N$5))-_xlfn.XMATCH($N14,_xlfn.ANCHORARRAY($N$5))+1)&lt;=2),
OR(COUNT(_xlfn._xlws.FILTER($F$101:$F$108,($F$101:$F$108=AF$3)*($G$101:$G$108=$N14)))=1,
        ISODD(COUNT(_xlfn._xlws.SORT(_xlfn._xlws.FILTER($G$101:$G$108,($F$101:$F$108=AF$3)*($G$101:$G$108&lt;=$N14)))))),
OR(COUNT(_xlfn._xlws.FILTER($F$101:$F$108,($F$101:$F$108=AF$3)*($G$101:$G$108=$N14)))=1,
        ISODD(COUNT(_xlfn._xlws.SORT(_xlfn._xlws.FILTER($F$101:$F$108,($G$101:$G$108=$N14)*($F$101:$F$108&lt;=AF$3))))))
),$L$8,""))</f>
        <v/>
      </c>
      <c r="AG14" s="21" cm="1">
        <f t="array" ref="AG14">IFERROR(ROUND(_xlfn.XLOOKUP(AG$3&amp;$N14,$F$3:$F$643&amp;$G$3:$G$643,$H$3:$H$643,""),2),
                   IF(OR(
                             OR(_xlfn.XMATCH(AG$3,_xlfn.ANCHORARRAY($P$3))&lt;=2,(COUNT(_xlfn.ANCHORARRAY($P$3))-_xlfn.XMATCH(AG$3,_xlfn.ANCHORARRAY($P$3))+1)&lt;=2),
                             OR(_xlfn.XMATCH($N14,_xlfn.ANCHORARRAY($N$5))&lt;=2,(COUNT(_xlfn.ANCHORARRAY($N$5))-_xlfn.XMATCH($N14,_xlfn.ANCHORARRAY($N$5))+1)&lt;=2),
OR(COUNT(_xlfn._xlws.FILTER($F$101:$F$108,($F$101:$F$108=AG$3)*($G$101:$G$108=$N14)))=1,
        ISODD(COUNT(_xlfn._xlws.SORT(_xlfn._xlws.FILTER($G$101:$G$108,($F$101:$F$108=AG$3)*($G$101:$G$108&lt;=$N14)))))),
OR(COUNT(_xlfn._xlws.FILTER($F$101:$F$108,($F$101:$F$108=AG$3)*($G$101:$G$108=$N14)))=1,
        ISODD(COUNT(_xlfn._xlws.SORT(_xlfn._xlws.FILTER($F$101:$F$108,($G$101:$G$108=$N14)*($F$101:$F$108&lt;=AG$3))))))
),$L$8,""))</f>
        <v>1.3</v>
      </c>
      <c r="AH14" s="21" t="str" cm="1">
        <f t="array" ref="AH14">IFERROR(ROUND(_xlfn.XLOOKUP(AH$3&amp;$N14,$F$3:$F$643&amp;$G$3:$G$643,$H$3:$H$643,""),2),
                   IF(OR(
                             OR(_xlfn.XMATCH(AH$3,_xlfn.ANCHORARRAY($P$3))&lt;=2,(COUNT(_xlfn.ANCHORARRAY($P$3))-_xlfn.XMATCH(AH$3,_xlfn.ANCHORARRAY($P$3))+1)&lt;=2),
                             OR(_xlfn.XMATCH($N14,_xlfn.ANCHORARRAY($N$5))&lt;=2,(COUNT(_xlfn.ANCHORARRAY($N$5))-_xlfn.XMATCH($N14,_xlfn.ANCHORARRAY($N$5))+1)&lt;=2),
OR(COUNT(_xlfn._xlws.FILTER($F$101:$F$108,($F$101:$F$108=AH$3)*($G$101:$G$108=$N14)))=1,
        ISODD(COUNT(_xlfn._xlws.SORT(_xlfn._xlws.FILTER($G$101:$G$108,($F$101:$F$108=AH$3)*($G$101:$G$108&lt;=$N14)))))),
OR(COUNT(_xlfn._xlws.FILTER($F$101:$F$108,($F$101:$F$108=AH$3)*($G$101:$G$108=$N14)))=1,
        ISODD(COUNT(_xlfn._xlws.SORT(_xlfn._xlws.FILTER($F$101:$F$108,($G$101:$G$108=$N14)*($F$101:$F$108&lt;=AH$3))))))
),$L$8,""))</f>
        <v/>
      </c>
      <c r="AI14" s="21" cm="1">
        <f t="array" ref="AI14">IFERROR(ROUND(_xlfn.XLOOKUP(AI$3&amp;$N14,$F$3:$F$643&amp;$G$3:$G$643,$H$3:$H$643,""),2),
                   IF(OR(
                             OR(_xlfn.XMATCH(AI$3,_xlfn.ANCHORARRAY($P$3))&lt;=2,(COUNT(_xlfn.ANCHORARRAY($P$3))-_xlfn.XMATCH(AI$3,_xlfn.ANCHORARRAY($P$3))+1)&lt;=2),
                             OR(_xlfn.XMATCH($N14,_xlfn.ANCHORARRAY($N$5))&lt;=2,(COUNT(_xlfn.ANCHORARRAY($N$5))-_xlfn.XMATCH($N14,_xlfn.ANCHORARRAY($N$5))+1)&lt;=2),
OR(COUNT(_xlfn._xlws.FILTER($F$101:$F$108,($F$101:$F$108=AI$3)*($G$101:$G$108=$N14)))=1,
        ISODD(COUNT(_xlfn._xlws.SORT(_xlfn._xlws.FILTER($G$101:$G$108,($F$101:$F$108=AI$3)*($G$101:$G$108&lt;=$N14)))))),
OR(COUNT(_xlfn._xlws.FILTER($F$101:$F$108,($F$101:$F$108=AI$3)*($G$101:$G$108=$N14)))=1,
        ISODD(COUNT(_xlfn._xlws.SORT(_xlfn._xlws.FILTER($F$101:$F$108,($G$101:$G$108=$N14)*($F$101:$F$108&lt;=AI$3))))))
),$L$8,""))</f>
        <v>0</v>
      </c>
      <c r="AJ14" s="21" t="str" cm="1">
        <f t="array" ref="AJ14">IFERROR(ROUND(_xlfn.XLOOKUP(AJ$3&amp;$N14,$F$3:$F$643&amp;$G$3:$G$643,$H$3:$H$643,""),2),
                   IF(OR(
                             OR(_xlfn.XMATCH(AJ$3,_xlfn.ANCHORARRAY($P$3))&lt;=2,(COUNT(_xlfn.ANCHORARRAY($P$3))-_xlfn.XMATCH(AJ$3,_xlfn.ANCHORARRAY($P$3))+1)&lt;=2),
                             OR(_xlfn.XMATCH($N14,_xlfn.ANCHORARRAY($N$5))&lt;=2,(COUNT(_xlfn.ANCHORARRAY($N$5))-_xlfn.XMATCH($N14,_xlfn.ANCHORARRAY($N$5))+1)&lt;=2),
OR(COUNT(_xlfn._xlws.FILTER($F$101:$F$108,($F$101:$F$108=AJ$3)*($G$101:$G$108=$N14)))=1,
        ISODD(COUNT(_xlfn._xlws.SORT(_xlfn._xlws.FILTER($G$101:$G$108,($F$101:$F$108=AJ$3)*($G$101:$G$108&lt;=$N14)))))),
OR(COUNT(_xlfn._xlws.FILTER($F$101:$F$108,($F$101:$F$108=AJ$3)*($G$101:$G$108=$N14)))=1,
        ISODD(COUNT(_xlfn._xlws.SORT(_xlfn._xlws.FILTER($F$101:$F$108,($G$101:$G$108=$N14)*($F$101:$F$108&lt;=AJ$3))))))
),$L$8,""))</f>
        <v/>
      </c>
      <c r="AK14" s="21" t="str" cm="1">
        <f t="array" ref="AK14">IFERROR(ROUND(_xlfn.XLOOKUP(AK$3&amp;$N14,$F$3:$F$643&amp;$G$3:$G$643,$H$3:$H$643,""),2),
                   IF(OR(
                             OR(_xlfn.XMATCH(AK$3,_xlfn.ANCHORARRAY($P$3))&lt;=2,(COUNT(_xlfn.ANCHORARRAY($P$3))-_xlfn.XMATCH(AK$3,_xlfn.ANCHORARRAY($P$3))+1)&lt;=2),
                             OR(_xlfn.XMATCH($N14,_xlfn.ANCHORARRAY($N$5))&lt;=2,(COUNT(_xlfn.ANCHORARRAY($N$5))-_xlfn.XMATCH($N14,_xlfn.ANCHORARRAY($N$5))+1)&lt;=2),
OR(COUNT(_xlfn._xlws.FILTER($F$101:$F$108,($F$101:$F$108=AK$3)*($G$101:$G$108=$N14)))=1,
        ISODD(COUNT(_xlfn._xlws.SORT(_xlfn._xlws.FILTER($G$101:$G$108,($F$101:$F$108=AK$3)*($G$101:$G$108&lt;=$N14)))))),
OR(COUNT(_xlfn._xlws.FILTER($F$101:$F$108,($F$101:$F$108=AK$3)*($G$101:$G$108=$N14)))=1,
        ISODD(COUNT(_xlfn._xlws.SORT(_xlfn._xlws.FILTER($F$101:$F$108,($G$101:$G$108=$N14)*($F$101:$F$108&lt;=AK$3))))))
),$L$8,""))</f>
        <v/>
      </c>
      <c r="AL14" s="21" t="str" cm="1">
        <f t="array" ref="AL14">IFERROR(ROUND(_xlfn.XLOOKUP(AL$3&amp;$N14,$F$3:$F$643&amp;$G$3:$G$643,$H$3:$H$643,""),2),
                   IF(OR(
                             OR(_xlfn.XMATCH(AL$3,_xlfn.ANCHORARRAY($P$3))&lt;=2,(COUNT(_xlfn.ANCHORARRAY($P$3))-_xlfn.XMATCH(AL$3,_xlfn.ANCHORARRAY($P$3))+1)&lt;=2),
                             OR(_xlfn.XMATCH($N14,_xlfn.ANCHORARRAY($N$5))&lt;=2,(COUNT(_xlfn.ANCHORARRAY($N$5))-_xlfn.XMATCH($N14,_xlfn.ANCHORARRAY($N$5))+1)&lt;=2),
OR(COUNT(_xlfn._xlws.FILTER($F$101:$F$108,($F$101:$F$108=AL$3)*($G$101:$G$108=$N14)))=1,
        ISODD(COUNT(_xlfn._xlws.SORT(_xlfn._xlws.FILTER($G$101:$G$108,($F$101:$F$108=AL$3)*($G$101:$G$108&lt;=$N14)))))),
OR(COUNT(_xlfn._xlws.FILTER($F$101:$F$108,($F$101:$F$108=AL$3)*($G$101:$G$108=$N14)))=1,
        ISODD(COUNT(_xlfn._xlws.SORT(_xlfn._xlws.FILTER($F$101:$F$108,($G$101:$G$108=$N14)*($F$101:$F$108&lt;=AL$3))))))
),$L$8,""))</f>
        <v/>
      </c>
      <c r="AM14" s="21" t="str" cm="1">
        <f t="array" ref="AM14">IFERROR(ROUND(_xlfn.XLOOKUP(AM$3&amp;$N14,$F$3:$F$643&amp;$G$3:$G$643,$H$3:$H$643,""),2),
                   IF(OR(
                             OR(_xlfn.XMATCH(AM$3,_xlfn.ANCHORARRAY($P$3))&lt;=2,(COUNT(_xlfn.ANCHORARRAY($P$3))-_xlfn.XMATCH(AM$3,_xlfn.ANCHORARRAY($P$3))+1)&lt;=2),
                             OR(_xlfn.XMATCH($N14,_xlfn.ANCHORARRAY($N$5))&lt;=2,(COUNT(_xlfn.ANCHORARRAY($N$5))-_xlfn.XMATCH($N14,_xlfn.ANCHORARRAY($N$5))+1)&lt;=2),
OR(COUNT(_xlfn._xlws.FILTER($F$101:$F$108,($F$101:$F$108=AM$3)*($G$101:$G$108=$N14)))=1,
        ISODD(COUNT(_xlfn._xlws.SORT(_xlfn._xlws.FILTER($G$101:$G$108,($F$101:$F$108=AM$3)*($G$101:$G$108&lt;=$N14)))))),
OR(COUNT(_xlfn._xlws.FILTER($F$101:$F$108,($F$101:$F$108=AM$3)*($G$101:$G$108=$N14)))=1,
        ISODD(COUNT(_xlfn._xlws.SORT(_xlfn._xlws.FILTER($F$101:$F$108,($G$101:$G$108=$N14)*($F$101:$F$108&lt;=AM$3))))))
),$L$8,""))</f>
        <v/>
      </c>
      <c r="AN14" s="21" t="str" cm="1">
        <f t="array" ref="AN14">IFERROR(ROUND(_xlfn.XLOOKUP(AN$3&amp;$N14,$F$3:$F$643&amp;$G$3:$G$643,$H$3:$H$643,""),2),
                   IF(OR(
                             OR(_xlfn.XMATCH(AN$3,_xlfn.ANCHORARRAY($P$3))&lt;=2,(COUNT(_xlfn.ANCHORARRAY($P$3))-_xlfn.XMATCH(AN$3,_xlfn.ANCHORARRAY($P$3))+1)&lt;=2),
                             OR(_xlfn.XMATCH($N14,_xlfn.ANCHORARRAY($N$5))&lt;=2,(COUNT(_xlfn.ANCHORARRAY($N$5))-_xlfn.XMATCH($N14,_xlfn.ANCHORARRAY($N$5))+1)&lt;=2),
OR(COUNT(_xlfn._xlws.FILTER($F$101:$F$108,($F$101:$F$108=AN$3)*($G$101:$G$108=$N14)))=1,
        ISODD(COUNT(_xlfn._xlws.SORT(_xlfn._xlws.FILTER($G$101:$G$108,($F$101:$F$108=AN$3)*($G$101:$G$108&lt;=$N14)))))),
OR(COUNT(_xlfn._xlws.FILTER($F$101:$F$108,($F$101:$F$108=AN$3)*($G$101:$G$108=$N14)))=1,
        ISODD(COUNT(_xlfn._xlws.SORT(_xlfn._xlws.FILTER($F$101:$F$108,($G$101:$G$108=$N14)*($F$101:$F$108&lt;=AN$3))))))
),$L$8,""))</f>
        <v/>
      </c>
      <c r="AO14" s="21" t="str" cm="1">
        <f t="array" ref="AO14">IFERROR(ROUND(_xlfn.XLOOKUP(AO$3&amp;$N14,$F$3:$F$643&amp;$G$3:$G$643,$H$3:$H$643,""),2),
                   IF(OR(
                             OR(_xlfn.XMATCH(AO$3,_xlfn.ANCHORARRAY($P$3))&lt;=2,(COUNT(_xlfn.ANCHORARRAY($P$3))-_xlfn.XMATCH(AO$3,_xlfn.ANCHORARRAY($P$3))+1)&lt;=2),
                             OR(_xlfn.XMATCH($N14,_xlfn.ANCHORARRAY($N$5))&lt;=2,(COUNT(_xlfn.ANCHORARRAY($N$5))-_xlfn.XMATCH($N14,_xlfn.ANCHORARRAY($N$5))+1)&lt;=2),
OR(COUNT(_xlfn._xlws.FILTER($F$101:$F$108,($F$101:$F$108=AO$3)*($G$101:$G$108=$N14)))=1,
        ISODD(COUNT(_xlfn._xlws.SORT(_xlfn._xlws.FILTER($G$101:$G$108,($F$101:$F$108=AO$3)*($G$101:$G$108&lt;=$N14)))))),
OR(COUNT(_xlfn._xlws.FILTER($F$101:$F$108,($F$101:$F$108=AO$3)*($G$101:$G$108=$N14)))=1,
        ISODD(COUNT(_xlfn._xlws.SORT(_xlfn._xlws.FILTER($F$101:$F$108,($G$101:$G$108=$N14)*($F$101:$F$108&lt;=AO$3))))))
),$L$8,""))</f>
        <v/>
      </c>
      <c r="AP14" s="21" cm="1">
        <f t="array" ref="AP14">IFERROR(ROUND(_xlfn.XLOOKUP(AP$3&amp;$N14,$F$3:$F$643&amp;$G$3:$G$643,$H$3:$H$643,""),2),
                   IF(OR(
                             OR(_xlfn.XMATCH(AP$3,_xlfn.ANCHORARRAY($P$3))&lt;=2,(COUNT(_xlfn.ANCHORARRAY($P$3))-_xlfn.XMATCH(AP$3,_xlfn.ANCHORARRAY($P$3))+1)&lt;=2),
                             OR(_xlfn.XMATCH($N14,_xlfn.ANCHORARRAY($N$5))&lt;=2,(COUNT(_xlfn.ANCHORARRAY($N$5))-_xlfn.XMATCH($N14,_xlfn.ANCHORARRAY($N$5))+1)&lt;=2),
OR(COUNT(_xlfn._xlws.FILTER($F$101:$F$108,($F$101:$F$108=AP$3)*($G$101:$G$108=$N14)))=1,
        ISODD(COUNT(_xlfn._xlws.SORT(_xlfn._xlws.FILTER($G$101:$G$108,($F$101:$F$108=AP$3)*($G$101:$G$108&lt;=$N14)))))),
OR(COUNT(_xlfn._xlws.FILTER($F$101:$F$108,($F$101:$F$108=AP$3)*($G$101:$G$108=$N14)))=1,
        ISODD(COUNT(_xlfn._xlws.SORT(_xlfn._xlws.FILTER($F$101:$F$108,($G$101:$G$108=$N14)*($F$101:$F$108&lt;=AP$3))))))
),$L$8,""))</f>
        <v>-0.4</v>
      </c>
      <c r="AQ14" s="21" t="str" cm="1">
        <f t="array" ref="AQ14">IFERROR(ROUND(_xlfn.XLOOKUP(AQ$3&amp;$N14,$F$3:$F$643&amp;$G$3:$G$643,$H$3:$H$643,""),2),
                   IF(OR(
                             OR(_xlfn.XMATCH(AQ$3,_xlfn.ANCHORARRAY($P$3))&lt;=2,(COUNT(_xlfn.ANCHORARRAY($P$3))-_xlfn.XMATCH(AQ$3,_xlfn.ANCHORARRAY($P$3))+1)&lt;=2),
                             OR(_xlfn.XMATCH($N14,_xlfn.ANCHORARRAY($N$5))&lt;=2,(COUNT(_xlfn.ANCHORARRAY($N$5))-_xlfn.XMATCH($N14,_xlfn.ANCHORARRAY($N$5))+1)&lt;=2),
OR(COUNT(_xlfn._xlws.FILTER($F$101:$F$108,($F$101:$F$108=AQ$3)*($G$101:$G$108=$N14)))=1,
        ISODD(COUNT(_xlfn._xlws.SORT(_xlfn._xlws.FILTER($G$101:$G$108,($F$101:$F$108=AQ$3)*($G$101:$G$108&lt;=$N14)))))),
OR(COUNT(_xlfn._xlws.FILTER($F$101:$F$108,($F$101:$F$108=AQ$3)*($G$101:$G$108=$N14)))=1,
        ISODD(COUNT(_xlfn._xlws.SORT(_xlfn._xlws.FILTER($F$101:$F$108,($G$101:$G$108=$N14)*($F$101:$F$108&lt;=AQ$3))))))
),$L$8,""))</f>
        <v/>
      </c>
      <c r="AR14" s="21" cm="1">
        <f t="array" ref="AR14">IFERROR(ROUND(_xlfn.XLOOKUP(AR$3&amp;$N14,$F$3:$F$643&amp;$G$3:$G$643,$H$3:$H$643,""),2),
                   IF(OR(
                             OR(_xlfn.XMATCH(AR$3,_xlfn.ANCHORARRAY($P$3))&lt;=2,(COUNT(_xlfn.ANCHORARRAY($P$3))-_xlfn.XMATCH(AR$3,_xlfn.ANCHORARRAY($P$3))+1)&lt;=2),
                             OR(_xlfn.XMATCH($N14,_xlfn.ANCHORARRAY($N$5))&lt;=2,(COUNT(_xlfn.ANCHORARRAY($N$5))-_xlfn.XMATCH($N14,_xlfn.ANCHORARRAY($N$5))+1)&lt;=2),
OR(COUNT(_xlfn._xlws.FILTER($F$101:$F$108,($F$101:$F$108=AR$3)*($G$101:$G$108=$N14)))=1,
        ISODD(COUNT(_xlfn._xlws.SORT(_xlfn._xlws.FILTER($G$101:$G$108,($F$101:$F$108=AR$3)*($G$101:$G$108&lt;=$N14)))))),
OR(COUNT(_xlfn._xlws.FILTER($F$101:$F$108,($F$101:$F$108=AR$3)*($G$101:$G$108=$N14)))=1,
        ISODD(COUNT(_xlfn._xlws.SORT(_xlfn._xlws.FILTER($F$101:$F$108,($G$101:$G$108=$N14)*($F$101:$F$108&lt;=AR$3))))))
),$L$8,""))</f>
        <v>-0.4</v>
      </c>
      <c r="AS14" s="21" cm="1">
        <f t="array" ref="AS14">IFERROR(ROUND(_xlfn.XLOOKUP(AS$3&amp;$N14,$F$3:$F$643&amp;$G$3:$G$643,$H$3:$H$643,""),2),
                   IF(OR(
                             OR(_xlfn.XMATCH(AS$3,_xlfn.ANCHORARRAY($P$3))&lt;=2,(COUNT(_xlfn.ANCHORARRAY($P$3))-_xlfn.XMATCH(AS$3,_xlfn.ANCHORARRAY($P$3))+1)&lt;=2),
                             OR(_xlfn.XMATCH($N14,_xlfn.ANCHORARRAY($N$5))&lt;=2,(COUNT(_xlfn.ANCHORARRAY($N$5))-_xlfn.XMATCH($N14,_xlfn.ANCHORARRAY($N$5))+1)&lt;=2),
OR(COUNT(_xlfn._xlws.FILTER($F$101:$F$108,($F$101:$F$108=AS$3)*($G$101:$G$108=$N14)))=1,
        ISODD(COUNT(_xlfn._xlws.SORT(_xlfn._xlws.FILTER($G$101:$G$108,($F$101:$F$108=AS$3)*($G$101:$G$108&lt;=$N14)))))),
OR(COUNT(_xlfn._xlws.FILTER($F$101:$F$108,($F$101:$F$108=AS$3)*($G$101:$G$108=$N14)))=1,
        ISODD(COUNT(_xlfn._xlws.SORT(_xlfn._xlws.FILTER($F$101:$F$108,($G$101:$G$108=$N14)*($F$101:$F$108&lt;=AS$3))))))
),$L$8,""))</f>
        <v>-0.4</v>
      </c>
      <c r="AT14" s="21" t="str" cm="1">
        <f t="array" ref="AT14">IFERROR(ROUND(_xlfn.XLOOKUP(AT$3&amp;$N14,$F$3:$F$643&amp;$G$3:$G$643,$H$3:$H$643,""),2),
                   IF(OR(
                             OR(_xlfn.XMATCH(AT$3,_xlfn.ANCHORARRAY($P$3))&lt;=2,(COUNT(_xlfn.ANCHORARRAY($P$3))-_xlfn.XMATCH(AT$3,_xlfn.ANCHORARRAY($P$3))+1)&lt;=2),
                             OR(_xlfn.XMATCH($N14,_xlfn.ANCHORARRAY($N$5))&lt;=2,(COUNT(_xlfn.ANCHORARRAY($N$5))-_xlfn.XMATCH($N14,_xlfn.ANCHORARRAY($N$5))+1)&lt;=2),
OR(COUNT(_xlfn._xlws.FILTER($F$101:$F$108,($F$101:$F$108=AT$3)*($G$101:$G$108=$N14)))=1,
        ISODD(COUNT(_xlfn._xlws.SORT(_xlfn._xlws.FILTER($G$101:$G$108,($F$101:$F$108=AT$3)*($G$101:$G$108&lt;=$N14)))))),
OR(COUNT(_xlfn._xlws.FILTER($F$101:$F$108,($F$101:$F$108=AT$3)*($G$101:$G$108=$N14)))=1,
        ISODD(COUNT(_xlfn._xlws.SORT(_xlfn._xlws.FILTER($F$101:$F$108,($G$101:$G$108=$N14)*($F$101:$F$108&lt;=AT$3))))))
),$L$8,""))</f>
        <v/>
      </c>
      <c r="AU14" s="21" cm="1">
        <f t="array" ref="AU14">IFERROR(ROUND(_xlfn.XLOOKUP(AU$3&amp;$N14,$F$3:$F$643&amp;$G$3:$G$643,$H$3:$H$643,""),2),
                   IF(OR(
                             OR(_xlfn.XMATCH(AU$3,_xlfn.ANCHORARRAY($P$3))&lt;=2,(COUNT(_xlfn.ANCHORARRAY($P$3))-_xlfn.XMATCH(AU$3,_xlfn.ANCHORARRAY($P$3))+1)&lt;=2),
                             OR(_xlfn.XMATCH($N14,_xlfn.ANCHORARRAY($N$5))&lt;=2,(COUNT(_xlfn.ANCHORARRAY($N$5))-_xlfn.XMATCH($N14,_xlfn.ANCHORARRAY($N$5))+1)&lt;=2),
OR(COUNT(_xlfn._xlws.FILTER($F$101:$F$108,($F$101:$F$108=AU$3)*($G$101:$G$108=$N14)))=1,
        ISODD(COUNT(_xlfn._xlws.SORT(_xlfn._xlws.FILTER($G$101:$G$108,($F$101:$F$108=AU$3)*($G$101:$G$108&lt;=$N14)))))),
OR(COUNT(_xlfn._xlws.FILTER($F$101:$F$108,($F$101:$F$108=AU$3)*($G$101:$G$108=$N14)))=1,
        ISODD(COUNT(_xlfn._xlws.SORT(_xlfn._xlws.FILTER($F$101:$F$108,($G$101:$G$108=$N14)*($F$101:$F$108&lt;=AU$3))))))
),$L$8,""))</f>
        <v>0</v>
      </c>
      <c r="AV14" s="21" cm="1">
        <f t="array" ref="AV14">IFERROR(ROUND(_xlfn.XLOOKUP(AV$3&amp;$N14,$F$3:$F$643&amp;$G$3:$G$643,$H$3:$H$643,""),2),
                   IF(OR(
                             OR(_xlfn.XMATCH(AV$3,_xlfn.ANCHORARRAY($P$3))&lt;=2,(COUNT(_xlfn.ANCHORARRAY($P$3))-_xlfn.XMATCH(AV$3,_xlfn.ANCHORARRAY($P$3))+1)&lt;=2),
                             OR(_xlfn.XMATCH($N14,_xlfn.ANCHORARRAY($N$5))&lt;=2,(COUNT(_xlfn.ANCHORARRAY($N$5))-_xlfn.XMATCH($N14,_xlfn.ANCHORARRAY($N$5))+1)&lt;=2),
OR(COUNT(_xlfn._xlws.FILTER($F$101:$F$108,($F$101:$F$108=AV$3)*($G$101:$G$108=$N14)))=1,
        ISODD(COUNT(_xlfn._xlws.SORT(_xlfn._xlws.FILTER($G$101:$G$108,($F$101:$F$108=AV$3)*($G$101:$G$108&lt;=$N14)))))),
OR(COUNT(_xlfn._xlws.FILTER($F$101:$F$108,($F$101:$F$108=AV$3)*($G$101:$G$108=$N14)))=1,
        ISODD(COUNT(_xlfn._xlws.SORT(_xlfn._xlws.FILTER($F$101:$F$108,($G$101:$G$108=$N14)*($F$101:$F$108&lt;=AV$3))))))
),$L$8,""))</f>
        <v>-9</v>
      </c>
      <c r="AW14" s="21" cm="1">
        <f t="array" ref="AW14">IFERROR(ROUND(_xlfn.XLOOKUP(AW$3&amp;$N14,$F$3:$F$643&amp;$G$3:$G$643,$H$3:$H$643,""),2),
                   IF(OR(
                             OR(_xlfn.XMATCH(AW$3,_xlfn.ANCHORARRAY($P$3))&lt;=2,(COUNT(_xlfn.ANCHORARRAY($P$3))-_xlfn.XMATCH(AW$3,_xlfn.ANCHORARRAY($P$3))+1)&lt;=2),
                             OR(_xlfn.XMATCH($N14,_xlfn.ANCHORARRAY($N$5))&lt;=2,(COUNT(_xlfn.ANCHORARRAY($N$5))-_xlfn.XMATCH($N14,_xlfn.ANCHORARRAY($N$5))+1)&lt;=2),
OR(COUNT(_xlfn._xlws.FILTER($F$101:$F$108,($F$101:$F$108=AW$3)*($G$101:$G$108=$N14)))=1,
        ISODD(COUNT(_xlfn._xlws.SORT(_xlfn._xlws.FILTER($G$101:$G$108,($F$101:$F$108=AW$3)*($G$101:$G$108&lt;=$N14)))))),
OR(COUNT(_xlfn._xlws.FILTER($F$101:$F$108,($F$101:$F$108=AW$3)*($G$101:$G$108=$N14)))=1,
        ISODD(COUNT(_xlfn._xlws.SORT(_xlfn._xlws.FILTER($F$101:$F$108,($G$101:$G$108=$N14)*($F$101:$F$108&lt;=AW$3))))))
),$L$8,""))</f>
        <v>-9</v>
      </c>
      <c r="AX14" s="21"/>
      <c r="AY14" s="21"/>
      <c r="AZ14" s="15"/>
      <c r="BA14" s="77"/>
      <c r="BB14" s="98" t="str">
        <f t="shared" si="5"/>
        <v xml:space="preserve">-9-90-0.5-0.6-0.601.30-0.4-0.4-0.40-9-9; </v>
      </c>
      <c r="BC14" s="98" t="s">
        <v>575</v>
      </c>
      <c r="BD14" s="77"/>
      <c r="BE14" s="77"/>
      <c r="BF14" s="77"/>
      <c r="BG14" s="77"/>
      <c r="BH14" s="77"/>
      <c r="BJ14"/>
      <c r="BK14">
        <v>12</v>
      </c>
      <c r="BL14" s="33"/>
    </row>
    <row r="15" spans="1:64" ht="20.100000000000001" customHeight="1" x14ac:dyDescent="0.3">
      <c r="A15" s="7" t="s">
        <v>80</v>
      </c>
      <c r="B15" s="9" t="s">
        <v>366</v>
      </c>
      <c r="C15" s="17">
        <f t="shared" si="1"/>
        <v>52.825400000000002</v>
      </c>
      <c r="D15" s="18">
        <f t="shared" si="1"/>
        <v>110.82089999999999</v>
      </c>
      <c r="E15" s="64">
        <f t="shared" si="1"/>
        <v>0</v>
      </c>
      <c r="F15" s="17">
        <f t="shared" si="2"/>
        <v>9.8000000000000007</v>
      </c>
      <c r="G15" s="18">
        <f t="shared" si="3"/>
        <v>5.77</v>
      </c>
      <c r="H15" s="19">
        <f t="shared" si="4"/>
        <v>0</v>
      </c>
      <c r="I15" s="8" t="str" cm="1">
        <f t="array" ref="I15">_xlfn.CONCAT(ROUND(F15:H15,2)&amp;", ")</f>
        <v xml:space="preserve">9.8, 5.77, 0, </v>
      </c>
      <c r="J15" s="8"/>
      <c r="K15" s="7" t="str" cm="1">
        <f t="array" aca="1" ref="K15" ca="1">LOWER(INDEX($C$2:$E$2,1,ROW(A3)))&amp;" = ["&amp;_xlfn.CONCAT(ROUND(OFFSET($F$3:$F$23,,ROW(A3)-1),2)&amp;", ")&amp;"]"</f>
        <v>z = [0, 0, 0, 0, 0, 0, 0, 0, 0, 0, 0, 0, 0, 0, 0, 0, 0, 0, 0, 0, 0, ]</v>
      </c>
      <c r="L15" s="7" t="s">
        <v>490</v>
      </c>
      <c r="M15" s="8"/>
      <c r="N15" s="31">
        <v>11.07</v>
      </c>
      <c r="O15" s="15"/>
      <c r="P15" s="21" cm="1">
        <f t="array" ref="P15">IFERROR(ROUND(_xlfn.XLOOKUP(P$3&amp;$N15,$F$3:$F$643&amp;$G$3:$G$643,$H$3:$H$643,""),2),
                   IF(OR(
                             OR(_xlfn.XMATCH(P$3,_xlfn.ANCHORARRAY($P$3))&lt;=2,(COUNT(_xlfn.ANCHORARRAY($P$3))-_xlfn.XMATCH(P$3,_xlfn.ANCHORARRAY($P$3))+1)&lt;=2),
                             OR(_xlfn.XMATCH($N15,_xlfn.ANCHORARRAY($N$5))&lt;=2,(COUNT(_xlfn.ANCHORARRAY($N$5))-_xlfn.XMATCH($N15,_xlfn.ANCHORARRAY($N$5))+1)&lt;=2),
OR(COUNT(_xlfn._xlws.FILTER($F$101:$F$108,($F$101:$F$108=P$3)*($G$101:$G$108=$N15)))=1,
        ISODD(COUNT(_xlfn._xlws.SORT(_xlfn._xlws.FILTER($G$101:$G$108,($F$101:$F$108=P$3)*($G$101:$G$108&lt;=$N15)))))),
OR(COUNT(_xlfn._xlws.FILTER($F$101:$F$108,($F$101:$F$108=P$3)*($G$101:$G$108=$N15)))=1,
        ISODD(COUNT(_xlfn._xlws.SORT(_xlfn._xlws.FILTER($F$101:$F$108,($G$101:$G$108=$N15)*($F$101:$F$108&lt;=P$3))))))
),$L$8,""))</f>
        <v>-9</v>
      </c>
      <c r="Q15" s="21" cm="1">
        <f t="array" ref="Q15">IFERROR(ROUND(_xlfn.XLOOKUP(Q$3&amp;$N15,$F$3:$F$643&amp;$G$3:$G$643,$H$3:$H$643,""),2),
                   IF(OR(
                             OR(_xlfn.XMATCH(Q$3,_xlfn.ANCHORARRAY($P$3))&lt;=2,(COUNT(_xlfn.ANCHORARRAY($P$3))-_xlfn.XMATCH(Q$3,_xlfn.ANCHORARRAY($P$3))+1)&lt;=2),
                             OR(_xlfn.XMATCH($N15,_xlfn.ANCHORARRAY($N$5))&lt;=2,(COUNT(_xlfn.ANCHORARRAY($N$5))-_xlfn.XMATCH($N15,_xlfn.ANCHORARRAY($N$5))+1)&lt;=2),
OR(COUNT(_xlfn._xlws.FILTER($F$101:$F$108,($F$101:$F$108=Q$3)*($G$101:$G$108=$N15)))=1,
        ISODD(COUNT(_xlfn._xlws.SORT(_xlfn._xlws.FILTER($G$101:$G$108,($F$101:$F$108=Q$3)*($G$101:$G$108&lt;=$N15)))))),
OR(COUNT(_xlfn._xlws.FILTER($F$101:$F$108,($F$101:$F$108=Q$3)*($G$101:$G$108=$N15)))=1,
        ISODD(COUNT(_xlfn._xlws.SORT(_xlfn._xlws.FILTER($F$101:$F$108,($G$101:$G$108=$N15)*($F$101:$F$108&lt;=Q$3))))))
),$L$8,""))</f>
        <v>-9</v>
      </c>
      <c r="R15" s="21" t="str" cm="1">
        <f t="array" ref="R15">IFERROR(ROUND(_xlfn.XLOOKUP(R$3&amp;$N15,$F$3:$F$643&amp;$G$3:$G$643,$H$3:$H$643,""),2),
                   IF(OR(
                             OR(_xlfn.XMATCH(R$3,_xlfn.ANCHORARRAY($P$3))&lt;=2,(COUNT(_xlfn.ANCHORARRAY($P$3))-_xlfn.XMATCH(R$3,_xlfn.ANCHORARRAY($P$3))+1)&lt;=2),
                             OR(_xlfn.XMATCH($N15,_xlfn.ANCHORARRAY($N$5))&lt;=2,(COUNT(_xlfn.ANCHORARRAY($N$5))-_xlfn.XMATCH($N15,_xlfn.ANCHORARRAY($N$5))+1)&lt;=2),
OR(COUNT(_xlfn._xlws.FILTER($F$101:$F$108,($F$101:$F$108=R$3)*($G$101:$G$108=$N15)))=1,
        ISODD(COUNT(_xlfn._xlws.SORT(_xlfn._xlws.FILTER($G$101:$G$108,($F$101:$F$108=R$3)*($G$101:$G$108&lt;=$N15)))))),
OR(COUNT(_xlfn._xlws.FILTER($F$101:$F$108,($F$101:$F$108=R$3)*($G$101:$G$108=$N15)))=1,
        ISODD(COUNT(_xlfn._xlws.SORT(_xlfn._xlws.FILTER($F$101:$F$108,($G$101:$G$108=$N15)*($F$101:$F$108&lt;=R$3))))))
),$L$8,""))</f>
        <v/>
      </c>
      <c r="S15" s="21" t="str" cm="1">
        <f t="array" ref="S15">IFERROR(ROUND(_xlfn.XLOOKUP(S$3&amp;$N15,$F$3:$F$643&amp;$G$3:$G$643,$H$3:$H$643,""),2),
                   IF(OR(
                             OR(_xlfn.XMATCH(S$3,_xlfn.ANCHORARRAY($P$3))&lt;=2,(COUNT(_xlfn.ANCHORARRAY($P$3))-_xlfn.XMATCH(S$3,_xlfn.ANCHORARRAY($P$3))+1)&lt;=2),
                             OR(_xlfn.XMATCH($N15,_xlfn.ANCHORARRAY($N$5))&lt;=2,(COUNT(_xlfn.ANCHORARRAY($N$5))-_xlfn.XMATCH($N15,_xlfn.ANCHORARRAY($N$5))+1)&lt;=2),
OR(COUNT(_xlfn._xlws.FILTER($F$101:$F$108,($F$101:$F$108=S$3)*($G$101:$G$108=$N15)))=1,
        ISODD(COUNT(_xlfn._xlws.SORT(_xlfn._xlws.FILTER($G$101:$G$108,($F$101:$F$108=S$3)*($G$101:$G$108&lt;=$N15)))))),
OR(COUNT(_xlfn._xlws.FILTER($F$101:$F$108,($F$101:$F$108=S$3)*($G$101:$G$108=$N15)))=1,
        ISODD(COUNT(_xlfn._xlws.SORT(_xlfn._xlws.FILTER($F$101:$F$108,($G$101:$G$108=$N15)*($F$101:$F$108&lt;=S$3))))))
),$L$8,""))</f>
        <v/>
      </c>
      <c r="T15" s="21" t="str" cm="1">
        <f t="array" ref="T15">IFERROR(ROUND(_xlfn.XLOOKUP(T$3&amp;$N15,$F$3:$F$643&amp;$G$3:$G$643,$H$3:$H$643,""),2),
                   IF(OR(
                             OR(_xlfn.XMATCH(T$3,_xlfn.ANCHORARRAY($P$3))&lt;=2,(COUNT(_xlfn.ANCHORARRAY($P$3))-_xlfn.XMATCH(T$3,_xlfn.ANCHORARRAY($P$3))+1)&lt;=2),
                             OR(_xlfn.XMATCH($N15,_xlfn.ANCHORARRAY($N$5))&lt;=2,(COUNT(_xlfn.ANCHORARRAY($N$5))-_xlfn.XMATCH($N15,_xlfn.ANCHORARRAY($N$5))+1)&lt;=2),
OR(COUNT(_xlfn._xlws.FILTER($F$101:$F$108,($F$101:$F$108=T$3)*($G$101:$G$108=$N15)))=1,
        ISODD(COUNT(_xlfn._xlws.SORT(_xlfn._xlws.FILTER($G$101:$G$108,($F$101:$F$108=T$3)*($G$101:$G$108&lt;=$N15)))))),
OR(COUNT(_xlfn._xlws.FILTER($F$101:$F$108,($F$101:$F$108=T$3)*($G$101:$G$108=$N15)))=1,
        ISODD(COUNT(_xlfn._xlws.SORT(_xlfn._xlws.FILTER($F$101:$F$108,($G$101:$G$108=$N15)*($F$101:$F$108&lt;=T$3))))))
),$L$8,""))</f>
        <v/>
      </c>
      <c r="U15" s="21" t="str" cm="1">
        <f t="array" ref="U15">IFERROR(ROUND(_xlfn.XLOOKUP(U$3&amp;$N15,$F$3:$F$643&amp;$G$3:$G$643,$H$3:$H$643,""),2),
                   IF(OR(
                             OR(_xlfn.XMATCH(U$3,_xlfn.ANCHORARRAY($P$3))&lt;=2,(COUNT(_xlfn.ANCHORARRAY($P$3))-_xlfn.XMATCH(U$3,_xlfn.ANCHORARRAY($P$3))+1)&lt;=2),
                             OR(_xlfn.XMATCH($N15,_xlfn.ANCHORARRAY($N$5))&lt;=2,(COUNT(_xlfn.ANCHORARRAY($N$5))-_xlfn.XMATCH($N15,_xlfn.ANCHORARRAY($N$5))+1)&lt;=2),
OR(COUNT(_xlfn._xlws.FILTER($F$101:$F$108,($F$101:$F$108=U$3)*($G$101:$G$108=$N15)))=1,
        ISODD(COUNT(_xlfn._xlws.SORT(_xlfn._xlws.FILTER($G$101:$G$108,($F$101:$F$108=U$3)*($G$101:$G$108&lt;=$N15)))))),
OR(COUNT(_xlfn._xlws.FILTER($F$101:$F$108,($F$101:$F$108=U$3)*($G$101:$G$108=$N15)))=1,
        ISODD(COUNT(_xlfn._xlws.SORT(_xlfn._xlws.FILTER($F$101:$F$108,($G$101:$G$108=$N15)*($F$101:$F$108&lt;=U$3))))))
),$L$8,""))</f>
        <v/>
      </c>
      <c r="V15" s="21" t="str" cm="1">
        <f t="array" ref="V15">IFERROR(ROUND(_xlfn.XLOOKUP(V$3&amp;$N15,$F$3:$F$643&amp;$G$3:$G$643,$H$3:$H$643,""),2),
                   IF(OR(
                             OR(_xlfn.XMATCH(V$3,_xlfn.ANCHORARRAY($P$3))&lt;=2,(COUNT(_xlfn.ANCHORARRAY($P$3))-_xlfn.XMATCH(V$3,_xlfn.ANCHORARRAY($P$3))+1)&lt;=2),
                             OR(_xlfn.XMATCH($N15,_xlfn.ANCHORARRAY($N$5))&lt;=2,(COUNT(_xlfn.ANCHORARRAY($N$5))-_xlfn.XMATCH($N15,_xlfn.ANCHORARRAY($N$5))+1)&lt;=2),
OR(COUNT(_xlfn._xlws.FILTER($F$101:$F$108,($F$101:$F$108=V$3)*($G$101:$G$108=$N15)))=1,
        ISODD(COUNT(_xlfn._xlws.SORT(_xlfn._xlws.FILTER($G$101:$G$108,($F$101:$F$108=V$3)*($G$101:$G$108&lt;=$N15)))))),
OR(COUNT(_xlfn._xlws.FILTER($F$101:$F$108,($F$101:$F$108=V$3)*($G$101:$G$108=$N15)))=1,
        ISODD(COUNT(_xlfn._xlws.SORT(_xlfn._xlws.FILTER($F$101:$F$108,($G$101:$G$108=$N15)*($F$101:$F$108&lt;=V$3))))))
),$L$8,""))</f>
        <v/>
      </c>
      <c r="W15" s="21" t="str" cm="1">
        <f t="array" ref="W15">IFERROR(ROUND(_xlfn.XLOOKUP(W$3&amp;$N15,$F$3:$F$643&amp;$G$3:$G$643,$H$3:$H$643,""),2),
                   IF(OR(
                             OR(_xlfn.XMATCH(W$3,_xlfn.ANCHORARRAY($P$3))&lt;=2,(COUNT(_xlfn.ANCHORARRAY($P$3))-_xlfn.XMATCH(W$3,_xlfn.ANCHORARRAY($P$3))+1)&lt;=2),
                             OR(_xlfn.XMATCH($N15,_xlfn.ANCHORARRAY($N$5))&lt;=2,(COUNT(_xlfn.ANCHORARRAY($N$5))-_xlfn.XMATCH($N15,_xlfn.ANCHORARRAY($N$5))+1)&lt;=2),
OR(COUNT(_xlfn._xlws.FILTER($F$101:$F$108,($F$101:$F$108=W$3)*($G$101:$G$108=$N15)))=1,
        ISODD(COUNT(_xlfn._xlws.SORT(_xlfn._xlws.FILTER($G$101:$G$108,($F$101:$F$108=W$3)*($G$101:$G$108&lt;=$N15)))))),
OR(COUNT(_xlfn._xlws.FILTER($F$101:$F$108,($F$101:$F$108=W$3)*($G$101:$G$108=$N15)))=1,
        ISODD(COUNT(_xlfn._xlws.SORT(_xlfn._xlws.FILTER($F$101:$F$108,($G$101:$G$108=$N15)*($F$101:$F$108&lt;=W$3))))))
),$L$8,""))</f>
        <v/>
      </c>
      <c r="X15" s="21" t="str" cm="1">
        <f t="array" ref="X15">IFERROR(ROUND(_xlfn.XLOOKUP(X$3&amp;$N15,$F$3:$F$643&amp;$G$3:$G$643,$H$3:$H$643,""),2),
                   IF(OR(
                             OR(_xlfn.XMATCH(X$3,_xlfn.ANCHORARRAY($P$3))&lt;=2,(COUNT(_xlfn.ANCHORARRAY($P$3))-_xlfn.XMATCH(X$3,_xlfn.ANCHORARRAY($P$3))+1)&lt;=2),
                             OR(_xlfn.XMATCH($N15,_xlfn.ANCHORARRAY($N$5))&lt;=2,(COUNT(_xlfn.ANCHORARRAY($N$5))-_xlfn.XMATCH($N15,_xlfn.ANCHORARRAY($N$5))+1)&lt;=2),
OR(COUNT(_xlfn._xlws.FILTER($F$101:$F$108,($F$101:$F$108=X$3)*($G$101:$G$108=$N15)))=1,
        ISODD(COUNT(_xlfn._xlws.SORT(_xlfn._xlws.FILTER($G$101:$G$108,($F$101:$F$108=X$3)*($G$101:$G$108&lt;=$N15)))))),
OR(COUNT(_xlfn._xlws.FILTER($F$101:$F$108,($F$101:$F$108=X$3)*($G$101:$G$108=$N15)))=1,
        ISODD(COUNT(_xlfn._xlws.SORT(_xlfn._xlws.FILTER($F$101:$F$108,($G$101:$G$108=$N15)*($F$101:$F$108&lt;=X$3))))))
),$L$8,""))</f>
        <v/>
      </c>
      <c r="Y15" s="21" t="str" cm="1">
        <f t="array" ref="Y15">IFERROR(ROUND(_xlfn.XLOOKUP(Y$3&amp;$N15,$F$3:$F$643&amp;$G$3:$G$643,$H$3:$H$643,""),2),
                   IF(OR(
                             OR(_xlfn.XMATCH(Y$3,_xlfn.ANCHORARRAY($P$3))&lt;=2,(COUNT(_xlfn.ANCHORARRAY($P$3))-_xlfn.XMATCH(Y$3,_xlfn.ANCHORARRAY($P$3))+1)&lt;=2),
                             OR(_xlfn.XMATCH($N15,_xlfn.ANCHORARRAY($N$5))&lt;=2,(COUNT(_xlfn.ANCHORARRAY($N$5))-_xlfn.XMATCH($N15,_xlfn.ANCHORARRAY($N$5))+1)&lt;=2),
OR(COUNT(_xlfn._xlws.FILTER($F$101:$F$108,($F$101:$F$108=Y$3)*($G$101:$G$108=$N15)))=1,
        ISODD(COUNT(_xlfn._xlws.SORT(_xlfn._xlws.FILTER($G$101:$G$108,($F$101:$F$108=Y$3)*($G$101:$G$108&lt;=$N15)))))),
OR(COUNT(_xlfn._xlws.FILTER($F$101:$F$108,($F$101:$F$108=Y$3)*($G$101:$G$108=$N15)))=1,
        ISODD(COUNT(_xlfn._xlws.SORT(_xlfn._xlws.FILTER($F$101:$F$108,($G$101:$G$108=$N15)*($F$101:$F$108&lt;=Y$3))))))
),$L$8,""))</f>
        <v/>
      </c>
      <c r="Z15" s="21" t="str" cm="1">
        <f t="array" ref="Z15">IFERROR(ROUND(_xlfn.XLOOKUP(Z$3&amp;$N15,$F$3:$F$643&amp;$G$3:$G$643,$H$3:$H$643,""),2),
                   IF(OR(
                             OR(_xlfn.XMATCH(Z$3,_xlfn.ANCHORARRAY($P$3))&lt;=2,(COUNT(_xlfn.ANCHORARRAY($P$3))-_xlfn.XMATCH(Z$3,_xlfn.ANCHORARRAY($P$3))+1)&lt;=2),
                             OR(_xlfn.XMATCH($N15,_xlfn.ANCHORARRAY($N$5))&lt;=2,(COUNT(_xlfn.ANCHORARRAY($N$5))-_xlfn.XMATCH($N15,_xlfn.ANCHORARRAY($N$5))+1)&lt;=2),
OR(COUNT(_xlfn._xlws.FILTER($F$101:$F$108,($F$101:$F$108=Z$3)*($G$101:$G$108=$N15)))=1,
        ISODD(COUNT(_xlfn._xlws.SORT(_xlfn._xlws.FILTER($G$101:$G$108,($F$101:$F$108=Z$3)*($G$101:$G$108&lt;=$N15)))))),
OR(COUNT(_xlfn._xlws.FILTER($F$101:$F$108,($F$101:$F$108=Z$3)*($G$101:$G$108=$N15)))=1,
        ISODD(COUNT(_xlfn._xlws.SORT(_xlfn._xlws.FILTER($F$101:$F$108,($G$101:$G$108=$N15)*($F$101:$F$108&lt;=Z$3))))))
),$L$8,""))</f>
        <v/>
      </c>
      <c r="AA15" s="21" t="str" cm="1">
        <f t="array" ref="AA15">IFERROR(ROUND(_xlfn.XLOOKUP(AA$3&amp;$N15,$F$3:$F$643&amp;$G$3:$G$643,$H$3:$H$643,""),2),
                   IF(OR(
                             OR(_xlfn.XMATCH(AA$3,_xlfn.ANCHORARRAY($P$3))&lt;=2,(COUNT(_xlfn.ANCHORARRAY($P$3))-_xlfn.XMATCH(AA$3,_xlfn.ANCHORARRAY($P$3))+1)&lt;=2),
                             OR(_xlfn.XMATCH($N15,_xlfn.ANCHORARRAY($N$5))&lt;=2,(COUNT(_xlfn.ANCHORARRAY($N$5))-_xlfn.XMATCH($N15,_xlfn.ANCHORARRAY($N$5))+1)&lt;=2),
OR(COUNT(_xlfn._xlws.FILTER($F$101:$F$108,($F$101:$F$108=AA$3)*($G$101:$G$108=$N15)))=1,
        ISODD(COUNT(_xlfn._xlws.SORT(_xlfn._xlws.FILTER($G$101:$G$108,($F$101:$F$108=AA$3)*($G$101:$G$108&lt;=$N15)))))),
OR(COUNT(_xlfn._xlws.FILTER($F$101:$F$108,($F$101:$F$108=AA$3)*($G$101:$G$108=$N15)))=1,
        ISODD(COUNT(_xlfn._xlws.SORT(_xlfn._xlws.FILTER($F$101:$F$108,($G$101:$G$108=$N15)*($F$101:$F$108&lt;=AA$3))))))
),$L$8,""))</f>
        <v/>
      </c>
      <c r="AB15" s="21" t="str" cm="1">
        <f t="array" ref="AB15">IFERROR(ROUND(_xlfn.XLOOKUP(AB$3&amp;$N15,$F$3:$F$643&amp;$G$3:$G$643,$H$3:$H$643,""),2),
                   IF(OR(
                             OR(_xlfn.XMATCH(AB$3,_xlfn.ANCHORARRAY($P$3))&lt;=2,(COUNT(_xlfn.ANCHORARRAY($P$3))-_xlfn.XMATCH(AB$3,_xlfn.ANCHORARRAY($P$3))+1)&lt;=2),
                             OR(_xlfn.XMATCH($N15,_xlfn.ANCHORARRAY($N$5))&lt;=2,(COUNT(_xlfn.ANCHORARRAY($N$5))-_xlfn.XMATCH($N15,_xlfn.ANCHORARRAY($N$5))+1)&lt;=2),
OR(COUNT(_xlfn._xlws.FILTER($F$101:$F$108,($F$101:$F$108=AB$3)*($G$101:$G$108=$N15)))=1,
        ISODD(COUNT(_xlfn._xlws.SORT(_xlfn._xlws.FILTER($G$101:$G$108,($F$101:$F$108=AB$3)*($G$101:$G$108&lt;=$N15)))))),
OR(COUNT(_xlfn._xlws.FILTER($F$101:$F$108,($F$101:$F$108=AB$3)*($G$101:$G$108=$N15)))=1,
        ISODD(COUNT(_xlfn._xlws.SORT(_xlfn._xlws.FILTER($F$101:$F$108,($G$101:$G$108=$N15)*($F$101:$F$108&lt;=AB$3))))))
),$L$8,""))</f>
        <v/>
      </c>
      <c r="AC15" s="21" t="str" cm="1">
        <f t="array" ref="AC15">IFERROR(ROUND(_xlfn.XLOOKUP(AC$3&amp;$N15,$F$3:$F$643&amp;$G$3:$G$643,$H$3:$H$643,""),2),
                   IF(OR(
                             OR(_xlfn.XMATCH(AC$3,_xlfn.ANCHORARRAY($P$3))&lt;=2,(COUNT(_xlfn.ANCHORARRAY($P$3))-_xlfn.XMATCH(AC$3,_xlfn.ANCHORARRAY($P$3))+1)&lt;=2),
                             OR(_xlfn.XMATCH($N15,_xlfn.ANCHORARRAY($N$5))&lt;=2,(COUNT(_xlfn.ANCHORARRAY($N$5))-_xlfn.XMATCH($N15,_xlfn.ANCHORARRAY($N$5))+1)&lt;=2),
OR(COUNT(_xlfn._xlws.FILTER($F$101:$F$108,($F$101:$F$108=AC$3)*($G$101:$G$108=$N15)))=1,
        ISODD(COUNT(_xlfn._xlws.SORT(_xlfn._xlws.FILTER($G$101:$G$108,($F$101:$F$108=AC$3)*($G$101:$G$108&lt;=$N15)))))),
OR(COUNT(_xlfn._xlws.FILTER($F$101:$F$108,($F$101:$F$108=AC$3)*($G$101:$G$108=$N15)))=1,
        ISODD(COUNT(_xlfn._xlws.SORT(_xlfn._xlws.FILTER($F$101:$F$108,($G$101:$G$108=$N15)*($F$101:$F$108&lt;=AC$3))))))
),$L$8,""))</f>
        <v/>
      </c>
      <c r="AD15" s="21" t="str" cm="1">
        <f t="array" ref="AD15">IFERROR(ROUND(_xlfn.XLOOKUP(AD$3&amp;$N15,$F$3:$F$643&amp;$G$3:$G$643,$H$3:$H$643,""),2),
                   IF(OR(
                             OR(_xlfn.XMATCH(AD$3,_xlfn.ANCHORARRAY($P$3))&lt;=2,(COUNT(_xlfn.ANCHORARRAY($P$3))-_xlfn.XMATCH(AD$3,_xlfn.ANCHORARRAY($P$3))+1)&lt;=2),
                             OR(_xlfn.XMATCH($N15,_xlfn.ANCHORARRAY($N$5))&lt;=2,(COUNT(_xlfn.ANCHORARRAY($N$5))-_xlfn.XMATCH($N15,_xlfn.ANCHORARRAY($N$5))+1)&lt;=2),
OR(COUNT(_xlfn._xlws.FILTER($F$101:$F$108,($F$101:$F$108=AD$3)*($G$101:$G$108=$N15)))=1,
        ISODD(COUNT(_xlfn._xlws.SORT(_xlfn._xlws.FILTER($G$101:$G$108,($F$101:$F$108=AD$3)*($G$101:$G$108&lt;=$N15)))))),
OR(COUNT(_xlfn._xlws.FILTER($F$101:$F$108,($F$101:$F$108=AD$3)*($G$101:$G$108=$N15)))=1,
        ISODD(COUNT(_xlfn._xlws.SORT(_xlfn._xlws.FILTER($F$101:$F$108,($G$101:$G$108=$N15)*($F$101:$F$108&lt;=AD$3))))))
),$L$8,""))</f>
        <v/>
      </c>
      <c r="AE15" s="21" t="str" cm="1">
        <f t="array" ref="AE15">IFERROR(ROUND(_xlfn.XLOOKUP(AE$3&amp;$N15,$F$3:$F$643&amp;$G$3:$G$643,$H$3:$H$643,""),2),
                   IF(OR(
                             OR(_xlfn.XMATCH(AE$3,_xlfn.ANCHORARRAY($P$3))&lt;=2,(COUNT(_xlfn.ANCHORARRAY($P$3))-_xlfn.XMATCH(AE$3,_xlfn.ANCHORARRAY($P$3))+1)&lt;=2),
                             OR(_xlfn.XMATCH($N15,_xlfn.ANCHORARRAY($N$5))&lt;=2,(COUNT(_xlfn.ANCHORARRAY($N$5))-_xlfn.XMATCH($N15,_xlfn.ANCHORARRAY($N$5))+1)&lt;=2),
OR(COUNT(_xlfn._xlws.FILTER($F$101:$F$108,($F$101:$F$108=AE$3)*($G$101:$G$108=$N15)))=1,
        ISODD(COUNT(_xlfn._xlws.SORT(_xlfn._xlws.FILTER($G$101:$G$108,($F$101:$F$108=AE$3)*($G$101:$G$108&lt;=$N15)))))),
OR(COUNT(_xlfn._xlws.FILTER($F$101:$F$108,($F$101:$F$108=AE$3)*($G$101:$G$108=$N15)))=1,
        ISODD(COUNT(_xlfn._xlws.SORT(_xlfn._xlws.FILTER($F$101:$F$108,($G$101:$G$108=$N15)*($F$101:$F$108&lt;=AE$3))))))
),$L$8,""))</f>
        <v/>
      </c>
      <c r="AF15" s="21" t="str" cm="1">
        <f t="array" ref="AF15">IFERROR(ROUND(_xlfn.XLOOKUP(AF$3&amp;$N15,$F$3:$F$643&amp;$G$3:$G$643,$H$3:$H$643,""),2),
                   IF(OR(
                             OR(_xlfn.XMATCH(AF$3,_xlfn.ANCHORARRAY($P$3))&lt;=2,(COUNT(_xlfn.ANCHORARRAY($P$3))-_xlfn.XMATCH(AF$3,_xlfn.ANCHORARRAY($P$3))+1)&lt;=2),
                             OR(_xlfn.XMATCH($N15,_xlfn.ANCHORARRAY($N$5))&lt;=2,(COUNT(_xlfn.ANCHORARRAY($N$5))-_xlfn.XMATCH($N15,_xlfn.ANCHORARRAY($N$5))+1)&lt;=2),
OR(COUNT(_xlfn._xlws.FILTER($F$101:$F$108,($F$101:$F$108=AF$3)*($G$101:$G$108=$N15)))=1,
        ISODD(COUNT(_xlfn._xlws.SORT(_xlfn._xlws.FILTER($G$101:$G$108,($F$101:$F$108=AF$3)*($G$101:$G$108&lt;=$N15)))))),
OR(COUNT(_xlfn._xlws.FILTER($F$101:$F$108,($F$101:$F$108=AF$3)*($G$101:$G$108=$N15)))=1,
        ISODD(COUNT(_xlfn._xlws.SORT(_xlfn._xlws.FILTER($F$101:$F$108,($G$101:$G$108=$N15)*($F$101:$F$108&lt;=AF$3))))))
),$L$8,""))</f>
        <v/>
      </c>
      <c r="AG15" s="21" t="str" cm="1">
        <f t="array" ref="AG15">IFERROR(ROUND(_xlfn.XLOOKUP(AG$3&amp;$N15,$F$3:$F$643&amp;$G$3:$G$643,$H$3:$H$643,""),2),
                   IF(OR(
                             OR(_xlfn.XMATCH(AG$3,_xlfn.ANCHORARRAY($P$3))&lt;=2,(COUNT(_xlfn.ANCHORARRAY($P$3))-_xlfn.XMATCH(AG$3,_xlfn.ANCHORARRAY($P$3))+1)&lt;=2),
                             OR(_xlfn.XMATCH($N15,_xlfn.ANCHORARRAY($N$5))&lt;=2,(COUNT(_xlfn.ANCHORARRAY($N$5))-_xlfn.XMATCH($N15,_xlfn.ANCHORARRAY($N$5))+1)&lt;=2),
OR(COUNT(_xlfn._xlws.FILTER($F$101:$F$108,($F$101:$F$108=AG$3)*($G$101:$G$108=$N15)))=1,
        ISODD(COUNT(_xlfn._xlws.SORT(_xlfn._xlws.FILTER($G$101:$G$108,($F$101:$F$108=AG$3)*($G$101:$G$108&lt;=$N15)))))),
OR(COUNT(_xlfn._xlws.FILTER($F$101:$F$108,($F$101:$F$108=AG$3)*($G$101:$G$108=$N15)))=1,
        ISODD(COUNT(_xlfn._xlws.SORT(_xlfn._xlws.FILTER($F$101:$F$108,($G$101:$G$108=$N15)*($F$101:$F$108&lt;=AG$3))))))
),$L$8,""))</f>
        <v/>
      </c>
      <c r="AH15" s="21" t="str" cm="1">
        <f t="array" ref="AH15">IFERROR(ROUND(_xlfn.XLOOKUP(AH$3&amp;$N15,$F$3:$F$643&amp;$G$3:$G$643,$H$3:$H$643,""),2),
                   IF(OR(
                             OR(_xlfn.XMATCH(AH$3,_xlfn.ANCHORARRAY($P$3))&lt;=2,(COUNT(_xlfn.ANCHORARRAY($P$3))-_xlfn.XMATCH(AH$3,_xlfn.ANCHORARRAY($P$3))+1)&lt;=2),
                             OR(_xlfn.XMATCH($N15,_xlfn.ANCHORARRAY($N$5))&lt;=2,(COUNT(_xlfn.ANCHORARRAY($N$5))-_xlfn.XMATCH($N15,_xlfn.ANCHORARRAY($N$5))+1)&lt;=2),
OR(COUNT(_xlfn._xlws.FILTER($F$101:$F$108,($F$101:$F$108=AH$3)*($G$101:$G$108=$N15)))=1,
        ISODD(COUNT(_xlfn._xlws.SORT(_xlfn._xlws.FILTER($G$101:$G$108,($F$101:$F$108=AH$3)*($G$101:$G$108&lt;=$N15)))))),
OR(COUNT(_xlfn._xlws.FILTER($F$101:$F$108,($F$101:$F$108=AH$3)*($G$101:$G$108=$N15)))=1,
        ISODD(COUNT(_xlfn._xlws.SORT(_xlfn._xlws.FILTER($F$101:$F$108,($G$101:$G$108=$N15)*($F$101:$F$108&lt;=AH$3))))))
),$L$8,""))</f>
        <v/>
      </c>
      <c r="AI15" s="21" t="str" cm="1">
        <f t="array" ref="AI15">IFERROR(ROUND(_xlfn.XLOOKUP(AI$3&amp;$N15,$F$3:$F$643&amp;$G$3:$G$643,$H$3:$H$643,""),2),
                   IF(OR(
                             OR(_xlfn.XMATCH(AI$3,_xlfn.ANCHORARRAY($P$3))&lt;=2,(COUNT(_xlfn.ANCHORARRAY($P$3))-_xlfn.XMATCH(AI$3,_xlfn.ANCHORARRAY($P$3))+1)&lt;=2),
                             OR(_xlfn.XMATCH($N15,_xlfn.ANCHORARRAY($N$5))&lt;=2,(COUNT(_xlfn.ANCHORARRAY($N$5))-_xlfn.XMATCH($N15,_xlfn.ANCHORARRAY($N$5))+1)&lt;=2),
OR(COUNT(_xlfn._xlws.FILTER($F$101:$F$108,($F$101:$F$108=AI$3)*($G$101:$G$108=$N15)))=1,
        ISODD(COUNT(_xlfn._xlws.SORT(_xlfn._xlws.FILTER($G$101:$G$108,($F$101:$F$108=AI$3)*($G$101:$G$108&lt;=$N15)))))),
OR(COUNT(_xlfn._xlws.FILTER($F$101:$F$108,($F$101:$F$108=AI$3)*($G$101:$G$108=$N15)))=1,
        ISODD(COUNT(_xlfn._xlws.SORT(_xlfn._xlws.FILTER($F$101:$F$108,($G$101:$G$108=$N15)*($F$101:$F$108&lt;=AI$3))))))
),$L$8,""))</f>
        <v/>
      </c>
      <c r="AJ15" s="21" t="str" cm="1">
        <f t="array" ref="AJ15">IFERROR(ROUND(_xlfn.XLOOKUP(AJ$3&amp;$N15,$F$3:$F$643&amp;$G$3:$G$643,$H$3:$H$643,""),2),
                   IF(OR(
                             OR(_xlfn.XMATCH(AJ$3,_xlfn.ANCHORARRAY($P$3))&lt;=2,(COUNT(_xlfn.ANCHORARRAY($P$3))-_xlfn.XMATCH(AJ$3,_xlfn.ANCHORARRAY($P$3))+1)&lt;=2),
                             OR(_xlfn.XMATCH($N15,_xlfn.ANCHORARRAY($N$5))&lt;=2,(COUNT(_xlfn.ANCHORARRAY($N$5))-_xlfn.XMATCH($N15,_xlfn.ANCHORARRAY($N$5))+1)&lt;=2),
OR(COUNT(_xlfn._xlws.FILTER($F$101:$F$108,($F$101:$F$108=AJ$3)*($G$101:$G$108=$N15)))=1,
        ISODD(COUNT(_xlfn._xlws.SORT(_xlfn._xlws.FILTER($G$101:$G$108,($F$101:$F$108=AJ$3)*($G$101:$G$108&lt;=$N15)))))),
OR(COUNT(_xlfn._xlws.FILTER($F$101:$F$108,($F$101:$F$108=AJ$3)*($G$101:$G$108=$N15)))=1,
        ISODD(COUNT(_xlfn._xlws.SORT(_xlfn._xlws.FILTER($F$101:$F$108,($G$101:$G$108=$N15)*($F$101:$F$108&lt;=AJ$3))))))
),$L$8,""))</f>
        <v/>
      </c>
      <c r="AK15" s="21" cm="1">
        <f t="array" ref="AK15">IFERROR(ROUND(_xlfn.XLOOKUP(AK$3&amp;$N15,$F$3:$F$643&amp;$G$3:$G$643,$H$3:$H$643,""),2),
                   IF(OR(
                             OR(_xlfn.XMATCH(AK$3,_xlfn.ANCHORARRAY($P$3))&lt;=2,(COUNT(_xlfn.ANCHORARRAY($P$3))-_xlfn.XMATCH(AK$3,_xlfn.ANCHORARRAY($P$3))+1)&lt;=2),
                             OR(_xlfn.XMATCH($N15,_xlfn.ANCHORARRAY($N$5))&lt;=2,(COUNT(_xlfn.ANCHORARRAY($N$5))-_xlfn.XMATCH($N15,_xlfn.ANCHORARRAY($N$5))+1)&lt;=2),
OR(COUNT(_xlfn._xlws.FILTER($F$101:$F$108,($F$101:$F$108=AK$3)*($G$101:$G$108=$N15)))=1,
        ISODD(COUNT(_xlfn._xlws.SORT(_xlfn._xlws.FILTER($G$101:$G$108,($F$101:$F$108=AK$3)*($G$101:$G$108&lt;=$N15)))))),
OR(COUNT(_xlfn._xlws.FILTER($F$101:$F$108,($F$101:$F$108=AK$3)*($G$101:$G$108=$N15)))=1,
        ISODD(COUNT(_xlfn._xlws.SORT(_xlfn._xlws.FILTER($F$101:$F$108,($G$101:$G$108=$N15)*($F$101:$F$108&lt;=AK$3))))))
),$L$8,""))</f>
        <v>0</v>
      </c>
      <c r="AL15" s="21" t="str" cm="1">
        <f t="array" ref="AL15">IFERROR(ROUND(_xlfn.XLOOKUP(AL$3&amp;$N15,$F$3:$F$643&amp;$G$3:$G$643,$H$3:$H$643,""),2),
                   IF(OR(
                             OR(_xlfn.XMATCH(AL$3,_xlfn.ANCHORARRAY($P$3))&lt;=2,(COUNT(_xlfn.ANCHORARRAY($P$3))-_xlfn.XMATCH(AL$3,_xlfn.ANCHORARRAY($P$3))+1)&lt;=2),
                             OR(_xlfn.XMATCH($N15,_xlfn.ANCHORARRAY($N$5))&lt;=2,(COUNT(_xlfn.ANCHORARRAY($N$5))-_xlfn.XMATCH($N15,_xlfn.ANCHORARRAY($N$5))+1)&lt;=2),
OR(COUNT(_xlfn._xlws.FILTER($F$101:$F$108,($F$101:$F$108=AL$3)*($G$101:$G$108=$N15)))=1,
        ISODD(COUNT(_xlfn._xlws.SORT(_xlfn._xlws.FILTER($G$101:$G$108,($F$101:$F$108=AL$3)*($G$101:$G$108&lt;=$N15)))))),
OR(COUNT(_xlfn._xlws.FILTER($F$101:$F$108,($F$101:$F$108=AL$3)*($G$101:$G$108=$N15)))=1,
        ISODD(COUNT(_xlfn._xlws.SORT(_xlfn._xlws.FILTER($F$101:$F$108,($G$101:$G$108=$N15)*($F$101:$F$108&lt;=AL$3))))))
),$L$8,""))</f>
        <v/>
      </c>
      <c r="AM15" s="21" t="str" cm="1">
        <f t="array" ref="AM15">IFERROR(ROUND(_xlfn.XLOOKUP(AM$3&amp;$N15,$F$3:$F$643&amp;$G$3:$G$643,$H$3:$H$643,""),2),
                   IF(OR(
                             OR(_xlfn.XMATCH(AM$3,_xlfn.ANCHORARRAY($P$3))&lt;=2,(COUNT(_xlfn.ANCHORARRAY($P$3))-_xlfn.XMATCH(AM$3,_xlfn.ANCHORARRAY($P$3))+1)&lt;=2),
                             OR(_xlfn.XMATCH($N15,_xlfn.ANCHORARRAY($N$5))&lt;=2,(COUNT(_xlfn.ANCHORARRAY($N$5))-_xlfn.XMATCH($N15,_xlfn.ANCHORARRAY($N$5))+1)&lt;=2),
OR(COUNT(_xlfn._xlws.FILTER($F$101:$F$108,($F$101:$F$108=AM$3)*($G$101:$G$108=$N15)))=1,
        ISODD(COUNT(_xlfn._xlws.SORT(_xlfn._xlws.FILTER($G$101:$G$108,($F$101:$F$108=AM$3)*($G$101:$G$108&lt;=$N15)))))),
OR(COUNT(_xlfn._xlws.FILTER($F$101:$F$108,($F$101:$F$108=AM$3)*($G$101:$G$108=$N15)))=1,
        ISODD(COUNT(_xlfn._xlws.SORT(_xlfn._xlws.FILTER($F$101:$F$108,($G$101:$G$108=$N15)*($F$101:$F$108&lt;=AM$3))))))
),$L$8,""))</f>
        <v/>
      </c>
      <c r="AN15" s="21" t="str" cm="1">
        <f t="array" ref="AN15">IFERROR(ROUND(_xlfn.XLOOKUP(AN$3&amp;$N15,$F$3:$F$643&amp;$G$3:$G$643,$H$3:$H$643,""),2),
                   IF(OR(
                             OR(_xlfn.XMATCH(AN$3,_xlfn.ANCHORARRAY($P$3))&lt;=2,(COUNT(_xlfn.ANCHORARRAY($P$3))-_xlfn.XMATCH(AN$3,_xlfn.ANCHORARRAY($P$3))+1)&lt;=2),
                             OR(_xlfn.XMATCH($N15,_xlfn.ANCHORARRAY($N$5))&lt;=2,(COUNT(_xlfn.ANCHORARRAY($N$5))-_xlfn.XMATCH($N15,_xlfn.ANCHORARRAY($N$5))+1)&lt;=2),
OR(COUNT(_xlfn._xlws.FILTER($F$101:$F$108,($F$101:$F$108=AN$3)*($G$101:$G$108=$N15)))=1,
        ISODD(COUNT(_xlfn._xlws.SORT(_xlfn._xlws.FILTER($G$101:$G$108,($F$101:$F$108=AN$3)*($G$101:$G$108&lt;=$N15)))))),
OR(COUNT(_xlfn._xlws.FILTER($F$101:$F$108,($F$101:$F$108=AN$3)*($G$101:$G$108=$N15)))=1,
        ISODD(COUNT(_xlfn._xlws.SORT(_xlfn._xlws.FILTER($F$101:$F$108,($G$101:$G$108=$N15)*($F$101:$F$108&lt;=AN$3))))))
),$L$8,""))</f>
        <v/>
      </c>
      <c r="AO15" s="21" t="str" cm="1">
        <f t="array" ref="AO15">IFERROR(ROUND(_xlfn.XLOOKUP(AO$3&amp;$N15,$F$3:$F$643&amp;$G$3:$G$643,$H$3:$H$643,""),2),
                   IF(OR(
                             OR(_xlfn.XMATCH(AO$3,_xlfn.ANCHORARRAY($P$3))&lt;=2,(COUNT(_xlfn.ANCHORARRAY($P$3))-_xlfn.XMATCH(AO$3,_xlfn.ANCHORARRAY($P$3))+1)&lt;=2),
                             OR(_xlfn.XMATCH($N15,_xlfn.ANCHORARRAY($N$5))&lt;=2,(COUNT(_xlfn.ANCHORARRAY($N$5))-_xlfn.XMATCH($N15,_xlfn.ANCHORARRAY($N$5))+1)&lt;=2),
OR(COUNT(_xlfn._xlws.FILTER($F$101:$F$108,($F$101:$F$108=AO$3)*($G$101:$G$108=$N15)))=1,
        ISODD(COUNT(_xlfn._xlws.SORT(_xlfn._xlws.FILTER($G$101:$G$108,($F$101:$F$108=AO$3)*($G$101:$G$108&lt;=$N15)))))),
OR(COUNT(_xlfn._xlws.FILTER($F$101:$F$108,($F$101:$F$108=AO$3)*($G$101:$G$108=$N15)))=1,
        ISODD(COUNT(_xlfn._xlws.SORT(_xlfn._xlws.FILTER($F$101:$F$108,($G$101:$G$108=$N15)*($F$101:$F$108&lt;=AO$3))))))
),$L$8,""))</f>
        <v/>
      </c>
      <c r="AP15" s="21" cm="1">
        <f t="array" ref="AP15">IFERROR(ROUND(_xlfn.XLOOKUP(AP$3&amp;$N15,$F$3:$F$643&amp;$G$3:$G$643,$H$3:$H$643,""),2),
                   IF(OR(
                             OR(_xlfn.XMATCH(AP$3,_xlfn.ANCHORARRAY($P$3))&lt;=2,(COUNT(_xlfn.ANCHORARRAY($P$3))-_xlfn.XMATCH(AP$3,_xlfn.ANCHORARRAY($P$3))+1)&lt;=2),
                             OR(_xlfn.XMATCH($N15,_xlfn.ANCHORARRAY($N$5))&lt;=2,(COUNT(_xlfn.ANCHORARRAY($N$5))-_xlfn.XMATCH($N15,_xlfn.ANCHORARRAY($N$5))+1)&lt;=2),
OR(COUNT(_xlfn._xlws.FILTER($F$101:$F$108,($F$101:$F$108=AP$3)*($G$101:$G$108=$N15)))=1,
        ISODD(COUNT(_xlfn._xlws.SORT(_xlfn._xlws.FILTER($G$101:$G$108,($F$101:$F$108=AP$3)*($G$101:$G$108&lt;=$N15)))))),
OR(COUNT(_xlfn._xlws.FILTER($F$101:$F$108,($F$101:$F$108=AP$3)*($G$101:$G$108=$N15)))=1,
        ISODD(COUNT(_xlfn._xlws.SORT(_xlfn._xlws.FILTER($F$101:$F$108,($G$101:$G$108=$N15)*($F$101:$F$108&lt;=AP$3))))))
),$L$8,""))</f>
        <v>1.9</v>
      </c>
      <c r="AQ15" s="21" t="str" cm="1">
        <f t="array" ref="AQ15">IFERROR(ROUND(_xlfn.XLOOKUP(AQ$3&amp;$N15,$F$3:$F$643&amp;$G$3:$G$643,$H$3:$H$643,""),2),
                   IF(OR(
                             OR(_xlfn.XMATCH(AQ$3,_xlfn.ANCHORARRAY($P$3))&lt;=2,(COUNT(_xlfn.ANCHORARRAY($P$3))-_xlfn.XMATCH(AQ$3,_xlfn.ANCHORARRAY($P$3))+1)&lt;=2),
                             OR(_xlfn.XMATCH($N15,_xlfn.ANCHORARRAY($N$5))&lt;=2,(COUNT(_xlfn.ANCHORARRAY($N$5))-_xlfn.XMATCH($N15,_xlfn.ANCHORARRAY($N$5))+1)&lt;=2),
OR(COUNT(_xlfn._xlws.FILTER($F$101:$F$108,($F$101:$F$108=AQ$3)*($G$101:$G$108=$N15)))=1,
        ISODD(COUNT(_xlfn._xlws.SORT(_xlfn._xlws.FILTER($G$101:$G$108,($F$101:$F$108=AQ$3)*($G$101:$G$108&lt;=$N15)))))),
OR(COUNT(_xlfn._xlws.FILTER($F$101:$F$108,($F$101:$F$108=AQ$3)*($G$101:$G$108=$N15)))=1,
        ISODD(COUNT(_xlfn._xlws.SORT(_xlfn._xlws.FILTER($F$101:$F$108,($G$101:$G$108=$N15)*($F$101:$F$108&lt;=AQ$3))))))
),$L$8,""))</f>
        <v/>
      </c>
      <c r="AR15" s="21" cm="1">
        <f t="array" ref="AR15">IFERROR(ROUND(_xlfn.XLOOKUP(AR$3&amp;$N15,$F$3:$F$643&amp;$G$3:$G$643,$H$3:$H$643,""),2),
                   IF(OR(
                             OR(_xlfn.XMATCH(AR$3,_xlfn.ANCHORARRAY($P$3))&lt;=2,(COUNT(_xlfn.ANCHORARRAY($P$3))-_xlfn.XMATCH(AR$3,_xlfn.ANCHORARRAY($P$3))+1)&lt;=2),
                             OR(_xlfn.XMATCH($N15,_xlfn.ANCHORARRAY($N$5))&lt;=2,(COUNT(_xlfn.ANCHORARRAY($N$5))-_xlfn.XMATCH($N15,_xlfn.ANCHORARRAY($N$5))+1)&lt;=2),
OR(COUNT(_xlfn._xlws.FILTER($F$101:$F$108,($F$101:$F$108=AR$3)*($G$101:$G$108=$N15)))=1,
        ISODD(COUNT(_xlfn._xlws.SORT(_xlfn._xlws.FILTER($G$101:$G$108,($F$101:$F$108=AR$3)*($G$101:$G$108&lt;=$N15)))))),
OR(COUNT(_xlfn._xlws.FILTER($F$101:$F$108,($F$101:$F$108=AR$3)*($G$101:$G$108=$N15)))=1,
        ISODD(COUNT(_xlfn._xlws.SORT(_xlfn._xlws.FILTER($F$101:$F$108,($G$101:$G$108=$N15)*($F$101:$F$108&lt;=AR$3))))))
),$L$8,""))</f>
        <v>2.4</v>
      </c>
      <c r="AS15" s="21" cm="1">
        <f t="array" ref="AS15">IFERROR(ROUND(_xlfn.XLOOKUP(AS$3&amp;$N15,$F$3:$F$643&amp;$G$3:$G$643,$H$3:$H$643,""),2),
                   IF(OR(
                             OR(_xlfn.XMATCH(AS$3,_xlfn.ANCHORARRAY($P$3))&lt;=2,(COUNT(_xlfn.ANCHORARRAY($P$3))-_xlfn.XMATCH(AS$3,_xlfn.ANCHORARRAY($P$3))+1)&lt;=2),
                             OR(_xlfn.XMATCH($N15,_xlfn.ANCHORARRAY($N$5))&lt;=2,(COUNT(_xlfn.ANCHORARRAY($N$5))-_xlfn.XMATCH($N15,_xlfn.ANCHORARRAY($N$5))+1)&lt;=2),
OR(COUNT(_xlfn._xlws.FILTER($F$101:$F$108,($F$101:$F$108=AS$3)*($G$101:$G$108=$N15)))=1,
        ISODD(COUNT(_xlfn._xlws.SORT(_xlfn._xlws.FILTER($G$101:$G$108,($F$101:$F$108=AS$3)*($G$101:$G$108&lt;=$N15)))))),
OR(COUNT(_xlfn._xlws.FILTER($F$101:$F$108,($F$101:$F$108=AS$3)*($G$101:$G$108=$N15)))=1,
        ISODD(COUNT(_xlfn._xlws.SORT(_xlfn._xlws.FILTER($F$101:$F$108,($G$101:$G$108=$N15)*($F$101:$F$108&lt;=AS$3))))))
),$L$8,""))</f>
        <v>1.4</v>
      </c>
      <c r="AT15" s="21" t="str" cm="1">
        <f t="array" ref="AT15">IFERROR(ROUND(_xlfn.XLOOKUP(AT$3&amp;$N15,$F$3:$F$643&amp;$G$3:$G$643,$H$3:$H$643,""),2),
                   IF(OR(
                             OR(_xlfn.XMATCH(AT$3,_xlfn.ANCHORARRAY($P$3))&lt;=2,(COUNT(_xlfn.ANCHORARRAY($P$3))-_xlfn.XMATCH(AT$3,_xlfn.ANCHORARRAY($P$3))+1)&lt;=2),
                             OR(_xlfn.XMATCH($N15,_xlfn.ANCHORARRAY($N$5))&lt;=2,(COUNT(_xlfn.ANCHORARRAY($N$5))-_xlfn.XMATCH($N15,_xlfn.ANCHORARRAY($N$5))+1)&lt;=2),
OR(COUNT(_xlfn._xlws.FILTER($F$101:$F$108,($F$101:$F$108=AT$3)*($G$101:$G$108=$N15)))=1,
        ISODD(COUNT(_xlfn._xlws.SORT(_xlfn._xlws.FILTER($G$101:$G$108,($F$101:$F$108=AT$3)*($G$101:$G$108&lt;=$N15)))))),
OR(COUNT(_xlfn._xlws.FILTER($F$101:$F$108,($F$101:$F$108=AT$3)*($G$101:$G$108=$N15)))=1,
        ISODD(COUNT(_xlfn._xlws.SORT(_xlfn._xlws.FILTER($F$101:$F$108,($G$101:$G$108=$N15)*($F$101:$F$108&lt;=AT$3))))))
),$L$8,""))</f>
        <v/>
      </c>
      <c r="AU15" s="21" cm="1">
        <f t="array" ref="AU15">IFERROR(ROUND(_xlfn.XLOOKUP(AU$3&amp;$N15,$F$3:$F$643&amp;$G$3:$G$643,$H$3:$H$643,""),2),
                   IF(OR(
                             OR(_xlfn.XMATCH(AU$3,_xlfn.ANCHORARRAY($P$3))&lt;=2,(COUNT(_xlfn.ANCHORARRAY($P$3))-_xlfn.XMATCH(AU$3,_xlfn.ANCHORARRAY($P$3))+1)&lt;=2),
                             OR(_xlfn.XMATCH($N15,_xlfn.ANCHORARRAY($N$5))&lt;=2,(COUNT(_xlfn.ANCHORARRAY($N$5))-_xlfn.XMATCH($N15,_xlfn.ANCHORARRAY($N$5))+1)&lt;=2),
OR(COUNT(_xlfn._xlws.FILTER($F$101:$F$108,($F$101:$F$108=AU$3)*($G$101:$G$108=$N15)))=1,
        ISODD(COUNT(_xlfn._xlws.SORT(_xlfn._xlws.FILTER($G$101:$G$108,($F$101:$F$108=AU$3)*($G$101:$G$108&lt;=$N15)))))),
OR(COUNT(_xlfn._xlws.FILTER($F$101:$F$108,($F$101:$F$108=AU$3)*($G$101:$G$108=$N15)))=1,
        ISODD(COUNT(_xlfn._xlws.SORT(_xlfn._xlws.FILTER($F$101:$F$108,($G$101:$G$108=$N15)*($F$101:$F$108&lt;=AU$3))))))
),$L$8,""))</f>
        <v>0</v>
      </c>
      <c r="AV15" s="21" cm="1">
        <f t="array" ref="AV15">IFERROR(ROUND(_xlfn.XLOOKUP(AV$3&amp;$N15,$F$3:$F$643&amp;$G$3:$G$643,$H$3:$H$643,""),2),
                   IF(OR(
                             OR(_xlfn.XMATCH(AV$3,_xlfn.ANCHORARRAY($P$3))&lt;=2,(COUNT(_xlfn.ANCHORARRAY($P$3))-_xlfn.XMATCH(AV$3,_xlfn.ANCHORARRAY($P$3))+1)&lt;=2),
                             OR(_xlfn.XMATCH($N15,_xlfn.ANCHORARRAY($N$5))&lt;=2,(COUNT(_xlfn.ANCHORARRAY($N$5))-_xlfn.XMATCH($N15,_xlfn.ANCHORARRAY($N$5))+1)&lt;=2),
OR(COUNT(_xlfn._xlws.FILTER($F$101:$F$108,($F$101:$F$108=AV$3)*($G$101:$G$108=$N15)))=1,
        ISODD(COUNT(_xlfn._xlws.SORT(_xlfn._xlws.FILTER($G$101:$G$108,($F$101:$F$108=AV$3)*($G$101:$G$108&lt;=$N15)))))),
OR(COUNT(_xlfn._xlws.FILTER($F$101:$F$108,($F$101:$F$108=AV$3)*($G$101:$G$108=$N15)))=1,
        ISODD(COUNT(_xlfn._xlws.SORT(_xlfn._xlws.FILTER($F$101:$F$108,($G$101:$G$108=$N15)*($F$101:$F$108&lt;=AV$3))))))
),$L$8,""))</f>
        <v>-9</v>
      </c>
      <c r="AW15" s="21" cm="1">
        <f t="array" ref="AW15">IFERROR(ROUND(_xlfn.XLOOKUP(AW$3&amp;$N15,$F$3:$F$643&amp;$G$3:$G$643,$H$3:$H$643,""),2),
                   IF(OR(
                             OR(_xlfn.XMATCH(AW$3,_xlfn.ANCHORARRAY($P$3))&lt;=2,(COUNT(_xlfn.ANCHORARRAY($P$3))-_xlfn.XMATCH(AW$3,_xlfn.ANCHORARRAY($P$3))+1)&lt;=2),
                             OR(_xlfn.XMATCH($N15,_xlfn.ANCHORARRAY($N$5))&lt;=2,(COUNT(_xlfn.ANCHORARRAY($N$5))-_xlfn.XMATCH($N15,_xlfn.ANCHORARRAY($N$5))+1)&lt;=2),
OR(COUNT(_xlfn._xlws.FILTER($F$101:$F$108,($F$101:$F$108=AW$3)*($G$101:$G$108=$N15)))=1,
        ISODD(COUNT(_xlfn._xlws.SORT(_xlfn._xlws.FILTER($G$101:$G$108,($F$101:$F$108=AW$3)*($G$101:$G$108&lt;=$N15)))))),
OR(COUNT(_xlfn._xlws.FILTER($F$101:$F$108,($F$101:$F$108=AW$3)*($G$101:$G$108=$N15)))=1,
        ISODD(COUNT(_xlfn._xlws.SORT(_xlfn._xlws.FILTER($F$101:$F$108,($G$101:$G$108=$N15)*($F$101:$F$108&lt;=AW$3))))))
),$L$8,""))</f>
        <v>-9</v>
      </c>
      <c r="AX15" s="21"/>
      <c r="AY15" s="21"/>
      <c r="AZ15" s="15"/>
      <c r="BA15" s="77"/>
      <c r="BB15" s="98" t="str">
        <f t="shared" si="5"/>
        <v xml:space="preserve">-9-901.92.41.40-9-9; </v>
      </c>
      <c r="BC15" s="98" t="s">
        <v>576</v>
      </c>
      <c r="BD15" s="77"/>
      <c r="BE15" s="77"/>
      <c r="BF15" s="77"/>
      <c r="BG15" s="77"/>
      <c r="BH15" s="77"/>
      <c r="BJ15"/>
      <c r="BK15">
        <v>13</v>
      </c>
      <c r="BL15" s="33"/>
    </row>
    <row r="16" spans="1:64" ht="20.100000000000001" customHeight="1" x14ac:dyDescent="0.3">
      <c r="A16" s="7" t="s">
        <v>79</v>
      </c>
      <c r="B16" s="13" t="s">
        <v>52</v>
      </c>
      <c r="C16" s="20">
        <f t="shared" si="1"/>
        <v>44.7254</v>
      </c>
      <c r="D16" s="21">
        <f t="shared" si="1"/>
        <v>111.9209</v>
      </c>
      <c r="E16" s="65">
        <f t="shared" si="1"/>
        <v>0</v>
      </c>
      <c r="F16" s="20">
        <f t="shared" si="2"/>
        <v>1.7</v>
      </c>
      <c r="G16" s="21">
        <f t="shared" si="3"/>
        <v>6.87</v>
      </c>
      <c r="H16" s="22">
        <f t="shared" si="4"/>
        <v>0</v>
      </c>
      <c r="I16" s="8" t="str" cm="1">
        <f t="array" ref="I16">_xlfn.CONCAT(ROUND(F16:H16,2)&amp;", ")</f>
        <v xml:space="preserve">1.7, 6.87, 0, </v>
      </c>
      <c r="J16" s="8"/>
      <c r="K16" s="103" t="s">
        <v>486</v>
      </c>
      <c r="L16" s="103"/>
      <c r="M16" s="8"/>
      <c r="N16" s="31">
        <v>10.9</v>
      </c>
      <c r="O16" s="15"/>
      <c r="P16" s="21" cm="1">
        <f t="array" ref="P16">IFERROR(ROUND(_xlfn.XLOOKUP(P$3&amp;$N16,$F$3:$F$643&amp;$G$3:$G$643,$H$3:$H$643,""),2),
                   IF(OR(
                             OR(_xlfn.XMATCH(P$3,_xlfn.ANCHORARRAY($P$3))&lt;=2,(COUNT(_xlfn.ANCHORARRAY($P$3))-_xlfn.XMATCH(P$3,_xlfn.ANCHORARRAY($P$3))+1)&lt;=2),
                             OR(_xlfn.XMATCH($N16,_xlfn.ANCHORARRAY($N$5))&lt;=2,(COUNT(_xlfn.ANCHORARRAY($N$5))-_xlfn.XMATCH($N16,_xlfn.ANCHORARRAY($N$5))+1)&lt;=2),
OR(COUNT(_xlfn._xlws.FILTER($F$101:$F$108,($F$101:$F$108=P$3)*($G$101:$G$108=$N16)))=1,
        ISODD(COUNT(_xlfn._xlws.SORT(_xlfn._xlws.FILTER($G$101:$G$108,($F$101:$F$108=P$3)*($G$101:$G$108&lt;=$N16)))))),
OR(COUNT(_xlfn._xlws.FILTER($F$101:$F$108,($F$101:$F$108=P$3)*($G$101:$G$108=$N16)))=1,
        ISODD(COUNT(_xlfn._xlws.SORT(_xlfn._xlws.FILTER($F$101:$F$108,($G$101:$G$108=$N16)*($F$101:$F$108&lt;=P$3))))))
),$L$8,""))</f>
        <v>-9</v>
      </c>
      <c r="Q16" s="21" cm="1">
        <f t="array" ref="Q16">IFERROR(ROUND(_xlfn.XLOOKUP(Q$3&amp;$N16,$F$3:$F$643&amp;$G$3:$G$643,$H$3:$H$643,""),2),
                   IF(OR(
                             OR(_xlfn.XMATCH(Q$3,_xlfn.ANCHORARRAY($P$3))&lt;=2,(COUNT(_xlfn.ANCHORARRAY($P$3))-_xlfn.XMATCH(Q$3,_xlfn.ANCHORARRAY($P$3))+1)&lt;=2),
                             OR(_xlfn.XMATCH($N16,_xlfn.ANCHORARRAY($N$5))&lt;=2,(COUNT(_xlfn.ANCHORARRAY($N$5))-_xlfn.XMATCH($N16,_xlfn.ANCHORARRAY($N$5))+1)&lt;=2),
OR(COUNT(_xlfn._xlws.FILTER($F$101:$F$108,($F$101:$F$108=Q$3)*($G$101:$G$108=$N16)))=1,
        ISODD(COUNT(_xlfn._xlws.SORT(_xlfn._xlws.FILTER($G$101:$G$108,($F$101:$F$108=Q$3)*($G$101:$G$108&lt;=$N16)))))),
OR(COUNT(_xlfn._xlws.FILTER($F$101:$F$108,($F$101:$F$108=Q$3)*($G$101:$G$108=$N16)))=1,
        ISODD(COUNT(_xlfn._xlws.SORT(_xlfn._xlws.FILTER($F$101:$F$108,($G$101:$G$108=$N16)*($F$101:$F$108&lt;=Q$3))))))
),$L$8,""))</f>
        <v>-9</v>
      </c>
      <c r="R16" s="21" cm="1">
        <f t="array" ref="R16">IFERROR(ROUND(_xlfn.XLOOKUP(R$3&amp;$N16,$F$3:$F$643&amp;$G$3:$G$643,$H$3:$H$643,""),2),
                   IF(OR(
                             OR(_xlfn.XMATCH(R$3,_xlfn.ANCHORARRAY($P$3))&lt;=2,(COUNT(_xlfn.ANCHORARRAY($P$3))-_xlfn.XMATCH(R$3,_xlfn.ANCHORARRAY($P$3))+1)&lt;=2),
                             OR(_xlfn.XMATCH($N16,_xlfn.ANCHORARRAY($N$5))&lt;=2,(COUNT(_xlfn.ANCHORARRAY($N$5))-_xlfn.XMATCH($N16,_xlfn.ANCHORARRAY($N$5))+1)&lt;=2),
OR(COUNT(_xlfn._xlws.FILTER($F$101:$F$108,($F$101:$F$108=R$3)*($G$101:$G$108=$N16)))=1,
        ISODD(COUNT(_xlfn._xlws.SORT(_xlfn._xlws.FILTER($G$101:$G$108,($F$101:$F$108=R$3)*($G$101:$G$108&lt;=$N16)))))),
OR(COUNT(_xlfn._xlws.FILTER($F$101:$F$108,($F$101:$F$108=R$3)*($G$101:$G$108=$N16)))=1,
        ISODD(COUNT(_xlfn._xlws.SORT(_xlfn._xlws.FILTER($F$101:$F$108,($G$101:$G$108=$N16)*($F$101:$F$108&lt;=R$3))))))
),$L$8,""))</f>
        <v>-0.4</v>
      </c>
      <c r="S16" s="21" t="str" cm="1">
        <f t="array" ref="S16">IFERROR(ROUND(_xlfn.XLOOKUP(S$3&amp;$N16,$F$3:$F$643&amp;$G$3:$G$643,$H$3:$H$643,""),2),
                   IF(OR(
                             OR(_xlfn.XMATCH(S$3,_xlfn.ANCHORARRAY($P$3))&lt;=2,(COUNT(_xlfn.ANCHORARRAY($P$3))-_xlfn.XMATCH(S$3,_xlfn.ANCHORARRAY($P$3))+1)&lt;=2),
                             OR(_xlfn.XMATCH($N16,_xlfn.ANCHORARRAY($N$5))&lt;=2,(COUNT(_xlfn.ANCHORARRAY($N$5))-_xlfn.XMATCH($N16,_xlfn.ANCHORARRAY($N$5))+1)&lt;=2),
OR(COUNT(_xlfn._xlws.FILTER($F$101:$F$108,($F$101:$F$108=S$3)*($G$101:$G$108=$N16)))=1,
        ISODD(COUNT(_xlfn._xlws.SORT(_xlfn._xlws.FILTER($G$101:$G$108,($F$101:$F$108=S$3)*($G$101:$G$108&lt;=$N16)))))),
OR(COUNT(_xlfn._xlws.FILTER($F$101:$F$108,($F$101:$F$108=S$3)*($G$101:$G$108=$N16)))=1,
        ISODD(COUNT(_xlfn._xlws.SORT(_xlfn._xlws.FILTER($F$101:$F$108,($G$101:$G$108=$N16)*($F$101:$F$108&lt;=S$3))))))
),$L$8,""))</f>
        <v/>
      </c>
      <c r="T16" s="21" cm="1">
        <f t="array" ref="T16">IFERROR(ROUND(_xlfn.XLOOKUP(T$3&amp;$N16,$F$3:$F$643&amp;$G$3:$G$643,$H$3:$H$643,""),2),
                   IF(OR(
                             OR(_xlfn.XMATCH(T$3,_xlfn.ANCHORARRAY($P$3))&lt;=2,(COUNT(_xlfn.ANCHORARRAY($P$3))-_xlfn.XMATCH(T$3,_xlfn.ANCHORARRAY($P$3))+1)&lt;=2),
                             OR(_xlfn.XMATCH($N16,_xlfn.ANCHORARRAY($N$5))&lt;=2,(COUNT(_xlfn.ANCHORARRAY($N$5))-_xlfn.XMATCH($N16,_xlfn.ANCHORARRAY($N$5))+1)&lt;=2),
OR(COUNT(_xlfn._xlws.FILTER($F$101:$F$108,($F$101:$F$108=T$3)*($G$101:$G$108=$N16)))=1,
        ISODD(COUNT(_xlfn._xlws.SORT(_xlfn._xlws.FILTER($G$101:$G$108,($F$101:$F$108=T$3)*($G$101:$G$108&lt;=$N16)))))),
OR(COUNT(_xlfn._xlws.FILTER($F$101:$F$108,($F$101:$F$108=T$3)*($G$101:$G$108=$N16)))=1,
        ISODD(COUNT(_xlfn._xlws.SORT(_xlfn._xlws.FILTER($F$101:$F$108,($G$101:$G$108=$N16)*($F$101:$F$108&lt;=T$3))))))
),$L$8,""))</f>
        <v>1.1000000000000001</v>
      </c>
      <c r="U16" s="21" t="str" cm="1">
        <f t="array" ref="U16">IFERROR(ROUND(_xlfn.XLOOKUP(U$3&amp;$N16,$F$3:$F$643&amp;$G$3:$G$643,$H$3:$H$643,""),2),
                   IF(OR(
                             OR(_xlfn.XMATCH(U$3,_xlfn.ANCHORARRAY($P$3))&lt;=2,(COUNT(_xlfn.ANCHORARRAY($P$3))-_xlfn.XMATCH(U$3,_xlfn.ANCHORARRAY($P$3))+1)&lt;=2),
                             OR(_xlfn.XMATCH($N16,_xlfn.ANCHORARRAY($N$5))&lt;=2,(COUNT(_xlfn.ANCHORARRAY($N$5))-_xlfn.XMATCH($N16,_xlfn.ANCHORARRAY($N$5))+1)&lt;=2),
OR(COUNT(_xlfn._xlws.FILTER($F$101:$F$108,($F$101:$F$108=U$3)*($G$101:$G$108=$N16)))=1,
        ISODD(COUNT(_xlfn._xlws.SORT(_xlfn._xlws.FILTER($G$101:$G$108,($F$101:$F$108=U$3)*($G$101:$G$108&lt;=$N16)))))),
OR(COUNT(_xlfn._xlws.FILTER($F$101:$F$108,($F$101:$F$108=U$3)*($G$101:$G$108=$N16)))=1,
        ISODD(COUNT(_xlfn._xlws.SORT(_xlfn._xlws.FILTER($F$101:$F$108,($G$101:$G$108=$N16)*($F$101:$F$108&lt;=U$3))))))
),$L$8,""))</f>
        <v/>
      </c>
      <c r="V16" s="21" t="str" cm="1">
        <f t="array" ref="V16">IFERROR(ROUND(_xlfn.XLOOKUP(V$3&amp;$N16,$F$3:$F$643&amp;$G$3:$G$643,$H$3:$H$643,""),2),
                   IF(OR(
                             OR(_xlfn.XMATCH(V$3,_xlfn.ANCHORARRAY($P$3))&lt;=2,(COUNT(_xlfn.ANCHORARRAY($P$3))-_xlfn.XMATCH(V$3,_xlfn.ANCHORARRAY($P$3))+1)&lt;=2),
                             OR(_xlfn.XMATCH($N16,_xlfn.ANCHORARRAY($N$5))&lt;=2,(COUNT(_xlfn.ANCHORARRAY($N$5))-_xlfn.XMATCH($N16,_xlfn.ANCHORARRAY($N$5))+1)&lt;=2),
OR(COUNT(_xlfn._xlws.FILTER($F$101:$F$108,($F$101:$F$108=V$3)*($G$101:$G$108=$N16)))=1,
        ISODD(COUNT(_xlfn._xlws.SORT(_xlfn._xlws.FILTER($G$101:$G$108,($F$101:$F$108=V$3)*($G$101:$G$108&lt;=$N16)))))),
OR(COUNT(_xlfn._xlws.FILTER($F$101:$F$108,($F$101:$F$108=V$3)*($G$101:$G$108=$N16)))=1,
        ISODD(COUNT(_xlfn._xlws.SORT(_xlfn._xlws.FILTER($F$101:$F$108,($G$101:$G$108=$N16)*($F$101:$F$108&lt;=V$3))))))
),$L$8,""))</f>
        <v/>
      </c>
      <c r="W16" s="21" t="str" cm="1">
        <f t="array" ref="W16">IFERROR(ROUND(_xlfn.XLOOKUP(W$3&amp;$N16,$F$3:$F$643&amp;$G$3:$G$643,$H$3:$H$643,""),2),
                   IF(OR(
                             OR(_xlfn.XMATCH(W$3,_xlfn.ANCHORARRAY($P$3))&lt;=2,(COUNT(_xlfn.ANCHORARRAY($P$3))-_xlfn.XMATCH(W$3,_xlfn.ANCHORARRAY($P$3))+1)&lt;=2),
                             OR(_xlfn.XMATCH($N16,_xlfn.ANCHORARRAY($N$5))&lt;=2,(COUNT(_xlfn.ANCHORARRAY($N$5))-_xlfn.XMATCH($N16,_xlfn.ANCHORARRAY($N$5))+1)&lt;=2),
OR(COUNT(_xlfn._xlws.FILTER($F$101:$F$108,($F$101:$F$108=W$3)*($G$101:$G$108=$N16)))=1,
        ISODD(COUNT(_xlfn._xlws.SORT(_xlfn._xlws.FILTER($G$101:$G$108,($F$101:$F$108=W$3)*($G$101:$G$108&lt;=$N16)))))),
OR(COUNT(_xlfn._xlws.FILTER($F$101:$F$108,($F$101:$F$108=W$3)*($G$101:$G$108=$N16)))=1,
        ISODD(COUNT(_xlfn._xlws.SORT(_xlfn._xlws.FILTER($F$101:$F$108,($G$101:$G$108=$N16)*($F$101:$F$108&lt;=W$3))))))
),$L$8,""))</f>
        <v/>
      </c>
      <c r="X16" s="21" cm="1">
        <f t="array" ref="X16">IFERROR(ROUND(_xlfn.XLOOKUP(X$3&amp;$N16,$F$3:$F$643&amp;$G$3:$G$643,$H$3:$H$643,""),2),
                   IF(OR(
                             OR(_xlfn.XMATCH(X$3,_xlfn.ANCHORARRAY($P$3))&lt;=2,(COUNT(_xlfn.ANCHORARRAY($P$3))-_xlfn.XMATCH(X$3,_xlfn.ANCHORARRAY($P$3))+1)&lt;=2),
                             OR(_xlfn.XMATCH($N16,_xlfn.ANCHORARRAY($N$5))&lt;=2,(COUNT(_xlfn.ANCHORARRAY($N$5))-_xlfn.XMATCH($N16,_xlfn.ANCHORARRAY($N$5))+1)&lt;=2),
OR(COUNT(_xlfn._xlws.FILTER($F$101:$F$108,($F$101:$F$108=X$3)*($G$101:$G$108=$N16)))=1,
        ISODD(COUNT(_xlfn._xlws.SORT(_xlfn._xlws.FILTER($G$101:$G$108,($F$101:$F$108=X$3)*($G$101:$G$108&lt;=$N16)))))),
OR(COUNT(_xlfn._xlws.FILTER($F$101:$F$108,($F$101:$F$108=X$3)*($G$101:$G$108=$N16)))=1,
        ISODD(COUNT(_xlfn._xlws.SORT(_xlfn._xlws.FILTER($F$101:$F$108,($G$101:$G$108=$N16)*($F$101:$F$108&lt;=X$3))))))
),$L$8,""))</f>
        <v>2.2000000000000002</v>
      </c>
      <c r="Y16" s="21" t="str" cm="1">
        <f t="array" ref="Y16">IFERROR(ROUND(_xlfn.XLOOKUP(Y$3&amp;$N16,$F$3:$F$643&amp;$G$3:$G$643,$H$3:$H$643,""),2),
                   IF(OR(
                             OR(_xlfn.XMATCH(Y$3,_xlfn.ANCHORARRAY($P$3))&lt;=2,(COUNT(_xlfn.ANCHORARRAY($P$3))-_xlfn.XMATCH(Y$3,_xlfn.ANCHORARRAY($P$3))+1)&lt;=2),
                             OR(_xlfn.XMATCH($N16,_xlfn.ANCHORARRAY($N$5))&lt;=2,(COUNT(_xlfn.ANCHORARRAY($N$5))-_xlfn.XMATCH($N16,_xlfn.ANCHORARRAY($N$5))+1)&lt;=2),
OR(COUNT(_xlfn._xlws.FILTER($F$101:$F$108,($F$101:$F$108=Y$3)*($G$101:$G$108=$N16)))=1,
        ISODD(COUNT(_xlfn._xlws.SORT(_xlfn._xlws.FILTER($G$101:$G$108,($F$101:$F$108=Y$3)*($G$101:$G$108&lt;=$N16)))))),
OR(COUNT(_xlfn._xlws.FILTER($F$101:$F$108,($F$101:$F$108=Y$3)*($G$101:$G$108=$N16)))=1,
        ISODD(COUNT(_xlfn._xlws.SORT(_xlfn._xlws.FILTER($F$101:$F$108,($G$101:$G$108=$N16)*($F$101:$F$108&lt;=Y$3))))))
),$L$8,""))</f>
        <v/>
      </c>
      <c r="Z16" s="21" t="str" cm="1">
        <f t="array" ref="Z16">IFERROR(ROUND(_xlfn.XLOOKUP(Z$3&amp;$N16,$F$3:$F$643&amp;$G$3:$G$643,$H$3:$H$643,""),2),
                   IF(OR(
                             OR(_xlfn.XMATCH(Z$3,_xlfn.ANCHORARRAY($P$3))&lt;=2,(COUNT(_xlfn.ANCHORARRAY($P$3))-_xlfn.XMATCH(Z$3,_xlfn.ANCHORARRAY($P$3))+1)&lt;=2),
                             OR(_xlfn.XMATCH($N16,_xlfn.ANCHORARRAY($N$5))&lt;=2,(COUNT(_xlfn.ANCHORARRAY($N$5))-_xlfn.XMATCH($N16,_xlfn.ANCHORARRAY($N$5))+1)&lt;=2),
OR(COUNT(_xlfn._xlws.FILTER($F$101:$F$108,($F$101:$F$108=Z$3)*($G$101:$G$108=$N16)))=1,
        ISODD(COUNT(_xlfn._xlws.SORT(_xlfn._xlws.FILTER($G$101:$G$108,($F$101:$F$108=Z$3)*($G$101:$G$108&lt;=$N16)))))),
OR(COUNT(_xlfn._xlws.FILTER($F$101:$F$108,($F$101:$F$108=Z$3)*($G$101:$G$108=$N16)))=1,
        ISODD(COUNT(_xlfn._xlws.SORT(_xlfn._xlws.FILTER($F$101:$F$108,($G$101:$G$108=$N16)*($F$101:$F$108&lt;=Z$3))))))
),$L$8,""))</f>
        <v/>
      </c>
      <c r="AA16" s="21" cm="1">
        <f t="array" ref="AA16">IFERROR(ROUND(_xlfn.XLOOKUP(AA$3&amp;$N16,$F$3:$F$643&amp;$G$3:$G$643,$H$3:$H$643,""),2),
                   IF(OR(
                             OR(_xlfn.XMATCH(AA$3,_xlfn.ANCHORARRAY($P$3))&lt;=2,(COUNT(_xlfn.ANCHORARRAY($P$3))-_xlfn.XMATCH(AA$3,_xlfn.ANCHORARRAY($P$3))+1)&lt;=2),
                             OR(_xlfn.XMATCH($N16,_xlfn.ANCHORARRAY($N$5))&lt;=2,(COUNT(_xlfn.ANCHORARRAY($N$5))-_xlfn.XMATCH($N16,_xlfn.ANCHORARRAY($N$5))+1)&lt;=2),
OR(COUNT(_xlfn._xlws.FILTER($F$101:$F$108,($F$101:$F$108=AA$3)*($G$101:$G$108=$N16)))=1,
        ISODD(COUNT(_xlfn._xlws.SORT(_xlfn._xlws.FILTER($G$101:$G$108,($F$101:$F$108=AA$3)*($G$101:$G$108&lt;=$N16)))))),
OR(COUNT(_xlfn._xlws.FILTER($F$101:$F$108,($F$101:$F$108=AA$3)*($G$101:$G$108=$N16)))=1,
        ISODD(COUNT(_xlfn._xlws.SORT(_xlfn._xlws.FILTER($F$101:$F$108,($G$101:$G$108=$N16)*($F$101:$F$108&lt;=AA$3))))))
),$L$8,""))</f>
        <v>1.2</v>
      </c>
      <c r="AB16" s="21" t="str" cm="1">
        <f t="array" ref="AB16">IFERROR(ROUND(_xlfn.XLOOKUP(AB$3&amp;$N16,$F$3:$F$643&amp;$G$3:$G$643,$H$3:$H$643,""),2),
                   IF(OR(
                             OR(_xlfn.XMATCH(AB$3,_xlfn.ANCHORARRAY($P$3))&lt;=2,(COUNT(_xlfn.ANCHORARRAY($P$3))-_xlfn.XMATCH(AB$3,_xlfn.ANCHORARRAY($P$3))+1)&lt;=2),
                             OR(_xlfn.XMATCH($N16,_xlfn.ANCHORARRAY($N$5))&lt;=2,(COUNT(_xlfn.ANCHORARRAY($N$5))-_xlfn.XMATCH($N16,_xlfn.ANCHORARRAY($N$5))+1)&lt;=2),
OR(COUNT(_xlfn._xlws.FILTER($F$101:$F$108,($F$101:$F$108=AB$3)*($G$101:$G$108=$N16)))=1,
        ISODD(COUNT(_xlfn._xlws.SORT(_xlfn._xlws.FILTER($G$101:$G$108,($F$101:$F$108=AB$3)*($G$101:$G$108&lt;=$N16)))))),
OR(COUNT(_xlfn._xlws.FILTER($F$101:$F$108,($F$101:$F$108=AB$3)*($G$101:$G$108=$N16)))=1,
        ISODD(COUNT(_xlfn._xlws.SORT(_xlfn._xlws.FILTER($F$101:$F$108,($G$101:$G$108=$N16)*($F$101:$F$108&lt;=AB$3))))))
),$L$8,""))</f>
        <v/>
      </c>
      <c r="AC16" s="21" t="str" cm="1">
        <f t="array" ref="AC16">IFERROR(ROUND(_xlfn.XLOOKUP(AC$3&amp;$N16,$F$3:$F$643&amp;$G$3:$G$643,$H$3:$H$643,""),2),
                   IF(OR(
                             OR(_xlfn.XMATCH(AC$3,_xlfn.ANCHORARRAY($P$3))&lt;=2,(COUNT(_xlfn.ANCHORARRAY($P$3))-_xlfn.XMATCH(AC$3,_xlfn.ANCHORARRAY($P$3))+1)&lt;=2),
                             OR(_xlfn.XMATCH($N16,_xlfn.ANCHORARRAY($N$5))&lt;=2,(COUNT(_xlfn.ANCHORARRAY($N$5))-_xlfn.XMATCH($N16,_xlfn.ANCHORARRAY($N$5))+1)&lt;=2),
OR(COUNT(_xlfn._xlws.FILTER($F$101:$F$108,($F$101:$F$108=AC$3)*($G$101:$G$108=$N16)))=1,
        ISODD(COUNT(_xlfn._xlws.SORT(_xlfn._xlws.FILTER($G$101:$G$108,($F$101:$F$108=AC$3)*($G$101:$G$108&lt;=$N16)))))),
OR(COUNT(_xlfn._xlws.FILTER($F$101:$F$108,($F$101:$F$108=AC$3)*($G$101:$G$108=$N16)))=1,
        ISODD(COUNT(_xlfn._xlws.SORT(_xlfn._xlws.FILTER($F$101:$F$108,($G$101:$G$108=$N16)*($F$101:$F$108&lt;=AC$3))))))
),$L$8,""))</f>
        <v/>
      </c>
      <c r="AD16" s="21" t="str" cm="1">
        <f t="array" ref="AD16">IFERROR(ROUND(_xlfn.XLOOKUP(AD$3&amp;$N16,$F$3:$F$643&amp;$G$3:$G$643,$H$3:$H$643,""),2),
                   IF(OR(
                             OR(_xlfn.XMATCH(AD$3,_xlfn.ANCHORARRAY($P$3))&lt;=2,(COUNT(_xlfn.ANCHORARRAY($P$3))-_xlfn.XMATCH(AD$3,_xlfn.ANCHORARRAY($P$3))+1)&lt;=2),
                             OR(_xlfn.XMATCH($N16,_xlfn.ANCHORARRAY($N$5))&lt;=2,(COUNT(_xlfn.ANCHORARRAY($N$5))-_xlfn.XMATCH($N16,_xlfn.ANCHORARRAY($N$5))+1)&lt;=2),
OR(COUNT(_xlfn._xlws.FILTER($F$101:$F$108,($F$101:$F$108=AD$3)*($G$101:$G$108=$N16)))=1,
        ISODD(COUNT(_xlfn._xlws.SORT(_xlfn._xlws.FILTER($G$101:$G$108,($F$101:$F$108=AD$3)*($G$101:$G$108&lt;=$N16)))))),
OR(COUNT(_xlfn._xlws.FILTER($F$101:$F$108,($F$101:$F$108=AD$3)*($G$101:$G$108=$N16)))=1,
        ISODD(COUNT(_xlfn._xlws.SORT(_xlfn._xlws.FILTER($F$101:$F$108,($G$101:$G$108=$N16)*($F$101:$F$108&lt;=AD$3))))))
),$L$8,""))</f>
        <v/>
      </c>
      <c r="AE16" s="21" cm="1">
        <f t="array" ref="AE16">IFERROR(ROUND(_xlfn.XLOOKUP(AE$3&amp;$N16,$F$3:$F$643&amp;$G$3:$G$643,$H$3:$H$643,""),2),
                   IF(OR(
                             OR(_xlfn.XMATCH(AE$3,_xlfn.ANCHORARRAY($P$3))&lt;=2,(COUNT(_xlfn.ANCHORARRAY($P$3))-_xlfn.XMATCH(AE$3,_xlfn.ANCHORARRAY($P$3))+1)&lt;=2),
                             OR(_xlfn.XMATCH($N16,_xlfn.ANCHORARRAY($N$5))&lt;=2,(COUNT(_xlfn.ANCHORARRAY($N$5))-_xlfn.XMATCH($N16,_xlfn.ANCHORARRAY($N$5))+1)&lt;=2),
OR(COUNT(_xlfn._xlws.FILTER($F$101:$F$108,($F$101:$F$108=AE$3)*($G$101:$G$108=$N16)))=1,
        ISODD(COUNT(_xlfn._xlws.SORT(_xlfn._xlws.FILTER($G$101:$G$108,($F$101:$F$108=AE$3)*($G$101:$G$108&lt;=$N16)))))),
OR(COUNT(_xlfn._xlws.FILTER($F$101:$F$108,($F$101:$F$108=AE$3)*($G$101:$G$108=$N16)))=1,
        ISODD(COUNT(_xlfn._xlws.SORT(_xlfn._xlws.FILTER($F$101:$F$108,($G$101:$G$108=$N16)*($F$101:$F$108&lt;=AE$3))))))
),$L$8,""))</f>
        <v>0.6</v>
      </c>
      <c r="AF16" s="21" t="str" cm="1">
        <f t="array" ref="AF16">IFERROR(ROUND(_xlfn.XLOOKUP(AF$3&amp;$N16,$F$3:$F$643&amp;$G$3:$G$643,$H$3:$H$643,""),2),
                   IF(OR(
                             OR(_xlfn.XMATCH(AF$3,_xlfn.ANCHORARRAY($P$3))&lt;=2,(COUNT(_xlfn.ANCHORARRAY($P$3))-_xlfn.XMATCH(AF$3,_xlfn.ANCHORARRAY($P$3))+1)&lt;=2),
                             OR(_xlfn.XMATCH($N16,_xlfn.ANCHORARRAY($N$5))&lt;=2,(COUNT(_xlfn.ANCHORARRAY($N$5))-_xlfn.XMATCH($N16,_xlfn.ANCHORARRAY($N$5))+1)&lt;=2),
OR(COUNT(_xlfn._xlws.FILTER($F$101:$F$108,($F$101:$F$108=AF$3)*($G$101:$G$108=$N16)))=1,
        ISODD(COUNT(_xlfn._xlws.SORT(_xlfn._xlws.FILTER($G$101:$G$108,($F$101:$F$108=AF$3)*($G$101:$G$108&lt;=$N16)))))),
OR(COUNT(_xlfn._xlws.FILTER($F$101:$F$108,($F$101:$F$108=AF$3)*($G$101:$G$108=$N16)))=1,
        ISODD(COUNT(_xlfn._xlws.SORT(_xlfn._xlws.FILTER($F$101:$F$108,($G$101:$G$108=$N16)*($F$101:$F$108&lt;=AF$3))))))
),$L$8,""))</f>
        <v/>
      </c>
      <c r="AG16" s="21" cm="1">
        <f t="array" ref="AG16">IFERROR(ROUND(_xlfn.XLOOKUP(AG$3&amp;$N16,$F$3:$F$643&amp;$G$3:$G$643,$H$3:$H$643,""),2),
                   IF(OR(
                             OR(_xlfn.XMATCH(AG$3,_xlfn.ANCHORARRAY($P$3))&lt;=2,(COUNT(_xlfn.ANCHORARRAY($P$3))-_xlfn.XMATCH(AG$3,_xlfn.ANCHORARRAY($P$3))+1)&lt;=2),
                             OR(_xlfn.XMATCH($N16,_xlfn.ANCHORARRAY($N$5))&lt;=2,(COUNT(_xlfn.ANCHORARRAY($N$5))-_xlfn.XMATCH($N16,_xlfn.ANCHORARRAY($N$5))+1)&lt;=2),
OR(COUNT(_xlfn._xlws.FILTER($F$101:$F$108,($F$101:$F$108=AG$3)*($G$101:$G$108=$N16)))=1,
        ISODD(COUNT(_xlfn._xlws.SORT(_xlfn._xlws.FILTER($G$101:$G$108,($F$101:$F$108=AG$3)*($G$101:$G$108&lt;=$N16)))))),
OR(COUNT(_xlfn._xlws.FILTER($F$101:$F$108,($F$101:$F$108=AG$3)*($G$101:$G$108=$N16)))=1,
        ISODD(COUNT(_xlfn._xlws.SORT(_xlfn._xlws.FILTER($F$101:$F$108,($G$101:$G$108=$N16)*($F$101:$F$108&lt;=AG$3))))))
),$L$8,""))</f>
        <v>0</v>
      </c>
      <c r="AH16" s="21" t="str" cm="1">
        <f t="array" ref="AH16">IFERROR(ROUND(_xlfn.XLOOKUP(AH$3&amp;$N16,$F$3:$F$643&amp;$G$3:$G$643,$H$3:$H$643,""),2),
                   IF(OR(
                             OR(_xlfn.XMATCH(AH$3,_xlfn.ANCHORARRAY($P$3))&lt;=2,(COUNT(_xlfn.ANCHORARRAY($P$3))-_xlfn.XMATCH(AH$3,_xlfn.ANCHORARRAY($P$3))+1)&lt;=2),
                             OR(_xlfn.XMATCH($N16,_xlfn.ANCHORARRAY($N$5))&lt;=2,(COUNT(_xlfn.ANCHORARRAY($N$5))-_xlfn.XMATCH($N16,_xlfn.ANCHORARRAY($N$5))+1)&lt;=2),
OR(COUNT(_xlfn._xlws.FILTER($F$101:$F$108,($F$101:$F$108=AH$3)*($G$101:$G$108=$N16)))=1,
        ISODD(COUNT(_xlfn._xlws.SORT(_xlfn._xlws.FILTER($G$101:$G$108,($F$101:$F$108=AH$3)*($G$101:$G$108&lt;=$N16)))))),
OR(COUNT(_xlfn._xlws.FILTER($F$101:$F$108,($F$101:$F$108=AH$3)*($G$101:$G$108=$N16)))=1,
        ISODD(COUNT(_xlfn._xlws.SORT(_xlfn._xlws.FILTER($F$101:$F$108,($G$101:$G$108=$N16)*($F$101:$F$108&lt;=AH$3))))))
),$L$8,""))</f>
        <v/>
      </c>
      <c r="AI16" s="21" cm="1">
        <f t="array" ref="AI16">IFERROR(ROUND(_xlfn.XLOOKUP(AI$3&amp;$N16,$F$3:$F$643&amp;$G$3:$G$643,$H$3:$H$643,""),2),
                   IF(OR(
                             OR(_xlfn.XMATCH(AI$3,_xlfn.ANCHORARRAY($P$3))&lt;=2,(COUNT(_xlfn.ANCHORARRAY($P$3))-_xlfn.XMATCH(AI$3,_xlfn.ANCHORARRAY($P$3))+1)&lt;=2),
                             OR(_xlfn.XMATCH($N16,_xlfn.ANCHORARRAY($N$5))&lt;=2,(COUNT(_xlfn.ANCHORARRAY($N$5))-_xlfn.XMATCH($N16,_xlfn.ANCHORARRAY($N$5))+1)&lt;=2),
OR(COUNT(_xlfn._xlws.FILTER($F$101:$F$108,($F$101:$F$108=AI$3)*($G$101:$G$108=$N16)))=1,
        ISODD(COUNT(_xlfn._xlws.SORT(_xlfn._xlws.FILTER($G$101:$G$108,($F$101:$F$108=AI$3)*($G$101:$G$108&lt;=$N16)))))),
OR(COUNT(_xlfn._xlws.FILTER($F$101:$F$108,($F$101:$F$108=AI$3)*($G$101:$G$108=$N16)))=1,
        ISODD(COUNT(_xlfn._xlws.SORT(_xlfn._xlws.FILTER($F$101:$F$108,($G$101:$G$108=$N16)*($F$101:$F$108&lt;=AI$3))))))
),$L$8,""))</f>
        <v>0.4</v>
      </c>
      <c r="AJ16" s="21" t="str" cm="1">
        <f t="array" ref="AJ16">IFERROR(ROUND(_xlfn.XLOOKUP(AJ$3&amp;$N16,$F$3:$F$643&amp;$G$3:$G$643,$H$3:$H$643,""),2),
                   IF(OR(
                             OR(_xlfn.XMATCH(AJ$3,_xlfn.ANCHORARRAY($P$3))&lt;=2,(COUNT(_xlfn.ANCHORARRAY($P$3))-_xlfn.XMATCH(AJ$3,_xlfn.ANCHORARRAY($P$3))+1)&lt;=2),
                             OR(_xlfn.XMATCH($N16,_xlfn.ANCHORARRAY($N$5))&lt;=2,(COUNT(_xlfn.ANCHORARRAY($N$5))-_xlfn.XMATCH($N16,_xlfn.ANCHORARRAY($N$5))+1)&lt;=2),
OR(COUNT(_xlfn._xlws.FILTER($F$101:$F$108,($F$101:$F$108=AJ$3)*($G$101:$G$108=$N16)))=1,
        ISODD(COUNT(_xlfn._xlws.SORT(_xlfn._xlws.FILTER($G$101:$G$108,($F$101:$F$108=AJ$3)*($G$101:$G$108&lt;=$N16)))))),
OR(COUNT(_xlfn._xlws.FILTER($F$101:$F$108,($F$101:$F$108=AJ$3)*($G$101:$G$108=$N16)))=1,
        ISODD(COUNT(_xlfn._xlws.SORT(_xlfn._xlws.FILTER($F$101:$F$108,($G$101:$G$108=$N16)*($F$101:$F$108&lt;=AJ$3))))))
),$L$8,""))</f>
        <v/>
      </c>
      <c r="AK16" s="21" t="str" cm="1">
        <f t="array" ref="AK16">IFERROR(ROUND(_xlfn.XLOOKUP(AK$3&amp;$N16,$F$3:$F$643&amp;$G$3:$G$643,$H$3:$H$643,""),2),
                   IF(OR(
                             OR(_xlfn.XMATCH(AK$3,_xlfn.ANCHORARRAY($P$3))&lt;=2,(COUNT(_xlfn.ANCHORARRAY($P$3))-_xlfn.XMATCH(AK$3,_xlfn.ANCHORARRAY($P$3))+1)&lt;=2),
                             OR(_xlfn.XMATCH($N16,_xlfn.ANCHORARRAY($N$5))&lt;=2,(COUNT(_xlfn.ANCHORARRAY($N$5))-_xlfn.XMATCH($N16,_xlfn.ANCHORARRAY($N$5))+1)&lt;=2),
OR(COUNT(_xlfn._xlws.FILTER($F$101:$F$108,($F$101:$F$108=AK$3)*($G$101:$G$108=$N16)))=1,
        ISODD(COUNT(_xlfn._xlws.SORT(_xlfn._xlws.FILTER($G$101:$G$108,($F$101:$F$108=AK$3)*($G$101:$G$108&lt;=$N16)))))),
OR(COUNT(_xlfn._xlws.FILTER($F$101:$F$108,($F$101:$F$108=AK$3)*($G$101:$G$108=$N16)))=1,
        ISODD(COUNT(_xlfn._xlws.SORT(_xlfn._xlws.FILTER($F$101:$F$108,($G$101:$G$108=$N16)*($F$101:$F$108&lt;=AK$3))))))
),$L$8,""))</f>
        <v/>
      </c>
      <c r="AL16" s="21" t="str" cm="1">
        <f t="array" ref="AL16">IFERROR(ROUND(_xlfn.XLOOKUP(AL$3&amp;$N16,$F$3:$F$643&amp;$G$3:$G$643,$H$3:$H$643,""),2),
                   IF(OR(
                             OR(_xlfn.XMATCH(AL$3,_xlfn.ANCHORARRAY($P$3))&lt;=2,(COUNT(_xlfn.ANCHORARRAY($P$3))-_xlfn.XMATCH(AL$3,_xlfn.ANCHORARRAY($P$3))+1)&lt;=2),
                             OR(_xlfn.XMATCH($N16,_xlfn.ANCHORARRAY($N$5))&lt;=2,(COUNT(_xlfn.ANCHORARRAY($N$5))-_xlfn.XMATCH($N16,_xlfn.ANCHORARRAY($N$5))+1)&lt;=2),
OR(COUNT(_xlfn._xlws.FILTER($F$101:$F$108,($F$101:$F$108=AL$3)*($G$101:$G$108=$N16)))=1,
        ISODD(COUNT(_xlfn._xlws.SORT(_xlfn._xlws.FILTER($G$101:$G$108,($F$101:$F$108=AL$3)*($G$101:$G$108&lt;=$N16)))))),
OR(COUNT(_xlfn._xlws.FILTER($F$101:$F$108,($F$101:$F$108=AL$3)*($G$101:$G$108=$N16)))=1,
        ISODD(COUNT(_xlfn._xlws.SORT(_xlfn._xlws.FILTER($F$101:$F$108,($G$101:$G$108=$N16)*($F$101:$F$108&lt;=AL$3))))))
),$L$8,""))</f>
        <v/>
      </c>
      <c r="AM16" s="21" t="str" cm="1">
        <f t="array" ref="AM16">IFERROR(ROUND(_xlfn.XLOOKUP(AM$3&amp;$N16,$F$3:$F$643&amp;$G$3:$G$643,$H$3:$H$643,""),2),
                   IF(OR(
                             OR(_xlfn.XMATCH(AM$3,_xlfn.ANCHORARRAY($P$3))&lt;=2,(COUNT(_xlfn.ANCHORARRAY($P$3))-_xlfn.XMATCH(AM$3,_xlfn.ANCHORARRAY($P$3))+1)&lt;=2),
                             OR(_xlfn.XMATCH($N16,_xlfn.ANCHORARRAY($N$5))&lt;=2,(COUNT(_xlfn.ANCHORARRAY($N$5))-_xlfn.XMATCH($N16,_xlfn.ANCHORARRAY($N$5))+1)&lt;=2),
OR(COUNT(_xlfn._xlws.FILTER($F$101:$F$108,($F$101:$F$108=AM$3)*($G$101:$G$108=$N16)))=1,
        ISODD(COUNT(_xlfn._xlws.SORT(_xlfn._xlws.FILTER($G$101:$G$108,($F$101:$F$108=AM$3)*($G$101:$G$108&lt;=$N16)))))),
OR(COUNT(_xlfn._xlws.FILTER($F$101:$F$108,($F$101:$F$108=AM$3)*($G$101:$G$108=$N16)))=1,
        ISODD(COUNT(_xlfn._xlws.SORT(_xlfn._xlws.FILTER($F$101:$F$108,($G$101:$G$108=$N16)*($F$101:$F$108&lt;=AM$3))))))
),$L$8,""))</f>
        <v/>
      </c>
      <c r="AN16" s="21" t="str" cm="1">
        <f t="array" ref="AN16">IFERROR(ROUND(_xlfn.XLOOKUP(AN$3&amp;$N16,$F$3:$F$643&amp;$G$3:$G$643,$H$3:$H$643,""),2),
                   IF(OR(
                             OR(_xlfn.XMATCH(AN$3,_xlfn.ANCHORARRAY($P$3))&lt;=2,(COUNT(_xlfn.ANCHORARRAY($P$3))-_xlfn.XMATCH(AN$3,_xlfn.ANCHORARRAY($P$3))+1)&lt;=2),
                             OR(_xlfn.XMATCH($N16,_xlfn.ANCHORARRAY($N$5))&lt;=2,(COUNT(_xlfn.ANCHORARRAY($N$5))-_xlfn.XMATCH($N16,_xlfn.ANCHORARRAY($N$5))+1)&lt;=2),
OR(COUNT(_xlfn._xlws.FILTER($F$101:$F$108,($F$101:$F$108=AN$3)*($G$101:$G$108=$N16)))=1,
        ISODD(COUNT(_xlfn._xlws.SORT(_xlfn._xlws.FILTER($G$101:$G$108,($F$101:$F$108=AN$3)*($G$101:$G$108&lt;=$N16)))))),
OR(COUNT(_xlfn._xlws.FILTER($F$101:$F$108,($F$101:$F$108=AN$3)*($G$101:$G$108=$N16)))=1,
        ISODD(COUNT(_xlfn._xlws.SORT(_xlfn._xlws.FILTER($F$101:$F$108,($G$101:$G$108=$N16)*($F$101:$F$108&lt;=AN$3))))))
),$L$8,""))</f>
        <v/>
      </c>
      <c r="AO16" s="21" t="str" cm="1">
        <f t="array" ref="AO16">IFERROR(ROUND(_xlfn.XLOOKUP(AO$3&amp;$N16,$F$3:$F$643&amp;$G$3:$G$643,$H$3:$H$643,""),2),
                   IF(OR(
                             OR(_xlfn.XMATCH(AO$3,_xlfn.ANCHORARRAY($P$3))&lt;=2,(COUNT(_xlfn.ANCHORARRAY($P$3))-_xlfn.XMATCH(AO$3,_xlfn.ANCHORARRAY($P$3))+1)&lt;=2),
                             OR(_xlfn.XMATCH($N16,_xlfn.ANCHORARRAY($N$5))&lt;=2,(COUNT(_xlfn.ANCHORARRAY($N$5))-_xlfn.XMATCH($N16,_xlfn.ANCHORARRAY($N$5))+1)&lt;=2),
OR(COUNT(_xlfn._xlws.FILTER($F$101:$F$108,($F$101:$F$108=AO$3)*($G$101:$G$108=$N16)))=1,
        ISODD(COUNT(_xlfn._xlws.SORT(_xlfn._xlws.FILTER($G$101:$G$108,($F$101:$F$108=AO$3)*($G$101:$G$108&lt;=$N16)))))),
OR(COUNT(_xlfn._xlws.FILTER($F$101:$F$108,($F$101:$F$108=AO$3)*($G$101:$G$108=$N16)))=1,
        ISODD(COUNT(_xlfn._xlws.SORT(_xlfn._xlws.FILTER($F$101:$F$108,($G$101:$G$108=$N16)*($F$101:$F$108&lt;=AO$3))))))
),$L$8,""))</f>
        <v/>
      </c>
      <c r="AP16" s="21" cm="1">
        <f t="array" ref="AP16">IFERROR(ROUND(_xlfn.XLOOKUP(AP$3&amp;$N16,$F$3:$F$643&amp;$G$3:$G$643,$H$3:$H$643,""),2),
                   IF(OR(
                             OR(_xlfn.XMATCH(AP$3,_xlfn.ANCHORARRAY($P$3))&lt;=2,(COUNT(_xlfn.ANCHORARRAY($P$3))-_xlfn.XMATCH(AP$3,_xlfn.ANCHORARRAY($P$3))+1)&lt;=2),
                             OR(_xlfn.XMATCH($N16,_xlfn.ANCHORARRAY($N$5))&lt;=2,(COUNT(_xlfn.ANCHORARRAY($N$5))-_xlfn.XMATCH($N16,_xlfn.ANCHORARRAY($N$5))+1)&lt;=2),
OR(COUNT(_xlfn._xlws.FILTER($F$101:$F$108,($F$101:$F$108=AP$3)*($G$101:$G$108=$N16)))=1,
        ISODD(COUNT(_xlfn._xlws.SORT(_xlfn._xlws.FILTER($G$101:$G$108,($F$101:$F$108=AP$3)*($G$101:$G$108&lt;=$N16)))))),
OR(COUNT(_xlfn._xlws.FILTER($F$101:$F$108,($F$101:$F$108=AP$3)*($G$101:$G$108=$N16)))=1,
        ISODD(COUNT(_xlfn._xlws.SORT(_xlfn._xlws.FILTER($F$101:$F$108,($G$101:$G$108=$N16)*($F$101:$F$108&lt;=AP$3))))))
),$L$8,""))</f>
        <v>1.1000000000000001</v>
      </c>
      <c r="AQ16" s="21" t="str" cm="1">
        <f t="array" ref="AQ16">IFERROR(ROUND(_xlfn.XLOOKUP(AQ$3&amp;$N16,$F$3:$F$643&amp;$G$3:$G$643,$H$3:$H$643,""),2),
                   IF(OR(
                             OR(_xlfn.XMATCH(AQ$3,_xlfn.ANCHORARRAY($P$3))&lt;=2,(COUNT(_xlfn.ANCHORARRAY($P$3))-_xlfn.XMATCH(AQ$3,_xlfn.ANCHORARRAY($P$3))+1)&lt;=2),
                             OR(_xlfn.XMATCH($N16,_xlfn.ANCHORARRAY($N$5))&lt;=2,(COUNT(_xlfn.ANCHORARRAY($N$5))-_xlfn.XMATCH($N16,_xlfn.ANCHORARRAY($N$5))+1)&lt;=2),
OR(COUNT(_xlfn._xlws.FILTER($F$101:$F$108,($F$101:$F$108=AQ$3)*($G$101:$G$108=$N16)))=1,
        ISODD(COUNT(_xlfn._xlws.SORT(_xlfn._xlws.FILTER($G$101:$G$108,($F$101:$F$108=AQ$3)*($G$101:$G$108&lt;=$N16)))))),
OR(COUNT(_xlfn._xlws.FILTER($F$101:$F$108,($F$101:$F$108=AQ$3)*($G$101:$G$108=$N16)))=1,
        ISODD(COUNT(_xlfn._xlws.SORT(_xlfn._xlws.FILTER($F$101:$F$108,($G$101:$G$108=$N16)*($F$101:$F$108&lt;=AQ$3))))))
),$L$8,""))</f>
        <v/>
      </c>
      <c r="AR16" s="21" cm="1">
        <f t="array" ref="AR16">IFERROR(ROUND(_xlfn.XLOOKUP(AR$3&amp;$N16,$F$3:$F$643&amp;$G$3:$G$643,$H$3:$H$643,""),2),
                   IF(OR(
                             OR(_xlfn.XMATCH(AR$3,_xlfn.ANCHORARRAY($P$3))&lt;=2,(COUNT(_xlfn.ANCHORARRAY($P$3))-_xlfn.XMATCH(AR$3,_xlfn.ANCHORARRAY($P$3))+1)&lt;=2),
                             OR(_xlfn.XMATCH($N16,_xlfn.ANCHORARRAY($N$5))&lt;=2,(COUNT(_xlfn.ANCHORARRAY($N$5))-_xlfn.XMATCH($N16,_xlfn.ANCHORARRAY($N$5))+1)&lt;=2),
OR(COUNT(_xlfn._xlws.FILTER($F$101:$F$108,($F$101:$F$108=AR$3)*($G$101:$G$108=$N16)))=1,
        ISODD(COUNT(_xlfn._xlws.SORT(_xlfn._xlws.FILTER($G$101:$G$108,($F$101:$F$108=AR$3)*($G$101:$G$108&lt;=$N16)))))),
OR(COUNT(_xlfn._xlws.FILTER($F$101:$F$108,($F$101:$F$108=AR$3)*($G$101:$G$108=$N16)))=1,
        ISODD(COUNT(_xlfn._xlws.SORT(_xlfn._xlws.FILTER($F$101:$F$108,($G$101:$G$108=$N16)*($F$101:$F$108&lt;=AR$3))))))
),$L$8,""))</f>
        <v>1.4</v>
      </c>
      <c r="AS16" s="21" cm="1">
        <f t="array" ref="AS16">IFERROR(ROUND(_xlfn.XLOOKUP(AS$3&amp;$N16,$F$3:$F$643&amp;$G$3:$G$643,$H$3:$H$643,""),2),
                   IF(OR(
                             OR(_xlfn.XMATCH(AS$3,_xlfn.ANCHORARRAY($P$3))&lt;=2,(COUNT(_xlfn.ANCHORARRAY($P$3))-_xlfn.XMATCH(AS$3,_xlfn.ANCHORARRAY($P$3))+1)&lt;=2),
                             OR(_xlfn.XMATCH($N16,_xlfn.ANCHORARRAY($N$5))&lt;=2,(COUNT(_xlfn.ANCHORARRAY($N$5))-_xlfn.XMATCH($N16,_xlfn.ANCHORARRAY($N$5))+1)&lt;=2),
OR(COUNT(_xlfn._xlws.FILTER($F$101:$F$108,($F$101:$F$108=AS$3)*($G$101:$G$108=$N16)))=1,
        ISODD(COUNT(_xlfn._xlws.SORT(_xlfn._xlws.FILTER($G$101:$G$108,($F$101:$F$108=AS$3)*($G$101:$G$108&lt;=$N16)))))),
OR(COUNT(_xlfn._xlws.FILTER($F$101:$F$108,($F$101:$F$108=AS$3)*($G$101:$G$108=$N16)))=1,
        ISODD(COUNT(_xlfn._xlws.SORT(_xlfn._xlws.FILTER($F$101:$F$108,($G$101:$G$108=$N16)*($F$101:$F$108&lt;=AS$3))))))
),$L$8,""))</f>
        <v>0.9</v>
      </c>
      <c r="AT16" s="21" t="str" cm="1">
        <f t="array" ref="AT16">IFERROR(ROUND(_xlfn.XLOOKUP(AT$3&amp;$N16,$F$3:$F$643&amp;$G$3:$G$643,$H$3:$H$643,""),2),
                   IF(OR(
                             OR(_xlfn.XMATCH(AT$3,_xlfn.ANCHORARRAY($P$3))&lt;=2,(COUNT(_xlfn.ANCHORARRAY($P$3))-_xlfn.XMATCH(AT$3,_xlfn.ANCHORARRAY($P$3))+1)&lt;=2),
                             OR(_xlfn.XMATCH($N16,_xlfn.ANCHORARRAY($N$5))&lt;=2,(COUNT(_xlfn.ANCHORARRAY($N$5))-_xlfn.XMATCH($N16,_xlfn.ANCHORARRAY($N$5))+1)&lt;=2),
OR(COUNT(_xlfn._xlws.FILTER($F$101:$F$108,($F$101:$F$108=AT$3)*($G$101:$G$108=$N16)))=1,
        ISODD(COUNT(_xlfn._xlws.SORT(_xlfn._xlws.FILTER($G$101:$G$108,($F$101:$F$108=AT$3)*($G$101:$G$108&lt;=$N16)))))),
OR(COUNT(_xlfn._xlws.FILTER($F$101:$F$108,($F$101:$F$108=AT$3)*($G$101:$G$108=$N16)))=1,
        ISODD(COUNT(_xlfn._xlws.SORT(_xlfn._xlws.FILTER($F$101:$F$108,($G$101:$G$108=$N16)*($F$101:$F$108&lt;=AT$3))))))
),$L$8,""))</f>
        <v/>
      </c>
      <c r="AU16" s="21" cm="1">
        <f t="array" ref="AU16">IFERROR(ROUND(_xlfn.XLOOKUP(AU$3&amp;$N16,$F$3:$F$643&amp;$G$3:$G$643,$H$3:$H$643,""),2),
                   IF(OR(
                             OR(_xlfn.XMATCH(AU$3,_xlfn.ANCHORARRAY($P$3))&lt;=2,(COUNT(_xlfn.ANCHORARRAY($P$3))-_xlfn.XMATCH(AU$3,_xlfn.ANCHORARRAY($P$3))+1)&lt;=2),
                             OR(_xlfn.XMATCH($N16,_xlfn.ANCHORARRAY($N$5))&lt;=2,(COUNT(_xlfn.ANCHORARRAY($N$5))-_xlfn.XMATCH($N16,_xlfn.ANCHORARRAY($N$5))+1)&lt;=2),
OR(COUNT(_xlfn._xlws.FILTER($F$101:$F$108,($F$101:$F$108=AU$3)*($G$101:$G$108=$N16)))=1,
        ISODD(COUNT(_xlfn._xlws.SORT(_xlfn._xlws.FILTER($G$101:$G$108,($F$101:$F$108=AU$3)*($G$101:$G$108&lt;=$N16)))))),
OR(COUNT(_xlfn._xlws.FILTER($F$101:$F$108,($F$101:$F$108=AU$3)*($G$101:$G$108=$N16)))=1,
        ISODD(COUNT(_xlfn._xlws.SORT(_xlfn._xlws.FILTER($F$101:$F$108,($G$101:$G$108=$N16)*($F$101:$F$108&lt;=AU$3))))))
),$L$8,""))</f>
        <v>-0.4</v>
      </c>
      <c r="AV16" s="21" cm="1">
        <f t="array" ref="AV16">IFERROR(ROUND(_xlfn.XLOOKUP(AV$3&amp;$N16,$F$3:$F$643&amp;$G$3:$G$643,$H$3:$H$643,""),2),
                   IF(OR(
                             OR(_xlfn.XMATCH(AV$3,_xlfn.ANCHORARRAY($P$3))&lt;=2,(COUNT(_xlfn.ANCHORARRAY($P$3))-_xlfn.XMATCH(AV$3,_xlfn.ANCHORARRAY($P$3))+1)&lt;=2),
                             OR(_xlfn.XMATCH($N16,_xlfn.ANCHORARRAY($N$5))&lt;=2,(COUNT(_xlfn.ANCHORARRAY($N$5))-_xlfn.XMATCH($N16,_xlfn.ANCHORARRAY($N$5))+1)&lt;=2),
OR(COUNT(_xlfn._xlws.FILTER($F$101:$F$108,($F$101:$F$108=AV$3)*($G$101:$G$108=$N16)))=1,
        ISODD(COUNT(_xlfn._xlws.SORT(_xlfn._xlws.FILTER($G$101:$G$108,($F$101:$F$108=AV$3)*($G$101:$G$108&lt;=$N16)))))),
OR(COUNT(_xlfn._xlws.FILTER($F$101:$F$108,($F$101:$F$108=AV$3)*($G$101:$G$108=$N16)))=1,
        ISODD(COUNT(_xlfn._xlws.SORT(_xlfn._xlws.FILTER($F$101:$F$108,($G$101:$G$108=$N16)*($F$101:$F$108&lt;=AV$3))))))
),$L$8,""))</f>
        <v>-9</v>
      </c>
      <c r="AW16" s="21" cm="1">
        <f t="array" ref="AW16">IFERROR(ROUND(_xlfn.XLOOKUP(AW$3&amp;$N16,$F$3:$F$643&amp;$G$3:$G$643,$H$3:$H$643,""),2),
                   IF(OR(
                             OR(_xlfn.XMATCH(AW$3,_xlfn.ANCHORARRAY($P$3))&lt;=2,(COUNT(_xlfn.ANCHORARRAY($P$3))-_xlfn.XMATCH(AW$3,_xlfn.ANCHORARRAY($P$3))+1)&lt;=2),
                             OR(_xlfn.XMATCH($N16,_xlfn.ANCHORARRAY($N$5))&lt;=2,(COUNT(_xlfn.ANCHORARRAY($N$5))-_xlfn.XMATCH($N16,_xlfn.ANCHORARRAY($N$5))+1)&lt;=2),
OR(COUNT(_xlfn._xlws.FILTER($F$101:$F$108,($F$101:$F$108=AW$3)*($G$101:$G$108=$N16)))=1,
        ISODD(COUNT(_xlfn._xlws.SORT(_xlfn._xlws.FILTER($G$101:$G$108,($F$101:$F$108=AW$3)*($G$101:$G$108&lt;=$N16)))))),
OR(COUNT(_xlfn._xlws.FILTER($F$101:$F$108,($F$101:$F$108=AW$3)*($G$101:$G$108=$N16)))=1,
        ISODD(COUNT(_xlfn._xlws.SORT(_xlfn._xlws.FILTER($F$101:$F$108,($G$101:$G$108=$N16)*($F$101:$F$108&lt;=AW$3))))))
),$L$8,""))</f>
        <v>-9</v>
      </c>
      <c r="AX16" s="21"/>
      <c r="AY16" s="21"/>
      <c r="AZ16" s="15"/>
      <c r="BA16" s="77"/>
      <c r="BB16" s="98" t="str">
        <f t="shared" si="5"/>
        <v xml:space="preserve">-9-9-0.41.12.21.20.600.41.11.40.9-0.4-9-9; </v>
      </c>
      <c r="BC16" s="98" t="s">
        <v>575</v>
      </c>
      <c r="BD16" s="77"/>
      <c r="BE16" s="77"/>
      <c r="BF16" s="77"/>
      <c r="BG16" s="77"/>
      <c r="BH16" s="77"/>
      <c r="BI16" s="7" t="s">
        <v>360</v>
      </c>
      <c r="BJ16"/>
      <c r="BK16">
        <v>14</v>
      </c>
      <c r="BL16" s="33" t="e">
        <f>_xlfn.CONCAT(INDEX(_xlfn.ANCHORARRAY($P$5),ROW(B10),0))&amp;";"</f>
        <v>#REF!</v>
      </c>
    </row>
    <row r="17" spans="1:64" ht="20.100000000000001" customHeight="1" x14ac:dyDescent="0.3">
      <c r="A17" s="7" t="s">
        <v>79</v>
      </c>
      <c r="B17" s="9" t="s">
        <v>53</v>
      </c>
      <c r="C17" s="17">
        <f t="shared" si="1"/>
        <v>46.810400000000001</v>
      </c>
      <c r="D17" s="18">
        <f t="shared" si="1"/>
        <v>111.9209</v>
      </c>
      <c r="E17" s="64">
        <f t="shared" si="1"/>
        <v>0</v>
      </c>
      <c r="F17" s="17">
        <f t="shared" si="2"/>
        <v>3.79</v>
      </c>
      <c r="G17" s="18">
        <f t="shared" si="3"/>
        <v>6.87</v>
      </c>
      <c r="H17" s="19">
        <f t="shared" si="4"/>
        <v>0</v>
      </c>
      <c r="I17" s="8" t="str" cm="1">
        <f t="array" ref="I17">_xlfn.CONCAT(ROUND(F17:H17,2)&amp;", ")</f>
        <v xml:space="preserve">3.79, 6.87, 0, </v>
      </c>
      <c r="J17" s="8"/>
      <c r="K17" s="7" t="str" cm="1">
        <f t="array" aca="1" ref="K17" ca="1">LOWER(INDEX($C$2:$E$2,1,ROW(A1)))&amp;" = ["&amp;_xlfn.CONCAT(ROUND(OFFSET($F$109:$F$143,,ROW(A1)-1),2)&amp;", ")&amp;"]"</f>
        <v>x = [6.02, 9.8, 2.67, 0, 3.79, 6.02, 5.6, 6.45, 1.7, 0.95, 0, 5.6, 3.79, 5.6, 6.45, 6.6, 9.8, 3.15, 0, 3.15, 6.6, 0, 3.15, 3.15, 3.15, 3.79, 3.79, 4.9, 4.9, 5.6, 5.6, 6.02, 6.02, 6.6, 6.6, ]</v>
      </c>
      <c r="M17" s="8"/>
      <c r="N17" s="31">
        <v>10.67</v>
      </c>
      <c r="O17" s="15"/>
      <c r="P17" s="21" cm="1">
        <f t="array" ref="P17">IFERROR(ROUND(_xlfn.XLOOKUP(P$3&amp;$N17,$F$3:$F$643&amp;$G$3:$G$643,$H$3:$H$643,""),2),
                   IF(OR(
                             OR(_xlfn.XMATCH(P$3,_xlfn.ANCHORARRAY($P$3))&lt;=2,(COUNT(_xlfn.ANCHORARRAY($P$3))-_xlfn.XMATCH(P$3,_xlfn.ANCHORARRAY($P$3))+1)&lt;=2),
                             OR(_xlfn.XMATCH($N17,_xlfn.ANCHORARRAY($N$5))&lt;=2,(COUNT(_xlfn.ANCHORARRAY($N$5))-_xlfn.XMATCH($N17,_xlfn.ANCHORARRAY($N$5))+1)&lt;=2),
OR(COUNT(_xlfn._xlws.FILTER($F$101:$F$108,($F$101:$F$108=P$3)*($G$101:$G$108=$N17)))=1,
        ISODD(COUNT(_xlfn._xlws.SORT(_xlfn._xlws.FILTER($G$101:$G$108,($F$101:$F$108=P$3)*($G$101:$G$108&lt;=$N17)))))),
OR(COUNT(_xlfn._xlws.FILTER($F$101:$F$108,($F$101:$F$108=P$3)*($G$101:$G$108=$N17)))=1,
        ISODD(COUNT(_xlfn._xlws.SORT(_xlfn._xlws.FILTER($F$101:$F$108,($G$101:$G$108=$N17)*($F$101:$F$108&lt;=P$3))))))
),$L$8,""))</f>
        <v>-9</v>
      </c>
      <c r="Q17" s="21" cm="1">
        <f t="array" ref="Q17">IFERROR(ROUND(_xlfn.XLOOKUP(Q$3&amp;$N17,$F$3:$F$643&amp;$G$3:$G$643,$H$3:$H$643,""),2),
                   IF(OR(
                             OR(_xlfn.XMATCH(Q$3,_xlfn.ANCHORARRAY($P$3))&lt;=2,(COUNT(_xlfn.ANCHORARRAY($P$3))-_xlfn.XMATCH(Q$3,_xlfn.ANCHORARRAY($P$3))+1)&lt;=2),
                             OR(_xlfn.XMATCH($N17,_xlfn.ANCHORARRAY($N$5))&lt;=2,(COUNT(_xlfn.ANCHORARRAY($N$5))-_xlfn.XMATCH($N17,_xlfn.ANCHORARRAY($N$5))+1)&lt;=2),
OR(COUNT(_xlfn._xlws.FILTER($F$101:$F$108,($F$101:$F$108=Q$3)*($G$101:$G$108=$N17)))=1,
        ISODD(COUNT(_xlfn._xlws.SORT(_xlfn._xlws.FILTER($G$101:$G$108,($F$101:$F$108=Q$3)*($G$101:$G$108&lt;=$N17)))))),
OR(COUNT(_xlfn._xlws.FILTER($F$101:$F$108,($F$101:$F$108=Q$3)*($G$101:$G$108=$N17)))=1,
        ISODD(COUNT(_xlfn._xlws.SORT(_xlfn._xlws.FILTER($F$101:$F$108,($G$101:$G$108=$N17)*($F$101:$F$108&lt;=Q$3))))))
),$L$8,""))</f>
        <v>-9</v>
      </c>
      <c r="R17" s="21" cm="1">
        <f t="array" ref="R17">IFERROR(ROUND(_xlfn.XLOOKUP(R$3&amp;$N17,$F$3:$F$643&amp;$G$3:$G$643,$H$3:$H$643,""),2),
                   IF(OR(
                             OR(_xlfn.XMATCH(R$3,_xlfn.ANCHORARRAY($P$3))&lt;=2,(COUNT(_xlfn.ANCHORARRAY($P$3))-_xlfn.XMATCH(R$3,_xlfn.ANCHORARRAY($P$3))+1)&lt;=2),
                             OR(_xlfn.XMATCH($N17,_xlfn.ANCHORARRAY($N$5))&lt;=2,(COUNT(_xlfn.ANCHORARRAY($N$5))-_xlfn.XMATCH($N17,_xlfn.ANCHORARRAY($N$5))+1)&lt;=2),
OR(COUNT(_xlfn._xlws.FILTER($F$101:$F$108,($F$101:$F$108=R$3)*($G$101:$G$108=$N17)))=1,
        ISODD(COUNT(_xlfn._xlws.SORT(_xlfn._xlws.FILTER($G$101:$G$108,($F$101:$F$108=R$3)*($G$101:$G$108&lt;=$N17)))))),
OR(COUNT(_xlfn._xlws.FILTER($F$101:$F$108,($F$101:$F$108=R$3)*($G$101:$G$108=$N17)))=1,
        ISODD(COUNT(_xlfn._xlws.SORT(_xlfn._xlws.FILTER($F$101:$F$108,($G$101:$G$108=$N17)*($F$101:$F$108&lt;=R$3))))))
),$L$8,""))</f>
        <v>0</v>
      </c>
      <c r="S17" s="21" cm="1">
        <f t="array" ref="S17">IFERROR(ROUND(_xlfn.XLOOKUP(S$3&amp;$N17,$F$3:$F$643&amp;$G$3:$G$643,$H$3:$H$643,""),2),
                   IF(OR(
                             OR(_xlfn.XMATCH(S$3,_xlfn.ANCHORARRAY($P$3))&lt;=2,(COUNT(_xlfn.ANCHORARRAY($P$3))-_xlfn.XMATCH(S$3,_xlfn.ANCHORARRAY($P$3))+1)&lt;=2),
                             OR(_xlfn.XMATCH($N17,_xlfn.ANCHORARRAY($N$5))&lt;=2,(COUNT(_xlfn.ANCHORARRAY($N$5))-_xlfn.XMATCH($N17,_xlfn.ANCHORARRAY($N$5))+1)&lt;=2),
OR(COUNT(_xlfn._xlws.FILTER($F$101:$F$108,($F$101:$F$108=S$3)*($G$101:$G$108=$N17)))=1,
        ISODD(COUNT(_xlfn._xlws.SORT(_xlfn._xlws.FILTER($G$101:$G$108,($F$101:$F$108=S$3)*($G$101:$G$108&lt;=$N17)))))),
OR(COUNT(_xlfn._xlws.FILTER($F$101:$F$108,($F$101:$F$108=S$3)*($G$101:$G$108=$N17)))=1,
        ISODD(COUNT(_xlfn._xlws.SORT(_xlfn._xlws.FILTER($F$101:$F$108,($G$101:$G$108=$N17)*($F$101:$F$108&lt;=S$3))))))
),$L$8,""))</f>
        <v>1.2</v>
      </c>
      <c r="T17" s="21" cm="1">
        <f t="array" ref="T17">IFERROR(ROUND(_xlfn.XLOOKUP(T$3&amp;$N17,$F$3:$F$643&amp;$G$3:$G$643,$H$3:$H$643,""),2),
                   IF(OR(
                             OR(_xlfn.XMATCH(T$3,_xlfn.ANCHORARRAY($P$3))&lt;=2,(COUNT(_xlfn.ANCHORARRAY($P$3))-_xlfn.XMATCH(T$3,_xlfn.ANCHORARRAY($P$3))+1)&lt;=2),
                             OR(_xlfn.XMATCH($N17,_xlfn.ANCHORARRAY($N$5))&lt;=2,(COUNT(_xlfn.ANCHORARRAY($N$5))-_xlfn.XMATCH($N17,_xlfn.ANCHORARRAY($N$5))+1)&lt;=2),
OR(COUNT(_xlfn._xlws.FILTER($F$101:$F$108,($F$101:$F$108=T$3)*($G$101:$G$108=$N17)))=1,
        ISODD(COUNT(_xlfn._xlws.SORT(_xlfn._xlws.FILTER($G$101:$G$108,($F$101:$F$108=T$3)*($G$101:$G$108&lt;=$N17)))))),
OR(COUNT(_xlfn._xlws.FILTER($F$101:$F$108,($F$101:$F$108=T$3)*($G$101:$G$108=$N17)))=1,
        ISODD(COUNT(_xlfn._xlws.SORT(_xlfn._xlws.FILTER($F$101:$F$108,($G$101:$G$108=$N17)*($F$101:$F$108&lt;=T$3))))))
),$L$8,""))</f>
        <v>1.5</v>
      </c>
      <c r="U17" s="21" cm="1">
        <f t="array" ref="U17">IFERROR(ROUND(_xlfn.XLOOKUP(U$3&amp;$N17,$F$3:$F$643&amp;$G$3:$G$643,$H$3:$H$643,""),2),
                   IF(OR(
                             OR(_xlfn.XMATCH(U$3,_xlfn.ANCHORARRAY($P$3))&lt;=2,(COUNT(_xlfn.ANCHORARRAY($P$3))-_xlfn.XMATCH(U$3,_xlfn.ANCHORARRAY($P$3))+1)&lt;=2),
                             OR(_xlfn.XMATCH($N17,_xlfn.ANCHORARRAY($N$5))&lt;=2,(COUNT(_xlfn.ANCHORARRAY($N$5))-_xlfn.XMATCH($N17,_xlfn.ANCHORARRAY($N$5))+1)&lt;=2),
OR(COUNT(_xlfn._xlws.FILTER($F$101:$F$108,($F$101:$F$108=U$3)*($G$101:$G$108=$N17)))=1,
        ISODD(COUNT(_xlfn._xlws.SORT(_xlfn._xlws.FILTER($G$101:$G$108,($F$101:$F$108=U$3)*($G$101:$G$108&lt;=$N17)))))),
OR(COUNT(_xlfn._xlws.FILTER($F$101:$F$108,($F$101:$F$108=U$3)*($G$101:$G$108=$N17)))=1,
        ISODD(COUNT(_xlfn._xlws.SORT(_xlfn._xlws.FILTER($F$101:$F$108,($G$101:$G$108=$N17)*($F$101:$F$108&lt;=U$3))))))
),$L$8,""))</f>
        <v>2</v>
      </c>
      <c r="V17" s="21" t="str" cm="1">
        <f t="array" ref="V17">IFERROR(ROUND(_xlfn.XLOOKUP(V$3&amp;$N17,$F$3:$F$643&amp;$G$3:$G$643,$H$3:$H$643,""),2),
                   IF(OR(
                             OR(_xlfn.XMATCH(V$3,_xlfn.ANCHORARRAY($P$3))&lt;=2,(COUNT(_xlfn.ANCHORARRAY($P$3))-_xlfn.XMATCH(V$3,_xlfn.ANCHORARRAY($P$3))+1)&lt;=2),
                             OR(_xlfn.XMATCH($N17,_xlfn.ANCHORARRAY($N$5))&lt;=2,(COUNT(_xlfn.ANCHORARRAY($N$5))-_xlfn.XMATCH($N17,_xlfn.ANCHORARRAY($N$5))+1)&lt;=2),
OR(COUNT(_xlfn._xlws.FILTER($F$101:$F$108,($F$101:$F$108=V$3)*($G$101:$G$108=$N17)))=1,
        ISODD(COUNT(_xlfn._xlws.SORT(_xlfn._xlws.FILTER($G$101:$G$108,($F$101:$F$108=V$3)*($G$101:$G$108&lt;=$N17)))))),
OR(COUNT(_xlfn._xlws.FILTER($F$101:$F$108,($F$101:$F$108=V$3)*($G$101:$G$108=$N17)))=1,
        ISODD(COUNT(_xlfn._xlws.SORT(_xlfn._xlws.FILTER($F$101:$F$108,($G$101:$G$108=$N17)*($F$101:$F$108&lt;=V$3))))))
),$L$8,""))</f>
        <v/>
      </c>
      <c r="W17" s="21" t="str" cm="1">
        <f t="array" ref="W17">IFERROR(ROUND(_xlfn.XLOOKUP(W$3&amp;$N17,$F$3:$F$643&amp;$G$3:$G$643,$H$3:$H$643,""),2),
                   IF(OR(
                             OR(_xlfn.XMATCH(W$3,_xlfn.ANCHORARRAY($P$3))&lt;=2,(COUNT(_xlfn.ANCHORARRAY($P$3))-_xlfn.XMATCH(W$3,_xlfn.ANCHORARRAY($P$3))+1)&lt;=2),
                             OR(_xlfn.XMATCH($N17,_xlfn.ANCHORARRAY($N$5))&lt;=2,(COUNT(_xlfn.ANCHORARRAY($N$5))-_xlfn.XMATCH($N17,_xlfn.ANCHORARRAY($N$5))+1)&lt;=2),
OR(COUNT(_xlfn._xlws.FILTER($F$101:$F$108,($F$101:$F$108=W$3)*($G$101:$G$108=$N17)))=1,
        ISODD(COUNT(_xlfn._xlws.SORT(_xlfn._xlws.FILTER($G$101:$G$108,($F$101:$F$108=W$3)*($G$101:$G$108&lt;=$N17)))))),
OR(COUNT(_xlfn._xlws.FILTER($F$101:$F$108,($F$101:$F$108=W$3)*($G$101:$G$108=$N17)))=1,
        ISODD(COUNT(_xlfn._xlws.SORT(_xlfn._xlws.FILTER($F$101:$F$108,($G$101:$G$108=$N17)*($F$101:$F$108&lt;=W$3))))))
),$L$8,""))</f>
        <v/>
      </c>
      <c r="X17" s="21" cm="1">
        <f t="array" ref="X17">IFERROR(ROUND(_xlfn.XLOOKUP(X$3&amp;$N17,$F$3:$F$643&amp;$G$3:$G$643,$H$3:$H$643,""),2),
                   IF(OR(
                             OR(_xlfn.XMATCH(X$3,_xlfn.ANCHORARRAY($P$3))&lt;=2,(COUNT(_xlfn.ANCHORARRAY($P$3))-_xlfn.XMATCH(X$3,_xlfn.ANCHORARRAY($P$3))+1)&lt;=2),
                             OR(_xlfn.XMATCH($N17,_xlfn.ANCHORARRAY($N$5))&lt;=2,(COUNT(_xlfn.ANCHORARRAY($N$5))-_xlfn.XMATCH($N17,_xlfn.ANCHORARRAY($N$5))+1)&lt;=2),
OR(COUNT(_xlfn._xlws.FILTER($F$101:$F$108,($F$101:$F$108=X$3)*($G$101:$G$108=$N17)))=1,
        ISODD(COUNT(_xlfn._xlws.SORT(_xlfn._xlws.FILTER($G$101:$G$108,($F$101:$F$108=X$3)*($G$101:$G$108&lt;=$N17)))))),
OR(COUNT(_xlfn._xlws.FILTER($F$101:$F$108,($F$101:$F$108=X$3)*($G$101:$G$108=$N17)))=1,
        ISODD(COUNT(_xlfn._xlws.SORT(_xlfn._xlws.FILTER($F$101:$F$108,($G$101:$G$108=$N17)*($F$101:$F$108&lt;=X$3))))))
),$L$8,""))</f>
        <v>3.2</v>
      </c>
      <c r="Y17" s="21" cm="1">
        <f t="array" ref="Y17">IFERROR(ROUND(_xlfn.XLOOKUP(Y$3&amp;$N17,$F$3:$F$643&amp;$G$3:$G$643,$H$3:$H$643,""),2),
                   IF(OR(
                             OR(_xlfn.XMATCH(Y$3,_xlfn.ANCHORARRAY($P$3))&lt;=2,(COUNT(_xlfn.ANCHORARRAY($P$3))-_xlfn.XMATCH(Y$3,_xlfn.ANCHORARRAY($P$3))+1)&lt;=2),
                             OR(_xlfn.XMATCH($N17,_xlfn.ANCHORARRAY($N$5))&lt;=2,(COUNT(_xlfn.ANCHORARRAY($N$5))-_xlfn.XMATCH($N17,_xlfn.ANCHORARRAY($N$5))+1)&lt;=2),
OR(COUNT(_xlfn._xlws.FILTER($F$101:$F$108,($F$101:$F$108=Y$3)*($G$101:$G$108=$N17)))=1,
        ISODD(COUNT(_xlfn._xlws.SORT(_xlfn._xlws.FILTER($G$101:$G$108,($F$101:$F$108=Y$3)*($G$101:$G$108&lt;=$N17)))))),
OR(COUNT(_xlfn._xlws.FILTER($F$101:$F$108,($F$101:$F$108=Y$3)*($G$101:$G$108=$N17)))=1,
        ISODD(COUNT(_xlfn._xlws.SORT(_xlfn._xlws.FILTER($F$101:$F$108,($G$101:$G$108=$N17)*($F$101:$F$108&lt;=Y$3))))))
),$L$8,""))</f>
        <v>2.9</v>
      </c>
      <c r="Z17" s="21" cm="1">
        <f t="array" ref="Z17">IFERROR(ROUND(_xlfn.XLOOKUP(Z$3&amp;$N17,$F$3:$F$643&amp;$G$3:$G$643,$H$3:$H$643,""),2),
                   IF(OR(
                             OR(_xlfn.XMATCH(Z$3,_xlfn.ANCHORARRAY($P$3))&lt;=2,(COUNT(_xlfn.ANCHORARRAY($P$3))-_xlfn.XMATCH(Z$3,_xlfn.ANCHORARRAY($P$3))+1)&lt;=2),
                             OR(_xlfn.XMATCH($N17,_xlfn.ANCHORARRAY($N$5))&lt;=2,(COUNT(_xlfn.ANCHORARRAY($N$5))-_xlfn.XMATCH($N17,_xlfn.ANCHORARRAY($N$5))+1)&lt;=2),
OR(COUNT(_xlfn._xlws.FILTER($F$101:$F$108,($F$101:$F$108=Z$3)*($G$101:$G$108=$N17)))=1,
        ISODD(COUNT(_xlfn._xlws.SORT(_xlfn._xlws.FILTER($G$101:$G$108,($F$101:$F$108=Z$3)*($G$101:$G$108&lt;=$N17)))))),
OR(COUNT(_xlfn._xlws.FILTER($F$101:$F$108,($F$101:$F$108=Z$3)*($G$101:$G$108=$N17)))=1,
        ISODD(COUNT(_xlfn._xlws.SORT(_xlfn._xlws.FILTER($F$101:$F$108,($G$101:$G$108=$N17)*($F$101:$F$108&lt;=Z$3))))))
),$L$8,""))</f>
        <v>0</v>
      </c>
      <c r="AA17" s="21" t="str" cm="1">
        <f t="array" ref="AA17">IFERROR(ROUND(_xlfn.XLOOKUP(AA$3&amp;$N17,$F$3:$F$643&amp;$G$3:$G$643,$H$3:$H$643,""),2),
                   IF(OR(
                             OR(_xlfn.XMATCH(AA$3,_xlfn.ANCHORARRAY($P$3))&lt;=2,(COUNT(_xlfn.ANCHORARRAY($P$3))-_xlfn.XMATCH(AA$3,_xlfn.ANCHORARRAY($P$3))+1)&lt;=2),
                             OR(_xlfn.XMATCH($N17,_xlfn.ANCHORARRAY($N$5))&lt;=2,(COUNT(_xlfn.ANCHORARRAY($N$5))-_xlfn.XMATCH($N17,_xlfn.ANCHORARRAY($N$5))+1)&lt;=2),
OR(COUNT(_xlfn._xlws.FILTER($F$101:$F$108,($F$101:$F$108=AA$3)*($G$101:$G$108=$N17)))=1,
        ISODD(COUNT(_xlfn._xlws.SORT(_xlfn._xlws.FILTER($G$101:$G$108,($F$101:$F$108=AA$3)*($G$101:$G$108&lt;=$N17)))))),
OR(COUNT(_xlfn._xlws.FILTER($F$101:$F$108,($F$101:$F$108=AA$3)*($G$101:$G$108=$N17)))=1,
        ISODD(COUNT(_xlfn._xlws.SORT(_xlfn._xlws.FILTER($F$101:$F$108,($G$101:$G$108=$N17)*($F$101:$F$108&lt;=AA$3))))))
),$L$8,""))</f>
        <v/>
      </c>
      <c r="AB17" s="21" t="str" cm="1">
        <f t="array" ref="AB17">IFERROR(ROUND(_xlfn.XLOOKUP(AB$3&amp;$N17,$F$3:$F$643&amp;$G$3:$G$643,$H$3:$H$643,""),2),
                   IF(OR(
                             OR(_xlfn.XMATCH(AB$3,_xlfn.ANCHORARRAY($P$3))&lt;=2,(COUNT(_xlfn.ANCHORARRAY($P$3))-_xlfn.XMATCH(AB$3,_xlfn.ANCHORARRAY($P$3))+1)&lt;=2),
                             OR(_xlfn.XMATCH($N17,_xlfn.ANCHORARRAY($N$5))&lt;=2,(COUNT(_xlfn.ANCHORARRAY($N$5))-_xlfn.XMATCH($N17,_xlfn.ANCHORARRAY($N$5))+1)&lt;=2),
OR(COUNT(_xlfn._xlws.FILTER($F$101:$F$108,($F$101:$F$108=AB$3)*($G$101:$G$108=$N17)))=1,
        ISODD(COUNT(_xlfn._xlws.SORT(_xlfn._xlws.FILTER($G$101:$G$108,($F$101:$F$108=AB$3)*($G$101:$G$108&lt;=$N17)))))),
OR(COUNT(_xlfn._xlws.FILTER($F$101:$F$108,($F$101:$F$108=AB$3)*($G$101:$G$108=$N17)))=1,
        ISODD(COUNT(_xlfn._xlws.SORT(_xlfn._xlws.FILTER($F$101:$F$108,($G$101:$G$108=$N17)*($F$101:$F$108&lt;=AB$3))))))
),$L$8,""))</f>
        <v/>
      </c>
      <c r="AC17" s="21" t="str" cm="1">
        <f t="array" ref="AC17">IFERROR(ROUND(_xlfn.XLOOKUP(AC$3&amp;$N17,$F$3:$F$643&amp;$G$3:$G$643,$H$3:$H$643,""),2),
                   IF(OR(
                             OR(_xlfn.XMATCH(AC$3,_xlfn.ANCHORARRAY($P$3))&lt;=2,(COUNT(_xlfn.ANCHORARRAY($P$3))-_xlfn.XMATCH(AC$3,_xlfn.ANCHORARRAY($P$3))+1)&lt;=2),
                             OR(_xlfn.XMATCH($N17,_xlfn.ANCHORARRAY($N$5))&lt;=2,(COUNT(_xlfn.ANCHORARRAY($N$5))-_xlfn.XMATCH($N17,_xlfn.ANCHORARRAY($N$5))+1)&lt;=2),
OR(COUNT(_xlfn._xlws.FILTER($F$101:$F$108,($F$101:$F$108=AC$3)*($G$101:$G$108=$N17)))=1,
        ISODD(COUNT(_xlfn._xlws.SORT(_xlfn._xlws.FILTER($G$101:$G$108,($F$101:$F$108=AC$3)*($G$101:$G$108&lt;=$N17)))))),
OR(COUNT(_xlfn._xlws.FILTER($F$101:$F$108,($F$101:$F$108=AC$3)*($G$101:$G$108=$N17)))=1,
        ISODD(COUNT(_xlfn._xlws.SORT(_xlfn._xlws.FILTER($F$101:$F$108,($G$101:$G$108=$N17)*($F$101:$F$108&lt;=AC$3))))))
),$L$8,""))</f>
        <v/>
      </c>
      <c r="AD17" s="21" cm="1">
        <f t="array" ref="AD17">IFERROR(ROUND(_xlfn.XLOOKUP(AD$3&amp;$N17,$F$3:$F$643&amp;$G$3:$G$643,$H$3:$H$643,""),2),
                   IF(OR(
                             OR(_xlfn.XMATCH(AD$3,_xlfn.ANCHORARRAY($P$3))&lt;=2,(COUNT(_xlfn.ANCHORARRAY($P$3))-_xlfn.XMATCH(AD$3,_xlfn.ANCHORARRAY($P$3))+1)&lt;=2),
                             OR(_xlfn.XMATCH($N17,_xlfn.ANCHORARRAY($N$5))&lt;=2,(COUNT(_xlfn.ANCHORARRAY($N$5))-_xlfn.XMATCH($N17,_xlfn.ANCHORARRAY($N$5))+1)&lt;=2),
OR(COUNT(_xlfn._xlws.FILTER($F$101:$F$108,($F$101:$F$108=AD$3)*($G$101:$G$108=$N17)))=1,
        ISODD(COUNT(_xlfn._xlws.SORT(_xlfn._xlws.FILTER($G$101:$G$108,($F$101:$F$108=AD$3)*($G$101:$G$108&lt;=$N17)))))),
OR(COUNT(_xlfn._xlws.FILTER($F$101:$F$108,($F$101:$F$108=AD$3)*($G$101:$G$108=$N17)))=1,
        ISODD(COUNT(_xlfn._xlws.SORT(_xlfn._xlws.FILTER($F$101:$F$108,($G$101:$G$108=$N17)*($F$101:$F$108&lt;=AD$3))))))
),$L$8,""))</f>
        <v>0</v>
      </c>
      <c r="AE17" s="21" t="str" cm="1">
        <f t="array" ref="AE17">IFERROR(ROUND(_xlfn.XLOOKUP(AE$3&amp;$N17,$F$3:$F$643&amp;$G$3:$G$643,$H$3:$H$643,""),2),
                   IF(OR(
                             OR(_xlfn.XMATCH(AE$3,_xlfn.ANCHORARRAY($P$3))&lt;=2,(COUNT(_xlfn.ANCHORARRAY($P$3))-_xlfn.XMATCH(AE$3,_xlfn.ANCHORARRAY($P$3))+1)&lt;=2),
                             OR(_xlfn.XMATCH($N17,_xlfn.ANCHORARRAY($N$5))&lt;=2,(COUNT(_xlfn.ANCHORARRAY($N$5))-_xlfn.XMATCH($N17,_xlfn.ANCHORARRAY($N$5))+1)&lt;=2),
OR(COUNT(_xlfn._xlws.FILTER($F$101:$F$108,($F$101:$F$108=AE$3)*($G$101:$G$108=$N17)))=1,
        ISODD(COUNT(_xlfn._xlws.SORT(_xlfn._xlws.FILTER($G$101:$G$108,($F$101:$F$108=AE$3)*($G$101:$G$108&lt;=$N17)))))),
OR(COUNT(_xlfn._xlws.FILTER($F$101:$F$108,($F$101:$F$108=AE$3)*($G$101:$G$108=$N17)))=1,
        ISODD(COUNT(_xlfn._xlws.SORT(_xlfn._xlws.FILTER($F$101:$F$108,($G$101:$G$108=$N17)*($F$101:$F$108&lt;=AE$3))))))
),$L$8,""))</f>
        <v/>
      </c>
      <c r="AF17" s="21" t="str" cm="1">
        <f t="array" ref="AF17">IFERROR(ROUND(_xlfn.XLOOKUP(AF$3&amp;$N17,$F$3:$F$643&amp;$G$3:$G$643,$H$3:$H$643,""),2),
                   IF(OR(
                             OR(_xlfn.XMATCH(AF$3,_xlfn.ANCHORARRAY($P$3))&lt;=2,(COUNT(_xlfn.ANCHORARRAY($P$3))-_xlfn.XMATCH(AF$3,_xlfn.ANCHORARRAY($P$3))+1)&lt;=2),
                             OR(_xlfn.XMATCH($N17,_xlfn.ANCHORARRAY($N$5))&lt;=2,(COUNT(_xlfn.ANCHORARRAY($N$5))-_xlfn.XMATCH($N17,_xlfn.ANCHORARRAY($N$5))+1)&lt;=2),
OR(COUNT(_xlfn._xlws.FILTER($F$101:$F$108,($F$101:$F$108=AF$3)*($G$101:$G$108=$N17)))=1,
        ISODD(COUNT(_xlfn._xlws.SORT(_xlfn._xlws.FILTER($G$101:$G$108,($F$101:$F$108=AF$3)*($G$101:$G$108&lt;=$N17)))))),
OR(COUNT(_xlfn._xlws.FILTER($F$101:$F$108,($F$101:$F$108=AF$3)*($G$101:$G$108=$N17)))=1,
        ISODD(COUNT(_xlfn._xlws.SORT(_xlfn._xlws.FILTER($F$101:$F$108,($G$101:$G$108=$N17)*($F$101:$F$108&lt;=AF$3))))))
),$L$8,""))</f>
        <v/>
      </c>
      <c r="AG17" s="21" cm="1">
        <f t="array" ref="AG17">IFERROR(ROUND(_xlfn.XLOOKUP(AG$3&amp;$N17,$F$3:$F$643&amp;$G$3:$G$643,$H$3:$H$643,""),2),
                   IF(OR(
                             OR(_xlfn.XMATCH(AG$3,_xlfn.ANCHORARRAY($P$3))&lt;=2,(COUNT(_xlfn.ANCHORARRAY($P$3))-_xlfn.XMATCH(AG$3,_xlfn.ANCHORARRAY($P$3))+1)&lt;=2),
                             OR(_xlfn.XMATCH($N17,_xlfn.ANCHORARRAY($N$5))&lt;=2,(COUNT(_xlfn.ANCHORARRAY($N$5))-_xlfn.XMATCH($N17,_xlfn.ANCHORARRAY($N$5))+1)&lt;=2),
OR(COUNT(_xlfn._xlws.FILTER($F$101:$F$108,($F$101:$F$108=AG$3)*($G$101:$G$108=$N17)))=1,
        ISODD(COUNT(_xlfn._xlws.SORT(_xlfn._xlws.FILTER($G$101:$G$108,($F$101:$F$108=AG$3)*($G$101:$G$108&lt;=$N17)))))),
OR(COUNT(_xlfn._xlws.FILTER($F$101:$F$108,($F$101:$F$108=AG$3)*($G$101:$G$108=$N17)))=1,
        ISODD(COUNT(_xlfn._xlws.SORT(_xlfn._xlws.FILTER($F$101:$F$108,($G$101:$G$108=$N17)*($F$101:$F$108&lt;=AG$3))))))
),$L$8,""))</f>
        <v>0</v>
      </c>
      <c r="AH17" s="21" t="str" cm="1">
        <f t="array" ref="AH17">IFERROR(ROUND(_xlfn.XLOOKUP(AH$3&amp;$N17,$F$3:$F$643&amp;$G$3:$G$643,$H$3:$H$643,""),2),
                   IF(OR(
                             OR(_xlfn.XMATCH(AH$3,_xlfn.ANCHORARRAY($P$3))&lt;=2,(COUNT(_xlfn.ANCHORARRAY($P$3))-_xlfn.XMATCH(AH$3,_xlfn.ANCHORARRAY($P$3))+1)&lt;=2),
                             OR(_xlfn.XMATCH($N17,_xlfn.ANCHORARRAY($N$5))&lt;=2,(COUNT(_xlfn.ANCHORARRAY($N$5))-_xlfn.XMATCH($N17,_xlfn.ANCHORARRAY($N$5))+1)&lt;=2),
OR(COUNT(_xlfn._xlws.FILTER($F$101:$F$108,($F$101:$F$108=AH$3)*($G$101:$G$108=$N17)))=1,
        ISODD(COUNT(_xlfn._xlws.SORT(_xlfn._xlws.FILTER($G$101:$G$108,($F$101:$F$108=AH$3)*($G$101:$G$108&lt;=$N17)))))),
OR(COUNT(_xlfn._xlws.FILTER($F$101:$F$108,($F$101:$F$108=AH$3)*($G$101:$G$108=$N17)))=1,
        ISODD(COUNT(_xlfn._xlws.SORT(_xlfn._xlws.FILTER($F$101:$F$108,($G$101:$G$108=$N17)*($F$101:$F$108&lt;=AH$3))))))
),$L$8,""))</f>
        <v/>
      </c>
      <c r="AI17" s="21" t="str" cm="1">
        <f t="array" ref="AI17">IFERROR(ROUND(_xlfn.XLOOKUP(AI$3&amp;$N17,$F$3:$F$643&amp;$G$3:$G$643,$H$3:$H$643,""),2),
                   IF(OR(
                             OR(_xlfn.XMATCH(AI$3,_xlfn.ANCHORARRAY($P$3))&lt;=2,(COUNT(_xlfn.ANCHORARRAY($P$3))-_xlfn.XMATCH(AI$3,_xlfn.ANCHORARRAY($P$3))+1)&lt;=2),
                             OR(_xlfn.XMATCH($N17,_xlfn.ANCHORARRAY($N$5))&lt;=2,(COUNT(_xlfn.ANCHORARRAY($N$5))-_xlfn.XMATCH($N17,_xlfn.ANCHORARRAY($N$5))+1)&lt;=2),
OR(COUNT(_xlfn._xlws.FILTER($F$101:$F$108,($F$101:$F$108=AI$3)*($G$101:$G$108=$N17)))=1,
        ISODD(COUNT(_xlfn._xlws.SORT(_xlfn._xlws.FILTER($G$101:$G$108,($F$101:$F$108=AI$3)*($G$101:$G$108&lt;=$N17)))))),
OR(COUNT(_xlfn._xlws.FILTER($F$101:$F$108,($F$101:$F$108=AI$3)*($G$101:$G$108=$N17)))=1,
        ISODD(COUNT(_xlfn._xlws.SORT(_xlfn._xlws.FILTER($F$101:$F$108,($G$101:$G$108=$N17)*($F$101:$F$108&lt;=AI$3))))))
),$L$8,""))</f>
        <v/>
      </c>
      <c r="AJ17" s="21" t="str" cm="1">
        <f t="array" ref="AJ17">IFERROR(ROUND(_xlfn.XLOOKUP(AJ$3&amp;$N17,$F$3:$F$643&amp;$G$3:$G$643,$H$3:$H$643,""),2),
                   IF(OR(
                             OR(_xlfn.XMATCH(AJ$3,_xlfn.ANCHORARRAY($P$3))&lt;=2,(COUNT(_xlfn.ANCHORARRAY($P$3))-_xlfn.XMATCH(AJ$3,_xlfn.ANCHORARRAY($P$3))+1)&lt;=2),
                             OR(_xlfn.XMATCH($N17,_xlfn.ANCHORARRAY($N$5))&lt;=2,(COUNT(_xlfn.ANCHORARRAY($N$5))-_xlfn.XMATCH($N17,_xlfn.ANCHORARRAY($N$5))+1)&lt;=2),
OR(COUNT(_xlfn._xlws.FILTER($F$101:$F$108,($F$101:$F$108=AJ$3)*($G$101:$G$108=$N17)))=1,
        ISODD(COUNT(_xlfn._xlws.SORT(_xlfn._xlws.FILTER($G$101:$G$108,($F$101:$F$108=AJ$3)*($G$101:$G$108&lt;=$N17)))))),
OR(COUNT(_xlfn._xlws.FILTER($F$101:$F$108,($F$101:$F$108=AJ$3)*($G$101:$G$108=$N17)))=1,
        ISODD(COUNT(_xlfn._xlws.SORT(_xlfn._xlws.FILTER($F$101:$F$108,($G$101:$G$108=$N17)*($F$101:$F$108&lt;=AJ$3))))))
),$L$8,""))</f>
        <v/>
      </c>
      <c r="AK17" s="21" cm="1">
        <f t="array" ref="AK17">IFERROR(ROUND(_xlfn.XLOOKUP(AK$3&amp;$N17,$F$3:$F$643&amp;$G$3:$G$643,$H$3:$H$643,""),2),
                   IF(OR(
                             OR(_xlfn.XMATCH(AK$3,_xlfn.ANCHORARRAY($P$3))&lt;=2,(COUNT(_xlfn.ANCHORARRAY($P$3))-_xlfn.XMATCH(AK$3,_xlfn.ANCHORARRAY($P$3))+1)&lt;=2),
                             OR(_xlfn.XMATCH($N17,_xlfn.ANCHORARRAY($N$5))&lt;=2,(COUNT(_xlfn.ANCHORARRAY($N$5))-_xlfn.XMATCH($N17,_xlfn.ANCHORARRAY($N$5))+1)&lt;=2),
OR(COUNT(_xlfn._xlws.FILTER($F$101:$F$108,($F$101:$F$108=AK$3)*($G$101:$G$108=$N17)))=1,
        ISODD(COUNT(_xlfn._xlws.SORT(_xlfn._xlws.FILTER($G$101:$G$108,($F$101:$F$108=AK$3)*($G$101:$G$108&lt;=$N17)))))),
OR(COUNT(_xlfn._xlws.FILTER($F$101:$F$108,($F$101:$F$108=AK$3)*($G$101:$G$108=$N17)))=1,
        ISODD(COUNT(_xlfn._xlws.SORT(_xlfn._xlws.FILTER($F$101:$F$108,($G$101:$G$108=$N17)*($F$101:$F$108&lt;=AK$3))))))
),$L$8,""))</f>
        <v>0</v>
      </c>
      <c r="AL17" s="21" t="str" cm="1">
        <f t="array" ref="AL17">IFERROR(ROUND(_xlfn.XLOOKUP(AL$3&amp;$N17,$F$3:$F$643&amp;$G$3:$G$643,$H$3:$H$643,""),2),
                   IF(OR(
                             OR(_xlfn.XMATCH(AL$3,_xlfn.ANCHORARRAY($P$3))&lt;=2,(COUNT(_xlfn.ANCHORARRAY($P$3))-_xlfn.XMATCH(AL$3,_xlfn.ANCHORARRAY($P$3))+1)&lt;=2),
                             OR(_xlfn.XMATCH($N17,_xlfn.ANCHORARRAY($N$5))&lt;=2,(COUNT(_xlfn.ANCHORARRAY($N$5))-_xlfn.XMATCH($N17,_xlfn.ANCHORARRAY($N$5))+1)&lt;=2),
OR(COUNT(_xlfn._xlws.FILTER($F$101:$F$108,($F$101:$F$108=AL$3)*($G$101:$G$108=$N17)))=1,
        ISODD(COUNT(_xlfn._xlws.SORT(_xlfn._xlws.FILTER($G$101:$G$108,($F$101:$F$108=AL$3)*($G$101:$G$108&lt;=$N17)))))),
OR(COUNT(_xlfn._xlws.FILTER($F$101:$F$108,($F$101:$F$108=AL$3)*($G$101:$G$108=$N17)))=1,
        ISODD(COUNT(_xlfn._xlws.SORT(_xlfn._xlws.FILTER($F$101:$F$108,($G$101:$G$108=$N17)*($F$101:$F$108&lt;=AL$3))))))
),$L$8,""))</f>
        <v/>
      </c>
      <c r="AM17" s="21" t="str" cm="1">
        <f t="array" ref="AM17">IFERROR(ROUND(_xlfn.XLOOKUP(AM$3&amp;$N17,$F$3:$F$643&amp;$G$3:$G$643,$H$3:$H$643,""),2),
                   IF(OR(
                             OR(_xlfn.XMATCH(AM$3,_xlfn.ANCHORARRAY($P$3))&lt;=2,(COUNT(_xlfn.ANCHORARRAY($P$3))-_xlfn.XMATCH(AM$3,_xlfn.ANCHORARRAY($P$3))+1)&lt;=2),
                             OR(_xlfn.XMATCH($N17,_xlfn.ANCHORARRAY($N$5))&lt;=2,(COUNT(_xlfn.ANCHORARRAY($N$5))-_xlfn.XMATCH($N17,_xlfn.ANCHORARRAY($N$5))+1)&lt;=2),
OR(COUNT(_xlfn._xlws.FILTER($F$101:$F$108,($F$101:$F$108=AM$3)*($G$101:$G$108=$N17)))=1,
        ISODD(COUNT(_xlfn._xlws.SORT(_xlfn._xlws.FILTER($G$101:$G$108,($F$101:$F$108=AM$3)*($G$101:$G$108&lt;=$N17)))))),
OR(COUNT(_xlfn._xlws.FILTER($F$101:$F$108,($F$101:$F$108=AM$3)*($G$101:$G$108=$N17)))=1,
        ISODD(COUNT(_xlfn._xlws.SORT(_xlfn._xlws.FILTER($F$101:$F$108,($G$101:$G$108=$N17)*($F$101:$F$108&lt;=AM$3))))))
),$L$8,""))</f>
        <v/>
      </c>
      <c r="AN17" s="21" t="str" cm="1">
        <f t="array" ref="AN17">IFERROR(ROUND(_xlfn.XLOOKUP(AN$3&amp;$N17,$F$3:$F$643&amp;$G$3:$G$643,$H$3:$H$643,""),2),
                   IF(OR(
                             OR(_xlfn.XMATCH(AN$3,_xlfn.ANCHORARRAY($P$3))&lt;=2,(COUNT(_xlfn.ANCHORARRAY($P$3))-_xlfn.XMATCH(AN$3,_xlfn.ANCHORARRAY($P$3))+1)&lt;=2),
                             OR(_xlfn.XMATCH($N17,_xlfn.ANCHORARRAY($N$5))&lt;=2,(COUNT(_xlfn.ANCHORARRAY($N$5))-_xlfn.XMATCH($N17,_xlfn.ANCHORARRAY($N$5))+1)&lt;=2),
OR(COUNT(_xlfn._xlws.FILTER($F$101:$F$108,($F$101:$F$108=AN$3)*($G$101:$G$108=$N17)))=1,
        ISODD(COUNT(_xlfn._xlws.SORT(_xlfn._xlws.FILTER($G$101:$G$108,($F$101:$F$108=AN$3)*($G$101:$G$108&lt;=$N17)))))),
OR(COUNT(_xlfn._xlws.FILTER($F$101:$F$108,($F$101:$F$108=AN$3)*($G$101:$G$108=$N17)))=1,
        ISODD(COUNT(_xlfn._xlws.SORT(_xlfn._xlws.FILTER($F$101:$F$108,($G$101:$G$108=$N17)*($F$101:$F$108&lt;=AN$3))))))
),$L$8,""))</f>
        <v/>
      </c>
      <c r="AO17" s="21" t="str" cm="1">
        <f t="array" ref="AO17">IFERROR(ROUND(_xlfn.XLOOKUP(AO$3&amp;$N17,$F$3:$F$643&amp;$G$3:$G$643,$H$3:$H$643,""),2),
                   IF(OR(
                             OR(_xlfn.XMATCH(AO$3,_xlfn.ANCHORARRAY($P$3))&lt;=2,(COUNT(_xlfn.ANCHORARRAY($P$3))-_xlfn.XMATCH(AO$3,_xlfn.ANCHORARRAY($P$3))+1)&lt;=2),
                             OR(_xlfn.XMATCH($N17,_xlfn.ANCHORARRAY($N$5))&lt;=2,(COUNT(_xlfn.ANCHORARRAY($N$5))-_xlfn.XMATCH($N17,_xlfn.ANCHORARRAY($N$5))+1)&lt;=2),
OR(COUNT(_xlfn._xlws.FILTER($F$101:$F$108,($F$101:$F$108=AO$3)*($G$101:$G$108=$N17)))=1,
        ISODD(COUNT(_xlfn._xlws.SORT(_xlfn._xlws.FILTER($G$101:$G$108,($F$101:$F$108=AO$3)*($G$101:$G$108&lt;=$N17)))))),
OR(COUNT(_xlfn._xlws.FILTER($F$101:$F$108,($F$101:$F$108=AO$3)*($G$101:$G$108=$N17)))=1,
        ISODD(COUNT(_xlfn._xlws.SORT(_xlfn._xlws.FILTER($F$101:$F$108,($G$101:$G$108=$N17)*($F$101:$F$108&lt;=AO$3))))))
),$L$8,""))</f>
        <v/>
      </c>
      <c r="AP17" s="21" t="str" cm="1">
        <f t="array" ref="AP17">IFERROR(ROUND(_xlfn.XLOOKUP(AP$3&amp;$N17,$F$3:$F$643&amp;$G$3:$G$643,$H$3:$H$643,""),2),
                   IF(OR(
                             OR(_xlfn.XMATCH(AP$3,_xlfn.ANCHORARRAY($P$3))&lt;=2,(COUNT(_xlfn.ANCHORARRAY($P$3))-_xlfn.XMATCH(AP$3,_xlfn.ANCHORARRAY($P$3))+1)&lt;=2),
                             OR(_xlfn.XMATCH($N17,_xlfn.ANCHORARRAY($N$5))&lt;=2,(COUNT(_xlfn.ANCHORARRAY($N$5))-_xlfn.XMATCH($N17,_xlfn.ANCHORARRAY($N$5))+1)&lt;=2),
OR(COUNT(_xlfn._xlws.FILTER($F$101:$F$108,($F$101:$F$108=AP$3)*($G$101:$G$108=$N17)))=1,
        ISODD(COUNT(_xlfn._xlws.SORT(_xlfn._xlws.FILTER($G$101:$G$108,($F$101:$F$108=AP$3)*($G$101:$G$108&lt;=$N17)))))),
OR(COUNT(_xlfn._xlws.FILTER($F$101:$F$108,($F$101:$F$108=AP$3)*($G$101:$G$108=$N17)))=1,
        ISODD(COUNT(_xlfn._xlws.SORT(_xlfn._xlws.FILTER($F$101:$F$108,($G$101:$G$108=$N17)*($F$101:$F$108&lt;=AP$3))))))
),$L$8,""))</f>
        <v/>
      </c>
      <c r="AQ17" s="21" t="str" cm="1">
        <f t="array" ref="AQ17">IFERROR(ROUND(_xlfn.XLOOKUP(AQ$3&amp;$N17,$F$3:$F$643&amp;$G$3:$G$643,$H$3:$H$643,""),2),
                   IF(OR(
                             OR(_xlfn.XMATCH(AQ$3,_xlfn.ANCHORARRAY($P$3))&lt;=2,(COUNT(_xlfn.ANCHORARRAY($P$3))-_xlfn.XMATCH(AQ$3,_xlfn.ANCHORARRAY($P$3))+1)&lt;=2),
                             OR(_xlfn.XMATCH($N17,_xlfn.ANCHORARRAY($N$5))&lt;=2,(COUNT(_xlfn.ANCHORARRAY($N$5))-_xlfn.XMATCH($N17,_xlfn.ANCHORARRAY($N$5))+1)&lt;=2),
OR(COUNT(_xlfn._xlws.FILTER($F$101:$F$108,($F$101:$F$108=AQ$3)*($G$101:$G$108=$N17)))=1,
        ISODD(COUNT(_xlfn._xlws.SORT(_xlfn._xlws.FILTER($G$101:$G$108,($F$101:$F$108=AQ$3)*($G$101:$G$108&lt;=$N17)))))),
OR(COUNT(_xlfn._xlws.FILTER($F$101:$F$108,($F$101:$F$108=AQ$3)*($G$101:$G$108=$N17)))=1,
        ISODD(COUNT(_xlfn._xlws.SORT(_xlfn._xlws.FILTER($F$101:$F$108,($G$101:$G$108=$N17)*($F$101:$F$108&lt;=AQ$3))))))
),$L$8,""))</f>
        <v/>
      </c>
      <c r="AR17" s="21" t="str" cm="1">
        <f t="array" ref="AR17">IFERROR(ROUND(_xlfn.XLOOKUP(AR$3&amp;$N17,$F$3:$F$643&amp;$G$3:$G$643,$H$3:$H$643,""),2),
                   IF(OR(
                             OR(_xlfn.XMATCH(AR$3,_xlfn.ANCHORARRAY($P$3))&lt;=2,(COUNT(_xlfn.ANCHORARRAY($P$3))-_xlfn.XMATCH(AR$3,_xlfn.ANCHORARRAY($P$3))+1)&lt;=2),
                             OR(_xlfn.XMATCH($N17,_xlfn.ANCHORARRAY($N$5))&lt;=2,(COUNT(_xlfn.ANCHORARRAY($N$5))-_xlfn.XMATCH($N17,_xlfn.ANCHORARRAY($N$5))+1)&lt;=2),
OR(COUNT(_xlfn._xlws.FILTER($F$101:$F$108,($F$101:$F$108=AR$3)*($G$101:$G$108=$N17)))=1,
        ISODD(COUNT(_xlfn._xlws.SORT(_xlfn._xlws.FILTER($G$101:$G$108,($F$101:$F$108=AR$3)*($G$101:$G$108&lt;=$N17)))))),
OR(COUNT(_xlfn._xlws.FILTER($F$101:$F$108,($F$101:$F$108=AR$3)*($G$101:$G$108=$N17)))=1,
        ISODD(COUNT(_xlfn._xlws.SORT(_xlfn._xlws.FILTER($F$101:$F$108,($G$101:$G$108=$N17)*($F$101:$F$108&lt;=AR$3))))))
),$L$8,""))</f>
        <v/>
      </c>
      <c r="AS17" s="21" t="str" cm="1">
        <f t="array" ref="AS17">IFERROR(ROUND(_xlfn.XLOOKUP(AS$3&amp;$N17,$F$3:$F$643&amp;$G$3:$G$643,$H$3:$H$643,""),2),
                   IF(OR(
                             OR(_xlfn.XMATCH(AS$3,_xlfn.ANCHORARRAY($P$3))&lt;=2,(COUNT(_xlfn.ANCHORARRAY($P$3))-_xlfn.XMATCH(AS$3,_xlfn.ANCHORARRAY($P$3))+1)&lt;=2),
                             OR(_xlfn.XMATCH($N17,_xlfn.ANCHORARRAY($N$5))&lt;=2,(COUNT(_xlfn.ANCHORARRAY($N$5))-_xlfn.XMATCH($N17,_xlfn.ANCHORARRAY($N$5))+1)&lt;=2),
OR(COUNT(_xlfn._xlws.FILTER($F$101:$F$108,($F$101:$F$108=AS$3)*($G$101:$G$108=$N17)))=1,
        ISODD(COUNT(_xlfn._xlws.SORT(_xlfn._xlws.FILTER($G$101:$G$108,($F$101:$F$108=AS$3)*($G$101:$G$108&lt;=$N17)))))),
OR(COUNT(_xlfn._xlws.FILTER($F$101:$F$108,($F$101:$F$108=AS$3)*($G$101:$G$108=$N17)))=1,
        ISODD(COUNT(_xlfn._xlws.SORT(_xlfn._xlws.FILTER($F$101:$F$108,($G$101:$G$108=$N17)*($F$101:$F$108&lt;=AS$3))))))
),$L$8,""))</f>
        <v/>
      </c>
      <c r="AT17" s="21" t="str" cm="1">
        <f t="array" ref="AT17">IFERROR(ROUND(_xlfn.XLOOKUP(AT$3&amp;$N17,$F$3:$F$643&amp;$G$3:$G$643,$H$3:$H$643,""),2),
                   IF(OR(
                             OR(_xlfn.XMATCH(AT$3,_xlfn.ANCHORARRAY($P$3))&lt;=2,(COUNT(_xlfn.ANCHORARRAY($P$3))-_xlfn.XMATCH(AT$3,_xlfn.ANCHORARRAY($P$3))+1)&lt;=2),
                             OR(_xlfn.XMATCH($N17,_xlfn.ANCHORARRAY($N$5))&lt;=2,(COUNT(_xlfn.ANCHORARRAY($N$5))-_xlfn.XMATCH($N17,_xlfn.ANCHORARRAY($N$5))+1)&lt;=2),
OR(COUNT(_xlfn._xlws.FILTER($F$101:$F$108,($F$101:$F$108=AT$3)*($G$101:$G$108=$N17)))=1,
        ISODD(COUNT(_xlfn._xlws.SORT(_xlfn._xlws.FILTER($G$101:$G$108,($F$101:$F$108=AT$3)*($G$101:$G$108&lt;=$N17)))))),
OR(COUNT(_xlfn._xlws.FILTER($F$101:$F$108,($F$101:$F$108=AT$3)*($G$101:$G$108=$N17)))=1,
        ISODD(COUNT(_xlfn._xlws.SORT(_xlfn._xlws.FILTER($F$101:$F$108,($G$101:$G$108=$N17)*($F$101:$F$108&lt;=AT$3))))))
),$L$8,""))</f>
        <v/>
      </c>
      <c r="AU17" s="21" t="str" cm="1">
        <f t="array" ref="AU17">IFERROR(ROUND(_xlfn.XLOOKUP(AU$3&amp;$N17,$F$3:$F$643&amp;$G$3:$G$643,$H$3:$H$643,""),2),
                   IF(OR(
                             OR(_xlfn.XMATCH(AU$3,_xlfn.ANCHORARRAY($P$3))&lt;=2,(COUNT(_xlfn.ANCHORARRAY($P$3))-_xlfn.XMATCH(AU$3,_xlfn.ANCHORARRAY($P$3))+1)&lt;=2),
                             OR(_xlfn.XMATCH($N17,_xlfn.ANCHORARRAY($N$5))&lt;=2,(COUNT(_xlfn.ANCHORARRAY($N$5))-_xlfn.XMATCH($N17,_xlfn.ANCHORARRAY($N$5))+1)&lt;=2),
OR(COUNT(_xlfn._xlws.FILTER($F$101:$F$108,($F$101:$F$108=AU$3)*($G$101:$G$108=$N17)))=1,
        ISODD(COUNT(_xlfn._xlws.SORT(_xlfn._xlws.FILTER($G$101:$G$108,($F$101:$F$108=AU$3)*($G$101:$G$108&lt;=$N17)))))),
OR(COUNT(_xlfn._xlws.FILTER($F$101:$F$108,($F$101:$F$108=AU$3)*($G$101:$G$108=$N17)))=1,
        ISODD(COUNT(_xlfn._xlws.SORT(_xlfn._xlws.FILTER($F$101:$F$108,($G$101:$G$108=$N17)*($F$101:$F$108&lt;=AU$3))))))
),$L$8,""))</f>
        <v/>
      </c>
      <c r="AV17" s="21" cm="1">
        <f t="array" ref="AV17">IFERROR(ROUND(_xlfn.XLOOKUP(AV$3&amp;$N17,$F$3:$F$643&amp;$G$3:$G$643,$H$3:$H$643,""),2),
                   IF(OR(
                             OR(_xlfn.XMATCH(AV$3,_xlfn.ANCHORARRAY($P$3))&lt;=2,(COUNT(_xlfn.ANCHORARRAY($P$3))-_xlfn.XMATCH(AV$3,_xlfn.ANCHORARRAY($P$3))+1)&lt;=2),
                             OR(_xlfn.XMATCH($N17,_xlfn.ANCHORARRAY($N$5))&lt;=2,(COUNT(_xlfn.ANCHORARRAY($N$5))-_xlfn.XMATCH($N17,_xlfn.ANCHORARRAY($N$5))+1)&lt;=2),
OR(COUNT(_xlfn._xlws.FILTER($F$101:$F$108,($F$101:$F$108=AV$3)*($G$101:$G$108=$N17)))=1,
        ISODD(COUNT(_xlfn._xlws.SORT(_xlfn._xlws.FILTER($G$101:$G$108,($F$101:$F$108=AV$3)*($G$101:$G$108&lt;=$N17)))))),
OR(COUNT(_xlfn._xlws.FILTER($F$101:$F$108,($F$101:$F$108=AV$3)*($G$101:$G$108=$N17)))=1,
        ISODD(COUNT(_xlfn._xlws.SORT(_xlfn._xlws.FILTER($F$101:$F$108,($G$101:$G$108=$N17)*($F$101:$F$108&lt;=AV$3))))))
),$L$8,""))</f>
        <v>-9</v>
      </c>
      <c r="AW17" s="21" cm="1">
        <f t="array" ref="AW17">IFERROR(ROUND(_xlfn.XLOOKUP(AW$3&amp;$N17,$F$3:$F$643&amp;$G$3:$G$643,$H$3:$H$643,""),2),
                   IF(OR(
                             OR(_xlfn.XMATCH(AW$3,_xlfn.ANCHORARRAY($P$3))&lt;=2,(COUNT(_xlfn.ANCHORARRAY($P$3))-_xlfn.XMATCH(AW$3,_xlfn.ANCHORARRAY($P$3))+1)&lt;=2),
                             OR(_xlfn.XMATCH($N17,_xlfn.ANCHORARRAY($N$5))&lt;=2,(COUNT(_xlfn.ANCHORARRAY($N$5))-_xlfn.XMATCH($N17,_xlfn.ANCHORARRAY($N$5))+1)&lt;=2),
OR(COUNT(_xlfn._xlws.FILTER($F$101:$F$108,($F$101:$F$108=AW$3)*($G$101:$G$108=$N17)))=1,
        ISODD(COUNT(_xlfn._xlws.SORT(_xlfn._xlws.FILTER($G$101:$G$108,($F$101:$F$108=AW$3)*($G$101:$G$108&lt;=$N17)))))),
OR(COUNT(_xlfn._xlws.FILTER($F$101:$F$108,($F$101:$F$108=AW$3)*($G$101:$G$108=$N17)))=1,
        ISODD(COUNT(_xlfn._xlws.SORT(_xlfn._xlws.FILTER($F$101:$F$108,($G$101:$G$108=$N17)*($F$101:$F$108&lt;=AW$3))))))
),$L$8,""))</f>
        <v>-9</v>
      </c>
      <c r="AX17" s="21"/>
      <c r="AY17" s="21"/>
      <c r="AZ17" s="15"/>
      <c r="BA17" s="77"/>
      <c r="BB17" s="98" t="str">
        <f t="shared" si="5"/>
        <v xml:space="preserve">-9-901.21.523.22.90000-9-9; </v>
      </c>
      <c r="BC17" s="98" t="s">
        <v>577</v>
      </c>
      <c r="BD17" s="77"/>
      <c r="BE17" s="77"/>
      <c r="BF17" s="77"/>
      <c r="BG17" s="77"/>
      <c r="BH17" s="77"/>
      <c r="BI17" s="7" t="s">
        <v>359</v>
      </c>
      <c r="BJ17"/>
      <c r="BK17">
        <v>15</v>
      </c>
      <c r="BL17" s="33" t="e">
        <f>_xlfn.CONCAT(INDEX(_xlfn.ANCHORARRAY($P$5),ROW(B11),0))&amp;";"</f>
        <v>#REF!</v>
      </c>
    </row>
    <row r="18" spans="1:64" ht="20.100000000000001" customHeight="1" x14ac:dyDescent="0.3">
      <c r="A18" s="7" t="s">
        <v>79</v>
      </c>
      <c r="B18" s="9" t="s">
        <v>54</v>
      </c>
      <c r="C18" s="17">
        <f t="shared" si="1"/>
        <v>46.810400000000001</v>
      </c>
      <c r="D18" s="18">
        <f t="shared" si="1"/>
        <v>110.07089999999999</v>
      </c>
      <c r="E18" s="64">
        <f t="shared" si="1"/>
        <v>0</v>
      </c>
      <c r="F18" s="17">
        <f t="shared" si="2"/>
        <v>3.79</v>
      </c>
      <c r="G18" s="18">
        <f t="shared" si="3"/>
        <v>5.0199999999999996</v>
      </c>
      <c r="H18" s="19">
        <f t="shared" si="4"/>
        <v>0</v>
      </c>
      <c r="I18" s="8" t="str" cm="1">
        <f t="array" ref="I18">_xlfn.CONCAT(ROUND(F18:H18,2)&amp;", ")</f>
        <v xml:space="preserve">3.79, 5.02, 0, </v>
      </c>
      <c r="J18" s="8"/>
      <c r="K18" s="7" t="str" cm="1">
        <f t="array" aca="1" ref="K18" ca="1">LOWER(INDEX($C$2:$E$2,1,ROW(A2)))&amp;" = ["&amp;_xlfn.CONCAT(ROUND(OFFSET($F$109:$F$143,,ROW(A2)-1),2)&amp;", ")&amp;"]"</f>
        <v>y = [11.07, 11.07, 10.67, 10.67, 10.67, 10.67, 8.52, 8.52, 6.87, 6.87, 6.87, 5.02, 5.02, 5.02, 5.02, 3.77, 3.77, 3.37, 3.37, 1.12, 1.12, 0.52, 0.52, 0.52, 3.37, 6.87, 10.67, 15.72, 10.67, 5.02, 8.52, 8.52, 11.07, 1.12, 3.77, ]</v>
      </c>
      <c r="M18" s="8"/>
      <c r="N18" s="31">
        <v>10.62</v>
      </c>
      <c r="O18" s="15"/>
      <c r="P18" s="21" cm="1">
        <f t="array" ref="P18">IFERROR(ROUND(_xlfn.XLOOKUP(P$3&amp;$N18,$F$3:$F$643&amp;$G$3:$G$643,$H$3:$H$643,""),2),
                   IF(OR(
                             OR(_xlfn.XMATCH(P$3,_xlfn.ANCHORARRAY($P$3))&lt;=2,(COUNT(_xlfn.ANCHORARRAY($P$3))-_xlfn.XMATCH(P$3,_xlfn.ANCHORARRAY($P$3))+1)&lt;=2),
                             OR(_xlfn.XMATCH($N18,_xlfn.ANCHORARRAY($N$5))&lt;=2,(COUNT(_xlfn.ANCHORARRAY($N$5))-_xlfn.XMATCH($N18,_xlfn.ANCHORARRAY($N$5))+1)&lt;=2),
OR(COUNT(_xlfn._xlws.FILTER($F$101:$F$108,($F$101:$F$108=P$3)*($G$101:$G$108=$N18)))=1,
        ISODD(COUNT(_xlfn._xlws.SORT(_xlfn._xlws.FILTER($G$101:$G$108,($F$101:$F$108=P$3)*($G$101:$G$108&lt;=$N18)))))),
OR(COUNT(_xlfn._xlws.FILTER($F$101:$F$108,($F$101:$F$108=P$3)*($G$101:$G$108=$N18)))=1,
        ISODD(COUNT(_xlfn._xlws.SORT(_xlfn._xlws.FILTER($F$101:$F$108,($G$101:$G$108=$N18)*($F$101:$F$108&lt;=P$3))))))
),$L$8,""))</f>
        <v>-9</v>
      </c>
      <c r="Q18" s="21" cm="1">
        <f t="array" ref="Q18">IFERROR(ROUND(_xlfn.XLOOKUP(Q$3&amp;$N18,$F$3:$F$643&amp;$G$3:$G$643,$H$3:$H$643,""),2),
                   IF(OR(
                             OR(_xlfn.XMATCH(Q$3,_xlfn.ANCHORARRAY($P$3))&lt;=2,(COUNT(_xlfn.ANCHORARRAY($P$3))-_xlfn.XMATCH(Q$3,_xlfn.ANCHORARRAY($P$3))+1)&lt;=2),
                             OR(_xlfn.XMATCH($N18,_xlfn.ANCHORARRAY($N$5))&lt;=2,(COUNT(_xlfn.ANCHORARRAY($N$5))-_xlfn.XMATCH($N18,_xlfn.ANCHORARRAY($N$5))+1)&lt;=2),
OR(COUNT(_xlfn._xlws.FILTER($F$101:$F$108,($F$101:$F$108=Q$3)*($G$101:$G$108=$N18)))=1,
        ISODD(COUNT(_xlfn._xlws.SORT(_xlfn._xlws.FILTER($G$101:$G$108,($F$101:$F$108=Q$3)*($G$101:$G$108&lt;=$N18)))))),
OR(COUNT(_xlfn._xlws.FILTER($F$101:$F$108,($F$101:$F$108=Q$3)*($G$101:$G$108=$N18)))=1,
        ISODD(COUNT(_xlfn._xlws.SORT(_xlfn._xlws.FILTER($F$101:$F$108,($G$101:$G$108=$N18)*($F$101:$F$108&lt;=Q$3))))))
),$L$8,""))</f>
        <v>-9</v>
      </c>
      <c r="R18" s="21" t="str" cm="1">
        <f t="array" ref="R18">IFERROR(ROUND(_xlfn.XLOOKUP(R$3&amp;$N18,$F$3:$F$643&amp;$G$3:$G$643,$H$3:$H$643,""),2),
                   IF(OR(
                             OR(_xlfn.XMATCH(R$3,_xlfn.ANCHORARRAY($P$3))&lt;=2,(COUNT(_xlfn.ANCHORARRAY($P$3))-_xlfn.XMATCH(R$3,_xlfn.ANCHORARRAY($P$3))+1)&lt;=2),
                             OR(_xlfn.XMATCH($N18,_xlfn.ANCHORARRAY($N$5))&lt;=2,(COUNT(_xlfn.ANCHORARRAY($N$5))-_xlfn.XMATCH($N18,_xlfn.ANCHORARRAY($N$5))+1)&lt;=2),
OR(COUNT(_xlfn._xlws.FILTER($F$101:$F$108,($F$101:$F$108=R$3)*($G$101:$G$108=$N18)))=1,
        ISODD(COUNT(_xlfn._xlws.SORT(_xlfn._xlws.FILTER($G$101:$G$108,($F$101:$F$108=R$3)*($G$101:$G$108&lt;=$N18)))))),
OR(COUNT(_xlfn._xlws.FILTER($F$101:$F$108,($F$101:$F$108=R$3)*($G$101:$G$108=$N18)))=1,
        ISODD(COUNT(_xlfn._xlws.SORT(_xlfn._xlws.FILTER($F$101:$F$108,($G$101:$G$108=$N18)*($F$101:$F$108&lt;=R$3))))))
),$L$8,""))</f>
        <v/>
      </c>
      <c r="S18" s="21" t="str" cm="1">
        <f t="array" ref="S18">IFERROR(ROUND(_xlfn.XLOOKUP(S$3&amp;$N18,$F$3:$F$643&amp;$G$3:$G$643,$H$3:$H$643,""),2),
                   IF(OR(
                             OR(_xlfn.XMATCH(S$3,_xlfn.ANCHORARRAY($P$3))&lt;=2,(COUNT(_xlfn.ANCHORARRAY($P$3))-_xlfn.XMATCH(S$3,_xlfn.ANCHORARRAY($P$3))+1)&lt;=2),
                             OR(_xlfn.XMATCH($N18,_xlfn.ANCHORARRAY($N$5))&lt;=2,(COUNT(_xlfn.ANCHORARRAY($N$5))-_xlfn.XMATCH($N18,_xlfn.ANCHORARRAY($N$5))+1)&lt;=2),
OR(COUNT(_xlfn._xlws.FILTER($F$101:$F$108,($F$101:$F$108=S$3)*($G$101:$G$108=$N18)))=1,
        ISODD(COUNT(_xlfn._xlws.SORT(_xlfn._xlws.FILTER($G$101:$G$108,($F$101:$F$108=S$3)*($G$101:$G$108&lt;=$N18)))))),
OR(COUNT(_xlfn._xlws.FILTER($F$101:$F$108,($F$101:$F$108=S$3)*($G$101:$G$108=$N18)))=1,
        ISODD(COUNT(_xlfn._xlws.SORT(_xlfn._xlws.FILTER($F$101:$F$108,($G$101:$G$108=$N18)*($F$101:$F$108&lt;=S$3))))))
),$L$8,""))</f>
        <v/>
      </c>
      <c r="T18" s="21" t="str" cm="1">
        <f t="array" ref="T18">IFERROR(ROUND(_xlfn.XLOOKUP(T$3&amp;$N18,$F$3:$F$643&amp;$G$3:$G$643,$H$3:$H$643,""),2),
                   IF(OR(
                             OR(_xlfn.XMATCH(T$3,_xlfn.ANCHORARRAY($P$3))&lt;=2,(COUNT(_xlfn.ANCHORARRAY($P$3))-_xlfn.XMATCH(T$3,_xlfn.ANCHORARRAY($P$3))+1)&lt;=2),
                             OR(_xlfn.XMATCH($N18,_xlfn.ANCHORARRAY($N$5))&lt;=2,(COUNT(_xlfn.ANCHORARRAY($N$5))-_xlfn.XMATCH($N18,_xlfn.ANCHORARRAY($N$5))+1)&lt;=2),
OR(COUNT(_xlfn._xlws.FILTER($F$101:$F$108,($F$101:$F$108=T$3)*($G$101:$G$108=$N18)))=1,
        ISODD(COUNT(_xlfn._xlws.SORT(_xlfn._xlws.FILTER($G$101:$G$108,($F$101:$F$108=T$3)*($G$101:$G$108&lt;=$N18)))))),
OR(COUNT(_xlfn._xlws.FILTER($F$101:$F$108,($F$101:$F$108=T$3)*($G$101:$G$108=$N18)))=1,
        ISODD(COUNT(_xlfn._xlws.SORT(_xlfn._xlws.FILTER($F$101:$F$108,($G$101:$G$108=$N18)*($F$101:$F$108&lt;=T$3))))))
),$L$8,""))</f>
        <v/>
      </c>
      <c r="U18" s="21" t="str" cm="1">
        <f t="array" ref="U18">IFERROR(ROUND(_xlfn.XLOOKUP(U$3&amp;$N18,$F$3:$F$643&amp;$G$3:$G$643,$H$3:$H$643,""),2),
                   IF(OR(
                             OR(_xlfn.XMATCH(U$3,_xlfn.ANCHORARRAY($P$3))&lt;=2,(COUNT(_xlfn.ANCHORARRAY($P$3))-_xlfn.XMATCH(U$3,_xlfn.ANCHORARRAY($P$3))+1)&lt;=2),
                             OR(_xlfn.XMATCH($N18,_xlfn.ANCHORARRAY($N$5))&lt;=2,(COUNT(_xlfn.ANCHORARRAY($N$5))-_xlfn.XMATCH($N18,_xlfn.ANCHORARRAY($N$5))+1)&lt;=2),
OR(COUNT(_xlfn._xlws.FILTER($F$101:$F$108,($F$101:$F$108=U$3)*($G$101:$G$108=$N18)))=1,
        ISODD(COUNT(_xlfn._xlws.SORT(_xlfn._xlws.FILTER($G$101:$G$108,($F$101:$F$108=U$3)*($G$101:$G$108&lt;=$N18)))))),
OR(COUNT(_xlfn._xlws.FILTER($F$101:$F$108,($F$101:$F$108=U$3)*($G$101:$G$108=$N18)))=1,
        ISODD(COUNT(_xlfn._xlws.SORT(_xlfn._xlws.FILTER($F$101:$F$108,($G$101:$G$108=$N18)*($F$101:$F$108&lt;=U$3))))))
),$L$8,""))</f>
        <v/>
      </c>
      <c r="V18" s="21" t="str" cm="1">
        <f t="array" ref="V18">IFERROR(ROUND(_xlfn.XLOOKUP(V$3&amp;$N18,$F$3:$F$643&amp;$G$3:$G$643,$H$3:$H$643,""),2),
                   IF(OR(
                             OR(_xlfn.XMATCH(V$3,_xlfn.ANCHORARRAY($P$3))&lt;=2,(COUNT(_xlfn.ANCHORARRAY($P$3))-_xlfn.XMATCH(V$3,_xlfn.ANCHORARRAY($P$3))+1)&lt;=2),
                             OR(_xlfn.XMATCH($N18,_xlfn.ANCHORARRAY($N$5))&lt;=2,(COUNT(_xlfn.ANCHORARRAY($N$5))-_xlfn.XMATCH($N18,_xlfn.ANCHORARRAY($N$5))+1)&lt;=2),
OR(COUNT(_xlfn._xlws.FILTER($F$101:$F$108,($F$101:$F$108=V$3)*($G$101:$G$108=$N18)))=1,
        ISODD(COUNT(_xlfn._xlws.SORT(_xlfn._xlws.FILTER($G$101:$G$108,($F$101:$F$108=V$3)*($G$101:$G$108&lt;=$N18)))))),
OR(COUNT(_xlfn._xlws.FILTER($F$101:$F$108,($F$101:$F$108=V$3)*($G$101:$G$108=$N18)))=1,
        ISODD(COUNT(_xlfn._xlws.SORT(_xlfn._xlws.FILTER($F$101:$F$108,($G$101:$G$108=$N18)*($F$101:$F$108&lt;=V$3))))))
),$L$8,""))</f>
        <v/>
      </c>
      <c r="W18" s="21" t="str" cm="1">
        <f t="array" ref="W18">IFERROR(ROUND(_xlfn.XLOOKUP(W$3&amp;$N18,$F$3:$F$643&amp;$G$3:$G$643,$H$3:$H$643,""),2),
                   IF(OR(
                             OR(_xlfn.XMATCH(W$3,_xlfn.ANCHORARRAY($P$3))&lt;=2,(COUNT(_xlfn.ANCHORARRAY($P$3))-_xlfn.XMATCH(W$3,_xlfn.ANCHORARRAY($P$3))+1)&lt;=2),
                             OR(_xlfn.XMATCH($N18,_xlfn.ANCHORARRAY($N$5))&lt;=2,(COUNT(_xlfn.ANCHORARRAY($N$5))-_xlfn.XMATCH($N18,_xlfn.ANCHORARRAY($N$5))+1)&lt;=2),
OR(COUNT(_xlfn._xlws.FILTER($F$101:$F$108,($F$101:$F$108=W$3)*($G$101:$G$108=$N18)))=1,
        ISODD(COUNT(_xlfn._xlws.SORT(_xlfn._xlws.FILTER($G$101:$G$108,($F$101:$F$108=W$3)*($G$101:$G$108&lt;=$N18)))))),
OR(COUNT(_xlfn._xlws.FILTER($F$101:$F$108,($F$101:$F$108=W$3)*($G$101:$G$108=$N18)))=1,
        ISODD(COUNT(_xlfn._xlws.SORT(_xlfn._xlws.FILTER($F$101:$F$108,($G$101:$G$108=$N18)*($F$101:$F$108&lt;=W$3))))))
),$L$8,""))</f>
        <v/>
      </c>
      <c r="X18" s="21" t="str" cm="1">
        <f t="array" ref="X18">IFERROR(ROUND(_xlfn.XLOOKUP(X$3&amp;$N18,$F$3:$F$643&amp;$G$3:$G$643,$H$3:$H$643,""),2),
                   IF(OR(
                             OR(_xlfn.XMATCH(X$3,_xlfn.ANCHORARRAY($P$3))&lt;=2,(COUNT(_xlfn.ANCHORARRAY($P$3))-_xlfn.XMATCH(X$3,_xlfn.ANCHORARRAY($P$3))+1)&lt;=2),
                             OR(_xlfn.XMATCH($N18,_xlfn.ANCHORARRAY($N$5))&lt;=2,(COUNT(_xlfn.ANCHORARRAY($N$5))-_xlfn.XMATCH($N18,_xlfn.ANCHORARRAY($N$5))+1)&lt;=2),
OR(COUNT(_xlfn._xlws.FILTER($F$101:$F$108,($F$101:$F$108=X$3)*($G$101:$G$108=$N18)))=1,
        ISODD(COUNT(_xlfn._xlws.SORT(_xlfn._xlws.FILTER($G$101:$G$108,($F$101:$F$108=X$3)*($G$101:$G$108&lt;=$N18)))))),
OR(COUNT(_xlfn._xlws.FILTER($F$101:$F$108,($F$101:$F$108=X$3)*($G$101:$G$108=$N18)))=1,
        ISODD(COUNT(_xlfn._xlws.SORT(_xlfn._xlws.FILTER($F$101:$F$108,($G$101:$G$108=$N18)*($F$101:$F$108&lt;=X$3))))))
),$L$8,""))</f>
        <v/>
      </c>
      <c r="Y18" s="21" t="str" cm="1">
        <f t="array" ref="Y18">IFERROR(ROUND(_xlfn.XLOOKUP(Y$3&amp;$N18,$F$3:$F$643&amp;$G$3:$G$643,$H$3:$H$643,""),2),
                   IF(OR(
                             OR(_xlfn.XMATCH(Y$3,_xlfn.ANCHORARRAY($P$3))&lt;=2,(COUNT(_xlfn.ANCHORARRAY($P$3))-_xlfn.XMATCH(Y$3,_xlfn.ANCHORARRAY($P$3))+1)&lt;=2),
                             OR(_xlfn.XMATCH($N18,_xlfn.ANCHORARRAY($N$5))&lt;=2,(COUNT(_xlfn.ANCHORARRAY($N$5))-_xlfn.XMATCH($N18,_xlfn.ANCHORARRAY($N$5))+1)&lt;=2),
OR(COUNT(_xlfn._xlws.FILTER($F$101:$F$108,($F$101:$F$108=Y$3)*($G$101:$G$108=$N18)))=1,
        ISODD(COUNT(_xlfn._xlws.SORT(_xlfn._xlws.FILTER($G$101:$G$108,($F$101:$F$108=Y$3)*($G$101:$G$108&lt;=$N18)))))),
OR(COUNT(_xlfn._xlws.FILTER($F$101:$F$108,($F$101:$F$108=Y$3)*($G$101:$G$108=$N18)))=1,
        ISODD(COUNT(_xlfn._xlws.SORT(_xlfn._xlws.FILTER($F$101:$F$108,($G$101:$G$108=$N18)*($F$101:$F$108&lt;=Y$3))))))
),$L$8,""))</f>
        <v/>
      </c>
      <c r="Z18" s="21" t="str" cm="1">
        <f t="array" ref="Z18">IFERROR(ROUND(_xlfn.XLOOKUP(Z$3&amp;$N18,$F$3:$F$643&amp;$G$3:$G$643,$H$3:$H$643,""),2),
                   IF(OR(
                             OR(_xlfn.XMATCH(Z$3,_xlfn.ANCHORARRAY($P$3))&lt;=2,(COUNT(_xlfn.ANCHORARRAY($P$3))-_xlfn.XMATCH(Z$3,_xlfn.ANCHORARRAY($P$3))+1)&lt;=2),
                             OR(_xlfn.XMATCH($N18,_xlfn.ANCHORARRAY($N$5))&lt;=2,(COUNT(_xlfn.ANCHORARRAY($N$5))-_xlfn.XMATCH($N18,_xlfn.ANCHORARRAY($N$5))+1)&lt;=2),
OR(COUNT(_xlfn._xlws.FILTER($F$101:$F$108,($F$101:$F$108=Z$3)*($G$101:$G$108=$N18)))=1,
        ISODD(COUNT(_xlfn._xlws.SORT(_xlfn._xlws.FILTER($G$101:$G$108,($F$101:$F$108=Z$3)*($G$101:$G$108&lt;=$N18)))))),
OR(COUNT(_xlfn._xlws.FILTER($F$101:$F$108,($F$101:$F$108=Z$3)*($G$101:$G$108=$N18)))=1,
        ISODD(COUNT(_xlfn._xlws.SORT(_xlfn._xlws.FILTER($F$101:$F$108,($G$101:$G$108=$N18)*($F$101:$F$108&lt;=Z$3))))))
),$L$8,""))</f>
        <v/>
      </c>
      <c r="AA18" s="21" t="str" cm="1">
        <f t="array" ref="AA18">IFERROR(ROUND(_xlfn.XLOOKUP(AA$3&amp;$N18,$F$3:$F$643&amp;$G$3:$G$643,$H$3:$H$643,""),2),
                   IF(OR(
                             OR(_xlfn.XMATCH(AA$3,_xlfn.ANCHORARRAY($P$3))&lt;=2,(COUNT(_xlfn.ANCHORARRAY($P$3))-_xlfn.XMATCH(AA$3,_xlfn.ANCHORARRAY($P$3))+1)&lt;=2),
                             OR(_xlfn.XMATCH($N18,_xlfn.ANCHORARRAY($N$5))&lt;=2,(COUNT(_xlfn.ANCHORARRAY($N$5))-_xlfn.XMATCH($N18,_xlfn.ANCHORARRAY($N$5))+1)&lt;=2),
OR(COUNT(_xlfn._xlws.FILTER($F$101:$F$108,($F$101:$F$108=AA$3)*($G$101:$G$108=$N18)))=1,
        ISODD(COUNT(_xlfn._xlws.SORT(_xlfn._xlws.FILTER($G$101:$G$108,($F$101:$F$108=AA$3)*($G$101:$G$108&lt;=$N18)))))),
OR(COUNT(_xlfn._xlws.FILTER($F$101:$F$108,($F$101:$F$108=AA$3)*($G$101:$G$108=$N18)))=1,
        ISODD(COUNT(_xlfn._xlws.SORT(_xlfn._xlws.FILTER($F$101:$F$108,($G$101:$G$108=$N18)*($F$101:$F$108&lt;=AA$3))))))
),$L$8,""))</f>
        <v/>
      </c>
      <c r="AB18" s="21" t="str" cm="1">
        <f t="array" ref="AB18">IFERROR(ROUND(_xlfn.XLOOKUP(AB$3&amp;$N18,$F$3:$F$643&amp;$G$3:$G$643,$H$3:$H$643,""),2),
                   IF(OR(
                             OR(_xlfn.XMATCH(AB$3,_xlfn.ANCHORARRAY($P$3))&lt;=2,(COUNT(_xlfn.ANCHORARRAY($P$3))-_xlfn.XMATCH(AB$3,_xlfn.ANCHORARRAY($P$3))+1)&lt;=2),
                             OR(_xlfn.XMATCH($N18,_xlfn.ANCHORARRAY($N$5))&lt;=2,(COUNT(_xlfn.ANCHORARRAY($N$5))-_xlfn.XMATCH($N18,_xlfn.ANCHORARRAY($N$5))+1)&lt;=2),
OR(COUNT(_xlfn._xlws.FILTER($F$101:$F$108,($F$101:$F$108=AB$3)*($G$101:$G$108=$N18)))=1,
        ISODD(COUNT(_xlfn._xlws.SORT(_xlfn._xlws.FILTER($G$101:$G$108,($F$101:$F$108=AB$3)*($G$101:$G$108&lt;=$N18)))))),
OR(COUNT(_xlfn._xlws.FILTER($F$101:$F$108,($F$101:$F$108=AB$3)*($G$101:$G$108=$N18)))=1,
        ISODD(COUNT(_xlfn._xlws.SORT(_xlfn._xlws.FILTER($F$101:$F$108,($G$101:$G$108=$N18)*($F$101:$F$108&lt;=AB$3))))))
),$L$8,""))</f>
        <v/>
      </c>
      <c r="AC18" s="21" t="str" cm="1">
        <f t="array" ref="AC18">IFERROR(ROUND(_xlfn.XLOOKUP(AC$3&amp;$N18,$F$3:$F$643&amp;$G$3:$G$643,$H$3:$H$643,""),2),
                   IF(OR(
                             OR(_xlfn.XMATCH(AC$3,_xlfn.ANCHORARRAY($P$3))&lt;=2,(COUNT(_xlfn.ANCHORARRAY($P$3))-_xlfn.XMATCH(AC$3,_xlfn.ANCHORARRAY($P$3))+1)&lt;=2),
                             OR(_xlfn.XMATCH($N18,_xlfn.ANCHORARRAY($N$5))&lt;=2,(COUNT(_xlfn.ANCHORARRAY($N$5))-_xlfn.XMATCH($N18,_xlfn.ANCHORARRAY($N$5))+1)&lt;=2),
OR(COUNT(_xlfn._xlws.FILTER($F$101:$F$108,($F$101:$F$108=AC$3)*($G$101:$G$108=$N18)))=1,
        ISODD(COUNT(_xlfn._xlws.SORT(_xlfn._xlws.FILTER($G$101:$G$108,($F$101:$F$108=AC$3)*($G$101:$G$108&lt;=$N18)))))),
OR(COUNT(_xlfn._xlws.FILTER($F$101:$F$108,($F$101:$F$108=AC$3)*($G$101:$G$108=$N18)))=1,
        ISODD(COUNT(_xlfn._xlws.SORT(_xlfn._xlws.FILTER($F$101:$F$108,($G$101:$G$108=$N18)*($F$101:$F$108&lt;=AC$3))))))
),$L$8,""))</f>
        <v/>
      </c>
      <c r="AD18" s="21" t="str" cm="1">
        <f t="array" ref="AD18">IFERROR(ROUND(_xlfn.XLOOKUP(AD$3&amp;$N18,$F$3:$F$643&amp;$G$3:$G$643,$H$3:$H$643,""),2),
                   IF(OR(
                             OR(_xlfn.XMATCH(AD$3,_xlfn.ANCHORARRAY($P$3))&lt;=2,(COUNT(_xlfn.ANCHORARRAY($P$3))-_xlfn.XMATCH(AD$3,_xlfn.ANCHORARRAY($P$3))+1)&lt;=2),
                             OR(_xlfn.XMATCH($N18,_xlfn.ANCHORARRAY($N$5))&lt;=2,(COUNT(_xlfn.ANCHORARRAY($N$5))-_xlfn.XMATCH($N18,_xlfn.ANCHORARRAY($N$5))+1)&lt;=2),
OR(COUNT(_xlfn._xlws.FILTER($F$101:$F$108,($F$101:$F$108=AD$3)*($G$101:$G$108=$N18)))=1,
        ISODD(COUNT(_xlfn._xlws.SORT(_xlfn._xlws.FILTER($G$101:$G$108,($F$101:$F$108=AD$3)*($G$101:$G$108&lt;=$N18)))))),
OR(COUNT(_xlfn._xlws.FILTER($F$101:$F$108,($F$101:$F$108=AD$3)*($G$101:$G$108=$N18)))=1,
        ISODD(COUNT(_xlfn._xlws.SORT(_xlfn._xlws.FILTER($F$101:$F$108,($G$101:$G$108=$N18)*($F$101:$F$108&lt;=AD$3))))))
),$L$8,""))</f>
        <v/>
      </c>
      <c r="AE18" s="21" t="str" cm="1">
        <f t="array" ref="AE18">IFERROR(ROUND(_xlfn.XLOOKUP(AE$3&amp;$N18,$F$3:$F$643&amp;$G$3:$G$643,$H$3:$H$643,""),2),
                   IF(OR(
                             OR(_xlfn.XMATCH(AE$3,_xlfn.ANCHORARRAY($P$3))&lt;=2,(COUNT(_xlfn.ANCHORARRAY($P$3))-_xlfn.XMATCH(AE$3,_xlfn.ANCHORARRAY($P$3))+1)&lt;=2),
                             OR(_xlfn.XMATCH($N18,_xlfn.ANCHORARRAY($N$5))&lt;=2,(COUNT(_xlfn.ANCHORARRAY($N$5))-_xlfn.XMATCH($N18,_xlfn.ANCHORARRAY($N$5))+1)&lt;=2),
OR(COUNT(_xlfn._xlws.FILTER($F$101:$F$108,($F$101:$F$108=AE$3)*($G$101:$G$108=$N18)))=1,
        ISODD(COUNT(_xlfn._xlws.SORT(_xlfn._xlws.FILTER($G$101:$G$108,($F$101:$F$108=AE$3)*($G$101:$G$108&lt;=$N18)))))),
OR(COUNT(_xlfn._xlws.FILTER($F$101:$F$108,($F$101:$F$108=AE$3)*($G$101:$G$108=$N18)))=1,
        ISODD(COUNT(_xlfn._xlws.SORT(_xlfn._xlws.FILTER($F$101:$F$108,($G$101:$G$108=$N18)*($F$101:$F$108&lt;=AE$3))))))
),$L$8,""))</f>
        <v/>
      </c>
      <c r="AF18" s="21" t="str" cm="1">
        <f t="array" ref="AF18">IFERROR(ROUND(_xlfn.XLOOKUP(AF$3&amp;$N18,$F$3:$F$643&amp;$G$3:$G$643,$H$3:$H$643,""),2),
                   IF(OR(
                             OR(_xlfn.XMATCH(AF$3,_xlfn.ANCHORARRAY($P$3))&lt;=2,(COUNT(_xlfn.ANCHORARRAY($P$3))-_xlfn.XMATCH(AF$3,_xlfn.ANCHORARRAY($P$3))+1)&lt;=2),
                             OR(_xlfn.XMATCH($N18,_xlfn.ANCHORARRAY($N$5))&lt;=2,(COUNT(_xlfn.ANCHORARRAY($N$5))-_xlfn.XMATCH($N18,_xlfn.ANCHORARRAY($N$5))+1)&lt;=2),
OR(COUNT(_xlfn._xlws.FILTER($F$101:$F$108,($F$101:$F$108=AF$3)*($G$101:$G$108=$N18)))=1,
        ISODD(COUNT(_xlfn._xlws.SORT(_xlfn._xlws.FILTER($G$101:$G$108,($F$101:$F$108=AF$3)*($G$101:$G$108&lt;=$N18)))))),
OR(COUNT(_xlfn._xlws.FILTER($F$101:$F$108,($F$101:$F$108=AF$3)*($G$101:$G$108=$N18)))=1,
        ISODD(COUNT(_xlfn._xlws.SORT(_xlfn._xlws.FILTER($F$101:$F$108,($G$101:$G$108=$N18)*($F$101:$F$108&lt;=AF$3))))))
),$L$8,""))</f>
        <v/>
      </c>
      <c r="AG18" s="21" t="str" cm="1">
        <f t="array" ref="AG18">IFERROR(ROUND(_xlfn.XLOOKUP(AG$3&amp;$N18,$F$3:$F$643&amp;$G$3:$G$643,$H$3:$H$643,""),2),
                   IF(OR(
                             OR(_xlfn.XMATCH(AG$3,_xlfn.ANCHORARRAY($P$3))&lt;=2,(COUNT(_xlfn.ANCHORARRAY($P$3))-_xlfn.XMATCH(AG$3,_xlfn.ANCHORARRAY($P$3))+1)&lt;=2),
                             OR(_xlfn.XMATCH($N18,_xlfn.ANCHORARRAY($N$5))&lt;=2,(COUNT(_xlfn.ANCHORARRAY($N$5))-_xlfn.XMATCH($N18,_xlfn.ANCHORARRAY($N$5))+1)&lt;=2),
OR(COUNT(_xlfn._xlws.FILTER($F$101:$F$108,($F$101:$F$108=AG$3)*($G$101:$G$108=$N18)))=1,
        ISODD(COUNT(_xlfn._xlws.SORT(_xlfn._xlws.FILTER($G$101:$G$108,($F$101:$F$108=AG$3)*($G$101:$G$108&lt;=$N18)))))),
OR(COUNT(_xlfn._xlws.FILTER($F$101:$F$108,($F$101:$F$108=AG$3)*($G$101:$G$108=$N18)))=1,
        ISODD(COUNT(_xlfn._xlws.SORT(_xlfn._xlws.FILTER($F$101:$F$108,($G$101:$G$108=$N18)*($F$101:$F$108&lt;=AG$3))))))
),$L$8,""))</f>
        <v/>
      </c>
      <c r="AH18" s="21" t="str" cm="1">
        <f t="array" ref="AH18">IFERROR(ROUND(_xlfn.XLOOKUP(AH$3&amp;$N18,$F$3:$F$643&amp;$G$3:$G$643,$H$3:$H$643,""),2),
                   IF(OR(
                             OR(_xlfn.XMATCH(AH$3,_xlfn.ANCHORARRAY($P$3))&lt;=2,(COUNT(_xlfn.ANCHORARRAY($P$3))-_xlfn.XMATCH(AH$3,_xlfn.ANCHORARRAY($P$3))+1)&lt;=2),
                             OR(_xlfn.XMATCH($N18,_xlfn.ANCHORARRAY($N$5))&lt;=2,(COUNT(_xlfn.ANCHORARRAY($N$5))-_xlfn.XMATCH($N18,_xlfn.ANCHORARRAY($N$5))+1)&lt;=2),
OR(COUNT(_xlfn._xlws.FILTER($F$101:$F$108,($F$101:$F$108=AH$3)*($G$101:$G$108=$N18)))=1,
        ISODD(COUNT(_xlfn._xlws.SORT(_xlfn._xlws.FILTER($G$101:$G$108,($F$101:$F$108=AH$3)*($G$101:$G$108&lt;=$N18)))))),
OR(COUNT(_xlfn._xlws.FILTER($F$101:$F$108,($F$101:$F$108=AH$3)*($G$101:$G$108=$N18)))=1,
        ISODD(COUNT(_xlfn._xlws.SORT(_xlfn._xlws.FILTER($F$101:$F$108,($G$101:$G$108=$N18)*($F$101:$F$108&lt;=AH$3))))))
),$L$8,""))</f>
        <v/>
      </c>
      <c r="AI18" s="21" t="str" cm="1">
        <f t="array" ref="AI18">IFERROR(ROUND(_xlfn.XLOOKUP(AI$3&amp;$N18,$F$3:$F$643&amp;$G$3:$G$643,$H$3:$H$643,""),2),
                   IF(OR(
                             OR(_xlfn.XMATCH(AI$3,_xlfn.ANCHORARRAY($P$3))&lt;=2,(COUNT(_xlfn.ANCHORARRAY($P$3))-_xlfn.XMATCH(AI$3,_xlfn.ANCHORARRAY($P$3))+1)&lt;=2),
                             OR(_xlfn.XMATCH($N18,_xlfn.ANCHORARRAY($N$5))&lt;=2,(COUNT(_xlfn.ANCHORARRAY($N$5))-_xlfn.XMATCH($N18,_xlfn.ANCHORARRAY($N$5))+1)&lt;=2),
OR(COUNT(_xlfn._xlws.FILTER($F$101:$F$108,($F$101:$F$108=AI$3)*($G$101:$G$108=$N18)))=1,
        ISODD(COUNT(_xlfn._xlws.SORT(_xlfn._xlws.FILTER($G$101:$G$108,($F$101:$F$108=AI$3)*($G$101:$G$108&lt;=$N18)))))),
OR(COUNT(_xlfn._xlws.FILTER($F$101:$F$108,($F$101:$F$108=AI$3)*($G$101:$G$108=$N18)))=1,
        ISODD(COUNT(_xlfn._xlws.SORT(_xlfn._xlws.FILTER($F$101:$F$108,($G$101:$G$108=$N18)*($F$101:$F$108&lt;=AI$3))))))
),$L$8,""))</f>
        <v/>
      </c>
      <c r="AJ18" s="21" t="str" cm="1">
        <f t="array" ref="AJ18">IFERROR(ROUND(_xlfn.XLOOKUP(AJ$3&amp;$N18,$F$3:$F$643&amp;$G$3:$G$643,$H$3:$H$643,""),2),
                   IF(OR(
                             OR(_xlfn.XMATCH(AJ$3,_xlfn.ANCHORARRAY($P$3))&lt;=2,(COUNT(_xlfn.ANCHORARRAY($P$3))-_xlfn.XMATCH(AJ$3,_xlfn.ANCHORARRAY($P$3))+1)&lt;=2),
                             OR(_xlfn.XMATCH($N18,_xlfn.ANCHORARRAY($N$5))&lt;=2,(COUNT(_xlfn.ANCHORARRAY($N$5))-_xlfn.XMATCH($N18,_xlfn.ANCHORARRAY($N$5))+1)&lt;=2),
OR(COUNT(_xlfn._xlws.FILTER($F$101:$F$108,($F$101:$F$108=AJ$3)*($G$101:$G$108=$N18)))=1,
        ISODD(COUNT(_xlfn._xlws.SORT(_xlfn._xlws.FILTER($G$101:$G$108,($F$101:$F$108=AJ$3)*($G$101:$G$108&lt;=$N18)))))),
OR(COUNT(_xlfn._xlws.FILTER($F$101:$F$108,($F$101:$F$108=AJ$3)*($G$101:$G$108=$N18)))=1,
        ISODD(COUNT(_xlfn._xlws.SORT(_xlfn._xlws.FILTER($F$101:$F$108,($G$101:$G$108=$N18)*($F$101:$F$108&lt;=AJ$3))))))
),$L$8,""))</f>
        <v/>
      </c>
      <c r="AK18" s="21" t="str" cm="1">
        <f t="array" ref="AK18">IFERROR(ROUND(_xlfn.XLOOKUP(AK$3&amp;$N18,$F$3:$F$643&amp;$G$3:$G$643,$H$3:$H$643,""),2),
                   IF(OR(
                             OR(_xlfn.XMATCH(AK$3,_xlfn.ANCHORARRAY($P$3))&lt;=2,(COUNT(_xlfn.ANCHORARRAY($P$3))-_xlfn.XMATCH(AK$3,_xlfn.ANCHORARRAY($P$3))+1)&lt;=2),
                             OR(_xlfn.XMATCH($N18,_xlfn.ANCHORARRAY($N$5))&lt;=2,(COUNT(_xlfn.ANCHORARRAY($N$5))-_xlfn.XMATCH($N18,_xlfn.ANCHORARRAY($N$5))+1)&lt;=2),
OR(COUNT(_xlfn._xlws.FILTER($F$101:$F$108,($F$101:$F$108=AK$3)*($G$101:$G$108=$N18)))=1,
        ISODD(COUNT(_xlfn._xlws.SORT(_xlfn._xlws.FILTER($G$101:$G$108,($F$101:$F$108=AK$3)*($G$101:$G$108&lt;=$N18)))))),
OR(COUNT(_xlfn._xlws.FILTER($F$101:$F$108,($F$101:$F$108=AK$3)*($G$101:$G$108=$N18)))=1,
        ISODD(COUNT(_xlfn._xlws.SORT(_xlfn._xlws.FILTER($F$101:$F$108,($G$101:$G$108=$N18)*($F$101:$F$108&lt;=AK$3))))))
),$L$8,""))</f>
        <v/>
      </c>
      <c r="AL18" s="21" t="str" cm="1">
        <f t="array" ref="AL18">IFERROR(ROUND(_xlfn.XLOOKUP(AL$3&amp;$N18,$F$3:$F$643&amp;$G$3:$G$643,$H$3:$H$643,""),2),
                   IF(OR(
                             OR(_xlfn.XMATCH(AL$3,_xlfn.ANCHORARRAY($P$3))&lt;=2,(COUNT(_xlfn.ANCHORARRAY($P$3))-_xlfn.XMATCH(AL$3,_xlfn.ANCHORARRAY($P$3))+1)&lt;=2),
                             OR(_xlfn.XMATCH($N18,_xlfn.ANCHORARRAY($N$5))&lt;=2,(COUNT(_xlfn.ANCHORARRAY($N$5))-_xlfn.XMATCH($N18,_xlfn.ANCHORARRAY($N$5))+1)&lt;=2),
OR(COUNT(_xlfn._xlws.FILTER($F$101:$F$108,($F$101:$F$108=AL$3)*($G$101:$G$108=$N18)))=1,
        ISODD(COUNT(_xlfn._xlws.SORT(_xlfn._xlws.FILTER($G$101:$G$108,($F$101:$F$108=AL$3)*($G$101:$G$108&lt;=$N18)))))),
OR(COUNT(_xlfn._xlws.FILTER($F$101:$F$108,($F$101:$F$108=AL$3)*($G$101:$G$108=$N18)))=1,
        ISODD(COUNT(_xlfn._xlws.SORT(_xlfn._xlws.FILTER($F$101:$F$108,($G$101:$G$108=$N18)*($F$101:$F$108&lt;=AL$3))))))
),$L$8,""))</f>
        <v/>
      </c>
      <c r="AM18" s="21" t="str" cm="1">
        <f t="array" ref="AM18">IFERROR(ROUND(_xlfn.XLOOKUP(AM$3&amp;$N18,$F$3:$F$643&amp;$G$3:$G$643,$H$3:$H$643,""),2),
                   IF(OR(
                             OR(_xlfn.XMATCH(AM$3,_xlfn.ANCHORARRAY($P$3))&lt;=2,(COUNT(_xlfn.ANCHORARRAY($P$3))-_xlfn.XMATCH(AM$3,_xlfn.ANCHORARRAY($P$3))+1)&lt;=2),
                             OR(_xlfn.XMATCH($N18,_xlfn.ANCHORARRAY($N$5))&lt;=2,(COUNT(_xlfn.ANCHORARRAY($N$5))-_xlfn.XMATCH($N18,_xlfn.ANCHORARRAY($N$5))+1)&lt;=2),
OR(COUNT(_xlfn._xlws.FILTER($F$101:$F$108,($F$101:$F$108=AM$3)*($G$101:$G$108=$N18)))=1,
        ISODD(COUNT(_xlfn._xlws.SORT(_xlfn._xlws.FILTER($G$101:$G$108,($F$101:$F$108=AM$3)*($G$101:$G$108&lt;=$N18)))))),
OR(COUNT(_xlfn._xlws.FILTER($F$101:$F$108,($F$101:$F$108=AM$3)*($G$101:$G$108=$N18)))=1,
        ISODD(COUNT(_xlfn._xlws.SORT(_xlfn._xlws.FILTER($F$101:$F$108,($G$101:$G$108=$N18)*($F$101:$F$108&lt;=AM$3))))))
),$L$8,""))</f>
        <v/>
      </c>
      <c r="AN18" s="21" t="str" cm="1">
        <f t="array" ref="AN18">IFERROR(ROUND(_xlfn.XLOOKUP(AN$3&amp;$N18,$F$3:$F$643&amp;$G$3:$G$643,$H$3:$H$643,""),2),
                   IF(OR(
                             OR(_xlfn.XMATCH(AN$3,_xlfn.ANCHORARRAY($P$3))&lt;=2,(COUNT(_xlfn.ANCHORARRAY($P$3))-_xlfn.XMATCH(AN$3,_xlfn.ANCHORARRAY($P$3))+1)&lt;=2),
                             OR(_xlfn.XMATCH($N18,_xlfn.ANCHORARRAY($N$5))&lt;=2,(COUNT(_xlfn.ANCHORARRAY($N$5))-_xlfn.XMATCH($N18,_xlfn.ANCHORARRAY($N$5))+1)&lt;=2),
OR(COUNT(_xlfn._xlws.FILTER($F$101:$F$108,($F$101:$F$108=AN$3)*($G$101:$G$108=$N18)))=1,
        ISODD(COUNT(_xlfn._xlws.SORT(_xlfn._xlws.FILTER($G$101:$G$108,($F$101:$F$108=AN$3)*($G$101:$G$108&lt;=$N18)))))),
OR(COUNT(_xlfn._xlws.FILTER($F$101:$F$108,($F$101:$F$108=AN$3)*($G$101:$G$108=$N18)))=1,
        ISODD(COUNT(_xlfn._xlws.SORT(_xlfn._xlws.FILTER($F$101:$F$108,($G$101:$G$108=$N18)*($F$101:$F$108&lt;=AN$3))))))
),$L$8,""))</f>
        <v/>
      </c>
      <c r="AO18" s="21" t="str" cm="1">
        <f t="array" ref="AO18">IFERROR(ROUND(_xlfn.XLOOKUP(AO$3&amp;$N18,$F$3:$F$643&amp;$G$3:$G$643,$H$3:$H$643,""),2),
                   IF(OR(
                             OR(_xlfn.XMATCH(AO$3,_xlfn.ANCHORARRAY($P$3))&lt;=2,(COUNT(_xlfn.ANCHORARRAY($P$3))-_xlfn.XMATCH(AO$3,_xlfn.ANCHORARRAY($P$3))+1)&lt;=2),
                             OR(_xlfn.XMATCH($N18,_xlfn.ANCHORARRAY($N$5))&lt;=2,(COUNT(_xlfn.ANCHORARRAY($N$5))-_xlfn.XMATCH($N18,_xlfn.ANCHORARRAY($N$5))+1)&lt;=2),
OR(COUNT(_xlfn._xlws.FILTER($F$101:$F$108,($F$101:$F$108=AO$3)*($G$101:$G$108=$N18)))=1,
        ISODD(COUNT(_xlfn._xlws.SORT(_xlfn._xlws.FILTER($G$101:$G$108,($F$101:$F$108=AO$3)*($G$101:$G$108&lt;=$N18)))))),
OR(COUNT(_xlfn._xlws.FILTER($F$101:$F$108,($F$101:$F$108=AO$3)*($G$101:$G$108=$N18)))=1,
        ISODD(COUNT(_xlfn._xlws.SORT(_xlfn._xlws.FILTER($F$101:$F$108,($G$101:$G$108=$N18)*($F$101:$F$108&lt;=AO$3))))))
),$L$8,""))</f>
        <v/>
      </c>
      <c r="AP18" s="21" t="str" cm="1">
        <f t="array" ref="AP18">IFERROR(ROUND(_xlfn.XLOOKUP(AP$3&amp;$N18,$F$3:$F$643&amp;$G$3:$G$643,$H$3:$H$643,""),2),
                   IF(OR(
                             OR(_xlfn.XMATCH(AP$3,_xlfn.ANCHORARRAY($P$3))&lt;=2,(COUNT(_xlfn.ANCHORARRAY($P$3))-_xlfn.XMATCH(AP$3,_xlfn.ANCHORARRAY($P$3))+1)&lt;=2),
                             OR(_xlfn.XMATCH($N18,_xlfn.ANCHORARRAY($N$5))&lt;=2,(COUNT(_xlfn.ANCHORARRAY($N$5))-_xlfn.XMATCH($N18,_xlfn.ANCHORARRAY($N$5))+1)&lt;=2),
OR(COUNT(_xlfn._xlws.FILTER($F$101:$F$108,($F$101:$F$108=AP$3)*($G$101:$G$108=$N18)))=1,
        ISODD(COUNT(_xlfn._xlws.SORT(_xlfn._xlws.FILTER($G$101:$G$108,($F$101:$F$108=AP$3)*($G$101:$G$108&lt;=$N18)))))),
OR(COUNT(_xlfn._xlws.FILTER($F$101:$F$108,($F$101:$F$108=AP$3)*($G$101:$G$108=$N18)))=1,
        ISODD(COUNT(_xlfn._xlws.SORT(_xlfn._xlws.FILTER($F$101:$F$108,($G$101:$G$108=$N18)*($F$101:$F$108&lt;=AP$3))))))
),$L$8,""))</f>
        <v/>
      </c>
      <c r="AQ18" s="21" t="str" cm="1">
        <f t="array" ref="AQ18">IFERROR(ROUND(_xlfn.XLOOKUP(AQ$3&amp;$N18,$F$3:$F$643&amp;$G$3:$G$643,$H$3:$H$643,""),2),
                   IF(OR(
                             OR(_xlfn.XMATCH(AQ$3,_xlfn.ANCHORARRAY($P$3))&lt;=2,(COUNT(_xlfn.ANCHORARRAY($P$3))-_xlfn.XMATCH(AQ$3,_xlfn.ANCHORARRAY($P$3))+1)&lt;=2),
                             OR(_xlfn.XMATCH($N18,_xlfn.ANCHORARRAY($N$5))&lt;=2,(COUNT(_xlfn.ANCHORARRAY($N$5))-_xlfn.XMATCH($N18,_xlfn.ANCHORARRAY($N$5))+1)&lt;=2),
OR(COUNT(_xlfn._xlws.FILTER($F$101:$F$108,($F$101:$F$108=AQ$3)*($G$101:$G$108=$N18)))=1,
        ISODD(COUNT(_xlfn._xlws.SORT(_xlfn._xlws.FILTER($G$101:$G$108,($F$101:$F$108=AQ$3)*($G$101:$G$108&lt;=$N18)))))),
OR(COUNT(_xlfn._xlws.FILTER($F$101:$F$108,($F$101:$F$108=AQ$3)*($G$101:$G$108=$N18)))=1,
        ISODD(COUNT(_xlfn._xlws.SORT(_xlfn._xlws.FILTER($F$101:$F$108,($G$101:$G$108=$N18)*($F$101:$F$108&lt;=AQ$3))))))
),$L$8,""))</f>
        <v/>
      </c>
      <c r="AR18" s="21" t="str" cm="1">
        <f t="array" ref="AR18">IFERROR(ROUND(_xlfn.XLOOKUP(AR$3&amp;$N18,$F$3:$F$643&amp;$G$3:$G$643,$H$3:$H$643,""),2),
                   IF(OR(
                             OR(_xlfn.XMATCH(AR$3,_xlfn.ANCHORARRAY($P$3))&lt;=2,(COUNT(_xlfn.ANCHORARRAY($P$3))-_xlfn.XMATCH(AR$3,_xlfn.ANCHORARRAY($P$3))+1)&lt;=2),
                             OR(_xlfn.XMATCH($N18,_xlfn.ANCHORARRAY($N$5))&lt;=2,(COUNT(_xlfn.ANCHORARRAY($N$5))-_xlfn.XMATCH($N18,_xlfn.ANCHORARRAY($N$5))+1)&lt;=2),
OR(COUNT(_xlfn._xlws.FILTER($F$101:$F$108,($F$101:$F$108=AR$3)*($G$101:$G$108=$N18)))=1,
        ISODD(COUNT(_xlfn._xlws.SORT(_xlfn._xlws.FILTER($G$101:$G$108,($F$101:$F$108=AR$3)*($G$101:$G$108&lt;=$N18)))))),
OR(COUNT(_xlfn._xlws.FILTER($F$101:$F$108,($F$101:$F$108=AR$3)*($G$101:$G$108=$N18)))=1,
        ISODD(COUNT(_xlfn._xlws.SORT(_xlfn._xlws.FILTER($F$101:$F$108,($G$101:$G$108=$N18)*($F$101:$F$108&lt;=AR$3))))))
),$L$8,""))</f>
        <v/>
      </c>
      <c r="AS18" s="21" t="str" cm="1">
        <f t="array" ref="AS18">IFERROR(ROUND(_xlfn.XLOOKUP(AS$3&amp;$N18,$F$3:$F$643&amp;$G$3:$G$643,$H$3:$H$643,""),2),
                   IF(OR(
                             OR(_xlfn.XMATCH(AS$3,_xlfn.ANCHORARRAY($P$3))&lt;=2,(COUNT(_xlfn.ANCHORARRAY($P$3))-_xlfn.XMATCH(AS$3,_xlfn.ANCHORARRAY($P$3))+1)&lt;=2),
                             OR(_xlfn.XMATCH($N18,_xlfn.ANCHORARRAY($N$5))&lt;=2,(COUNT(_xlfn.ANCHORARRAY($N$5))-_xlfn.XMATCH($N18,_xlfn.ANCHORARRAY($N$5))+1)&lt;=2),
OR(COUNT(_xlfn._xlws.FILTER($F$101:$F$108,($F$101:$F$108=AS$3)*($G$101:$G$108=$N18)))=1,
        ISODD(COUNT(_xlfn._xlws.SORT(_xlfn._xlws.FILTER($G$101:$G$108,($F$101:$F$108=AS$3)*($G$101:$G$108&lt;=$N18)))))),
OR(COUNT(_xlfn._xlws.FILTER($F$101:$F$108,($F$101:$F$108=AS$3)*($G$101:$G$108=$N18)))=1,
        ISODD(COUNT(_xlfn._xlws.SORT(_xlfn._xlws.FILTER($F$101:$F$108,($G$101:$G$108=$N18)*($F$101:$F$108&lt;=AS$3))))))
),$L$8,""))</f>
        <v/>
      </c>
      <c r="AT18" s="21" t="str" cm="1">
        <f t="array" ref="AT18">IFERROR(ROUND(_xlfn.XLOOKUP(AT$3&amp;$N18,$F$3:$F$643&amp;$G$3:$G$643,$H$3:$H$643,""),2),
                   IF(OR(
                             OR(_xlfn.XMATCH(AT$3,_xlfn.ANCHORARRAY($P$3))&lt;=2,(COUNT(_xlfn.ANCHORARRAY($P$3))-_xlfn.XMATCH(AT$3,_xlfn.ANCHORARRAY($P$3))+1)&lt;=2),
                             OR(_xlfn.XMATCH($N18,_xlfn.ANCHORARRAY($N$5))&lt;=2,(COUNT(_xlfn.ANCHORARRAY($N$5))-_xlfn.XMATCH($N18,_xlfn.ANCHORARRAY($N$5))+1)&lt;=2),
OR(COUNT(_xlfn._xlws.FILTER($F$101:$F$108,($F$101:$F$108=AT$3)*($G$101:$G$108=$N18)))=1,
        ISODD(COUNT(_xlfn._xlws.SORT(_xlfn._xlws.FILTER($G$101:$G$108,($F$101:$F$108=AT$3)*($G$101:$G$108&lt;=$N18)))))),
OR(COUNT(_xlfn._xlws.FILTER($F$101:$F$108,($F$101:$F$108=AT$3)*($G$101:$G$108=$N18)))=1,
        ISODD(COUNT(_xlfn._xlws.SORT(_xlfn._xlws.FILTER($F$101:$F$108,($G$101:$G$108=$N18)*($F$101:$F$108&lt;=AT$3))))))
),$L$8,""))</f>
        <v/>
      </c>
      <c r="AU18" s="21" t="str" cm="1">
        <f t="array" ref="AU18">IFERROR(ROUND(_xlfn.XLOOKUP(AU$3&amp;$N18,$F$3:$F$643&amp;$G$3:$G$643,$H$3:$H$643,""),2),
                   IF(OR(
                             OR(_xlfn.XMATCH(AU$3,_xlfn.ANCHORARRAY($P$3))&lt;=2,(COUNT(_xlfn.ANCHORARRAY($P$3))-_xlfn.XMATCH(AU$3,_xlfn.ANCHORARRAY($P$3))+1)&lt;=2),
                             OR(_xlfn.XMATCH($N18,_xlfn.ANCHORARRAY($N$5))&lt;=2,(COUNT(_xlfn.ANCHORARRAY($N$5))-_xlfn.XMATCH($N18,_xlfn.ANCHORARRAY($N$5))+1)&lt;=2),
OR(COUNT(_xlfn._xlws.FILTER($F$101:$F$108,($F$101:$F$108=AU$3)*($G$101:$G$108=$N18)))=1,
        ISODD(COUNT(_xlfn._xlws.SORT(_xlfn._xlws.FILTER($G$101:$G$108,($F$101:$F$108=AU$3)*($G$101:$G$108&lt;=$N18)))))),
OR(COUNT(_xlfn._xlws.FILTER($F$101:$F$108,($F$101:$F$108=AU$3)*($G$101:$G$108=$N18)))=1,
        ISODD(COUNT(_xlfn._xlws.SORT(_xlfn._xlws.FILTER($F$101:$F$108,($G$101:$G$108=$N18)*($F$101:$F$108&lt;=AU$3))))))
),$L$8,""))</f>
        <v/>
      </c>
      <c r="AV18" s="21" cm="1">
        <f t="array" ref="AV18">IFERROR(ROUND(_xlfn.XLOOKUP(AV$3&amp;$N18,$F$3:$F$643&amp;$G$3:$G$643,$H$3:$H$643,""),2),
                   IF(OR(
                             OR(_xlfn.XMATCH(AV$3,_xlfn.ANCHORARRAY($P$3))&lt;=2,(COUNT(_xlfn.ANCHORARRAY($P$3))-_xlfn.XMATCH(AV$3,_xlfn.ANCHORARRAY($P$3))+1)&lt;=2),
                             OR(_xlfn.XMATCH($N18,_xlfn.ANCHORARRAY($N$5))&lt;=2,(COUNT(_xlfn.ANCHORARRAY($N$5))-_xlfn.XMATCH($N18,_xlfn.ANCHORARRAY($N$5))+1)&lt;=2),
OR(COUNT(_xlfn._xlws.FILTER($F$101:$F$108,($F$101:$F$108=AV$3)*($G$101:$G$108=$N18)))=1,
        ISODD(COUNT(_xlfn._xlws.SORT(_xlfn._xlws.FILTER($G$101:$G$108,($F$101:$F$108=AV$3)*($G$101:$G$108&lt;=$N18)))))),
OR(COUNT(_xlfn._xlws.FILTER($F$101:$F$108,($F$101:$F$108=AV$3)*($G$101:$G$108=$N18)))=1,
        ISODD(COUNT(_xlfn._xlws.SORT(_xlfn._xlws.FILTER($F$101:$F$108,($G$101:$G$108=$N18)*($F$101:$F$108&lt;=AV$3))))))
),$L$8,""))</f>
        <v>-9</v>
      </c>
      <c r="AW18" s="21" cm="1">
        <f t="array" ref="AW18">IFERROR(ROUND(_xlfn.XLOOKUP(AW$3&amp;$N18,$F$3:$F$643&amp;$G$3:$G$643,$H$3:$H$643,""),2),
                   IF(OR(
                             OR(_xlfn.XMATCH(AW$3,_xlfn.ANCHORARRAY($P$3))&lt;=2,(COUNT(_xlfn.ANCHORARRAY($P$3))-_xlfn.XMATCH(AW$3,_xlfn.ANCHORARRAY($P$3))+1)&lt;=2),
                             OR(_xlfn.XMATCH($N18,_xlfn.ANCHORARRAY($N$5))&lt;=2,(COUNT(_xlfn.ANCHORARRAY($N$5))-_xlfn.XMATCH($N18,_xlfn.ANCHORARRAY($N$5))+1)&lt;=2),
OR(COUNT(_xlfn._xlws.FILTER($F$101:$F$108,($F$101:$F$108=AW$3)*($G$101:$G$108=$N18)))=1,
        ISODD(COUNT(_xlfn._xlws.SORT(_xlfn._xlws.FILTER($G$101:$G$108,($F$101:$F$108=AW$3)*($G$101:$G$108&lt;=$N18)))))),
OR(COUNT(_xlfn._xlws.FILTER($F$101:$F$108,($F$101:$F$108=AW$3)*($G$101:$G$108=$N18)))=1,
        ISODD(COUNT(_xlfn._xlws.SORT(_xlfn._xlws.FILTER($F$101:$F$108,($G$101:$G$108=$N18)*($F$101:$F$108&lt;=AW$3))))))
),$L$8,""))</f>
        <v>-9</v>
      </c>
      <c r="AX18" s="21"/>
      <c r="AY18" s="21"/>
      <c r="AZ18" s="15"/>
      <c r="BA18" s="77"/>
      <c r="BB18" s="98" t="str">
        <f t="shared" si="5"/>
        <v xml:space="preserve">-9-9-9-9; </v>
      </c>
      <c r="BC18" s="98" t="s">
        <v>578</v>
      </c>
      <c r="BD18" s="77"/>
      <c r="BE18" s="77"/>
      <c r="BF18" s="77"/>
      <c r="BG18" s="77"/>
      <c r="BH18" s="77"/>
      <c r="BJ18"/>
      <c r="BK18">
        <v>16</v>
      </c>
      <c r="BL18" s="33" t="e">
        <f t="shared" ref="BL18:BL20" si="6">_xlfn.CONCAT(INDEX(_xlfn.ANCHORARRAY($P$5),ROW(B16),0))&amp;";"</f>
        <v>#REF!</v>
      </c>
    </row>
    <row r="19" spans="1:64" ht="20.100000000000001" customHeight="1" x14ac:dyDescent="0.3">
      <c r="A19" s="7" t="s">
        <v>79</v>
      </c>
      <c r="B19" s="14" t="s">
        <v>55</v>
      </c>
      <c r="C19" s="23">
        <f t="shared" si="1"/>
        <v>44.7254</v>
      </c>
      <c r="D19" s="24">
        <f t="shared" si="1"/>
        <v>110.07089999999999</v>
      </c>
      <c r="E19" s="66">
        <f t="shared" si="1"/>
        <v>0</v>
      </c>
      <c r="F19" s="23">
        <f t="shared" si="2"/>
        <v>1.7</v>
      </c>
      <c r="G19" s="24">
        <f t="shared" si="3"/>
        <v>5.0199999999999996</v>
      </c>
      <c r="H19" s="25">
        <f t="shared" si="4"/>
        <v>0</v>
      </c>
      <c r="I19" s="8" t="str" cm="1">
        <f t="array" ref="I19">_xlfn.CONCAT(ROUND(F19:H19,2)&amp;", ")</f>
        <v xml:space="preserve">1.7, 5.02, 0, </v>
      </c>
      <c r="J19" s="8"/>
      <c r="K19" s="7" t="str" cm="1">
        <f t="array" aca="1" ref="K19" ca="1">LOWER(INDEX($C$2:$E$2,1,ROW(A3)))&amp;" = ["&amp;_xlfn.CONCAT(ROUND(OFFSET($F$109:$F$143,,ROW(A3)-1),2)&amp;", ")&amp;"]"</f>
        <v>z = [0, 0, 0, 0, 0, 0, 0, 0, 0, 0, 0, 0, 0, 0, 0, 0, 0, 0, 0, 0, 0, 0, 0, 0, 0, 0, 0, 0, 0, 0, 0, 0, 0, 0, 0, ]</v>
      </c>
      <c r="L19" s="8"/>
      <c r="M19" s="8"/>
      <c r="N19" s="31">
        <v>9.9</v>
      </c>
      <c r="O19" s="15"/>
      <c r="P19" s="21" cm="1">
        <f t="array" ref="P19">IFERROR(ROUND(_xlfn.XLOOKUP(P$3&amp;$N19,$F$3:$F$643&amp;$G$3:$G$643,$H$3:$H$643,""),2),
                   IF(OR(
                             OR(_xlfn.XMATCH(P$3,_xlfn.ANCHORARRAY($P$3))&lt;=2,(COUNT(_xlfn.ANCHORARRAY($P$3))-_xlfn.XMATCH(P$3,_xlfn.ANCHORARRAY($P$3))+1)&lt;=2),
                             OR(_xlfn.XMATCH($N19,_xlfn.ANCHORARRAY($N$5))&lt;=2,(COUNT(_xlfn.ANCHORARRAY($N$5))-_xlfn.XMATCH($N19,_xlfn.ANCHORARRAY($N$5))+1)&lt;=2),
OR(COUNT(_xlfn._xlws.FILTER($F$101:$F$108,($F$101:$F$108=P$3)*($G$101:$G$108=$N19)))=1,
        ISODD(COUNT(_xlfn._xlws.SORT(_xlfn._xlws.FILTER($G$101:$G$108,($F$101:$F$108=P$3)*($G$101:$G$108&lt;=$N19)))))),
OR(COUNT(_xlfn._xlws.FILTER($F$101:$F$108,($F$101:$F$108=P$3)*($G$101:$G$108=$N19)))=1,
        ISODD(COUNT(_xlfn._xlws.SORT(_xlfn._xlws.FILTER($F$101:$F$108,($G$101:$G$108=$N19)*($F$101:$F$108&lt;=P$3))))))
),$L$8,""))</f>
        <v>-9</v>
      </c>
      <c r="Q19" s="21" cm="1">
        <f t="array" ref="Q19">IFERROR(ROUND(_xlfn.XLOOKUP(Q$3&amp;$N19,$F$3:$F$643&amp;$G$3:$G$643,$H$3:$H$643,""),2),
                   IF(OR(
                             OR(_xlfn.XMATCH(Q$3,_xlfn.ANCHORARRAY($P$3))&lt;=2,(COUNT(_xlfn.ANCHORARRAY($P$3))-_xlfn.XMATCH(Q$3,_xlfn.ANCHORARRAY($P$3))+1)&lt;=2),
                             OR(_xlfn.XMATCH($N19,_xlfn.ANCHORARRAY($N$5))&lt;=2,(COUNT(_xlfn.ANCHORARRAY($N$5))-_xlfn.XMATCH($N19,_xlfn.ANCHORARRAY($N$5))+1)&lt;=2),
OR(COUNT(_xlfn._xlws.FILTER($F$101:$F$108,($F$101:$F$108=Q$3)*($G$101:$G$108=$N19)))=1,
        ISODD(COUNT(_xlfn._xlws.SORT(_xlfn._xlws.FILTER($G$101:$G$108,($F$101:$F$108=Q$3)*($G$101:$G$108&lt;=$N19)))))),
OR(COUNT(_xlfn._xlws.FILTER($F$101:$F$108,($F$101:$F$108=Q$3)*($G$101:$G$108=$N19)))=1,
        ISODD(COUNT(_xlfn._xlws.SORT(_xlfn._xlws.FILTER($F$101:$F$108,($G$101:$G$108=$N19)*($F$101:$F$108&lt;=Q$3))))))
),$L$8,""))</f>
        <v>-9</v>
      </c>
      <c r="R19" s="21" cm="1">
        <f t="array" ref="R19">IFERROR(ROUND(_xlfn.XLOOKUP(R$3&amp;$N19,$F$3:$F$643&amp;$G$3:$G$643,$H$3:$H$643,""),2),
                   IF(OR(
                             OR(_xlfn.XMATCH(R$3,_xlfn.ANCHORARRAY($P$3))&lt;=2,(COUNT(_xlfn.ANCHORARRAY($P$3))-_xlfn.XMATCH(R$3,_xlfn.ANCHORARRAY($P$3))+1)&lt;=2),
                             OR(_xlfn.XMATCH($N19,_xlfn.ANCHORARRAY($N$5))&lt;=2,(COUNT(_xlfn.ANCHORARRAY($N$5))-_xlfn.XMATCH($N19,_xlfn.ANCHORARRAY($N$5))+1)&lt;=2),
OR(COUNT(_xlfn._xlws.FILTER($F$101:$F$108,($F$101:$F$108=R$3)*($G$101:$G$108=$N19)))=1,
        ISODD(COUNT(_xlfn._xlws.SORT(_xlfn._xlws.FILTER($G$101:$G$108,($F$101:$F$108=R$3)*($G$101:$G$108&lt;=$N19)))))),
OR(COUNT(_xlfn._xlws.FILTER($F$101:$F$108,($F$101:$F$108=R$3)*($G$101:$G$108=$N19)))=1,
        ISODD(COUNT(_xlfn._xlws.SORT(_xlfn._xlws.FILTER($F$101:$F$108,($G$101:$G$108=$N19)*($F$101:$F$108&lt;=R$3))))))
),$L$8,""))</f>
        <v>0</v>
      </c>
      <c r="S19" s="21" t="str" cm="1">
        <f t="array" ref="S19">IFERROR(ROUND(_xlfn.XLOOKUP(S$3&amp;$N19,$F$3:$F$643&amp;$G$3:$G$643,$H$3:$H$643,""),2),
                   IF(OR(
                             OR(_xlfn.XMATCH(S$3,_xlfn.ANCHORARRAY($P$3))&lt;=2,(COUNT(_xlfn.ANCHORARRAY($P$3))-_xlfn.XMATCH(S$3,_xlfn.ANCHORARRAY($P$3))+1)&lt;=2),
                             OR(_xlfn.XMATCH($N19,_xlfn.ANCHORARRAY($N$5))&lt;=2,(COUNT(_xlfn.ANCHORARRAY($N$5))-_xlfn.XMATCH($N19,_xlfn.ANCHORARRAY($N$5))+1)&lt;=2),
OR(COUNT(_xlfn._xlws.FILTER($F$101:$F$108,($F$101:$F$108=S$3)*($G$101:$G$108=$N19)))=1,
        ISODD(COUNT(_xlfn._xlws.SORT(_xlfn._xlws.FILTER($G$101:$G$108,($F$101:$F$108=S$3)*($G$101:$G$108&lt;=$N19)))))),
OR(COUNT(_xlfn._xlws.FILTER($F$101:$F$108,($F$101:$F$108=S$3)*($G$101:$G$108=$N19)))=1,
        ISODD(COUNT(_xlfn._xlws.SORT(_xlfn._xlws.FILTER($F$101:$F$108,($G$101:$G$108=$N19)*($F$101:$F$108&lt;=S$3))))))
),$L$8,""))</f>
        <v/>
      </c>
      <c r="T19" s="21" cm="1">
        <f t="array" ref="T19">IFERROR(ROUND(_xlfn.XLOOKUP(T$3&amp;$N19,$F$3:$F$643&amp;$G$3:$G$643,$H$3:$H$643,""),2),
                   IF(OR(
                             OR(_xlfn.XMATCH(T$3,_xlfn.ANCHORARRAY($P$3))&lt;=2,(COUNT(_xlfn.ANCHORARRAY($P$3))-_xlfn.XMATCH(T$3,_xlfn.ANCHORARRAY($P$3))+1)&lt;=2),
                             OR(_xlfn.XMATCH($N19,_xlfn.ANCHORARRAY($N$5))&lt;=2,(COUNT(_xlfn.ANCHORARRAY($N$5))-_xlfn.XMATCH($N19,_xlfn.ANCHORARRAY($N$5))+1)&lt;=2),
OR(COUNT(_xlfn._xlws.FILTER($F$101:$F$108,($F$101:$F$108=T$3)*($G$101:$G$108=$N19)))=1,
        ISODD(COUNT(_xlfn._xlws.SORT(_xlfn._xlws.FILTER($G$101:$G$108,($F$101:$F$108=T$3)*($G$101:$G$108&lt;=$N19)))))),
OR(COUNT(_xlfn._xlws.FILTER($F$101:$F$108,($F$101:$F$108=T$3)*($G$101:$G$108=$N19)))=1,
        ISODD(COUNT(_xlfn._xlws.SORT(_xlfn._xlws.FILTER($F$101:$F$108,($G$101:$G$108=$N19)*($F$101:$F$108&lt;=T$3))))))
),$L$8,""))</f>
        <v>0.4</v>
      </c>
      <c r="U19" s="21" t="str" cm="1">
        <f t="array" ref="U19">IFERROR(ROUND(_xlfn.XLOOKUP(U$3&amp;$N19,$F$3:$F$643&amp;$G$3:$G$643,$H$3:$H$643,""),2),
                   IF(OR(
                             OR(_xlfn.XMATCH(U$3,_xlfn.ANCHORARRAY($P$3))&lt;=2,(COUNT(_xlfn.ANCHORARRAY($P$3))-_xlfn.XMATCH(U$3,_xlfn.ANCHORARRAY($P$3))+1)&lt;=2),
                             OR(_xlfn.XMATCH($N19,_xlfn.ANCHORARRAY($N$5))&lt;=2,(COUNT(_xlfn.ANCHORARRAY($N$5))-_xlfn.XMATCH($N19,_xlfn.ANCHORARRAY($N$5))+1)&lt;=2),
OR(COUNT(_xlfn._xlws.FILTER($F$101:$F$108,($F$101:$F$108=U$3)*($G$101:$G$108=$N19)))=1,
        ISODD(COUNT(_xlfn._xlws.SORT(_xlfn._xlws.FILTER($G$101:$G$108,($F$101:$F$108=U$3)*($G$101:$G$108&lt;=$N19)))))),
OR(COUNT(_xlfn._xlws.FILTER($F$101:$F$108,($F$101:$F$108=U$3)*($G$101:$G$108=$N19)))=1,
        ISODD(COUNT(_xlfn._xlws.SORT(_xlfn._xlws.FILTER($F$101:$F$108,($G$101:$G$108=$N19)*($F$101:$F$108&lt;=U$3))))))
),$L$8,""))</f>
        <v/>
      </c>
      <c r="V19" s="21" t="str" cm="1">
        <f t="array" ref="V19">IFERROR(ROUND(_xlfn.XLOOKUP(V$3&amp;$N19,$F$3:$F$643&amp;$G$3:$G$643,$H$3:$H$643,""),2),
                   IF(OR(
                             OR(_xlfn.XMATCH(V$3,_xlfn.ANCHORARRAY($P$3))&lt;=2,(COUNT(_xlfn.ANCHORARRAY($P$3))-_xlfn.XMATCH(V$3,_xlfn.ANCHORARRAY($P$3))+1)&lt;=2),
                             OR(_xlfn.XMATCH($N19,_xlfn.ANCHORARRAY($N$5))&lt;=2,(COUNT(_xlfn.ANCHORARRAY($N$5))-_xlfn.XMATCH($N19,_xlfn.ANCHORARRAY($N$5))+1)&lt;=2),
OR(COUNT(_xlfn._xlws.FILTER($F$101:$F$108,($F$101:$F$108=V$3)*($G$101:$G$108=$N19)))=1,
        ISODD(COUNT(_xlfn._xlws.SORT(_xlfn._xlws.FILTER($G$101:$G$108,($F$101:$F$108=V$3)*($G$101:$G$108&lt;=$N19)))))),
OR(COUNT(_xlfn._xlws.FILTER($F$101:$F$108,($F$101:$F$108=V$3)*($G$101:$G$108=$N19)))=1,
        ISODD(COUNT(_xlfn._xlws.SORT(_xlfn._xlws.FILTER($F$101:$F$108,($G$101:$G$108=$N19)*($F$101:$F$108&lt;=V$3))))))
),$L$8,""))</f>
        <v/>
      </c>
      <c r="W19" s="21" t="str" cm="1">
        <f t="array" ref="W19">IFERROR(ROUND(_xlfn.XLOOKUP(W$3&amp;$N19,$F$3:$F$643&amp;$G$3:$G$643,$H$3:$H$643,""),2),
                   IF(OR(
                             OR(_xlfn.XMATCH(W$3,_xlfn.ANCHORARRAY($P$3))&lt;=2,(COUNT(_xlfn.ANCHORARRAY($P$3))-_xlfn.XMATCH(W$3,_xlfn.ANCHORARRAY($P$3))+1)&lt;=2),
                             OR(_xlfn.XMATCH($N19,_xlfn.ANCHORARRAY($N$5))&lt;=2,(COUNT(_xlfn.ANCHORARRAY($N$5))-_xlfn.XMATCH($N19,_xlfn.ANCHORARRAY($N$5))+1)&lt;=2),
OR(COUNT(_xlfn._xlws.FILTER($F$101:$F$108,($F$101:$F$108=W$3)*($G$101:$G$108=$N19)))=1,
        ISODD(COUNT(_xlfn._xlws.SORT(_xlfn._xlws.FILTER($G$101:$G$108,($F$101:$F$108=W$3)*($G$101:$G$108&lt;=$N19)))))),
OR(COUNT(_xlfn._xlws.FILTER($F$101:$F$108,($F$101:$F$108=W$3)*($G$101:$G$108=$N19)))=1,
        ISODD(COUNT(_xlfn._xlws.SORT(_xlfn._xlws.FILTER($F$101:$F$108,($G$101:$G$108=$N19)*($F$101:$F$108&lt;=W$3))))))
),$L$8,""))</f>
        <v/>
      </c>
      <c r="X19" s="21" cm="1">
        <f t="array" ref="X19">IFERROR(ROUND(_xlfn.XLOOKUP(X$3&amp;$N19,$F$3:$F$643&amp;$G$3:$G$643,$H$3:$H$643,""),2),
                   IF(OR(
                             OR(_xlfn.XMATCH(X$3,_xlfn.ANCHORARRAY($P$3))&lt;=2,(COUNT(_xlfn.ANCHORARRAY($P$3))-_xlfn.XMATCH(X$3,_xlfn.ANCHORARRAY($P$3))+1)&lt;=2),
                             OR(_xlfn.XMATCH($N19,_xlfn.ANCHORARRAY($N$5))&lt;=2,(COUNT(_xlfn.ANCHORARRAY($N$5))-_xlfn.XMATCH($N19,_xlfn.ANCHORARRAY($N$5))+1)&lt;=2),
OR(COUNT(_xlfn._xlws.FILTER($F$101:$F$108,($F$101:$F$108=X$3)*($G$101:$G$108=$N19)))=1,
        ISODD(COUNT(_xlfn._xlws.SORT(_xlfn._xlws.FILTER($G$101:$G$108,($F$101:$F$108=X$3)*($G$101:$G$108&lt;=$N19)))))),
OR(COUNT(_xlfn._xlws.FILTER($F$101:$F$108,($F$101:$F$108=X$3)*($G$101:$G$108=$N19)))=1,
        ISODD(COUNT(_xlfn._xlws.SORT(_xlfn._xlws.FILTER($F$101:$F$108,($G$101:$G$108=$N19)*($F$101:$F$108&lt;=X$3))))))
),$L$8,""))</f>
        <v>0.4</v>
      </c>
      <c r="Y19" s="21" t="str" cm="1">
        <f t="array" ref="Y19">IFERROR(ROUND(_xlfn.XLOOKUP(Y$3&amp;$N19,$F$3:$F$643&amp;$G$3:$G$643,$H$3:$H$643,""),2),
                   IF(OR(
                             OR(_xlfn.XMATCH(Y$3,_xlfn.ANCHORARRAY($P$3))&lt;=2,(COUNT(_xlfn.ANCHORARRAY($P$3))-_xlfn.XMATCH(Y$3,_xlfn.ANCHORARRAY($P$3))+1)&lt;=2),
                             OR(_xlfn.XMATCH($N19,_xlfn.ANCHORARRAY($N$5))&lt;=2,(COUNT(_xlfn.ANCHORARRAY($N$5))-_xlfn.XMATCH($N19,_xlfn.ANCHORARRAY($N$5))+1)&lt;=2),
OR(COUNT(_xlfn._xlws.FILTER($F$101:$F$108,($F$101:$F$108=Y$3)*($G$101:$G$108=$N19)))=1,
        ISODD(COUNT(_xlfn._xlws.SORT(_xlfn._xlws.FILTER($G$101:$G$108,($F$101:$F$108=Y$3)*($G$101:$G$108&lt;=$N19)))))),
OR(COUNT(_xlfn._xlws.FILTER($F$101:$F$108,($F$101:$F$108=Y$3)*($G$101:$G$108=$N19)))=1,
        ISODD(COUNT(_xlfn._xlws.SORT(_xlfn._xlws.FILTER($F$101:$F$108,($G$101:$G$108=$N19)*($F$101:$F$108&lt;=Y$3))))))
),$L$8,""))</f>
        <v/>
      </c>
      <c r="Z19" s="21" t="str" cm="1">
        <f t="array" ref="Z19">IFERROR(ROUND(_xlfn.XLOOKUP(Z$3&amp;$N19,$F$3:$F$643&amp;$G$3:$G$643,$H$3:$H$643,""),2),
                   IF(OR(
                             OR(_xlfn.XMATCH(Z$3,_xlfn.ANCHORARRAY($P$3))&lt;=2,(COUNT(_xlfn.ANCHORARRAY($P$3))-_xlfn.XMATCH(Z$3,_xlfn.ANCHORARRAY($P$3))+1)&lt;=2),
                             OR(_xlfn.XMATCH($N19,_xlfn.ANCHORARRAY($N$5))&lt;=2,(COUNT(_xlfn.ANCHORARRAY($N$5))-_xlfn.XMATCH($N19,_xlfn.ANCHORARRAY($N$5))+1)&lt;=2),
OR(COUNT(_xlfn._xlws.FILTER($F$101:$F$108,($F$101:$F$108=Z$3)*($G$101:$G$108=$N19)))=1,
        ISODD(COUNT(_xlfn._xlws.SORT(_xlfn._xlws.FILTER($G$101:$G$108,($F$101:$F$108=Z$3)*($G$101:$G$108&lt;=$N19)))))),
OR(COUNT(_xlfn._xlws.FILTER($F$101:$F$108,($F$101:$F$108=Z$3)*($G$101:$G$108=$N19)))=1,
        ISODD(COUNT(_xlfn._xlws.SORT(_xlfn._xlws.FILTER($F$101:$F$108,($G$101:$G$108=$N19)*($F$101:$F$108&lt;=Z$3))))))
),$L$8,""))</f>
        <v/>
      </c>
      <c r="AA19" s="21" cm="1">
        <f t="array" ref="AA19">IFERROR(ROUND(_xlfn.XLOOKUP(AA$3&amp;$N19,$F$3:$F$643&amp;$G$3:$G$643,$H$3:$H$643,""),2),
                   IF(OR(
                             OR(_xlfn.XMATCH(AA$3,_xlfn.ANCHORARRAY($P$3))&lt;=2,(COUNT(_xlfn.ANCHORARRAY($P$3))-_xlfn.XMATCH(AA$3,_xlfn.ANCHORARRAY($P$3))+1)&lt;=2),
                             OR(_xlfn.XMATCH($N19,_xlfn.ANCHORARRAY($N$5))&lt;=2,(COUNT(_xlfn.ANCHORARRAY($N$5))-_xlfn.XMATCH($N19,_xlfn.ANCHORARRAY($N$5))+1)&lt;=2),
OR(COUNT(_xlfn._xlws.FILTER($F$101:$F$108,($F$101:$F$108=AA$3)*($G$101:$G$108=$N19)))=1,
        ISODD(COUNT(_xlfn._xlws.SORT(_xlfn._xlws.FILTER($G$101:$G$108,($F$101:$F$108=AA$3)*($G$101:$G$108&lt;=$N19)))))),
OR(COUNT(_xlfn._xlws.FILTER($F$101:$F$108,($F$101:$F$108=AA$3)*($G$101:$G$108=$N19)))=1,
        ISODD(COUNT(_xlfn._xlws.SORT(_xlfn._xlws.FILTER($F$101:$F$108,($G$101:$G$108=$N19)*($F$101:$F$108&lt;=AA$3))))))
),$L$8,""))</f>
        <v>0.4</v>
      </c>
      <c r="AB19" s="21" t="str" cm="1">
        <f t="array" ref="AB19">IFERROR(ROUND(_xlfn.XLOOKUP(AB$3&amp;$N19,$F$3:$F$643&amp;$G$3:$G$643,$H$3:$H$643,""),2),
                   IF(OR(
                             OR(_xlfn.XMATCH(AB$3,_xlfn.ANCHORARRAY($P$3))&lt;=2,(COUNT(_xlfn.ANCHORARRAY($P$3))-_xlfn.XMATCH(AB$3,_xlfn.ANCHORARRAY($P$3))+1)&lt;=2),
                             OR(_xlfn.XMATCH($N19,_xlfn.ANCHORARRAY($N$5))&lt;=2,(COUNT(_xlfn.ANCHORARRAY($N$5))-_xlfn.XMATCH($N19,_xlfn.ANCHORARRAY($N$5))+1)&lt;=2),
OR(COUNT(_xlfn._xlws.FILTER($F$101:$F$108,($F$101:$F$108=AB$3)*($G$101:$G$108=$N19)))=1,
        ISODD(COUNT(_xlfn._xlws.SORT(_xlfn._xlws.FILTER($G$101:$G$108,($F$101:$F$108=AB$3)*($G$101:$G$108&lt;=$N19)))))),
OR(COUNT(_xlfn._xlws.FILTER($F$101:$F$108,($F$101:$F$108=AB$3)*($G$101:$G$108=$N19)))=1,
        ISODD(COUNT(_xlfn._xlws.SORT(_xlfn._xlws.FILTER($F$101:$F$108,($G$101:$G$108=$N19)*($F$101:$F$108&lt;=AB$3))))))
),$L$8,""))</f>
        <v/>
      </c>
      <c r="AC19" s="21" t="str" cm="1">
        <f t="array" ref="AC19">IFERROR(ROUND(_xlfn.XLOOKUP(AC$3&amp;$N19,$F$3:$F$643&amp;$G$3:$G$643,$H$3:$H$643,""),2),
                   IF(OR(
                             OR(_xlfn.XMATCH(AC$3,_xlfn.ANCHORARRAY($P$3))&lt;=2,(COUNT(_xlfn.ANCHORARRAY($P$3))-_xlfn.XMATCH(AC$3,_xlfn.ANCHORARRAY($P$3))+1)&lt;=2),
                             OR(_xlfn.XMATCH($N19,_xlfn.ANCHORARRAY($N$5))&lt;=2,(COUNT(_xlfn.ANCHORARRAY($N$5))-_xlfn.XMATCH($N19,_xlfn.ANCHORARRAY($N$5))+1)&lt;=2),
OR(COUNT(_xlfn._xlws.FILTER($F$101:$F$108,($F$101:$F$108=AC$3)*($G$101:$G$108=$N19)))=1,
        ISODD(COUNT(_xlfn._xlws.SORT(_xlfn._xlws.FILTER($G$101:$G$108,($F$101:$F$108=AC$3)*($G$101:$G$108&lt;=$N19)))))),
OR(COUNT(_xlfn._xlws.FILTER($F$101:$F$108,($F$101:$F$108=AC$3)*($G$101:$G$108=$N19)))=1,
        ISODD(COUNT(_xlfn._xlws.SORT(_xlfn._xlws.FILTER($F$101:$F$108,($G$101:$G$108=$N19)*($F$101:$F$108&lt;=AC$3))))))
),$L$8,""))</f>
        <v/>
      </c>
      <c r="AD19" s="21" cm="1">
        <f t="array" ref="AD19">IFERROR(ROUND(_xlfn.XLOOKUP(AD$3&amp;$N19,$F$3:$F$643&amp;$G$3:$G$643,$H$3:$H$643,""),2),
                   IF(OR(
                             OR(_xlfn.XMATCH(AD$3,_xlfn.ANCHORARRAY($P$3))&lt;=2,(COUNT(_xlfn.ANCHORARRAY($P$3))-_xlfn.XMATCH(AD$3,_xlfn.ANCHORARRAY($P$3))+1)&lt;=2),
                             OR(_xlfn.XMATCH($N19,_xlfn.ANCHORARRAY($N$5))&lt;=2,(COUNT(_xlfn.ANCHORARRAY($N$5))-_xlfn.XMATCH($N19,_xlfn.ANCHORARRAY($N$5))+1)&lt;=2),
OR(COUNT(_xlfn._xlws.FILTER($F$101:$F$108,($F$101:$F$108=AD$3)*($G$101:$G$108=$N19)))=1,
        ISODD(COUNT(_xlfn._xlws.SORT(_xlfn._xlws.FILTER($G$101:$G$108,($F$101:$F$108=AD$3)*($G$101:$G$108&lt;=$N19)))))),
OR(COUNT(_xlfn._xlws.FILTER($F$101:$F$108,($F$101:$F$108=AD$3)*($G$101:$G$108=$N19)))=1,
        ISODD(COUNT(_xlfn._xlws.SORT(_xlfn._xlws.FILTER($F$101:$F$108,($G$101:$G$108=$N19)*($F$101:$F$108&lt;=AD$3))))))
),$L$8,""))</f>
        <v>0.4</v>
      </c>
      <c r="AE19" s="21" cm="1">
        <f t="array" ref="AE19">IFERROR(ROUND(_xlfn.XLOOKUP(AE$3&amp;$N19,$F$3:$F$643&amp;$G$3:$G$643,$H$3:$H$643,""),2),
                   IF(OR(
                             OR(_xlfn.XMATCH(AE$3,_xlfn.ANCHORARRAY($P$3))&lt;=2,(COUNT(_xlfn.ANCHORARRAY($P$3))-_xlfn.XMATCH(AE$3,_xlfn.ANCHORARRAY($P$3))+1)&lt;=2),
                             OR(_xlfn.XMATCH($N19,_xlfn.ANCHORARRAY($N$5))&lt;=2,(COUNT(_xlfn.ANCHORARRAY($N$5))-_xlfn.XMATCH($N19,_xlfn.ANCHORARRAY($N$5))+1)&lt;=2),
OR(COUNT(_xlfn._xlws.FILTER($F$101:$F$108,($F$101:$F$108=AE$3)*($G$101:$G$108=$N19)))=1,
        ISODD(COUNT(_xlfn._xlws.SORT(_xlfn._xlws.FILTER($G$101:$G$108,($F$101:$F$108=AE$3)*($G$101:$G$108&lt;=$N19)))))),
OR(COUNT(_xlfn._xlws.FILTER($F$101:$F$108,($F$101:$F$108=AE$3)*($G$101:$G$108=$N19)))=1,
        ISODD(COUNT(_xlfn._xlws.SORT(_xlfn._xlws.FILTER($F$101:$F$108,($G$101:$G$108=$N19)*($F$101:$F$108&lt;=AE$3))))))
),$L$8,""))</f>
        <v>0.4</v>
      </c>
      <c r="AF19" s="21" t="str" cm="1">
        <f t="array" ref="AF19">IFERROR(ROUND(_xlfn.XLOOKUP(AF$3&amp;$N19,$F$3:$F$643&amp;$G$3:$G$643,$H$3:$H$643,""),2),
                   IF(OR(
                             OR(_xlfn.XMATCH(AF$3,_xlfn.ANCHORARRAY($P$3))&lt;=2,(COUNT(_xlfn.ANCHORARRAY($P$3))-_xlfn.XMATCH(AF$3,_xlfn.ANCHORARRAY($P$3))+1)&lt;=2),
                             OR(_xlfn.XMATCH($N19,_xlfn.ANCHORARRAY($N$5))&lt;=2,(COUNT(_xlfn.ANCHORARRAY($N$5))-_xlfn.XMATCH($N19,_xlfn.ANCHORARRAY($N$5))+1)&lt;=2),
OR(COUNT(_xlfn._xlws.FILTER($F$101:$F$108,($F$101:$F$108=AF$3)*($G$101:$G$108=$N19)))=1,
        ISODD(COUNT(_xlfn._xlws.SORT(_xlfn._xlws.FILTER($G$101:$G$108,($F$101:$F$108=AF$3)*($G$101:$G$108&lt;=$N19)))))),
OR(COUNT(_xlfn._xlws.FILTER($F$101:$F$108,($F$101:$F$108=AF$3)*($G$101:$G$108=$N19)))=1,
        ISODD(COUNT(_xlfn._xlws.SORT(_xlfn._xlws.FILTER($F$101:$F$108,($G$101:$G$108=$N19)*($F$101:$F$108&lt;=AF$3))))))
),$L$8,""))</f>
        <v/>
      </c>
      <c r="AG19" s="21" cm="1">
        <f t="array" ref="AG19">IFERROR(ROUND(_xlfn.XLOOKUP(AG$3&amp;$N19,$F$3:$F$643&amp;$G$3:$G$643,$H$3:$H$643,""),2),
                   IF(OR(
                             OR(_xlfn.XMATCH(AG$3,_xlfn.ANCHORARRAY($P$3))&lt;=2,(COUNT(_xlfn.ANCHORARRAY($P$3))-_xlfn.XMATCH(AG$3,_xlfn.ANCHORARRAY($P$3))+1)&lt;=2),
                             OR(_xlfn.XMATCH($N19,_xlfn.ANCHORARRAY($N$5))&lt;=2,(COUNT(_xlfn.ANCHORARRAY($N$5))-_xlfn.XMATCH($N19,_xlfn.ANCHORARRAY($N$5))+1)&lt;=2),
OR(COUNT(_xlfn._xlws.FILTER($F$101:$F$108,($F$101:$F$108=AG$3)*($G$101:$G$108=$N19)))=1,
        ISODD(COUNT(_xlfn._xlws.SORT(_xlfn._xlws.FILTER($G$101:$G$108,($F$101:$F$108=AG$3)*($G$101:$G$108&lt;=$N19)))))),
OR(COUNT(_xlfn._xlws.FILTER($F$101:$F$108,($F$101:$F$108=AG$3)*($G$101:$G$108=$N19)))=1,
        ISODD(COUNT(_xlfn._xlws.SORT(_xlfn._xlws.FILTER($F$101:$F$108,($G$101:$G$108=$N19)*($F$101:$F$108&lt;=AG$3))))))
),$L$8,""))</f>
        <v>0</v>
      </c>
      <c r="AH19" s="21" t="str" cm="1">
        <f t="array" ref="AH19">IFERROR(ROUND(_xlfn.XLOOKUP(AH$3&amp;$N19,$F$3:$F$643&amp;$G$3:$G$643,$H$3:$H$643,""),2),
                   IF(OR(
                             OR(_xlfn.XMATCH(AH$3,_xlfn.ANCHORARRAY($P$3))&lt;=2,(COUNT(_xlfn.ANCHORARRAY($P$3))-_xlfn.XMATCH(AH$3,_xlfn.ANCHORARRAY($P$3))+1)&lt;=2),
                             OR(_xlfn.XMATCH($N19,_xlfn.ANCHORARRAY($N$5))&lt;=2,(COUNT(_xlfn.ANCHORARRAY($N$5))-_xlfn.XMATCH($N19,_xlfn.ANCHORARRAY($N$5))+1)&lt;=2),
OR(COUNT(_xlfn._xlws.FILTER($F$101:$F$108,($F$101:$F$108=AH$3)*($G$101:$G$108=$N19)))=1,
        ISODD(COUNT(_xlfn._xlws.SORT(_xlfn._xlws.FILTER($G$101:$G$108,($F$101:$F$108=AH$3)*($G$101:$G$108&lt;=$N19)))))),
OR(COUNT(_xlfn._xlws.FILTER($F$101:$F$108,($F$101:$F$108=AH$3)*($G$101:$G$108=$N19)))=1,
        ISODD(COUNT(_xlfn._xlws.SORT(_xlfn._xlws.FILTER($F$101:$F$108,($G$101:$G$108=$N19)*($F$101:$F$108&lt;=AH$3))))))
),$L$8,""))</f>
        <v/>
      </c>
      <c r="AI19" s="21" cm="1">
        <f t="array" ref="AI19">IFERROR(ROUND(_xlfn.XLOOKUP(AI$3&amp;$N19,$F$3:$F$643&amp;$G$3:$G$643,$H$3:$H$643,""),2),
                   IF(OR(
                             OR(_xlfn.XMATCH(AI$3,_xlfn.ANCHORARRAY($P$3))&lt;=2,(COUNT(_xlfn.ANCHORARRAY($P$3))-_xlfn.XMATCH(AI$3,_xlfn.ANCHORARRAY($P$3))+1)&lt;=2),
                             OR(_xlfn.XMATCH($N19,_xlfn.ANCHORARRAY($N$5))&lt;=2,(COUNT(_xlfn.ANCHORARRAY($N$5))-_xlfn.XMATCH($N19,_xlfn.ANCHORARRAY($N$5))+1)&lt;=2),
OR(COUNT(_xlfn._xlws.FILTER($F$101:$F$108,($F$101:$F$108=AI$3)*($G$101:$G$108=$N19)))=1,
        ISODD(COUNT(_xlfn._xlws.SORT(_xlfn._xlws.FILTER($G$101:$G$108,($F$101:$F$108=AI$3)*($G$101:$G$108&lt;=$N19)))))),
OR(COUNT(_xlfn._xlws.FILTER($F$101:$F$108,($F$101:$F$108=AI$3)*($G$101:$G$108=$N19)))=1,
        ISODD(COUNT(_xlfn._xlws.SORT(_xlfn._xlws.FILTER($F$101:$F$108,($G$101:$G$108=$N19)*($F$101:$F$108&lt;=AI$3))))))
),$L$8,""))</f>
        <v>0.4</v>
      </c>
      <c r="AJ19" s="21" t="str" cm="1">
        <f t="array" ref="AJ19">IFERROR(ROUND(_xlfn.XLOOKUP(AJ$3&amp;$N19,$F$3:$F$643&amp;$G$3:$G$643,$H$3:$H$643,""),2),
                   IF(OR(
                             OR(_xlfn.XMATCH(AJ$3,_xlfn.ANCHORARRAY($P$3))&lt;=2,(COUNT(_xlfn.ANCHORARRAY($P$3))-_xlfn.XMATCH(AJ$3,_xlfn.ANCHORARRAY($P$3))+1)&lt;=2),
                             OR(_xlfn.XMATCH($N19,_xlfn.ANCHORARRAY($N$5))&lt;=2,(COUNT(_xlfn.ANCHORARRAY($N$5))-_xlfn.XMATCH($N19,_xlfn.ANCHORARRAY($N$5))+1)&lt;=2),
OR(COUNT(_xlfn._xlws.FILTER($F$101:$F$108,($F$101:$F$108=AJ$3)*($G$101:$G$108=$N19)))=1,
        ISODD(COUNT(_xlfn._xlws.SORT(_xlfn._xlws.FILTER($G$101:$G$108,($F$101:$F$108=AJ$3)*($G$101:$G$108&lt;=$N19)))))),
OR(COUNT(_xlfn._xlws.FILTER($F$101:$F$108,($F$101:$F$108=AJ$3)*($G$101:$G$108=$N19)))=1,
        ISODD(COUNT(_xlfn._xlws.SORT(_xlfn._xlws.FILTER($F$101:$F$108,($G$101:$G$108=$N19)*($F$101:$F$108&lt;=AJ$3))))))
),$L$8,""))</f>
        <v/>
      </c>
      <c r="AK19" s="21" cm="1">
        <f t="array" ref="AK19">IFERROR(ROUND(_xlfn.XLOOKUP(AK$3&amp;$N19,$F$3:$F$643&amp;$G$3:$G$643,$H$3:$H$643,""),2),
                   IF(OR(
                             OR(_xlfn.XMATCH(AK$3,_xlfn.ANCHORARRAY($P$3))&lt;=2,(COUNT(_xlfn.ANCHORARRAY($P$3))-_xlfn.XMATCH(AK$3,_xlfn.ANCHORARRAY($P$3))+1)&lt;=2),
                             OR(_xlfn.XMATCH($N19,_xlfn.ANCHORARRAY($N$5))&lt;=2,(COUNT(_xlfn.ANCHORARRAY($N$5))-_xlfn.XMATCH($N19,_xlfn.ANCHORARRAY($N$5))+1)&lt;=2),
OR(COUNT(_xlfn._xlws.FILTER($F$101:$F$108,($F$101:$F$108=AK$3)*($G$101:$G$108=$N19)))=1,
        ISODD(COUNT(_xlfn._xlws.SORT(_xlfn._xlws.FILTER($G$101:$G$108,($F$101:$F$108=AK$3)*($G$101:$G$108&lt;=$N19)))))),
OR(COUNT(_xlfn._xlws.FILTER($F$101:$F$108,($F$101:$F$108=AK$3)*($G$101:$G$108=$N19)))=1,
        ISODD(COUNT(_xlfn._xlws.SORT(_xlfn._xlws.FILTER($F$101:$F$108,($G$101:$G$108=$N19)*($F$101:$F$108&lt;=AK$3))))))
),$L$8,""))</f>
        <v>0.4</v>
      </c>
      <c r="AL19" s="21" t="str" cm="1">
        <f t="array" ref="AL19">IFERROR(ROUND(_xlfn.XLOOKUP(AL$3&amp;$N19,$F$3:$F$643&amp;$G$3:$G$643,$H$3:$H$643,""),2),
                   IF(OR(
                             OR(_xlfn.XMATCH(AL$3,_xlfn.ANCHORARRAY($P$3))&lt;=2,(COUNT(_xlfn.ANCHORARRAY($P$3))-_xlfn.XMATCH(AL$3,_xlfn.ANCHORARRAY($P$3))+1)&lt;=2),
                             OR(_xlfn.XMATCH($N19,_xlfn.ANCHORARRAY($N$5))&lt;=2,(COUNT(_xlfn.ANCHORARRAY($N$5))-_xlfn.XMATCH($N19,_xlfn.ANCHORARRAY($N$5))+1)&lt;=2),
OR(COUNT(_xlfn._xlws.FILTER($F$101:$F$108,($F$101:$F$108=AL$3)*($G$101:$G$108=$N19)))=1,
        ISODD(COUNT(_xlfn._xlws.SORT(_xlfn._xlws.FILTER($G$101:$G$108,($F$101:$F$108=AL$3)*($G$101:$G$108&lt;=$N19)))))),
OR(COUNT(_xlfn._xlws.FILTER($F$101:$F$108,($F$101:$F$108=AL$3)*($G$101:$G$108=$N19)))=1,
        ISODD(COUNT(_xlfn._xlws.SORT(_xlfn._xlws.FILTER($F$101:$F$108,($G$101:$G$108=$N19)*($F$101:$F$108&lt;=AL$3))))))
),$L$8,""))</f>
        <v/>
      </c>
      <c r="AM19" s="21" t="str" cm="1">
        <f t="array" ref="AM19">IFERROR(ROUND(_xlfn.XLOOKUP(AM$3&amp;$N19,$F$3:$F$643&amp;$G$3:$G$643,$H$3:$H$643,""),2),
                   IF(OR(
                             OR(_xlfn.XMATCH(AM$3,_xlfn.ANCHORARRAY($P$3))&lt;=2,(COUNT(_xlfn.ANCHORARRAY($P$3))-_xlfn.XMATCH(AM$3,_xlfn.ANCHORARRAY($P$3))+1)&lt;=2),
                             OR(_xlfn.XMATCH($N19,_xlfn.ANCHORARRAY($N$5))&lt;=2,(COUNT(_xlfn.ANCHORARRAY($N$5))-_xlfn.XMATCH($N19,_xlfn.ANCHORARRAY($N$5))+1)&lt;=2),
OR(COUNT(_xlfn._xlws.FILTER($F$101:$F$108,($F$101:$F$108=AM$3)*($G$101:$G$108=$N19)))=1,
        ISODD(COUNT(_xlfn._xlws.SORT(_xlfn._xlws.FILTER($G$101:$G$108,($F$101:$F$108=AM$3)*($G$101:$G$108&lt;=$N19)))))),
OR(COUNT(_xlfn._xlws.FILTER($F$101:$F$108,($F$101:$F$108=AM$3)*($G$101:$G$108=$N19)))=1,
        ISODD(COUNT(_xlfn._xlws.SORT(_xlfn._xlws.FILTER($F$101:$F$108,($G$101:$G$108=$N19)*($F$101:$F$108&lt;=AM$3))))))
),$L$8,""))</f>
        <v/>
      </c>
      <c r="AN19" s="21" t="str" cm="1">
        <f t="array" ref="AN19">IFERROR(ROUND(_xlfn.XLOOKUP(AN$3&amp;$N19,$F$3:$F$643&amp;$G$3:$G$643,$H$3:$H$643,""),2),
                   IF(OR(
                             OR(_xlfn.XMATCH(AN$3,_xlfn.ANCHORARRAY($P$3))&lt;=2,(COUNT(_xlfn.ANCHORARRAY($P$3))-_xlfn.XMATCH(AN$3,_xlfn.ANCHORARRAY($P$3))+1)&lt;=2),
                             OR(_xlfn.XMATCH($N19,_xlfn.ANCHORARRAY($N$5))&lt;=2,(COUNT(_xlfn.ANCHORARRAY($N$5))-_xlfn.XMATCH($N19,_xlfn.ANCHORARRAY($N$5))+1)&lt;=2),
OR(COUNT(_xlfn._xlws.FILTER($F$101:$F$108,($F$101:$F$108=AN$3)*($G$101:$G$108=$N19)))=1,
        ISODD(COUNT(_xlfn._xlws.SORT(_xlfn._xlws.FILTER($G$101:$G$108,($F$101:$F$108=AN$3)*($G$101:$G$108&lt;=$N19)))))),
OR(COUNT(_xlfn._xlws.FILTER($F$101:$F$108,($F$101:$F$108=AN$3)*($G$101:$G$108=$N19)))=1,
        ISODD(COUNT(_xlfn._xlws.SORT(_xlfn._xlws.FILTER($F$101:$F$108,($G$101:$G$108=$N19)*($F$101:$F$108&lt;=AN$3))))))
),$L$8,""))</f>
        <v/>
      </c>
      <c r="AO19" s="21" t="str" cm="1">
        <f t="array" ref="AO19">IFERROR(ROUND(_xlfn.XLOOKUP(AO$3&amp;$N19,$F$3:$F$643&amp;$G$3:$G$643,$H$3:$H$643,""),2),
                   IF(OR(
                             OR(_xlfn.XMATCH(AO$3,_xlfn.ANCHORARRAY($P$3))&lt;=2,(COUNT(_xlfn.ANCHORARRAY($P$3))-_xlfn.XMATCH(AO$3,_xlfn.ANCHORARRAY($P$3))+1)&lt;=2),
                             OR(_xlfn.XMATCH($N19,_xlfn.ANCHORARRAY($N$5))&lt;=2,(COUNT(_xlfn.ANCHORARRAY($N$5))-_xlfn.XMATCH($N19,_xlfn.ANCHORARRAY($N$5))+1)&lt;=2),
OR(COUNT(_xlfn._xlws.FILTER($F$101:$F$108,($F$101:$F$108=AO$3)*($G$101:$G$108=$N19)))=1,
        ISODD(COUNT(_xlfn._xlws.SORT(_xlfn._xlws.FILTER($G$101:$G$108,($F$101:$F$108=AO$3)*($G$101:$G$108&lt;=$N19)))))),
OR(COUNT(_xlfn._xlws.FILTER($F$101:$F$108,($F$101:$F$108=AO$3)*($G$101:$G$108=$N19)))=1,
        ISODD(COUNT(_xlfn._xlws.SORT(_xlfn._xlws.FILTER($F$101:$F$108,($G$101:$G$108=$N19)*($F$101:$F$108&lt;=AO$3))))))
),$L$8,""))</f>
        <v/>
      </c>
      <c r="AP19" s="21" cm="1">
        <f t="array" ref="AP19">IFERROR(ROUND(_xlfn.XLOOKUP(AP$3&amp;$N19,$F$3:$F$643&amp;$G$3:$G$643,$H$3:$H$643,""),2),
                   IF(OR(
                             OR(_xlfn.XMATCH(AP$3,_xlfn.ANCHORARRAY($P$3))&lt;=2,(COUNT(_xlfn.ANCHORARRAY($P$3))-_xlfn.XMATCH(AP$3,_xlfn.ANCHORARRAY($P$3))+1)&lt;=2),
                             OR(_xlfn.XMATCH($N19,_xlfn.ANCHORARRAY($N$5))&lt;=2,(COUNT(_xlfn.ANCHORARRAY($N$5))-_xlfn.XMATCH($N19,_xlfn.ANCHORARRAY($N$5))+1)&lt;=2),
OR(COUNT(_xlfn._xlws.FILTER($F$101:$F$108,($F$101:$F$108=AP$3)*($G$101:$G$108=$N19)))=1,
        ISODD(COUNT(_xlfn._xlws.SORT(_xlfn._xlws.FILTER($G$101:$G$108,($F$101:$F$108=AP$3)*($G$101:$G$108&lt;=$N19)))))),
OR(COUNT(_xlfn._xlws.FILTER($F$101:$F$108,($F$101:$F$108=AP$3)*($G$101:$G$108=$N19)))=1,
        ISODD(COUNT(_xlfn._xlws.SORT(_xlfn._xlws.FILTER($F$101:$F$108,($G$101:$G$108=$N19)*($F$101:$F$108&lt;=AP$3))))))
),$L$8,""))</f>
        <v>-0.4</v>
      </c>
      <c r="AQ19" s="21" t="str" cm="1">
        <f t="array" ref="AQ19">IFERROR(ROUND(_xlfn.XLOOKUP(AQ$3&amp;$N19,$F$3:$F$643&amp;$G$3:$G$643,$H$3:$H$643,""),2),
                   IF(OR(
                             OR(_xlfn.XMATCH(AQ$3,_xlfn.ANCHORARRAY($P$3))&lt;=2,(COUNT(_xlfn.ANCHORARRAY($P$3))-_xlfn.XMATCH(AQ$3,_xlfn.ANCHORARRAY($P$3))+1)&lt;=2),
                             OR(_xlfn.XMATCH($N19,_xlfn.ANCHORARRAY($N$5))&lt;=2,(COUNT(_xlfn.ANCHORARRAY($N$5))-_xlfn.XMATCH($N19,_xlfn.ANCHORARRAY($N$5))+1)&lt;=2),
OR(COUNT(_xlfn._xlws.FILTER($F$101:$F$108,($F$101:$F$108=AQ$3)*($G$101:$G$108=$N19)))=1,
        ISODD(COUNT(_xlfn._xlws.SORT(_xlfn._xlws.FILTER($G$101:$G$108,($F$101:$F$108=AQ$3)*($G$101:$G$108&lt;=$N19)))))),
OR(COUNT(_xlfn._xlws.FILTER($F$101:$F$108,($F$101:$F$108=AQ$3)*($G$101:$G$108=$N19)))=1,
        ISODD(COUNT(_xlfn._xlws.SORT(_xlfn._xlws.FILTER($F$101:$F$108,($G$101:$G$108=$N19)*($F$101:$F$108&lt;=AQ$3))))))
),$L$8,""))</f>
        <v/>
      </c>
      <c r="AR19" s="21" cm="1">
        <f t="array" ref="AR19">IFERROR(ROUND(_xlfn.XLOOKUP(AR$3&amp;$N19,$F$3:$F$643&amp;$G$3:$G$643,$H$3:$H$643,""),2),
                   IF(OR(
                             OR(_xlfn.XMATCH(AR$3,_xlfn.ANCHORARRAY($P$3))&lt;=2,(COUNT(_xlfn.ANCHORARRAY($P$3))-_xlfn.XMATCH(AR$3,_xlfn.ANCHORARRAY($P$3))+1)&lt;=2),
                             OR(_xlfn.XMATCH($N19,_xlfn.ANCHORARRAY($N$5))&lt;=2,(COUNT(_xlfn.ANCHORARRAY($N$5))-_xlfn.XMATCH($N19,_xlfn.ANCHORARRAY($N$5))+1)&lt;=2),
OR(COUNT(_xlfn._xlws.FILTER($F$101:$F$108,($F$101:$F$108=AR$3)*($G$101:$G$108=$N19)))=1,
        ISODD(COUNT(_xlfn._xlws.SORT(_xlfn._xlws.FILTER($G$101:$G$108,($F$101:$F$108=AR$3)*($G$101:$G$108&lt;=$N19)))))),
OR(COUNT(_xlfn._xlws.FILTER($F$101:$F$108,($F$101:$F$108=AR$3)*($G$101:$G$108=$N19)))=1,
        ISODD(COUNT(_xlfn._xlws.SORT(_xlfn._xlws.FILTER($F$101:$F$108,($G$101:$G$108=$N19)*($F$101:$F$108&lt;=AR$3))))))
),$L$8,""))</f>
        <v>-0.4</v>
      </c>
      <c r="AS19" s="21" cm="1">
        <f t="array" ref="AS19">IFERROR(ROUND(_xlfn.XLOOKUP(AS$3&amp;$N19,$F$3:$F$643&amp;$G$3:$G$643,$H$3:$H$643,""),2),
                   IF(OR(
                             OR(_xlfn.XMATCH(AS$3,_xlfn.ANCHORARRAY($P$3))&lt;=2,(COUNT(_xlfn.ANCHORARRAY($P$3))-_xlfn.XMATCH(AS$3,_xlfn.ANCHORARRAY($P$3))+1)&lt;=2),
                             OR(_xlfn.XMATCH($N19,_xlfn.ANCHORARRAY($N$5))&lt;=2,(COUNT(_xlfn.ANCHORARRAY($N$5))-_xlfn.XMATCH($N19,_xlfn.ANCHORARRAY($N$5))+1)&lt;=2),
OR(COUNT(_xlfn._xlws.FILTER($F$101:$F$108,($F$101:$F$108=AS$3)*($G$101:$G$108=$N19)))=1,
        ISODD(COUNT(_xlfn._xlws.SORT(_xlfn._xlws.FILTER($G$101:$G$108,($F$101:$F$108=AS$3)*($G$101:$G$108&lt;=$N19)))))),
OR(COUNT(_xlfn._xlws.FILTER($F$101:$F$108,($F$101:$F$108=AS$3)*($G$101:$G$108=$N19)))=1,
        ISODD(COUNT(_xlfn._xlws.SORT(_xlfn._xlws.FILTER($F$101:$F$108,($G$101:$G$108=$N19)*($F$101:$F$108&lt;=AS$3))))))
),$L$8,""))</f>
        <v>-0.4</v>
      </c>
      <c r="AT19" s="21" t="str" cm="1">
        <f t="array" ref="AT19">IFERROR(ROUND(_xlfn.XLOOKUP(AT$3&amp;$N19,$F$3:$F$643&amp;$G$3:$G$643,$H$3:$H$643,""),2),
                   IF(OR(
                             OR(_xlfn.XMATCH(AT$3,_xlfn.ANCHORARRAY($P$3))&lt;=2,(COUNT(_xlfn.ANCHORARRAY($P$3))-_xlfn.XMATCH(AT$3,_xlfn.ANCHORARRAY($P$3))+1)&lt;=2),
                             OR(_xlfn.XMATCH($N19,_xlfn.ANCHORARRAY($N$5))&lt;=2,(COUNT(_xlfn.ANCHORARRAY($N$5))-_xlfn.XMATCH($N19,_xlfn.ANCHORARRAY($N$5))+1)&lt;=2),
OR(COUNT(_xlfn._xlws.FILTER($F$101:$F$108,($F$101:$F$108=AT$3)*($G$101:$G$108=$N19)))=1,
        ISODD(COUNT(_xlfn._xlws.SORT(_xlfn._xlws.FILTER($G$101:$G$108,($F$101:$F$108=AT$3)*($G$101:$G$108&lt;=$N19)))))),
OR(COUNT(_xlfn._xlws.FILTER($F$101:$F$108,($F$101:$F$108=AT$3)*($G$101:$G$108=$N19)))=1,
        ISODD(COUNT(_xlfn._xlws.SORT(_xlfn._xlws.FILTER($F$101:$F$108,($G$101:$G$108=$N19)*($F$101:$F$108&lt;=AT$3))))))
),$L$8,""))</f>
        <v/>
      </c>
      <c r="AU19" s="21" t="str" cm="1">
        <f t="array" ref="AU19">IFERROR(ROUND(_xlfn.XLOOKUP(AU$3&amp;$N19,$F$3:$F$643&amp;$G$3:$G$643,$H$3:$H$643,""),2),
                   IF(OR(
                             OR(_xlfn.XMATCH(AU$3,_xlfn.ANCHORARRAY($P$3))&lt;=2,(COUNT(_xlfn.ANCHORARRAY($P$3))-_xlfn.XMATCH(AU$3,_xlfn.ANCHORARRAY($P$3))+1)&lt;=2),
                             OR(_xlfn.XMATCH($N19,_xlfn.ANCHORARRAY($N$5))&lt;=2,(COUNT(_xlfn.ANCHORARRAY($N$5))-_xlfn.XMATCH($N19,_xlfn.ANCHORARRAY($N$5))+1)&lt;=2),
OR(COUNT(_xlfn._xlws.FILTER($F$101:$F$108,($F$101:$F$108=AU$3)*($G$101:$G$108=$N19)))=1,
        ISODD(COUNT(_xlfn._xlws.SORT(_xlfn._xlws.FILTER($G$101:$G$108,($F$101:$F$108=AU$3)*($G$101:$G$108&lt;=$N19)))))),
OR(COUNT(_xlfn._xlws.FILTER($F$101:$F$108,($F$101:$F$108=AU$3)*($G$101:$G$108=$N19)))=1,
        ISODD(COUNT(_xlfn._xlws.SORT(_xlfn._xlws.FILTER($F$101:$F$108,($G$101:$G$108=$N19)*($F$101:$F$108&lt;=AU$3))))))
),$L$8,""))</f>
        <v/>
      </c>
      <c r="AV19" s="21" cm="1">
        <f t="array" ref="AV19">IFERROR(ROUND(_xlfn.XLOOKUP(AV$3&amp;$N19,$F$3:$F$643&amp;$G$3:$G$643,$H$3:$H$643,""),2),
                   IF(OR(
                             OR(_xlfn.XMATCH(AV$3,_xlfn.ANCHORARRAY($P$3))&lt;=2,(COUNT(_xlfn.ANCHORARRAY($P$3))-_xlfn.XMATCH(AV$3,_xlfn.ANCHORARRAY($P$3))+1)&lt;=2),
                             OR(_xlfn.XMATCH($N19,_xlfn.ANCHORARRAY($N$5))&lt;=2,(COUNT(_xlfn.ANCHORARRAY($N$5))-_xlfn.XMATCH($N19,_xlfn.ANCHORARRAY($N$5))+1)&lt;=2),
OR(COUNT(_xlfn._xlws.FILTER($F$101:$F$108,($F$101:$F$108=AV$3)*($G$101:$G$108=$N19)))=1,
        ISODD(COUNT(_xlfn._xlws.SORT(_xlfn._xlws.FILTER($G$101:$G$108,($F$101:$F$108=AV$3)*($G$101:$G$108&lt;=$N19)))))),
OR(COUNT(_xlfn._xlws.FILTER($F$101:$F$108,($F$101:$F$108=AV$3)*($G$101:$G$108=$N19)))=1,
        ISODD(COUNT(_xlfn._xlws.SORT(_xlfn._xlws.FILTER($F$101:$F$108,($G$101:$G$108=$N19)*($F$101:$F$108&lt;=AV$3))))))
),$L$8,""))</f>
        <v>-9</v>
      </c>
      <c r="AW19" s="21" cm="1">
        <f t="array" ref="AW19">IFERROR(ROUND(_xlfn.XLOOKUP(AW$3&amp;$N19,$F$3:$F$643&amp;$G$3:$G$643,$H$3:$H$643,""),2),
                   IF(OR(
                             OR(_xlfn.XMATCH(AW$3,_xlfn.ANCHORARRAY($P$3))&lt;=2,(COUNT(_xlfn.ANCHORARRAY($P$3))-_xlfn.XMATCH(AW$3,_xlfn.ANCHORARRAY($P$3))+1)&lt;=2),
                             OR(_xlfn.XMATCH($N19,_xlfn.ANCHORARRAY($N$5))&lt;=2,(COUNT(_xlfn.ANCHORARRAY($N$5))-_xlfn.XMATCH($N19,_xlfn.ANCHORARRAY($N$5))+1)&lt;=2),
OR(COUNT(_xlfn._xlws.FILTER($F$101:$F$108,($F$101:$F$108=AW$3)*($G$101:$G$108=$N19)))=1,
        ISODD(COUNT(_xlfn._xlws.SORT(_xlfn._xlws.FILTER($G$101:$G$108,($F$101:$F$108=AW$3)*($G$101:$G$108&lt;=$N19)))))),
OR(COUNT(_xlfn._xlws.FILTER($F$101:$F$108,($F$101:$F$108=AW$3)*($G$101:$G$108=$N19)))=1,
        ISODD(COUNT(_xlfn._xlws.SORT(_xlfn._xlws.FILTER($F$101:$F$108,($G$101:$G$108=$N19)*($F$101:$F$108&lt;=AW$3))))))
),$L$8,""))</f>
        <v>-9</v>
      </c>
      <c r="AX19" s="21"/>
      <c r="AY19" s="21"/>
      <c r="AZ19" s="15"/>
      <c r="BA19" s="77"/>
      <c r="BB19" s="98" t="str">
        <f t="shared" si="5"/>
        <v xml:space="preserve">-9-900.40.40.40.40.400.40.4-0.4-0.4-0.4-9-9; </v>
      </c>
      <c r="BC19" s="98" t="s">
        <v>575</v>
      </c>
      <c r="BD19" s="77"/>
      <c r="BE19" s="77"/>
      <c r="BF19" s="77"/>
      <c r="BG19" s="77"/>
      <c r="BH19" s="77"/>
      <c r="BJ19"/>
      <c r="BK19">
        <v>17</v>
      </c>
      <c r="BL19" s="33" t="e">
        <f t="shared" si="6"/>
        <v>#REF!</v>
      </c>
    </row>
    <row r="20" spans="1:64" ht="20.100000000000001" customHeight="1" x14ac:dyDescent="0.3">
      <c r="A20" s="7" t="s">
        <v>78</v>
      </c>
      <c r="B20" s="9" t="s">
        <v>57</v>
      </c>
      <c r="C20" s="17">
        <f t="shared" si="1"/>
        <v>52.825400000000002</v>
      </c>
      <c r="D20" s="18">
        <f t="shared" si="1"/>
        <v>110.07089999999999</v>
      </c>
      <c r="E20" s="64">
        <f t="shared" si="1"/>
        <v>0</v>
      </c>
      <c r="F20" s="17">
        <f t="shared" si="2"/>
        <v>9.8000000000000007</v>
      </c>
      <c r="G20" s="18">
        <f t="shared" si="3"/>
        <v>5.0199999999999996</v>
      </c>
      <c r="H20" s="19">
        <f t="shared" si="4"/>
        <v>0</v>
      </c>
      <c r="I20" s="8" t="str" cm="1">
        <f t="array" ref="I20">_xlfn.CONCAT(ROUND(F20:H20,2)&amp;", ")</f>
        <v xml:space="preserve">9.8, 5.02, 0, </v>
      </c>
      <c r="J20" s="8"/>
      <c r="K20" s="104" t="s">
        <v>487</v>
      </c>
      <c r="L20" s="104"/>
      <c r="M20" s="8"/>
      <c r="N20" s="31">
        <v>8.9</v>
      </c>
      <c r="O20" s="15"/>
      <c r="P20" s="21" cm="1">
        <f t="array" ref="P20">IFERROR(ROUND(_xlfn.XLOOKUP(P$3&amp;$N20,$F$3:$F$643&amp;$G$3:$G$643,$H$3:$H$643,""),2),
                   IF(OR(
                             OR(_xlfn.XMATCH(P$3,_xlfn.ANCHORARRAY($P$3))&lt;=2,(COUNT(_xlfn.ANCHORARRAY($P$3))-_xlfn.XMATCH(P$3,_xlfn.ANCHORARRAY($P$3))+1)&lt;=2),
                             OR(_xlfn.XMATCH($N20,_xlfn.ANCHORARRAY($N$5))&lt;=2,(COUNT(_xlfn.ANCHORARRAY($N$5))-_xlfn.XMATCH($N20,_xlfn.ANCHORARRAY($N$5))+1)&lt;=2),
OR(COUNT(_xlfn._xlws.FILTER($F$101:$F$108,($F$101:$F$108=P$3)*($G$101:$G$108=$N20)))=1,
        ISODD(COUNT(_xlfn._xlws.SORT(_xlfn._xlws.FILTER($G$101:$G$108,($F$101:$F$108=P$3)*($G$101:$G$108&lt;=$N20)))))),
OR(COUNT(_xlfn._xlws.FILTER($F$101:$F$108,($F$101:$F$108=P$3)*($G$101:$G$108=$N20)))=1,
        ISODD(COUNT(_xlfn._xlws.SORT(_xlfn._xlws.FILTER($F$101:$F$108,($G$101:$G$108=$N20)*($F$101:$F$108&lt;=P$3))))))
),$L$8,""))</f>
        <v>-9</v>
      </c>
      <c r="Q20" s="21" cm="1">
        <f t="array" ref="Q20">IFERROR(ROUND(_xlfn.XLOOKUP(Q$3&amp;$N20,$F$3:$F$643&amp;$G$3:$G$643,$H$3:$H$643,""),2),
                   IF(OR(
                             OR(_xlfn.XMATCH(Q$3,_xlfn.ANCHORARRAY($P$3))&lt;=2,(COUNT(_xlfn.ANCHORARRAY($P$3))-_xlfn.XMATCH(Q$3,_xlfn.ANCHORARRAY($P$3))+1)&lt;=2),
                             OR(_xlfn.XMATCH($N20,_xlfn.ANCHORARRAY($N$5))&lt;=2,(COUNT(_xlfn.ANCHORARRAY($N$5))-_xlfn.XMATCH($N20,_xlfn.ANCHORARRAY($N$5))+1)&lt;=2),
OR(COUNT(_xlfn._xlws.FILTER($F$101:$F$108,($F$101:$F$108=Q$3)*($G$101:$G$108=$N20)))=1,
        ISODD(COUNT(_xlfn._xlws.SORT(_xlfn._xlws.FILTER($G$101:$G$108,($F$101:$F$108=Q$3)*($G$101:$G$108&lt;=$N20)))))),
OR(COUNT(_xlfn._xlws.FILTER($F$101:$F$108,($F$101:$F$108=Q$3)*($G$101:$G$108=$N20)))=1,
        ISODD(COUNT(_xlfn._xlws.SORT(_xlfn._xlws.FILTER($F$101:$F$108,($G$101:$G$108=$N20)*($F$101:$F$108&lt;=Q$3))))))
),$L$8,""))</f>
        <v>-9</v>
      </c>
      <c r="R20" s="21" cm="1">
        <f t="array" ref="R20">IFERROR(ROUND(_xlfn.XLOOKUP(R$3&amp;$N20,$F$3:$F$643&amp;$G$3:$G$643,$H$3:$H$643,""),2),
                   IF(OR(
                             OR(_xlfn.XMATCH(R$3,_xlfn.ANCHORARRAY($P$3))&lt;=2,(COUNT(_xlfn.ANCHORARRAY($P$3))-_xlfn.XMATCH(R$3,_xlfn.ANCHORARRAY($P$3))+1)&lt;=2),
                             OR(_xlfn.XMATCH($N20,_xlfn.ANCHORARRAY($N$5))&lt;=2,(COUNT(_xlfn.ANCHORARRAY($N$5))-_xlfn.XMATCH($N20,_xlfn.ANCHORARRAY($N$5))+1)&lt;=2),
OR(COUNT(_xlfn._xlws.FILTER($F$101:$F$108,($F$101:$F$108=R$3)*($G$101:$G$108=$N20)))=1,
        ISODD(COUNT(_xlfn._xlws.SORT(_xlfn._xlws.FILTER($G$101:$G$108,($F$101:$F$108=R$3)*($G$101:$G$108&lt;=$N20)))))),
OR(COUNT(_xlfn._xlws.FILTER($F$101:$F$108,($F$101:$F$108=R$3)*($G$101:$G$108=$N20)))=1,
        ISODD(COUNT(_xlfn._xlws.SORT(_xlfn._xlws.FILTER($F$101:$F$108,($G$101:$G$108=$N20)*($F$101:$F$108&lt;=R$3))))))
),$L$8,""))</f>
        <v>0</v>
      </c>
      <c r="S20" s="21" t="str" cm="1">
        <f t="array" ref="S20">IFERROR(ROUND(_xlfn.XLOOKUP(S$3&amp;$N20,$F$3:$F$643&amp;$G$3:$G$643,$H$3:$H$643,""),2),
                   IF(OR(
                             OR(_xlfn.XMATCH(S$3,_xlfn.ANCHORARRAY($P$3))&lt;=2,(COUNT(_xlfn.ANCHORARRAY($P$3))-_xlfn.XMATCH(S$3,_xlfn.ANCHORARRAY($P$3))+1)&lt;=2),
                             OR(_xlfn.XMATCH($N20,_xlfn.ANCHORARRAY($N$5))&lt;=2,(COUNT(_xlfn.ANCHORARRAY($N$5))-_xlfn.XMATCH($N20,_xlfn.ANCHORARRAY($N$5))+1)&lt;=2),
OR(COUNT(_xlfn._xlws.FILTER($F$101:$F$108,($F$101:$F$108=S$3)*($G$101:$G$108=$N20)))=1,
        ISODD(COUNT(_xlfn._xlws.SORT(_xlfn._xlws.FILTER($G$101:$G$108,($F$101:$F$108=S$3)*($G$101:$G$108&lt;=$N20)))))),
OR(COUNT(_xlfn._xlws.FILTER($F$101:$F$108,($F$101:$F$108=S$3)*($G$101:$G$108=$N20)))=1,
        ISODD(COUNT(_xlfn._xlws.SORT(_xlfn._xlws.FILTER($F$101:$F$108,($G$101:$G$108=$N20)*($F$101:$F$108&lt;=S$3))))))
),$L$8,""))</f>
        <v/>
      </c>
      <c r="T20" s="21" cm="1">
        <f t="array" ref="T20">IFERROR(ROUND(_xlfn.XLOOKUP(T$3&amp;$N20,$F$3:$F$643&amp;$G$3:$G$643,$H$3:$H$643,""),2),
                   IF(OR(
                             OR(_xlfn.XMATCH(T$3,_xlfn.ANCHORARRAY($P$3))&lt;=2,(COUNT(_xlfn.ANCHORARRAY($P$3))-_xlfn.XMATCH(T$3,_xlfn.ANCHORARRAY($P$3))+1)&lt;=2),
                             OR(_xlfn.XMATCH($N20,_xlfn.ANCHORARRAY($N$5))&lt;=2,(COUNT(_xlfn.ANCHORARRAY($N$5))-_xlfn.XMATCH($N20,_xlfn.ANCHORARRAY($N$5))+1)&lt;=2),
OR(COUNT(_xlfn._xlws.FILTER($F$101:$F$108,($F$101:$F$108=T$3)*($G$101:$G$108=$N20)))=1,
        ISODD(COUNT(_xlfn._xlws.SORT(_xlfn._xlws.FILTER($G$101:$G$108,($F$101:$F$108=T$3)*($G$101:$G$108&lt;=$N20)))))),
OR(COUNT(_xlfn._xlws.FILTER($F$101:$F$108,($F$101:$F$108=T$3)*($G$101:$G$108=$N20)))=1,
        ISODD(COUNT(_xlfn._xlws.SORT(_xlfn._xlws.FILTER($F$101:$F$108,($G$101:$G$108=$N20)*($F$101:$F$108&lt;=T$3))))))
),$L$8,""))</f>
        <v>-0.4</v>
      </c>
      <c r="U20" s="21" t="str" cm="1">
        <f t="array" ref="U20">IFERROR(ROUND(_xlfn.XLOOKUP(U$3&amp;$N20,$F$3:$F$643&amp;$G$3:$G$643,$H$3:$H$643,""),2),
                   IF(OR(
                             OR(_xlfn.XMATCH(U$3,_xlfn.ANCHORARRAY($P$3))&lt;=2,(COUNT(_xlfn.ANCHORARRAY($P$3))-_xlfn.XMATCH(U$3,_xlfn.ANCHORARRAY($P$3))+1)&lt;=2),
                             OR(_xlfn.XMATCH($N20,_xlfn.ANCHORARRAY($N$5))&lt;=2,(COUNT(_xlfn.ANCHORARRAY($N$5))-_xlfn.XMATCH($N20,_xlfn.ANCHORARRAY($N$5))+1)&lt;=2),
OR(COUNT(_xlfn._xlws.FILTER($F$101:$F$108,($F$101:$F$108=U$3)*($G$101:$G$108=$N20)))=1,
        ISODD(COUNT(_xlfn._xlws.SORT(_xlfn._xlws.FILTER($G$101:$G$108,($F$101:$F$108=U$3)*($G$101:$G$108&lt;=$N20)))))),
OR(COUNT(_xlfn._xlws.FILTER($F$101:$F$108,($F$101:$F$108=U$3)*($G$101:$G$108=$N20)))=1,
        ISODD(COUNT(_xlfn._xlws.SORT(_xlfn._xlws.FILTER($F$101:$F$108,($G$101:$G$108=$N20)*($F$101:$F$108&lt;=U$3))))))
),$L$8,""))</f>
        <v/>
      </c>
      <c r="V20" s="21" t="str" cm="1">
        <f t="array" ref="V20">IFERROR(ROUND(_xlfn.XLOOKUP(V$3&amp;$N20,$F$3:$F$643&amp;$G$3:$G$643,$H$3:$H$643,""),2),
                   IF(OR(
                             OR(_xlfn.XMATCH(V$3,_xlfn.ANCHORARRAY($P$3))&lt;=2,(COUNT(_xlfn.ANCHORARRAY($P$3))-_xlfn.XMATCH(V$3,_xlfn.ANCHORARRAY($P$3))+1)&lt;=2),
                             OR(_xlfn.XMATCH($N20,_xlfn.ANCHORARRAY($N$5))&lt;=2,(COUNT(_xlfn.ANCHORARRAY($N$5))-_xlfn.XMATCH($N20,_xlfn.ANCHORARRAY($N$5))+1)&lt;=2),
OR(COUNT(_xlfn._xlws.FILTER($F$101:$F$108,($F$101:$F$108=V$3)*($G$101:$G$108=$N20)))=1,
        ISODD(COUNT(_xlfn._xlws.SORT(_xlfn._xlws.FILTER($G$101:$G$108,($F$101:$F$108=V$3)*($G$101:$G$108&lt;=$N20)))))),
OR(COUNT(_xlfn._xlws.FILTER($F$101:$F$108,($F$101:$F$108=V$3)*($G$101:$G$108=$N20)))=1,
        ISODD(COUNT(_xlfn._xlws.SORT(_xlfn._xlws.FILTER($F$101:$F$108,($G$101:$G$108=$N20)*($F$101:$F$108&lt;=V$3))))))
),$L$8,""))</f>
        <v/>
      </c>
      <c r="W20" s="21" t="str" cm="1">
        <f t="array" ref="W20">IFERROR(ROUND(_xlfn.XLOOKUP(W$3&amp;$N20,$F$3:$F$643&amp;$G$3:$G$643,$H$3:$H$643,""),2),
                   IF(OR(
                             OR(_xlfn.XMATCH(W$3,_xlfn.ANCHORARRAY($P$3))&lt;=2,(COUNT(_xlfn.ANCHORARRAY($P$3))-_xlfn.XMATCH(W$3,_xlfn.ANCHORARRAY($P$3))+1)&lt;=2),
                             OR(_xlfn.XMATCH($N20,_xlfn.ANCHORARRAY($N$5))&lt;=2,(COUNT(_xlfn.ANCHORARRAY($N$5))-_xlfn.XMATCH($N20,_xlfn.ANCHORARRAY($N$5))+1)&lt;=2),
OR(COUNT(_xlfn._xlws.FILTER($F$101:$F$108,($F$101:$F$108=W$3)*($G$101:$G$108=$N20)))=1,
        ISODD(COUNT(_xlfn._xlws.SORT(_xlfn._xlws.FILTER($G$101:$G$108,($F$101:$F$108=W$3)*($G$101:$G$108&lt;=$N20)))))),
OR(COUNT(_xlfn._xlws.FILTER($F$101:$F$108,($F$101:$F$108=W$3)*($G$101:$G$108=$N20)))=1,
        ISODD(COUNT(_xlfn._xlws.SORT(_xlfn._xlws.FILTER($F$101:$F$108,($G$101:$G$108=$N20)*($F$101:$F$108&lt;=W$3))))))
),$L$8,""))</f>
        <v/>
      </c>
      <c r="X20" s="21" cm="1">
        <f t="array" ref="X20">IFERROR(ROUND(_xlfn.XLOOKUP(X$3&amp;$N20,$F$3:$F$643&amp;$G$3:$G$643,$H$3:$H$643,""),2),
                   IF(OR(
                             OR(_xlfn.XMATCH(X$3,_xlfn.ANCHORARRAY($P$3))&lt;=2,(COUNT(_xlfn.ANCHORARRAY($P$3))-_xlfn.XMATCH(X$3,_xlfn.ANCHORARRAY($P$3))+1)&lt;=2),
                             OR(_xlfn.XMATCH($N20,_xlfn.ANCHORARRAY($N$5))&lt;=2,(COUNT(_xlfn.ANCHORARRAY($N$5))-_xlfn.XMATCH($N20,_xlfn.ANCHORARRAY($N$5))+1)&lt;=2),
OR(COUNT(_xlfn._xlws.FILTER($F$101:$F$108,($F$101:$F$108=X$3)*($G$101:$G$108=$N20)))=1,
        ISODD(COUNT(_xlfn._xlws.SORT(_xlfn._xlws.FILTER($G$101:$G$108,($F$101:$F$108=X$3)*($G$101:$G$108&lt;=$N20)))))),
OR(COUNT(_xlfn._xlws.FILTER($F$101:$F$108,($F$101:$F$108=X$3)*($G$101:$G$108=$N20)))=1,
        ISODD(COUNT(_xlfn._xlws.SORT(_xlfn._xlws.FILTER($F$101:$F$108,($G$101:$G$108=$N20)*($F$101:$F$108&lt;=X$3))))))
),$L$8,""))</f>
        <v>-0.7</v>
      </c>
      <c r="Y20" s="21" t="str" cm="1">
        <f t="array" ref="Y20">IFERROR(ROUND(_xlfn.XLOOKUP(Y$3&amp;$N20,$F$3:$F$643&amp;$G$3:$G$643,$H$3:$H$643,""),2),
                   IF(OR(
                             OR(_xlfn.XMATCH(Y$3,_xlfn.ANCHORARRAY($P$3))&lt;=2,(COUNT(_xlfn.ANCHORARRAY($P$3))-_xlfn.XMATCH(Y$3,_xlfn.ANCHORARRAY($P$3))+1)&lt;=2),
                             OR(_xlfn.XMATCH($N20,_xlfn.ANCHORARRAY($N$5))&lt;=2,(COUNT(_xlfn.ANCHORARRAY($N$5))-_xlfn.XMATCH($N20,_xlfn.ANCHORARRAY($N$5))+1)&lt;=2),
OR(COUNT(_xlfn._xlws.FILTER($F$101:$F$108,($F$101:$F$108=Y$3)*($G$101:$G$108=$N20)))=1,
        ISODD(COUNT(_xlfn._xlws.SORT(_xlfn._xlws.FILTER($G$101:$G$108,($F$101:$F$108=Y$3)*($G$101:$G$108&lt;=$N20)))))),
OR(COUNT(_xlfn._xlws.FILTER($F$101:$F$108,($F$101:$F$108=Y$3)*($G$101:$G$108=$N20)))=1,
        ISODD(COUNT(_xlfn._xlws.SORT(_xlfn._xlws.FILTER($F$101:$F$108,($G$101:$G$108=$N20)*($F$101:$F$108&lt;=Y$3))))))
),$L$8,""))</f>
        <v/>
      </c>
      <c r="Z20" s="21" t="str" cm="1">
        <f t="array" ref="Z20">IFERROR(ROUND(_xlfn.XLOOKUP(Z$3&amp;$N20,$F$3:$F$643&amp;$G$3:$G$643,$H$3:$H$643,""),2),
                   IF(OR(
                             OR(_xlfn.XMATCH(Z$3,_xlfn.ANCHORARRAY($P$3))&lt;=2,(COUNT(_xlfn.ANCHORARRAY($P$3))-_xlfn.XMATCH(Z$3,_xlfn.ANCHORARRAY($P$3))+1)&lt;=2),
                             OR(_xlfn.XMATCH($N20,_xlfn.ANCHORARRAY($N$5))&lt;=2,(COUNT(_xlfn.ANCHORARRAY($N$5))-_xlfn.XMATCH($N20,_xlfn.ANCHORARRAY($N$5))+1)&lt;=2),
OR(COUNT(_xlfn._xlws.FILTER($F$101:$F$108,($F$101:$F$108=Z$3)*($G$101:$G$108=$N20)))=1,
        ISODD(COUNT(_xlfn._xlws.SORT(_xlfn._xlws.FILTER($G$101:$G$108,($F$101:$F$108=Z$3)*($G$101:$G$108&lt;=$N20)))))),
OR(COUNT(_xlfn._xlws.FILTER($F$101:$F$108,($F$101:$F$108=Z$3)*($G$101:$G$108=$N20)))=1,
        ISODD(COUNT(_xlfn._xlws.SORT(_xlfn._xlws.FILTER($F$101:$F$108,($G$101:$G$108=$N20)*($F$101:$F$108&lt;=Z$3))))))
),$L$8,""))</f>
        <v/>
      </c>
      <c r="AA20" s="21" cm="1">
        <f t="array" ref="AA20">IFERROR(ROUND(_xlfn.XLOOKUP(AA$3&amp;$N20,$F$3:$F$643&amp;$G$3:$G$643,$H$3:$H$643,""),2),
                   IF(OR(
                             OR(_xlfn.XMATCH(AA$3,_xlfn.ANCHORARRAY($P$3))&lt;=2,(COUNT(_xlfn.ANCHORARRAY($P$3))-_xlfn.XMATCH(AA$3,_xlfn.ANCHORARRAY($P$3))+1)&lt;=2),
                             OR(_xlfn.XMATCH($N20,_xlfn.ANCHORARRAY($N$5))&lt;=2,(COUNT(_xlfn.ANCHORARRAY($N$5))-_xlfn.XMATCH($N20,_xlfn.ANCHORARRAY($N$5))+1)&lt;=2),
OR(COUNT(_xlfn._xlws.FILTER($F$101:$F$108,($F$101:$F$108=AA$3)*($G$101:$G$108=$N20)))=1,
        ISODD(COUNT(_xlfn._xlws.SORT(_xlfn._xlws.FILTER($G$101:$G$108,($F$101:$F$108=AA$3)*($G$101:$G$108&lt;=$N20)))))),
OR(COUNT(_xlfn._xlws.FILTER($F$101:$F$108,($F$101:$F$108=AA$3)*($G$101:$G$108=$N20)))=1,
        ISODD(COUNT(_xlfn._xlws.SORT(_xlfn._xlws.FILTER($F$101:$F$108,($G$101:$G$108=$N20)*($F$101:$F$108&lt;=AA$3))))))
),$L$8,""))</f>
        <v>-0.4</v>
      </c>
      <c r="AB20" s="21" t="str" cm="1">
        <f t="array" ref="AB20">IFERROR(ROUND(_xlfn.XLOOKUP(AB$3&amp;$N20,$F$3:$F$643&amp;$G$3:$G$643,$H$3:$H$643,""),2),
                   IF(OR(
                             OR(_xlfn.XMATCH(AB$3,_xlfn.ANCHORARRAY($P$3))&lt;=2,(COUNT(_xlfn.ANCHORARRAY($P$3))-_xlfn.XMATCH(AB$3,_xlfn.ANCHORARRAY($P$3))+1)&lt;=2),
                             OR(_xlfn.XMATCH($N20,_xlfn.ANCHORARRAY($N$5))&lt;=2,(COUNT(_xlfn.ANCHORARRAY($N$5))-_xlfn.XMATCH($N20,_xlfn.ANCHORARRAY($N$5))+1)&lt;=2),
OR(COUNT(_xlfn._xlws.FILTER($F$101:$F$108,($F$101:$F$108=AB$3)*($G$101:$G$108=$N20)))=1,
        ISODD(COUNT(_xlfn._xlws.SORT(_xlfn._xlws.FILTER($G$101:$G$108,($F$101:$F$108=AB$3)*($G$101:$G$108&lt;=$N20)))))),
OR(COUNT(_xlfn._xlws.FILTER($F$101:$F$108,($F$101:$F$108=AB$3)*($G$101:$G$108=$N20)))=1,
        ISODD(COUNT(_xlfn._xlws.SORT(_xlfn._xlws.FILTER($F$101:$F$108,($G$101:$G$108=$N20)*($F$101:$F$108&lt;=AB$3))))))
),$L$8,""))</f>
        <v/>
      </c>
      <c r="AC20" s="21" t="str" cm="1">
        <f t="array" ref="AC20">IFERROR(ROUND(_xlfn.XLOOKUP(AC$3&amp;$N20,$F$3:$F$643&amp;$G$3:$G$643,$H$3:$H$643,""),2),
                   IF(OR(
                             OR(_xlfn.XMATCH(AC$3,_xlfn.ANCHORARRAY($P$3))&lt;=2,(COUNT(_xlfn.ANCHORARRAY($P$3))-_xlfn.XMATCH(AC$3,_xlfn.ANCHORARRAY($P$3))+1)&lt;=2),
                             OR(_xlfn.XMATCH($N20,_xlfn.ANCHORARRAY($N$5))&lt;=2,(COUNT(_xlfn.ANCHORARRAY($N$5))-_xlfn.XMATCH($N20,_xlfn.ANCHORARRAY($N$5))+1)&lt;=2),
OR(COUNT(_xlfn._xlws.FILTER($F$101:$F$108,($F$101:$F$108=AC$3)*($G$101:$G$108=$N20)))=1,
        ISODD(COUNT(_xlfn._xlws.SORT(_xlfn._xlws.FILTER($G$101:$G$108,($F$101:$F$108=AC$3)*($G$101:$G$108&lt;=$N20)))))),
OR(COUNT(_xlfn._xlws.FILTER($F$101:$F$108,($F$101:$F$108=AC$3)*($G$101:$G$108=$N20)))=1,
        ISODD(COUNT(_xlfn._xlws.SORT(_xlfn._xlws.FILTER($F$101:$F$108,($G$101:$G$108=$N20)*($F$101:$F$108&lt;=AC$3))))))
),$L$8,""))</f>
        <v/>
      </c>
      <c r="AD20" s="21" cm="1">
        <f t="array" ref="AD20">IFERROR(ROUND(_xlfn.XLOOKUP(AD$3&amp;$N20,$F$3:$F$643&amp;$G$3:$G$643,$H$3:$H$643,""),2),
                   IF(OR(
                             OR(_xlfn.XMATCH(AD$3,_xlfn.ANCHORARRAY($P$3))&lt;=2,(COUNT(_xlfn.ANCHORARRAY($P$3))-_xlfn.XMATCH(AD$3,_xlfn.ANCHORARRAY($P$3))+1)&lt;=2),
                             OR(_xlfn.XMATCH($N20,_xlfn.ANCHORARRAY($N$5))&lt;=2,(COUNT(_xlfn.ANCHORARRAY($N$5))-_xlfn.XMATCH($N20,_xlfn.ANCHORARRAY($N$5))+1)&lt;=2),
OR(COUNT(_xlfn._xlws.FILTER($F$101:$F$108,($F$101:$F$108=AD$3)*($G$101:$G$108=$N20)))=1,
        ISODD(COUNT(_xlfn._xlws.SORT(_xlfn._xlws.FILTER($G$101:$G$108,($F$101:$F$108=AD$3)*($G$101:$G$108&lt;=$N20)))))),
OR(COUNT(_xlfn._xlws.FILTER($F$101:$F$108,($F$101:$F$108=AD$3)*($G$101:$G$108=$N20)))=1,
        ISODD(COUNT(_xlfn._xlws.SORT(_xlfn._xlws.FILTER($F$101:$F$108,($G$101:$G$108=$N20)*($F$101:$F$108&lt;=AD$3))))))
),$L$8,""))</f>
        <v>0.9</v>
      </c>
      <c r="AE20" s="21" cm="1">
        <f t="array" ref="AE20">IFERROR(ROUND(_xlfn.XLOOKUP(AE$3&amp;$N20,$F$3:$F$643&amp;$G$3:$G$643,$H$3:$H$643,""),2),
                   IF(OR(
                             OR(_xlfn.XMATCH(AE$3,_xlfn.ANCHORARRAY($P$3))&lt;=2,(COUNT(_xlfn.ANCHORARRAY($P$3))-_xlfn.XMATCH(AE$3,_xlfn.ANCHORARRAY($P$3))+1)&lt;=2),
                             OR(_xlfn.XMATCH($N20,_xlfn.ANCHORARRAY($N$5))&lt;=2,(COUNT(_xlfn.ANCHORARRAY($N$5))-_xlfn.XMATCH($N20,_xlfn.ANCHORARRAY($N$5))+1)&lt;=2),
OR(COUNT(_xlfn._xlws.FILTER($F$101:$F$108,($F$101:$F$108=AE$3)*($G$101:$G$108=$N20)))=1,
        ISODD(COUNT(_xlfn._xlws.SORT(_xlfn._xlws.FILTER($G$101:$G$108,($F$101:$F$108=AE$3)*($G$101:$G$108&lt;=$N20)))))),
OR(COUNT(_xlfn._xlws.FILTER($F$101:$F$108,($F$101:$F$108=AE$3)*($G$101:$G$108=$N20)))=1,
        ISODD(COUNT(_xlfn._xlws.SORT(_xlfn._xlws.FILTER($F$101:$F$108,($G$101:$G$108=$N20)*($F$101:$F$108&lt;=AE$3))))))
),$L$8,""))</f>
        <v>0.5</v>
      </c>
      <c r="AF20" s="21" t="str" cm="1">
        <f t="array" ref="AF20">IFERROR(ROUND(_xlfn.XLOOKUP(AF$3&amp;$N20,$F$3:$F$643&amp;$G$3:$G$643,$H$3:$H$643,""),2),
                   IF(OR(
                             OR(_xlfn.XMATCH(AF$3,_xlfn.ANCHORARRAY($P$3))&lt;=2,(COUNT(_xlfn.ANCHORARRAY($P$3))-_xlfn.XMATCH(AF$3,_xlfn.ANCHORARRAY($P$3))+1)&lt;=2),
                             OR(_xlfn.XMATCH($N20,_xlfn.ANCHORARRAY($N$5))&lt;=2,(COUNT(_xlfn.ANCHORARRAY($N$5))-_xlfn.XMATCH($N20,_xlfn.ANCHORARRAY($N$5))+1)&lt;=2),
OR(COUNT(_xlfn._xlws.FILTER($F$101:$F$108,($F$101:$F$108=AF$3)*($G$101:$G$108=$N20)))=1,
        ISODD(COUNT(_xlfn._xlws.SORT(_xlfn._xlws.FILTER($G$101:$G$108,($F$101:$F$108=AF$3)*($G$101:$G$108&lt;=$N20)))))),
OR(COUNT(_xlfn._xlws.FILTER($F$101:$F$108,($F$101:$F$108=AF$3)*($G$101:$G$108=$N20)))=1,
        ISODD(COUNT(_xlfn._xlws.SORT(_xlfn._xlws.FILTER($F$101:$F$108,($G$101:$G$108=$N20)*($F$101:$F$108&lt;=AF$3))))))
),$L$8,""))</f>
        <v/>
      </c>
      <c r="AG20" s="21" cm="1">
        <f t="array" ref="AG20">IFERROR(ROUND(_xlfn.XLOOKUP(AG$3&amp;$N20,$F$3:$F$643&amp;$G$3:$G$643,$H$3:$H$643,""),2),
                   IF(OR(
                             OR(_xlfn.XMATCH(AG$3,_xlfn.ANCHORARRAY($P$3))&lt;=2,(COUNT(_xlfn.ANCHORARRAY($P$3))-_xlfn.XMATCH(AG$3,_xlfn.ANCHORARRAY($P$3))+1)&lt;=2),
                             OR(_xlfn.XMATCH($N20,_xlfn.ANCHORARRAY($N$5))&lt;=2,(COUNT(_xlfn.ANCHORARRAY($N$5))-_xlfn.XMATCH($N20,_xlfn.ANCHORARRAY($N$5))+1)&lt;=2),
OR(COUNT(_xlfn._xlws.FILTER($F$101:$F$108,($F$101:$F$108=AG$3)*($G$101:$G$108=$N20)))=1,
        ISODD(COUNT(_xlfn._xlws.SORT(_xlfn._xlws.FILTER($G$101:$G$108,($F$101:$F$108=AG$3)*($G$101:$G$108&lt;=$N20)))))),
OR(COUNT(_xlfn._xlws.FILTER($F$101:$F$108,($F$101:$F$108=AG$3)*($G$101:$G$108=$N20)))=1,
        ISODD(COUNT(_xlfn._xlws.SORT(_xlfn._xlws.FILTER($F$101:$F$108,($G$101:$G$108=$N20)*($F$101:$F$108&lt;=AG$3))))))
),$L$8,""))</f>
        <v>0</v>
      </c>
      <c r="AH20" s="21" t="str" cm="1">
        <f t="array" ref="AH20">IFERROR(ROUND(_xlfn.XLOOKUP(AH$3&amp;$N20,$F$3:$F$643&amp;$G$3:$G$643,$H$3:$H$643,""),2),
                   IF(OR(
                             OR(_xlfn.XMATCH(AH$3,_xlfn.ANCHORARRAY($P$3))&lt;=2,(COUNT(_xlfn.ANCHORARRAY($P$3))-_xlfn.XMATCH(AH$3,_xlfn.ANCHORARRAY($P$3))+1)&lt;=2),
                             OR(_xlfn.XMATCH($N20,_xlfn.ANCHORARRAY($N$5))&lt;=2,(COUNT(_xlfn.ANCHORARRAY($N$5))-_xlfn.XMATCH($N20,_xlfn.ANCHORARRAY($N$5))+1)&lt;=2),
OR(COUNT(_xlfn._xlws.FILTER($F$101:$F$108,($F$101:$F$108=AH$3)*($G$101:$G$108=$N20)))=1,
        ISODD(COUNT(_xlfn._xlws.SORT(_xlfn._xlws.FILTER($G$101:$G$108,($F$101:$F$108=AH$3)*($G$101:$G$108&lt;=$N20)))))),
OR(COUNT(_xlfn._xlws.FILTER($F$101:$F$108,($F$101:$F$108=AH$3)*($G$101:$G$108=$N20)))=1,
        ISODD(COUNT(_xlfn._xlws.SORT(_xlfn._xlws.FILTER($F$101:$F$108,($G$101:$G$108=$N20)*($F$101:$F$108&lt;=AH$3))))))
),$L$8,""))</f>
        <v/>
      </c>
      <c r="AI20" s="21" cm="1">
        <f t="array" ref="AI20">IFERROR(ROUND(_xlfn.XLOOKUP(AI$3&amp;$N20,$F$3:$F$643&amp;$G$3:$G$643,$H$3:$H$643,""),2),
                   IF(OR(
                             OR(_xlfn.XMATCH(AI$3,_xlfn.ANCHORARRAY($P$3))&lt;=2,(COUNT(_xlfn.ANCHORARRAY($P$3))-_xlfn.XMATCH(AI$3,_xlfn.ANCHORARRAY($P$3))+1)&lt;=2),
                             OR(_xlfn.XMATCH($N20,_xlfn.ANCHORARRAY($N$5))&lt;=2,(COUNT(_xlfn.ANCHORARRAY($N$5))-_xlfn.XMATCH($N20,_xlfn.ANCHORARRAY($N$5))+1)&lt;=2),
OR(COUNT(_xlfn._xlws.FILTER($F$101:$F$108,($F$101:$F$108=AI$3)*($G$101:$G$108=$N20)))=1,
        ISODD(COUNT(_xlfn._xlws.SORT(_xlfn._xlws.FILTER($G$101:$G$108,($F$101:$F$108=AI$3)*($G$101:$G$108&lt;=$N20)))))),
OR(COUNT(_xlfn._xlws.FILTER($F$101:$F$108,($F$101:$F$108=AI$3)*($G$101:$G$108=$N20)))=1,
        ISODD(COUNT(_xlfn._xlws.SORT(_xlfn._xlws.FILTER($F$101:$F$108,($G$101:$G$108=$N20)*($F$101:$F$108&lt;=AI$3))))))
),$L$8,""))</f>
        <v>0.4</v>
      </c>
      <c r="AJ20" s="21" t="str" cm="1">
        <f t="array" ref="AJ20">IFERROR(ROUND(_xlfn.XLOOKUP(AJ$3&amp;$N20,$F$3:$F$643&amp;$G$3:$G$643,$H$3:$H$643,""),2),
                   IF(OR(
                             OR(_xlfn.XMATCH(AJ$3,_xlfn.ANCHORARRAY($P$3))&lt;=2,(COUNT(_xlfn.ANCHORARRAY($P$3))-_xlfn.XMATCH(AJ$3,_xlfn.ANCHORARRAY($P$3))+1)&lt;=2),
                             OR(_xlfn.XMATCH($N20,_xlfn.ANCHORARRAY($N$5))&lt;=2,(COUNT(_xlfn.ANCHORARRAY($N$5))-_xlfn.XMATCH($N20,_xlfn.ANCHORARRAY($N$5))+1)&lt;=2),
OR(COUNT(_xlfn._xlws.FILTER($F$101:$F$108,($F$101:$F$108=AJ$3)*($G$101:$G$108=$N20)))=1,
        ISODD(COUNT(_xlfn._xlws.SORT(_xlfn._xlws.FILTER($G$101:$G$108,($F$101:$F$108=AJ$3)*($G$101:$G$108&lt;=$N20)))))),
OR(COUNT(_xlfn._xlws.FILTER($F$101:$F$108,($F$101:$F$108=AJ$3)*($G$101:$G$108=$N20)))=1,
        ISODD(COUNT(_xlfn._xlws.SORT(_xlfn._xlws.FILTER($F$101:$F$108,($G$101:$G$108=$N20)*($F$101:$F$108&lt;=AJ$3))))))
),$L$8,""))</f>
        <v/>
      </c>
      <c r="AK20" s="21" cm="1">
        <f t="array" ref="AK20">IFERROR(ROUND(_xlfn.XLOOKUP(AK$3&amp;$N20,$F$3:$F$643&amp;$G$3:$G$643,$H$3:$H$643,""),2),
                   IF(OR(
                             OR(_xlfn.XMATCH(AK$3,_xlfn.ANCHORARRAY($P$3))&lt;=2,(COUNT(_xlfn.ANCHORARRAY($P$3))-_xlfn.XMATCH(AK$3,_xlfn.ANCHORARRAY($P$3))+1)&lt;=2),
                             OR(_xlfn.XMATCH($N20,_xlfn.ANCHORARRAY($N$5))&lt;=2,(COUNT(_xlfn.ANCHORARRAY($N$5))-_xlfn.XMATCH($N20,_xlfn.ANCHORARRAY($N$5))+1)&lt;=2),
OR(COUNT(_xlfn._xlws.FILTER($F$101:$F$108,($F$101:$F$108=AK$3)*($G$101:$G$108=$N20)))=1,
        ISODD(COUNT(_xlfn._xlws.SORT(_xlfn._xlws.FILTER($G$101:$G$108,($F$101:$F$108=AK$3)*($G$101:$G$108&lt;=$N20)))))),
OR(COUNT(_xlfn._xlws.FILTER($F$101:$F$108,($F$101:$F$108=AK$3)*($G$101:$G$108=$N20)))=1,
        ISODD(COUNT(_xlfn._xlws.SORT(_xlfn._xlws.FILTER($F$101:$F$108,($G$101:$G$108=$N20)*($F$101:$F$108&lt;=AK$3))))))
),$L$8,""))</f>
        <v>0.4</v>
      </c>
      <c r="AL20" s="21" t="str" cm="1">
        <f t="array" ref="AL20">IFERROR(ROUND(_xlfn.XLOOKUP(AL$3&amp;$N20,$F$3:$F$643&amp;$G$3:$G$643,$H$3:$H$643,""),2),
                   IF(OR(
                             OR(_xlfn.XMATCH(AL$3,_xlfn.ANCHORARRAY($P$3))&lt;=2,(COUNT(_xlfn.ANCHORARRAY($P$3))-_xlfn.XMATCH(AL$3,_xlfn.ANCHORARRAY($P$3))+1)&lt;=2),
                             OR(_xlfn.XMATCH($N20,_xlfn.ANCHORARRAY($N$5))&lt;=2,(COUNT(_xlfn.ANCHORARRAY($N$5))-_xlfn.XMATCH($N20,_xlfn.ANCHORARRAY($N$5))+1)&lt;=2),
OR(COUNT(_xlfn._xlws.FILTER($F$101:$F$108,($F$101:$F$108=AL$3)*($G$101:$G$108=$N20)))=1,
        ISODD(COUNT(_xlfn._xlws.SORT(_xlfn._xlws.FILTER($G$101:$G$108,($F$101:$F$108=AL$3)*($G$101:$G$108&lt;=$N20)))))),
OR(COUNT(_xlfn._xlws.FILTER($F$101:$F$108,($F$101:$F$108=AL$3)*($G$101:$G$108=$N20)))=1,
        ISODD(COUNT(_xlfn._xlws.SORT(_xlfn._xlws.FILTER($F$101:$F$108,($G$101:$G$108=$N20)*($F$101:$F$108&lt;=AL$3))))))
),$L$8,""))</f>
        <v/>
      </c>
      <c r="AM20" s="21" t="str" cm="1">
        <f t="array" ref="AM20">IFERROR(ROUND(_xlfn.XLOOKUP(AM$3&amp;$N20,$F$3:$F$643&amp;$G$3:$G$643,$H$3:$H$643,""),2),
                   IF(OR(
                             OR(_xlfn.XMATCH(AM$3,_xlfn.ANCHORARRAY($P$3))&lt;=2,(COUNT(_xlfn.ANCHORARRAY($P$3))-_xlfn.XMATCH(AM$3,_xlfn.ANCHORARRAY($P$3))+1)&lt;=2),
                             OR(_xlfn.XMATCH($N20,_xlfn.ANCHORARRAY($N$5))&lt;=2,(COUNT(_xlfn.ANCHORARRAY($N$5))-_xlfn.XMATCH($N20,_xlfn.ANCHORARRAY($N$5))+1)&lt;=2),
OR(COUNT(_xlfn._xlws.FILTER($F$101:$F$108,($F$101:$F$108=AM$3)*($G$101:$G$108=$N20)))=1,
        ISODD(COUNT(_xlfn._xlws.SORT(_xlfn._xlws.FILTER($G$101:$G$108,($F$101:$F$108=AM$3)*($G$101:$G$108&lt;=$N20)))))),
OR(COUNT(_xlfn._xlws.FILTER($F$101:$F$108,($F$101:$F$108=AM$3)*($G$101:$G$108=$N20)))=1,
        ISODD(COUNT(_xlfn._xlws.SORT(_xlfn._xlws.FILTER($F$101:$F$108,($G$101:$G$108=$N20)*($F$101:$F$108&lt;=AM$3))))))
),$L$8,""))</f>
        <v/>
      </c>
      <c r="AN20" s="21" t="str" cm="1">
        <f t="array" ref="AN20">IFERROR(ROUND(_xlfn.XLOOKUP(AN$3&amp;$N20,$F$3:$F$643&amp;$G$3:$G$643,$H$3:$H$643,""),2),
                   IF(OR(
                             OR(_xlfn.XMATCH(AN$3,_xlfn.ANCHORARRAY($P$3))&lt;=2,(COUNT(_xlfn.ANCHORARRAY($P$3))-_xlfn.XMATCH(AN$3,_xlfn.ANCHORARRAY($P$3))+1)&lt;=2),
                             OR(_xlfn.XMATCH($N20,_xlfn.ANCHORARRAY($N$5))&lt;=2,(COUNT(_xlfn.ANCHORARRAY($N$5))-_xlfn.XMATCH($N20,_xlfn.ANCHORARRAY($N$5))+1)&lt;=2),
OR(COUNT(_xlfn._xlws.FILTER($F$101:$F$108,($F$101:$F$108=AN$3)*($G$101:$G$108=$N20)))=1,
        ISODD(COUNT(_xlfn._xlws.SORT(_xlfn._xlws.FILTER($G$101:$G$108,($F$101:$F$108=AN$3)*($G$101:$G$108&lt;=$N20)))))),
OR(COUNT(_xlfn._xlws.FILTER($F$101:$F$108,($F$101:$F$108=AN$3)*($G$101:$G$108=$N20)))=1,
        ISODD(COUNT(_xlfn._xlws.SORT(_xlfn._xlws.FILTER($F$101:$F$108,($G$101:$G$108=$N20)*($F$101:$F$108&lt;=AN$3))))))
),$L$8,""))</f>
        <v/>
      </c>
      <c r="AO20" s="21" t="str" cm="1">
        <f t="array" ref="AO20">IFERROR(ROUND(_xlfn.XLOOKUP(AO$3&amp;$N20,$F$3:$F$643&amp;$G$3:$G$643,$H$3:$H$643,""),2),
                   IF(OR(
                             OR(_xlfn.XMATCH(AO$3,_xlfn.ANCHORARRAY($P$3))&lt;=2,(COUNT(_xlfn.ANCHORARRAY($P$3))-_xlfn.XMATCH(AO$3,_xlfn.ANCHORARRAY($P$3))+1)&lt;=2),
                             OR(_xlfn.XMATCH($N20,_xlfn.ANCHORARRAY($N$5))&lt;=2,(COUNT(_xlfn.ANCHORARRAY($N$5))-_xlfn.XMATCH($N20,_xlfn.ANCHORARRAY($N$5))+1)&lt;=2),
OR(COUNT(_xlfn._xlws.FILTER($F$101:$F$108,($F$101:$F$108=AO$3)*($G$101:$G$108=$N20)))=1,
        ISODD(COUNT(_xlfn._xlws.SORT(_xlfn._xlws.FILTER($G$101:$G$108,($F$101:$F$108=AO$3)*($G$101:$G$108&lt;=$N20)))))),
OR(COUNT(_xlfn._xlws.FILTER($F$101:$F$108,($F$101:$F$108=AO$3)*($G$101:$G$108=$N20)))=1,
        ISODD(COUNT(_xlfn._xlws.SORT(_xlfn._xlws.FILTER($F$101:$F$108,($G$101:$G$108=$N20)*($F$101:$F$108&lt;=AO$3))))))
),$L$8,""))</f>
        <v/>
      </c>
      <c r="AP20" s="21" cm="1">
        <f t="array" ref="AP20">IFERROR(ROUND(_xlfn.XLOOKUP(AP$3&amp;$N20,$F$3:$F$643&amp;$G$3:$G$643,$H$3:$H$643,""),2),
                   IF(OR(
                             OR(_xlfn.XMATCH(AP$3,_xlfn.ANCHORARRAY($P$3))&lt;=2,(COUNT(_xlfn.ANCHORARRAY($P$3))-_xlfn.XMATCH(AP$3,_xlfn.ANCHORARRAY($P$3))+1)&lt;=2),
                             OR(_xlfn.XMATCH($N20,_xlfn.ANCHORARRAY($N$5))&lt;=2,(COUNT(_xlfn.ANCHORARRAY($N$5))-_xlfn.XMATCH($N20,_xlfn.ANCHORARRAY($N$5))+1)&lt;=2),
OR(COUNT(_xlfn._xlws.FILTER($F$101:$F$108,($F$101:$F$108=AP$3)*($G$101:$G$108=$N20)))=1,
        ISODD(COUNT(_xlfn._xlws.SORT(_xlfn._xlws.FILTER($G$101:$G$108,($F$101:$F$108=AP$3)*($G$101:$G$108&lt;=$N20)))))),
OR(COUNT(_xlfn._xlws.FILTER($F$101:$F$108,($F$101:$F$108=AP$3)*($G$101:$G$108=$N20)))=1,
        ISODD(COUNT(_xlfn._xlws.SORT(_xlfn._xlws.FILTER($F$101:$F$108,($G$101:$G$108=$N20)*($F$101:$F$108&lt;=AP$3))))))
),$L$8,""))</f>
        <v>0</v>
      </c>
      <c r="AQ20" s="21" t="str" cm="1">
        <f t="array" ref="AQ20">IFERROR(ROUND(_xlfn.XLOOKUP(AQ$3&amp;$N20,$F$3:$F$643&amp;$G$3:$G$643,$H$3:$H$643,""),2),
                   IF(OR(
                             OR(_xlfn.XMATCH(AQ$3,_xlfn.ANCHORARRAY($P$3))&lt;=2,(COUNT(_xlfn.ANCHORARRAY($P$3))-_xlfn.XMATCH(AQ$3,_xlfn.ANCHORARRAY($P$3))+1)&lt;=2),
                             OR(_xlfn.XMATCH($N20,_xlfn.ANCHORARRAY($N$5))&lt;=2,(COUNT(_xlfn.ANCHORARRAY($N$5))-_xlfn.XMATCH($N20,_xlfn.ANCHORARRAY($N$5))+1)&lt;=2),
OR(COUNT(_xlfn._xlws.FILTER($F$101:$F$108,($F$101:$F$108=AQ$3)*($G$101:$G$108=$N20)))=1,
        ISODD(COUNT(_xlfn._xlws.SORT(_xlfn._xlws.FILTER($G$101:$G$108,($F$101:$F$108=AQ$3)*($G$101:$G$108&lt;=$N20)))))),
OR(COUNT(_xlfn._xlws.FILTER($F$101:$F$108,($F$101:$F$108=AQ$3)*($G$101:$G$108=$N20)))=1,
        ISODD(COUNT(_xlfn._xlws.SORT(_xlfn._xlws.FILTER($F$101:$F$108,($G$101:$G$108=$N20)*($F$101:$F$108&lt;=AQ$3))))))
),$L$8,""))</f>
        <v/>
      </c>
      <c r="AR20" s="21" cm="1">
        <f t="array" ref="AR20">IFERROR(ROUND(_xlfn.XLOOKUP(AR$3&amp;$N20,$F$3:$F$643&amp;$G$3:$G$643,$H$3:$H$643,""),2),
                   IF(OR(
                             OR(_xlfn.XMATCH(AR$3,_xlfn.ANCHORARRAY($P$3))&lt;=2,(COUNT(_xlfn.ANCHORARRAY($P$3))-_xlfn.XMATCH(AR$3,_xlfn.ANCHORARRAY($P$3))+1)&lt;=2),
                             OR(_xlfn.XMATCH($N20,_xlfn.ANCHORARRAY($N$5))&lt;=2,(COUNT(_xlfn.ANCHORARRAY($N$5))-_xlfn.XMATCH($N20,_xlfn.ANCHORARRAY($N$5))+1)&lt;=2),
OR(COUNT(_xlfn._xlws.FILTER($F$101:$F$108,($F$101:$F$108=AR$3)*($G$101:$G$108=$N20)))=1,
        ISODD(COUNT(_xlfn._xlws.SORT(_xlfn._xlws.FILTER($G$101:$G$108,($F$101:$F$108=AR$3)*($G$101:$G$108&lt;=$N20)))))),
OR(COUNT(_xlfn._xlws.FILTER($F$101:$F$108,($F$101:$F$108=AR$3)*($G$101:$G$108=$N20)))=1,
        ISODD(COUNT(_xlfn._xlws.SORT(_xlfn._xlws.FILTER($F$101:$F$108,($G$101:$G$108=$N20)*($F$101:$F$108&lt;=AR$3))))))
),$L$8,""))</f>
        <v>-0.4</v>
      </c>
      <c r="AS20" s="21" cm="1">
        <f t="array" ref="AS20">IFERROR(ROUND(_xlfn.XLOOKUP(AS$3&amp;$N20,$F$3:$F$643&amp;$G$3:$G$643,$H$3:$H$643,""),2),
                   IF(OR(
                             OR(_xlfn.XMATCH(AS$3,_xlfn.ANCHORARRAY($P$3))&lt;=2,(COUNT(_xlfn.ANCHORARRAY($P$3))-_xlfn.XMATCH(AS$3,_xlfn.ANCHORARRAY($P$3))+1)&lt;=2),
                             OR(_xlfn.XMATCH($N20,_xlfn.ANCHORARRAY($N$5))&lt;=2,(COUNT(_xlfn.ANCHORARRAY($N$5))-_xlfn.XMATCH($N20,_xlfn.ANCHORARRAY($N$5))+1)&lt;=2),
OR(COUNT(_xlfn._xlws.FILTER($F$101:$F$108,($F$101:$F$108=AS$3)*($G$101:$G$108=$N20)))=1,
        ISODD(COUNT(_xlfn._xlws.SORT(_xlfn._xlws.FILTER($G$101:$G$108,($F$101:$F$108=AS$3)*($G$101:$G$108&lt;=$N20)))))),
OR(COUNT(_xlfn._xlws.FILTER($F$101:$F$108,($F$101:$F$108=AS$3)*($G$101:$G$108=$N20)))=1,
        ISODD(COUNT(_xlfn._xlws.SORT(_xlfn._xlws.FILTER($F$101:$F$108,($G$101:$G$108=$N20)*($F$101:$F$108&lt;=AS$3))))))
),$L$8,""))</f>
        <v>-0.4</v>
      </c>
      <c r="AT20" s="21" t="str" cm="1">
        <f t="array" ref="AT20">IFERROR(ROUND(_xlfn.XLOOKUP(AT$3&amp;$N20,$F$3:$F$643&amp;$G$3:$G$643,$H$3:$H$643,""),2),
                   IF(OR(
                             OR(_xlfn.XMATCH(AT$3,_xlfn.ANCHORARRAY($P$3))&lt;=2,(COUNT(_xlfn.ANCHORARRAY($P$3))-_xlfn.XMATCH(AT$3,_xlfn.ANCHORARRAY($P$3))+1)&lt;=2),
                             OR(_xlfn.XMATCH($N20,_xlfn.ANCHORARRAY($N$5))&lt;=2,(COUNT(_xlfn.ANCHORARRAY($N$5))-_xlfn.XMATCH($N20,_xlfn.ANCHORARRAY($N$5))+1)&lt;=2),
OR(COUNT(_xlfn._xlws.FILTER($F$101:$F$108,($F$101:$F$108=AT$3)*($G$101:$G$108=$N20)))=1,
        ISODD(COUNT(_xlfn._xlws.SORT(_xlfn._xlws.FILTER($G$101:$G$108,($F$101:$F$108=AT$3)*($G$101:$G$108&lt;=$N20)))))),
OR(COUNT(_xlfn._xlws.FILTER($F$101:$F$108,($F$101:$F$108=AT$3)*($G$101:$G$108=$N20)))=1,
        ISODD(COUNT(_xlfn._xlws.SORT(_xlfn._xlws.FILTER($F$101:$F$108,($G$101:$G$108=$N20)*($F$101:$F$108&lt;=AT$3))))))
),$L$8,""))</f>
        <v/>
      </c>
      <c r="AU20" s="21" t="str" cm="1">
        <f t="array" ref="AU20">IFERROR(ROUND(_xlfn.XLOOKUP(AU$3&amp;$N20,$F$3:$F$643&amp;$G$3:$G$643,$H$3:$H$643,""),2),
                   IF(OR(
                             OR(_xlfn.XMATCH(AU$3,_xlfn.ANCHORARRAY($P$3))&lt;=2,(COUNT(_xlfn.ANCHORARRAY($P$3))-_xlfn.XMATCH(AU$3,_xlfn.ANCHORARRAY($P$3))+1)&lt;=2),
                             OR(_xlfn.XMATCH($N20,_xlfn.ANCHORARRAY($N$5))&lt;=2,(COUNT(_xlfn.ANCHORARRAY($N$5))-_xlfn.XMATCH($N20,_xlfn.ANCHORARRAY($N$5))+1)&lt;=2),
OR(COUNT(_xlfn._xlws.FILTER($F$101:$F$108,($F$101:$F$108=AU$3)*($G$101:$G$108=$N20)))=1,
        ISODD(COUNT(_xlfn._xlws.SORT(_xlfn._xlws.FILTER($G$101:$G$108,($F$101:$F$108=AU$3)*($G$101:$G$108&lt;=$N20)))))),
OR(COUNT(_xlfn._xlws.FILTER($F$101:$F$108,($F$101:$F$108=AU$3)*($G$101:$G$108=$N20)))=1,
        ISODD(COUNT(_xlfn._xlws.SORT(_xlfn._xlws.FILTER($F$101:$F$108,($G$101:$G$108=$N20)*($F$101:$F$108&lt;=AU$3))))))
),$L$8,""))</f>
        <v/>
      </c>
      <c r="AV20" s="21" cm="1">
        <f t="array" ref="AV20">IFERROR(ROUND(_xlfn.XLOOKUP(AV$3&amp;$N20,$F$3:$F$643&amp;$G$3:$G$643,$H$3:$H$643,""),2),
                   IF(OR(
                             OR(_xlfn.XMATCH(AV$3,_xlfn.ANCHORARRAY($P$3))&lt;=2,(COUNT(_xlfn.ANCHORARRAY($P$3))-_xlfn.XMATCH(AV$3,_xlfn.ANCHORARRAY($P$3))+1)&lt;=2),
                             OR(_xlfn.XMATCH($N20,_xlfn.ANCHORARRAY($N$5))&lt;=2,(COUNT(_xlfn.ANCHORARRAY($N$5))-_xlfn.XMATCH($N20,_xlfn.ANCHORARRAY($N$5))+1)&lt;=2),
OR(COUNT(_xlfn._xlws.FILTER($F$101:$F$108,($F$101:$F$108=AV$3)*($G$101:$G$108=$N20)))=1,
        ISODD(COUNT(_xlfn._xlws.SORT(_xlfn._xlws.FILTER($G$101:$G$108,($F$101:$F$108=AV$3)*($G$101:$G$108&lt;=$N20)))))),
OR(COUNT(_xlfn._xlws.FILTER($F$101:$F$108,($F$101:$F$108=AV$3)*($G$101:$G$108=$N20)))=1,
        ISODD(COUNT(_xlfn._xlws.SORT(_xlfn._xlws.FILTER($F$101:$F$108,($G$101:$G$108=$N20)*($F$101:$F$108&lt;=AV$3))))))
),$L$8,""))</f>
        <v>-9</v>
      </c>
      <c r="AW20" s="21" cm="1">
        <f t="array" ref="AW20">IFERROR(ROUND(_xlfn.XLOOKUP(AW$3&amp;$N20,$F$3:$F$643&amp;$G$3:$G$643,$H$3:$H$643,""),2),
                   IF(OR(
                             OR(_xlfn.XMATCH(AW$3,_xlfn.ANCHORARRAY($P$3))&lt;=2,(COUNT(_xlfn.ANCHORARRAY($P$3))-_xlfn.XMATCH(AW$3,_xlfn.ANCHORARRAY($P$3))+1)&lt;=2),
                             OR(_xlfn.XMATCH($N20,_xlfn.ANCHORARRAY($N$5))&lt;=2,(COUNT(_xlfn.ANCHORARRAY($N$5))-_xlfn.XMATCH($N20,_xlfn.ANCHORARRAY($N$5))+1)&lt;=2),
OR(COUNT(_xlfn._xlws.FILTER($F$101:$F$108,($F$101:$F$108=AW$3)*($G$101:$G$108=$N20)))=1,
        ISODD(COUNT(_xlfn._xlws.SORT(_xlfn._xlws.FILTER($G$101:$G$108,($F$101:$F$108=AW$3)*($G$101:$G$108&lt;=$N20)))))),
OR(COUNT(_xlfn._xlws.FILTER($F$101:$F$108,($F$101:$F$108=AW$3)*($G$101:$G$108=$N20)))=1,
        ISODD(COUNT(_xlfn._xlws.SORT(_xlfn._xlws.FILTER($F$101:$F$108,($G$101:$G$108=$N20)*($F$101:$F$108&lt;=AW$3))))))
),$L$8,""))</f>
        <v>-9</v>
      </c>
      <c r="AX20" s="21"/>
      <c r="AY20" s="21"/>
      <c r="AZ20" s="15"/>
      <c r="BA20" s="77"/>
      <c r="BB20" s="98" t="str">
        <f t="shared" si="5"/>
        <v xml:space="preserve">-9-90-0.4-0.7-0.40.90.500.40.40-0.4-0.4-9-9; </v>
      </c>
      <c r="BC20" s="98" t="s">
        <v>575</v>
      </c>
      <c r="BD20" s="77"/>
      <c r="BE20" s="77"/>
      <c r="BF20" s="77"/>
      <c r="BG20" s="77"/>
      <c r="BH20" s="77"/>
      <c r="BJ20"/>
      <c r="BK20">
        <v>18</v>
      </c>
      <c r="BL20" s="33" t="e">
        <f t="shared" si="6"/>
        <v>#REF!</v>
      </c>
    </row>
    <row r="21" spans="1:64" ht="20.100000000000001" customHeight="1" x14ac:dyDescent="0.3">
      <c r="A21" s="7" t="s">
        <v>78</v>
      </c>
      <c r="B21" s="9" t="s">
        <v>58</v>
      </c>
      <c r="C21" s="17">
        <f t="shared" si="1"/>
        <v>49.4754</v>
      </c>
      <c r="D21" s="18">
        <f t="shared" si="1"/>
        <v>110.07089999999999</v>
      </c>
      <c r="E21" s="64">
        <f t="shared" si="1"/>
        <v>0</v>
      </c>
      <c r="F21" s="17">
        <f t="shared" si="2"/>
        <v>6.45</v>
      </c>
      <c r="G21" s="18">
        <f t="shared" si="3"/>
        <v>5.0199999999999996</v>
      </c>
      <c r="H21" s="19">
        <f t="shared" si="4"/>
        <v>0</v>
      </c>
      <c r="I21" s="8" t="str" cm="1">
        <f t="array" ref="I21">_xlfn.CONCAT(ROUND(F21:H21,2)&amp;", ")</f>
        <v xml:space="preserve">6.45, 5.02, 0, </v>
      </c>
      <c r="J21" s="8"/>
      <c r="K21" s="7" t="str" cm="1">
        <f t="array" aca="1" ref="K21" ca="1">LOWER(INDEX($C$2:$E$2,1,ROW(A1)))&amp;" = ["&amp;_xlfn.CONCAT(ROUND(OFFSET($F$144:$F$390,,ROW(A1)-1),2)&amp;", ")&amp;"]"</f>
        <v>x = [5.85, 6.85, 7.85, 8.85, 4.9, 5.85, 6.85, 7.85, 8.85, 9.8, 0, 0.95, 1.95, 2.95, 3.95, 4.9, 0, 0.95, 1.95, 2.95, 3.95, 4.9, 5.85, 6.85, 7.85, 8.85, 9.8, 0, 0.95, 1.95, 2.95, 3.95, 4.9, 5.85, 6.85, 7.85, 8.85, 9.8, 0, 0.95, 1.95, 2.95, 3.95, 4.9, 5.85, 6.85, 7.85, 8.85, 9.8, 0, 0.95, 1.95, 2.95, 3.95, 4.9, 5.85, 6.85, 7.85, 8.85, 9.8, 0, 0.95, 1.95, 2.95, 3.95, 4.9, 5.85, 6.85, 7.85, 8.85, 9.8, 0, 0.95, 1.95, 2.95, 3.79, 3.95, 4.9, 5.85, 6.02, 6.85, 7.85, 8.85, 0, 0.95, 1.95, 2.95, 3.79, 3.95, 4.9, 5.85, 6.02, 6.85, 7.85, 8.85, 5.6, 5.85, 5.95, 6.02, 6.85, 7.85, 8.85, 9.8, 0, 0.95, 1.95, 2.95, 3.79, 3.95, 4.9, 5.6, 5.6, 5.6, 5.95, 6.45, 5.6, 4.9, 3.95, 3.79, 2.95, 1.95, 0.95, 0, 5.6, 5.95, 6.45, 0, 0.95, 1.7, 3.79, 3.95, 4.9, 5.6, 5.6, 5.95, 6.45, 0, 0.95, 1.7, 5.6, 5.95, 6.45, 0, 0.95, 1.7, 9.8, 8.85, 7.85, 6.85, 5.95, 5.85, 5.6, 4.9, 3.95, 3.79, 2.95, 1.95, 9.8, 8.85, 7.85, 6.85, 5.85, 4.9, 3.95, 2.95, 1.95, 0.95, 0, 0, 0.95, 1.95, 2.95, 3.95, 4.9, 5.85, 6.6, 6.85, 7.85, 8.85, 9.8, 0, 0.95, 1.95, 2.95, 3.15, 9.8, 8.85, 7.85, 6.85, 6.6, 5.85, 4.9, 3.95, 3.15, 2.95, 1.95, 0.95, 9.8, 8.85, 7.85, 6.85, 6.6, 5.85, 4.9, 3.95, 3.15, 2.95, 1.95, 0.95, 3.15, 3.95, 4.9, 5.85, 6.6, 7.85, 8.85, 9.8, 0, 0.95, 1.95, 2.95, 3.15, 3.95, 4.9, 5.85, 6.6, 0, 0.95, 1.95, 2.95, 3.15, 0, 0.95, 1.95, 2.95, 3.95, 4.9, 5.85, 6.6, 0, 0.45, 0.95, 1.45, 1.95, 2.45, 2.67, 3.79, ]</v>
      </c>
      <c r="L21" s="8"/>
      <c r="M21" s="8"/>
      <c r="N21" s="31">
        <v>8.5500000000000007</v>
      </c>
      <c r="O21" s="15"/>
      <c r="P21" s="21" cm="1">
        <f t="array" ref="P21">IFERROR(ROUND(_xlfn.XLOOKUP(P$3&amp;$N21,$F$3:$F$643&amp;$G$3:$G$643,$H$3:$H$643,""),2),
                   IF(OR(
                             OR(_xlfn.XMATCH(P$3,_xlfn.ANCHORARRAY($P$3))&lt;=2,(COUNT(_xlfn.ANCHORARRAY($P$3))-_xlfn.XMATCH(P$3,_xlfn.ANCHORARRAY($P$3))+1)&lt;=2),
                             OR(_xlfn.XMATCH($N21,_xlfn.ANCHORARRAY($N$5))&lt;=2,(COUNT(_xlfn.ANCHORARRAY($N$5))-_xlfn.XMATCH($N21,_xlfn.ANCHORARRAY($N$5))+1)&lt;=2),
OR(COUNT(_xlfn._xlws.FILTER($F$101:$F$108,($F$101:$F$108=P$3)*($G$101:$G$108=$N21)))=1,
        ISODD(COUNT(_xlfn._xlws.SORT(_xlfn._xlws.FILTER($G$101:$G$108,($F$101:$F$108=P$3)*($G$101:$G$108&lt;=$N21)))))),
OR(COUNT(_xlfn._xlws.FILTER($F$101:$F$108,($F$101:$F$108=P$3)*($G$101:$G$108=$N21)))=1,
        ISODD(COUNT(_xlfn._xlws.SORT(_xlfn._xlws.FILTER($F$101:$F$108,($G$101:$G$108=$N21)*($F$101:$F$108&lt;=P$3))))))
),$L$8,""))</f>
        <v>-9</v>
      </c>
      <c r="Q21" s="21" cm="1">
        <f t="array" ref="Q21">IFERROR(ROUND(_xlfn.XLOOKUP(Q$3&amp;$N21,$F$3:$F$643&amp;$G$3:$G$643,$H$3:$H$643,""),2),
                   IF(OR(
                             OR(_xlfn.XMATCH(Q$3,_xlfn.ANCHORARRAY($P$3))&lt;=2,(COUNT(_xlfn.ANCHORARRAY($P$3))-_xlfn.XMATCH(Q$3,_xlfn.ANCHORARRAY($P$3))+1)&lt;=2),
                             OR(_xlfn.XMATCH($N21,_xlfn.ANCHORARRAY($N$5))&lt;=2,(COUNT(_xlfn.ANCHORARRAY($N$5))-_xlfn.XMATCH($N21,_xlfn.ANCHORARRAY($N$5))+1)&lt;=2),
OR(COUNT(_xlfn._xlws.FILTER($F$101:$F$108,($F$101:$F$108=Q$3)*($G$101:$G$108=$N21)))=1,
        ISODD(COUNT(_xlfn._xlws.SORT(_xlfn._xlws.FILTER($G$101:$G$108,($F$101:$F$108=Q$3)*($G$101:$G$108&lt;=$N21)))))),
OR(COUNT(_xlfn._xlws.FILTER($F$101:$F$108,($F$101:$F$108=Q$3)*($G$101:$G$108=$N21)))=1,
        ISODD(COUNT(_xlfn._xlws.SORT(_xlfn._xlws.FILTER($F$101:$F$108,($G$101:$G$108=$N21)*($F$101:$F$108&lt;=Q$3))))))
),$L$8,""))</f>
        <v>-9</v>
      </c>
      <c r="R21" s="21" t="str" cm="1">
        <f t="array" ref="R21">IFERROR(ROUND(_xlfn.XLOOKUP(R$3&amp;$N21,$F$3:$F$643&amp;$G$3:$G$643,$H$3:$H$643,""),2),
                   IF(OR(
                             OR(_xlfn.XMATCH(R$3,_xlfn.ANCHORARRAY($P$3))&lt;=2,(COUNT(_xlfn.ANCHORARRAY($P$3))-_xlfn.XMATCH(R$3,_xlfn.ANCHORARRAY($P$3))+1)&lt;=2),
                             OR(_xlfn.XMATCH($N21,_xlfn.ANCHORARRAY($N$5))&lt;=2,(COUNT(_xlfn.ANCHORARRAY($N$5))-_xlfn.XMATCH($N21,_xlfn.ANCHORARRAY($N$5))+1)&lt;=2),
OR(COUNT(_xlfn._xlws.FILTER($F$101:$F$108,($F$101:$F$108=R$3)*($G$101:$G$108=$N21)))=1,
        ISODD(COUNT(_xlfn._xlws.SORT(_xlfn._xlws.FILTER($G$101:$G$108,($F$101:$F$108=R$3)*($G$101:$G$108&lt;=$N21)))))),
OR(COUNT(_xlfn._xlws.FILTER($F$101:$F$108,($F$101:$F$108=R$3)*($G$101:$G$108=$N21)))=1,
        ISODD(COUNT(_xlfn._xlws.SORT(_xlfn._xlws.FILTER($F$101:$F$108,($G$101:$G$108=$N21)*($F$101:$F$108&lt;=R$3))))))
),$L$8,""))</f>
        <v/>
      </c>
      <c r="S21" s="21" t="str" cm="1">
        <f t="array" ref="S21">IFERROR(ROUND(_xlfn.XLOOKUP(S$3&amp;$N21,$F$3:$F$643&amp;$G$3:$G$643,$H$3:$H$643,""),2),
                   IF(OR(
                             OR(_xlfn.XMATCH(S$3,_xlfn.ANCHORARRAY($P$3))&lt;=2,(COUNT(_xlfn.ANCHORARRAY($P$3))-_xlfn.XMATCH(S$3,_xlfn.ANCHORARRAY($P$3))+1)&lt;=2),
                             OR(_xlfn.XMATCH($N21,_xlfn.ANCHORARRAY($N$5))&lt;=2,(COUNT(_xlfn.ANCHORARRAY($N$5))-_xlfn.XMATCH($N21,_xlfn.ANCHORARRAY($N$5))+1)&lt;=2),
OR(COUNT(_xlfn._xlws.FILTER($F$101:$F$108,($F$101:$F$108=S$3)*($G$101:$G$108=$N21)))=1,
        ISODD(COUNT(_xlfn._xlws.SORT(_xlfn._xlws.FILTER($G$101:$G$108,($F$101:$F$108=S$3)*($G$101:$G$108&lt;=$N21)))))),
OR(COUNT(_xlfn._xlws.FILTER($F$101:$F$108,($F$101:$F$108=S$3)*($G$101:$G$108=$N21)))=1,
        ISODD(COUNT(_xlfn._xlws.SORT(_xlfn._xlws.FILTER($F$101:$F$108,($G$101:$G$108=$N21)*($F$101:$F$108&lt;=S$3))))))
),$L$8,""))</f>
        <v/>
      </c>
      <c r="T21" s="21" t="str" cm="1">
        <f t="array" ref="T21">IFERROR(ROUND(_xlfn.XLOOKUP(T$3&amp;$N21,$F$3:$F$643&amp;$G$3:$G$643,$H$3:$H$643,""),2),
                   IF(OR(
                             OR(_xlfn.XMATCH(T$3,_xlfn.ANCHORARRAY($P$3))&lt;=2,(COUNT(_xlfn.ANCHORARRAY($P$3))-_xlfn.XMATCH(T$3,_xlfn.ANCHORARRAY($P$3))+1)&lt;=2),
                             OR(_xlfn.XMATCH($N21,_xlfn.ANCHORARRAY($N$5))&lt;=2,(COUNT(_xlfn.ANCHORARRAY($N$5))-_xlfn.XMATCH($N21,_xlfn.ANCHORARRAY($N$5))+1)&lt;=2),
OR(COUNT(_xlfn._xlws.FILTER($F$101:$F$108,($F$101:$F$108=T$3)*($G$101:$G$108=$N21)))=1,
        ISODD(COUNT(_xlfn._xlws.SORT(_xlfn._xlws.FILTER($G$101:$G$108,($F$101:$F$108=T$3)*($G$101:$G$108&lt;=$N21)))))),
OR(COUNT(_xlfn._xlws.FILTER($F$101:$F$108,($F$101:$F$108=T$3)*($G$101:$G$108=$N21)))=1,
        ISODD(COUNT(_xlfn._xlws.SORT(_xlfn._xlws.FILTER($F$101:$F$108,($G$101:$G$108=$N21)*($F$101:$F$108&lt;=T$3))))))
),$L$8,""))</f>
        <v/>
      </c>
      <c r="U21" s="21" t="str" cm="1">
        <f t="array" ref="U21">IFERROR(ROUND(_xlfn.XLOOKUP(U$3&amp;$N21,$F$3:$F$643&amp;$G$3:$G$643,$H$3:$H$643,""),2),
                   IF(OR(
                             OR(_xlfn.XMATCH(U$3,_xlfn.ANCHORARRAY($P$3))&lt;=2,(COUNT(_xlfn.ANCHORARRAY($P$3))-_xlfn.XMATCH(U$3,_xlfn.ANCHORARRAY($P$3))+1)&lt;=2),
                             OR(_xlfn.XMATCH($N21,_xlfn.ANCHORARRAY($N$5))&lt;=2,(COUNT(_xlfn.ANCHORARRAY($N$5))-_xlfn.XMATCH($N21,_xlfn.ANCHORARRAY($N$5))+1)&lt;=2),
OR(COUNT(_xlfn._xlws.FILTER($F$101:$F$108,($F$101:$F$108=U$3)*($G$101:$G$108=$N21)))=1,
        ISODD(COUNT(_xlfn._xlws.SORT(_xlfn._xlws.FILTER($G$101:$G$108,($F$101:$F$108=U$3)*($G$101:$G$108&lt;=$N21)))))),
OR(COUNT(_xlfn._xlws.FILTER($F$101:$F$108,($F$101:$F$108=U$3)*($G$101:$G$108=$N21)))=1,
        ISODD(COUNT(_xlfn._xlws.SORT(_xlfn._xlws.FILTER($F$101:$F$108,($G$101:$G$108=$N21)*($F$101:$F$108&lt;=U$3))))))
),$L$8,""))</f>
        <v/>
      </c>
      <c r="V21" s="21" t="str" cm="1">
        <f t="array" ref="V21">IFERROR(ROUND(_xlfn.XLOOKUP(V$3&amp;$N21,$F$3:$F$643&amp;$G$3:$G$643,$H$3:$H$643,""),2),
                   IF(OR(
                             OR(_xlfn.XMATCH(V$3,_xlfn.ANCHORARRAY($P$3))&lt;=2,(COUNT(_xlfn.ANCHORARRAY($P$3))-_xlfn.XMATCH(V$3,_xlfn.ANCHORARRAY($P$3))+1)&lt;=2),
                             OR(_xlfn.XMATCH($N21,_xlfn.ANCHORARRAY($N$5))&lt;=2,(COUNT(_xlfn.ANCHORARRAY($N$5))-_xlfn.XMATCH($N21,_xlfn.ANCHORARRAY($N$5))+1)&lt;=2),
OR(COUNT(_xlfn._xlws.FILTER($F$101:$F$108,($F$101:$F$108=V$3)*($G$101:$G$108=$N21)))=1,
        ISODD(COUNT(_xlfn._xlws.SORT(_xlfn._xlws.FILTER($G$101:$G$108,($F$101:$F$108=V$3)*($G$101:$G$108&lt;=$N21)))))),
OR(COUNT(_xlfn._xlws.FILTER($F$101:$F$108,($F$101:$F$108=V$3)*($G$101:$G$108=$N21)))=1,
        ISODD(COUNT(_xlfn._xlws.SORT(_xlfn._xlws.FILTER($F$101:$F$108,($G$101:$G$108=$N21)*($F$101:$F$108&lt;=V$3))))))
),$L$8,""))</f>
        <v/>
      </c>
      <c r="W21" s="21" t="str" cm="1">
        <f t="array" ref="W21">IFERROR(ROUND(_xlfn.XLOOKUP(W$3&amp;$N21,$F$3:$F$643&amp;$G$3:$G$643,$H$3:$H$643,""),2),
                   IF(OR(
                             OR(_xlfn.XMATCH(W$3,_xlfn.ANCHORARRAY($P$3))&lt;=2,(COUNT(_xlfn.ANCHORARRAY($P$3))-_xlfn.XMATCH(W$3,_xlfn.ANCHORARRAY($P$3))+1)&lt;=2),
                             OR(_xlfn.XMATCH($N21,_xlfn.ANCHORARRAY($N$5))&lt;=2,(COUNT(_xlfn.ANCHORARRAY($N$5))-_xlfn.XMATCH($N21,_xlfn.ANCHORARRAY($N$5))+1)&lt;=2),
OR(COUNT(_xlfn._xlws.FILTER($F$101:$F$108,($F$101:$F$108=W$3)*($G$101:$G$108=$N21)))=1,
        ISODD(COUNT(_xlfn._xlws.SORT(_xlfn._xlws.FILTER($G$101:$G$108,($F$101:$F$108=W$3)*($G$101:$G$108&lt;=$N21)))))),
OR(COUNT(_xlfn._xlws.FILTER($F$101:$F$108,($F$101:$F$108=W$3)*($G$101:$G$108=$N21)))=1,
        ISODD(COUNT(_xlfn._xlws.SORT(_xlfn._xlws.FILTER($F$101:$F$108,($G$101:$G$108=$N21)*($F$101:$F$108&lt;=W$3))))))
),$L$8,""))</f>
        <v/>
      </c>
      <c r="X21" s="21" t="str" cm="1">
        <f t="array" ref="X21">IFERROR(ROUND(_xlfn.XLOOKUP(X$3&amp;$N21,$F$3:$F$643&amp;$G$3:$G$643,$H$3:$H$643,""),2),
                   IF(OR(
                             OR(_xlfn.XMATCH(X$3,_xlfn.ANCHORARRAY($P$3))&lt;=2,(COUNT(_xlfn.ANCHORARRAY($P$3))-_xlfn.XMATCH(X$3,_xlfn.ANCHORARRAY($P$3))+1)&lt;=2),
                             OR(_xlfn.XMATCH($N21,_xlfn.ANCHORARRAY($N$5))&lt;=2,(COUNT(_xlfn.ANCHORARRAY($N$5))-_xlfn.XMATCH($N21,_xlfn.ANCHORARRAY($N$5))+1)&lt;=2),
OR(COUNT(_xlfn._xlws.FILTER($F$101:$F$108,($F$101:$F$108=X$3)*($G$101:$G$108=$N21)))=1,
        ISODD(COUNT(_xlfn._xlws.SORT(_xlfn._xlws.FILTER($G$101:$G$108,($F$101:$F$108=X$3)*($G$101:$G$108&lt;=$N21)))))),
OR(COUNT(_xlfn._xlws.FILTER($F$101:$F$108,($F$101:$F$108=X$3)*($G$101:$G$108=$N21)))=1,
        ISODD(COUNT(_xlfn._xlws.SORT(_xlfn._xlws.FILTER($F$101:$F$108,($G$101:$G$108=$N21)*($F$101:$F$108&lt;=X$3))))))
),$L$8,""))</f>
        <v/>
      </c>
      <c r="Y21" s="21" t="str" cm="1">
        <f t="array" ref="Y21">IFERROR(ROUND(_xlfn.XLOOKUP(Y$3&amp;$N21,$F$3:$F$643&amp;$G$3:$G$643,$H$3:$H$643,""),2),
                   IF(OR(
                             OR(_xlfn.XMATCH(Y$3,_xlfn.ANCHORARRAY($P$3))&lt;=2,(COUNT(_xlfn.ANCHORARRAY($P$3))-_xlfn.XMATCH(Y$3,_xlfn.ANCHORARRAY($P$3))+1)&lt;=2),
                             OR(_xlfn.XMATCH($N21,_xlfn.ANCHORARRAY($N$5))&lt;=2,(COUNT(_xlfn.ANCHORARRAY($N$5))-_xlfn.XMATCH($N21,_xlfn.ANCHORARRAY($N$5))+1)&lt;=2),
OR(COUNT(_xlfn._xlws.FILTER($F$101:$F$108,($F$101:$F$108=Y$3)*($G$101:$G$108=$N21)))=1,
        ISODD(COUNT(_xlfn._xlws.SORT(_xlfn._xlws.FILTER($G$101:$G$108,($F$101:$F$108=Y$3)*($G$101:$G$108&lt;=$N21)))))),
OR(COUNT(_xlfn._xlws.FILTER($F$101:$F$108,($F$101:$F$108=Y$3)*($G$101:$G$108=$N21)))=1,
        ISODD(COUNT(_xlfn._xlws.SORT(_xlfn._xlws.FILTER($F$101:$F$108,($G$101:$G$108=$N21)*($F$101:$F$108&lt;=Y$3))))))
),$L$8,""))</f>
        <v/>
      </c>
      <c r="Z21" s="21" t="str" cm="1">
        <f t="array" ref="Z21">IFERROR(ROUND(_xlfn.XLOOKUP(Z$3&amp;$N21,$F$3:$F$643&amp;$G$3:$G$643,$H$3:$H$643,""),2),
                   IF(OR(
                             OR(_xlfn.XMATCH(Z$3,_xlfn.ANCHORARRAY($P$3))&lt;=2,(COUNT(_xlfn.ANCHORARRAY($P$3))-_xlfn.XMATCH(Z$3,_xlfn.ANCHORARRAY($P$3))+1)&lt;=2),
                             OR(_xlfn.XMATCH($N21,_xlfn.ANCHORARRAY($N$5))&lt;=2,(COUNT(_xlfn.ANCHORARRAY($N$5))-_xlfn.XMATCH($N21,_xlfn.ANCHORARRAY($N$5))+1)&lt;=2),
OR(COUNT(_xlfn._xlws.FILTER($F$101:$F$108,($F$101:$F$108=Z$3)*($G$101:$G$108=$N21)))=1,
        ISODD(COUNT(_xlfn._xlws.SORT(_xlfn._xlws.FILTER($G$101:$G$108,($F$101:$F$108=Z$3)*($G$101:$G$108&lt;=$N21)))))),
OR(COUNT(_xlfn._xlws.FILTER($F$101:$F$108,($F$101:$F$108=Z$3)*($G$101:$G$108=$N21)))=1,
        ISODD(COUNT(_xlfn._xlws.SORT(_xlfn._xlws.FILTER($F$101:$F$108,($G$101:$G$108=$N21)*($F$101:$F$108&lt;=Z$3))))))
),$L$8,""))</f>
        <v/>
      </c>
      <c r="AA21" s="21" t="str" cm="1">
        <f t="array" ref="AA21">IFERROR(ROUND(_xlfn.XLOOKUP(AA$3&amp;$N21,$F$3:$F$643&amp;$G$3:$G$643,$H$3:$H$643,""),2),
                   IF(OR(
                             OR(_xlfn.XMATCH(AA$3,_xlfn.ANCHORARRAY($P$3))&lt;=2,(COUNT(_xlfn.ANCHORARRAY($P$3))-_xlfn.XMATCH(AA$3,_xlfn.ANCHORARRAY($P$3))+1)&lt;=2),
                             OR(_xlfn.XMATCH($N21,_xlfn.ANCHORARRAY($N$5))&lt;=2,(COUNT(_xlfn.ANCHORARRAY($N$5))-_xlfn.XMATCH($N21,_xlfn.ANCHORARRAY($N$5))+1)&lt;=2),
OR(COUNT(_xlfn._xlws.FILTER($F$101:$F$108,($F$101:$F$108=AA$3)*($G$101:$G$108=$N21)))=1,
        ISODD(COUNT(_xlfn._xlws.SORT(_xlfn._xlws.FILTER($G$101:$G$108,($F$101:$F$108=AA$3)*($G$101:$G$108&lt;=$N21)))))),
OR(COUNT(_xlfn._xlws.FILTER($F$101:$F$108,($F$101:$F$108=AA$3)*($G$101:$G$108=$N21)))=1,
        ISODD(COUNT(_xlfn._xlws.SORT(_xlfn._xlws.FILTER($F$101:$F$108,($G$101:$G$108=$N21)*($F$101:$F$108&lt;=AA$3))))))
),$L$8,""))</f>
        <v/>
      </c>
      <c r="AB21" s="21" t="str" cm="1">
        <f t="array" ref="AB21">IFERROR(ROUND(_xlfn.XLOOKUP(AB$3&amp;$N21,$F$3:$F$643&amp;$G$3:$G$643,$H$3:$H$643,""),2),
                   IF(OR(
                             OR(_xlfn.XMATCH(AB$3,_xlfn.ANCHORARRAY($P$3))&lt;=2,(COUNT(_xlfn.ANCHORARRAY($P$3))-_xlfn.XMATCH(AB$3,_xlfn.ANCHORARRAY($P$3))+1)&lt;=2),
                             OR(_xlfn.XMATCH($N21,_xlfn.ANCHORARRAY($N$5))&lt;=2,(COUNT(_xlfn.ANCHORARRAY($N$5))-_xlfn.XMATCH($N21,_xlfn.ANCHORARRAY($N$5))+1)&lt;=2),
OR(COUNT(_xlfn._xlws.FILTER($F$101:$F$108,($F$101:$F$108=AB$3)*($G$101:$G$108=$N21)))=1,
        ISODD(COUNT(_xlfn._xlws.SORT(_xlfn._xlws.FILTER($G$101:$G$108,($F$101:$F$108=AB$3)*($G$101:$G$108&lt;=$N21)))))),
OR(COUNT(_xlfn._xlws.FILTER($F$101:$F$108,($F$101:$F$108=AB$3)*($G$101:$G$108=$N21)))=1,
        ISODD(COUNT(_xlfn._xlws.SORT(_xlfn._xlws.FILTER($F$101:$F$108,($G$101:$G$108=$N21)*($F$101:$F$108&lt;=AB$3))))))
),$L$8,""))</f>
        <v/>
      </c>
      <c r="AC21" s="21" t="str" cm="1">
        <f t="array" ref="AC21">IFERROR(ROUND(_xlfn.XLOOKUP(AC$3&amp;$N21,$F$3:$F$643&amp;$G$3:$G$643,$H$3:$H$643,""),2),
                   IF(OR(
                             OR(_xlfn.XMATCH(AC$3,_xlfn.ANCHORARRAY($P$3))&lt;=2,(COUNT(_xlfn.ANCHORARRAY($P$3))-_xlfn.XMATCH(AC$3,_xlfn.ANCHORARRAY($P$3))+1)&lt;=2),
                             OR(_xlfn.XMATCH($N21,_xlfn.ANCHORARRAY($N$5))&lt;=2,(COUNT(_xlfn.ANCHORARRAY($N$5))-_xlfn.XMATCH($N21,_xlfn.ANCHORARRAY($N$5))+1)&lt;=2),
OR(COUNT(_xlfn._xlws.FILTER($F$101:$F$108,($F$101:$F$108=AC$3)*($G$101:$G$108=$N21)))=1,
        ISODD(COUNT(_xlfn._xlws.SORT(_xlfn._xlws.FILTER($G$101:$G$108,($F$101:$F$108=AC$3)*($G$101:$G$108&lt;=$N21)))))),
OR(COUNT(_xlfn._xlws.FILTER($F$101:$F$108,($F$101:$F$108=AC$3)*($G$101:$G$108=$N21)))=1,
        ISODD(COUNT(_xlfn._xlws.SORT(_xlfn._xlws.FILTER($F$101:$F$108,($G$101:$G$108=$N21)*($F$101:$F$108&lt;=AC$3))))))
),$L$8,""))</f>
        <v/>
      </c>
      <c r="AD21" s="21" t="str" cm="1">
        <f t="array" ref="AD21">IFERROR(ROUND(_xlfn.XLOOKUP(AD$3&amp;$N21,$F$3:$F$643&amp;$G$3:$G$643,$H$3:$H$643,""),2),
                   IF(OR(
                             OR(_xlfn.XMATCH(AD$3,_xlfn.ANCHORARRAY($P$3))&lt;=2,(COUNT(_xlfn.ANCHORARRAY($P$3))-_xlfn.XMATCH(AD$3,_xlfn.ANCHORARRAY($P$3))+1)&lt;=2),
                             OR(_xlfn.XMATCH($N21,_xlfn.ANCHORARRAY($N$5))&lt;=2,(COUNT(_xlfn.ANCHORARRAY($N$5))-_xlfn.XMATCH($N21,_xlfn.ANCHORARRAY($N$5))+1)&lt;=2),
OR(COUNT(_xlfn._xlws.FILTER($F$101:$F$108,($F$101:$F$108=AD$3)*($G$101:$G$108=$N21)))=1,
        ISODD(COUNT(_xlfn._xlws.SORT(_xlfn._xlws.FILTER($G$101:$G$108,($F$101:$F$108=AD$3)*($G$101:$G$108&lt;=$N21)))))),
OR(COUNT(_xlfn._xlws.FILTER($F$101:$F$108,($F$101:$F$108=AD$3)*($G$101:$G$108=$N21)))=1,
        ISODD(COUNT(_xlfn._xlws.SORT(_xlfn._xlws.FILTER($F$101:$F$108,($G$101:$G$108=$N21)*($F$101:$F$108&lt;=AD$3))))))
),$L$8,""))</f>
        <v/>
      </c>
      <c r="AE21" s="21" t="str" cm="1">
        <f t="array" ref="AE21">IFERROR(ROUND(_xlfn.XLOOKUP(AE$3&amp;$N21,$F$3:$F$643&amp;$G$3:$G$643,$H$3:$H$643,""),2),
                   IF(OR(
                             OR(_xlfn.XMATCH(AE$3,_xlfn.ANCHORARRAY($P$3))&lt;=2,(COUNT(_xlfn.ANCHORARRAY($P$3))-_xlfn.XMATCH(AE$3,_xlfn.ANCHORARRAY($P$3))+1)&lt;=2),
                             OR(_xlfn.XMATCH($N21,_xlfn.ANCHORARRAY($N$5))&lt;=2,(COUNT(_xlfn.ANCHORARRAY($N$5))-_xlfn.XMATCH($N21,_xlfn.ANCHORARRAY($N$5))+1)&lt;=2),
OR(COUNT(_xlfn._xlws.FILTER($F$101:$F$108,($F$101:$F$108=AE$3)*($G$101:$G$108=$N21)))=1,
        ISODD(COUNT(_xlfn._xlws.SORT(_xlfn._xlws.FILTER($G$101:$G$108,($F$101:$F$108=AE$3)*($G$101:$G$108&lt;=$N21)))))),
OR(COUNT(_xlfn._xlws.FILTER($F$101:$F$108,($F$101:$F$108=AE$3)*($G$101:$G$108=$N21)))=1,
        ISODD(COUNT(_xlfn._xlws.SORT(_xlfn._xlws.FILTER($F$101:$F$108,($G$101:$G$108=$N21)*($F$101:$F$108&lt;=AE$3))))))
),$L$8,""))</f>
        <v/>
      </c>
      <c r="AF21" s="21" t="str" cm="1">
        <f t="array" ref="AF21">IFERROR(ROUND(_xlfn.XLOOKUP(AF$3&amp;$N21,$F$3:$F$643&amp;$G$3:$G$643,$H$3:$H$643,""),2),
                   IF(OR(
                             OR(_xlfn.XMATCH(AF$3,_xlfn.ANCHORARRAY($P$3))&lt;=2,(COUNT(_xlfn.ANCHORARRAY($P$3))-_xlfn.XMATCH(AF$3,_xlfn.ANCHORARRAY($P$3))+1)&lt;=2),
                             OR(_xlfn.XMATCH($N21,_xlfn.ANCHORARRAY($N$5))&lt;=2,(COUNT(_xlfn.ANCHORARRAY($N$5))-_xlfn.XMATCH($N21,_xlfn.ANCHORARRAY($N$5))+1)&lt;=2),
OR(COUNT(_xlfn._xlws.FILTER($F$101:$F$108,($F$101:$F$108=AF$3)*($G$101:$G$108=$N21)))=1,
        ISODD(COUNT(_xlfn._xlws.SORT(_xlfn._xlws.FILTER($G$101:$G$108,($F$101:$F$108=AF$3)*($G$101:$G$108&lt;=$N21)))))),
OR(COUNT(_xlfn._xlws.FILTER($F$101:$F$108,($F$101:$F$108=AF$3)*($G$101:$G$108=$N21)))=1,
        ISODD(COUNT(_xlfn._xlws.SORT(_xlfn._xlws.FILTER($F$101:$F$108,($G$101:$G$108=$N21)*($F$101:$F$108&lt;=AF$3))))))
),$L$8,""))</f>
        <v/>
      </c>
      <c r="AG21" s="21" t="str" cm="1">
        <f t="array" ref="AG21">IFERROR(ROUND(_xlfn.XLOOKUP(AG$3&amp;$N21,$F$3:$F$643&amp;$G$3:$G$643,$H$3:$H$643,""),2),
                   IF(OR(
                             OR(_xlfn.XMATCH(AG$3,_xlfn.ANCHORARRAY($P$3))&lt;=2,(COUNT(_xlfn.ANCHORARRAY($P$3))-_xlfn.XMATCH(AG$3,_xlfn.ANCHORARRAY($P$3))+1)&lt;=2),
                             OR(_xlfn.XMATCH($N21,_xlfn.ANCHORARRAY($N$5))&lt;=2,(COUNT(_xlfn.ANCHORARRAY($N$5))-_xlfn.XMATCH($N21,_xlfn.ANCHORARRAY($N$5))+1)&lt;=2),
OR(COUNT(_xlfn._xlws.FILTER($F$101:$F$108,($F$101:$F$108=AG$3)*($G$101:$G$108=$N21)))=1,
        ISODD(COUNT(_xlfn._xlws.SORT(_xlfn._xlws.FILTER($G$101:$G$108,($F$101:$F$108=AG$3)*($G$101:$G$108&lt;=$N21)))))),
OR(COUNT(_xlfn._xlws.FILTER($F$101:$F$108,($F$101:$F$108=AG$3)*($G$101:$G$108=$N21)))=1,
        ISODD(COUNT(_xlfn._xlws.SORT(_xlfn._xlws.FILTER($F$101:$F$108,($G$101:$G$108=$N21)*($F$101:$F$108&lt;=AG$3))))))
),$L$8,""))</f>
        <v/>
      </c>
      <c r="AH21" s="21" t="str" cm="1">
        <f t="array" ref="AH21">IFERROR(ROUND(_xlfn.XLOOKUP(AH$3&amp;$N21,$F$3:$F$643&amp;$G$3:$G$643,$H$3:$H$643,""),2),
                   IF(OR(
                             OR(_xlfn.XMATCH(AH$3,_xlfn.ANCHORARRAY($P$3))&lt;=2,(COUNT(_xlfn.ANCHORARRAY($P$3))-_xlfn.XMATCH(AH$3,_xlfn.ANCHORARRAY($P$3))+1)&lt;=2),
                             OR(_xlfn.XMATCH($N21,_xlfn.ANCHORARRAY($N$5))&lt;=2,(COUNT(_xlfn.ANCHORARRAY($N$5))-_xlfn.XMATCH($N21,_xlfn.ANCHORARRAY($N$5))+1)&lt;=2),
OR(COUNT(_xlfn._xlws.FILTER($F$101:$F$108,($F$101:$F$108=AH$3)*($G$101:$G$108=$N21)))=1,
        ISODD(COUNT(_xlfn._xlws.SORT(_xlfn._xlws.FILTER($G$101:$G$108,($F$101:$F$108=AH$3)*($G$101:$G$108&lt;=$N21)))))),
OR(COUNT(_xlfn._xlws.FILTER($F$101:$F$108,($F$101:$F$108=AH$3)*($G$101:$G$108=$N21)))=1,
        ISODD(COUNT(_xlfn._xlws.SORT(_xlfn._xlws.FILTER($F$101:$F$108,($G$101:$G$108=$N21)*($F$101:$F$108&lt;=AH$3))))))
),$L$8,""))</f>
        <v/>
      </c>
      <c r="AI21" s="21" t="str" cm="1">
        <f t="array" ref="AI21">IFERROR(ROUND(_xlfn.XLOOKUP(AI$3&amp;$N21,$F$3:$F$643&amp;$G$3:$G$643,$H$3:$H$643,""),2),
                   IF(OR(
                             OR(_xlfn.XMATCH(AI$3,_xlfn.ANCHORARRAY($P$3))&lt;=2,(COUNT(_xlfn.ANCHORARRAY($P$3))-_xlfn.XMATCH(AI$3,_xlfn.ANCHORARRAY($P$3))+1)&lt;=2),
                             OR(_xlfn.XMATCH($N21,_xlfn.ANCHORARRAY($N$5))&lt;=2,(COUNT(_xlfn.ANCHORARRAY($N$5))-_xlfn.XMATCH($N21,_xlfn.ANCHORARRAY($N$5))+1)&lt;=2),
OR(COUNT(_xlfn._xlws.FILTER($F$101:$F$108,($F$101:$F$108=AI$3)*($G$101:$G$108=$N21)))=1,
        ISODD(COUNT(_xlfn._xlws.SORT(_xlfn._xlws.FILTER($G$101:$G$108,($F$101:$F$108=AI$3)*($G$101:$G$108&lt;=$N21)))))),
OR(COUNT(_xlfn._xlws.FILTER($F$101:$F$108,($F$101:$F$108=AI$3)*($G$101:$G$108=$N21)))=1,
        ISODD(COUNT(_xlfn._xlws.SORT(_xlfn._xlws.FILTER($F$101:$F$108,($G$101:$G$108=$N21)*($F$101:$F$108&lt;=AI$3))))))
),$L$8,""))</f>
        <v/>
      </c>
      <c r="AJ21" s="21" t="str" cm="1">
        <f t="array" ref="AJ21">IFERROR(ROUND(_xlfn.XLOOKUP(AJ$3&amp;$N21,$F$3:$F$643&amp;$G$3:$G$643,$H$3:$H$643,""),2),
                   IF(OR(
                             OR(_xlfn.XMATCH(AJ$3,_xlfn.ANCHORARRAY($P$3))&lt;=2,(COUNT(_xlfn.ANCHORARRAY($P$3))-_xlfn.XMATCH(AJ$3,_xlfn.ANCHORARRAY($P$3))+1)&lt;=2),
                             OR(_xlfn.XMATCH($N21,_xlfn.ANCHORARRAY($N$5))&lt;=2,(COUNT(_xlfn.ANCHORARRAY($N$5))-_xlfn.XMATCH($N21,_xlfn.ANCHORARRAY($N$5))+1)&lt;=2),
OR(COUNT(_xlfn._xlws.FILTER($F$101:$F$108,($F$101:$F$108=AJ$3)*($G$101:$G$108=$N21)))=1,
        ISODD(COUNT(_xlfn._xlws.SORT(_xlfn._xlws.FILTER($G$101:$G$108,($F$101:$F$108=AJ$3)*($G$101:$G$108&lt;=$N21)))))),
OR(COUNT(_xlfn._xlws.FILTER($F$101:$F$108,($F$101:$F$108=AJ$3)*($G$101:$G$108=$N21)))=1,
        ISODD(COUNT(_xlfn._xlws.SORT(_xlfn._xlws.FILTER($F$101:$F$108,($G$101:$G$108=$N21)*($F$101:$F$108&lt;=AJ$3))))))
),$L$8,""))</f>
        <v/>
      </c>
      <c r="AK21" s="21" t="str" cm="1">
        <f t="array" ref="AK21">IFERROR(ROUND(_xlfn.XLOOKUP(AK$3&amp;$N21,$F$3:$F$643&amp;$G$3:$G$643,$H$3:$H$643,""),2),
                   IF(OR(
                             OR(_xlfn.XMATCH(AK$3,_xlfn.ANCHORARRAY($P$3))&lt;=2,(COUNT(_xlfn.ANCHORARRAY($P$3))-_xlfn.XMATCH(AK$3,_xlfn.ANCHORARRAY($P$3))+1)&lt;=2),
                             OR(_xlfn.XMATCH($N21,_xlfn.ANCHORARRAY($N$5))&lt;=2,(COUNT(_xlfn.ANCHORARRAY($N$5))-_xlfn.XMATCH($N21,_xlfn.ANCHORARRAY($N$5))+1)&lt;=2),
OR(COUNT(_xlfn._xlws.FILTER($F$101:$F$108,($F$101:$F$108=AK$3)*($G$101:$G$108=$N21)))=1,
        ISODD(COUNT(_xlfn._xlws.SORT(_xlfn._xlws.FILTER($G$101:$G$108,($F$101:$F$108=AK$3)*($G$101:$G$108&lt;=$N21)))))),
OR(COUNT(_xlfn._xlws.FILTER($F$101:$F$108,($F$101:$F$108=AK$3)*($G$101:$G$108=$N21)))=1,
        ISODD(COUNT(_xlfn._xlws.SORT(_xlfn._xlws.FILTER($F$101:$F$108,($G$101:$G$108=$N21)*($F$101:$F$108&lt;=AK$3))))))
),$L$8,""))</f>
        <v/>
      </c>
      <c r="AL21" s="21" t="str" cm="1">
        <f t="array" ref="AL21">IFERROR(ROUND(_xlfn.XLOOKUP(AL$3&amp;$N21,$F$3:$F$643&amp;$G$3:$G$643,$H$3:$H$643,""),2),
                   IF(OR(
                             OR(_xlfn.XMATCH(AL$3,_xlfn.ANCHORARRAY($P$3))&lt;=2,(COUNT(_xlfn.ANCHORARRAY($P$3))-_xlfn.XMATCH(AL$3,_xlfn.ANCHORARRAY($P$3))+1)&lt;=2),
                             OR(_xlfn.XMATCH($N21,_xlfn.ANCHORARRAY($N$5))&lt;=2,(COUNT(_xlfn.ANCHORARRAY($N$5))-_xlfn.XMATCH($N21,_xlfn.ANCHORARRAY($N$5))+1)&lt;=2),
OR(COUNT(_xlfn._xlws.FILTER($F$101:$F$108,($F$101:$F$108=AL$3)*($G$101:$G$108=$N21)))=1,
        ISODD(COUNT(_xlfn._xlws.SORT(_xlfn._xlws.FILTER($G$101:$G$108,($F$101:$F$108=AL$3)*($G$101:$G$108&lt;=$N21)))))),
OR(COUNT(_xlfn._xlws.FILTER($F$101:$F$108,($F$101:$F$108=AL$3)*($G$101:$G$108=$N21)))=1,
        ISODD(COUNT(_xlfn._xlws.SORT(_xlfn._xlws.FILTER($F$101:$F$108,($G$101:$G$108=$N21)*($F$101:$F$108&lt;=AL$3))))))
),$L$8,""))</f>
        <v/>
      </c>
      <c r="AM21" s="21" t="str" cm="1">
        <f t="array" ref="AM21">IFERROR(ROUND(_xlfn.XLOOKUP(AM$3&amp;$N21,$F$3:$F$643&amp;$G$3:$G$643,$H$3:$H$643,""),2),
                   IF(OR(
                             OR(_xlfn.XMATCH(AM$3,_xlfn.ANCHORARRAY($P$3))&lt;=2,(COUNT(_xlfn.ANCHORARRAY($P$3))-_xlfn.XMATCH(AM$3,_xlfn.ANCHORARRAY($P$3))+1)&lt;=2),
                             OR(_xlfn.XMATCH($N21,_xlfn.ANCHORARRAY($N$5))&lt;=2,(COUNT(_xlfn.ANCHORARRAY($N$5))-_xlfn.XMATCH($N21,_xlfn.ANCHORARRAY($N$5))+1)&lt;=2),
OR(COUNT(_xlfn._xlws.FILTER($F$101:$F$108,($F$101:$F$108=AM$3)*($G$101:$G$108=$N21)))=1,
        ISODD(COUNT(_xlfn._xlws.SORT(_xlfn._xlws.FILTER($G$101:$G$108,($F$101:$F$108=AM$3)*($G$101:$G$108&lt;=$N21)))))),
OR(COUNT(_xlfn._xlws.FILTER($F$101:$F$108,($F$101:$F$108=AM$3)*($G$101:$G$108=$N21)))=1,
        ISODD(COUNT(_xlfn._xlws.SORT(_xlfn._xlws.FILTER($F$101:$F$108,($G$101:$G$108=$N21)*($F$101:$F$108&lt;=AM$3))))))
),$L$8,""))</f>
        <v/>
      </c>
      <c r="AN21" s="21" t="str" cm="1">
        <f t="array" ref="AN21">IFERROR(ROUND(_xlfn.XLOOKUP(AN$3&amp;$N21,$F$3:$F$643&amp;$G$3:$G$643,$H$3:$H$643,""),2),
                   IF(OR(
                             OR(_xlfn.XMATCH(AN$3,_xlfn.ANCHORARRAY($P$3))&lt;=2,(COUNT(_xlfn.ANCHORARRAY($P$3))-_xlfn.XMATCH(AN$3,_xlfn.ANCHORARRAY($P$3))+1)&lt;=2),
                             OR(_xlfn.XMATCH($N21,_xlfn.ANCHORARRAY($N$5))&lt;=2,(COUNT(_xlfn.ANCHORARRAY($N$5))-_xlfn.XMATCH($N21,_xlfn.ANCHORARRAY($N$5))+1)&lt;=2),
OR(COUNT(_xlfn._xlws.FILTER($F$101:$F$108,($F$101:$F$108=AN$3)*($G$101:$G$108=$N21)))=1,
        ISODD(COUNT(_xlfn._xlws.SORT(_xlfn._xlws.FILTER($G$101:$G$108,($F$101:$F$108=AN$3)*($G$101:$G$108&lt;=$N21)))))),
OR(COUNT(_xlfn._xlws.FILTER($F$101:$F$108,($F$101:$F$108=AN$3)*($G$101:$G$108=$N21)))=1,
        ISODD(COUNT(_xlfn._xlws.SORT(_xlfn._xlws.FILTER($F$101:$F$108,($G$101:$G$108=$N21)*($F$101:$F$108&lt;=AN$3))))))
),$L$8,""))</f>
        <v/>
      </c>
      <c r="AO21" s="21" t="str" cm="1">
        <f t="array" ref="AO21">IFERROR(ROUND(_xlfn.XLOOKUP(AO$3&amp;$N21,$F$3:$F$643&amp;$G$3:$G$643,$H$3:$H$643,""),2),
                   IF(OR(
                             OR(_xlfn.XMATCH(AO$3,_xlfn.ANCHORARRAY($P$3))&lt;=2,(COUNT(_xlfn.ANCHORARRAY($P$3))-_xlfn.XMATCH(AO$3,_xlfn.ANCHORARRAY($P$3))+1)&lt;=2),
                             OR(_xlfn.XMATCH($N21,_xlfn.ANCHORARRAY($N$5))&lt;=2,(COUNT(_xlfn.ANCHORARRAY($N$5))-_xlfn.XMATCH($N21,_xlfn.ANCHORARRAY($N$5))+1)&lt;=2),
OR(COUNT(_xlfn._xlws.FILTER($F$101:$F$108,($F$101:$F$108=AO$3)*($G$101:$G$108=$N21)))=1,
        ISODD(COUNT(_xlfn._xlws.SORT(_xlfn._xlws.FILTER($G$101:$G$108,($F$101:$F$108=AO$3)*($G$101:$G$108&lt;=$N21)))))),
OR(COUNT(_xlfn._xlws.FILTER($F$101:$F$108,($F$101:$F$108=AO$3)*($G$101:$G$108=$N21)))=1,
        ISODD(COUNT(_xlfn._xlws.SORT(_xlfn._xlws.FILTER($F$101:$F$108,($G$101:$G$108=$N21)*($F$101:$F$108&lt;=AO$3))))))
),$L$8,""))</f>
        <v/>
      </c>
      <c r="AP21" s="21" t="str" cm="1">
        <f t="array" ref="AP21">IFERROR(ROUND(_xlfn.XLOOKUP(AP$3&amp;$N21,$F$3:$F$643&amp;$G$3:$G$643,$H$3:$H$643,""),2),
                   IF(OR(
                             OR(_xlfn.XMATCH(AP$3,_xlfn.ANCHORARRAY($P$3))&lt;=2,(COUNT(_xlfn.ANCHORARRAY($P$3))-_xlfn.XMATCH(AP$3,_xlfn.ANCHORARRAY($P$3))+1)&lt;=2),
                             OR(_xlfn.XMATCH($N21,_xlfn.ANCHORARRAY($N$5))&lt;=2,(COUNT(_xlfn.ANCHORARRAY($N$5))-_xlfn.XMATCH($N21,_xlfn.ANCHORARRAY($N$5))+1)&lt;=2),
OR(COUNT(_xlfn._xlws.FILTER($F$101:$F$108,($F$101:$F$108=AP$3)*($G$101:$G$108=$N21)))=1,
        ISODD(COUNT(_xlfn._xlws.SORT(_xlfn._xlws.FILTER($G$101:$G$108,($F$101:$F$108=AP$3)*($G$101:$G$108&lt;=$N21)))))),
OR(COUNT(_xlfn._xlws.FILTER($F$101:$F$108,($F$101:$F$108=AP$3)*($G$101:$G$108=$N21)))=1,
        ISODD(COUNT(_xlfn._xlws.SORT(_xlfn._xlws.FILTER($F$101:$F$108,($G$101:$G$108=$N21)*($F$101:$F$108&lt;=AP$3))))))
),$L$8,""))</f>
        <v/>
      </c>
      <c r="AQ21" s="21" t="str" cm="1">
        <f t="array" ref="AQ21">IFERROR(ROUND(_xlfn.XLOOKUP(AQ$3&amp;$N21,$F$3:$F$643&amp;$G$3:$G$643,$H$3:$H$643,""),2),
                   IF(OR(
                             OR(_xlfn.XMATCH(AQ$3,_xlfn.ANCHORARRAY($P$3))&lt;=2,(COUNT(_xlfn.ANCHORARRAY($P$3))-_xlfn.XMATCH(AQ$3,_xlfn.ANCHORARRAY($P$3))+1)&lt;=2),
                             OR(_xlfn.XMATCH($N21,_xlfn.ANCHORARRAY($N$5))&lt;=2,(COUNT(_xlfn.ANCHORARRAY($N$5))-_xlfn.XMATCH($N21,_xlfn.ANCHORARRAY($N$5))+1)&lt;=2),
OR(COUNT(_xlfn._xlws.FILTER($F$101:$F$108,($F$101:$F$108=AQ$3)*($G$101:$G$108=$N21)))=1,
        ISODD(COUNT(_xlfn._xlws.SORT(_xlfn._xlws.FILTER($G$101:$G$108,($F$101:$F$108=AQ$3)*($G$101:$G$108&lt;=$N21)))))),
OR(COUNT(_xlfn._xlws.FILTER($F$101:$F$108,($F$101:$F$108=AQ$3)*($G$101:$G$108=$N21)))=1,
        ISODD(COUNT(_xlfn._xlws.SORT(_xlfn._xlws.FILTER($F$101:$F$108,($G$101:$G$108=$N21)*($F$101:$F$108&lt;=AQ$3))))))
),$L$8,""))</f>
        <v/>
      </c>
      <c r="AR21" s="21" t="str" cm="1">
        <f t="array" ref="AR21">IFERROR(ROUND(_xlfn.XLOOKUP(AR$3&amp;$N21,$F$3:$F$643&amp;$G$3:$G$643,$H$3:$H$643,""),2),
                   IF(OR(
                             OR(_xlfn.XMATCH(AR$3,_xlfn.ANCHORARRAY($P$3))&lt;=2,(COUNT(_xlfn.ANCHORARRAY($P$3))-_xlfn.XMATCH(AR$3,_xlfn.ANCHORARRAY($P$3))+1)&lt;=2),
                             OR(_xlfn.XMATCH($N21,_xlfn.ANCHORARRAY($N$5))&lt;=2,(COUNT(_xlfn.ANCHORARRAY($N$5))-_xlfn.XMATCH($N21,_xlfn.ANCHORARRAY($N$5))+1)&lt;=2),
OR(COUNT(_xlfn._xlws.FILTER($F$101:$F$108,($F$101:$F$108=AR$3)*($G$101:$G$108=$N21)))=1,
        ISODD(COUNT(_xlfn._xlws.SORT(_xlfn._xlws.FILTER($G$101:$G$108,($F$101:$F$108=AR$3)*($G$101:$G$108&lt;=$N21)))))),
OR(COUNT(_xlfn._xlws.FILTER($F$101:$F$108,($F$101:$F$108=AR$3)*($G$101:$G$108=$N21)))=1,
        ISODD(COUNT(_xlfn._xlws.SORT(_xlfn._xlws.FILTER($F$101:$F$108,($G$101:$G$108=$N21)*($F$101:$F$108&lt;=AR$3))))))
),$L$8,""))</f>
        <v/>
      </c>
      <c r="AS21" s="21" t="str" cm="1">
        <f t="array" ref="AS21">IFERROR(ROUND(_xlfn.XLOOKUP(AS$3&amp;$N21,$F$3:$F$643&amp;$G$3:$G$643,$H$3:$H$643,""),2),
                   IF(OR(
                             OR(_xlfn.XMATCH(AS$3,_xlfn.ANCHORARRAY($P$3))&lt;=2,(COUNT(_xlfn.ANCHORARRAY($P$3))-_xlfn.XMATCH(AS$3,_xlfn.ANCHORARRAY($P$3))+1)&lt;=2),
                             OR(_xlfn.XMATCH($N21,_xlfn.ANCHORARRAY($N$5))&lt;=2,(COUNT(_xlfn.ANCHORARRAY($N$5))-_xlfn.XMATCH($N21,_xlfn.ANCHORARRAY($N$5))+1)&lt;=2),
OR(COUNT(_xlfn._xlws.FILTER($F$101:$F$108,($F$101:$F$108=AS$3)*($G$101:$G$108=$N21)))=1,
        ISODD(COUNT(_xlfn._xlws.SORT(_xlfn._xlws.FILTER($G$101:$G$108,($F$101:$F$108=AS$3)*($G$101:$G$108&lt;=$N21)))))),
OR(COUNT(_xlfn._xlws.FILTER($F$101:$F$108,($F$101:$F$108=AS$3)*($G$101:$G$108=$N21)))=1,
        ISODD(COUNT(_xlfn._xlws.SORT(_xlfn._xlws.FILTER($F$101:$F$108,($G$101:$G$108=$N21)*($F$101:$F$108&lt;=AS$3))))))
),$L$8,""))</f>
        <v/>
      </c>
      <c r="AT21" s="21" t="str" cm="1">
        <f t="array" ref="AT21">IFERROR(ROUND(_xlfn.XLOOKUP(AT$3&amp;$N21,$F$3:$F$643&amp;$G$3:$G$643,$H$3:$H$643,""),2),
                   IF(OR(
                             OR(_xlfn.XMATCH(AT$3,_xlfn.ANCHORARRAY($P$3))&lt;=2,(COUNT(_xlfn.ANCHORARRAY($P$3))-_xlfn.XMATCH(AT$3,_xlfn.ANCHORARRAY($P$3))+1)&lt;=2),
                             OR(_xlfn.XMATCH($N21,_xlfn.ANCHORARRAY($N$5))&lt;=2,(COUNT(_xlfn.ANCHORARRAY($N$5))-_xlfn.XMATCH($N21,_xlfn.ANCHORARRAY($N$5))+1)&lt;=2),
OR(COUNT(_xlfn._xlws.FILTER($F$101:$F$108,($F$101:$F$108=AT$3)*($G$101:$G$108=$N21)))=1,
        ISODD(COUNT(_xlfn._xlws.SORT(_xlfn._xlws.FILTER($G$101:$G$108,($F$101:$F$108=AT$3)*($G$101:$G$108&lt;=$N21)))))),
OR(COUNT(_xlfn._xlws.FILTER($F$101:$F$108,($F$101:$F$108=AT$3)*($G$101:$G$108=$N21)))=1,
        ISODD(COUNT(_xlfn._xlws.SORT(_xlfn._xlws.FILTER($F$101:$F$108,($G$101:$G$108=$N21)*($F$101:$F$108&lt;=AT$3))))))
),$L$8,""))</f>
        <v/>
      </c>
      <c r="AU21" s="21" t="str" cm="1">
        <f t="array" ref="AU21">IFERROR(ROUND(_xlfn.XLOOKUP(AU$3&amp;$N21,$F$3:$F$643&amp;$G$3:$G$643,$H$3:$H$643,""),2),
                   IF(OR(
                             OR(_xlfn.XMATCH(AU$3,_xlfn.ANCHORARRAY($P$3))&lt;=2,(COUNT(_xlfn.ANCHORARRAY($P$3))-_xlfn.XMATCH(AU$3,_xlfn.ANCHORARRAY($P$3))+1)&lt;=2),
                             OR(_xlfn.XMATCH($N21,_xlfn.ANCHORARRAY($N$5))&lt;=2,(COUNT(_xlfn.ANCHORARRAY($N$5))-_xlfn.XMATCH($N21,_xlfn.ANCHORARRAY($N$5))+1)&lt;=2),
OR(COUNT(_xlfn._xlws.FILTER($F$101:$F$108,($F$101:$F$108=AU$3)*($G$101:$G$108=$N21)))=1,
        ISODD(COUNT(_xlfn._xlws.SORT(_xlfn._xlws.FILTER($G$101:$G$108,($F$101:$F$108=AU$3)*($G$101:$G$108&lt;=$N21)))))),
OR(COUNT(_xlfn._xlws.FILTER($F$101:$F$108,($F$101:$F$108=AU$3)*($G$101:$G$108=$N21)))=1,
        ISODD(COUNT(_xlfn._xlws.SORT(_xlfn._xlws.FILTER($F$101:$F$108,($G$101:$G$108=$N21)*($F$101:$F$108&lt;=AU$3))))))
),$L$8,""))</f>
        <v/>
      </c>
      <c r="AV21" s="21" cm="1">
        <f t="array" ref="AV21">IFERROR(ROUND(_xlfn.XLOOKUP(AV$3&amp;$N21,$F$3:$F$643&amp;$G$3:$G$643,$H$3:$H$643,""),2),
                   IF(OR(
                             OR(_xlfn.XMATCH(AV$3,_xlfn.ANCHORARRAY($P$3))&lt;=2,(COUNT(_xlfn.ANCHORARRAY($P$3))-_xlfn.XMATCH(AV$3,_xlfn.ANCHORARRAY($P$3))+1)&lt;=2),
                             OR(_xlfn.XMATCH($N21,_xlfn.ANCHORARRAY($N$5))&lt;=2,(COUNT(_xlfn.ANCHORARRAY($N$5))-_xlfn.XMATCH($N21,_xlfn.ANCHORARRAY($N$5))+1)&lt;=2),
OR(COUNT(_xlfn._xlws.FILTER($F$101:$F$108,($F$101:$F$108=AV$3)*($G$101:$G$108=$N21)))=1,
        ISODD(COUNT(_xlfn._xlws.SORT(_xlfn._xlws.FILTER($G$101:$G$108,($F$101:$F$108=AV$3)*($G$101:$G$108&lt;=$N21)))))),
OR(COUNT(_xlfn._xlws.FILTER($F$101:$F$108,($F$101:$F$108=AV$3)*($G$101:$G$108=$N21)))=1,
        ISODD(COUNT(_xlfn._xlws.SORT(_xlfn._xlws.FILTER($F$101:$F$108,($G$101:$G$108=$N21)*($F$101:$F$108&lt;=AV$3))))))
),$L$8,""))</f>
        <v>-9</v>
      </c>
      <c r="AW21" s="21" cm="1">
        <f t="array" ref="AW21">IFERROR(ROUND(_xlfn.XLOOKUP(AW$3&amp;$N21,$F$3:$F$643&amp;$G$3:$G$643,$H$3:$H$643,""),2),
                   IF(OR(
                             OR(_xlfn.XMATCH(AW$3,_xlfn.ANCHORARRAY($P$3))&lt;=2,(COUNT(_xlfn.ANCHORARRAY($P$3))-_xlfn.XMATCH(AW$3,_xlfn.ANCHORARRAY($P$3))+1)&lt;=2),
                             OR(_xlfn.XMATCH($N21,_xlfn.ANCHORARRAY($N$5))&lt;=2,(COUNT(_xlfn.ANCHORARRAY($N$5))-_xlfn.XMATCH($N21,_xlfn.ANCHORARRAY($N$5))+1)&lt;=2),
OR(COUNT(_xlfn._xlws.FILTER($F$101:$F$108,($F$101:$F$108=AW$3)*($G$101:$G$108=$N21)))=1,
        ISODD(COUNT(_xlfn._xlws.SORT(_xlfn._xlws.FILTER($G$101:$G$108,($F$101:$F$108=AW$3)*($G$101:$G$108&lt;=$N21)))))),
OR(COUNT(_xlfn._xlws.FILTER($F$101:$F$108,($F$101:$F$108=AW$3)*($G$101:$G$108=$N21)))=1,
        ISODD(COUNT(_xlfn._xlws.SORT(_xlfn._xlws.FILTER($F$101:$F$108,($G$101:$G$108=$N21)*($F$101:$F$108&lt;=AW$3))))))
),$L$8,""))</f>
        <v>-9</v>
      </c>
      <c r="AX21" s="21"/>
      <c r="AY21" s="21"/>
      <c r="AZ21" s="15"/>
      <c r="BA21" s="77"/>
      <c r="BB21" s="98" t="str">
        <f t="shared" si="5"/>
        <v xml:space="preserve">-9-9-9-9; </v>
      </c>
      <c r="BC21" s="98" t="s">
        <v>579</v>
      </c>
      <c r="BD21" s="77"/>
      <c r="BE21" s="77"/>
      <c r="BF21" s="77"/>
      <c r="BG21" s="77"/>
      <c r="BH21" s="77"/>
      <c r="BJ21"/>
      <c r="BK21">
        <v>19</v>
      </c>
      <c r="BL21"/>
    </row>
    <row r="22" spans="1:64" ht="20.100000000000001" customHeight="1" x14ac:dyDescent="0.3">
      <c r="A22" s="7" t="s">
        <v>78</v>
      </c>
      <c r="B22" s="9" t="s">
        <v>59</v>
      </c>
      <c r="C22" s="17">
        <f t="shared" si="1"/>
        <v>49.4754</v>
      </c>
      <c r="D22" s="18">
        <f t="shared" si="1"/>
        <v>113.57089999999999</v>
      </c>
      <c r="E22" s="64">
        <f t="shared" si="1"/>
        <v>0</v>
      </c>
      <c r="F22" s="17">
        <f t="shared" si="2"/>
        <v>6.45</v>
      </c>
      <c r="G22" s="18">
        <f t="shared" si="3"/>
        <v>8.52</v>
      </c>
      <c r="H22" s="19">
        <f t="shared" si="4"/>
        <v>0</v>
      </c>
      <c r="I22" s="8" t="str" cm="1">
        <f t="array" ref="I22">_xlfn.CONCAT(ROUND(F22:H22,2)&amp;", ")</f>
        <v xml:space="preserve">6.45, 8.52, 0, </v>
      </c>
      <c r="J22" s="8"/>
      <c r="K22" s="7" t="str" cm="1">
        <f t="array" aca="1" ref="K22" ca="1">LOWER(INDEX($C$2:$E$2,1,ROW(A2)))&amp;" = ["&amp;_xlfn.CONCAT(ROUND(OFFSET($F$144:$F$390,,ROW(A2)-1),2)&amp;", ")&amp;"]"</f>
        <v>y = [16.12, 16.12, 16.12, 16.12, 15.9, 15.9, 15.9, 15.9, 15.9, 15.9, 15.72, 15.72, 15.72, 15.72, 15.72, 15.72, 14.9, 14.9, 14.9, 14.9, 14.9, 14.9, 14.9, 14.9, 14.9, 14.9, 14.9, 13.9, 13.9, 13.9, 13.9, 13.9, 13.9, 13.9, 13.9, 13.9, 13.9, 13.9, 12.9, 12.9, 12.9, 12.9, 12.9, 12.9, 12.9, 12.9, 12.9, 12.9, 12.9, 11.9, 11.9, 11.9, 11.9, 11.9, 11.9, 11.9, 11.9, 11.9, 11.9, 11.9, 10.9, 10.9, 10.9, 10.9, 10.9, 10.9, 10.9, 10.9, 10.9, 10.9, 10.9, 9.9, 9.9, 9.9, 9.9, 9.9, 9.9, 9.9, 9.9, 9.9, 9.9, 9.9, 9.9, 8.9, 8.9, 8.9, 8.9, 8.9, 8.9, 8.9, 8.9, 8.9, 8.9, 8.9, 8.9, 8.52, 8.52, 8.52, 8.52, 8.52, 8.52, 8.52, 8.52, 7.9, 7.9, 7.9, 7.9, 7.9, 7.9, 7.9, 7.9, 7.9, 7.77, 7.77, 7.77, 6.9, 6.9, 6.9, 6.87, 6.87, 6.87, 6.87, 6.87, 6.77, 6.77, 6.77, 6.7, 6.7, 6.7, 5.9, 5.9, 5.9, 5.9, 5.77, 5.77, 5.77, 5.7, 5.7, 5.7, 5.77, 5.77, 5.77, 5.7, 5.7, 5.7, 5.02, 5.02, 5.02, 5.02, 5.02, 5.02, 5.02, 5.02, 5.02, 5.02, 5.02, 5.02, 4.77, 4.77, 4.77, 4.77, 4.77, 4.77, 4.77, 4.77, 4.77, 4.77, 4.77, 3.77, 3.77, 3.77, 3.77, 3.77, 3.77, 3.77, 3.77, 3.77, 3.77, 3.77, 3.77, 3.37, 3.37, 3.37, 3.37, 3.37, 2.77, 2.77, 2.77, 2.77, 2.77, 2.77, 2.77, 2.77, 2.77, 2.77, 2.77, 2.77, 1.77, 1.77, 1.77, 1.77, 1.77, 1.77, 1.77, 1.77, 1.77, 1.77, 1.77, 1.77, 1.12, 1.12, 1.12, 1.12, 1.12, 1.12, 1.12, 1.12, 0.77, 0.77, 0.77, 0.77, 0.77, 0.77, 0.77, 0.77, 0.77, 0.52, 0.52, 0.52, 0.52, 0.52, 0, 0, 0, 0, 0, 0, 0, 0, 10.67, 10.67, 10.67, 10.67, 10.67, 10.67, 10.67, 10.67, ]</v>
      </c>
      <c r="L22" s="8"/>
      <c r="M22" s="8"/>
      <c r="N22" s="31">
        <v>8.52</v>
      </c>
      <c r="O22" s="15"/>
      <c r="P22" s="21" cm="1">
        <f t="array" ref="P22">IFERROR(ROUND(_xlfn.XLOOKUP(P$3&amp;$N22,$F$3:$F$643&amp;$G$3:$G$643,$H$3:$H$643,""),2),
                   IF(OR(
                             OR(_xlfn.XMATCH(P$3,_xlfn.ANCHORARRAY($P$3))&lt;=2,(COUNT(_xlfn.ANCHORARRAY($P$3))-_xlfn.XMATCH(P$3,_xlfn.ANCHORARRAY($P$3))+1)&lt;=2),
                             OR(_xlfn.XMATCH($N22,_xlfn.ANCHORARRAY($N$5))&lt;=2,(COUNT(_xlfn.ANCHORARRAY($N$5))-_xlfn.XMATCH($N22,_xlfn.ANCHORARRAY($N$5))+1)&lt;=2),
OR(COUNT(_xlfn._xlws.FILTER($F$101:$F$108,($F$101:$F$108=P$3)*($G$101:$G$108=$N22)))=1,
        ISODD(COUNT(_xlfn._xlws.SORT(_xlfn._xlws.FILTER($G$101:$G$108,($F$101:$F$108=P$3)*($G$101:$G$108&lt;=$N22)))))),
OR(COUNT(_xlfn._xlws.FILTER($F$101:$F$108,($F$101:$F$108=P$3)*($G$101:$G$108=$N22)))=1,
        ISODD(COUNT(_xlfn._xlws.SORT(_xlfn._xlws.FILTER($F$101:$F$108,($G$101:$G$108=$N22)*($F$101:$F$108&lt;=P$3))))))
),$L$8,""))</f>
        <v>-9</v>
      </c>
      <c r="Q22" s="21" cm="1">
        <f t="array" ref="Q22">IFERROR(ROUND(_xlfn.XLOOKUP(Q$3&amp;$N22,$F$3:$F$643&amp;$G$3:$G$643,$H$3:$H$643,""),2),
                   IF(OR(
                             OR(_xlfn.XMATCH(Q$3,_xlfn.ANCHORARRAY($P$3))&lt;=2,(COUNT(_xlfn.ANCHORARRAY($P$3))-_xlfn.XMATCH(Q$3,_xlfn.ANCHORARRAY($P$3))+1)&lt;=2),
                             OR(_xlfn.XMATCH($N22,_xlfn.ANCHORARRAY($N$5))&lt;=2,(COUNT(_xlfn.ANCHORARRAY($N$5))-_xlfn.XMATCH($N22,_xlfn.ANCHORARRAY($N$5))+1)&lt;=2),
OR(COUNT(_xlfn._xlws.FILTER($F$101:$F$108,($F$101:$F$108=Q$3)*($G$101:$G$108=$N22)))=1,
        ISODD(COUNT(_xlfn._xlws.SORT(_xlfn._xlws.FILTER($G$101:$G$108,($F$101:$F$108=Q$3)*($G$101:$G$108&lt;=$N22)))))),
OR(COUNT(_xlfn._xlws.FILTER($F$101:$F$108,($F$101:$F$108=Q$3)*($G$101:$G$108=$N22)))=1,
        ISODD(COUNT(_xlfn._xlws.SORT(_xlfn._xlws.FILTER($F$101:$F$108,($G$101:$G$108=$N22)*($F$101:$F$108&lt;=Q$3))))))
),$L$8,""))</f>
        <v>-9</v>
      </c>
      <c r="R22" s="21" t="str" cm="1">
        <f t="array" ref="R22">IFERROR(ROUND(_xlfn.XLOOKUP(R$3&amp;$N22,$F$3:$F$643&amp;$G$3:$G$643,$H$3:$H$643,""),2),
                   IF(OR(
                             OR(_xlfn.XMATCH(R$3,_xlfn.ANCHORARRAY($P$3))&lt;=2,(COUNT(_xlfn.ANCHORARRAY($P$3))-_xlfn.XMATCH(R$3,_xlfn.ANCHORARRAY($P$3))+1)&lt;=2),
                             OR(_xlfn.XMATCH($N22,_xlfn.ANCHORARRAY($N$5))&lt;=2,(COUNT(_xlfn.ANCHORARRAY($N$5))-_xlfn.XMATCH($N22,_xlfn.ANCHORARRAY($N$5))+1)&lt;=2),
OR(COUNT(_xlfn._xlws.FILTER($F$101:$F$108,($F$101:$F$108=R$3)*($G$101:$G$108=$N22)))=1,
        ISODD(COUNT(_xlfn._xlws.SORT(_xlfn._xlws.FILTER($G$101:$G$108,($F$101:$F$108=R$3)*($G$101:$G$108&lt;=$N22)))))),
OR(COUNT(_xlfn._xlws.FILTER($F$101:$F$108,($F$101:$F$108=R$3)*($G$101:$G$108=$N22)))=1,
        ISODD(COUNT(_xlfn._xlws.SORT(_xlfn._xlws.FILTER($F$101:$F$108,($G$101:$G$108=$N22)*($F$101:$F$108&lt;=R$3))))))
),$L$8,""))</f>
        <v/>
      </c>
      <c r="S22" s="21" t="str" cm="1">
        <f t="array" ref="S22">IFERROR(ROUND(_xlfn.XLOOKUP(S$3&amp;$N22,$F$3:$F$643&amp;$G$3:$G$643,$H$3:$H$643,""),2),
                   IF(OR(
                             OR(_xlfn.XMATCH(S$3,_xlfn.ANCHORARRAY($P$3))&lt;=2,(COUNT(_xlfn.ANCHORARRAY($P$3))-_xlfn.XMATCH(S$3,_xlfn.ANCHORARRAY($P$3))+1)&lt;=2),
                             OR(_xlfn.XMATCH($N22,_xlfn.ANCHORARRAY($N$5))&lt;=2,(COUNT(_xlfn.ANCHORARRAY($N$5))-_xlfn.XMATCH($N22,_xlfn.ANCHORARRAY($N$5))+1)&lt;=2),
OR(COUNT(_xlfn._xlws.FILTER($F$101:$F$108,($F$101:$F$108=S$3)*($G$101:$G$108=$N22)))=1,
        ISODD(COUNT(_xlfn._xlws.SORT(_xlfn._xlws.FILTER($G$101:$G$108,($F$101:$F$108=S$3)*($G$101:$G$108&lt;=$N22)))))),
OR(COUNT(_xlfn._xlws.FILTER($F$101:$F$108,($F$101:$F$108=S$3)*($G$101:$G$108=$N22)))=1,
        ISODD(COUNT(_xlfn._xlws.SORT(_xlfn._xlws.FILTER($F$101:$F$108,($G$101:$G$108=$N22)*($F$101:$F$108&lt;=S$3))))))
),$L$8,""))</f>
        <v/>
      </c>
      <c r="T22" s="21" t="str" cm="1">
        <f t="array" ref="T22">IFERROR(ROUND(_xlfn.XLOOKUP(T$3&amp;$N22,$F$3:$F$643&amp;$G$3:$G$643,$H$3:$H$643,""),2),
                   IF(OR(
                             OR(_xlfn.XMATCH(T$3,_xlfn.ANCHORARRAY($P$3))&lt;=2,(COUNT(_xlfn.ANCHORARRAY($P$3))-_xlfn.XMATCH(T$3,_xlfn.ANCHORARRAY($P$3))+1)&lt;=2),
                             OR(_xlfn.XMATCH($N22,_xlfn.ANCHORARRAY($N$5))&lt;=2,(COUNT(_xlfn.ANCHORARRAY($N$5))-_xlfn.XMATCH($N22,_xlfn.ANCHORARRAY($N$5))+1)&lt;=2),
OR(COUNT(_xlfn._xlws.FILTER($F$101:$F$108,($F$101:$F$108=T$3)*($G$101:$G$108=$N22)))=1,
        ISODD(COUNT(_xlfn._xlws.SORT(_xlfn._xlws.FILTER($G$101:$G$108,($F$101:$F$108=T$3)*($G$101:$G$108&lt;=$N22)))))),
OR(COUNT(_xlfn._xlws.FILTER($F$101:$F$108,($F$101:$F$108=T$3)*($G$101:$G$108=$N22)))=1,
        ISODD(COUNT(_xlfn._xlws.SORT(_xlfn._xlws.FILTER($F$101:$F$108,($G$101:$G$108=$N22)*($F$101:$F$108&lt;=T$3))))))
),$L$8,""))</f>
        <v/>
      </c>
      <c r="U22" s="21" t="str" cm="1">
        <f t="array" ref="U22">IFERROR(ROUND(_xlfn.XLOOKUP(U$3&amp;$N22,$F$3:$F$643&amp;$G$3:$G$643,$H$3:$H$643,""),2),
                   IF(OR(
                             OR(_xlfn.XMATCH(U$3,_xlfn.ANCHORARRAY($P$3))&lt;=2,(COUNT(_xlfn.ANCHORARRAY($P$3))-_xlfn.XMATCH(U$3,_xlfn.ANCHORARRAY($P$3))+1)&lt;=2),
                             OR(_xlfn.XMATCH($N22,_xlfn.ANCHORARRAY($N$5))&lt;=2,(COUNT(_xlfn.ANCHORARRAY($N$5))-_xlfn.XMATCH($N22,_xlfn.ANCHORARRAY($N$5))+1)&lt;=2),
OR(COUNT(_xlfn._xlws.FILTER($F$101:$F$108,($F$101:$F$108=U$3)*($G$101:$G$108=$N22)))=1,
        ISODD(COUNT(_xlfn._xlws.SORT(_xlfn._xlws.FILTER($G$101:$G$108,($F$101:$F$108=U$3)*($G$101:$G$108&lt;=$N22)))))),
OR(COUNT(_xlfn._xlws.FILTER($F$101:$F$108,($F$101:$F$108=U$3)*($G$101:$G$108=$N22)))=1,
        ISODD(COUNT(_xlfn._xlws.SORT(_xlfn._xlws.FILTER($F$101:$F$108,($G$101:$G$108=$N22)*($F$101:$F$108&lt;=U$3))))))
),$L$8,""))</f>
        <v/>
      </c>
      <c r="V22" s="21" t="str" cm="1">
        <f t="array" ref="V22">IFERROR(ROUND(_xlfn.XLOOKUP(V$3&amp;$N22,$F$3:$F$643&amp;$G$3:$G$643,$H$3:$H$643,""),2),
                   IF(OR(
                             OR(_xlfn.XMATCH(V$3,_xlfn.ANCHORARRAY($P$3))&lt;=2,(COUNT(_xlfn.ANCHORARRAY($P$3))-_xlfn.XMATCH(V$3,_xlfn.ANCHORARRAY($P$3))+1)&lt;=2),
                             OR(_xlfn.XMATCH($N22,_xlfn.ANCHORARRAY($N$5))&lt;=2,(COUNT(_xlfn.ANCHORARRAY($N$5))-_xlfn.XMATCH($N22,_xlfn.ANCHORARRAY($N$5))+1)&lt;=2),
OR(COUNT(_xlfn._xlws.FILTER($F$101:$F$108,($F$101:$F$108=V$3)*($G$101:$G$108=$N22)))=1,
        ISODD(COUNT(_xlfn._xlws.SORT(_xlfn._xlws.FILTER($G$101:$G$108,($F$101:$F$108=V$3)*($G$101:$G$108&lt;=$N22)))))),
OR(COUNT(_xlfn._xlws.FILTER($F$101:$F$108,($F$101:$F$108=V$3)*($G$101:$G$108=$N22)))=1,
        ISODD(COUNT(_xlfn._xlws.SORT(_xlfn._xlws.FILTER($F$101:$F$108,($G$101:$G$108=$N22)*($F$101:$F$108&lt;=V$3))))))
),$L$8,""))</f>
        <v/>
      </c>
      <c r="W22" s="21" t="str" cm="1">
        <f t="array" ref="W22">IFERROR(ROUND(_xlfn.XLOOKUP(W$3&amp;$N22,$F$3:$F$643&amp;$G$3:$G$643,$H$3:$H$643,""),2),
                   IF(OR(
                             OR(_xlfn.XMATCH(W$3,_xlfn.ANCHORARRAY($P$3))&lt;=2,(COUNT(_xlfn.ANCHORARRAY($P$3))-_xlfn.XMATCH(W$3,_xlfn.ANCHORARRAY($P$3))+1)&lt;=2),
                             OR(_xlfn.XMATCH($N22,_xlfn.ANCHORARRAY($N$5))&lt;=2,(COUNT(_xlfn.ANCHORARRAY($N$5))-_xlfn.XMATCH($N22,_xlfn.ANCHORARRAY($N$5))+1)&lt;=2),
OR(COUNT(_xlfn._xlws.FILTER($F$101:$F$108,($F$101:$F$108=W$3)*($G$101:$G$108=$N22)))=1,
        ISODD(COUNT(_xlfn._xlws.SORT(_xlfn._xlws.FILTER($G$101:$G$108,($F$101:$F$108=W$3)*($G$101:$G$108&lt;=$N22)))))),
OR(COUNT(_xlfn._xlws.FILTER($F$101:$F$108,($F$101:$F$108=W$3)*($G$101:$G$108=$N22)))=1,
        ISODD(COUNT(_xlfn._xlws.SORT(_xlfn._xlws.FILTER($F$101:$F$108,($G$101:$G$108=$N22)*($F$101:$F$108&lt;=W$3))))))
),$L$8,""))</f>
        <v/>
      </c>
      <c r="X22" s="21" t="str" cm="1">
        <f t="array" ref="X22">IFERROR(ROUND(_xlfn.XLOOKUP(X$3&amp;$N22,$F$3:$F$643&amp;$G$3:$G$643,$H$3:$H$643,""),2),
                   IF(OR(
                             OR(_xlfn.XMATCH(X$3,_xlfn.ANCHORARRAY($P$3))&lt;=2,(COUNT(_xlfn.ANCHORARRAY($P$3))-_xlfn.XMATCH(X$3,_xlfn.ANCHORARRAY($P$3))+1)&lt;=2),
                             OR(_xlfn.XMATCH($N22,_xlfn.ANCHORARRAY($N$5))&lt;=2,(COUNT(_xlfn.ANCHORARRAY($N$5))-_xlfn.XMATCH($N22,_xlfn.ANCHORARRAY($N$5))+1)&lt;=2),
OR(COUNT(_xlfn._xlws.FILTER($F$101:$F$108,($F$101:$F$108=X$3)*($G$101:$G$108=$N22)))=1,
        ISODD(COUNT(_xlfn._xlws.SORT(_xlfn._xlws.FILTER($G$101:$G$108,($F$101:$F$108=X$3)*($G$101:$G$108&lt;=$N22)))))),
OR(COUNT(_xlfn._xlws.FILTER($F$101:$F$108,($F$101:$F$108=X$3)*($G$101:$G$108=$N22)))=1,
        ISODD(COUNT(_xlfn._xlws.SORT(_xlfn._xlws.FILTER($F$101:$F$108,($G$101:$G$108=$N22)*($F$101:$F$108&lt;=X$3))))))
),$L$8,""))</f>
        <v/>
      </c>
      <c r="Y22" s="21" t="str" cm="1">
        <f t="array" ref="Y22">IFERROR(ROUND(_xlfn.XLOOKUP(Y$3&amp;$N22,$F$3:$F$643&amp;$G$3:$G$643,$H$3:$H$643,""),2),
                   IF(OR(
                             OR(_xlfn.XMATCH(Y$3,_xlfn.ANCHORARRAY($P$3))&lt;=2,(COUNT(_xlfn.ANCHORARRAY($P$3))-_xlfn.XMATCH(Y$3,_xlfn.ANCHORARRAY($P$3))+1)&lt;=2),
                             OR(_xlfn.XMATCH($N22,_xlfn.ANCHORARRAY($N$5))&lt;=2,(COUNT(_xlfn.ANCHORARRAY($N$5))-_xlfn.XMATCH($N22,_xlfn.ANCHORARRAY($N$5))+1)&lt;=2),
OR(COUNT(_xlfn._xlws.FILTER($F$101:$F$108,($F$101:$F$108=Y$3)*($G$101:$G$108=$N22)))=1,
        ISODD(COUNT(_xlfn._xlws.SORT(_xlfn._xlws.FILTER($G$101:$G$108,($F$101:$F$108=Y$3)*($G$101:$G$108&lt;=$N22)))))),
OR(COUNT(_xlfn._xlws.FILTER($F$101:$F$108,($F$101:$F$108=Y$3)*($G$101:$G$108=$N22)))=1,
        ISODD(COUNT(_xlfn._xlws.SORT(_xlfn._xlws.FILTER($F$101:$F$108,($G$101:$G$108=$N22)*($F$101:$F$108&lt;=Y$3))))))
),$L$8,""))</f>
        <v/>
      </c>
      <c r="Z22" s="21" t="str" cm="1">
        <f t="array" ref="Z22">IFERROR(ROUND(_xlfn.XLOOKUP(Z$3&amp;$N22,$F$3:$F$643&amp;$G$3:$G$643,$H$3:$H$643,""),2),
                   IF(OR(
                             OR(_xlfn.XMATCH(Z$3,_xlfn.ANCHORARRAY($P$3))&lt;=2,(COUNT(_xlfn.ANCHORARRAY($P$3))-_xlfn.XMATCH(Z$3,_xlfn.ANCHORARRAY($P$3))+1)&lt;=2),
                             OR(_xlfn.XMATCH($N22,_xlfn.ANCHORARRAY($N$5))&lt;=2,(COUNT(_xlfn.ANCHORARRAY($N$5))-_xlfn.XMATCH($N22,_xlfn.ANCHORARRAY($N$5))+1)&lt;=2),
OR(COUNT(_xlfn._xlws.FILTER($F$101:$F$108,($F$101:$F$108=Z$3)*($G$101:$G$108=$N22)))=1,
        ISODD(COUNT(_xlfn._xlws.SORT(_xlfn._xlws.FILTER($G$101:$G$108,($F$101:$F$108=Z$3)*($G$101:$G$108&lt;=$N22)))))),
OR(COUNT(_xlfn._xlws.FILTER($F$101:$F$108,($F$101:$F$108=Z$3)*($G$101:$G$108=$N22)))=1,
        ISODD(COUNT(_xlfn._xlws.SORT(_xlfn._xlws.FILTER($F$101:$F$108,($G$101:$G$108=$N22)*($F$101:$F$108&lt;=Z$3))))))
),$L$8,""))</f>
        <v/>
      </c>
      <c r="AA22" s="21" t="str" cm="1">
        <f t="array" ref="AA22">IFERROR(ROUND(_xlfn.XLOOKUP(AA$3&amp;$N22,$F$3:$F$643&amp;$G$3:$G$643,$H$3:$H$643,""),2),
                   IF(OR(
                             OR(_xlfn.XMATCH(AA$3,_xlfn.ANCHORARRAY($P$3))&lt;=2,(COUNT(_xlfn.ANCHORARRAY($P$3))-_xlfn.XMATCH(AA$3,_xlfn.ANCHORARRAY($P$3))+1)&lt;=2),
                             OR(_xlfn.XMATCH($N22,_xlfn.ANCHORARRAY($N$5))&lt;=2,(COUNT(_xlfn.ANCHORARRAY($N$5))-_xlfn.XMATCH($N22,_xlfn.ANCHORARRAY($N$5))+1)&lt;=2),
OR(COUNT(_xlfn._xlws.FILTER($F$101:$F$108,($F$101:$F$108=AA$3)*($G$101:$G$108=$N22)))=1,
        ISODD(COUNT(_xlfn._xlws.SORT(_xlfn._xlws.FILTER($G$101:$G$108,($F$101:$F$108=AA$3)*($G$101:$G$108&lt;=$N22)))))),
OR(COUNT(_xlfn._xlws.FILTER($F$101:$F$108,($F$101:$F$108=AA$3)*($G$101:$G$108=$N22)))=1,
        ISODD(COUNT(_xlfn._xlws.SORT(_xlfn._xlws.FILTER($F$101:$F$108,($G$101:$G$108=$N22)*($F$101:$F$108&lt;=AA$3))))))
),$L$8,""))</f>
        <v/>
      </c>
      <c r="AB22" s="21" t="str" cm="1">
        <f t="array" ref="AB22">IFERROR(ROUND(_xlfn.XLOOKUP(AB$3&amp;$N22,$F$3:$F$643&amp;$G$3:$G$643,$H$3:$H$643,""),2),
                   IF(OR(
                             OR(_xlfn.XMATCH(AB$3,_xlfn.ANCHORARRAY($P$3))&lt;=2,(COUNT(_xlfn.ANCHORARRAY($P$3))-_xlfn.XMATCH(AB$3,_xlfn.ANCHORARRAY($P$3))+1)&lt;=2),
                             OR(_xlfn.XMATCH($N22,_xlfn.ANCHORARRAY($N$5))&lt;=2,(COUNT(_xlfn.ANCHORARRAY($N$5))-_xlfn.XMATCH($N22,_xlfn.ANCHORARRAY($N$5))+1)&lt;=2),
OR(COUNT(_xlfn._xlws.FILTER($F$101:$F$108,($F$101:$F$108=AB$3)*($G$101:$G$108=$N22)))=1,
        ISODD(COUNT(_xlfn._xlws.SORT(_xlfn._xlws.FILTER($G$101:$G$108,($F$101:$F$108=AB$3)*($G$101:$G$108&lt;=$N22)))))),
OR(COUNT(_xlfn._xlws.FILTER($F$101:$F$108,($F$101:$F$108=AB$3)*($G$101:$G$108=$N22)))=1,
        ISODD(COUNT(_xlfn._xlws.SORT(_xlfn._xlws.FILTER($F$101:$F$108,($G$101:$G$108=$N22)*($F$101:$F$108&lt;=AB$3))))))
),$L$8,""))</f>
        <v/>
      </c>
      <c r="AC22" s="21" t="str" cm="1">
        <f t="array" ref="AC22">IFERROR(ROUND(_xlfn.XLOOKUP(AC$3&amp;$N22,$F$3:$F$643&amp;$G$3:$G$643,$H$3:$H$643,""),2),
                   IF(OR(
                             OR(_xlfn.XMATCH(AC$3,_xlfn.ANCHORARRAY($P$3))&lt;=2,(COUNT(_xlfn.ANCHORARRAY($P$3))-_xlfn.XMATCH(AC$3,_xlfn.ANCHORARRAY($P$3))+1)&lt;=2),
                             OR(_xlfn.XMATCH($N22,_xlfn.ANCHORARRAY($N$5))&lt;=2,(COUNT(_xlfn.ANCHORARRAY($N$5))-_xlfn.XMATCH($N22,_xlfn.ANCHORARRAY($N$5))+1)&lt;=2),
OR(COUNT(_xlfn._xlws.FILTER($F$101:$F$108,($F$101:$F$108=AC$3)*($G$101:$G$108=$N22)))=1,
        ISODD(COUNT(_xlfn._xlws.SORT(_xlfn._xlws.FILTER($G$101:$G$108,($F$101:$F$108=AC$3)*($G$101:$G$108&lt;=$N22)))))),
OR(COUNT(_xlfn._xlws.FILTER($F$101:$F$108,($F$101:$F$108=AC$3)*($G$101:$G$108=$N22)))=1,
        ISODD(COUNT(_xlfn._xlws.SORT(_xlfn._xlws.FILTER($F$101:$F$108,($G$101:$G$108=$N22)*($F$101:$F$108&lt;=AC$3))))))
),$L$8,""))</f>
        <v/>
      </c>
      <c r="AD22" s="21" t="str" cm="1">
        <f t="array" ref="AD22">IFERROR(ROUND(_xlfn.XLOOKUP(AD$3&amp;$N22,$F$3:$F$643&amp;$G$3:$G$643,$H$3:$H$643,""),2),
                   IF(OR(
                             OR(_xlfn.XMATCH(AD$3,_xlfn.ANCHORARRAY($P$3))&lt;=2,(COUNT(_xlfn.ANCHORARRAY($P$3))-_xlfn.XMATCH(AD$3,_xlfn.ANCHORARRAY($P$3))+1)&lt;=2),
                             OR(_xlfn.XMATCH($N22,_xlfn.ANCHORARRAY($N$5))&lt;=2,(COUNT(_xlfn.ANCHORARRAY($N$5))-_xlfn.XMATCH($N22,_xlfn.ANCHORARRAY($N$5))+1)&lt;=2),
OR(COUNT(_xlfn._xlws.FILTER($F$101:$F$108,($F$101:$F$108=AD$3)*($G$101:$G$108=$N22)))=1,
        ISODD(COUNT(_xlfn._xlws.SORT(_xlfn._xlws.FILTER($G$101:$G$108,($F$101:$F$108=AD$3)*($G$101:$G$108&lt;=$N22)))))),
OR(COUNT(_xlfn._xlws.FILTER($F$101:$F$108,($F$101:$F$108=AD$3)*($G$101:$G$108=$N22)))=1,
        ISODD(COUNT(_xlfn._xlws.SORT(_xlfn._xlws.FILTER($F$101:$F$108,($G$101:$G$108=$N22)*($F$101:$F$108&lt;=AD$3))))))
),$L$8,""))</f>
        <v/>
      </c>
      <c r="AE22" s="21" t="str" cm="1">
        <f t="array" ref="AE22">IFERROR(ROUND(_xlfn.XLOOKUP(AE$3&amp;$N22,$F$3:$F$643&amp;$G$3:$G$643,$H$3:$H$643,""),2),
                   IF(OR(
                             OR(_xlfn.XMATCH(AE$3,_xlfn.ANCHORARRAY($P$3))&lt;=2,(COUNT(_xlfn.ANCHORARRAY($P$3))-_xlfn.XMATCH(AE$3,_xlfn.ANCHORARRAY($P$3))+1)&lt;=2),
                             OR(_xlfn.XMATCH($N22,_xlfn.ANCHORARRAY($N$5))&lt;=2,(COUNT(_xlfn.ANCHORARRAY($N$5))-_xlfn.XMATCH($N22,_xlfn.ANCHORARRAY($N$5))+1)&lt;=2),
OR(COUNT(_xlfn._xlws.FILTER($F$101:$F$108,($F$101:$F$108=AE$3)*($G$101:$G$108=$N22)))=1,
        ISODD(COUNT(_xlfn._xlws.SORT(_xlfn._xlws.FILTER($G$101:$G$108,($F$101:$F$108=AE$3)*($G$101:$G$108&lt;=$N22)))))),
OR(COUNT(_xlfn._xlws.FILTER($F$101:$F$108,($F$101:$F$108=AE$3)*($G$101:$G$108=$N22)))=1,
        ISODD(COUNT(_xlfn._xlws.SORT(_xlfn._xlws.FILTER($F$101:$F$108,($G$101:$G$108=$N22)*($F$101:$F$108&lt;=AE$3))))))
),$L$8,""))</f>
        <v/>
      </c>
      <c r="AF22" s="21" t="str" cm="1">
        <f t="array" ref="AF22">IFERROR(ROUND(_xlfn.XLOOKUP(AF$3&amp;$N22,$F$3:$F$643&amp;$G$3:$G$643,$H$3:$H$643,""),2),
                   IF(OR(
                             OR(_xlfn.XMATCH(AF$3,_xlfn.ANCHORARRAY($P$3))&lt;=2,(COUNT(_xlfn.ANCHORARRAY($P$3))-_xlfn.XMATCH(AF$3,_xlfn.ANCHORARRAY($P$3))+1)&lt;=2),
                             OR(_xlfn.XMATCH($N22,_xlfn.ANCHORARRAY($N$5))&lt;=2,(COUNT(_xlfn.ANCHORARRAY($N$5))-_xlfn.XMATCH($N22,_xlfn.ANCHORARRAY($N$5))+1)&lt;=2),
OR(COUNT(_xlfn._xlws.FILTER($F$101:$F$108,($F$101:$F$108=AF$3)*($G$101:$G$108=$N22)))=1,
        ISODD(COUNT(_xlfn._xlws.SORT(_xlfn._xlws.FILTER($G$101:$G$108,($F$101:$F$108=AF$3)*($G$101:$G$108&lt;=$N22)))))),
OR(COUNT(_xlfn._xlws.FILTER($F$101:$F$108,($F$101:$F$108=AF$3)*($G$101:$G$108=$N22)))=1,
        ISODD(COUNT(_xlfn._xlws.SORT(_xlfn._xlws.FILTER($F$101:$F$108,($G$101:$G$108=$N22)*($F$101:$F$108&lt;=AF$3))))))
),$L$8,""))</f>
        <v/>
      </c>
      <c r="AG22" s="21" t="str" cm="1">
        <f t="array" ref="AG22">IFERROR(ROUND(_xlfn.XLOOKUP(AG$3&amp;$N22,$F$3:$F$643&amp;$G$3:$G$643,$H$3:$H$643,""),2),
                   IF(OR(
                             OR(_xlfn.XMATCH(AG$3,_xlfn.ANCHORARRAY($P$3))&lt;=2,(COUNT(_xlfn.ANCHORARRAY($P$3))-_xlfn.XMATCH(AG$3,_xlfn.ANCHORARRAY($P$3))+1)&lt;=2),
                             OR(_xlfn.XMATCH($N22,_xlfn.ANCHORARRAY($N$5))&lt;=2,(COUNT(_xlfn.ANCHORARRAY($N$5))-_xlfn.XMATCH($N22,_xlfn.ANCHORARRAY($N$5))+1)&lt;=2),
OR(COUNT(_xlfn._xlws.FILTER($F$101:$F$108,($F$101:$F$108=AG$3)*($G$101:$G$108=$N22)))=1,
        ISODD(COUNT(_xlfn._xlws.SORT(_xlfn._xlws.FILTER($G$101:$G$108,($F$101:$F$108=AG$3)*($G$101:$G$108&lt;=$N22)))))),
OR(COUNT(_xlfn._xlws.FILTER($F$101:$F$108,($F$101:$F$108=AG$3)*($G$101:$G$108=$N22)))=1,
        ISODD(COUNT(_xlfn._xlws.SORT(_xlfn._xlws.FILTER($F$101:$F$108,($G$101:$G$108=$N22)*($F$101:$F$108&lt;=AG$3))))))
),$L$8,""))</f>
        <v/>
      </c>
      <c r="AH22" s="21" cm="1">
        <f t="array" ref="AH22">IFERROR(ROUND(_xlfn.XLOOKUP(AH$3&amp;$N22,$F$3:$F$643&amp;$G$3:$G$643,$H$3:$H$643,""),2),
                   IF(OR(
                             OR(_xlfn.XMATCH(AH$3,_xlfn.ANCHORARRAY($P$3))&lt;=2,(COUNT(_xlfn.ANCHORARRAY($P$3))-_xlfn.XMATCH(AH$3,_xlfn.ANCHORARRAY($P$3))+1)&lt;=2),
                             OR(_xlfn.XMATCH($N22,_xlfn.ANCHORARRAY($N$5))&lt;=2,(COUNT(_xlfn.ANCHORARRAY($N$5))-_xlfn.XMATCH($N22,_xlfn.ANCHORARRAY($N$5))+1)&lt;=2),
OR(COUNT(_xlfn._xlws.FILTER($F$101:$F$108,($F$101:$F$108=AH$3)*($G$101:$G$108=$N22)))=1,
        ISODD(COUNT(_xlfn._xlws.SORT(_xlfn._xlws.FILTER($G$101:$G$108,($F$101:$F$108=AH$3)*($G$101:$G$108&lt;=$N22)))))),
OR(COUNT(_xlfn._xlws.FILTER($F$101:$F$108,($F$101:$F$108=AH$3)*($G$101:$G$108=$N22)))=1,
        ISODD(COUNT(_xlfn._xlws.SORT(_xlfn._xlws.FILTER($F$101:$F$108,($G$101:$G$108=$N22)*($F$101:$F$108&lt;=AH$3))))))
),$L$8,""))</f>
        <v>0</v>
      </c>
      <c r="AI22" s="21" cm="1">
        <f t="array" ref="AI22">IFERROR(ROUND(_xlfn.XLOOKUP(AI$3&amp;$N22,$F$3:$F$643&amp;$G$3:$G$643,$H$3:$H$643,""),2),
                   IF(OR(
                             OR(_xlfn.XMATCH(AI$3,_xlfn.ANCHORARRAY($P$3))&lt;=2,(COUNT(_xlfn.ANCHORARRAY($P$3))-_xlfn.XMATCH(AI$3,_xlfn.ANCHORARRAY($P$3))+1)&lt;=2),
                             OR(_xlfn.XMATCH($N22,_xlfn.ANCHORARRAY($N$5))&lt;=2,(COUNT(_xlfn.ANCHORARRAY($N$5))-_xlfn.XMATCH($N22,_xlfn.ANCHORARRAY($N$5))+1)&lt;=2),
OR(COUNT(_xlfn._xlws.FILTER($F$101:$F$108,($F$101:$F$108=AI$3)*($G$101:$G$108=$N22)))=1,
        ISODD(COUNT(_xlfn._xlws.SORT(_xlfn._xlws.FILTER($G$101:$G$108,($F$101:$F$108=AI$3)*($G$101:$G$108&lt;=$N22)))))),
OR(COUNT(_xlfn._xlws.FILTER($F$101:$F$108,($F$101:$F$108=AI$3)*($G$101:$G$108=$N22)))=1,
        ISODD(COUNT(_xlfn._xlws.SORT(_xlfn._xlws.FILTER($F$101:$F$108,($G$101:$G$108=$N22)*($F$101:$F$108&lt;=AI$3))))))
),$L$8,""))</f>
        <v>0.4</v>
      </c>
      <c r="AJ22" s="21" cm="1">
        <f t="array" ref="AJ22">IFERROR(ROUND(_xlfn.XLOOKUP(AJ$3&amp;$N22,$F$3:$F$643&amp;$G$3:$G$643,$H$3:$H$643,""),2),
                   IF(OR(
                             OR(_xlfn.XMATCH(AJ$3,_xlfn.ANCHORARRAY($P$3))&lt;=2,(COUNT(_xlfn.ANCHORARRAY($P$3))-_xlfn.XMATCH(AJ$3,_xlfn.ANCHORARRAY($P$3))+1)&lt;=2),
                             OR(_xlfn.XMATCH($N22,_xlfn.ANCHORARRAY($N$5))&lt;=2,(COUNT(_xlfn.ANCHORARRAY($N$5))-_xlfn.XMATCH($N22,_xlfn.ANCHORARRAY($N$5))+1)&lt;=2),
OR(COUNT(_xlfn._xlws.FILTER($F$101:$F$108,($F$101:$F$108=AJ$3)*($G$101:$G$108=$N22)))=1,
        ISODD(COUNT(_xlfn._xlws.SORT(_xlfn._xlws.FILTER($G$101:$G$108,($F$101:$F$108=AJ$3)*($G$101:$G$108&lt;=$N22)))))),
OR(COUNT(_xlfn._xlws.FILTER($F$101:$F$108,($F$101:$F$108=AJ$3)*($G$101:$G$108=$N22)))=1,
        ISODD(COUNT(_xlfn._xlws.SORT(_xlfn._xlws.FILTER($F$101:$F$108,($G$101:$G$108=$N22)*($F$101:$F$108&lt;=AJ$3))))))
),$L$8,""))</f>
        <v>0.4</v>
      </c>
      <c r="AK22" s="21" cm="1">
        <f t="array" ref="AK22">IFERROR(ROUND(_xlfn.XLOOKUP(AK$3&amp;$N22,$F$3:$F$643&amp;$G$3:$G$643,$H$3:$H$643,""),2),
                   IF(OR(
                             OR(_xlfn.XMATCH(AK$3,_xlfn.ANCHORARRAY($P$3))&lt;=2,(COUNT(_xlfn.ANCHORARRAY($P$3))-_xlfn.XMATCH(AK$3,_xlfn.ANCHORARRAY($P$3))+1)&lt;=2),
                             OR(_xlfn.XMATCH($N22,_xlfn.ANCHORARRAY($N$5))&lt;=2,(COUNT(_xlfn.ANCHORARRAY($N$5))-_xlfn.XMATCH($N22,_xlfn.ANCHORARRAY($N$5))+1)&lt;=2),
OR(COUNT(_xlfn._xlws.FILTER($F$101:$F$108,($F$101:$F$108=AK$3)*($G$101:$G$108=$N22)))=1,
        ISODD(COUNT(_xlfn._xlws.SORT(_xlfn._xlws.FILTER($G$101:$G$108,($F$101:$F$108=AK$3)*($G$101:$G$108&lt;=$N22)))))),
OR(COUNT(_xlfn._xlws.FILTER($F$101:$F$108,($F$101:$F$108=AK$3)*($G$101:$G$108=$N22)))=1,
        ISODD(COUNT(_xlfn._xlws.SORT(_xlfn._xlws.FILTER($F$101:$F$108,($G$101:$G$108=$N22)*($F$101:$F$108&lt;=AK$3))))))
),$L$8,""))</f>
        <v>0</v>
      </c>
      <c r="AL22" s="21" cm="1">
        <f t="array" ref="AL22">IFERROR(ROUND(_xlfn.XLOOKUP(AL$3&amp;$N22,$F$3:$F$643&amp;$G$3:$G$643,$H$3:$H$643,""),2),
                   IF(OR(
                             OR(_xlfn.XMATCH(AL$3,_xlfn.ANCHORARRAY($P$3))&lt;=2,(COUNT(_xlfn.ANCHORARRAY($P$3))-_xlfn.XMATCH(AL$3,_xlfn.ANCHORARRAY($P$3))+1)&lt;=2),
                             OR(_xlfn.XMATCH($N22,_xlfn.ANCHORARRAY($N$5))&lt;=2,(COUNT(_xlfn.ANCHORARRAY($N$5))-_xlfn.XMATCH($N22,_xlfn.ANCHORARRAY($N$5))+1)&lt;=2),
OR(COUNT(_xlfn._xlws.FILTER($F$101:$F$108,($F$101:$F$108=AL$3)*($G$101:$G$108=$N22)))=1,
        ISODD(COUNT(_xlfn._xlws.SORT(_xlfn._xlws.FILTER($G$101:$G$108,($F$101:$F$108=AL$3)*($G$101:$G$108&lt;=$N22)))))),
OR(COUNT(_xlfn._xlws.FILTER($F$101:$F$108,($F$101:$F$108=AL$3)*($G$101:$G$108=$N22)))=1,
        ISODD(COUNT(_xlfn._xlws.SORT(_xlfn._xlws.FILTER($F$101:$F$108,($G$101:$G$108=$N22)*($F$101:$F$108&lt;=AL$3))))))
),$L$8,""))</f>
        <v>0</v>
      </c>
      <c r="AM22" s="21" t="str" cm="1">
        <f t="array" ref="AM22">IFERROR(ROUND(_xlfn.XLOOKUP(AM$3&amp;$N22,$F$3:$F$643&amp;$G$3:$G$643,$H$3:$H$643,""),2),
                   IF(OR(
                             OR(_xlfn.XMATCH(AM$3,_xlfn.ANCHORARRAY($P$3))&lt;=2,(COUNT(_xlfn.ANCHORARRAY($P$3))-_xlfn.XMATCH(AM$3,_xlfn.ANCHORARRAY($P$3))+1)&lt;=2),
                             OR(_xlfn.XMATCH($N22,_xlfn.ANCHORARRAY($N$5))&lt;=2,(COUNT(_xlfn.ANCHORARRAY($N$5))-_xlfn.XMATCH($N22,_xlfn.ANCHORARRAY($N$5))+1)&lt;=2),
OR(COUNT(_xlfn._xlws.FILTER($F$101:$F$108,($F$101:$F$108=AM$3)*($G$101:$G$108=$N22)))=1,
        ISODD(COUNT(_xlfn._xlws.SORT(_xlfn._xlws.FILTER($G$101:$G$108,($F$101:$F$108=AM$3)*($G$101:$G$108&lt;=$N22)))))),
OR(COUNT(_xlfn._xlws.FILTER($F$101:$F$108,($F$101:$F$108=AM$3)*($G$101:$G$108=$N22)))=1,
        ISODD(COUNT(_xlfn._xlws.SORT(_xlfn._xlws.FILTER($F$101:$F$108,($G$101:$G$108=$N22)*($F$101:$F$108&lt;=AM$3))))))
),$L$8,""))</f>
        <v/>
      </c>
      <c r="AN22" s="21" t="str" cm="1">
        <f t="array" ref="AN22">IFERROR(ROUND(_xlfn.XLOOKUP(AN$3&amp;$N22,$F$3:$F$643&amp;$G$3:$G$643,$H$3:$H$643,""),2),
                   IF(OR(
                             OR(_xlfn.XMATCH(AN$3,_xlfn.ANCHORARRAY($P$3))&lt;=2,(COUNT(_xlfn.ANCHORARRAY($P$3))-_xlfn.XMATCH(AN$3,_xlfn.ANCHORARRAY($P$3))+1)&lt;=2),
                             OR(_xlfn.XMATCH($N22,_xlfn.ANCHORARRAY($N$5))&lt;=2,(COUNT(_xlfn.ANCHORARRAY($N$5))-_xlfn.XMATCH($N22,_xlfn.ANCHORARRAY($N$5))+1)&lt;=2),
OR(COUNT(_xlfn._xlws.FILTER($F$101:$F$108,($F$101:$F$108=AN$3)*($G$101:$G$108=$N22)))=1,
        ISODD(COUNT(_xlfn._xlws.SORT(_xlfn._xlws.FILTER($G$101:$G$108,($F$101:$F$108=AN$3)*($G$101:$G$108&lt;=$N22)))))),
OR(COUNT(_xlfn._xlws.FILTER($F$101:$F$108,($F$101:$F$108=AN$3)*($G$101:$G$108=$N22)))=1,
        ISODD(COUNT(_xlfn._xlws.SORT(_xlfn._xlws.FILTER($F$101:$F$108,($G$101:$G$108=$N22)*($F$101:$F$108&lt;=AN$3))))))
),$L$8,""))</f>
        <v/>
      </c>
      <c r="AO22" s="21" t="str" cm="1">
        <f t="array" ref="AO22">IFERROR(ROUND(_xlfn.XLOOKUP(AO$3&amp;$N22,$F$3:$F$643&amp;$G$3:$G$643,$H$3:$H$643,""),2),
                   IF(OR(
                             OR(_xlfn.XMATCH(AO$3,_xlfn.ANCHORARRAY($P$3))&lt;=2,(COUNT(_xlfn.ANCHORARRAY($P$3))-_xlfn.XMATCH(AO$3,_xlfn.ANCHORARRAY($P$3))+1)&lt;=2),
                             OR(_xlfn.XMATCH($N22,_xlfn.ANCHORARRAY($N$5))&lt;=2,(COUNT(_xlfn.ANCHORARRAY($N$5))-_xlfn.XMATCH($N22,_xlfn.ANCHORARRAY($N$5))+1)&lt;=2),
OR(COUNT(_xlfn._xlws.FILTER($F$101:$F$108,($F$101:$F$108=AO$3)*($G$101:$G$108=$N22)))=1,
        ISODD(COUNT(_xlfn._xlws.SORT(_xlfn._xlws.FILTER($G$101:$G$108,($F$101:$F$108=AO$3)*($G$101:$G$108&lt;=$N22)))))),
OR(COUNT(_xlfn._xlws.FILTER($F$101:$F$108,($F$101:$F$108=AO$3)*($G$101:$G$108=$N22)))=1,
        ISODD(COUNT(_xlfn._xlws.SORT(_xlfn._xlws.FILTER($F$101:$F$108,($G$101:$G$108=$N22)*($F$101:$F$108&lt;=AO$3))))))
),$L$8,""))</f>
        <v/>
      </c>
      <c r="AP22" s="21" cm="1">
        <f t="array" ref="AP22">IFERROR(ROUND(_xlfn.XLOOKUP(AP$3&amp;$N22,$F$3:$F$643&amp;$G$3:$G$643,$H$3:$H$643,""),2),
                   IF(OR(
                             OR(_xlfn.XMATCH(AP$3,_xlfn.ANCHORARRAY($P$3))&lt;=2,(COUNT(_xlfn.ANCHORARRAY($P$3))-_xlfn.XMATCH(AP$3,_xlfn.ANCHORARRAY($P$3))+1)&lt;=2),
                             OR(_xlfn.XMATCH($N22,_xlfn.ANCHORARRAY($N$5))&lt;=2,(COUNT(_xlfn.ANCHORARRAY($N$5))-_xlfn.XMATCH($N22,_xlfn.ANCHORARRAY($N$5))+1)&lt;=2),
OR(COUNT(_xlfn._xlws.FILTER($F$101:$F$108,($F$101:$F$108=AP$3)*($G$101:$G$108=$N22)))=1,
        ISODD(COUNT(_xlfn._xlws.SORT(_xlfn._xlws.FILTER($G$101:$G$108,($F$101:$F$108=AP$3)*($G$101:$G$108&lt;=$N22)))))),
OR(COUNT(_xlfn._xlws.FILTER($F$101:$F$108,($F$101:$F$108=AP$3)*($G$101:$G$108=$N22)))=1,
        ISODD(COUNT(_xlfn._xlws.SORT(_xlfn._xlws.FILTER($F$101:$F$108,($G$101:$G$108=$N22)*($F$101:$F$108&lt;=AP$3))))))
),$L$8,""))</f>
        <v>0.4</v>
      </c>
      <c r="AQ22" s="21" t="str" cm="1">
        <f t="array" ref="AQ22">IFERROR(ROUND(_xlfn.XLOOKUP(AQ$3&amp;$N22,$F$3:$F$643&amp;$G$3:$G$643,$H$3:$H$643,""),2),
                   IF(OR(
                             OR(_xlfn.XMATCH(AQ$3,_xlfn.ANCHORARRAY($P$3))&lt;=2,(COUNT(_xlfn.ANCHORARRAY($P$3))-_xlfn.XMATCH(AQ$3,_xlfn.ANCHORARRAY($P$3))+1)&lt;=2),
                             OR(_xlfn.XMATCH($N22,_xlfn.ANCHORARRAY($N$5))&lt;=2,(COUNT(_xlfn.ANCHORARRAY($N$5))-_xlfn.XMATCH($N22,_xlfn.ANCHORARRAY($N$5))+1)&lt;=2),
OR(COUNT(_xlfn._xlws.FILTER($F$101:$F$108,($F$101:$F$108=AQ$3)*($G$101:$G$108=$N22)))=1,
        ISODD(COUNT(_xlfn._xlws.SORT(_xlfn._xlws.FILTER($G$101:$G$108,($F$101:$F$108=AQ$3)*($G$101:$G$108&lt;=$N22)))))),
OR(COUNT(_xlfn._xlws.FILTER($F$101:$F$108,($F$101:$F$108=AQ$3)*($G$101:$G$108=$N22)))=1,
        ISODD(COUNT(_xlfn._xlws.SORT(_xlfn._xlws.FILTER($F$101:$F$108,($G$101:$G$108=$N22)*($F$101:$F$108&lt;=AQ$3))))))
),$L$8,""))</f>
        <v/>
      </c>
      <c r="AR22" s="21" cm="1">
        <f t="array" ref="AR22">IFERROR(ROUND(_xlfn.XLOOKUP(AR$3&amp;$N22,$F$3:$F$643&amp;$G$3:$G$643,$H$3:$H$643,""),2),
                   IF(OR(
                             OR(_xlfn.XMATCH(AR$3,_xlfn.ANCHORARRAY($P$3))&lt;=2,(COUNT(_xlfn.ANCHORARRAY($P$3))-_xlfn.XMATCH(AR$3,_xlfn.ANCHORARRAY($P$3))+1)&lt;=2),
                             OR(_xlfn.XMATCH($N22,_xlfn.ANCHORARRAY($N$5))&lt;=2,(COUNT(_xlfn.ANCHORARRAY($N$5))-_xlfn.XMATCH($N22,_xlfn.ANCHORARRAY($N$5))+1)&lt;=2),
OR(COUNT(_xlfn._xlws.FILTER($F$101:$F$108,($F$101:$F$108=AR$3)*($G$101:$G$108=$N22)))=1,
        ISODD(COUNT(_xlfn._xlws.SORT(_xlfn._xlws.FILTER($G$101:$G$108,($F$101:$F$108=AR$3)*($G$101:$G$108&lt;=$N22)))))),
OR(COUNT(_xlfn._xlws.FILTER($F$101:$F$108,($F$101:$F$108=AR$3)*($G$101:$G$108=$N22)))=1,
        ISODD(COUNT(_xlfn._xlws.SORT(_xlfn._xlws.FILTER($F$101:$F$108,($G$101:$G$108=$N22)*($F$101:$F$108&lt;=AR$3))))))
),$L$8,""))</f>
        <v>0</v>
      </c>
      <c r="AS22" s="21" cm="1">
        <f t="array" ref="AS22">IFERROR(ROUND(_xlfn.XLOOKUP(AS$3&amp;$N22,$F$3:$F$643&amp;$G$3:$G$643,$H$3:$H$643,""),2),
                   IF(OR(
                             OR(_xlfn.XMATCH(AS$3,_xlfn.ANCHORARRAY($P$3))&lt;=2,(COUNT(_xlfn.ANCHORARRAY($P$3))-_xlfn.XMATCH(AS$3,_xlfn.ANCHORARRAY($P$3))+1)&lt;=2),
                             OR(_xlfn.XMATCH($N22,_xlfn.ANCHORARRAY($N$5))&lt;=2,(COUNT(_xlfn.ANCHORARRAY($N$5))-_xlfn.XMATCH($N22,_xlfn.ANCHORARRAY($N$5))+1)&lt;=2),
OR(COUNT(_xlfn._xlws.FILTER($F$101:$F$108,($F$101:$F$108=AS$3)*($G$101:$G$108=$N22)))=1,
        ISODD(COUNT(_xlfn._xlws.SORT(_xlfn._xlws.FILTER($G$101:$G$108,($F$101:$F$108=AS$3)*($G$101:$G$108&lt;=$N22)))))),
OR(COUNT(_xlfn._xlws.FILTER($F$101:$F$108,($F$101:$F$108=AS$3)*($G$101:$G$108=$N22)))=1,
        ISODD(COUNT(_xlfn._xlws.SORT(_xlfn._xlws.FILTER($F$101:$F$108,($G$101:$G$108=$N22)*($F$101:$F$108&lt;=AS$3))))))
),$L$8,""))</f>
        <v>0</v>
      </c>
      <c r="AT22" s="21" cm="1">
        <f t="array" ref="AT22">IFERROR(ROUND(_xlfn.XLOOKUP(AT$3&amp;$N22,$F$3:$F$643&amp;$G$3:$G$643,$H$3:$H$643,""),2),
                   IF(OR(
                             OR(_xlfn.XMATCH(AT$3,_xlfn.ANCHORARRAY($P$3))&lt;=2,(COUNT(_xlfn.ANCHORARRAY($P$3))-_xlfn.XMATCH(AT$3,_xlfn.ANCHORARRAY($P$3))+1)&lt;=2),
                             OR(_xlfn.XMATCH($N22,_xlfn.ANCHORARRAY($N$5))&lt;=2,(COUNT(_xlfn.ANCHORARRAY($N$5))-_xlfn.XMATCH($N22,_xlfn.ANCHORARRAY($N$5))+1)&lt;=2),
OR(COUNT(_xlfn._xlws.FILTER($F$101:$F$108,($F$101:$F$108=AT$3)*($G$101:$G$108=$N22)))=1,
        ISODD(COUNT(_xlfn._xlws.SORT(_xlfn._xlws.FILTER($G$101:$G$108,($F$101:$F$108=AT$3)*($G$101:$G$108&lt;=$N22)))))),
OR(COUNT(_xlfn._xlws.FILTER($F$101:$F$108,($F$101:$F$108=AT$3)*($G$101:$G$108=$N22)))=1,
        ISODD(COUNT(_xlfn._xlws.SORT(_xlfn._xlws.FILTER($F$101:$F$108,($G$101:$G$108=$N22)*($F$101:$F$108&lt;=AT$3))))))
),$L$8,""))</f>
        <v>0</v>
      </c>
      <c r="AU22" s="21" cm="1">
        <f t="array" ref="AU22">IFERROR(ROUND(_xlfn.XLOOKUP(AU$3&amp;$N22,$F$3:$F$643&amp;$G$3:$G$643,$H$3:$H$643,""),2),
                   IF(OR(
                             OR(_xlfn.XMATCH(AU$3,_xlfn.ANCHORARRAY($P$3))&lt;=2,(COUNT(_xlfn.ANCHORARRAY($P$3))-_xlfn.XMATCH(AU$3,_xlfn.ANCHORARRAY($P$3))+1)&lt;=2),
                             OR(_xlfn.XMATCH($N22,_xlfn.ANCHORARRAY($N$5))&lt;=2,(COUNT(_xlfn.ANCHORARRAY($N$5))-_xlfn.XMATCH($N22,_xlfn.ANCHORARRAY($N$5))+1)&lt;=2),
OR(COUNT(_xlfn._xlws.FILTER($F$101:$F$108,($F$101:$F$108=AU$3)*($G$101:$G$108=$N22)))=1,
        ISODD(COUNT(_xlfn._xlws.SORT(_xlfn._xlws.FILTER($G$101:$G$108,($F$101:$F$108=AU$3)*($G$101:$G$108&lt;=$N22)))))),
OR(COUNT(_xlfn._xlws.FILTER($F$101:$F$108,($F$101:$F$108=AU$3)*($G$101:$G$108=$N22)))=1,
        ISODD(COUNT(_xlfn._xlws.SORT(_xlfn._xlws.FILTER($F$101:$F$108,($G$101:$G$108=$N22)*($F$101:$F$108&lt;=AU$3))))))
),$L$8,""))</f>
        <v>0</v>
      </c>
      <c r="AV22" s="21" cm="1">
        <f t="array" ref="AV22">IFERROR(ROUND(_xlfn.XLOOKUP(AV$3&amp;$N22,$F$3:$F$643&amp;$G$3:$G$643,$H$3:$H$643,""),2),
                   IF(OR(
                             OR(_xlfn.XMATCH(AV$3,_xlfn.ANCHORARRAY($P$3))&lt;=2,(COUNT(_xlfn.ANCHORARRAY($P$3))-_xlfn.XMATCH(AV$3,_xlfn.ANCHORARRAY($P$3))+1)&lt;=2),
                             OR(_xlfn.XMATCH($N22,_xlfn.ANCHORARRAY($N$5))&lt;=2,(COUNT(_xlfn.ANCHORARRAY($N$5))-_xlfn.XMATCH($N22,_xlfn.ANCHORARRAY($N$5))+1)&lt;=2),
OR(COUNT(_xlfn._xlws.FILTER($F$101:$F$108,($F$101:$F$108=AV$3)*($G$101:$G$108=$N22)))=1,
        ISODD(COUNT(_xlfn._xlws.SORT(_xlfn._xlws.FILTER($G$101:$G$108,($F$101:$F$108=AV$3)*($G$101:$G$108&lt;=$N22)))))),
OR(COUNT(_xlfn._xlws.FILTER($F$101:$F$108,($F$101:$F$108=AV$3)*($G$101:$G$108=$N22)))=1,
        ISODD(COUNT(_xlfn._xlws.SORT(_xlfn._xlws.FILTER($F$101:$F$108,($G$101:$G$108=$N22)*($F$101:$F$108&lt;=AV$3))))))
),$L$8,""))</f>
        <v>-9</v>
      </c>
      <c r="AW22" s="21" cm="1">
        <f t="array" ref="AW22">IFERROR(ROUND(_xlfn.XLOOKUP(AW$3&amp;$N22,$F$3:$F$643&amp;$G$3:$G$643,$H$3:$H$643,""),2),
                   IF(OR(
                             OR(_xlfn.XMATCH(AW$3,_xlfn.ANCHORARRAY($P$3))&lt;=2,(COUNT(_xlfn.ANCHORARRAY($P$3))-_xlfn.XMATCH(AW$3,_xlfn.ANCHORARRAY($P$3))+1)&lt;=2),
                             OR(_xlfn.XMATCH($N22,_xlfn.ANCHORARRAY($N$5))&lt;=2,(COUNT(_xlfn.ANCHORARRAY($N$5))-_xlfn.XMATCH($N22,_xlfn.ANCHORARRAY($N$5))+1)&lt;=2),
OR(COUNT(_xlfn._xlws.FILTER($F$101:$F$108,($F$101:$F$108=AW$3)*($G$101:$G$108=$N22)))=1,
        ISODD(COUNT(_xlfn._xlws.SORT(_xlfn._xlws.FILTER($G$101:$G$108,($F$101:$F$108=AW$3)*($G$101:$G$108&lt;=$N22)))))),
OR(COUNT(_xlfn._xlws.FILTER($F$101:$F$108,($F$101:$F$108=AW$3)*($G$101:$G$108=$N22)))=1,
        ISODD(COUNT(_xlfn._xlws.SORT(_xlfn._xlws.FILTER($F$101:$F$108,($G$101:$G$108=$N22)*($F$101:$F$108&lt;=AW$3))))))
),$L$8,""))</f>
        <v>-9</v>
      </c>
      <c r="AX22" s="21"/>
      <c r="AY22" s="21"/>
      <c r="AZ22" s="15"/>
      <c r="BA22" s="77"/>
      <c r="BB22" s="98" t="str">
        <f t="shared" si="5"/>
        <v xml:space="preserve">-9-900.40.4000.40000-9-9; </v>
      </c>
      <c r="BC22" s="98" t="s">
        <v>580</v>
      </c>
      <c r="BD22" s="77"/>
      <c r="BE22" s="77"/>
      <c r="BF22" s="77"/>
      <c r="BG22" s="77"/>
      <c r="BH22" s="77"/>
      <c r="BJ22"/>
      <c r="BK22">
        <v>20</v>
      </c>
      <c r="BL22" s="33" t="e">
        <f>"X = ["&amp;_xlfn.CONCAT(BL3:BL20)&amp;"]"</f>
        <v>#REF!</v>
      </c>
    </row>
    <row r="23" spans="1:64" ht="20.100000000000001" customHeight="1" x14ac:dyDescent="0.3">
      <c r="A23" s="7" t="s">
        <v>78</v>
      </c>
      <c r="B23" s="27" t="s">
        <v>60</v>
      </c>
      <c r="C23" s="28">
        <f t="shared" si="1"/>
        <v>52.825400000000002</v>
      </c>
      <c r="D23" s="29">
        <f t="shared" si="1"/>
        <v>113.57089999999999</v>
      </c>
      <c r="E23" s="67">
        <f t="shared" si="1"/>
        <v>0</v>
      </c>
      <c r="F23" s="28">
        <f t="shared" si="2"/>
        <v>9.8000000000000007</v>
      </c>
      <c r="G23" s="29">
        <f t="shared" si="3"/>
        <v>8.52</v>
      </c>
      <c r="H23" s="30">
        <f t="shared" si="4"/>
        <v>0</v>
      </c>
      <c r="I23" s="8" t="str" cm="1">
        <f t="array" ref="I23">_xlfn.CONCAT(ROUND(F23:H23,2)&amp;", ")</f>
        <v xml:space="preserve">9.8, 8.52, 0, </v>
      </c>
      <c r="J23" s="8"/>
      <c r="K23" s="7" t="str" cm="1">
        <f t="array" aca="1" ref="K23" ca="1">LOWER(INDEX($C$2:$E$2,1,ROW(A3)))&amp;" = ["&amp;_xlfn.CONCAT(ROUND(OFFSET($F$144:$F$390,,ROW(A3)-1),2)&amp;", ")&amp;"]"</f>
        <v>z = [0, 0.7, 0.5, 0.6, 0.7, 0, 0.4, 0.4, 0.4, 0.4, 0, 0.6, 0.5, 0.7, 0, 0, 0, -0.4, -0.6, -0.6, -0.4, 2.7, 0.4, -1, -0.9, -0.7, 0.6, 0.7, -1, -1.3, -1.1, 0.4, 3.3, 0.4, -1.1, -1.4, -1.1, 0, 0.6, -1, -1.3, -1, 0.4, 2.5, 0, -0.8, -1.1, -0.9, 0.4, 0, -0.5, -0.6, -0.6, 0, 1.3, 0, -0.4, -0.4, -0.4, 0, -0.4, 1.1, 2.2, 1.2, 0.6, 0, 0.4, 1.1, 1.4, 0.9, -0.4, 0, 0.4, 0.4, 0.4, 0.4, 0.4, 0, 0.4, 0.4, -0.4, -0.4, -0.4, 0, -0.4, -0.7, -0.4, 0.9, 0.5, 0, 0.4, 0.4, 0, -0.4, -0.4, 0.4, 0.4, 0.4, 0.4, 0.4, 0, 0, 0, -0.4, -0.4, -0.5, -0.4, 0.8, 0.5, 0, 0.4, 0.4, 0.4, 0, 0, 0.4, 0, 0.4, 0.8, 0.4, 1.2, 1, 0, 0.4, 0, 0, 0, 0.5, 0, 0, 0, 0, 0.4, 0.4, 0, 0, 0, 0, 0, 0.4, 0, 0, 0, 0, 0, 0, 0, 0, 0, 0.4, 0.4, 0.4, 0.5, 0.7, 0.8, 0.4, 0.4, 0, 0, 0, 0, 0.4, 0.4, 0.4, 0.4, 0.4, -0.4, 0, 0, 0, 0, 0.4, -0.4, -0.4, 0, 1, 0.9, 0.5, 0.5, 0, 0, 0.6, 0.5, 0.4, 0.4, 0.4, -0.4, -0.4, 0.4, 0.8, 0, -0.4, 0, 0.5, 0.4, -0.4, -0.4, 0, -0.4, -0.4, 0, 0.4, 0.4, 0.4, 0.4, 0.4, 0.4, -0.4, -0.4, 0.5, 1.3, 1.7, 2.5, 0.4, 0.4, 0.4, 0, 0, 0.5, 0.4, 0.4, 1, 0.8, 1, 1.3, 0.4, 0, 0.9, 0.9, 2.3, 1.5, 0, 0, 0, 0, 0, 0, 0, 0, 0, 1.2, 1.5, 2, 3.2, 2.9, 2.9, 1.8, ]</v>
      </c>
      <c r="L23" s="8"/>
      <c r="M23" s="8"/>
      <c r="N23" s="31">
        <v>8.4700000000000006</v>
      </c>
      <c r="O23" s="15"/>
      <c r="P23" s="21" cm="1">
        <f t="array" ref="P23">IFERROR(ROUND(_xlfn.XLOOKUP(P$3&amp;$N23,$F$3:$F$643&amp;$G$3:$G$643,$H$3:$H$643,""),2),
                   IF(OR(
                             OR(_xlfn.XMATCH(P$3,_xlfn.ANCHORARRAY($P$3))&lt;=2,(COUNT(_xlfn.ANCHORARRAY($P$3))-_xlfn.XMATCH(P$3,_xlfn.ANCHORARRAY($P$3))+1)&lt;=2),
                             OR(_xlfn.XMATCH($N23,_xlfn.ANCHORARRAY($N$5))&lt;=2,(COUNT(_xlfn.ANCHORARRAY($N$5))-_xlfn.XMATCH($N23,_xlfn.ANCHORARRAY($N$5))+1)&lt;=2),
OR(COUNT(_xlfn._xlws.FILTER($F$101:$F$108,($F$101:$F$108=P$3)*($G$101:$G$108=$N23)))=1,
        ISODD(COUNT(_xlfn._xlws.SORT(_xlfn._xlws.FILTER($G$101:$G$108,($F$101:$F$108=P$3)*($G$101:$G$108&lt;=$N23)))))),
OR(COUNT(_xlfn._xlws.FILTER($F$101:$F$108,($F$101:$F$108=P$3)*($G$101:$G$108=$N23)))=1,
        ISODD(COUNT(_xlfn._xlws.SORT(_xlfn._xlws.FILTER($F$101:$F$108,($G$101:$G$108=$N23)*($F$101:$F$108&lt;=P$3))))))
),$L$8,""))</f>
        <v>-9</v>
      </c>
      <c r="Q23" s="21" cm="1">
        <f t="array" ref="Q23">IFERROR(ROUND(_xlfn.XLOOKUP(Q$3&amp;$N23,$F$3:$F$643&amp;$G$3:$G$643,$H$3:$H$643,""),2),
                   IF(OR(
                             OR(_xlfn.XMATCH(Q$3,_xlfn.ANCHORARRAY($P$3))&lt;=2,(COUNT(_xlfn.ANCHORARRAY($P$3))-_xlfn.XMATCH(Q$3,_xlfn.ANCHORARRAY($P$3))+1)&lt;=2),
                             OR(_xlfn.XMATCH($N23,_xlfn.ANCHORARRAY($N$5))&lt;=2,(COUNT(_xlfn.ANCHORARRAY($N$5))-_xlfn.XMATCH($N23,_xlfn.ANCHORARRAY($N$5))+1)&lt;=2),
OR(COUNT(_xlfn._xlws.FILTER($F$101:$F$108,($F$101:$F$108=Q$3)*($G$101:$G$108=$N23)))=1,
        ISODD(COUNT(_xlfn._xlws.SORT(_xlfn._xlws.FILTER($G$101:$G$108,($F$101:$F$108=Q$3)*($G$101:$G$108&lt;=$N23)))))),
OR(COUNT(_xlfn._xlws.FILTER($F$101:$F$108,($F$101:$F$108=Q$3)*($G$101:$G$108=$N23)))=1,
        ISODD(COUNT(_xlfn._xlws.SORT(_xlfn._xlws.FILTER($F$101:$F$108,($G$101:$G$108=$N23)*($F$101:$F$108&lt;=Q$3))))))
),$L$8,""))</f>
        <v>-9</v>
      </c>
      <c r="R23" s="21" t="str" cm="1">
        <f t="array" ref="R23">IFERROR(ROUND(_xlfn.XLOOKUP(R$3&amp;$N23,$F$3:$F$643&amp;$G$3:$G$643,$H$3:$H$643,""),2),
                   IF(OR(
                             OR(_xlfn.XMATCH(R$3,_xlfn.ANCHORARRAY($P$3))&lt;=2,(COUNT(_xlfn.ANCHORARRAY($P$3))-_xlfn.XMATCH(R$3,_xlfn.ANCHORARRAY($P$3))+1)&lt;=2),
                             OR(_xlfn.XMATCH($N23,_xlfn.ANCHORARRAY($N$5))&lt;=2,(COUNT(_xlfn.ANCHORARRAY($N$5))-_xlfn.XMATCH($N23,_xlfn.ANCHORARRAY($N$5))+1)&lt;=2),
OR(COUNT(_xlfn._xlws.FILTER($F$101:$F$108,($F$101:$F$108=R$3)*($G$101:$G$108=$N23)))=1,
        ISODD(COUNT(_xlfn._xlws.SORT(_xlfn._xlws.FILTER($G$101:$G$108,($F$101:$F$108=R$3)*($G$101:$G$108&lt;=$N23)))))),
OR(COUNT(_xlfn._xlws.FILTER($F$101:$F$108,($F$101:$F$108=R$3)*($G$101:$G$108=$N23)))=1,
        ISODD(COUNT(_xlfn._xlws.SORT(_xlfn._xlws.FILTER($F$101:$F$108,($G$101:$G$108=$N23)*($F$101:$F$108&lt;=R$3))))))
),$L$8,""))</f>
        <v/>
      </c>
      <c r="S23" s="21" t="str" cm="1">
        <f t="array" ref="S23">IFERROR(ROUND(_xlfn.XLOOKUP(S$3&amp;$N23,$F$3:$F$643&amp;$G$3:$G$643,$H$3:$H$643,""),2),
                   IF(OR(
                             OR(_xlfn.XMATCH(S$3,_xlfn.ANCHORARRAY($P$3))&lt;=2,(COUNT(_xlfn.ANCHORARRAY($P$3))-_xlfn.XMATCH(S$3,_xlfn.ANCHORARRAY($P$3))+1)&lt;=2),
                             OR(_xlfn.XMATCH($N23,_xlfn.ANCHORARRAY($N$5))&lt;=2,(COUNT(_xlfn.ANCHORARRAY($N$5))-_xlfn.XMATCH($N23,_xlfn.ANCHORARRAY($N$5))+1)&lt;=2),
OR(COUNT(_xlfn._xlws.FILTER($F$101:$F$108,($F$101:$F$108=S$3)*($G$101:$G$108=$N23)))=1,
        ISODD(COUNT(_xlfn._xlws.SORT(_xlfn._xlws.FILTER($G$101:$G$108,($F$101:$F$108=S$3)*($G$101:$G$108&lt;=$N23)))))),
OR(COUNT(_xlfn._xlws.FILTER($F$101:$F$108,($F$101:$F$108=S$3)*($G$101:$G$108=$N23)))=1,
        ISODD(COUNT(_xlfn._xlws.SORT(_xlfn._xlws.FILTER($F$101:$F$108,($G$101:$G$108=$N23)*($F$101:$F$108&lt;=S$3))))))
),$L$8,""))</f>
        <v/>
      </c>
      <c r="T23" s="21" t="str" cm="1">
        <f t="array" ref="T23">IFERROR(ROUND(_xlfn.XLOOKUP(T$3&amp;$N23,$F$3:$F$643&amp;$G$3:$G$643,$H$3:$H$643,""),2),
                   IF(OR(
                             OR(_xlfn.XMATCH(T$3,_xlfn.ANCHORARRAY($P$3))&lt;=2,(COUNT(_xlfn.ANCHORARRAY($P$3))-_xlfn.XMATCH(T$3,_xlfn.ANCHORARRAY($P$3))+1)&lt;=2),
                             OR(_xlfn.XMATCH($N23,_xlfn.ANCHORARRAY($N$5))&lt;=2,(COUNT(_xlfn.ANCHORARRAY($N$5))-_xlfn.XMATCH($N23,_xlfn.ANCHORARRAY($N$5))+1)&lt;=2),
OR(COUNT(_xlfn._xlws.FILTER($F$101:$F$108,($F$101:$F$108=T$3)*($G$101:$G$108=$N23)))=1,
        ISODD(COUNT(_xlfn._xlws.SORT(_xlfn._xlws.FILTER($G$101:$G$108,($F$101:$F$108=T$3)*($G$101:$G$108&lt;=$N23)))))),
OR(COUNT(_xlfn._xlws.FILTER($F$101:$F$108,($F$101:$F$108=T$3)*($G$101:$G$108=$N23)))=1,
        ISODD(COUNT(_xlfn._xlws.SORT(_xlfn._xlws.FILTER($F$101:$F$108,($G$101:$G$108=$N23)*($F$101:$F$108&lt;=T$3))))))
),$L$8,""))</f>
        <v/>
      </c>
      <c r="U23" s="21" t="str" cm="1">
        <f t="array" ref="U23">IFERROR(ROUND(_xlfn.XLOOKUP(U$3&amp;$N23,$F$3:$F$643&amp;$G$3:$G$643,$H$3:$H$643,""),2),
                   IF(OR(
                             OR(_xlfn.XMATCH(U$3,_xlfn.ANCHORARRAY($P$3))&lt;=2,(COUNT(_xlfn.ANCHORARRAY($P$3))-_xlfn.XMATCH(U$3,_xlfn.ANCHORARRAY($P$3))+1)&lt;=2),
                             OR(_xlfn.XMATCH($N23,_xlfn.ANCHORARRAY($N$5))&lt;=2,(COUNT(_xlfn.ANCHORARRAY($N$5))-_xlfn.XMATCH($N23,_xlfn.ANCHORARRAY($N$5))+1)&lt;=2),
OR(COUNT(_xlfn._xlws.FILTER($F$101:$F$108,($F$101:$F$108=U$3)*($G$101:$G$108=$N23)))=1,
        ISODD(COUNT(_xlfn._xlws.SORT(_xlfn._xlws.FILTER($G$101:$G$108,($F$101:$F$108=U$3)*($G$101:$G$108&lt;=$N23)))))),
OR(COUNT(_xlfn._xlws.FILTER($F$101:$F$108,($F$101:$F$108=U$3)*($G$101:$G$108=$N23)))=1,
        ISODD(COUNT(_xlfn._xlws.SORT(_xlfn._xlws.FILTER($F$101:$F$108,($G$101:$G$108=$N23)*($F$101:$F$108&lt;=U$3))))))
),$L$8,""))</f>
        <v/>
      </c>
      <c r="V23" s="21" t="str" cm="1">
        <f t="array" ref="V23">IFERROR(ROUND(_xlfn.XLOOKUP(V$3&amp;$N23,$F$3:$F$643&amp;$G$3:$G$643,$H$3:$H$643,""),2),
                   IF(OR(
                             OR(_xlfn.XMATCH(V$3,_xlfn.ANCHORARRAY($P$3))&lt;=2,(COUNT(_xlfn.ANCHORARRAY($P$3))-_xlfn.XMATCH(V$3,_xlfn.ANCHORARRAY($P$3))+1)&lt;=2),
                             OR(_xlfn.XMATCH($N23,_xlfn.ANCHORARRAY($N$5))&lt;=2,(COUNT(_xlfn.ANCHORARRAY($N$5))-_xlfn.XMATCH($N23,_xlfn.ANCHORARRAY($N$5))+1)&lt;=2),
OR(COUNT(_xlfn._xlws.FILTER($F$101:$F$108,($F$101:$F$108=V$3)*($G$101:$G$108=$N23)))=1,
        ISODD(COUNT(_xlfn._xlws.SORT(_xlfn._xlws.FILTER($G$101:$G$108,($F$101:$F$108=V$3)*($G$101:$G$108&lt;=$N23)))))),
OR(COUNT(_xlfn._xlws.FILTER($F$101:$F$108,($F$101:$F$108=V$3)*($G$101:$G$108=$N23)))=1,
        ISODD(COUNT(_xlfn._xlws.SORT(_xlfn._xlws.FILTER($F$101:$F$108,($G$101:$G$108=$N23)*($F$101:$F$108&lt;=V$3))))))
),$L$8,""))</f>
        <v/>
      </c>
      <c r="W23" s="21" t="str" cm="1">
        <f t="array" ref="W23">IFERROR(ROUND(_xlfn.XLOOKUP(W$3&amp;$N23,$F$3:$F$643&amp;$G$3:$G$643,$H$3:$H$643,""),2),
                   IF(OR(
                             OR(_xlfn.XMATCH(W$3,_xlfn.ANCHORARRAY($P$3))&lt;=2,(COUNT(_xlfn.ANCHORARRAY($P$3))-_xlfn.XMATCH(W$3,_xlfn.ANCHORARRAY($P$3))+1)&lt;=2),
                             OR(_xlfn.XMATCH($N23,_xlfn.ANCHORARRAY($N$5))&lt;=2,(COUNT(_xlfn.ANCHORARRAY($N$5))-_xlfn.XMATCH($N23,_xlfn.ANCHORARRAY($N$5))+1)&lt;=2),
OR(COUNT(_xlfn._xlws.FILTER($F$101:$F$108,($F$101:$F$108=W$3)*($G$101:$G$108=$N23)))=1,
        ISODD(COUNT(_xlfn._xlws.SORT(_xlfn._xlws.FILTER($G$101:$G$108,($F$101:$F$108=W$3)*($G$101:$G$108&lt;=$N23)))))),
OR(COUNT(_xlfn._xlws.FILTER($F$101:$F$108,($F$101:$F$108=W$3)*($G$101:$G$108=$N23)))=1,
        ISODD(COUNT(_xlfn._xlws.SORT(_xlfn._xlws.FILTER($F$101:$F$108,($G$101:$G$108=$N23)*($F$101:$F$108&lt;=W$3))))))
),$L$8,""))</f>
        <v/>
      </c>
      <c r="X23" s="21" t="str" cm="1">
        <f t="array" ref="X23">IFERROR(ROUND(_xlfn.XLOOKUP(X$3&amp;$N23,$F$3:$F$643&amp;$G$3:$G$643,$H$3:$H$643,""),2),
                   IF(OR(
                             OR(_xlfn.XMATCH(X$3,_xlfn.ANCHORARRAY($P$3))&lt;=2,(COUNT(_xlfn.ANCHORARRAY($P$3))-_xlfn.XMATCH(X$3,_xlfn.ANCHORARRAY($P$3))+1)&lt;=2),
                             OR(_xlfn.XMATCH($N23,_xlfn.ANCHORARRAY($N$5))&lt;=2,(COUNT(_xlfn.ANCHORARRAY($N$5))-_xlfn.XMATCH($N23,_xlfn.ANCHORARRAY($N$5))+1)&lt;=2),
OR(COUNT(_xlfn._xlws.FILTER($F$101:$F$108,($F$101:$F$108=X$3)*($G$101:$G$108=$N23)))=1,
        ISODD(COUNT(_xlfn._xlws.SORT(_xlfn._xlws.FILTER($G$101:$G$108,($F$101:$F$108=X$3)*($G$101:$G$108&lt;=$N23)))))),
OR(COUNT(_xlfn._xlws.FILTER($F$101:$F$108,($F$101:$F$108=X$3)*($G$101:$G$108=$N23)))=1,
        ISODD(COUNT(_xlfn._xlws.SORT(_xlfn._xlws.FILTER($F$101:$F$108,($G$101:$G$108=$N23)*($F$101:$F$108&lt;=X$3))))))
),$L$8,""))</f>
        <v/>
      </c>
      <c r="Y23" s="21" t="str" cm="1">
        <f t="array" ref="Y23">IFERROR(ROUND(_xlfn.XLOOKUP(Y$3&amp;$N23,$F$3:$F$643&amp;$G$3:$G$643,$H$3:$H$643,""),2),
                   IF(OR(
                             OR(_xlfn.XMATCH(Y$3,_xlfn.ANCHORARRAY($P$3))&lt;=2,(COUNT(_xlfn.ANCHORARRAY($P$3))-_xlfn.XMATCH(Y$3,_xlfn.ANCHORARRAY($P$3))+1)&lt;=2),
                             OR(_xlfn.XMATCH($N23,_xlfn.ANCHORARRAY($N$5))&lt;=2,(COUNT(_xlfn.ANCHORARRAY($N$5))-_xlfn.XMATCH($N23,_xlfn.ANCHORARRAY($N$5))+1)&lt;=2),
OR(COUNT(_xlfn._xlws.FILTER($F$101:$F$108,($F$101:$F$108=Y$3)*($G$101:$G$108=$N23)))=1,
        ISODD(COUNT(_xlfn._xlws.SORT(_xlfn._xlws.FILTER($G$101:$G$108,($F$101:$F$108=Y$3)*($G$101:$G$108&lt;=$N23)))))),
OR(COUNT(_xlfn._xlws.FILTER($F$101:$F$108,($F$101:$F$108=Y$3)*($G$101:$G$108=$N23)))=1,
        ISODD(COUNT(_xlfn._xlws.SORT(_xlfn._xlws.FILTER($F$101:$F$108,($G$101:$G$108=$N23)*($F$101:$F$108&lt;=Y$3))))))
),$L$8,""))</f>
        <v/>
      </c>
      <c r="Z23" s="21" t="str" cm="1">
        <f t="array" ref="Z23">IFERROR(ROUND(_xlfn.XLOOKUP(Z$3&amp;$N23,$F$3:$F$643&amp;$G$3:$G$643,$H$3:$H$643,""),2),
                   IF(OR(
                             OR(_xlfn.XMATCH(Z$3,_xlfn.ANCHORARRAY($P$3))&lt;=2,(COUNT(_xlfn.ANCHORARRAY($P$3))-_xlfn.XMATCH(Z$3,_xlfn.ANCHORARRAY($P$3))+1)&lt;=2),
                             OR(_xlfn.XMATCH($N23,_xlfn.ANCHORARRAY($N$5))&lt;=2,(COUNT(_xlfn.ANCHORARRAY($N$5))-_xlfn.XMATCH($N23,_xlfn.ANCHORARRAY($N$5))+1)&lt;=2),
OR(COUNT(_xlfn._xlws.FILTER($F$101:$F$108,($F$101:$F$108=Z$3)*($G$101:$G$108=$N23)))=1,
        ISODD(COUNT(_xlfn._xlws.SORT(_xlfn._xlws.FILTER($G$101:$G$108,($F$101:$F$108=Z$3)*($G$101:$G$108&lt;=$N23)))))),
OR(COUNT(_xlfn._xlws.FILTER($F$101:$F$108,($F$101:$F$108=Z$3)*($G$101:$G$108=$N23)))=1,
        ISODD(COUNT(_xlfn._xlws.SORT(_xlfn._xlws.FILTER($F$101:$F$108,($G$101:$G$108=$N23)*($F$101:$F$108&lt;=Z$3))))))
),$L$8,""))</f>
        <v/>
      </c>
      <c r="AA23" s="21" t="str" cm="1">
        <f t="array" ref="AA23">IFERROR(ROUND(_xlfn.XLOOKUP(AA$3&amp;$N23,$F$3:$F$643&amp;$G$3:$G$643,$H$3:$H$643,""),2),
                   IF(OR(
                             OR(_xlfn.XMATCH(AA$3,_xlfn.ANCHORARRAY($P$3))&lt;=2,(COUNT(_xlfn.ANCHORARRAY($P$3))-_xlfn.XMATCH(AA$3,_xlfn.ANCHORARRAY($P$3))+1)&lt;=2),
                             OR(_xlfn.XMATCH($N23,_xlfn.ANCHORARRAY($N$5))&lt;=2,(COUNT(_xlfn.ANCHORARRAY($N$5))-_xlfn.XMATCH($N23,_xlfn.ANCHORARRAY($N$5))+1)&lt;=2),
OR(COUNT(_xlfn._xlws.FILTER($F$101:$F$108,($F$101:$F$108=AA$3)*($G$101:$G$108=$N23)))=1,
        ISODD(COUNT(_xlfn._xlws.SORT(_xlfn._xlws.FILTER($G$101:$G$108,($F$101:$F$108=AA$3)*($G$101:$G$108&lt;=$N23)))))),
OR(COUNT(_xlfn._xlws.FILTER($F$101:$F$108,($F$101:$F$108=AA$3)*($G$101:$G$108=$N23)))=1,
        ISODD(COUNT(_xlfn._xlws.SORT(_xlfn._xlws.FILTER($F$101:$F$108,($G$101:$G$108=$N23)*($F$101:$F$108&lt;=AA$3))))))
),$L$8,""))</f>
        <v/>
      </c>
      <c r="AB23" s="21" t="str" cm="1">
        <f t="array" ref="AB23">IFERROR(ROUND(_xlfn.XLOOKUP(AB$3&amp;$N23,$F$3:$F$643&amp;$G$3:$G$643,$H$3:$H$643,""),2),
                   IF(OR(
                             OR(_xlfn.XMATCH(AB$3,_xlfn.ANCHORARRAY($P$3))&lt;=2,(COUNT(_xlfn.ANCHORARRAY($P$3))-_xlfn.XMATCH(AB$3,_xlfn.ANCHORARRAY($P$3))+1)&lt;=2),
                             OR(_xlfn.XMATCH($N23,_xlfn.ANCHORARRAY($N$5))&lt;=2,(COUNT(_xlfn.ANCHORARRAY($N$5))-_xlfn.XMATCH($N23,_xlfn.ANCHORARRAY($N$5))+1)&lt;=2),
OR(COUNT(_xlfn._xlws.FILTER($F$101:$F$108,($F$101:$F$108=AB$3)*($G$101:$G$108=$N23)))=1,
        ISODD(COUNT(_xlfn._xlws.SORT(_xlfn._xlws.FILTER($G$101:$G$108,($F$101:$F$108=AB$3)*($G$101:$G$108&lt;=$N23)))))),
OR(COUNT(_xlfn._xlws.FILTER($F$101:$F$108,($F$101:$F$108=AB$3)*($G$101:$G$108=$N23)))=1,
        ISODD(COUNT(_xlfn._xlws.SORT(_xlfn._xlws.FILTER($F$101:$F$108,($G$101:$G$108=$N23)*($F$101:$F$108&lt;=AB$3))))))
),$L$8,""))</f>
        <v/>
      </c>
      <c r="AC23" s="21" t="str" cm="1">
        <f t="array" ref="AC23">IFERROR(ROUND(_xlfn.XLOOKUP(AC$3&amp;$N23,$F$3:$F$643&amp;$G$3:$G$643,$H$3:$H$643,""),2),
                   IF(OR(
                             OR(_xlfn.XMATCH(AC$3,_xlfn.ANCHORARRAY($P$3))&lt;=2,(COUNT(_xlfn.ANCHORARRAY($P$3))-_xlfn.XMATCH(AC$3,_xlfn.ANCHORARRAY($P$3))+1)&lt;=2),
                             OR(_xlfn.XMATCH($N23,_xlfn.ANCHORARRAY($N$5))&lt;=2,(COUNT(_xlfn.ANCHORARRAY($N$5))-_xlfn.XMATCH($N23,_xlfn.ANCHORARRAY($N$5))+1)&lt;=2),
OR(COUNT(_xlfn._xlws.FILTER($F$101:$F$108,($F$101:$F$108=AC$3)*($G$101:$G$108=$N23)))=1,
        ISODD(COUNT(_xlfn._xlws.SORT(_xlfn._xlws.FILTER($G$101:$G$108,($F$101:$F$108=AC$3)*($G$101:$G$108&lt;=$N23)))))),
OR(COUNT(_xlfn._xlws.FILTER($F$101:$F$108,($F$101:$F$108=AC$3)*($G$101:$G$108=$N23)))=1,
        ISODD(COUNT(_xlfn._xlws.SORT(_xlfn._xlws.FILTER($F$101:$F$108,($G$101:$G$108=$N23)*($F$101:$F$108&lt;=AC$3))))))
),$L$8,""))</f>
        <v/>
      </c>
      <c r="AD23" s="21" t="str" cm="1">
        <f t="array" ref="AD23">IFERROR(ROUND(_xlfn.XLOOKUP(AD$3&amp;$N23,$F$3:$F$643&amp;$G$3:$G$643,$H$3:$H$643,""),2),
                   IF(OR(
                             OR(_xlfn.XMATCH(AD$3,_xlfn.ANCHORARRAY($P$3))&lt;=2,(COUNT(_xlfn.ANCHORARRAY($P$3))-_xlfn.XMATCH(AD$3,_xlfn.ANCHORARRAY($P$3))+1)&lt;=2),
                             OR(_xlfn.XMATCH($N23,_xlfn.ANCHORARRAY($N$5))&lt;=2,(COUNT(_xlfn.ANCHORARRAY($N$5))-_xlfn.XMATCH($N23,_xlfn.ANCHORARRAY($N$5))+1)&lt;=2),
OR(COUNT(_xlfn._xlws.FILTER($F$101:$F$108,($F$101:$F$108=AD$3)*($G$101:$G$108=$N23)))=1,
        ISODD(COUNT(_xlfn._xlws.SORT(_xlfn._xlws.FILTER($G$101:$G$108,($F$101:$F$108=AD$3)*($G$101:$G$108&lt;=$N23)))))),
OR(COUNT(_xlfn._xlws.FILTER($F$101:$F$108,($F$101:$F$108=AD$3)*($G$101:$G$108=$N23)))=1,
        ISODD(COUNT(_xlfn._xlws.SORT(_xlfn._xlws.FILTER($F$101:$F$108,($G$101:$G$108=$N23)*($F$101:$F$108&lt;=AD$3))))))
),$L$8,""))</f>
        <v/>
      </c>
      <c r="AE23" s="21" t="str" cm="1">
        <f t="array" ref="AE23">IFERROR(ROUND(_xlfn.XLOOKUP(AE$3&amp;$N23,$F$3:$F$643&amp;$G$3:$G$643,$H$3:$H$643,""),2),
                   IF(OR(
                             OR(_xlfn.XMATCH(AE$3,_xlfn.ANCHORARRAY($P$3))&lt;=2,(COUNT(_xlfn.ANCHORARRAY($P$3))-_xlfn.XMATCH(AE$3,_xlfn.ANCHORARRAY($P$3))+1)&lt;=2),
                             OR(_xlfn.XMATCH($N23,_xlfn.ANCHORARRAY($N$5))&lt;=2,(COUNT(_xlfn.ANCHORARRAY($N$5))-_xlfn.XMATCH($N23,_xlfn.ANCHORARRAY($N$5))+1)&lt;=2),
OR(COUNT(_xlfn._xlws.FILTER($F$101:$F$108,($F$101:$F$108=AE$3)*($G$101:$G$108=$N23)))=1,
        ISODD(COUNT(_xlfn._xlws.SORT(_xlfn._xlws.FILTER($G$101:$G$108,($F$101:$F$108=AE$3)*($G$101:$G$108&lt;=$N23)))))),
OR(COUNT(_xlfn._xlws.FILTER($F$101:$F$108,($F$101:$F$108=AE$3)*($G$101:$G$108=$N23)))=1,
        ISODD(COUNT(_xlfn._xlws.SORT(_xlfn._xlws.FILTER($F$101:$F$108,($G$101:$G$108=$N23)*($F$101:$F$108&lt;=AE$3))))))
),$L$8,""))</f>
        <v/>
      </c>
      <c r="AF23" s="21" t="str" cm="1">
        <f t="array" ref="AF23">IFERROR(ROUND(_xlfn.XLOOKUP(AF$3&amp;$N23,$F$3:$F$643&amp;$G$3:$G$643,$H$3:$H$643,""),2),
                   IF(OR(
                             OR(_xlfn.XMATCH(AF$3,_xlfn.ANCHORARRAY($P$3))&lt;=2,(COUNT(_xlfn.ANCHORARRAY($P$3))-_xlfn.XMATCH(AF$3,_xlfn.ANCHORARRAY($P$3))+1)&lt;=2),
                             OR(_xlfn.XMATCH($N23,_xlfn.ANCHORARRAY($N$5))&lt;=2,(COUNT(_xlfn.ANCHORARRAY($N$5))-_xlfn.XMATCH($N23,_xlfn.ANCHORARRAY($N$5))+1)&lt;=2),
OR(COUNT(_xlfn._xlws.FILTER($F$101:$F$108,($F$101:$F$108=AF$3)*($G$101:$G$108=$N23)))=1,
        ISODD(COUNT(_xlfn._xlws.SORT(_xlfn._xlws.FILTER($G$101:$G$108,($F$101:$F$108=AF$3)*($G$101:$G$108&lt;=$N23)))))),
OR(COUNT(_xlfn._xlws.FILTER($F$101:$F$108,($F$101:$F$108=AF$3)*($G$101:$G$108=$N23)))=1,
        ISODD(COUNT(_xlfn._xlws.SORT(_xlfn._xlws.FILTER($F$101:$F$108,($G$101:$G$108=$N23)*($F$101:$F$108&lt;=AF$3))))))
),$L$8,""))</f>
        <v/>
      </c>
      <c r="AG23" s="21" t="str" cm="1">
        <f t="array" ref="AG23">IFERROR(ROUND(_xlfn.XLOOKUP(AG$3&amp;$N23,$F$3:$F$643&amp;$G$3:$G$643,$H$3:$H$643,""),2),
                   IF(OR(
                             OR(_xlfn.XMATCH(AG$3,_xlfn.ANCHORARRAY($P$3))&lt;=2,(COUNT(_xlfn.ANCHORARRAY($P$3))-_xlfn.XMATCH(AG$3,_xlfn.ANCHORARRAY($P$3))+1)&lt;=2),
                             OR(_xlfn.XMATCH($N23,_xlfn.ANCHORARRAY($N$5))&lt;=2,(COUNT(_xlfn.ANCHORARRAY($N$5))-_xlfn.XMATCH($N23,_xlfn.ANCHORARRAY($N$5))+1)&lt;=2),
OR(COUNT(_xlfn._xlws.FILTER($F$101:$F$108,($F$101:$F$108=AG$3)*($G$101:$G$108=$N23)))=1,
        ISODD(COUNT(_xlfn._xlws.SORT(_xlfn._xlws.FILTER($G$101:$G$108,($F$101:$F$108=AG$3)*($G$101:$G$108&lt;=$N23)))))),
OR(COUNT(_xlfn._xlws.FILTER($F$101:$F$108,($F$101:$F$108=AG$3)*($G$101:$G$108=$N23)))=1,
        ISODD(COUNT(_xlfn._xlws.SORT(_xlfn._xlws.FILTER($F$101:$F$108,($G$101:$G$108=$N23)*($F$101:$F$108&lt;=AG$3))))))
),$L$8,""))</f>
        <v/>
      </c>
      <c r="AH23" s="21" t="str" cm="1">
        <f t="array" ref="AH23">IFERROR(ROUND(_xlfn.XLOOKUP(AH$3&amp;$N23,$F$3:$F$643&amp;$G$3:$G$643,$H$3:$H$643,""),2),
                   IF(OR(
                             OR(_xlfn.XMATCH(AH$3,_xlfn.ANCHORARRAY($P$3))&lt;=2,(COUNT(_xlfn.ANCHORARRAY($P$3))-_xlfn.XMATCH(AH$3,_xlfn.ANCHORARRAY($P$3))+1)&lt;=2),
                             OR(_xlfn.XMATCH($N23,_xlfn.ANCHORARRAY($N$5))&lt;=2,(COUNT(_xlfn.ANCHORARRAY($N$5))-_xlfn.XMATCH($N23,_xlfn.ANCHORARRAY($N$5))+1)&lt;=2),
OR(COUNT(_xlfn._xlws.FILTER($F$101:$F$108,($F$101:$F$108=AH$3)*($G$101:$G$108=$N23)))=1,
        ISODD(COUNT(_xlfn._xlws.SORT(_xlfn._xlws.FILTER($G$101:$G$108,($F$101:$F$108=AH$3)*($G$101:$G$108&lt;=$N23)))))),
OR(COUNT(_xlfn._xlws.FILTER($F$101:$F$108,($F$101:$F$108=AH$3)*($G$101:$G$108=$N23)))=1,
        ISODD(COUNT(_xlfn._xlws.SORT(_xlfn._xlws.FILTER($F$101:$F$108,($G$101:$G$108=$N23)*($F$101:$F$108&lt;=AH$3))))))
),$L$8,""))</f>
        <v/>
      </c>
      <c r="AI23" s="21" t="str" cm="1">
        <f t="array" ref="AI23">IFERROR(ROUND(_xlfn.XLOOKUP(AI$3&amp;$N23,$F$3:$F$643&amp;$G$3:$G$643,$H$3:$H$643,""),2),
                   IF(OR(
                             OR(_xlfn.XMATCH(AI$3,_xlfn.ANCHORARRAY($P$3))&lt;=2,(COUNT(_xlfn.ANCHORARRAY($P$3))-_xlfn.XMATCH(AI$3,_xlfn.ANCHORARRAY($P$3))+1)&lt;=2),
                             OR(_xlfn.XMATCH($N23,_xlfn.ANCHORARRAY($N$5))&lt;=2,(COUNT(_xlfn.ANCHORARRAY($N$5))-_xlfn.XMATCH($N23,_xlfn.ANCHORARRAY($N$5))+1)&lt;=2),
OR(COUNT(_xlfn._xlws.FILTER($F$101:$F$108,($F$101:$F$108=AI$3)*($G$101:$G$108=$N23)))=1,
        ISODD(COUNT(_xlfn._xlws.SORT(_xlfn._xlws.FILTER($G$101:$G$108,($F$101:$F$108=AI$3)*($G$101:$G$108&lt;=$N23)))))),
OR(COUNT(_xlfn._xlws.FILTER($F$101:$F$108,($F$101:$F$108=AI$3)*($G$101:$G$108=$N23)))=1,
        ISODD(COUNT(_xlfn._xlws.SORT(_xlfn._xlws.FILTER($F$101:$F$108,($G$101:$G$108=$N23)*($F$101:$F$108&lt;=AI$3))))))
),$L$8,""))</f>
        <v/>
      </c>
      <c r="AJ23" s="21" t="str" cm="1">
        <f t="array" ref="AJ23">IFERROR(ROUND(_xlfn.XLOOKUP(AJ$3&amp;$N23,$F$3:$F$643&amp;$G$3:$G$643,$H$3:$H$643,""),2),
                   IF(OR(
                             OR(_xlfn.XMATCH(AJ$3,_xlfn.ANCHORARRAY($P$3))&lt;=2,(COUNT(_xlfn.ANCHORARRAY($P$3))-_xlfn.XMATCH(AJ$3,_xlfn.ANCHORARRAY($P$3))+1)&lt;=2),
                             OR(_xlfn.XMATCH($N23,_xlfn.ANCHORARRAY($N$5))&lt;=2,(COUNT(_xlfn.ANCHORARRAY($N$5))-_xlfn.XMATCH($N23,_xlfn.ANCHORARRAY($N$5))+1)&lt;=2),
OR(COUNT(_xlfn._xlws.FILTER($F$101:$F$108,($F$101:$F$108=AJ$3)*($G$101:$G$108=$N23)))=1,
        ISODD(COUNT(_xlfn._xlws.SORT(_xlfn._xlws.FILTER($G$101:$G$108,($F$101:$F$108=AJ$3)*($G$101:$G$108&lt;=$N23)))))),
OR(COUNT(_xlfn._xlws.FILTER($F$101:$F$108,($F$101:$F$108=AJ$3)*($G$101:$G$108=$N23)))=1,
        ISODD(COUNT(_xlfn._xlws.SORT(_xlfn._xlws.FILTER($F$101:$F$108,($G$101:$G$108=$N23)*($F$101:$F$108&lt;=AJ$3))))))
),$L$8,""))</f>
        <v/>
      </c>
      <c r="AK23" s="21" t="str" cm="1">
        <f t="array" ref="AK23">IFERROR(ROUND(_xlfn.XLOOKUP(AK$3&amp;$N23,$F$3:$F$643&amp;$G$3:$G$643,$H$3:$H$643,""),2),
                   IF(OR(
                             OR(_xlfn.XMATCH(AK$3,_xlfn.ANCHORARRAY($P$3))&lt;=2,(COUNT(_xlfn.ANCHORARRAY($P$3))-_xlfn.XMATCH(AK$3,_xlfn.ANCHORARRAY($P$3))+1)&lt;=2),
                             OR(_xlfn.XMATCH($N23,_xlfn.ANCHORARRAY($N$5))&lt;=2,(COUNT(_xlfn.ANCHORARRAY($N$5))-_xlfn.XMATCH($N23,_xlfn.ANCHORARRAY($N$5))+1)&lt;=2),
OR(COUNT(_xlfn._xlws.FILTER($F$101:$F$108,($F$101:$F$108=AK$3)*($G$101:$G$108=$N23)))=1,
        ISODD(COUNT(_xlfn._xlws.SORT(_xlfn._xlws.FILTER($G$101:$G$108,($F$101:$F$108=AK$3)*($G$101:$G$108&lt;=$N23)))))),
OR(COUNT(_xlfn._xlws.FILTER($F$101:$F$108,($F$101:$F$108=AK$3)*($G$101:$G$108=$N23)))=1,
        ISODD(COUNT(_xlfn._xlws.SORT(_xlfn._xlws.FILTER($F$101:$F$108,($G$101:$G$108=$N23)*($F$101:$F$108&lt;=AK$3))))))
),$L$8,""))</f>
        <v/>
      </c>
      <c r="AL23" s="21" cm="1">
        <f t="array" ref="AL23">IFERROR(ROUND(_xlfn.XLOOKUP(AL$3&amp;$N23,$F$3:$F$643&amp;$G$3:$G$643,$H$3:$H$643,""),2),
                   IF(OR(
                             OR(_xlfn.XMATCH(AL$3,_xlfn.ANCHORARRAY($P$3))&lt;=2,(COUNT(_xlfn.ANCHORARRAY($P$3))-_xlfn.XMATCH(AL$3,_xlfn.ANCHORARRAY($P$3))+1)&lt;=2),
                             OR(_xlfn.XMATCH($N23,_xlfn.ANCHORARRAY($N$5))&lt;=2,(COUNT(_xlfn.ANCHORARRAY($N$5))-_xlfn.XMATCH($N23,_xlfn.ANCHORARRAY($N$5))+1)&lt;=2),
OR(COUNT(_xlfn._xlws.FILTER($F$101:$F$108,($F$101:$F$108=AL$3)*($G$101:$G$108=$N23)))=1,
        ISODD(COUNT(_xlfn._xlws.SORT(_xlfn._xlws.FILTER($G$101:$G$108,($F$101:$F$108=AL$3)*($G$101:$G$108&lt;=$N23)))))),
OR(COUNT(_xlfn._xlws.FILTER($F$101:$F$108,($F$101:$F$108=AL$3)*($G$101:$G$108=$N23)))=1,
        ISODD(COUNT(_xlfn._xlws.SORT(_xlfn._xlws.FILTER($F$101:$F$108,($G$101:$G$108=$N23)*($F$101:$F$108&lt;=AL$3))))))
),$L$8,""))</f>
        <v>0</v>
      </c>
      <c r="AM23" s="21" cm="1">
        <f t="array" ref="AM23">IFERROR(ROUND(_xlfn.XLOOKUP(AM$3&amp;$N23,$F$3:$F$643&amp;$G$3:$G$643,$H$3:$H$643,""),2),
                   IF(OR(
                             OR(_xlfn.XMATCH(AM$3,_xlfn.ANCHORARRAY($P$3))&lt;=2,(COUNT(_xlfn.ANCHORARRAY($P$3))-_xlfn.XMATCH(AM$3,_xlfn.ANCHORARRAY($P$3))+1)&lt;=2),
                             OR(_xlfn.XMATCH($N23,_xlfn.ANCHORARRAY($N$5))&lt;=2,(COUNT(_xlfn.ANCHORARRAY($N$5))-_xlfn.XMATCH($N23,_xlfn.ANCHORARRAY($N$5))+1)&lt;=2),
OR(COUNT(_xlfn._xlws.FILTER($F$101:$F$108,($F$101:$F$108=AM$3)*($G$101:$G$108=$N23)))=1,
        ISODD(COUNT(_xlfn._xlws.SORT(_xlfn._xlws.FILTER($G$101:$G$108,($F$101:$F$108=AM$3)*($G$101:$G$108&lt;=$N23)))))),
OR(COUNT(_xlfn._xlws.FILTER($F$101:$F$108,($F$101:$F$108=AM$3)*($G$101:$G$108=$N23)))=1,
        ISODD(COUNT(_xlfn._xlws.SORT(_xlfn._xlws.FILTER($F$101:$F$108,($G$101:$G$108=$N23)*($F$101:$F$108&lt;=AM$3))))))
),$L$8,""))</f>
        <v>-9</v>
      </c>
      <c r="AN23" s="21" cm="1">
        <f t="array" ref="AN23">IFERROR(ROUND(_xlfn.XLOOKUP(AN$3&amp;$N23,$F$3:$F$643&amp;$G$3:$G$643,$H$3:$H$643,""),2),
                   IF(OR(
                             OR(_xlfn.XMATCH(AN$3,_xlfn.ANCHORARRAY($P$3))&lt;=2,(COUNT(_xlfn.ANCHORARRAY($P$3))-_xlfn.XMATCH(AN$3,_xlfn.ANCHORARRAY($P$3))+1)&lt;=2),
                             OR(_xlfn.XMATCH($N23,_xlfn.ANCHORARRAY($N$5))&lt;=2,(COUNT(_xlfn.ANCHORARRAY($N$5))-_xlfn.XMATCH($N23,_xlfn.ANCHORARRAY($N$5))+1)&lt;=2),
OR(COUNT(_xlfn._xlws.FILTER($F$101:$F$108,($F$101:$F$108=AN$3)*($G$101:$G$108=$N23)))=1,
        ISODD(COUNT(_xlfn._xlws.SORT(_xlfn._xlws.FILTER($G$101:$G$108,($F$101:$F$108=AN$3)*($G$101:$G$108&lt;=$N23)))))),
OR(COUNT(_xlfn._xlws.FILTER($F$101:$F$108,($F$101:$F$108=AN$3)*($G$101:$G$108=$N23)))=1,
        ISODD(COUNT(_xlfn._xlws.SORT(_xlfn._xlws.FILTER($F$101:$F$108,($G$101:$G$108=$N23)*($F$101:$F$108&lt;=AN$3))))))
),$L$8,""))</f>
        <v>-9</v>
      </c>
      <c r="AO23" s="21" cm="1">
        <f t="array" ref="AO23">IFERROR(ROUND(_xlfn.XLOOKUP(AO$3&amp;$N23,$F$3:$F$643&amp;$G$3:$G$643,$H$3:$H$643,""),2),
                   IF(OR(
                             OR(_xlfn.XMATCH(AO$3,_xlfn.ANCHORARRAY($P$3))&lt;=2,(COUNT(_xlfn.ANCHORARRAY($P$3))-_xlfn.XMATCH(AO$3,_xlfn.ANCHORARRAY($P$3))+1)&lt;=2),
                             OR(_xlfn.XMATCH($N23,_xlfn.ANCHORARRAY($N$5))&lt;=2,(COUNT(_xlfn.ANCHORARRAY($N$5))-_xlfn.XMATCH($N23,_xlfn.ANCHORARRAY($N$5))+1)&lt;=2),
OR(COUNT(_xlfn._xlws.FILTER($F$101:$F$108,($F$101:$F$108=AO$3)*($G$101:$G$108=$N23)))=1,
        ISODD(COUNT(_xlfn._xlws.SORT(_xlfn._xlws.FILTER($G$101:$G$108,($F$101:$F$108=AO$3)*($G$101:$G$108&lt;=$N23)))))),
OR(COUNT(_xlfn._xlws.FILTER($F$101:$F$108,($F$101:$F$108=AO$3)*($G$101:$G$108=$N23)))=1,
        ISODD(COUNT(_xlfn._xlws.SORT(_xlfn._xlws.FILTER($F$101:$F$108,($G$101:$G$108=$N23)*($F$101:$F$108&lt;=AO$3))))))
),$L$8,""))</f>
        <v>-9</v>
      </c>
      <c r="AP23" s="21" cm="1">
        <f t="array" ref="AP23">IFERROR(ROUND(_xlfn.XLOOKUP(AP$3&amp;$N23,$F$3:$F$643&amp;$G$3:$G$643,$H$3:$H$643,""),2),
                   IF(OR(
                             OR(_xlfn.XMATCH(AP$3,_xlfn.ANCHORARRAY($P$3))&lt;=2,(COUNT(_xlfn.ANCHORARRAY($P$3))-_xlfn.XMATCH(AP$3,_xlfn.ANCHORARRAY($P$3))+1)&lt;=2),
                             OR(_xlfn.XMATCH($N23,_xlfn.ANCHORARRAY($N$5))&lt;=2,(COUNT(_xlfn.ANCHORARRAY($N$5))-_xlfn.XMATCH($N23,_xlfn.ANCHORARRAY($N$5))+1)&lt;=2),
OR(COUNT(_xlfn._xlws.FILTER($F$101:$F$108,($F$101:$F$108=AP$3)*($G$101:$G$108=$N23)))=1,
        ISODD(COUNT(_xlfn._xlws.SORT(_xlfn._xlws.FILTER($G$101:$G$108,($F$101:$F$108=AP$3)*($G$101:$G$108&lt;=$N23)))))),
OR(COUNT(_xlfn._xlws.FILTER($F$101:$F$108,($F$101:$F$108=AP$3)*($G$101:$G$108=$N23)))=1,
        ISODD(COUNT(_xlfn._xlws.SORT(_xlfn._xlws.FILTER($F$101:$F$108,($G$101:$G$108=$N23)*($F$101:$F$108&lt;=AP$3))))))
),$L$8,""))</f>
        <v>-9</v>
      </c>
      <c r="AQ23" s="21" cm="1">
        <f t="array" ref="AQ23">IFERROR(ROUND(_xlfn.XLOOKUP(AQ$3&amp;$N23,$F$3:$F$643&amp;$G$3:$G$643,$H$3:$H$643,""),2),
                   IF(OR(
                             OR(_xlfn.XMATCH(AQ$3,_xlfn.ANCHORARRAY($P$3))&lt;=2,(COUNT(_xlfn.ANCHORARRAY($P$3))-_xlfn.XMATCH(AQ$3,_xlfn.ANCHORARRAY($P$3))+1)&lt;=2),
                             OR(_xlfn.XMATCH($N23,_xlfn.ANCHORARRAY($N$5))&lt;=2,(COUNT(_xlfn.ANCHORARRAY($N$5))-_xlfn.XMATCH($N23,_xlfn.ANCHORARRAY($N$5))+1)&lt;=2),
OR(COUNT(_xlfn._xlws.FILTER($F$101:$F$108,($F$101:$F$108=AQ$3)*($G$101:$G$108=$N23)))=1,
        ISODD(COUNT(_xlfn._xlws.SORT(_xlfn._xlws.FILTER($G$101:$G$108,($F$101:$F$108=AQ$3)*($G$101:$G$108&lt;=$N23)))))),
OR(COUNT(_xlfn._xlws.FILTER($F$101:$F$108,($F$101:$F$108=AQ$3)*($G$101:$G$108=$N23)))=1,
        ISODD(COUNT(_xlfn._xlws.SORT(_xlfn._xlws.FILTER($F$101:$F$108,($G$101:$G$108=$N23)*($F$101:$F$108&lt;=AQ$3))))))
),$L$8,""))</f>
        <v>-9</v>
      </c>
      <c r="AR23" s="21" cm="1">
        <f t="array" ref="AR23">IFERROR(ROUND(_xlfn.XLOOKUP(AR$3&amp;$N23,$F$3:$F$643&amp;$G$3:$G$643,$H$3:$H$643,""),2),
                   IF(OR(
                             OR(_xlfn.XMATCH(AR$3,_xlfn.ANCHORARRAY($P$3))&lt;=2,(COUNT(_xlfn.ANCHORARRAY($P$3))-_xlfn.XMATCH(AR$3,_xlfn.ANCHORARRAY($P$3))+1)&lt;=2),
                             OR(_xlfn.XMATCH($N23,_xlfn.ANCHORARRAY($N$5))&lt;=2,(COUNT(_xlfn.ANCHORARRAY($N$5))-_xlfn.XMATCH($N23,_xlfn.ANCHORARRAY($N$5))+1)&lt;=2),
OR(COUNT(_xlfn._xlws.FILTER($F$101:$F$108,($F$101:$F$108=AR$3)*($G$101:$G$108=$N23)))=1,
        ISODD(COUNT(_xlfn._xlws.SORT(_xlfn._xlws.FILTER($G$101:$G$108,($F$101:$F$108=AR$3)*($G$101:$G$108&lt;=$N23)))))),
OR(COUNT(_xlfn._xlws.FILTER($F$101:$F$108,($F$101:$F$108=AR$3)*($G$101:$G$108=$N23)))=1,
        ISODD(COUNT(_xlfn._xlws.SORT(_xlfn._xlws.FILTER($F$101:$F$108,($G$101:$G$108=$N23)*($F$101:$F$108&lt;=AR$3))))))
),$L$8,""))</f>
        <v>-9</v>
      </c>
      <c r="AS23" s="21" cm="1">
        <f t="array" ref="AS23">IFERROR(ROUND(_xlfn.XLOOKUP(AS$3&amp;$N23,$F$3:$F$643&amp;$G$3:$G$643,$H$3:$H$643,""),2),
                   IF(OR(
                             OR(_xlfn.XMATCH(AS$3,_xlfn.ANCHORARRAY($P$3))&lt;=2,(COUNT(_xlfn.ANCHORARRAY($P$3))-_xlfn.XMATCH(AS$3,_xlfn.ANCHORARRAY($P$3))+1)&lt;=2),
                             OR(_xlfn.XMATCH($N23,_xlfn.ANCHORARRAY($N$5))&lt;=2,(COUNT(_xlfn.ANCHORARRAY($N$5))-_xlfn.XMATCH($N23,_xlfn.ANCHORARRAY($N$5))+1)&lt;=2),
OR(COUNT(_xlfn._xlws.FILTER($F$101:$F$108,($F$101:$F$108=AS$3)*($G$101:$G$108=$N23)))=1,
        ISODD(COUNT(_xlfn._xlws.SORT(_xlfn._xlws.FILTER($G$101:$G$108,($F$101:$F$108=AS$3)*($G$101:$G$108&lt;=$N23)))))),
OR(COUNT(_xlfn._xlws.FILTER($F$101:$F$108,($F$101:$F$108=AS$3)*($G$101:$G$108=$N23)))=1,
        ISODD(COUNT(_xlfn._xlws.SORT(_xlfn._xlws.FILTER($F$101:$F$108,($G$101:$G$108=$N23)*($F$101:$F$108&lt;=AS$3))))))
),$L$8,""))</f>
        <v>-9</v>
      </c>
      <c r="AT23" s="21" cm="1">
        <f t="array" ref="AT23">IFERROR(ROUND(_xlfn.XLOOKUP(AT$3&amp;$N23,$F$3:$F$643&amp;$G$3:$G$643,$H$3:$H$643,""),2),
                   IF(OR(
                             OR(_xlfn.XMATCH(AT$3,_xlfn.ANCHORARRAY($P$3))&lt;=2,(COUNT(_xlfn.ANCHORARRAY($P$3))-_xlfn.XMATCH(AT$3,_xlfn.ANCHORARRAY($P$3))+1)&lt;=2),
                             OR(_xlfn.XMATCH($N23,_xlfn.ANCHORARRAY($N$5))&lt;=2,(COUNT(_xlfn.ANCHORARRAY($N$5))-_xlfn.XMATCH($N23,_xlfn.ANCHORARRAY($N$5))+1)&lt;=2),
OR(COUNT(_xlfn._xlws.FILTER($F$101:$F$108,($F$101:$F$108=AT$3)*($G$101:$G$108=$N23)))=1,
        ISODD(COUNT(_xlfn._xlws.SORT(_xlfn._xlws.FILTER($G$101:$G$108,($F$101:$F$108=AT$3)*($G$101:$G$108&lt;=$N23)))))),
OR(COUNT(_xlfn._xlws.FILTER($F$101:$F$108,($F$101:$F$108=AT$3)*($G$101:$G$108=$N23)))=1,
        ISODD(COUNT(_xlfn._xlws.SORT(_xlfn._xlws.FILTER($F$101:$F$108,($G$101:$G$108=$N23)*($F$101:$F$108&lt;=AT$3))))))
),$L$8,""))</f>
        <v>-9</v>
      </c>
      <c r="AU23" s="21" t="str" cm="1">
        <f t="array" ref="AU23">IFERROR(ROUND(_xlfn.XLOOKUP(AU$3&amp;$N23,$F$3:$F$643&amp;$G$3:$G$643,$H$3:$H$643,""),2),
                   IF(OR(
                             OR(_xlfn.XMATCH(AU$3,_xlfn.ANCHORARRAY($P$3))&lt;=2,(COUNT(_xlfn.ANCHORARRAY($P$3))-_xlfn.XMATCH(AU$3,_xlfn.ANCHORARRAY($P$3))+1)&lt;=2),
                             OR(_xlfn.XMATCH($N23,_xlfn.ANCHORARRAY($N$5))&lt;=2,(COUNT(_xlfn.ANCHORARRAY($N$5))-_xlfn.XMATCH($N23,_xlfn.ANCHORARRAY($N$5))+1)&lt;=2),
OR(COUNT(_xlfn._xlws.FILTER($F$101:$F$108,($F$101:$F$108=AU$3)*($G$101:$G$108=$N23)))=1,
        ISODD(COUNT(_xlfn._xlws.SORT(_xlfn._xlws.FILTER($G$101:$G$108,($F$101:$F$108=AU$3)*($G$101:$G$108&lt;=$N23)))))),
OR(COUNT(_xlfn._xlws.FILTER($F$101:$F$108,($F$101:$F$108=AU$3)*($G$101:$G$108=$N23)))=1,
        ISODD(COUNT(_xlfn._xlws.SORT(_xlfn._xlws.FILTER($F$101:$F$108,($G$101:$G$108=$N23)*($F$101:$F$108&lt;=AU$3))))))
),$L$8,""))</f>
        <v/>
      </c>
      <c r="AV23" s="21" cm="1">
        <f t="array" ref="AV23">IFERROR(ROUND(_xlfn.XLOOKUP(AV$3&amp;$N23,$F$3:$F$643&amp;$G$3:$G$643,$H$3:$H$643,""),2),
                   IF(OR(
                             OR(_xlfn.XMATCH(AV$3,_xlfn.ANCHORARRAY($P$3))&lt;=2,(COUNT(_xlfn.ANCHORARRAY($P$3))-_xlfn.XMATCH(AV$3,_xlfn.ANCHORARRAY($P$3))+1)&lt;=2),
                             OR(_xlfn.XMATCH($N23,_xlfn.ANCHORARRAY($N$5))&lt;=2,(COUNT(_xlfn.ANCHORARRAY($N$5))-_xlfn.XMATCH($N23,_xlfn.ANCHORARRAY($N$5))+1)&lt;=2),
OR(COUNT(_xlfn._xlws.FILTER($F$101:$F$108,($F$101:$F$108=AV$3)*($G$101:$G$108=$N23)))=1,
        ISODD(COUNT(_xlfn._xlws.SORT(_xlfn._xlws.FILTER($G$101:$G$108,($F$101:$F$108=AV$3)*($G$101:$G$108&lt;=$N23)))))),
OR(COUNT(_xlfn._xlws.FILTER($F$101:$F$108,($F$101:$F$108=AV$3)*($G$101:$G$108=$N23)))=1,
        ISODD(COUNT(_xlfn._xlws.SORT(_xlfn._xlws.FILTER($F$101:$F$108,($G$101:$G$108=$N23)*($F$101:$F$108&lt;=AV$3))))))
),$L$8,""))</f>
        <v>-9</v>
      </c>
      <c r="AW23" s="21" cm="1">
        <f t="array" ref="AW23">IFERROR(ROUND(_xlfn.XLOOKUP(AW$3&amp;$N23,$F$3:$F$643&amp;$G$3:$G$643,$H$3:$H$643,""),2),
                   IF(OR(
                             OR(_xlfn.XMATCH(AW$3,_xlfn.ANCHORARRAY($P$3))&lt;=2,(COUNT(_xlfn.ANCHORARRAY($P$3))-_xlfn.XMATCH(AW$3,_xlfn.ANCHORARRAY($P$3))+1)&lt;=2),
                             OR(_xlfn.XMATCH($N23,_xlfn.ANCHORARRAY($N$5))&lt;=2,(COUNT(_xlfn.ANCHORARRAY($N$5))-_xlfn.XMATCH($N23,_xlfn.ANCHORARRAY($N$5))+1)&lt;=2),
OR(COUNT(_xlfn._xlws.FILTER($F$101:$F$108,($F$101:$F$108=AW$3)*($G$101:$G$108=$N23)))=1,
        ISODD(COUNT(_xlfn._xlws.SORT(_xlfn._xlws.FILTER($G$101:$G$108,($F$101:$F$108=AW$3)*($G$101:$G$108&lt;=$N23)))))),
OR(COUNT(_xlfn._xlws.FILTER($F$101:$F$108,($F$101:$F$108=AW$3)*($G$101:$G$108=$N23)))=1,
        ISODD(COUNT(_xlfn._xlws.SORT(_xlfn._xlws.FILTER($F$101:$F$108,($G$101:$G$108=$N23)*($F$101:$F$108&lt;=AW$3))))))
),$L$8,""))</f>
        <v>-9</v>
      </c>
      <c r="AX23" s="21"/>
      <c r="AY23" s="21"/>
      <c r="AZ23" s="15"/>
      <c r="BA23" s="77"/>
      <c r="BB23" s="98" t="str">
        <f t="shared" si="5"/>
        <v xml:space="preserve">-9-90-9-9-9-9-9-9-9-9-9-9; </v>
      </c>
      <c r="BC23" s="98" t="s">
        <v>581</v>
      </c>
      <c r="BD23" s="77"/>
      <c r="BE23" s="77"/>
      <c r="BF23" s="77"/>
      <c r="BG23" s="77"/>
      <c r="BH23" s="77"/>
      <c r="BK23" s="7">
        <v>21</v>
      </c>
    </row>
    <row r="24" spans="1:64" ht="20.100000000000001" customHeight="1" x14ac:dyDescent="0.3">
      <c r="A24" s="7" t="s">
        <v>81</v>
      </c>
      <c r="B24" s="82" t="s">
        <v>503</v>
      </c>
      <c r="C24" s="83">
        <f t="shared" si="1"/>
        <v>52.875399999999999</v>
      </c>
      <c r="D24" s="84">
        <f t="shared" si="1"/>
        <v>121.2209</v>
      </c>
      <c r="E24" s="85">
        <f t="shared" si="1"/>
        <v>-9</v>
      </c>
      <c r="F24" s="83">
        <f t="shared" si="2"/>
        <v>9.85</v>
      </c>
      <c r="G24" s="84">
        <f t="shared" si="3"/>
        <v>16.170000000000002</v>
      </c>
      <c r="H24" s="86">
        <f t="shared" si="4"/>
        <v>-9</v>
      </c>
      <c r="I24" s="8" t="str" cm="1">
        <f t="array" ref="I24">_xlfn.CONCAT(ROUND(F24:H24,2)&amp;", ")</f>
        <v xml:space="preserve">9.85, 16.17, -9, </v>
      </c>
      <c r="J24" s="8"/>
      <c r="L24" s="8"/>
      <c r="N24" s="31">
        <v>7.9</v>
      </c>
      <c r="O24" s="15"/>
      <c r="P24" s="21" cm="1">
        <f t="array" ref="P24">IFERROR(ROUND(_xlfn.XLOOKUP(P$3&amp;$N24,$F$3:$F$643&amp;$G$3:$G$643,$H$3:$H$643,""),2),
                   IF(OR(
                             OR(_xlfn.XMATCH(P$3,_xlfn.ANCHORARRAY($P$3))&lt;=2,(COUNT(_xlfn.ANCHORARRAY($P$3))-_xlfn.XMATCH(P$3,_xlfn.ANCHORARRAY($P$3))+1)&lt;=2),
                             OR(_xlfn.XMATCH($N24,_xlfn.ANCHORARRAY($N$5))&lt;=2,(COUNT(_xlfn.ANCHORARRAY($N$5))-_xlfn.XMATCH($N24,_xlfn.ANCHORARRAY($N$5))+1)&lt;=2),
OR(COUNT(_xlfn._xlws.FILTER($F$101:$F$108,($F$101:$F$108=P$3)*($G$101:$G$108=$N24)))=1,
        ISODD(COUNT(_xlfn._xlws.SORT(_xlfn._xlws.FILTER($G$101:$G$108,($F$101:$F$108=P$3)*($G$101:$G$108&lt;=$N24)))))),
OR(COUNT(_xlfn._xlws.FILTER($F$101:$F$108,($F$101:$F$108=P$3)*($G$101:$G$108=$N24)))=1,
        ISODD(COUNT(_xlfn._xlws.SORT(_xlfn._xlws.FILTER($F$101:$F$108,($G$101:$G$108=$N24)*($F$101:$F$108&lt;=P$3))))))
),$L$8,""))</f>
        <v>-9</v>
      </c>
      <c r="Q24" s="21" cm="1">
        <f t="array" ref="Q24">IFERROR(ROUND(_xlfn.XLOOKUP(Q$3&amp;$N24,$F$3:$F$643&amp;$G$3:$G$643,$H$3:$H$643,""),2),
                   IF(OR(
                             OR(_xlfn.XMATCH(Q$3,_xlfn.ANCHORARRAY($P$3))&lt;=2,(COUNT(_xlfn.ANCHORARRAY($P$3))-_xlfn.XMATCH(Q$3,_xlfn.ANCHORARRAY($P$3))+1)&lt;=2),
                             OR(_xlfn.XMATCH($N24,_xlfn.ANCHORARRAY($N$5))&lt;=2,(COUNT(_xlfn.ANCHORARRAY($N$5))-_xlfn.XMATCH($N24,_xlfn.ANCHORARRAY($N$5))+1)&lt;=2),
OR(COUNT(_xlfn._xlws.FILTER($F$101:$F$108,($F$101:$F$108=Q$3)*($G$101:$G$108=$N24)))=1,
        ISODD(COUNT(_xlfn._xlws.SORT(_xlfn._xlws.FILTER($G$101:$G$108,($F$101:$F$108=Q$3)*($G$101:$G$108&lt;=$N24)))))),
OR(COUNT(_xlfn._xlws.FILTER($F$101:$F$108,($F$101:$F$108=Q$3)*($G$101:$G$108=$N24)))=1,
        ISODD(COUNT(_xlfn._xlws.SORT(_xlfn._xlws.FILTER($F$101:$F$108,($G$101:$G$108=$N24)*($F$101:$F$108&lt;=Q$3))))))
),$L$8,""))</f>
        <v>-9</v>
      </c>
      <c r="R24" s="21" cm="1">
        <f t="array" ref="R24">IFERROR(ROUND(_xlfn.XLOOKUP(R$3&amp;$N24,$F$3:$F$643&amp;$G$3:$G$643,$H$3:$H$643,""),2),
                   IF(OR(
                             OR(_xlfn.XMATCH(R$3,_xlfn.ANCHORARRAY($P$3))&lt;=2,(COUNT(_xlfn.ANCHORARRAY($P$3))-_xlfn.XMATCH(R$3,_xlfn.ANCHORARRAY($P$3))+1)&lt;=2),
                             OR(_xlfn.XMATCH($N24,_xlfn.ANCHORARRAY($N$5))&lt;=2,(COUNT(_xlfn.ANCHORARRAY($N$5))-_xlfn.XMATCH($N24,_xlfn.ANCHORARRAY($N$5))+1)&lt;=2),
OR(COUNT(_xlfn._xlws.FILTER($F$101:$F$108,($F$101:$F$108=R$3)*($G$101:$G$108=$N24)))=1,
        ISODD(COUNT(_xlfn._xlws.SORT(_xlfn._xlws.FILTER($G$101:$G$108,($F$101:$F$108=R$3)*($G$101:$G$108&lt;=$N24)))))),
OR(COUNT(_xlfn._xlws.FILTER($F$101:$F$108,($F$101:$F$108=R$3)*($G$101:$G$108=$N24)))=1,
        ISODD(COUNT(_xlfn._xlws.SORT(_xlfn._xlws.FILTER($F$101:$F$108,($G$101:$G$108=$N24)*($F$101:$F$108&lt;=R$3))))))
),$L$8,""))</f>
        <v>-0.4</v>
      </c>
      <c r="S24" s="21" t="str" cm="1">
        <f t="array" ref="S24">IFERROR(ROUND(_xlfn.XLOOKUP(S$3&amp;$N24,$F$3:$F$643&amp;$G$3:$G$643,$H$3:$H$643,""),2),
                   IF(OR(
                             OR(_xlfn.XMATCH(S$3,_xlfn.ANCHORARRAY($P$3))&lt;=2,(COUNT(_xlfn.ANCHORARRAY($P$3))-_xlfn.XMATCH(S$3,_xlfn.ANCHORARRAY($P$3))+1)&lt;=2),
                             OR(_xlfn.XMATCH($N24,_xlfn.ANCHORARRAY($N$5))&lt;=2,(COUNT(_xlfn.ANCHORARRAY($N$5))-_xlfn.XMATCH($N24,_xlfn.ANCHORARRAY($N$5))+1)&lt;=2),
OR(COUNT(_xlfn._xlws.FILTER($F$101:$F$108,($F$101:$F$108=S$3)*($G$101:$G$108=$N24)))=1,
        ISODD(COUNT(_xlfn._xlws.SORT(_xlfn._xlws.FILTER($G$101:$G$108,($F$101:$F$108=S$3)*($G$101:$G$108&lt;=$N24)))))),
OR(COUNT(_xlfn._xlws.FILTER($F$101:$F$108,($F$101:$F$108=S$3)*($G$101:$G$108=$N24)))=1,
        ISODD(COUNT(_xlfn._xlws.SORT(_xlfn._xlws.FILTER($F$101:$F$108,($G$101:$G$108=$N24)*($F$101:$F$108&lt;=S$3))))))
),$L$8,""))</f>
        <v/>
      </c>
      <c r="T24" s="21" cm="1">
        <f t="array" ref="T24">IFERROR(ROUND(_xlfn.XLOOKUP(T$3&amp;$N24,$F$3:$F$643&amp;$G$3:$G$643,$H$3:$H$643,""),2),
                   IF(OR(
                             OR(_xlfn.XMATCH(T$3,_xlfn.ANCHORARRAY($P$3))&lt;=2,(COUNT(_xlfn.ANCHORARRAY($P$3))-_xlfn.XMATCH(T$3,_xlfn.ANCHORARRAY($P$3))+1)&lt;=2),
                             OR(_xlfn.XMATCH($N24,_xlfn.ANCHORARRAY($N$5))&lt;=2,(COUNT(_xlfn.ANCHORARRAY($N$5))-_xlfn.XMATCH($N24,_xlfn.ANCHORARRAY($N$5))+1)&lt;=2),
OR(COUNT(_xlfn._xlws.FILTER($F$101:$F$108,($F$101:$F$108=T$3)*($G$101:$G$108=$N24)))=1,
        ISODD(COUNT(_xlfn._xlws.SORT(_xlfn._xlws.FILTER($G$101:$G$108,($F$101:$F$108=T$3)*($G$101:$G$108&lt;=$N24)))))),
OR(COUNT(_xlfn._xlws.FILTER($F$101:$F$108,($F$101:$F$108=T$3)*($G$101:$G$108=$N24)))=1,
        ISODD(COUNT(_xlfn._xlws.SORT(_xlfn._xlws.FILTER($F$101:$F$108,($G$101:$G$108=$N24)*($F$101:$F$108&lt;=T$3))))))
),$L$8,""))</f>
        <v>-0.4</v>
      </c>
      <c r="U24" s="21" t="str" cm="1">
        <f t="array" ref="U24">IFERROR(ROUND(_xlfn.XLOOKUP(U$3&amp;$N24,$F$3:$F$643&amp;$G$3:$G$643,$H$3:$H$643,""),2),
                   IF(OR(
                             OR(_xlfn.XMATCH(U$3,_xlfn.ANCHORARRAY($P$3))&lt;=2,(COUNT(_xlfn.ANCHORARRAY($P$3))-_xlfn.XMATCH(U$3,_xlfn.ANCHORARRAY($P$3))+1)&lt;=2),
                             OR(_xlfn.XMATCH($N24,_xlfn.ANCHORARRAY($N$5))&lt;=2,(COUNT(_xlfn.ANCHORARRAY($N$5))-_xlfn.XMATCH($N24,_xlfn.ANCHORARRAY($N$5))+1)&lt;=2),
OR(COUNT(_xlfn._xlws.FILTER($F$101:$F$108,($F$101:$F$108=U$3)*($G$101:$G$108=$N24)))=1,
        ISODD(COUNT(_xlfn._xlws.SORT(_xlfn._xlws.FILTER($G$101:$G$108,($F$101:$F$108=U$3)*($G$101:$G$108&lt;=$N24)))))),
OR(COUNT(_xlfn._xlws.FILTER($F$101:$F$108,($F$101:$F$108=U$3)*($G$101:$G$108=$N24)))=1,
        ISODD(COUNT(_xlfn._xlws.SORT(_xlfn._xlws.FILTER($F$101:$F$108,($G$101:$G$108=$N24)*($F$101:$F$108&lt;=U$3))))))
),$L$8,""))</f>
        <v/>
      </c>
      <c r="V24" s="21" t="str" cm="1">
        <f t="array" ref="V24">IFERROR(ROUND(_xlfn.XLOOKUP(V$3&amp;$N24,$F$3:$F$643&amp;$G$3:$G$643,$H$3:$H$643,""),2),
                   IF(OR(
                             OR(_xlfn.XMATCH(V$3,_xlfn.ANCHORARRAY($P$3))&lt;=2,(COUNT(_xlfn.ANCHORARRAY($P$3))-_xlfn.XMATCH(V$3,_xlfn.ANCHORARRAY($P$3))+1)&lt;=2),
                             OR(_xlfn.XMATCH($N24,_xlfn.ANCHORARRAY($N$5))&lt;=2,(COUNT(_xlfn.ANCHORARRAY($N$5))-_xlfn.XMATCH($N24,_xlfn.ANCHORARRAY($N$5))+1)&lt;=2),
OR(COUNT(_xlfn._xlws.FILTER($F$101:$F$108,($F$101:$F$108=V$3)*($G$101:$G$108=$N24)))=1,
        ISODD(COUNT(_xlfn._xlws.SORT(_xlfn._xlws.FILTER($G$101:$G$108,($F$101:$F$108=V$3)*($G$101:$G$108&lt;=$N24)))))),
OR(COUNT(_xlfn._xlws.FILTER($F$101:$F$108,($F$101:$F$108=V$3)*($G$101:$G$108=$N24)))=1,
        ISODD(COUNT(_xlfn._xlws.SORT(_xlfn._xlws.FILTER($F$101:$F$108,($G$101:$G$108=$N24)*($F$101:$F$108&lt;=V$3))))))
),$L$8,""))</f>
        <v/>
      </c>
      <c r="W24" s="21" t="str" cm="1">
        <f t="array" ref="W24">IFERROR(ROUND(_xlfn.XLOOKUP(W$3&amp;$N24,$F$3:$F$643&amp;$G$3:$G$643,$H$3:$H$643,""),2),
                   IF(OR(
                             OR(_xlfn.XMATCH(W$3,_xlfn.ANCHORARRAY($P$3))&lt;=2,(COUNT(_xlfn.ANCHORARRAY($P$3))-_xlfn.XMATCH(W$3,_xlfn.ANCHORARRAY($P$3))+1)&lt;=2),
                             OR(_xlfn.XMATCH($N24,_xlfn.ANCHORARRAY($N$5))&lt;=2,(COUNT(_xlfn.ANCHORARRAY($N$5))-_xlfn.XMATCH($N24,_xlfn.ANCHORARRAY($N$5))+1)&lt;=2),
OR(COUNT(_xlfn._xlws.FILTER($F$101:$F$108,($F$101:$F$108=W$3)*($G$101:$G$108=$N24)))=1,
        ISODD(COUNT(_xlfn._xlws.SORT(_xlfn._xlws.FILTER($G$101:$G$108,($F$101:$F$108=W$3)*($G$101:$G$108&lt;=$N24)))))),
OR(COUNT(_xlfn._xlws.FILTER($F$101:$F$108,($F$101:$F$108=W$3)*($G$101:$G$108=$N24)))=1,
        ISODD(COUNT(_xlfn._xlws.SORT(_xlfn._xlws.FILTER($F$101:$F$108,($G$101:$G$108=$N24)*($F$101:$F$108&lt;=W$3))))))
),$L$8,""))</f>
        <v/>
      </c>
      <c r="X24" s="21" cm="1">
        <f t="array" ref="X24">IFERROR(ROUND(_xlfn.XLOOKUP(X$3&amp;$N24,$F$3:$F$643&amp;$G$3:$G$643,$H$3:$H$643,""),2),
                   IF(OR(
                             OR(_xlfn.XMATCH(X$3,_xlfn.ANCHORARRAY($P$3))&lt;=2,(COUNT(_xlfn.ANCHORARRAY($P$3))-_xlfn.XMATCH(X$3,_xlfn.ANCHORARRAY($P$3))+1)&lt;=2),
                             OR(_xlfn.XMATCH($N24,_xlfn.ANCHORARRAY($N$5))&lt;=2,(COUNT(_xlfn.ANCHORARRAY($N$5))-_xlfn.XMATCH($N24,_xlfn.ANCHORARRAY($N$5))+1)&lt;=2),
OR(COUNT(_xlfn._xlws.FILTER($F$101:$F$108,($F$101:$F$108=X$3)*($G$101:$G$108=$N24)))=1,
        ISODD(COUNT(_xlfn._xlws.SORT(_xlfn._xlws.FILTER($G$101:$G$108,($F$101:$F$108=X$3)*($G$101:$G$108&lt;=$N24)))))),
OR(COUNT(_xlfn._xlws.FILTER($F$101:$F$108,($F$101:$F$108=X$3)*($G$101:$G$108=$N24)))=1,
        ISODD(COUNT(_xlfn._xlws.SORT(_xlfn._xlws.FILTER($F$101:$F$108,($G$101:$G$108=$N24)*($F$101:$F$108&lt;=X$3))))))
),$L$8,""))</f>
        <v>-0.5</v>
      </c>
      <c r="Y24" s="21" t="str" cm="1">
        <f t="array" ref="Y24">IFERROR(ROUND(_xlfn.XLOOKUP(Y$3&amp;$N24,$F$3:$F$643&amp;$G$3:$G$643,$H$3:$H$643,""),2),
                   IF(OR(
                             OR(_xlfn.XMATCH(Y$3,_xlfn.ANCHORARRAY($P$3))&lt;=2,(COUNT(_xlfn.ANCHORARRAY($P$3))-_xlfn.XMATCH(Y$3,_xlfn.ANCHORARRAY($P$3))+1)&lt;=2),
                             OR(_xlfn.XMATCH($N24,_xlfn.ANCHORARRAY($N$5))&lt;=2,(COUNT(_xlfn.ANCHORARRAY($N$5))-_xlfn.XMATCH($N24,_xlfn.ANCHORARRAY($N$5))+1)&lt;=2),
OR(COUNT(_xlfn._xlws.FILTER($F$101:$F$108,($F$101:$F$108=Y$3)*($G$101:$G$108=$N24)))=1,
        ISODD(COUNT(_xlfn._xlws.SORT(_xlfn._xlws.FILTER($G$101:$G$108,($F$101:$F$108=Y$3)*($G$101:$G$108&lt;=$N24)))))),
OR(COUNT(_xlfn._xlws.FILTER($F$101:$F$108,($F$101:$F$108=Y$3)*($G$101:$G$108=$N24)))=1,
        ISODD(COUNT(_xlfn._xlws.SORT(_xlfn._xlws.FILTER($F$101:$F$108,($G$101:$G$108=$N24)*($F$101:$F$108&lt;=Y$3))))))
),$L$8,""))</f>
        <v/>
      </c>
      <c r="Z24" s="21" t="str" cm="1">
        <f t="array" ref="Z24">IFERROR(ROUND(_xlfn.XLOOKUP(Z$3&amp;$N24,$F$3:$F$643&amp;$G$3:$G$643,$H$3:$H$643,""),2),
                   IF(OR(
                             OR(_xlfn.XMATCH(Z$3,_xlfn.ANCHORARRAY($P$3))&lt;=2,(COUNT(_xlfn.ANCHORARRAY($P$3))-_xlfn.XMATCH(Z$3,_xlfn.ANCHORARRAY($P$3))+1)&lt;=2),
                             OR(_xlfn.XMATCH($N24,_xlfn.ANCHORARRAY($N$5))&lt;=2,(COUNT(_xlfn.ANCHORARRAY($N$5))-_xlfn.XMATCH($N24,_xlfn.ANCHORARRAY($N$5))+1)&lt;=2),
OR(COUNT(_xlfn._xlws.FILTER($F$101:$F$108,($F$101:$F$108=Z$3)*($G$101:$G$108=$N24)))=1,
        ISODD(COUNT(_xlfn._xlws.SORT(_xlfn._xlws.FILTER($G$101:$G$108,($F$101:$F$108=Z$3)*($G$101:$G$108&lt;=$N24)))))),
OR(COUNT(_xlfn._xlws.FILTER($F$101:$F$108,($F$101:$F$108=Z$3)*($G$101:$G$108=$N24)))=1,
        ISODD(COUNT(_xlfn._xlws.SORT(_xlfn._xlws.FILTER($F$101:$F$108,($G$101:$G$108=$N24)*($F$101:$F$108&lt;=Z$3))))))
),$L$8,""))</f>
        <v/>
      </c>
      <c r="AA24" s="21" cm="1">
        <f t="array" ref="AA24">IFERROR(ROUND(_xlfn.XLOOKUP(AA$3&amp;$N24,$F$3:$F$643&amp;$G$3:$G$643,$H$3:$H$643,""),2),
                   IF(OR(
                             OR(_xlfn.XMATCH(AA$3,_xlfn.ANCHORARRAY($P$3))&lt;=2,(COUNT(_xlfn.ANCHORARRAY($P$3))-_xlfn.XMATCH(AA$3,_xlfn.ANCHORARRAY($P$3))+1)&lt;=2),
                             OR(_xlfn.XMATCH($N24,_xlfn.ANCHORARRAY($N$5))&lt;=2,(COUNT(_xlfn.ANCHORARRAY($N$5))-_xlfn.XMATCH($N24,_xlfn.ANCHORARRAY($N$5))+1)&lt;=2),
OR(COUNT(_xlfn._xlws.FILTER($F$101:$F$108,($F$101:$F$108=AA$3)*($G$101:$G$108=$N24)))=1,
        ISODD(COUNT(_xlfn._xlws.SORT(_xlfn._xlws.FILTER($G$101:$G$108,($F$101:$F$108=AA$3)*($G$101:$G$108&lt;=$N24)))))),
OR(COUNT(_xlfn._xlws.FILTER($F$101:$F$108,($F$101:$F$108=AA$3)*($G$101:$G$108=$N24)))=1,
        ISODD(COUNT(_xlfn._xlws.SORT(_xlfn._xlws.FILTER($F$101:$F$108,($G$101:$G$108=$N24)*($F$101:$F$108&lt;=AA$3))))))
),$L$8,""))</f>
        <v>-0.4</v>
      </c>
      <c r="AB24" s="21" t="str" cm="1">
        <f t="array" ref="AB24">IFERROR(ROUND(_xlfn.XLOOKUP(AB$3&amp;$N24,$F$3:$F$643&amp;$G$3:$G$643,$H$3:$H$643,""),2),
                   IF(OR(
                             OR(_xlfn.XMATCH(AB$3,_xlfn.ANCHORARRAY($P$3))&lt;=2,(COUNT(_xlfn.ANCHORARRAY($P$3))-_xlfn.XMATCH(AB$3,_xlfn.ANCHORARRAY($P$3))+1)&lt;=2),
                             OR(_xlfn.XMATCH($N24,_xlfn.ANCHORARRAY($N$5))&lt;=2,(COUNT(_xlfn.ANCHORARRAY($N$5))-_xlfn.XMATCH($N24,_xlfn.ANCHORARRAY($N$5))+1)&lt;=2),
OR(COUNT(_xlfn._xlws.FILTER($F$101:$F$108,($F$101:$F$108=AB$3)*($G$101:$G$108=$N24)))=1,
        ISODD(COUNT(_xlfn._xlws.SORT(_xlfn._xlws.FILTER($G$101:$G$108,($F$101:$F$108=AB$3)*($G$101:$G$108&lt;=$N24)))))),
OR(COUNT(_xlfn._xlws.FILTER($F$101:$F$108,($F$101:$F$108=AB$3)*($G$101:$G$108=$N24)))=1,
        ISODD(COUNT(_xlfn._xlws.SORT(_xlfn._xlws.FILTER($F$101:$F$108,($G$101:$G$108=$N24)*($F$101:$F$108&lt;=AB$3))))))
),$L$8,""))</f>
        <v/>
      </c>
      <c r="AC24" s="21" t="str" cm="1">
        <f t="array" ref="AC24">IFERROR(ROUND(_xlfn.XLOOKUP(AC$3&amp;$N24,$F$3:$F$643&amp;$G$3:$G$643,$H$3:$H$643,""),2),
                   IF(OR(
                             OR(_xlfn.XMATCH(AC$3,_xlfn.ANCHORARRAY($P$3))&lt;=2,(COUNT(_xlfn.ANCHORARRAY($P$3))-_xlfn.XMATCH(AC$3,_xlfn.ANCHORARRAY($P$3))+1)&lt;=2),
                             OR(_xlfn.XMATCH($N24,_xlfn.ANCHORARRAY($N$5))&lt;=2,(COUNT(_xlfn.ANCHORARRAY($N$5))-_xlfn.XMATCH($N24,_xlfn.ANCHORARRAY($N$5))+1)&lt;=2),
OR(COUNT(_xlfn._xlws.FILTER($F$101:$F$108,($F$101:$F$108=AC$3)*($G$101:$G$108=$N24)))=1,
        ISODD(COUNT(_xlfn._xlws.SORT(_xlfn._xlws.FILTER($G$101:$G$108,($F$101:$F$108=AC$3)*($G$101:$G$108&lt;=$N24)))))),
OR(COUNT(_xlfn._xlws.FILTER($F$101:$F$108,($F$101:$F$108=AC$3)*($G$101:$G$108=$N24)))=1,
        ISODD(COUNT(_xlfn._xlws.SORT(_xlfn._xlws.FILTER($F$101:$F$108,($G$101:$G$108=$N24)*($F$101:$F$108&lt;=AC$3))))))
),$L$8,""))</f>
        <v/>
      </c>
      <c r="AD24" s="21" cm="1">
        <f t="array" ref="AD24">IFERROR(ROUND(_xlfn.XLOOKUP(AD$3&amp;$N24,$F$3:$F$643&amp;$G$3:$G$643,$H$3:$H$643,""),2),
                   IF(OR(
                             OR(_xlfn.XMATCH(AD$3,_xlfn.ANCHORARRAY($P$3))&lt;=2,(COUNT(_xlfn.ANCHORARRAY($P$3))-_xlfn.XMATCH(AD$3,_xlfn.ANCHORARRAY($P$3))+1)&lt;=2),
                             OR(_xlfn.XMATCH($N24,_xlfn.ANCHORARRAY($N$5))&lt;=2,(COUNT(_xlfn.ANCHORARRAY($N$5))-_xlfn.XMATCH($N24,_xlfn.ANCHORARRAY($N$5))+1)&lt;=2),
OR(COUNT(_xlfn._xlws.FILTER($F$101:$F$108,($F$101:$F$108=AD$3)*($G$101:$G$108=$N24)))=1,
        ISODD(COUNT(_xlfn._xlws.SORT(_xlfn._xlws.FILTER($G$101:$G$108,($F$101:$F$108=AD$3)*($G$101:$G$108&lt;=$N24)))))),
OR(COUNT(_xlfn._xlws.FILTER($F$101:$F$108,($F$101:$F$108=AD$3)*($G$101:$G$108=$N24)))=1,
        ISODD(COUNT(_xlfn._xlws.SORT(_xlfn._xlws.FILTER($F$101:$F$108,($G$101:$G$108=$N24)*($F$101:$F$108&lt;=AD$3))))))
),$L$8,""))</f>
        <v>0.8</v>
      </c>
      <c r="AE24" s="21" cm="1">
        <f t="array" ref="AE24">IFERROR(ROUND(_xlfn.XLOOKUP(AE$3&amp;$N24,$F$3:$F$643&amp;$G$3:$G$643,$H$3:$H$643,""),2),
                   IF(OR(
                             OR(_xlfn.XMATCH(AE$3,_xlfn.ANCHORARRAY($P$3))&lt;=2,(COUNT(_xlfn.ANCHORARRAY($P$3))-_xlfn.XMATCH(AE$3,_xlfn.ANCHORARRAY($P$3))+1)&lt;=2),
                             OR(_xlfn.XMATCH($N24,_xlfn.ANCHORARRAY($N$5))&lt;=2,(COUNT(_xlfn.ANCHORARRAY($N$5))-_xlfn.XMATCH($N24,_xlfn.ANCHORARRAY($N$5))+1)&lt;=2),
OR(COUNT(_xlfn._xlws.FILTER($F$101:$F$108,($F$101:$F$108=AE$3)*($G$101:$G$108=$N24)))=1,
        ISODD(COUNT(_xlfn._xlws.SORT(_xlfn._xlws.FILTER($G$101:$G$108,($F$101:$F$108=AE$3)*($G$101:$G$108&lt;=$N24)))))),
OR(COUNT(_xlfn._xlws.FILTER($F$101:$F$108,($F$101:$F$108=AE$3)*($G$101:$G$108=$N24)))=1,
        ISODD(COUNT(_xlfn._xlws.SORT(_xlfn._xlws.FILTER($F$101:$F$108,($G$101:$G$108=$N24)*($F$101:$F$108&lt;=AE$3))))))
),$L$8,""))</f>
        <v>0.5</v>
      </c>
      <c r="AF24" s="21" t="str" cm="1">
        <f t="array" ref="AF24">IFERROR(ROUND(_xlfn.XLOOKUP(AF$3&amp;$N24,$F$3:$F$643&amp;$G$3:$G$643,$H$3:$H$643,""),2),
                   IF(OR(
                             OR(_xlfn.XMATCH(AF$3,_xlfn.ANCHORARRAY($P$3))&lt;=2,(COUNT(_xlfn.ANCHORARRAY($P$3))-_xlfn.XMATCH(AF$3,_xlfn.ANCHORARRAY($P$3))+1)&lt;=2),
                             OR(_xlfn.XMATCH($N24,_xlfn.ANCHORARRAY($N$5))&lt;=2,(COUNT(_xlfn.ANCHORARRAY($N$5))-_xlfn.XMATCH($N24,_xlfn.ANCHORARRAY($N$5))+1)&lt;=2),
OR(COUNT(_xlfn._xlws.FILTER($F$101:$F$108,($F$101:$F$108=AF$3)*($G$101:$G$108=$N24)))=1,
        ISODD(COUNT(_xlfn._xlws.SORT(_xlfn._xlws.FILTER($G$101:$G$108,($F$101:$F$108=AF$3)*($G$101:$G$108&lt;=$N24)))))),
OR(COUNT(_xlfn._xlws.FILTER($F$101:$F$108,($F$101:$F$108=AF$3)*($G$101:$G$108=$N24)))=1,
        ISODD(COUNT(_xlfn._xlws.SORT(_xlfn._xlws.FILTER($F$101:$F$108,($G$101:$G$108=$N24)*($F$101:$F$108&lt;=AF$3))))))
),$L$8,""))</f>
        <v/>
      </c>
      <c r="AG24" s="21" cm="1">
        <f t="array" ref="AG24">IFERROR(ROUND(_xlfn.XLOOKUP(AG$3&amp;$N24,$F$3:$F$643&amp;$G$3:$G$643,$H$3:$H$643,""),2),
                   IF(OR(
                             OR(_xlfn.XMATCH(AG$3,_xlfn.ANCHORARRAY($P$3))&lt;=2,(COUNT(_xlfn.ANCHORARRAY($P$3))-_xlfn.XMATCH(AG$3,_xlfn.ANCHORARRAY($P$3))+1)&lt;=2),
                             OR(_xlfn.XMATCH($N24,_xlfn.ANCHORARRAY($N$5))&lt;=2,(COUNT(_xlfn.ANCHORARRAY($N$5))-_xlfn.XMATCH($N24,_xlfn.ANCHORARRAY($N$5))+1)&lt;=2),
OR(COUNT(_xlfn._xlws.FILTER($F$101:$F$108,($F$101:$F$108=AG$3)*($G$101:$G$108=$N24)))=1,
        ISODD(COUNT(_xlfn._xlws.SORT(_xlfn._xlws.FILTER($G$101:$G$108,($F$101:$F$108=AG$3)*($G$101:$G$108&lt;=$N24)))))),
OR(COUNT(_xlfn._xlws.FILTER($F$101:$F$108,($F$101:$F$108=AG$3)*($G$101:$G$108=$N24)))=1,
        ISODD(COUNT(_xlfn._xlws.SORT(_xlfn._xlws.FILTER($F$101:$F$108,($G$101:$G$108=$N24)*($F$101:$F$108&lt;=AG$3))))))
),$L$8,""))</f>
        <v>0</v>
      </c>
      <c r="AH24" s="21" cm="1">
        <f t="array" ref="AH24">IFERROR(ROUND(_xlfn.XLOOKUP(AH$3&amp;$N24,$F$3:$F$643&amp;$G$3:$G$643,$H$3:$H$643,""),2),
                   IF(OR(
                             OR(_xlfn.XMATCH(AH$3,_xlfn.ANCHORARRAY($P$3))&lt;=2,(COUNT(_xlfn.ANCHORARRAY($P$3))-_xlfn.XMATCH(AH$3,_xlfn.ANCHORARRAY($P$3))+1)&lt;=2),
                             OR(_xlfn.XMATCH($N24,_xlfn.ANCHORARRAY($N$5))&lt;=2,(COUNT(_xlfn.ANCHORARRAY($N$5))-_xlfn.XMATCH($N24,_xlfn.ANCHORARRAY($N$5))+1)&lt;=2),
OR(COUNT(_xlfn._xlws.FILTER($F$101:$F$108,($F$101:$F$108=AH$3)*($G$101:$G$108=$N24)))=1,
        ISODD(COUNT(_xlfn._xlws.SORT(_xlfn._xlws.FILTER($G$101:$G$108,($F$101:$F$108=AH$3)*($G$101:$G$108&lt;=$N24)))))),
OR(COUNT(_xlfn._xlws.FILTER($F$101:$F$108,($F$101:$F$108=AH$3)*($G$101:$G$108=$N24)))=1,
        ISODD(COUNT(_xlfn._xlws.SORT(_xlfn._xlws.FILTER($F$101:$F$108,($G$101:$G$108=$N24)*($F$101:$F$108&lt;=AH$3))))))
),$L$8,""))</f>
        <v>0.4</v>
      </c>
      <c r="AI24" s="21" t="str" cm="1">
        <f t="array" ref="AI24">IFERROR(ROUND(_xlfn.XLOOKUP(AI$3&amp;$N24,$F$3:$F$643&amp;$G$3:$G$643,$H$3:$H$643,""),2),
                   IF(OR(
                             OR(_xlfn.XMATCH(AI$3,_xlfn.ANCHORARRAY($P$3))&lt;=2,(COUNT(_xlfn.ANCHORARRAY($P$3))-_xlfn.XMATCH(AI$3,_xlfn.ANCHORARRAY($P$3))+1)&lt;=2),
                             OR(_xlfn.XMATCH($N24,_xlfn.ANCHORARRAY($N$5))&lt;=2,(COUNT(_xlfn.ANCHORARRAY($N$5))-_xlfn.XMATCH($N24,_xlfn.ANCHORARRAY($N$5))+1)&lt;=2),
OR(COUNT(_xlfn._xlws.FILTER($F$101:$F$108,($F$101:$F$108=AI$3)*($G$101:$G$108=$N24)))=1,
        ISODD(COUNT(_xlfn._xlws.SORT(_xlfn._xlws.FILTER($G$101:$G$108,($F$101:$F$108=AI$3)*($G$101:$G$108&lt;=$N24)))))),
OR(COUNT(_xlfn._xlws.FILTER($F$101:$F$108,($F$101:$F$108=AI$3)*($G$101:$G$108=$N24)))=1,
        ISODD(COUNT(_xlfn._xlws.SORT(_xlfn._xlws.FILTER($F$101:$F$108,($G$101:$G$108=$N24)*($F$101:$F$108&lt;=AI$3))))))
),$L$8,""))</f>
        <v/>
      </c>
      <c r="AJ24" s="21" t="str" cm="1">
        <f t="array" ref="AJ24">IFERROR(ROUND(_xlfn.XLOOKUP(AJ$3&amp;$N24,$F$3:$F$643&amp;$G$3:$G$643,$H$3:$H$643,""),2),
                   IF(OR(
                             OR(_xlfn.XMATCH(AJ$3,_xlfn.ANCHORARRAY($P$3))&lt;=2,(COUNT(_xlfn.ANCHORARRAY($P$3))-_xlfn.XMATCH(AJ$3,_xlfn.ANCHORARRAY($P$3))+1)&lt;=2),
                             OR(_xlfn.XMATCH($N24,_xlfn.ANCHORARRAY($N$5))&lt;=2,(COUNT(_xlfn.ANCHORARRAY($N$5))-_xlfn.XMATCH($N24,_xlfn.ANCHORARRAY($N$5))+1)&lt;=2),
OR(COUNT(_xlfn._xlws.FILTER($F$101:$F$108,($F$101:$F$108=AJ$3)*($G$101:$G$108=$N24)))=1,
        ISODD(COUNT(_xlfn._xlws.SORT(_xlfn._xlws.FILTER($G$101:$G$108,($F$101:$F$108=AJ$3)*($G$101:$G$108&lt;=$N24)))))),
OR(COUNT(_xlfn._xlws.FILTER($F$101:$F$108,($F$101:$F$108=AJ$3)*($G$101:$G$108=$N24)))=1,
        ISODD(COUNT(_xlfn._xlws.SORT(_xlfn._xlws.FILTER($F$101:$F$108,($G$101:$G$108=$N24)*($F$101:$F$108&lt;=AJ$3))))))
),$L$8,""))</f>
        <v/>
      </c>
      <c r="AK24" s="21" t="str" cm="1">
        <f t="array" ref="AK24">IFERROR(ROUND(_xlfn.XLOOKUP(AK$3&amp;$N24,$F$3:$F$643&amp;$G$3:$G$643,$H$3:$H$643,""),2),
                   IF(OR(
                             OR(_xlfn.XMATCH(AK$3,_xlfn.ANCHORARRAY($P$3))&lt;=2,(COUNT(_xlfn.ANCHORARRAY($P$3))-_xlfn.XMATCH(AK$3,_xlfn.ANCHORARRAY($P$3))+1)&lt;=2),
                             OR(_xlfn.XMATCH($N24,_xlfn.ANCHORARRAY($N$5))&lt;=2,(COUNT(_xlfn.ANCHORARRAY($N$5))-_xlfn.XMATCH($N24,_xlfn.ANCHORARRAY($N$5))+1)&lt;=2),
OR(COUNT(_xlfn._xlws.FILTER($F$101:$F$108,($F$101:$F$108=AK$3)*($G$101:$G$108=$N24)))=1,
        ISODD(COUNT(_xlfn._xlws.SORT(_xlfn._xlws.FILTER($G$101:$G$108,($F$101:$F$108=AK$3)*($G$101:$G$108&lt;=$N24)))))),
OR(COUNT(_xlfn._xlws.FILTER($F$101:$F$108,($F$101:$F$108=AK$3)*($G$101:$G$108=$N24)))=1,
        ISODD(COUNT(_xlfn._xlws.SORT(_xlfn._xlws.FILTER($F$101:$F$108,($G$101:$G$108=$N24)*($F$101:$F$108&lt;=AK$3))))))
),$L$8,""))</f>
        <v/>
      </c>
      <c r="AL24" s="21" t="str" cm="1">
        <f t="array" ref="AL24">IFERROR(ROUND(_xlfn.XLOOKUP(AL$3&amp;$N24,$F$3:$F$643&amp;$G$3:$G$643,$H$3:$H$643,""),2),
                   IF(OR(
                             OR(_xlfn.XMATCH(AL$3,_xlfn.ANCHORARRAY($P$3))&lt;=2,(COUNT(_xlfn.ANCHORARRAY($P$3))-_xlfn.XMATCH(AL$3,_xlfn.ANCHORARRAY($P$3))+1)&lt;=2),
                             OR(_xlfn.XMATCH($N24,_xlfn.ANCHORARRAY($N$5))&lt;=2,(COUNT(_xlfn.ANCHORARRAY($N$5))-_xlfn.XMATCH($N24,_xlfn.ANCHORARRAY($N$5))+1)&lt;=2),
OR(COUNT(_xlfn._xlws.FILTER($F$101:$F$108,($F$101:$F$108=AL$3)*($G$101:$G$108=$N24)))=1,
        ISODD(COUNT(_xlfn._xlws.SORT(_xlfn._xlws.FILTER($G$101:$G$108,($F$101:$F$108=AL$3)*($G$101:$G$108&lt;=$N24)))))),
OR(COUNT(_xlfn._xlws.FILTER($F$101:$F$108,($F$101:$F$108=AL$3)*($G$101:$G$108=$N24)))=1,
        ISODD(COUNT(_xlfn._xlws.SORT(_xlfn._xlws.FILTER($F$101:$F$108,($G$101:$G$108=$N24)*($F$101:$F$108&lt;=AL$3))))))
),$L$8,""))</f>
        <v/>
      </c>
      <c r="AM24" s="21" cm="1">
        <f t="array" ref="AM24">IFERROR(ROUND(_xlfn.XLOOKUP(AM$3&amp;$N24,$F$3:$F$643&amp;$G$3:$G$643,$H$3:$H$643,""),2),
                   IF(OR(
                             OR(_xlfn.XMATCH(AM$3,_xlfn.ANCHORARRAY($P$3))&lt;=2,(COUNT(_xlfn.ANCHORARRAY($P$3))-_xlfn.XMATCH(AM$3,_xlfn.ANCHORARRAY($P$3))+1)&lt;=2),
                             OR(_xlfn.XMATCH($N24,_xlfn.ANCHORARRAY($N$5))&lt;=2,(COUNT(_xlfn.ANCHORARRAY($N$5))-_xlfn.XMATCH($N24,_xlfn.ANCHORARRAY($N$5))+1)&lt;=2),
OR(COUNT(_xlfn._xlws.FILTER($F$101:$F$108,($F$101:$F$108=AM$3)*($G$101:$G$108=$N24)))=1,
        ISODD(COUNT(_xlfn._xlws.SORT(_xlfn._xlws.FILTER($G$101:$G$108,($F$101:$F$108=AM$3)*($G$101:$G$108&lt;=$N24)))))),
OR(COUNT(_xlfn._xlws.FILTER($F$101:$F$108,($F$101:$F$108=AM$3)*($G$101:$G$108=$N24)))=1,
        ISODD(COUNT(_xlfn._xlws.SORT(_xlfn._xlws.FILTER($F$101:$F$108,($G$101:$G$108=$N24)*($F$101:$F$108&lt;=AM$3))))))
),$L$8,""))</f>
        <v>-9</v>
      </c>
      <c r="AN24" s="21" t="str" cm="1">
        <f t="array" ref="AN24">IFERROR(ROUND(_xlfn.XLOOKUP(AN$3&amp;$N24,$F$3:$F$643&amp;$G$3:$G$643,$H$3:$H$643,""),2),
                   IF(OR(
                             OR(_xlfn.XMATCH(AN$3,_xlfn.ANCHORARRAY($P$3))&lt;=2,(COUNT(_xlfn.ANCHORARRAY($P$3))-_xlfn.XMATCH(AN$3,_xlfn.ANCHORARRAY($P$3))+1)&lt;=2),
                             OR(_xlfn.XMATCH($N24,_xlfn.ANCHORARRAY($N$5))&lt;=2,(COUNT(_xlfn.ANCHORARRAY($N$5))-_xlfn.XMATCH($N24,_xlfn.ANCHORARRAY($N$5))+1)&lt;=2),
OR(COUNT(_xlfn._xlws.FILTER($F$101:$F$108,($F$101:$F$108=AN$3)*($G$101:$G$108=$N24)))=1,
        ISODD(COUNT(_xlfn._xlws.SORT(_xlfn._xlws.FILTER($G$101:$G$108,($F$101:$F$108=AN$3)*($G$101:$G$108&lt;=$N24)))))),
OR(COUNT(_xlfn._xlws.FILTER($F$101:$F$108,($F$101:$F$108=AN$3)*($G$101:$G$108=$N24)))=1,
        ISODD(COUNT(_xlfn._xlws.SORT(_xlfn._xlws.FILTER($F$101:$F$108,($G$101:$G$108=$N24)*($F$101:$F$108&lt;=AN$3))))))
),$L$8,""))</f>
        <v/>
      </c>
      <c r="AO24" s="21" t="str" cm="1">
        <f t="array" ref="AO24">IFERROR(ROUND(_xlfn.XLOOKUP(AO$3&amp;$N24,$F$3:$F$643&amp;$G$3:$G$643,$H$3:$H$643,""),2),
                   IF(OR(
                             OR(_xlfn.XMATCH(AO$3,_xlfn.ANCHORARRAY($P$3))&lt;=2,(COUNT(_xlfn.ANCHORARRAY($P$3))-_xlfn.XMATCH(AO$3,_xlfn.ANCHORARRAY($P$3))+1)&lt;=2),
                             OR(_xlfn.XMATCH($N24,_xlfn.ANCHORARRAY($N$5))&lt;=2,(COUNT(_xlfn.ANCHORARRAY($N$5))-_xlfn.XMATCH($N24,_xlfn.ANCHORARRAY($N$5))+1)&lt;=2),
OR(COUNT(_xlfn._xlws.FILTER($F$101:$F$108,($F$101:$F$108=AO$3)*($G$101:$G$108=$N24)))=1,
        ISODD(COUNT(_xlfn._xlws.SORT(_xlfn._xlws.FILTER($G$101:$G$108,($F$101:$F$108=AO$3)*($G$101:$G$108&lt;=$N24)))))),
OR(COUNT(_xlfn._xlws.FILTER($F$101:$F$108,($F$101:$F$108=AO$3)*($G$101:$G$108=$N24)))=1,
        ISODD(COUNT(_xlfn._xlws.SORT(_xlfn._xlws.FILTER($F$101:$F$108,($G$101:$G$108=$N24)*($F$101:$F$108&lt;=AO$3))))))
),$L$8,""))</f>
        <v/>
      </c>
      <c r="AP24" s="21" t="str" cm="1">
        <f t="array" ref="AP24">IFERROR(ROUND(_xlfn.XLOOKUP(AP$3&amp;$N24,$F$3:$F$643&amp;$G$3:$G$643,$H$3:$H$643,""),2),
                   IF(OR(
                             OR(_xlfn.XMATCH(AP$3,_xlfn.ANCHORARRAY($P$3))&lt;=2,(COUNT(_xlfn.ANCHORARRAY($P$3))-_xlfn.XMATCH(AP$3,_xlfn.ANCHORARRAY($P$3))+1)&lt;=2),
                             OR(_xlfn.XMATCH($N24,_xlfn.ANCHORARRAY($N$5))&lt;=2,(COUNT(_xlfn.ANCHORARRAY($N$5))-_xlfn.XMATCH($N24,_xlfn.ANCHORARRAY($N$5))+1)&lt;=2),
OR(COUNT(_xlfn._xlws.FILTER($F$101:$F$108,($F$101:$F$108=AP$3)*($G$101:$G$108=$N24)))=1,
        ISODD(COUNT(_xlfn._xlws.SORT(_xlfn._xlws.FILTER($G$101:$G$108,($F$101:$F$108=AP$3)*($G$101:$G$108&lt;=$N24)))))),
OR(COUNT(_xlfn._xlws.FILTER($F$101:$F$108,($F$101:$F$108=AP$3)*($G$101:$G$108=$N24)))=1,
        ISODD(COUNT(_xlfn._xlws.SORT(_xlfn._xlws.FILTER($F$101:$F$108,($G$101:$G$108=$N24)*($F$101:$F$108&lt;=AP$3))))))
),$L$8,""))</f>
        <v/>
      </c>
      <c r="AQ24" s="21" t="str" cm="1">
        <f t="array" ref="AQ24">IFERROR(ROUND(_xlfn.XLOOKUP(AQ$3&amp;$N24,$F$3:$F$643&amp;$G$3:$G$643,$H$3:$H$643,""),2),
                   IF(OR(
                             OR(_xlfn.XMATCH(AQ$3,_xlfn.ANCHORARRAY($P$3))&lt;=2,(COUNT(_xlfn.ANCHORARRAY($P$3))-_xlfn.XMATCH(AQ$3,_xlfn.ANCHORARRAY($P$3))+1)&lt;=2),
                             OR(_xlfn.XMATCH($N24,_xlfn.ANCHORARRAY($N$5))&lt;=2,(COUNT(_xlfn.ANCHORARRAY($N$5))-_xlfn.XMATCH($N24,_xlfn.ANCHORARRAY($N$5))+1)&lt;=2),
OR(COUNT(_xlfn._xlws.FILTER($F$101:$F$108,($F$101:$F$108=AQ$3)*($G$101:$G$108=$N24)))=1,
        ISODD(COUNT(_xlfn._xlws.SORT(_xlfn._xlws.FILTER($G$101:$G$108,($F$101:$F$108=AQ$3)*($G$101:$G$108&lt;=$N24)))))),
OR(COUNT(_xlfn._xlws.FILTER($F$101:$F$108,($F$101:$F$108=AQ$3)*($G$101:$G$108=$N24)))=1,
        ISODD(COUNT(_xlfn._xlws.SORT(_xlfn._xlws.FILTER($F$101:$F$108,($G$101:$G$108=$N24)*($F$101:$F$108&lt;=AQ$3))))))
),$L$8,""))</f>
        <v/>
      </c>
      <c r="AR24" s="21" t="str" cm="1">
        <f t="array" ref="AR24">IFERROR(ROUND(_xlfn.XLOOKUP(AR$3&amp;$N24,$F$3:$F$643&amp;$G$3:$G$643,$H$3:$H$643,""),2),
                   IF(OR(
                             OR(_xlfn.XMATCH(AR$3,_xlfn.ANCHORARRAY($P$3))&lt;=2,(COUNT(_xlfn.ANCHORARRAY($P$3))-_xlfn.XMATCH(AR$3,_xlfn.ANCHORARRAY($P$3))+1)&lt;=2),
                             OR(_xlfn.XMATCH($N24,_xlfn.ANCHORARRAY($N$5))&lt;=2,(COUNT(_xlfn.ANCHORARRAY($N$5))-_xlfn.XMATCH($N24,_xlfn.ANCHORARRAY($N$5))+1)&lt;=2),
OR(COUNT(_xlfn._xlws.FILTER($F$101:$F$108,($F$101:$F$108=AR$3)*($G$101:$G$108=$N24)))=1,
        ISODD(COUNT(_xlfn._xlws.SORT(_xlfn._xlws.FILTER($G$101:$G$108,($F$101:$F$108=AR$3)*($G$101:$G$108&lt;=$N24)))))),
OR(COUNT(_xlfn._xlws.FILTER($F$101:$F$108,($F$101:$F$108=AR$3)*($G$101:$G$108=$N24)))=1,
        ISODD(COUNT(_xlfn._xlws.SORT(_xlfn._xlws.FILTER($F$101:$F$108,($G$101:$G$108=$N24)*($F$101:$F$108&lt;=AR$3))))))
),$L$8,""))</f>
        <v/>
      </c>
      <c r="AS24" s="21" t="str" cm="1">
        <f t="array" ref="AS24">IFERROR(ROUND(_xlfn.XLOOKUP(AS$3&amp;$N24,$F$3:$F$643&amp;$G$3:$G$643,$H$3:$H$643,""),2),
                   IF(OR(
                             OR(_xlfn.XMATCH(AS$3,_xlfn.ANCHORARRAY($P$3))&lt;=2,(COUNT(_xlfn.ANCHORARRAY($P$3))-_xlfn.XMATCH(AS$3,_xlfn.ANCHORARRAY($P$3))+1)&lt;=2),
                             OR(_xlfn.XMATCH($N24,_xlfn.ANCHORARRAY($N$5))&lt;=2,(COUNT(_xlfn.ANCHORARRAY($N$5))-_xlfn.XMATCH($N24,_xlfn.ANCHORARRAY($N$5))+1)&lt;=2),
OR(COUNT(_xlfn._xlws.FILTER($F$101:$F$108,($F$101:$F$108=AS$3)*($G$101:$G$108=$N24)))=1,
        ISODD(COUNT(_xlfn._xlws.SORT(_xlfn._xlws.FILTER($G$101:$G$108,($F$101:$F$108=AS$3)*($G$101:$G$108&lt;=$N24)))))),
OR(COUNT(_xlfn._xlws.FILTER($F$101:$F$108,($F$101:$F$108=AS$3)*($G$101:$G$108=$N24)))=1,
        ISODD(COUNT(_xlfn._xlws.SORT(_xlfn._xlws.FILTER($F$101:$F$108,($G$101:$G$108=$N24)*($F$101:$F$108&lt;=AS$3))))))
),$L$8,""))</f>
        <v/>
      </c>
      <c r="AT24" s="21" cm="1">
        <f t="array" ref="AT24">IFERROR(ROUND(_xlfn.XLOOKUP(AT$3&amp;$N24,$F$3:$F$643&amp;$G$3:$G$643,$H$3:$H$643,""),2),
                   IF(OR(
                             OR(_xlfn.XMATCH(AT$3,_xlfn.ANCHORARRAY($P$3))&lt;=2,(COUNT(_xlfn.ANCHORARRAY($P$3))-_xlfn.XMATCH(AT$3,_xlfn.ANCHORARRAY($P$3))+1)&lt;=2),
                             OR(_xlfn.XMATCH($N24,_xlfn.ANCHORARRAY($N$5))&lt;=2,(COUNT(_xlfn.ANCHORARRAY($N$5))-_xlfn.XMATCH($N24,_xlfn.ANCHORARRAY($N$5))+1)&lt;=2),
OR(COUNT(_xlfn._xlws.FILTER($F$101:$F$108,($F$101:$F$108=AT$3)*($G$101:$G$108=$N24)))=1,
        ISODD(COUNT(_xlfn._xlws.SORT(_xlfn._xlws.FILTER($G$101:$G$108,($F$101:$F$108=AT$3)*($G$101:$G$108&lt;=$N24)))))),
OR(COUNT(_xlfn._xlws.FILTER($F$101:$F$108,($F$101:$F$108=AT$3)*($G$101:$G$108=$N24)))=1,
        ISODD(COUNT(_xlfn._xlws.SORT(_xlfn._xlws.FILTER($F$101:$F$108,($G$101:$G$108=$N24)*($F$101:$F$108&lt;=AT$3))))))
),$L$8,""))</f>
        <v>-9</v>
      </c>
      <c r="AU24" s="21" t="str" cm="1">
        <f t="array" ref="AU24">IFERROR(ROUND(_xlfn.XLOOKUP(AU$3&amp;$N24,$F$3:$F$643&amp;$G$3:$G$643,$H$3:$H$643,""),2),
                   IF(OR(
                             OR(_xlfn.XMATCH(AU$3,_xlfn.ANCHORARRAY($P$3))&lt;=2,(COUNT(_xlfn.ANCHORARRAY($P$3))-_xlfn.XMATCH(AU$3,_xlfn.ANCHORARRAY($P$3))+1)&lt;=2),
                             OR(_xlfn.XMATCH($N24,_xlfn.ANCHORARRAY($N$5))&lt;=2,(COUNT(_xlfn.ANCHORARRAY($N$5))-_xlfn.XMATCH($N24,_xlfn.ANCHORARRAY($N$5))+1)&lt;=2),
OR(COUNT(_xlfn._xlws.FILTER($F$101:$F$108,($F$101:$F$108=AU$3)*($G$101:$G$108=$N24)))=1,
        ISODD(COUNT(_xlfn._xlws.SORT(_xlfn._xlws.FILTER($G$101:$G$108,($F$101:$F$108=AU$3)*($G$101:$G$108&lt;=$N24)))))),
OR(COUNT(_xlfn._xlws.FILTER($F$101:$F$108,($F$101:$F$108=AU$3)*($G$101:$G$108=$N24)))=1,
        ISODD(COUNT(_xlfn._xlws.SORT(_xlfn._xlws.FILTER($F$101:$F$108,($G$101:$G$108=$N24)*($F$101:$F$108&lt;=AU$3))))))
),$L$8,""))</f>
        <v/>
      </c>
      <c r="AV24" s="21" cm="1">
        <f t="array" ref="AV24">IFERROR(ROUND(_xlfn.XLOOKUP(AV$3&amp;$N24,$F$3:$F$643&amp;$G$3:$G$643,$H$3:$H$643,""),2),
                   IF(OR(
                             OR(_xlfn.XMATCH(AV$3,_xlfn.ANCHORARRAY($P$3))&lt;=2,(COUNT(_xlfn.ANCHORARRAY($P$3))-_xlfn.XMATCH(AV$3,_xlfn.ANCHORARRAY($P$3))+1)&lt;=2),
                             OR(_xlfn.XMATCH($N24,_xlfn.ANCHORARRAY($N$5))&lt;=2,(COUNT(_xlfn.ANCHORARRAY($N$5))-_xlfn.XMATCH($N24,_xlfn.ANCHORARRAY($N$5))+1)&lt;=2),
OR(COUNT(_xlfn._xlws.FILTER($F$101:$F$108,($F$101:$F$108=AV$3)*($G$101:$G$108=$N24)))=1,
        ISODD(COUNT(_xlfn._xlws.SORT(_xlfn._xlws.FILTER($G$101:$G$108,($F$101:$F$108=AV$3)*($G$101:$G$108&lt;=$N24)))))),
OR(COUNT(_xlfn._xlws.FILTER($F$101:$F$108,($F$101:$F$108=AV$3)*($G$101:$G$108=$N24)))=1,
        ISODD(COUNT(_xlfn._xlws.SORT(_xlfn._xlws.FILTER($F$101:$F$108,($G$101:$G$108=$N24)*($F$101:$F$108&lt;=AV$3))))))
),$L$8,""))</f>
        <v>-9</v>
      </c>
      <c r="AW24" s="21" cm="1">
        <f t="array" ref="AW24">IFERROR(ROUND(_xlfn.XLOOKUP(AW$3&amp;$N24,$F$3:$F$643&amp;$G$3:$G$643,$H$3:$H$643,""),2),
                   IF(OR(
                             OR(_xlfn.XMATCH(AW$3,_xlfn.ANCHORARRAY($P$3))&lt;=2,(COUNT(_xlfn.ANCHORARRAY($P$3))-_xlfn.XMATCH(AW$3,_xlfn.ANCHORARRAY($P$3))+1)&lt;=2),
                             OR(_xlfn.XMATCH($N24,_xlfn.ANCHORARRAY($N$5))&lt;=2,(COUNT(_xlfn.ANCHORARRAY($N$5))-_xlfn.XMATCH($N24,_xlfn.ANCHORARRAY($N$5))+1)&lt;=2),
OR(COUNT(_xlfn._xlws.FILTER($F$101:$F$108,($F$101:$F$108=AW$3)*($G$101:$G$108=$N24)))=1,
        ISODD(COUNT(_xlfn._xlws.SORT(_xlfn._xlws.FILTER($G$101:$G$108,($F$101:$F$108=AW$3)*($G$101:$G$108&lt;=$N24)))))),
OR(COUNT(_xlfn._xlws.FILTER($F$101:$F$108,($F$101:$F$108=AW$3)*($G$101:$G$108=$N24)))=1,
        ISODD(COUNT(_xlfn._xlws.SORT(_xlfn._xlws.FILTER($F$101:$F$108,($G$101:$G$108=$N24)*($F$101:$F$108&lt;=AW$3))))))
),$L$8,""))</f>
        <v>-9</v>
      </c>
      <c r="AX24" s="21"/>
      <c r="AY24" s="21"/>
      <c r="AZ24" s="15"/>
      <c r="BA24" s="77"/>
      <c r="BB24" s="98" t="str">
        <f t="shared" si="5"/>
        <v xml:space="preserve">-9-9-0.4-0.4-0.5-0.40.80.500.4-9-9-9-9; </v>
      </c>
      <c r="BC24" s="98" t="s">
        <v>582</v>
      </c>
      <c r="BD24" s="77"/>
      <c r="BE24" s="77"/>
      <c r="BF24" s="77"/>
      <c r="BG24" s="77"/>
      <c r="BH24" s="77"/>
      <c r="BK24" s="7">
        <v>22</v>
      </c>
    </row>
    <row r="25" spans="1:64" ht="20.100000000000001" customHeight="1" x14ac:dyDescent="0.3">
      <c r="B25" s="9" t="s">
        <v>504</v>
      </c>
      <c r="C25" s="17">
        <f t="shared" si="1"/>
        <v>52.825400000000002</v>
      </c>
      <c r="D25" s="18">
        <f t="shared" si="1"/>
        <v>121.2209</v>
      </c>
      <c r="E25" s="64">
        <f t="shared" si="1"/>
        <v>-9</v>
      </c>
      <c r="F25" s="17">
        <f t="shared" si="2"/>
        <v>9.8000000000000007</v>
      </c>
      <c r="G25" s="18">
        <f t="shared" si="3"/>
        <v>16.170000000000002</v>
      </c>
      <c r="H25" s="19">
        <f t="shared" si="4"/>
        <v>-9</v>
      </c>
      <c r="I25" s="8" t="str" cm="1">
        <f t="array" ref="I25">_xlfn.CONCAT(ROUND(F25:H25,2)&amp;", ")</f>
        <v xml:space="preserve">9.8, 16.17, -9, </v>
      </c>
      <c r="J25" s="8"/>
      <c r="K25" s="96">
        <v>46.9754</v>
      </c>
      <c r="L25" s="96">
        <v>120.7709</v>
      </c>
      <c r="N25" s="31">
        <v>7.77</v>
      </c>
      <c r="O25" s="15"/>
      <c r="P25" s="21" cm="1">
        <f t="array" ref="P25">IFERROR(ROUND(_xlfn.XLOOKUP(P$3&amp;$N25,$F$3:$F$643&amp;$G$3:$G$643,$H$3:$H$643,""),2),
                   IF(OR(
                             OR(_xlfn.XMATCH(P$3,_xlfn.ANCHORARRAY($P$3))&lt;=2,(COUNT(_xlfn.ANCHORARRAY($P$3))-_xlfn.XMATCH(P$3,_xlfn.ANCHORARRAY($P$3))+1)&lt;=2),
                             OR(_xlfn.XMATCH($N25,_xlfn.ANCHORARRAY($N$5))&lt;=2,(COUNT(_xlfn.ANCHORARRAY($N$5))-_xlfn.XMATCH($N25,_xlfn.ANCHORARRAY($N$5))+1)&lt;=2),
OR(COUNT(_xlfn._xlws.FILTER($F$101:$F$108,($F$101:$F$108=P$3)*($G$101:$G$108=$N25)))=1,
        ISODD(COUNT(_xlfn._xlws.SORT(_xlfn._xlws.FILTER($G$101:$G$108,($F$101:$F$108=P$3)*($G$101:$G$108&lt;=$N25)))))),
OR(COUNT(_xlfn._xlws.FILTER($F$101:$F$108,($F$101:$F$108=P$3)*($G$101:$G$108=$N25)))=1,
        ISODD(COUNT(_xlfn._xlws.SORT(_xlfn._xlws.FILTER($F$101:$F$108,($G$101:$G$108=$N25)*($F$101:$F$108&lt;=P$3))))))
),$L$8,""))</f>
        <v>-9</v>
      </c>
      <c r="Q25" s="21" cm="1">
        <f t="array" ref="Q25">IFERROR(ROUND(_xlfn.XLOOKUP(Q$3&amp;$N25,$F$3:$F$643&amp;$G$3:$G$643,$H$3:$H$643,""),2),
                   IF(OR(
                             OR(_xlfn.XMATCH(Q$3,_xlfn.ANCHORARRAY($P$3))&lt;=2,(COUNT(_xlfn.ANCHORARRAY($P$3))-_xlfn.XMATCH(Q$3,_xlfn.ANCHORARRAY($P$3))+1)&lt;=2),
                             OR(_xlfn.XMATCH($N25,_xlfn.ANCHORARRAY($N$5))&lt;=2,(COUNT(_xlfn.ANCHORARRAY($N$5))-_xlfn.XMATCH($N25,_xlfn.ANCHORARRAY($N$5))+1)&lt;=2),
OR(COUNT(_xlfn._xlws.FILTER($F$101:$F$108,($F$101:$F$108=Q$3)*($G$101:$G$108=$N25)))=1,
        ISODD(COUNT(_xlfn._xlws.SORT(_xlfn._xlws.FILTER($G$101:$G$108,($F$101:$F$108=Q$3)*($G$101:$G$108&lt;=$N25)))))),
OR(COUNT(_xlfn._xlws.FILTER($F$101:$F$108,($F$101:$F$108=Q$3)*($G$101:$G$108=$N25)))=1,
        ISODD(COUNT(_xlfn._xlws.SORT(_xlfn._xlws.FILTER($F$101:$F$108,($G$101:$G$108=$N25)*($F$101:$F$108&lt;=Q$3))))))
),$L$8,""))</f>
        <v>-9</v>
      </c>
      <c r="R25" s="21" t="str" cm="1">
        <f t="array" ref="R25">IFERROR(ROUND(_xlfn.XLOOKUP(R$3&amp;$N25,$F$3:$F$643&amp;$G$3:$G$643,$H$3:$H$643,""),2),
                   IF(OR(
                             OR(_xlfn.XMATCH(R$3,_xlfn.ANCHORARRAY($P$3))&lt;=2,(COUNT(_xlfn.ANCHORARRAY($P$3))-_xlfn.XMATCH(R$3,_xlfn.ANCHORARRAY($P$3))+1)&lt;=2),
                             OR(_xlfn.XMATCH($N25,_xlfn.ANCHORARRAY($N$5))&lt;=2,(COUNT(_xlfn.ANCHORARRAY($N$5))-_xlfn.XMATCH($N25,_xlfn.ANCHORARRAY($N$5))+1)&lt;=2),
OR(COUNT(_xlfn._xlws.FILTER($F$101:$F$108,($F$101:$F$108=R$3)*($G$101:$G$108=$N25)))=1,
        ISODD(COUNT(_xlfn._xlws.SORT(_xlfn._xlws.FILTER($G$101:$G$108,($F$101:$F$108=R$3)*($G$101:$G$108&lt;=$N25)))))),
OR(COUNT(_xlfn._xlws.FILTER($F$101:$F$108,($F$101:$F$108=R$3)*($G$101:$G$108=$N25)))=1,
        ISODD(COUNT(_xlfn._xlws.SORT(_xlfn._xlws.FILTER($F$101:$F$108,($G$101:$G$108=$N25)*($F$101:$F$108&lt;=R$3))))))
),$L$8,""))</f>
        <v/>
      </c>
      <c r="S25" s="21" t="str" cm="1">
        <f t="array" ref="S25">IFERROR(ROUND(_xlfn.XLOOKUP(S$3&amp;$N25,$F$3:$F$643&amp;$G$3:$G$643,$H$3:$H$643,""),2),
                   IF(OR(
                             OR(_xlfn.XMATCH(S$3,_xlfn.ANCHORARRAY($P$3))&lt;=2,(COUNT(_xlfn.ANCHORARRAY($P$3))-_xlfn.XMATCH(S$3,_xlfn.ANCHORARRAY($P$3))+1)&lt;=2),
                             OR(_xlfn.XMATCH($N25,_xlfn.ANCHORARRAY($N$5))&lt;=2,(COUNT(_xlfn.ANCHORARRAY($N$5))-_xlfn.XMATCH($N25,_xlfn.ANCHORARRAY($N$5))+1)&lt;=2),
OR(COUNT(_xlfn._xlws.FILTER($F$101:$F$108,($F$101:$F$108=S$3)*($G$101:$G$108=$N25)))=1,
        ISODD(COUNT(_xlfn._xlws.SORT(_xlfn._xlws.FILTER($G$101:$G$108,($F$101:$F$108=S$3)*($G$101:$G$108&lt;=$N25)))))),
OR(COUNT(_xlfn._xlws.FILTER($F$101:$F$108,($F$101:$F$108=S$3)*($G$101:$G$108=$N25)))=1,
        ISODD(COUNT(_xlfn._xlws.SORT(_xlfn._xlws.FILTER($F$101:$F$108,($G$101:$G$108=$N25)*($F$101:$F$108&lt;=S$3))))))
),$L$8,""))</f>
        <v/>
      </c>
      <c r="T25" s="21" t="str" cm="1">
        <f t="array" ref="T25">IFERROR(ROUND(_xlfn.XLOOKUP(T$3&amp;$N25,$F$3:$F$643&amp;$G$3:$G$643,$H$3:$H$643,""),2),
                   IF(OR(
                             OR(_xlfn.XMATCH(T$3,_xlfn.ANCHORARRAY($P$3))&lt;=2,(COUNT(_xlfn.ANCHORARRAY($P$3))-_xlfn.XMATCH(T$3,_xlfn.ANCHORARRAY($P$3))+1)&lt;=2),
                             OR(_xlfn.XMATCH($N25,_xlfn.ANCHORARRAY($N$5))&lt;=2,(COUNT(_xlfn.ANCHORARRAY($N$5))-_xlfn.XMATCH($N25,_xlfn.ANCHORARRAY($N$5))+1)&lt;=2),
OR(COUNT(_xlfn._xlws.FILTER($F$101:$F$108,($F$101:$F$108=T$3)*($G$101:$G$108=$N25)))=1,
        ISODD(COUNT(_xlfn._xlws.SORT(_xlfn._xlws.FILTER($G$101:$G$108,($F$101:$F$108=T$3)*($G$101:$G$108&lt;=$N25)))))),
OR(COUNT(_xlfn._xlws.FILTER($F$101:$F$108,($F$101:$F$108=T$3)*($G$101:$G$108=$N25)))=1,
        ISODD(COUNT(_xlfn._xlws.SORT(_xlfn._xlws.FILTER($F$101:$F$108,($G$101:$G$108=$N25)*($F$101:$F$108&lt;=T$3))))))
),$L$8,""))</f>
        <v/>
      </c>
      <c r="U25" s="21" t="str" cm="1">
        <f t="array" ref="U25">IFERROR(ROUND(_xlfn.XLOOKUP(U$3&amp;$N25,$F$3:$F$643&amp;$G$3:$G$643,$H$3:$H$643,""),2),
                   IF(OR(
                             OR(_xlfn.XMATCH(U$3,_xlfn.ANCHORARRAY($P$3))&lt;=2,(COUNT(_xlfn.ANCHORARRAY($P$3))-_xlfn.XMATCH(U$3,_xlfn.ANCHORARRAY($P$3))+1)&lt;=2),
                             OR(_xlfn.XMATCH($N25,_xlfn.ANCHORARRAY($N$5))&lt;=2,(COUNT(_xlfn.ANCHORARRAY($N$5))-_xlfn.XMATCH($N25,_xlfn.ANCHORARRAY($N$5))+1)&lt;=2),
OR(COUNT(_xlfn._xlws.FILTER($F$101:$F$108,($F$101:$F$108=U$3)*($G$101:$G$108=$N25)))=1,
        ISODD(COUNT(_xlfn._xlws.SORT(_xlfn._xlws.FILTER($G$101:$G$108,($F$101:$F$108=U$3)*($G$101:$G$108&lt;=$N25)))))),
OR(COUNT(_xlfn._xlws.FILTER($F$101:$F$108,($F$101:$F$108=U$3)*($G$101:$G$108=$N25)))=1,
        ISODD(COUNT(_xlfn._xlws.SORT(_xlfn._xlws.FILTER($F$101:$F$108,($G$101:$G$108=$N25)*($F$101:$F$108&lt;=U$3))))))
),$L$8,""))</f>
        <v/>
      </c>
      <c r="V25" s="21" t="str" cm="1">
        <f t="array" ref="V25">IFERROR(ROUND(_xlfn.XLOOKUP(V$3&amp;$N25,$F$3:$F$643&amp;$G$3:$G$643,$H$3:$H$643,""),2),
                   IF(OR(
                             OR(_xlfn.XMATCH(V$3,_xlfn.ANCHORARRAY($P$3))&lt;=2,(COUNT(_xlfn.ANCHORARRAY($P$3))-_xlfn.XMATCH(V$3,_xlfn.ANCHORARRAY($P$3))+1)&lt;=2),
                             OR(_xlfn.XMATCH($N25,_xlfn.ANCHORARRAY($N$5))&lt;=2,(COUNT(_xlfn.ANCHORARRAY($N$5))-_xlfn.XMATCH($N25,_xlfn.ANCHORARRAY($N$5))+1)&lt;=2),
OR(COUNT(_xlfn._xlws.FILTER($F$101:$F$108,($F$101:$F$108=V$3)*($G$101:$G$108=$N25)))=1,
        ISODD(COUNT(_xlfn._xlws.SORT(_xlfn._xlws.FILTER($G$101:$G$108,($F$101:$F$108=V$3)*($G$101:$G$108&lt;=$N25)))))),
OR(COUNT(_xlfn._xlws.FILTER($F$101:$F$108,($F$101:$F$108=V$3)*($G$101:$G$108=$N25)))=1,
        ISODD(COUNT(_xlfn._xlws.SORT(_xlfn._xlws.FILTER($F$101:$F$108,($G$101:$G$108=$N25)*($F$101:$F$108&lt;=V$3))))))
),$L$8,""))</f>
        <v/>
      </c>
      <c r="W25" s="21" t="str" cm="1">
        <f t="array" ref="W25">IFERROR(ROUND(_xlfn.XLOOKUP(W$3&amp;$N25,$F$3:$F$643&amp;$G$3:$G$643,$H$3:$H$643,""),2),
                   IF(OR(
                             OR(_xlfn.XMATCH(W$3,_xlfn.ANCHORARRAY($P$3))&lt;=2,(COUNT(_xlfn.ANCHORARRAY($P$3))-_xlfn.XMATCH(W$3,_xlfn.ANCHORARRAY($P$3))+1)&lt;=2),
                             OR(_xlfn.XMATCH($N25,_xlfn.ANCHORARRAY($N$5))&lt;=2,(COUNT(_xlfn.ANCHORARRAY($N$5))-_xlfn.XMATCH($N25,_xlfn.ANCHORARRAY($N$5))+1)&lt;=2),
OR(COUNT(_xlfn._xlws.FILTER($F$101:$F$108,($F$101:$F$108=W$3)*($G$101:$G$108=$N25)))=1,
        ISODD(COUNT(_xlfn._xlws.SORT(_xlfn._xlws.FILTER($G$101:$G$108,($F$101:$F$108=W$3)*($G$101:$G$108&lt;=$N25)))))),
OR(COUNT(_xlfn._xlws.FILTER($F$101:$F$108,($F$101:$F$108=W$3)*($G$101:$G$108=$N25)))=1,
        ISODD(COUNT(_xlfn._xlws.SORT(_xlfn._xlws.FILTER($F$101:$F$108,($G$101:$G$108=$N25)*($F$101:$F$108&lt;=W$3))))))
),$L$8,""))</f>
        <v/>
      </c>
      <c r="X25" s="21" t="str" cm="1">
        <f t="array" ref="X25">IFERROR(ROUND(_xlfn.XLOOKUP(X$3&amp;$N25,$F$3:$F$643&amp;$G$3:$G$643,$H$3:$H$643,""),2),
                   IF(OR(
                             OR(_xlfn.XMATCH(X$3,_xlfn.ANCHORARRAY($P$3))&lt;=2,(COUNT(_xlfn.ANCHORARRAY($P$3))-_xlfn.XMATCH(X$3,_xlfn.ANCHORARRAY($P$3))+1)&lt;=2),
                             OR(_xlfn.XMATCH($N25,_xlfn.ANCHORARRAY($N$5))&lt;=2,(COUNT(_xlfn.ANCHORARRAY($N$5))-_xlfn.XMATCH($N25,_xlfn.ANCHORARRAY($N$5))+1)&lt;=2),
OR(COUNT(_xlfn._xlws.FILTER($F$101:$F$108,($F$101:$F$108=X$3)*($G$101:$G$108=$N25)))=1,
        ISODD(COUNT(_xlfn._xlws.SORT(_xlfn._xlws.FILTER($G$101:$G$108,($F$101:$F$108=X$3)*($G$101:$G$108&lt;=$N25)))))),
OR(COUNT(_xlfn._xlws.FILTER($F$101:$F$108,($F$101:$F$108=X$3)*($G$101:$G$108=$N25)))=1,
        ISODD(COUNT(_xlfn._xlws.SORT(_xlfn._xlws.FILTER($F$101:$F$108,($G$101:$G$108=$N25)*($F$101:$F$108&lt;=X$3))))))
),$L$8,""))</f>
        <v/>
      </c>
      <c r="Y25" s="21" t="str" cm="1">
        <f t="array" ref="Y25">IFERROR(ROUND(_xlfn.XLOOKUP(Y$3&amp;$N25,$F$3:$F$643&amp;$G$3:$G$643,$H$3:$H$643,""),2),
                   IF(OR(
                             OR(_xlfn.XMATCH(Y$3,_xlfn.ANCHORARRAY($P$3))&lt;=2,(COUNT(_xlfn.ANCHORARRAY($P$3))-_xlfn.XMATCH(Y$3,_xlfn.ANCHORARRAY($P$3))+1)&lt;=2),
                             OR(_xlfn.XMATCH($N25,_xlfn.ANCHORARRAY($N$5))&lt;=2,(COUNT(_xlfn.ANCHORARRAY($N$5))-_xlfn.XMATCH($N25,_xlfn.ANCHORARRAY($N$5))+1)&lt;=2),
OR(COUNT(_xlfn._xlws.FILTER($F$101:$F$108,($F$101:$F$108=Y$3)*($G$101:$G$108=$N25)))=1,
        ISODD(COUNT(_xlfn._xlws.SORT(_xlfn._xlws.FILTER($G$101:$G$108,($F$101:$F$108=Y$3)*($G$101:$G$108&lt;=$N25)))))),
OR(COUNT(_xlfn._xlws.FILTER($F$101:$F$108,($F$101:$F$108=Y$3)*($G$101:$G$108=$N25)))=1,
        ISODD(COUNT(_xlfn._xlws.SORT(_xlfn._xlws.FILTER($F$101:$F$108,($G$101:$G$108=$N25)*($F$101:$F$108&lt;=Y$3))))))
),$L$8,""))</f>
        <v/>
      </c>
      <c r="Z25" s="21" t="str" cm="1">
        <f t="array" ref="Z25">IFERROR(ROUND(_xlfn.XLOOKUP(Z$3&amp;$N25,$F$3:$F$643&amp;$G$3:$G$643,$H$3:$H$643,""),2),
                   IF(OR(
                             OR(_xlfn.XMATCH(Z$3,_xlfn.ANCHORARRAY($P$3))&lt;=2,(COUNT(_xlfn.ANCHORARRAY($P$3))-_xlfn.XMATCH(Z$3,_xlfn.ANCHORARRAY($P$3))+1)&lt;=2),
                             OR(_xlfn.XMATCH($N25,_xlfn.ANCHORARRAY($N$5))&lt;=2,(COUNT(_xlfn.ANCHORARRAY($N$5))-_xlfn.XMATCH($N25,_xlfn.ANCHORARRAY($N$5))+1)&lt;=2),
OR(COUNT(_xlfn._xlws.FILTER($F$101:$F$108,($F$101:$F$108=Z$3)*($G$101:$G$108=$N25)))=1,
        ISODD(COUNT(_xlfn._xlws.SORT(_xlfn._xlws.FILTER($G$101:$G$108,($F$101:$F$108=Z$3)*($G$101:$G$108&lt;=$N25)))))),
OR(COUNT(_xlfn._xlws.FILTER($F$101:$F$108,($F$101:$F$108=Z$3)*($G$101:$G$108=$N25)))=1,
        ISODD(COUNT(_xlfn._xlws.SORT(_xlfn._xlws.FILTER($F$101:$F$108,($G$101:$G$108=$N25)*($F$101:$F$108&lt;=Z$3))))))
),$L$8,""))</f>
        <v/>
      </c>
      <c r="AA25" s="21" t="str" cm="1">
        <f t="array" ref="AA25">IFERROR(ROUND(_xlfn.XLOOKUP(AA$3&amp;$N25,$F$3:$F$643&amp;$G$3:$G$643,$H$3:$H$643,""),2),
                   IF(OR(
                             OR(_xlfn.XMATCH(AA$3,_xlfn.ANCHORARRAY($P$3))&lt;=2,(COUNT(_xlfn.ANCHORARRAY($P$3))-_xlfn.XMATCH(AA$3,_xlfn.ANCHORARRAY($P$3))+1)&lt;=2),
                             OR(_xlfn.XMATCH($N25,_xlfn.ANCHORARRAY($N$5))&lt;=2,(COUNT(_xlfn.ANCHORARRAY($N$5))-_xlfn.XMATCH($N25,_xlfn.ANCHORARRAY($N$5))+1)&lt;=2),
OR(COUNT(_xlfn._xlws.FILTER($F$101:$F$108,($F$101:$F$108=AA$3)*($G$101:$G$108=$N25)))=1,
        ISODD(COUNT(_xlfn._xlws.SORT(_xlfn._xlws.FILTER($G$101:$G$108,($F$101:$F$108=AA$3)*($G$101:$G$108&lt;=$N25)))))),
OR(COUNT(_xlfn._xlws.FILTER($F$101:$F$108,($F$101:$F$108=AA$3)*($G$101:$G$108=$N25)))=1,
        ISODD(COUNT(_xlfn._xlws.SORT(_xlfn._xlws.FILTER($F$101:$F$108,($G$101:$G$108=$N25)*($F$101:$F$108&lt;=AA$3))))))
),$L$8,""))</f>
        <v/>
      </c>
      <c r="AB25" s="21" t="str" cm="1">
        <f t="array" ref="AB25">IFERROR(ROUND(_xlfn.XLOOKUP(AB$3&amp;$N25,$F$3:$F$643&amp;$G$3:$G$643,$H$3:$H$643,""),2),
                   IF(OR(
                             OR(_xlfn.XMATCH(AB$3,_xlfn.ANCHORARRAY($P$3))&lt;=2,(COUNT(_xlfn.ANCHORARRAY($P$3))-_xlfn.XMATCH(AB$3,_xlfn.ANCHORARRAY($P$3))+1)&lt;=2),
                             OR(_xlfn.XMATCH($N25,_xlfn.ANCHORARRAY($N$5))&lt;=2,(COUNT(_xlfn.ANCHORARRAY($N$5))-_xlfn.XMATCH($N25,_xlfn.ANCHORARRAY($N$5))+1)&lt;=2),
OR(COUNT(_xlfn._xlws.FILTER($F$101:$F$108,($F$101:$F$108=AB$3)*($G$101:$G$108=$N25)))=1,
        ISODD(COUNT(_xlfn._xlws.SORT(_xlfn._xlws.FILTER($G$101:$G$108,($F$101:$F$108=AB$3)*($G$101:$G$108&lt;=$N25)))))),
OR(COUNT(_xlfn._xlws.FILTER($F$101:$F$108,($F$101:$F$108=AB$3)*($G$101:$G$108=$N25)))=1,
        ISODD(COUNT(_xlfn._xlws.SORT(_xlfn._xlws.FILTER($F$101:$F$108,($G$101:$G$108=$N25)*($F$101:$F$108&lt;=AB$3))))))
),$L$8,""))</f>
        <v/>
      </c>
      <c r="AC25" s="21" t="str" cm="1">
        <f t="array" ref="AC25">IFERROR(ROUND(_xlfn.XLOOKUP(AC$3&amp;$N25,$F$3:$F$643&amp;$G$3:$G$643,$H$3:$H$643,""),2),
                   IF(OR(
                             OR(_xlfn.XMATCH(AC$3,_xlfn.ANCHORARRAY($P$3))&lt;=2,(COUNT(_xlfn.ANCHORARRAY($P$3))-_xlfn.XMATCH(AC$3,_xlfn.ANCHORARRAY($P$3))+1)&lt;=2),
                             OR(_xlfn.XMATCH($N25,_xlfn.ANCHORARRAY($N$5))&lt;=2,(COUNT(_xlfn.ANCHORARRAY($N$5))-_xlfn.XMATCH($N25,_xlfn.ANCHORARRAY($N$5))+1)&lt;=2),
OR(COUNT(_xlfn._xlws.FILTER($F$101:$F$108,($F$101:$F$108=AC$3)*($G$101:$G$108=$N25)))=1,
        ISODD(COUNT(_xlfn._xlws.SORT(_xlfn._xlws.FILTER($G$101:$G$108,($F$101:$F$108=AC$3)*($G$101:$G$108&lt;=$N25)))))),
OR(COUNT(_xlfn._xlws.FILTER($F$101:$F$108,($F$101:$F$108=AC$3)*($G$101:$G$108=$N25)))=1,
        ISODD(COUNT(_xlfn._xlws.SORT(_xlfn._xlws.FILTER($F$101:$F$108,($G$101:$G$108=$N25)*($F$101:$F$108&lt;=AC$3))))))
),$L$8,""))</f>
        <v/>
      </c>
      <c r="AD25" s="21" t="str" cm="1">
        <f t="array" ref="AD25">IFERROR(ROUND(_xlfn.XLOOKUP(AD$3&amp;$N25,$F$3:$F$643&amp;$G$3:$G$643,$H$3:$H$643,""),2),
                   IF(OR(
                             OR(_xlfn.XMATCH(AD$3,_xlfn.ANCHORARRAY($P$3))&lt;=2,(COUNT(_xlfn.ANCHORARRAY($P$3))-_xlfn.XMATCH(AD$3,_xlfn.ANCHORARRAY($P$3))+1)&lt;=2),
                             OR(_xlfn.XMATCH($N25,_xlfn.ANCHORARRAY($N$5))&lt;=2,(COUNT(_xlfn.ANCHORARRAY($N$5))-_xlfn.XMATCH($N25,_xlfn.ANCHORARRAY($N$5))+1)&lt;=2),
OR(COUNT(_xlfn._xlws.FILTER($F$101:$F$108,($F$101:$F$108=AD$3)*($G$101:$G$108=$N25)))=1,
        ISODD(COUNT(_xlfn._xlws.SORT(_xlfn._xlws.FILTER($G$101:$G$108,($F$101:$F$108=AD$3)*($G$101:$G$108&lt;=$N25)))))),
OR(COUNT(_xlfn._xlws.FILTER($F$101:$F$108,($F$101:$F$108=AD$3)*($G$101:$G$108=$N25)))=1,
        ISODD(COUNT(_xlfn._xlws.SORT(_xlfn._xlws.FILTER($F$101:$F$108,($G$101:$G$108=$N25)*($F$101:$F$108&lt;=AD$3))))))
),$L$8,""))</f>
        <v/>
      </c>
      <c r="AE25" s="21" t="str" cm="1">
        <f t="array" ref="AE25">IFERROR(ROUND(_xlfn.XLOOKUP(AE$3&amp;$N25,$F$3:$F$643&amp;$G$3:$G$643,$H$3:$H$643,""),2),
                   IF(OR(
                             OR(_xlfn.XMATCH(AE$3,_xlfn.ANCHORARRAY($P$3))&lt;=2,(COUNT(_xlfn.ANCHORARRAY($P$3))-_xlfn.XMATCH(AE$3,_xlfn.ANCHORARRAY($P$3))+1)&lt;=2),
                             OR(_xlfn.XMATCH($N25,_xlfn.ANCHORARRAY($N$5))&lt;=2,(COUNT(_xlfn.ANCHORARRAY($N$5))-_xlfn.XMATCH($N25,_xlfn.ANCHORARRAY($N$5))+1)&lt;=2),
OR(COUNT(_xlfn._xlws.FILTER($F$101:$F$108,($F$101:$F$108=AE$3)*($G$101:$G$108=$N25)))=1,
        ISODD(COUNT(_xlfn._xlws.SORT(_xlfn._xlws.FILTER($G$101:$G$108,($F$101:$F$108=AE$3)*($G$101:$G$108&lt;=$N25)))))),
OR(COUNT(_xlfn._xlws.FILTER($F$101:$F$108,($F$101:$F$108=AE$3)*($G$101:$G$108=$N25)))=1,
        ISODD(COUNT(_xlfn._xlws.SORT(_xlfn._xlws.FILTER($F$101:$F$108,($G$101:$G$108=$N25)*($F$101:$F$108&lt;=AE$3))))))
),$L$8,""))</f>
        <v/>
      </c>
      <c r="AF25" s="21" t="str" cm="1">
        <f t="array" ref="AF25">IFERROR(ROUND(_xlfn.XLOOKUP(AF$3&amp;$N25,$F$3:$F$643&amp;$G$3:$G$643,$H$3:$H$643,""),2),
                   IF(OR(
                             OR(_xlfn.XMATCH(AF$3,_xlfn.ANCHORARRAY($P$3))&lt;=2,(COUNT(_xlfn.ANCHORARRAY($P$3))-_xlfn.XMATCH(AF$3,_xlfn.ANCHORARRAY($P$3))+1)&lt;=2),
                             OR(_xlfn.XMATCH($N25,_xlfn.ANCHORARRAY($N$5))&lt;=2,(COUNT(_xlfn.ANCHORARRAY($N$5))-_xlfn.XMATCH($N25,_xlfn.ANCHORARRAY($N$5))+1)&lt;=2),
OR(COUNT(_xlfn._xlws.FILTER($F$101:$F$108,($F$101:$F$108=AF$3)*($G$101:$G$108=$N25)))=1,
        ISODD(COUNT(_xlfn._xlws.SORT(_xlfn._xlws.FILTER($G$101:$G$108,($F$101:$F$108=AF$3)*($G$101:$G$108&lt;=$N25)))))),
OR(COUNT(_xlfn._xlws.FILTER($F$101:$F$108,($F$101:$F$108=AF$3)*($G$101:$G$108=$N25)))=1,
        ISODD(COUNT(_xlfn._xlws.SORT(_xlfn._xlws.FILTER($F$101:$F$108,($G$101:$G$108=$N25)*($F$101:$F$108&lt;=AF$3))))))
),$L$8,""))</f>
        <v/>
      </c>
      <c r="AG25" s="21" t="str" cm="1">
        <f t="array" ref="AG25">IFERROR(ROUND(_xlfn.XLOOKUP(AG$3&amp;$N25,$F$3:$F$643&amp;$G$3:$G$643,$H$3:$H$643,""),2),
                   IF(OR(
                             OR(_xlfn.XMATCH(AG$3,_xlfn.ANCHORARRAY($P$3))&lt;=2,(COUNT(_xlfn.ANCHORARRAY($P$3))-_xlfn.XMATCH(AG$3,_xlfn.ANCHORARRAY($P$3))+1)&lt;=2),
                             OR(_xlfn.XMATCH($N25,_xlfn.ANCHORARRAY($N$5))&lt;=2,(COUNT(_xlfn.ANCHORARRAY($N$5))-_xlfn.XMATCH($N25,_xlfn.ANCHORARRAY($N$5))+1)&lt;=2),
OR(COUNT(_xlfn._xlws.FILTER($F$101:$F$108,($F$101:$F$108=AG$3)*($G$101:$G$108=$N25)))=1,
        ISODD(COUNT(_xlfn._xlws.SORT(_xlfn._xlws.FILTER($G$101:$G$108,($F$101:$F$108=AG$3)*($G$101:$G$108&lt;=$N25)))))),
OR(COUNT(_xlfn._xlws.FILTER($F$101:$F$108,($F$101:$F$108=AG$3)*($G$101:$G$108=$N25)))=1,
        ISODD(COUNT(_xlfn._xlws.SORT(_xlfn._xlws.FILTER($F$101:$F$108,($G$101:$G$108=$N25)*($F$101:$F$108&lt;=AG$3))))))
),$L$8,""))</f>
        <v/>
      </c>
      <c r="AH25" s="21" cm="1">
        <f t="array" ref="AH25">IFERROR(ROUND(_xlfn.XLOOKUP(AH$3&amp;$N25,$F$3:$F$643&amp;$G$3:$G$643,$H$3:$H$643,""),2),
                   IF(OR(
                             OR(_xlfn.XMATCH(AH$3,_xlfn.ANCHORARRAY($P$3))&lt;=2,(COUNT(_xlfn.ANCHORARRAY($P$3))-_xlfn.XMATCH(AH$3,_xlfn.ANCHORARRAY($P$3))+1)&lt;=2),
                             OR(_xlfn.XMATCH($N25,_xlfn.ANCHORARRAY($N$5))&lt;=2,(COUNT(_xlfn.ANCHORARRAY($N$5))-_xlfn.XMATCH($N25,_xlfn.ANCHORARRAY($N$5))+1)&lt;=2),
OR(COUNT(_xlfn._xlws.FILTER($F$101:$F$108,($F$101:$F$108=AH$3)*($G$101:$G$108=$N25)))=1,
        ISODD(COUNT(_xlfn._xlws.SORT(_xlfn._xlws.FILTER($G$101:$G$108,($F$101:$F$108=AH$3)*($G$101:$G$108&lt;=$N25)))))),
OR(COUNT(_xlfn._xlws.FILTER($F$101:$F$108,($F$101:$F$108=AH$3)*($G$101:$G$108=$N25)))=1,
        ISODD(COUNT(_xlfn._xlws.SORT(_xlfn._xlws.FILTER($F$101:$F$108,($G$101:$G$108=$N25)*($F$101:$F$108&lt;=AH$3))))))
),$L$8,""))</f>
        <v>0.4</v>
      </c>
      <c r="AI25" s="21" t="str" cm="1">
        <f t="array" ref="AI25">IFERROR(ROUND(_xlfn.XLOOKUP(AI$3&amp;$N25,$F$3:$F$643&amp;$G$3:$G$643,$H$3:$H$643,""),2),
                   IF(OR(
                             OR(_xlfn.XMATCH(AI$3,_xlfn.ANCHORARRAY($P$3))&lt;=2,(COUNT(_xlfn.ANCHORARRAY($P$3))-_xlfn.XMATCH(AI$3,_xlfn.ANCHORARRAY($P$3))+1)&lt;=2),
                             OR(_xlfn.XMATCH($N25,_xlfn.ANCHORARRAY($N$5))&lt;=2,(COUNT(_xlfn.ANCHORARRAY($N$5))-_xlfn.XMATCH($N25,_xlfn.ANCHORARRAY($N$5))+1)&lt;=2),
OR(COUNT(_xlfn._xlws.FILTER($F$101:$F$108,($F$101:$F$108=AI$3)*($G$101:$G$108=$N25)))=1,
        ISODD(COUNT(_xlfn._xlws.SORT(_xlfn._xlws.FILTER($G$101:$G$108,($F$101:$F$108=AI$3)*($G$101:$G$108&lt;=$N25)))))),
OR(COUNT(_xlfn._xlws.FILTER($F$101:$F$108,($F$101:$F$108=AI$3)*($G$101:$G$108=$N25)))=1,
        ISODD(COUNT(_xlfn._xlws.SORT(_xlfn._xlws.FILTER($F$101:$F$108,($G$101:$G$108=$N25)*($F$101:$F$108&lt;=AI$3))))))
),$L$8,""))</f>
        <v/>
      </c>
      <c r="AJ25" s="21" cm="1">
        <f t="array" ref="AJ25">IFERROR(ROUND(_xlfn.XLOOKUP(AJ$3&amp;$N25,$F$3:$F$643&amp;$G$3:$G$643,$H$3:$H$643,""),2),
                   IF(OR(
                             OR(_xlfn.XMATCH(AJ$3,_xlfn.ANCHORARRAY($P$3))&lt;=2,(COUNT(_xlfn.ANCHORARRAY($P$3))-_xlfn.XMATCH(AJ$3,_xlfn.ANCHORARRAY($P$3))+1)&lt;=2),
                             OR(_xlfn.XMATCH($N25,_xlfn.ANCHORARRAY($N$5))&lt;=2,(COUNT(_xlfn.ANCHORARRAY($N$5))-_xlfn.XMATCH($N25,_xlfn.ANCHORARRAY($N$5))+1)&lt;=2),
OR(COUNT(_xlfn._xlws.FILTER($F$101:$F$108,($F$101:$F$108=AJ$3)*($G$101:$G$108=$N25)))=1,
        ISODD(COUNT(_xlfn._xlws.SORT(_xlfn._xlws.FILTER($G$101:$G$108,($F$101:$F$108=AJ$3)*($G$101:$G$108&lt;=$N25)))))),
OR(COUNT(_xlfn._xlws.FILTER($F$101:$F$108,($F$101:$F$108=AJ$3)*($G$101:$G$108=$N25)))=1,
        ISODD(COUNT(_xlfn._xlws.SORT(_xlfn._xlws.FILTER($F$101:$F$108,($G$101:$G$108=$N25)*($F$101:$F$108&lt;=AJ$3))))))
),$L$8,""))</f>
        <v>0</v>
      </c>
      <c r="AK25" s="21" t="str" cm="1">
        <f t="array" ref="AK25">IFERROR(ROUND(_xlfn.XLOOKUP(AK$3&amp;$N25,$F$3:$F$643&amp;$G$3:$G$643,$H$3:$H$643,""),2),
                   IF(OR(
                             OR(_xlfn.XMATCH(AK$3,_xlfn.ANCHORARRAY($P$3))&lt;=2,(COUNT(_xlfn.ANCHORARRAY($P$3))-_xlfn.XMATCH(AK$3,_xlfn.ANCHORARRAY($P$3))+1)&lt;=2),
                             OR(_xlfn.XMATCH($N25,_xlfn.ANCHORARRAY($N$5))&lt;=2,(COUNT(_xlfn.ANCHORARRAY($N$5))-_xlfn.XMATCH($N25,_xlfn.ANCHORARRAY($N$5))+1)&lt;=2),
OR(COUNT(_xlfn._xlws.FILTER($F$101:$F$108,($F$101:$F$108=AK$3)*($G$101:$G$108=$N25)))=1,
        ISODD(COUNT(_xlfn._xlws.SORT(_xlfn._xlws.FILTER($G$101:$G$108,($F$101:$F$108=AK$3)*($G$101:$G$108&lt;=$N25)))))),
OR(COUNT(_xlfn._xlws.FILTER($F$101:$F$108,($F$101:$F$108=AK$3)*($G$101:$G$108=$N25)))=1,
        ISODD(COUNT(_xlfn._xlws.SORT(_xlfn._xlws.FILTER($F$101:$F$108,($G$101:$G$108=$N25)*($F$101:$F$108&lt;=AK$3))))))
),$L$8,""))</f>
        <v/>
      </c>
      <c r="AL25" s="21" cm="1">
        <f t="array" ref="AL25">IFERROR(ROUND(_xlfn.XLOOKUP(AL$3&amp;$N25,$F$3:$F$643&amp;$G$3:$G$643,$H$3:$H$643,""),2),
                   IF(OR(
                             OR(_xlfn.XMATCH(AL$3,_xlfn.ANCHORARRAY($P$3))&lt;=2,(COUNT(_xlfn.ANCHORARRAY($P$3))-_xlfn.XMATCH(AL$3,_xlfn.ANCHORARRAY($P$3))+1)&lt;=2),
                             OR(_xlfn.XMATCH($N25,_xlfn.ANCHORARRAY($N$5))&lt;=2,(COUNT(_xlfn.ANCHORARRAY($N$5))-_xlfn.XMATCH($N25,_xlfn.ANCHORARRAY($N$5))+1)&lt;=2),
OR(COUNT(_xlfn._xlws.FILTER($F$101:$F$108,($F$101:$F$108=AL$3)*($G$101:$G$108=$N25)))=1,
        ISODD(COUNT(_xlfn._xlws.SORT(_xlfn._xlws.FILTER($G$101:$G$108,($F$101:$F$108=AL$3)*($G$101:$G$108&lt;=$N25)))))),
OR(COUNT(_xlfn._xlws.FILTER($F$101:$F$108,($F$101:$F$108=AL$3)*($G$101:$G$108=$N25)))=1,
        ISODD(COUNT(_xlfn._xlws.SORT(_xlfn._xlws.FILTER($F$101:$F$108,($G$101:$G$108=$N25)*($F$101:$F$108&lt;=AL$3))))))
),$L$8,""))</f>
        <v>0</v>
      </c>
      <c r="AM25" s="21" cm="1">
        <f t="array" ref="AM25">IFERROR(ROUND(_xlfn.XLOOKUP(AM$3&amp;$N25,$F$3:$F$643&amp;$G$3:$G$643,$H$3:$H$643,""),2),
                   IF(OR(
                             OR(_xlfn.XMATCH(AM$3,_xlfn.ANCHORARRAY($P$3))&lt;=2,(COUNT(_xlfn.ANCHORARRAY($P$3))-_xlfn.XMATCH(AM$3,_xlfn.ANCHORARRAY($P$3))+1)&lt;=2),
                             OR(_xlfn.XMATCH($N25,_xlfn.ANCHORARRAY($N$5))&lt;=2,(COUNT(_xlfn.ANCHORARRAY($N$5))-_xlfn.XMATCH($N25,_xlfn.ANCHORARRAY($N$5))+1)&lt;=2),
OR(COUNT(_xlfn._xlws.FILTER($F$101:$F$108,($F$101:$F$108=AM$3)*($G$101:$G$108=$N25)))=1,
        ISODD(COUNT(_xlfn._xlws.SORT(_xlfn._xlws.FILTER($G$101:$G$108,($F$101:$F$108=AM$3)*($G$101:$G$108&lt;=$N25)))))),
OR(COUNT(_xlfn._xlws.FILTER($F$101:$F$108,($F$101:$F$108=AM$3)*($G$101:$G$108=$N25)))=1,
        ISODD(COUNT(_xlfn._xlws.SORT(_xlfn._xlws.FILTER($F$101:$F$108,($G$101:$G$108=$N25)*($F$101:$F$108&lt;=AM$3))))))
),$L$8,""))</f>
        <v>-9</v>
      </c>
      <c r="AN25" s="21" t="str" cm="1">
        <f t="array" ref="AN25">IFERROR(ROUND(_xlfn.XLOOKUP(AN$3&amp;$N25,$F$3:$F$643&amp;$G$3:$G$643,$H$3:$H$643,""),2),
                   IF(OR(
                             OR(_xlfn.XMATCH(AN$3,_xlfn.ANCHORARRAY($P$3))&lt;=2,(COUNT(_xlfn.ANCHORARRAY($P$3))-_xlfn.XMATCH(AN$3,_xlfn.ANCHORARRAY($P$3))+1)&lt;=2),
                             OR(_xlfn.XMATCH($N25,_xlfn.ANCHORARRAY($N$5))&lt;=2,(COUNT(_xlfn.ANCHORARRAY($N$5))-_xlfn.XMATCH($N25,_xlfn.ANCHORARRAY($N$5))+1)&lt;=2),
OR(COUNT(_xlfn._xlws.FILTER($F$101:$F$108,($F$101:$F$108=AN$3)*($G$101:$G$108=$N25)))=1,
        ISODD(COUNT(_xlfn._xlws.SORT(_xlfn._xlws.FILTER($G$101:$G$108,($F$101:$F$108=AN$3)*($G$101:$G$108&lt;=$N25)))))),
OR(COUNT(_xlfn._xlws.FILTER($F$101:$F$108,($F$101:$F$108=AN$3)*($G$101:$G$108=$N25)))=1,
        ISODD(COUNT(_xlfn._xlws.SORT(_xlfn._xlws.FILTER($F$101:$F$108,($G$101:$G$108=$N25)*($F$101:$F$108&lt;=AN$3))))))
),$L$8,""))</f>
        <v/>
      </c>
      <c r="AO25" s="21" t="str" cm="1">
        <f t="array" ref="AO25">IFERROR(ROUND(_xlfn.XLOOKUP(AO$3&amp;$N25,$F$3:$F$643&amp;$G$3:$G$643,$H$3:$H$643,""),2),
                   IF(OR(
                             OR(_xlfn.XMATCH(AO$3,_xlfn.ANCHORARRAY($P$3))&lt;=2,(COUNT(_xlfn.ANCHORARRAY($P$3))-_xlfn.XMATCH(AO$3,_xlfn.ANCHORARRAY($P$3))+1)&lt;=2),
                             OR(_xlfn.XMATCH($N25,_xlfn.ANCHORARRAY($N$5))&lt;=2,(COUNT(_xlfn.ANCHORARRAY($N$5))-_xlfn.XMATCH($N25,_xlfn.ANCHORARRAY($N$5))+1)&lt;=2),
OR(COUNT(_xlfn._xlws.FILTER($F$101:$F$108,($F$101:$F$108=AO$3)*($G$101:$G$108=$N25)))=1,
        ISODD(COUNT(_xlfn._xlws.SORT(_xlfn._xlws.FILTER($G$101:$G$108,($F$101:$F$108=AO$3)*($G$101:$G$108&lt;=$N25)))))),
OR(COUNT(_xlfn._xlws.FILTER($F$101:$F$108,($F$101:$F$108=AO$3)*($G$101:$G$108=$N25)))=1,
        ISODD(COUNT(_xlfn._xlws.SORT(_xlfn._xlws.FILTER($F$101:$F$108,($G$101:$G$108=$N25)*($F$101:$F$108&lt;=AO$3))))))
),$L$8,""))</f>
        <v/>
      </c>
      <c r="AP25" s="21" cm="1">
        <f t="array" ref="AP25">IFERROR(ROUND(_xlfn.XLOOKUP(AP$3&amp;$N25,$F$3:$F$643&amp;$G$3:$G$643,$H$3:$H$643,""),2),
                   IF(OR(
                             OR(_xlfn.XMATCH(AP$3,_xlfn.ANCHORARRAY($P$3))&lt;=2,(COUNT(_xlfn.ANCHORARRAY($P$3))-_xlfn.XMATCH(AP$3,_xlfn.ANCHORARRAY($P$3))+1)&lt;=2),
                             OR(_xlfn.XMATCH($N25,_xlfn.ANCHORARRAY($N$5))&lt;=2,(COUNT(_xlfn.ANCHORARRAY($N$5))-_xlfn.XMATCH($N25,_xlfn.ANCHORARRAY($N$5))+1)&lt;=2),
OR(COUNT(_xlfn._xlws.FILTER($F$101:$F$108,($F$101:$F$108=AP$3)*($G$101:$G$108=$N25)))=1,
        ISODD(COUNT(_xlfn._xlws.SORT(_xlfn._xlws.FILTER($G$101:$G$108,($F$101:$F$108=AP$3)*($G$101:$G$108&lt;=$N25)))))),
OR(COUNT(_xlfn._xlws.FILTER($F$101:$F$108,($F$101:$F$108=AP$3)*($G$101:$G$108=$N25)))=1,
        ISODD(COUNT(_xlfn._xlws.SORT(_xlfn._xlws.FILTER($F$101:$F$108,($G$101:$G$108=$N25)*($F$101:$F$108&lt;=AP$3))))))
),$L$8,""))</f>
        <v>-9</v>
      </c>
      <c r="AQ25" s="21" t="str" cm="1">
        <f t="array" ref="AQ25">IFERROR(ROUND(_xlfn.XLOOKUP(AQ$3&amp;$N25,$F$3:$F$643&amp;$G$3:$G$643,$H$3:$H$643,""),2),
                   IF(OR(
                             OR(_xlfn.XMATCH(AQ$3,_xlfn.ANCHORARRAY($P$3))&lt;=2,(COUNT(_xlfn.ANCHORARRAY($P$3))-_xlfn.XMATCH(AQ$3,_xlfn.ANCHORARRAY($P$3))+1)&lt;=2),
                             OR(_xlfn.XMATCH($N25,_xlfn.ANCHORARRAY($N$5))&lt;=2,(COUNT(_xlfn.ANCHORARRAY($N$5))-_xlfn.XMATCH($N25,_xlfn.ANCHORARRAY($N$5))+1)&lt;=2),
OR(COUNT(_xlfn._xlws.FILTER($F$101:$F$108,($F$101:$F$108=AQ$3)*($G$101:$G$108=$N25)))=1,
        ISODD(COUNT(_xlfn._xlws.SORT(_xlfn._xlws.FILTER($G$101:$G$108,($F$101:$F$108=AQ$3)*($G$101:$G$108&lt;=$N25)))))),
OR(COUNT(_xlfn._xlws.FILTER($F$101:$F$108,($F$101:$F$108=AQ$3)*($G$101:$G$108=$N25)))=1,
        ISODD(COUNT(_xlfn._xlws.SORT(_xlfn._xlws.FILTER($F$101:$F$108,($G$101:$G$108=$N25)*($F$101:$F$108&lt;=AQ$3))))))
),$L$8,""))</f>
        <v/>
      </c>
      <c r="AR25" s="21" cm="1">
        <f t="array" ref="AR25">IFERROR(ROUND(_xlfn.XLOOKUP(AR$3&amp;$N25,$F$3:$F$643&amp;$G$3:$G$643,$H$3:$H$643,""),2),
                   IF(OR(
                             OR(_xlfn.XMATCH(AR$3,_xlfn.ANCHORARRAY($P$3))&lt;=2,(COUNT(_xlfn.ANCHORARRAY($P$3))-_xlfn.XMATCH(AR$3,_xlfn.ANCHORARRAY($P$3))+1)&lt;=2),
                             OR(_xlfn.XMATCH($N25,_xlfn.ANCHORARRAY($N$5))&lt;=2,(COUNT(_xlfn.ANCHORARRAY($N$5))-_xlfn.XMATCH($N25,_xlfn.ANCHORARRAY($N$5))+1)&lt;=2),
OR(COUNT(_xlfn._xlws.FILTER($F$101:$F$108,($F$101:$F$108=AR$3)*($G$101:$G$108=$N25)))=1,
        ISODD(COUNT(_xlfn._xlws.SORT(_xlfn._xlws.FILTER($G$101:$G$108,($F$101:$F$108=AR$3)*($G$101:$G$108&lt;=$N25)))))),
OR(COUNT(_xlfn._xlws.FILTER($F$101:$F$108,($F$101:$F$108=AR$3)*($G$101:$G$108=$N25)))=1,
        ISODD(COUNT(_xlfn._xlws.SORT(_xlfn._xlws.FILTER($F$101:$F$108,($G$101:$G$108=$N25)*($F$101:$F$108&lt;=AR$3))))))
),$L$8,""))</f>
        <v>-9</v>
      </c>
      <c r="AS25" s="21" cm="1">
        <f t="array" ref="AS25">IFERROR(ROUND(_xlfn.XLOOKUP(AS$3&amp;$N25,$F$3:$F$643&amp;$G$3:$G$643,$H$3:$H$643,""),2),
                   IF(OR(
                             OR(_xlfn.XMATCH(AS$3,_xlfn.ANCHORARRAY($P$3))&lt;=2,(COUNT(_xlfn.ANCHORARRAY($P$3))-_xlfn.XMATCH(AS$3,_xlfn.ANCHORARRAY($P$3))+1)&lt;=2),
                             OR(_xlfn.XMATCH($N25,_xlfn.ANCHORARRAY($N$5))&lt;=2,(COUNT(_xlfn.ANCHORARRAY($N$5))-_xlfn.XMATCH($N25,_xlfn.ANCHORARRAY($N$5))+1)&lt;=2),
OR(COUNT(_xlfn._xlws.FILTER($F$101:$F$108,($F$101:$F$108=AS$3)*($G$101:$G$108=$N25)))=1,
        ISODD(COUNT(_xlfn._xlws.SORT(_xlfn._xlws.FILTER($G$101:$G$108,($F$101:$F$108=AS$3)*($G$101:$G$108&lt;=$N25)))))),
OR(COUNT(_xlfn._xlws.FILTER($F$101:$F$108,($F$101:$F$108=AS$3)*($G$101:$G$108=$N25)))=1,
        ISODD(COUNT(_xlfn._xlws.SORT(_xlfn._xlws.FILTER($F$101:$F$108,($G$101:$G$108=$N25)*($F$101:$F$108&lt;=AS$3))))))
),$L$8,""))</f>
        <v>-9</v>
      </c>
      <c r="AT25" s="21" cm="1">
        <f t="array" ref="AT25">IFERROR(ROUND(_xlfn.XLOOKUP(AT$3&amp;$N25,$F$3:$F$643&amp;$G$3:$G$643,$H$3:$H$643,""),2),
                   IF(OR(
                             OR(_xlfn.XMATCH(AT$3,_xlfn.ANCHORARRAY($P$3))&lt;=2,(COUNT(_xlfn.ANCHORARRAY($P$3))-_xlfn.XMATCH(AT$3,_xlfn.ANCHORARRAY($P$3))+1)&lt;=2),
                             OR(_xlfn.XMATCH($N25,_xlfn.ANCHORARRAY($N$5))&lt;=2,(COUNT(_xlfn.ANCHORARRAY($N$5))-_xlfn.XMATCH($N25,_xlfn.ANCHORARRAY($N$5))+1)&lt;=2),
OR(COUNT(_xlfn._xlws.FILTER($F$101:$F$108,($F$101:$F$108=AT$3)*($G$101:$G$108=$N25)))=1,
        ISODD(COUNT(_xlfn._xlws.SORT(_xlfn._xlws.FILTER($G$101:$G$108,($F$101:$F$108=AT$3)*($G$101:$G$108&lt;=$N25)))))),
OR(COUNT(_xlfn._xlws.FILTER($F$101:$F$108,($F$101:$F$108=AT$3)*($G$101:$G$108=$N25)))=1,
        ISODD(COUNT(_xlfn._xlws.SORT(_xlfn._xlws.FILTER($F$101:$F$108,($G$101:$G$108=$N25)*($F$101:$F$108&lt;=AT$3))))))
),$L$8,""))</f>
        <v>-9</v>
      </c>
      <c r="AU25" s="21" cm="1">
        <f t="array" ref="AU25">IFERROR(ROUND(_xlfn.XLOOKUP(AU$3&amp;$N25,$F$3:$F$643&amp;$G$3:$G$643,$H$3:$H$643,""),2),
                   IF(OR(
                             OR(_xlfn.XMATCH(AU$3,_xlfn.ANCHORARRAY($P$3))&lt;=2,(COUNT(_xlfn.ANCHORARRAY($P$3))-_xlfn.XMATCH(AU$3,_xlfn.ANCHORARRAY($P$3))+1)&lt;=2),
                             OR(_xlfn.XMATCH($N25,_xlfn.ANCHORARRAY($N$5))&lt;=2,(COUNT(_xlfn.ANCHORARRAY($N$5))-_xlfn.XMATCH($N25,_xlfn.ANCHORARRAY($N$5))+1)&lt;=2),
OR(COUNT(_xlfn._xlws.FILTER($F$101:$F$108,($F$101:$F$108=AU$3)*($G$101:$G$108=$N25)))=1,
        ISODD(COUNT(_xlfn._xlws.SORT(_xlfn._xlws.FILTER($G$101:$G$108,($F$101:$F$108=AU$3)*($G$101:$G$108&lt;=$N25)))))),
OR(COUNT(_xlfn._xlws.FILTER($F$101:$F$108,($F$101:$F$108=AU$3)*($G$101:$G$108=$N25)))=1,
        ISODD(COUNT(_xlfn._xlws.SORT(_xlfn._xlws.FILTER($F$101:$F$108,($G$101:$G$108=$N25)*($F$101:$F$108&lt;=AU$3))))))
),$L$8,""))</f>
        <v>0</v>
      </c>
      <c r="AV25" s="21" cm="1">
        <f t="array" ref="AV25">IFERROR(ROUND(_xlfn.XLOOKUP(AV$3&amp;$N25,$F$3:$F$643&amp;$G$3:$G$643,$H$3:$H$643,""),2),
                   IF(OR(
                             OR(_xlfn.XMATCH(AV$3,_xlfn.ANCHORARRAY($P$3))&lt;=2,(COUNT(_xlfn.ANCHORARRAY($P$3))-_xlfn.XMATCH(AV$3,_xlfn.ANCHORARRAY($P$3))+1)&lt;=2),
                             OR(_xlfn.XMATCH($N25,_xlfn.ANCHORARRAY($N$5))&lt;=2,(COUNT(_xlfn.ANCHORARRAY($N$5))-_xlfn.XMATCH($N25,_xlfn.ANCHORARRAY($N$5))+1)&lt;=2),
OR(COUNT(_xlfn._xlws.FILTER($F$101:$F$108,($F$101:$F$108=AV$3)*($G$101:$G$108=$N25)))=1,
        ISODD(COUNT(_xlfn._xlws.SORT(_xlfn._xlws.FILTER($G$101:$G$108,($F$101:$F$108=AV$3)*($G$101:$G$108&lt;=$N25)))))),
OR(COUNT(_xlfn._xlws.FILTER($F$101:$F$108,($F$101:$F$108=AV$3)*($G$101:$G$108=$N25)))=1,
        ISODD(COUNT(_xlfn._xlws.SORT(_xlfn._xlws.FILTER($F$101:$F$108,($G$101:$G$108=$N25)*($F$101:$F$108&lt;=AV$3))))))
),$L$8,""))</f>
        <v>-9</v>
      </c>
      <c r="AW25" s="21" cm="1">
        <f t="array" ref="AW25">IFERROR(ROUND(_xlfn.XLOOKUP(AW$3&amp;$N25,$F$3:$F$643&amp;$G$3:$G$643,$H$3:$H$643,""),2),
                   IF(OR(
                             OR(_xlfn.XMATCH(AW$3,_xlfn.ANCHORARRAY($P$3))&lt;=2,(COUNT(_xlfn.ANCHORARRAY($P$3))-_xlfn.XMATCH(AW$3,_xlfn.ANCHORARRAY($P$3))+1)&lt;=2),
                             OR(_xlfn.XMATCH($N25,_xlfn.ANCHORARRAY($N$5))&lt;=2,(COUNT(_xlfn.ANCHORARRAY($N$5))-_xlfn.XMATCH($N25,_xlfn.ANCHORARRAY($N$5))+1)&lt;=2),
OR(COUNT(_xlfn._xlws.FILTER($F$101:$F$108,($F$101:$F$108=AW$3)*($G$101:$G$108=$N25)))=1,
        ISODD(COUNT(_xlfn._xlws.SORT(_xlfn._xlws.FILTER($G$101:$G$108,($F$101:$F$108=AW$3)*($G$101:$G$108&lt;=$N25)))))),
OR(COUNT(_xlfn._xlws.FILTER($F$101:$F$108,($F$101:$F$108=AW$3)*($G$101:$G$108=$N25)))=1,
        ISODD(COUNT(_xlfn._xlws.SORT(_xlfn._xlws.FILTER($F$101:$F$108,($G$101:$G$108=$N25)*($F$101:$F$108&lt;=AW$3))))))
),$L$8,""))</f>
        <v>-9</v>
      </c>
      <c r="AX25" s="21"/>
      <c r="AY25" s="21"/>
      <c r="AZ25" s="15"/>
      <c r="BA25" s="77"/>
      <c r="BB25" s="98" t="str">
        <f t="shared" si="5"/>
        <v xml:space="preserve">-9-90.400-9-9-9-9-90-9-9; </v>
      </c>
      <c r="BC25" s="98" t="s">
        <v>583</v>
      </c>
      <c r="BD25" s="77"/>
      <c r="BE25" s="77"/>
      <c r="BF25" s="77"/>
      <c r="BG25" s="77"/>
      <c r="BH25" s="77"/>
      <c r="BK25" s="7">
        <v>23</v>
      </c>
    </row>
    <row r="26" spans="1:64" ht="20.100000000000001" customHeight="1" x14ac:dyDescent="0.3">
      <c r="B26" s="9" t="s">
        <v>505</v>
      </c>
      <c r="C26" s="17">
        <f t="shared" si="1"/>
        <v>51.875399999999999</v>
      </c>
      <c r="D26" s="18">
        <f t="shared" si="1"/>
        <v>121.2209</v>
      </c>
      <c r="E26" s="64">
        <f t="shared" si="1"/>
        <v>-9</v>
      </c>
      <c r="F26" s="17">
        <f t="shared" si="2"/>
        <v>8.85</v>
      </c>
      <c r="G26" s="18">
        <f t="shared" si="3"/>
        <v>16.170000000000002</v>
      </c>
      <c r="H26" s="19">
        <f t="shared" si="4"/>
        <v>-9</v>
      </c>
      <c r="I26" s="8" t="str" cm="1">
        <f t="array" ref="I26">_xlfn.CONCAT(ROUND(F26:H26,2)&amp;", ")</f>
        <v xml:space="preserve">8.85, 16.17, -9, </v>
      </c>
      <c r="J26" s="8"/>
      <c r="K26" s="7" t="str" cm="1">
        <f t="array" ref="K26">_xlfn.XLOOKUP(K25&amp;L25,$C$5:$C$638&amp;$D$3:$D$636,$I$3:$I$636,"-")</f>
        <v xml:space="preserve">1.95, 15.72, 0.5, </v>
      </c>
      <c r="L26">
        <f>_xlfn.XMATCH(K26,I3:I637,)</f>
        <v>154</v>
      </c>
      <c r="N26" s="31">
        <v>6.9</v>
      </c>
      <c r="O26" s="15"/>
      <c r="P26" s="21" cm="1">
        <f t="array" ref="P26">IFERROR(ROUND(_xlfn.XLOOKUP(P$3&amp;$N26,$F$3:$F$643&amp;$G$3:$G$643,$H$3:$H$643,""),2),
                   IF(OR(
                             OR(_xlfn.XMATCH(P$3,_xlfn.ANCHORARRAY($P$3))&lt;=2,(COUNT(_xlfn.ANCHORARRAY($P$3))-_xlfn.XMATCH(P$3,_xlfn.ANCHORARRAY($P$3))+1)&lt;=2),
                             OR(_xlfn.XMATCH($N26,_xlfn.ANCHORARRAY($N$5))&lt;=2,(COUNT(_xlfn.ANCHORARRAY($N$5))-_xlfn.XMATCH($N26,_xlfn.ANCHORARRAY($N$5))+1)&lt;=2),
OR(COUNT(_xlfn._xlws.FILTER($F$101:$F$108,($F$101:$F$108=P$3)*($G$101:$G$108=$N26)))=1,
        ISODD(COUNT(_xlfn._xlws.SORT(_xlfn._xlws.FILTER($G$101:$G$108,($F$101:$F$108=P$3)*($G$101:$G$108&lt;=$N26)))))),
OR(COUNT(_xlfn._xlws.FILTER($F$101:$F$108,($F$101:$F$108=P$3)*($G$101:$G$108=$N26)))=1,
        ISODD(COUNT(_xlfn._xlws.SORT(_xlfn._xlws.FILTER($F$101:$F$108,($G$101:$G$108=$N26)*($F$101:$F$108&lt;=P$3))))))
),$L$8,""))</f>
        <v>-9</v>
      </c>
      <c r="Q26" s="21" cm="1">
        <f t="array" ref="Q26">IFERROR(ROUND(_xlfn.XLOOKUP(Q$3&amp;$N26,$F$3:$F$643&amp;$G$3:$G$643,$H$3:$H$643,""),2),
                   IF(OR(
                             OR(_xlfn.XMATCH(Q$3,_xlfn.ANCHORARRAY($P$3))&lt;=2,(COUNT(_xlfn.ANCHORARRAY($P$3))-_xlfn.XMATCH(Q$3,_xlfn.ANCHORARRAY($P$3))+1)&lt;=2),
                             OR(_xlfn.XMATCH($N26,_xlfn.ANCHORARRAY($N$5))&lt;=2,(COUNT(_xlfn.ANCHORARRAY($N$5))-_xlfn.XMATCH($N26,_xlfn.ANCHORARRAY($N$5))+1)&lt;=2),
OR(COUNT(_xlfn._xlws.FILTER($F$101:$F$108,($F$101:$F$108=Q$3)*($G$101:$G$108=$N26)))=1,
        ISODD(COUNT(_xlfn._xlws.SORT(_xlfn._xlws.FILTER($G$101:$G$108,($F$101:$F$108=Q$3)*($G$101:$G$108&lt;=$N26)))))),
OR(COUNT(_xlfn._xlws.FILTER($F$101:$F$108,($F$101:$F$108=Q$3)*($G$101:$G$108=$N26)))=1,
        ISODD(COUNT(_xlfn._xlws.SORT(_xlfn._xlws.FILTER($F$101:$F$108,($G$101:$G$108=$N26)*($F$101:$F$108&lt;=Q$3))))))
),$L$8,""))</f>
        <v>-9</v>
      </c>
      <c r="R26" s="21" t="str" cm="1">
        <f t="array" ref="R26">IFERROR(ROUND(_xlfn.XLOOKUP(R$3&amp;$N26,$F$3:$F$643&amp;$G$3:$G$643,$H$3:$H$643,""),2),
                   IF(OR(
                             OR(_xlfn.XMATCH(R$3,_xlfn.ANCHORARRAY($P$3))&lt;=2,(COUNT(_xlfn.ANCHORARRAY($P$3))-_xlfn.XMATCH(R$3,_xlfn.ANCHORARRAY($P$3))+1)&lt;=2),
                             OR(_xlfn.XMATCH($N26,_xlfn.ANCHORARRAY($N$5))&lt;=2,(COUNT(_xlfn.ANCHORARRAY($N$5))-_xlfn.XMATCH($N26,_xlfn.ANCHORARRAY($N$5))+1)&lt;=2),
OR(COUNT(_xlfn._xlws.FILTER($F$101:$F$108,($F$101:$F$108=R$3)*($G$101:$G$108=$N26)))=1,
        ISODD(COUNT(_xlfn._xlws.SORT(_xlfn._xlws.FILTER($G$101:$G$108,($F$101:$F$108=R$3)*($G$101:$G$108&lt;=$N26)))))),
OR(COUNT(_xlfn._xlws.FILTER($F$101:$F$108,($F$101:$F$108=R$3)*($G$101:$G$108=$N26)))=1,
        ISODD(COUNT(_xlfn._xlws.SORT(_xlfn._xlws.FILTER($F$101:$F$108,($G$101:$G$108=$N26)*($F$101:$F$108&lt;=R$3))))))
),$L$8,""))</f>
        <v/>
      </c>
      <c r="S26" s="21" t="str" cm="1">
        <f t="array" ref="S26">IFERROR(ROUND(_xlfn.XLOOKUP(S$3&amp;$N26,$F$3:$F$643&amp;$G$3:$G$643,$H$3:$H$643,""),2),
                   IF(OR(
                             OR(_xlfn.XMATCH(S$3,_xlfn.ANCHORARRAY($P$3))&lt;=2,(COUNT(_xlfn.ANCHORARRAY($P$3))-_xlfn.XMATCH(S$3,_xlfn.ANCHORARRAY($P$3))+1)&lt;=2),
                             OR(_xlfn.XMATCH($N26,_xlfn.ANCHORARRAY($N$5))&lt;=2,(COUNT(_xlfn.ANCHORARRAY($N$5))-_xlfn.XMATCH($N26,_xlfn.ANCHORARRAY($N$5))+1)&lt;=2),
OR(COUNT(_xlfn._xlws.FILTER($F$101:$F$108,($F$101:$F$108=S$3)*($G$101:$G$108=$N26)))=1,
        ISODD(COUNT(_xlfn._xlws.SORT(_xlfn._xlws.FILTER($G$101:$G$108,($F$101:$F$108=S$3)*($G$101:$G$108&lt;=$N26)))))),
OR(COUNT(_xlfn._xlws.FILTER($F$101:$F$108,($F$101:$F$108=S$3)*($G$101:$G$108=$N26)))=1,
        ISODD(COUNT(_xlfn._xlws.SORT(_xlfn._xlws.FILTER($F$101:$F$108,($G$101:$G$108=$N26)*($F$101:$F$108&lt;=S$3))))))
),$L$8,""))</f>
        <v/>
      </c>
      <c r="T26" s="21" t="str" cm="1">
        <f t="array" ref="T26">IFERROR(ROUND(_xlfn.XLOOKUP(T$3&amp;$N26,$F$3:$F$643&amp;$G$3:$G$643,$H$3:$H$643,""),2),
                   IF(OR(
                             OR(_xlfn.XMATCH(T$3,_xlfn.ANCHORARRAY($P$3))&lt;=2,(COUNT(_xlfn.ANCHORARRAY($P$3))-_xlfn.XMATCH(T$3,_xlfn.ANCHORARRAY($P$3))+1)&lt;=2),
                             OR(_xlfn.XMATCH($N26,_xlfn.ANCHORARRAY($N$5))&lt;=2,(COUNT(_xlfn.ANCHORARRAY($N$5))-_xlfn.XMATCH($N26,_xlfn.ANCHORARRAY($N$5))+1)&lt;=2),
OR(COUNT(_xlfn._xlws.FILTER($F$101:$F$108,($F$101:$F$108=T$3)*($G$101:$G$108=$N26)))=1,
        ISODD(COUNT(_xlfn._xlws.SORT(_xlfn._xlws.FILTER($G$101:$G$108,($F$101:$F$108=T$3)*($G$101:$G$108&lt;=$N26)))))),
OR(COUNT(_xlfn._xlws.FILTER($F$101:$F$108,($F$101:$F$108=T$3)*($G$101:$G$108=$N26)))=1,
        ISODD(COUNT(_xlfn._xlws.SORT(_xlfn._xlws.FILTER($F$101:$F$108,($G$101:$G$108=$N26)*($F$101:$F$108&lt;=T$3))))))
),$L$8,""))</f>
        <v/>
      </c>
      <c r="U26" s="21" t="str" cm="1">
        <f t="array" ref="U26">IFERROR(ROUND(_xlfn.XLOOKUP(U$3&amp;$N26,$F$3:$F$643&amp;$G$3:$G$643,$H$3:$H$643,""),2),
                   IF(OR(
                             OR(_xlfn.XMATCH(U$3,_xlfn.ANCHORARRAY($P$3))&lt;=2,(COUNT(_xlfn.ANCHORARRAY($P$3))-_xlfn.XMATCH(U$3,_xlfn.ANCHORARRAY($P$3))+1)&lt;=2),
                             OR(_xlfn.XMATCH($N26,_xlfn.ANCHORARRAY($N$5))&lt;=2,(COUNT(_xlfn.ANCHORARRAY($N$5))-_xlfn.XMATCH($N26,_xlfn.ANCHORARRAY($N$5))+1)&lt;=2),
OR(COUNT(_xlfn._xlws.FILTER($F$101:$F$108,($F$101:$F$108=U$3)*($G$101:$G$108=$N26)))=1,
        ISODD(COUNT(_xlfn._xlws.SORT(_xlfn._xlws.FILTER($G$101:$G$108,($F$101:$F$108=U$3)*($G$101:$G$108&lt;=$N26)))))),
OR(COUNT(_xlfn._xlws.FILTER($F$101:$F$108,($F$101:$F$108=U$3)*($G$101:$G$108=$N26)))=1,
        ISODD(COUNT(_xlfn._xlws.SORT(_xlfn._xlws.FILTER($F$101:$F$108,($G$101:$G$108=$N26)*($F$101:$F$108&lt;=U$3))))))
),$L$8,""))</f>
        <v/>
      </c>
      <c r="V26" s="21" t="str" cm="1">
        <f t="array" ref="V26">IFERROR(ROUND(_xlfn.XLOOKUP(V$3&amp;$N26,$F$3:$F$643&amp;$G$3:$G$643,$H$3:$H$643,""),2),
                   IF(OR(
                             OR(_xlfn.XMATCH(V$3,_xlfn.ANCHORARRAY($P$3))&lt;=2,(COUNT(_xlfn.ANCHORARRAY($P$3))-_xlfn.XMATCH(V$3,_xlfn.ANCHORARRAY($P$3))+1)&lt;=2),
                             OR(_xlfn.XMATCH($N26,_xlfn.ANCHORARRAY($N$5))&lt;=2,(COUNT(_xlfn.ANCHORARRAY($N$5))-_xlfn.XMATCH($N26,_xlfn.ANCHORARRAY($N$5))+1)&lt;=2),
OR(COUNT(_xlfn._xlws.FILTER($F$101:$F$108,($F$101:$F$108=V$3)*($G$101:$G$108=$N26)))=1,
        ISODD(COUNT(_xlfn._xlws.SORT(_xlfn._xlws.FILTER($G$101:$G$108,($F$101:$F$108=V$3)*($G$101:$G$108&lt;=$N26)))))),
OR(COUNT(_xlfn._xlws.FILTER($F$101:$F$108,($F$101:$F$108=V$3)*($G$101:$G$108=$N26)))=1,
        ISODD(COUNT(_xlfn._xlws.SORT(_xlfn._xlws.FILTER($F$101:$F$108,($G$101:$G$108=$N26)*($F$101:$F$108&lt;=V$3))))))
),$L$8,""))</f>
        <v/>
      </c>
      <c r="W26" s="21" t="str" cm="1">
        <f t="array" ref="W26">IFERROR(ROUND(_xlfn.XLOOKUP(W$3&amp;$N26,$F$3:$F$643&amp;$G$3:$G$643,$H$3:$H$643,""),2),
                   IF(OR(
                             OR(_xlfn.XMATCH(W$3,_xlfn.ANCHORARRAY($P$3))&lt;=2,(COUNT(_xlfn.ANCHORARRAY($P$3))-_xlfn.XMATCH(W$3,_xlfn.ANCHORARRAY($P$3))+1)&lt;=2),
                             OR(_xlfn.XMATCH($N26,_xlfn.ANCHORARRAY($N$5))&lt;=2,(COUNT(_xlfn.ANCHORARRAY($N$5))-_xlfn.XMATCH($N26,_xlfn.ANCHORARRAY($N$5))+1)&lt;=2),
OR(COUNT(_xlfn._xlws.FILTER($F$101:$F$108,($F$101:$F$108=W$3)*($G$101:$G$108=$N26)))=1,
        ISODD(COUNT(_xlfn._xlws.SORT(_xlfn._xlws.FILTER($G$101:$G$108,($F$101:$F$108=W$3)*($G$101:$G$108&lt;=$N26)))))),
OR(COUNT(_xlfn._xlws.FILTER($F$101:$F$108,($F$101:$F$108=W$3)*($G$101:$G$108=$N26)))=1,
        ISODD(COUNT(_xlfn._xlws.SORT(_xlfn._xlws.FILTER($F$101:$F$108,($G$101:$G$108=$N26)*($F$101:$F$108&lt;=W$3))))))
),$L$8,""))</f>
        <v/>
      </c>
      <c r="X26" s="21" t="str" cm="1">
        <f t="array" ref="X26">IFERROR(ROUND(_xlfn.XLOOKUP(X$3&amp;$N26,$F$3:$F$643&amp;$G$3:$G$643,$H$3:$H$643,""),2),
                   IF(OR(
                             OR(_xlfn.XMATCH(X$3,_xlfn.ANCHORARRAY($P$3))&lt;=2,(COUNT(_xlfn.ANCHORARRAY($P$3))-_xlfn.XMATCH(X$3,_xlfn.ANCHORARRAY($P$3))+1)&lt;=2),
                             OR(_xlfn.XMATCH($N26,_xlfn.ANCHORARRAY($N$5))&lt;=2,(COUNT(_xlfn.ANCHORARRAY($N$5))-_xlfn.XMATCH($N26,_xlfn.ANCHORARRAY($N$5))+1)&lt;=2),
OR(COUNT(_xlfn._xlws.FILTER($F$101:$F$108,($F$101:$F$108=X$3)*($G$101:$G$108=$N26)))=1,
        ISODD(COUNT(_xlfn._xlws.SORT(_xlfn._xlws.FILTER($G$101:$G$108,($F$101:$F$108=X$3)*($G$101:$G$108&lt;=$N26)))))),
OR(COUNT(_xlfn._xlws.FILTER($F$101:$F$108,($F$101:$F$108=X$3)*($G$101:$G$108=$N26)))=1,
        ISODD(COUNT(_xlfn._xlws.SORT(_xlfn._xlws.FILTER($F$101:$F$108,($G$101:$G$108=$N26)*($F$101:$F$108&lt;=X$3))))))
),$L$8,""))</f>
        <v/>
      </c>
      <c r="Y26" s="21" t="str" cm="1">
        <f t="array" ref="Y26">IFERROR(ROUND(_xlfn.XLOOKUP(Y$3&amp;$N26,$F$3:$F$643&amp;$G$3:$G$643,$H$3:$H$643,""),2),
                   IF(OR(
                             OR(_xlfn.XMATCH(Y$3,_xlfn.ANCHORARRAY($P$3))&lt;=2,(COUNT(_xlfn.ANCHORARRAY($P$3))-_xlfn.XMATCH(Y$3,_xlfn.ANCHORARRAY($P$3))+1)&lt;=2),
                             OR(_xlfn.XMATCH($N26,_xlfn.ANCHORARRAY($N$5))&lt;=2,(COUNT(_xlfn.ANCHORARRAY($N$5))-_xlfn.XMATCH($N26,_xlfn.ANCHORARRAY($N$5))+1)&lt;=2),
OR(COUNT(_xlfn._xlws.FILTER($F$101:$F$108,($F$101:$F$108=Y$3)*($G$101:$G$108=$N26)))=1,
        ISODD(COUNT(_xlfn._xlws.SORT(_xlfn._xlws.FILTER($G$101:$G$108,($F$101:$F$108=Y$3)*($G$101:$G$108&lt;=$N26)))))),
OR(COUNT(_xlfn._xlws.FILTER($F$101:$F$108,($F$101:$F$108=Y$3)*($G$101:$G$108=$N26)))=1,
        ISODD(COUNT(_xlfn._xlws.SORT(_xlfn._xlws.FILTER($F$101:$F$108,($G$101:$G$108=$N26)*($F$101:$F$108&lt;=Y$3))))))
),$L$8,""))</f>
        <v/>
      </c>
      <c r="Z26" s="21" t="str" cm="1">
        <f t="array" ref="Z26">IFERROR(ROUND(_xlfn.XLOOKUP(Z$3&amp;$N26,$F$3:$F$643&amp;$G$3:$G$643,$H$3:$H$643,""),2),
                   IF(OR(
                             OR(_xlfn.XMATCH(Z$3,_xlfn.ANCHORARRAY($P$3))&lt;=2,(COUNT(_xlfn.ANCHORARRAY($P$3))-_xlfn.XMATCH(Z$3,_xlfn.ANCHORARRAY($P$3))+1)&lt;=2),
                             OR(_xlfn.XMATCH($N26,_xlfn.ANCHORARRAY($N$5))&lt;=2,(COUNT(_xlfn.ANCHORARRAY($N$5))-_xlfn.XMATCH($N26,_xlfn.ANCHORARRAY($N$5))+1)&lt;=2),
OR(COUNT(_xlfn._xlws.FILTER($F$101:$F$108,($F$101:$F$108=Z$3)*($G$101:$G$108=$N26)))=1,
        ISODD(COUNT(_xlfn._xlws.SORT(_xlfn._xlws.FILTER($G$101:$G$108,($F$101:$F$108=Z$3)*($G$101:$G$108&lt;=$N26)))))),
OR(COUNT(_xlfn._xlws.FILTER($F$101:$F$108,($F$101:$F$108=Z$3)*($G$101:$G$108=$N26)))=1,
        ISODD(COUNT(_xlfn._xlws.SORT(_xlfn._xlws.FILTER($F$101:$F$108,($G$101:$G$108=$N26)*($F$101:$F$108&lt;=Z$3))))))
),$L$8,""))</f>
        <v/>
      </c>
      <c r="AA26" s="21" t="str" cm="1">
        <f t="array" ref="AA26">IFERROR(ROUND(_xlfn.XLOOKUP(AA$3&amp;$N26,$F$3:$F$643&amp;$G$3:$G$643,$H$3:$H$643,""),2),
                   IF(OR(
                             OR(_xlfn.XMATCH(AA$3,_xlfn.ANCHORARRAY($P$3))&lt;=2,(COUNT(_xlfn.ANCHORARRAY($P$3))-_xlfn.XMATCH(AA$3,_xlfn.ANCHORARRAY($P$3))+1)&lt;=2),
                             OR(_xlfn.XMATCH($N26,_xlfn.ANCHORARRAY($N$5))&lt;=2,(COUNT(_xlfn.ANCHORARRAY($N$5))-_xlfn.XMATCH($N26,_xlfn.ANCHORARRAY($N$5))+1)&lt;=2),
OR(COUNT(_xlfn._xlws.FILTER($F$101:$F$108,($F$101:$F$108=AA$3)*($G$101:$G$108=$N26)))=1,
        ISODD(COUNT(_xlfn._xlws.SORT(_xlfn._xlws.FILTER($G$101:$G$108,($F$101:$F$108=AA$3)*($G$101:$G$108&lt;=$N26)))))),
OR(COUNT(_xlfn._xlws.FILTER($F$101:$F$108,($F$101:$F$108=AA$3)*($G$101:$G$108=$N26)))=1,
        ISODD(COUNT(_xlfn._xlws.SORT(_xlfn._xlws.FILTER($F$101:$F$108,($G$101:$G$108=$N26)*($F$101:$F$108&lt;=AA$3))))))
),$L$8,""))</f>
        <v/>
      </c>
      <c r="AB26" s="21" t="str" cm="1">
        <f t="array" ref="AB26">IFERROR(ROUND(_xlfn.XLOOKUP(AB$3&amp;$N26,$F$3:$F$643&amp;$G$3:$G$643,$H$3:$H$643,""),2),
                   IF(OR(
                             OR(_xlfn.XMATCH(AB$3,_xlfn.ANCHORARRAY($P$3))&lt;=2,(COUNT(_xlfn.ANCHORARRAY($P$3))-_xlfn.XMATCH(AB$3,_xlfn.ANCHORARRAY($P$3))+1)&lt;=2),
                             OR(_xlfn.XMATCH($N26,_xlfn.ANCHORARRAY($N$5))&lt;=2,(COUNT(_xlfn.ANCHORARRAY($N$5))-_xlfn.XMATCH($N26,_xlfn.ANCHORARRAY($N$5))+1)&lt;=2),
OR(COUNT(_xlfn._xlws.FILTER($F$101:$F$108,($F$101:$F$108=AB$3)*($G$101:$G$108=$N26)))=1,
        ISODD(COUNT(_xlfn._xlws.SORT(_xlfn._xlws.FILTER($G$101:$G$108,($F$101:$F$108=AB$3)*($G$101:$G$108&lt;=$N26)))))),
OR(COUNT(_xlfn._xlws.FILTER($F$101:$F$108,($F$101:$F$108=AB$3)*($G$101:$G$108=$N26)))=1,
        ISODD(COUNT(_xlfn._xlws.SORT(_xlfn._xlws.FILTER($F$101:$F$108,($G$101:$G$108=$N26)*($F$101:$F$108&lt;=AB$3))))))
),$L$8,""))</f>
        <v/>
      </c>
      <c r="AC26" s="21" t="str" cm="1">
        <f t="array" ref="AC26">IFERROR(ROUND(_xlfn.XLOOKUP(AC$3&amp;$N26,$F$3:$F$643&amp;$G$3:$G$643,$H$3:$H$643,""),2),
                   IF(OR(
                             OR(_xlfn.XMATCH(AC$3,_xlfn.ANCHORARRAY($P$3))&lt;=2,(COUNT(_xlfn.ANCHORARRAY($P$3))-_xlfn.XMATCH(AC$3,_xlfn.ANCHORARRAY($P$3))+1)&lt;=2),
                             OR(_xlfn.XMATCH($N26,_xlfn.ANCHORARRAY($N$5))&lt;=2,(COUNT(_xlfn.ANCHORARRAY($N$5))-_xlfn.XMATCH($N26,_xlfn.ANCHORARRAY($N$5))+1)&lt;=2),
OR(COUNT(_xlfn._xlws.FILTER($F$101:$F$108,($F$101:$F$108=AC$3)*($G$101:$G$108=$N26)))=1,
        ISODD(COUNT(_xlfn._xlws.SORT(_xlfn._xlws.FILTER($G$101:$G$108,($F$101:$F$108=AC$3)*($G$101:$G$108&lt;=$N26)))))),
OR(COUNT(_xlfn._xlws.FILTER($F$101:$F$108,($F$101:$F$108=AC$3)*($G$101:$G$108=$N26)))=1,
        ISODD(COUNT(_xlfn._xlws.SORT(_xlfn._xlws.FILTER($F$101:$F$108,($G$101:$G$108=$N26)*($F$101:$F$108&lt;=AC$3))))))
),$L$8,""))</f>
        <v/>
      </c>
      <c r="AD26" s="21" t="str" cm="1">
        <f t="array" ref="AD26">IFERROR(ROUND(_xlfn.XLOOKUP(AD$3&amp;$N26,$F$3:$F$643&amp;$G$3:$G$643,$H$3:$H$643,""),2),
                   IF(OR(
                             OR(_xlfn.XMATCH(AD$3,_xlfn.ANCHORARRAY($P$3))&lt;=2,(COUNT(_xlfn.ANCHORARRAY($P$3))-_xlfn.XMATCH(AD$3,_xlfn.ANCHORARRAY($P$3))+1)&lt;=2),
                             OR(_xlfn.XMATCH($N26,_xlfn.ANCHORARRAY($N$5))&lt;=2,(COUNT(_xlfn.ANCHORARRAY($N$5))-_xlfn.XMATCH($N26,_xlfn.ANCHORARRAY($N$5))+1)&lt;=2),
OR(COUNT(_xlfn._xlws.FILTER($F$101:$F$108,($F$101:$F$108=AD$3)*($G$101:$G$108=$N26)))=1,
        ISODD(COUNT(_xlfn._xlws.SORT(_xlfn._xlws.FILTER($G$101:$G$108,($F$101:$F$108=AD$3)*($G$101:$G$108&lt;=$N26)))))),
OR(COUNT(_xlfn._xlws.FILTER($F$101:$F$108,($F$101:$F$108=AD$3)*($G$101:$G$108=$N26)))=1,
        ISODD(COUNT(_xlfn._xlws.SORT(_xlfn._xlws.FILTER($F$101:$F$108,($G$101:$G$108=$N26)*($F$101:$F$108&lt;=AD$3))))))
),$L$8,""))</f>
        <v/>
      </c>
      <c r="AE26" s="21" cm="1">
        <f t="array" ref="AE26">IFERROR(ROUND(_xlfn.XLOOKUP(AE$3&amp;$N26,$F$3:$F$643&amp;$G$3:$G$643,$H$3:$H$643,""),2),
                   IF(OR(
                             OR(_xlfn.XMATCH(AE$3,_xlfn.ANCHORARRAY($P$3))&lt;=2,(COUNT(_xlfn.ANCHORARRAY($P$3))-_xlfn.XMATCH(AE$3,_xlfn.ANCHORARRAY($P$3))+1)&lt;=2),
                             OR(_xlfn.XMATCH($N26,_xlfn.ANCHORARRAY($N$5))&lt;=2,(COUNT(_xlfn.ANCHORARRAY($N$5))-_xlfn.XMATCH($N26,_xlfn.ANCHORARRAY($N$5))+1)&lt;=2),
OR(COUNT(_xlfn._xlws.FILTER($F$101:$F$108,($F$101:$F$108=AE$3)*($G$101:$G$108=$N26)))=1,
        ISODD(COUNT(_xlfn._xlws.SORT(_xlfn._xlws.FILTER($G$101:$G$108,($F$101:$F$108=AE$3)*($G$101:$G$108&lt;=$N26)))))),
OR(COUNT(_xlfn._xlws.FILTER($F$101:$F$108,($F$101:$F$108=AE$3)*($G$101:$G$108=$N26)))=1,
        ISODD(COUNT(_xlfn._xlws.SORT(_xlfn._xlws.FILTER($F$101:$F$108,($G$101:$G$108=$N26)*($F$101:$F$108&lt;=AE$3))))))
),$L$8,""))</f>
        <v>0.4</v>
      </c>
      <c r="AF26" s="21" t="str" cm="1">
        <f t="array" ref="AF26">IFERROR(ROUND(_xlfn.XLOOKUP(AF$3&amp;$N26,$F$3:$F$643&amp;$G$3:$G$643,$H$3:$H$643,""),2),
                   IF(OR(
                             OR(_xlfn.XMATCH(AF$3,_xlfn.ANCHORARRAY($P$3))&lt;=2,(COUNT(_xlfn.ANCHORARRAY($P$3))-_xlfn.XMATCH(AF$3,_xlfn.ANCHORARRAY($P$3))+1)&lt;=2),
                             OR(_xlfn.XMATCH($N26,_xlfn.ANCHORARRAY($N$5))&lt;=2,(COUNT(_xlfn.ANCHORARRAY($N$5))-_xlfn.XMATCH($N26,_xlfn.ANCHORARRAY($N$5))+1)&lt;=2),
OR(COUNT(_xlfn._xlws.FILTER($F$101:$F$108,($F$101:$F$108=AF$3)*($G$101:$G$108=$N26)))=1,
        ISODD(COUNT(_xlfn._xlws.SORT(_xlfn._xlws.FILTER($G$101:$G$108,($F$101:$F$108=AF$3)*($G$101:$G$108&lt;=$N26)))))),
OR(COUNT(_xlfn._xlws.FILTER($F$101:$F$108,($F$101:$F$108=AF$3)*($G$101:$G$108=$N26)))=1,
        ISODD(COUNT(_xlfn._xlws.SORT(_xlfn._xlws.FILTER($F$101:$F$108,($G$101:$G$108=$N26)*($F$101:$F$108&lt;=AF$3))))))
),$L$8,""))</f>
        <v/>
      </c>
      <c r="AG26" s="21" cm="1">
        <f t="array" ref="AG26">IFERROR(ROUND(_xlfn.XLOOKUP(AG$3&amp;$N26,$F$3:$F$643&amp;$G$3:$G$643,$H$3:$H$643,""),2),
                   IF(OR(
                             OR(_xlfn.XMATCH(AG$3,_xlfn.ANCHORARRAY($P$3))&lt;=2,(COUNT(_xlfn.ANCHORARRAY($P$3))-_xlfn.XMATCH(AG$3,_xlfn.ANCHORARRAY($P$3))+1)&lt;=2),
                             OR(_xlfn.XMATCH($N26,_xlfn.ANCHORARRAY($N$5))&lt;=2,(COUNT(_xlfn.ANCHORARRAY($N$5))-_xlfn.XMATCH($N26,_xlfn.ANCHORARRAY($N$5))+1)&lt;=2),
OR(COUNT(_xlfn._xlws.FILTER($F$101:$F$108,($F$101:$F$108=AG$3)*($G$101:$G$108=$N26)))=1,
        ISODD(COUNT(_xlfn._xlws.SORT(_xlfn._xlws.FILTER($G$101:$G$108,($F$101:$F$108=AG$3)*($G$101:$G$108&lt;=$N26)))))),
OR(COUNT(_xlfn._xlws.FILTER($F$101:$F$108,($F$101:$F$108=AG$3)*($G$101:$G$108=$N26)))=1,
        ISODD(COUNT(_xlfn._xlws.SORT(_xlfn._xlws.FILTER($F$101:$F$108,($G$101:$G$108=$N26)*($F$101:$F$108&lt;=AG$3))))))
),$L$8,""))</f>
        <v>0</v>
      </c>
      <c r="AH26" s="21" cm="1">
        <f t="array" ref="AH26">IFERROR(ROUND(_xlfn.XLOOKUP(AH$3&amp;$N26,$F$3:$F$643&amp;$G$3:$G$643,$H$3:$H$643,""),2),
                   IF(OR(
                             OR(_xlfn.XMATCH(AH$3,_xlfn.ANCHORARRAY($P$3))&lt;=2,(COUNT(_xlfn.ANCHORARRAY($P$3))-_xlfn.XMATCH(AH$3,_xlfn.ANCHORARRAY($P$3))+1)&lt;=2),
                             OR(_xlfn.XMATCH($N26,_xlfn.ANCHORARRAY($N$5))&lt;=2,(COUNT(_xlfn.ANCHORARRAY($N$5))-_xlfn.XMATCH($N26,_xlfn.ANCHORARRAY($N$5))+1)&lt;=2),
OR(COUNT(_xlfn._xlws.FILTER($F$101:$F$108,($F$101:$F$108=AH$3)*($G$101:$G$108=$N26)))=1,
        ISODD(COUNT(_xlfn._xlws.SORT(_xlfn._xlws.FILTER($G$101:$G$108,($F$101:$F$108=AH$3)*($G$101:$G$108&lt;=$N26)))))),
OR(COUNT(_xlfn._xlws.FILTER($F$101:$F$108,($F$101:$F$108=AH$3)*($G$101:$G$108=$N26)))=1,
        ISODD(COUNT(_xlfn._xlws.SORT(_xlfn._xlws.FILTER($F$101:$F$108,($G$101:$G$108=$N26)*($F$101:$F$108&lt;=AH$3))))))
),$L$8,""))</f>
        <v>0.4</v>
      </c>
      <c r="AI26" s="21" t="str" cm="1">
        <f t="array" ref="AI26">IFERROR(ROUND(_xlfn.XLOOKUP(AI$3&amp;$N26,$F$3:$F$643&amp;$G$3:$G$643,$H$3:$H$643,""),2),
                   IF(OR(
                             OR(_xlfn.XMATCH(AI$3,_xlfn.ANCHORARRAY($P$3))&lt;=2,(COUNT(_xlfn.ANCHORARRAY($P$3))-_xlfn.XMATCH(AI$3,_xlfn.ANCHORARRAY($P$3))+1)&lt;=2),
                             OR(_xlfn.XMATCH($N26,_xlfn.ANCHORARRAY($N$5))&lt;=2,(COUNT(_xlfn.ANCHORARRAY($N$5))-_xlfn.XMATCH($N26,_xlfn.ANCHORARRAY($N$5))+1)&lt;=2),
OR(COUNT(_xlfn._xlws.FILTER($F$101:$F$108,($F$101:$F$108=AI$3)*($G$101:$G$108=$N26)))=1,
        ISODD(COUNT(_xlfn._xlws.SORT(_xlfn._xlws.FILTER($G$101:$G$108,($F$101:$F$108=AI$3)*($G$101:$G$108&lt;=$N26)))))),
OR(COUNT(_xlfn._xlws.FILTER($F$101:$F$108,($F$101:$F$108=AI$3)*($G$101:$G$108=$N26)))=1,
        ISODD(COUNT(_xlfn._xlws.SORT(_xlfn._xlws.FILTER($F$101:$F$108,($G$101:$G$108=$N26)*($F$101:$F$108&lt;=AI$3))))))
),$L$8,""))</f>
        <v/>
      </c>
      <c r="AJ26" s="21" t="str" cm="1">
        <f t="array" ref="AJ26">IFERROR(ROUND(_xlfn.XLOOKUP(AJ$3&amp;$N26,$F$3:$F$643&amp;$G$3:$G$643,$H$3:$H$643,""),2),
                   IF(OR(
                             OR(_xlfn.XMATCH(AJ$3,_xlfn.ANCHORARRAY($P$3))&lt;=2,(COUNT(_xlfn.ANCHORARRAY($P$3))-_xlfn.XMATCH(AJ$3,_xlfn.ANCHORARRAY($P$3))+1)&lt;=2),
                             OR(_xlfn.XMATCH($N26,_xlfn.ANCHORARRAY($N$5))&lt;=2,(COUNT(_xlfn.ANCHORARRAY($N$5))-_xlfn.XMATCH($N26,_xlfn.ANCHORARRAY($N$5))+1)&lt;=2),
OR(COUNT(_xlfn._xlws.FILTER($F$101:$F$108,($F$101:$F$108=AJ$3)*($G$101:$G$108=$N26)))=1,
        ISODD(COUNT(_xlfn._xlws.SORT(_xlfn._xlws.FILTER($G$101:$G$108,($F$101:$F$108=AJ$3)*($G$101:$G$108&lt;=$N26)))))),
OR(COUNT(_xlfn._xlws.FILTER($F$101:$F$108,($F$101:$F$108=AJ$3)*($G$101:$G$108=$N26)))=1,
        ISODD(COUNT(_xlfn._xlws.SORT(_xlfn._xlws.FILTER($F$101:$F$108,($G$101:$G$108=$N26)*($F$101:$F$108&lt;=AJ$3))))))
),$L$8,""))</f>
        <v/>
      </c>
      <c r="AK26" s="21" t="str" cm="1">
        <f t="array" ref="AK26">IFERROR(ROUND(_xlfn.XLOOKUP(AK$3&amp;$N26,$F$3:$F$643&amp;$G$3:$G$643,$H$3:$H$643,""),2),
                   IF(OR(
                             OR(_xlfn.XMATCH(AK$3,_xlfn.ANCHORARRAY($P$3))&lt;=2,(COUNT(_xlfn.ANCHORARRAY($P$3))-_xlfn.XMATCH(AK$3,_xlfn.ANCHORARRAY($P$3))+1)&lt;=2),
                             OR(_xlfn.XMATCH($N26,_xlfn.ANCHORARRAY($N$5))&lt;=2,(COUNT(_xlfn.ANCHORARRAY($N$5))-_xlfn.XMATCH($N26,_xlfn.ANCHORARRAY($N$5))+1)&lt;=2),
OR(COUNT(_xlfn._xlws.FILTER($F$101:$F$108,($F$101:$F$108=AK$3)*($G$101:$G$108=$N26)))=1,
        ISODD(COUNT(_xlfn._xlws.SORT(_xlfn._xlws.FILTER($G$101:$G$108,($F$101:$F$108=AK$3)*($G$101:$G$108&lt;=$N26)))))),
OR(COUNT(_xlfn._xlws.FILTER($F$101:$F$108,($F$101:$F$108=AK$3)*($G$101:$G$108=$N26)))=1,
        ISODD(COUNT(_xlfn._xlws.SORT(_xlfn._xlws.FILTER($F$101:$F$108,($G$101:$G$108=$N26)*($F$101:$F$108&lt;=AK$3))))))
),$L$8,""))</f>
        <v/>
      </c>
      <c r="AL26" s="21" t="str" cm="1">
        <f t="array" ref="AL26">IFERROR(ROUND(_xlfn.XLOOKUP(AL$3&amp;$N26,$F$3:$F$643&amp;$G$3:$G$643,$H$3:$H$643,""),2),
                   IF(OR(
                             OR(_xlfn.XMATCH(AL$3,_xlfn.ANCHORARRAY($P$3))&lt;=2,(COUNT(_xlfn.ANCHORARRAY($P$3))-_xlfn.XMATCH(AL$3,_xlfn.ANCHORARRAY($P$3))+1)&lt;=2),
                             OR(_xlfn.XMATCH($N26,_xlfn.ANCHORARRAY($N$5))&lt;=2,(COUNT(_xlfn.ANCHORARRAY($N$5))-_xlfn.XMATCH($N26,_xlfn.ANCHORARRAY($N$5))+1)&lt;=2),
OR(COUNT(_xlfn._xlws.FILTER($F$101:$F$108,($F$101:$F$108=AL$3)*($G$101:$G$108=$N26)))=1,
        ISODD(COUNT(_xlfn._xlws.SORT(_xlfn._xlws.FILTER($G$101:$G$108,($F$101:$F$108=AL$3)*($G$101:$G$108&lt;=$N26)))))),
OR(COUNT(_xlfn._xlws.FILTER($F$101:$F$108,($F$101:$F$108=AL$3)*($G$101:$G$108=$N26)))=1,
        ISODD(COUNT(_xlfn._xlws.SORT(_xlfn._xlws.FILTER($F$101:$F$108,($G$101:$G$108=$N26)*($F$101:$F$108&lt;=AL$3))))))
),$L$8,""))</f>
        <v/>
      </c>
      <c r="AM26" s="21" cm="1">
        <f t="array" ref="AM26">IFERROR(ROUND(_xlfn.XLOOKUP(AM$3&amp;$N26,$F$3:$F$643&amp;$G$3:$G$643,$H$3:$H$643,""),2),
                   IF(OR(
                             OR(_xlfn.XMATCH(AM$3,_xlfn.ANCHORARRAY($P$3))&lt;=2,(COUNT(_xlfn.ANCHORARRAY($P$3))-_xlfn.XMATCH(AM$3,_xlfn.ANCHORARRAY($P$3))+1)&lt;=2),
                             OR(_xlfn.XMATCH($N26,_xlfn.ANCHORARRAY($N$5))&lt;=2,(COUNT(_xlfn.ANCHORARRAY($N$5))-_xlfn.XMATCH($N26,_xlfn.ANCHORARRAY($N$5))+1)&lt;=2),
OR(COUNT(_xlfn._xlws.FILTER($F$101:$F$108,($F$101:$F$108=AM$3)*($G$101:$G$108=$N26)))=1,
        ISODD(COUNT(_xlfn._xlws.SORT(_xlfn._xlws.FILTER($G$101:$G$108,($F$101:$F$108=AM$3)*($G$101:$G$108&lt;=$N26)))))),
OR(COUNT(_xlfn._xlws.FILTER($F$101:$F$108,($F$101:$F$108=AM$3)*($G$101:$G$108=$N26)))=1,
        ISODD(COUNT(_xlfn._xlws.SORT(_xlfn._xlws.FILTER($F$101:$F$108,($G$101:$G$108=$N26)*($F$101:$F$108&lt;=AM$3))))))
),$L$8,""))</f>
        <v>-9</v>
      </c>
      <c r="AN26" s="21" t="str" cm="1">
        <f t="array" ref="AN26">IFERROR(ROUND(_xlfn.XLOOKUP(AN$3&amp;$N26,$F$3:$F$643&amp;$G$3:$G$643,$H$3:$H$643,""),2),
                   IF(OR(
                             OR(_xlfn.XMATCH(AN$3,_xlfn.ANCHORARRAY($P$3))&lt;=2,(COUNT(_xlfn.ANCHORARRAY($P$3))-_xlfn.XMATCH(AN$3,_xlfn.ANCHORARRAY($P$3))+1)&lt;=2),
                             OR(_xlfn.XMATCH($N26,_xlfn.ANCHORARRAY($N$5))&lt;=2,(COUNT(_xlfn.ANCHORARRAY($N$5))-_xlfn.XMATCH($N26,_xlfn.ANCHORARRAY($N$5))+1)&lt;=2),
OR(COUNT(_xlfn._xlws.FILTER($F$101:$F$108,($F$101:$F$108=AN$3)*($G$101:$G$108=$N26)))=1,
        ISODD(COUNT(_xlfn._xlws.SORT(_xlfn._xlws.FILTER($G$101:$G$108,($F$101:$F$108=AN$3)*($G$101:$G$108&lt;=$N26)))))),
OR(COUNT(_xlfn._xlws.FILTER($F$101:$F$108,($F$101:$F$108=AN$3)*($G$101:$G$108=$N26)))=1,
        ISODD(COUNT(_xlfn._xlws.SORT(_xlfn._xlws.FILTER($F$101:$F$108,($G$101:$G$108=$N26)*($F$101:$F$108&lt;=AN$3))))))
),$L$8,""))</f>
        <v/>
      </c>
      <c r="AO26" s="21" t="str" cm="1">
        <f t="array" ref="AO26">IFERROR(ROUND(_xlfn.XLOOKUP(AO$3&amp;$N26,$F$3:$F$643&amp;$G$3:$G$643,$H$3:$H$643,""),2),
                   IF(OR(
                             OR(_xlfn.XMATCH(AO$3,_xlfn.ANCHORARRAY($P$3))&lt;=2,(COUNT(_xlfn.ANCHORARRAY($P$3))-_xlfn.XMATCH(AO$3,_xlfn.ANCHORARRAY($P$3))+1)&lt;=2),
                             OR(_xlfn.XMATCH($N26,_xlfn.ANCHORARRAY($N$5))&lt;=2,(COUNT(_xlfn.ANCHORARRAY($N$5))-_xlfn.XMATCH($N26,_xlfn.ANCHORARRAY($N$5))+1)&lt;=2),
OR(COUNT(_xlfn._xlws.FILTER($F$101:$F$108,($F$101:$F$108=AO$3)*($G$101:$G$108=$N26)))=1,
        ISODD(COUNT(_xlfn._xlws.SORT(_xlfn._xlws.FILTER($G$101:$G$108,($F$101:$F$108=AO$3)*($G$101:$G$108&lt;=$N26)))))),
OR(COUNT(_xlfn._xlws.FILTER($F$101:$F$108,($F$101:$F$108=AO$3)*($G$101:$G$108=$N26)))=1,
        ISODD(COUNT(_xlfn._xlws.SORT(_xlfn._xlws.FILTER($F$101:$F$108,($G$101:$G$108=$N26)*($F$101:$F$108&lt;=AO$3))))))
),$L$8,""))</f>
        <v/>
      </c>
      <c r="AP26" s="21" t="str" cm="1">
        <f t="array" ref="AP26">IFERROR(ROUND(_xlfn.XLOOKUP(AP$3&amp;$N26,$F$3:$F$643&amp;$G$3:$G$643,$H$3:$H$643,""),2),
                   IF(OR(
                             OR(_xlfn.XMATCH(AP$3,_xlfn.ANCHORARRAY($P$3))&lt;=2,(COUNT(_xlfn.ANCHORARRAY($P$3))-_xlfn.XMATCH(AP$3,_xlfn.ANCHORARRAY($P$3))+1)&lt;=2),
                             OR(_xlfn.XMATCH($N26,_xlfn.ANCHORARRAY($N$5))&lt;=2,(COUNT(_xlfn.ANCHORARRAY($N$5))-_xlfn.XMATCH($N26,_xlfn.ANCHORARRAY($N$5))+1)&lt;=2),
OR(COUNT(_xlfn._xlws.FILTER($F$101:$F$108,($F$101:$F$108=AP$3)*($G$101:$G$108=$N26)))=1,
        ISODD(COUNT(_xlfn._xlws.SORT(_xlfn._xlws.FILTER($G$101:$G$108,($F$101:$F$108=AP$3)*($G$101:$G$108&lt;=$N26)))))),
OR(COUNT(_xlfn._xlws.FILTER($F$101:$F$108,($F$101:$F$108=AP$3)*($G$101:$G$108=$N26)))=1,
        ISODD(COUNT(_xlfn._xlws.SORT(_xlfn._xlws.FILTER($F$101:$F$108,($G$101:$G$108=$N26)*($F$101:$F$108&lt;=AP$3))))))
),$L$8,""))</f>
        <v/>
      </c>
      <c r="AQ26" s="21" t="str" cm="1">
        <f t="array" ref="AQ26">IFERROR(ROUND(_xlfn.XLOOKUP(AQ$3&amp;$N26,$F$3:$F$643&amp;$G$3:$G$643,$H$3:$H$643,""),2),
                   IF(OR(
                             OR(_xlfn.XMATCH(AQ$3,_xlfn.ANCHORARRAY($P$3))&lt;=2,(COUNT(_xlfn.ANCHORARRAY($P$3))-_xlfn.XMATCH(AQ$3,_xlfn.ANCHORARRAY($P$3))+1)&lt;=2),
                             OR(_xlfn.XMATCH($N26,_xlfn.ANCHORARRAY($N$5))&lt;=2,(COUNT(_xlfn.ANCHORARRAY($N$5))-_xlfn.XMATCH($N26,_xlfn.ANCHORARRAY($N$5))+1)&lt;=2),
OR(COUNT(_xlfn._xlws.FILTER($F$101:$F$108,($F$101:$F$108=AQ$3)*($G$101:$G$108=$N26)))=1,
        ISODD(COUNT(_xlfn._xlws.SORT(_xlfn._xlws.FILTER($G$101:$G$108,($F$101:$F$108=AQ$3)*($G$101:$G$108&lt;=$N26)))))),
OR(COUNT(_xlfn._xlws.FILTER($F$101:$F$108,($F$101:$F$108=AQ$3)*($G$101:$G$108=$N26)))=1,
        ISODD(COUNT(_xlfn._xlws.SORT(_xlfn._xlws.FILTER($F$101:$F$108,($G$101:$G$108=$N26)*($F$101:$F$108&lt;=AQ$3))))))
),$L$8,""))</f>
        <v/>
      </c>
      <c r="AR26" s="21" t="str" cm="1">
        <f t="array" ref="AR26">IFERROR(ROUND(_xlfn.XLOOKUP(AR$3&amp;$N26,$F$3:$F$643&amp;$G$3:$G$643,$H$3:$H$643,""),2),
                   IF(OR(
                             OR(_xlfn.XMATCH(AR$3,_xlfn.ANCHORARRAY($P$3))&lt;=2,(COUNT(_xlfn.ANCHORARRAY($P$3))-_xlfn.XMATCH(AR$3,_xlfn.ANCHORARRAY($P$3))+1)&lt;=2),
                             OR(_xlfn.XMATCH($N26,_xlfn.ANCHORARRAY($N$5))&lt;=2,(COUNT(_xlfn.ANCHORARRAY($N$5))-_xlfn.XMATCH($N26,_xlfn.ANCHORARRAY($N$5))+1)&lt;=2),
OR(COUNT(_xlfn._xlws.FILTER($F$101:$F$108,($F$101:$F$108=AR$3)*($G$101:$G$108=$N26)))=1,
        ISODD(COUNT(_xlfn._xlws.SORT(_xlfn._xlws.FILTER($G$101:$G$108,($F$101:$F$108=AR$3)*($G$101:$G$108&lt;=$N26)))))),
OR(COUNT(_xlfn._xlws.FILTER($F$101:$F$108,($F$101:$F$108=AR$3)*($G$101:$G$108=$N26)))=1,
        ISODD(COUNT(_xlfn._xlws.SORT(_xlfn._xlws.FILTER($F$101:$F$108,($G$101:$G$108=$N26)*($F$101:$F$108&lt;=AR$3))))))
),$L$8,""))</f>
        <v/>
      </c>
      <c r="AS26" s="21" t="str" cm="1">
        <f t="array" ref="AS26">IFERROR(ROUND(_xlfn.XLOOKUP(AS$3&amp;$N26,$F$3:$F$643&amp;$G$3:$G$643,$H$3:$H$643,""),2),
                   IF(OR(
                             OR(_xlfn.XMATCH(AS$3,_xlfn.ANCHORARRAY($P$3))&lt;=2,(COUNT(_xlfn.ANCHORARRAY($P$3))-_xlfn.XMATCH(AS$3,_xlfn.ANCHORARRAY($P$3))+1)&lt;=2),
                             OR(_xlfn.XMATCH($N26,_xlfn.ANCHORARRAY($N$5))&lt;=2,(COUNT(_xlfn.ANCHORARRAY($N$5))-_xlfn.XMATCH($N26,_xlfn.ANCHORARRAY($N$5))+1)&lt;=2),
OR(COUNT(_xlfn._xlws.FILTER($F$101:$F$108,($F$101:$F$108=AS$3)*($G$101:$G$108=$N26)))=1,
        ISODD(COUNT(_xlfn._xlws.SORT(_xlfn._xlws.FILTER($G$101:$G$108,($F$101:$F$108=AS$3)*($G$101:$G$108&lt;=$N26)))))),
OR(COUNT(_xlfn._xlws.FILTER($F$101:$F$108,($F$101:$F$108=AS$3)*($G$101:$G$108=$N26)))=1,
        ISODD(COUNT(_xlfn._xlws.SORT(_xlfn._xlws.FILTER($F$101:$F$108,($G$101:$G$108=$N26)*($F$101:$F$108&lt;=AS$3))))))
),$L$8,""))</f>
        <v/>
      </c>
      <c r="AT26" s="21" cm="1">
        <f t="array" ref="AT26">IFERROR(ROUND(_xlfn.XLOOKUP(AT$3&amp;$N26,$F$3:$F$643&amp;$G$3:$G$643,$H$3:$H$643,""),2),
                   IF(OR(
                             OR(_xlfn.XMATCH(AT$3,_xlfn.ANCHORARRAY($P$3))&lt;=2,(COUNT(_xlfn.ANCHORARRAY($P$3))-_xlfn.XMATCH(AT$3,_xlfn.ANCHORARRAY($P$3))+1)&lt;=2),
                             OR(_xlfn.XMATCH($N26,_xlfn.ANCHORARRAY($N$5))&lt;=2,(COUNT(_xlfn.ANCHORARRAY($N$5))-_xlfn.XMATCH($N26,_xlfn.ANCHORARRAY($N$5))+1)&lt;=2),
OR(COUNT(_xlfn._xlws.FILTER($F$101:$F$108,($F$101:$F$108=AT$3)*($G$101:$G$108=$N26)))=1,
        ISODD(COUNT(_xlfn._xlws.SORT(_xlfn._xlws.FILTER($G$101:$G$108,($F$101:$F$108=AT$3)*($G$101:$G$108&lt;=$N26)))))),
OR(COUNT(_xlfn._xlws.FILTER($F$101:$F$108,($F$101:$F$108=AT$3)*($G$101:$G$108=$N26)))=1,
        ISODD(COUNT(_xlfn._xlws.SORT(_xlfn._xlws.FILTER($F$101:$F$108,($G$101:$G$108=$N26)*($F$101:$F$108&lt;=AT$3))))))
),$L$8,""))</f>
        <v>-9</v>
      </c>
      <c r="AU26" s="21" t="str" cm="1">
        <f t="array" ref="AU26">IFERROR(ROUND(_xlfn.XLOOKUP(AU$3&amp;$N26,$F$3:$F$643&amp;$G$3:$G$643,$H$3:$H$643,""),2),
                   IF(OR(
                             OR(_xlfn.XMATCH(AU$3,_xlfn.ANCHORARRAY($P$3))&lt;=2,(COUNT(_xlfn.ANCHORARRAY($P$3))-_xlfn.XMATCH(AU$3,_xlfn.ANCHORARRAY($P$3))+1)&lt;=2),
                             OR(_xlfn.XMATCH($N26,_xlfn.ANCHORARRAY($N$5))&lt;=2,(COUNT(_xlfn.ANCHORARRAY($N$5))-_xlfn.XMATCH($N26,_xlfn.ANCHORARRAY($N$5))+1)&lt;=2),
OR(COUNT(_xlfn._xlws.FILTER($F$101:$F$108,($F$101:$F$108=AU$3)*($G$101:$G$108=$N26)))=1,
        ISODD(COUNT(_xlfn._xlws.SORT(_xlfn._xlws.FILTER($G$101:$G$108,($F$101:$F$108=AU$3)*($G$101:$G$108&lt;=$N26)))))),
OR(COUNT(_xlfn._xlws.FILTER($F$101:$F$108,($F$101:$F$108=AU$3)*($G$101:$G$108=$N26)))=1,
        ISODD(COUNT(_xlfn._xlws.SORT(_xlfn._xlws.FILTER($F$101:$F$108,($G$101:$G$108=$N26)*($F$101:$F$108&lt;=AU$3))))))
),$L$8,""))</f>
        <v/>
      </c>
      <c r="AV26" s="21" cm="1">
        <f t="array" ref="AV26">IFERROR(ROUND(_xlfn.XLOOKUP(AV$3&amp;$N26,$F$3:$F$643&amp;$G$3:$G$643,$H$3:$H$643,""),2),
                   IF(OR(
                             OR(_xlfn.XMATCH(AV$3,_xlfn.ANCHORARRAY($P$3))&lt;=2,(COUNT(_xlfn.ANCHORARRAY($P$3))-_xlfn.XMATCH(AV$3,_xlfn.ANCHORARRAY($P$3))+1)&lt;=2),
                             OR(_xlfn.XMATCH($N26,_xlfn.ANCHORARRAY($N$5))&lt;=2,(COUNT(_xlfn.ANCHORARRAY($N$5))-_xlfn.XMATCH($N26,_xlfn.ANCHORARRAY($N$5))+1)&lt;=2),
OR(COUNT(_xlfn._xlws.FILTER($F$101:$F$108,($F$101:$F$108=AV$3)*($G$101:$G$108=$N26)))=1,
        ISODD(COUNT(_xlfn._xlws.SORT(_xlfn._xlws.FILTER($G$101:$G$108,($F$101:$F$108=AV$3)*($G$101:$G$108&lt;=$N26)))))),
OR(COUNT(_xlfn._xlws.FILTER($F$101:$F$108,($F$101:$F$108=AV$3)*($G$101:$G$108=$N26)))=1,
        ISODD(COUNT(_xlfn._xlws.SORT(_xlfn._xlws.FILTER($F$101:$F$108,($G$101:$G$108=$N26)*($F$101:$F$108&lt;=AV$3))))))
),$L$8,""))</f>
        <v>-9</v>
      </c>
      <c r="AW26" s="21" cm="1">
        <f t="array" ref="AW26">IFERROR(ROUND(_xlfn.XLOOKUP(AW$3&amp;$N26,$F$3:$F$643&amp;$G$3:$G$643,$H$3:$H$643,""),2),
                   IF(OR(
                             OR(_xlfn.XMATCH(AW$3,_xlfn.ANCHORARRAY($P$3))&lt;=2,(COUNT(_xlfn.ANCHORARRAY($P$3))-_xlfn.XMATCH(AW$3,_xlfn.ANCHORARRAY($P$3))+1)&lt;=2),
                             OR(_xlfn.XMATCH($N26,_xlfn.ANCHORARRAY($N$5))&lt;=2,(COUNT(_xlfn.ANCHORARRAY($N$5))-_xlfn.XMATCH($N26,_xlfn.ANCHORARRAY($N$5))+1)&lt;=2),
OR(COUNT(_xlfn._xlws.FILTER($F$101:$F$108,($F$101:$F$108=AW$3)*($G$101:$G$108=$N26)))=1,
        ISODD(COUNT(_xlfn._xlws.SORT(_xlfn._xlws.FILTER($G$101:$G$108,($F$101:$F$108=AW$3)*($G$101:$G$108&lt;=$N26)))))),
OR(COUNT(_xlfn._xlws.FILTER($F$101:$F$108,($F$101:$F$108=AW$3)*($G$101:$G$108=$N26)))=1,
        ISODD(COUNT(_xlfn._xlws.SORT(_xlfn._xlws.FILTER($F$101:$F$108,($G$101:$G$108=$N26)*($F$101:$F$108&lt;=AW$3))))))
),$L$8,""))</f>
        <v>-9</v>
      </c>
      <c r="AX26" s="21"/>
      <c r="AY26" s="21"/>
      <c r="AZ26" s="15"/>
      <c r="BA26" s="77"/>
      <c r="BB26" s="98" t="str">
        <f t="shared" si="5"/>
        <v xml:space="preserve">-9-90.400.4-9-9-9-9; </v>
      </c>
      <c r="BC26" s="98" t="s">
        <v>584</v>
      </c>
      <c r="BD26" s="77"/>
      <c r="BE26" s="77"/>
      <c r="BF26" s="77"/>
      <c r="BG26" s="77"/>
      <c r="BH26" s="77"/>
      <c r="BK26" s="7">
        <v>24</v>
      </c>
    </row>
    <row r="27" spans="1:64" ht="20.100000000000001" customHeight="1" x14ac:dyDescent="0.3">
      <c r="B27" s="9" t="s">
        <v>506</v>
      </c>
      <c r="C27" s="17">
        <f t="shared" si="1"/>
        <v>50.875399999999999</v>
      </c>
      <c r="D27" s="18">
        <f t="shared" si="1"/>
        <v>121.2209</v>
      </c>
      <c r="E27" s="64">
        <f t="shared" si="1"/>
        <v>-9</v>
      </c>
      <c r="F27" s="17">
        <f t="shared" si="2"/>
        <v>7.85</v>
      </c>
      <c r="G27" s="18">
        <f t="shared" si="3"/>
        <v>16.170000000000002</v>
      </c>
      <c r="H27" s="19">
        <f t="shared" si="4"/>
        <v>-9</v>
      </c>
      <c r="I27" s="8" t="str" cm="1">
        <f t="array" ref="I27">_xlfn.CONCAT(ROUND(F27:H27,2)&amp;", ")</f>
        <v xml:space="preserve">7.85, 16.17, -9, </v>
      </c>
      <c r="J27" s="8"/>
      <c r="K27" s="7">
        <f>SUMIFS(C3:C636,F3:F636,K25,G3:G636,L25)</f>
        <v>0</v>
      </c>
      <c r="L27" s="101" t="str" cm="1">
        <f t="array" aca="1" ref="L27" ca="1">HYPERLINK(INDIRECT("'Planilha2 (2)'!B"&amp;L26+3),"Ir para celula")</f>
        <v>Ir para celula</v>
      </c>
      <c r="N27" s="31">
        <v>6.87</v>
      </c>
      <c r="O27" s="15"/>
      <c r="P27" s="21" cm="1">
        <f t="array" ref="P27">IFERROR(ROUND(_xlfn.XLOOKUP(P$3&amp;$N27,$F$3:$F$643&amp;$G$3:$G$643,$H$3:$H$643,""),2),
                   IF(OR(
                             OR(_xlfn.XMATCH(P$3,_xlfn.ANCHORARRAY($P$3))&lt;=2,(COUNT(_xlfn.ANCHORARRAY($P$3))-_xlfn.XMATCH(P$3,_xlfn.ANCHORARRAY($P$3))+1)&lt;=2),
                             OR(_xlfn.XMATCH($N27,_xlfn.ANCHORARRAY($N$5))&lt;=2,(COUNT(_xlfn.ANCHORARRAY($N$5))-_xlfn.XMATCH($N27,_xlfn.ANCHORARRAY($N$5))+1)&lt;=2),
OR(COUNT(_xlfn._xlws.FILTER($F$101:$F$108,($F$101:$F$108=P$3)*($G$101:$G$108=$N27)))=1,
        ISODD(COUNT(_xlfn._xlws.SORT(_xlfn._xlws.FILTER($G$101:$G$108,($F$101:$F$108=P$3)*($G$101:$G$108&lt;=$N27)))))),
OR(COUNT(_xlfn._xlws.FILTER($F$101:$F$108,($F$101:$F$108=P$3)*($G$101:$G$108=$N27)))=1,
        ISODD(COUNT(_xlfn._xlws.SORT(_xlfn._xlws.FILTER($F$101:$F$108,($G$101:$G$108=$N27)*($F$101:$F$108&lt;=P$3))))))
),$L$8,""))</f>
        <v>-9</v>
      </c>
      <c r="Q27" s="21" cm="1">
        <f t="array" ref="Q27">IFERROR(ROUND(_xlfn.XLOOKUP(Q$3&amp;$N27,$F$3:$F$643&amp;$G$3:$G$643,$H$3:$H$643,""),2),
                   IF(OR(
                             OR(_xlfn.XMATCH(Q$3,_xlfn.ANCHORARRAY($P$3))&lt;=2,(COUNT(_xlfn.ANCHORARRAY($P$3))-_xlfn.XMATCH(Q$3,_xlfn.ANCHORARRAY($P$3))+1)&lt;=2),
                             OR(_xlfn.XMATCH($N27,_xlfn.ANCHORARRAY($N$5))&lt;=2,(COUNT(_xlfn.ANCHORARRAY($N$5))-_xlfn.XMATCH($N27,_xlfn.ANCHORARRAY($N$5))+1)&lt;=2),
OR(COUNT(_xlfn._xlws.FILTER($F$101:$F$108,($F$101:$F$108=Q$3)*($G$101:$G$108=$N27)))=1,
        ISODD(COUNT(_xlfn._xlws.SORT(_xlfn._xlws.FILTER($G$101:$G$108,($F$101:$F$108=Q$3)*($G$101:$G$108&lt;=$N27)))))),
OR(COUNT(_xlfn._xlws.FILTER($F$101:$F$108,($F$101:$F$108=Q$3)*($G$101:$G$108=$N27)))=1,
        ISODD(COUNT(_xlfn._xlws.SORT(_xlfn._xlws.FILTER($F$101:$F$108,($G$101:$G$108=$N27)*($F$101:$F$108&lt;=Q$3))))))
),$L$8,""))</f>
        <v>-9</v>
      </c>
      <c r="R27" s="21" cm="1">
        <f t="array" ref="R27">IFERROR(ROUND(_xlfn.XLOOKUP(R$3&amp;$N27,$F$3:$F$643&amp;$G$3:$G$643,$H$3:$H$643,""),2),
                   IF(OR(
                             OR(_xlfn.XMATCH(R$3,_xlfn.ANCHORARRAY($P$3))&lt;=2,(COUNT(_xlfn.ANCHORARRAY($P$3))-_xlfn.XMATCH(R$3,_xlfn.ANCHORARRAY($P$3))+1)&lt;=2),
                             OR(_xlfn.XMATCH($N27,_xlfn.ANCHORARRAY($N$5))&lt;=2,(COUNT(_xlfn.ANCHORARRAY($N$5))-_xlfn.XMATCH($N27,_xlfn.ANCHORARRAY($N$5))+1)&lt;=2),
OR(COUNT(_xlfn._xlws.FILTER($F$101:$F$108,($F$101:$F$108=R$3)*($G$101:$G$108=$N27)))=1,
        ISODD(COUNT(_xlfn._xlws.SORT(_xlfn._xlws.FILTER($G$101:$G$108,($F$101:$F$108=R$3)*($G$101:$G$108&lt;=$N27)))))),
OR(COUNT(_xlfn._xlws.FILTER($F$101:$F$108,($F$101:$F$108=R$3)*($G$101:$G$108=$N27)))=1,
        ISODD(COUNT(_xlfn._xlws.SORT(_xlfn._xlws.FILTER($F$101:$F$108,($G$101:$G$108=$N27)*($F$101:$F$108&lt;=R$3))))))
),$L$8,""))</f>
        <v>0</v>
      </c>
      <c r="S27" s="21" t="str" cm="1">
        <f t="array" ref="S27">IFERROR(ROUND(_xlfn.XLOOKUP(S$3&amp;$N27,$F$3:$F$643&amp;$G$3:$G$643,$H$3:$H$643,""),2),
                   IF(OR(
                             OR(_xlfn.XMATCH(S$3,_xlfn.ANCHORARRAY($P$3))&lt;=2,(COUNT(_xlfn.ANCHORARRAY($P$3))-_xlfn.XMATCH(S$3,_xlfn.ANCHORARRAY($P$3))+1)&lt;=2),
                             OR(_xlfn.XMATCH($N27,_xlfn.ANCHORARRAY($N$5))&lt;=2,(COUNT(_xlfn.ANCHORARRAY($N$5))-_xlfn.XMATCH($N27,_xlfn.ANCHORARRAY($N$5))+1)&lt;=2),
OR(COUNT(_xlfn._xlws.FILTER($F$101:$F$108,($F$101:$F$108=S$3)*($G$101:$G$108=$N27)))=1,
        ISODD(COUNT(_xlfn._xlws.SORT(_xlfn._xlws.FILTER($G$101:$G$108,($F$101:$F$108=S$3)*($G$101:$G$108&lt;=$N27)))))),
OR(COUNT(_xlfn._xlws.FILTER($F$101:$F$108,($F$101:$F$108=S$3)*($G$101:$G$108=$N27)))=1,
        ISODD(COUNT(_xlfn._xlws.SORT(_xlfn._xlws.FILTER($F$101:$F$108,($G$101:$G$108=$N27)*($F$101:$F$108&lt;=S$3))))))
),$L$8,""))</f>
        <v/>
      </c>
      <c r="T27" s="21" cm="1">
        <f t="array" ref="T27">IFERROR(ROUND(_xlfn.XLOOKUP(T$3&amp;$N27,$F$3:$F$643&amp;$G$3:$G$643,$H$3:$H$643,""),2),
                   IF(OR(
                             OR(_xlfn.XMATCH(T$3,_xlfn.ANCHORARRAY($P$3))&lt;=2,(COUNT(_xlfn.ANCHORARRAY($P$3))-_xlfn.XMATCH(T$3,_xlfn.ANCHORARRAY($P$3))+1)&lt;=2),
                             OR(_xlfn.XMATCH($N27,_xlfn.ANCHORARRAY($N$5))&lt;=2,(COUNT(_xlfn.ANCHORARRAY($N$5))-_xlfn.XMATCH($N27,_xlfn.ANCHORARRAY($N$5))+1)&lt;=2),
OR(COUNT(_xlfn._xlws.FILTER($F$101:$F$108,($F$101:$F$108=T$3)*($G$101:$G$108=$N27)))=1,
        ISODD(COUNT(_xlfn._xlws.SORT(_xlfn._xlws.FILTER($G$101:$G$108,($F$101:$F$108=T$3)*($G$101:$G$108&lt;=$N27)))))),
OR(COUNT(_xlfn._xlws.FILTER($F$101:$F$108,($F$101:$F$108=T$3)*($G$101:$G$108=$N27)))=1,
        ISODD(COUNT(_xlfn._xlws.SORT(_xlfn._xlws.FILTER($F$101:$F$108,($G$101:$G$108=$N27)*($F$101:$F$108&lt;=T$3))))))
),$L$8,""))</f>
        <v>0</v>
      </c>
      <c r="U27" s="21" t="str" cm="1">
        <f t="array" ref="U27">IFERROR(ROUND(_xlfn.XLOOKUP(U$3&amp;$N27,$F$3:$F$643&amp;$G$3:$G$643,$H$3:$H$643,""),2),
                   IF(OR(
                             OR(_xlfn.XMATCH(U$3,_xlfn.ANCHORARRAY($P$3))&lt;=2,(COUNT(_xlfn.ANCHORARRAY($P$3))-_xlfn.XMATCH(U$3,_xlfn.ANCHORARRAY($P$3))+1)&lt;=2),
                             OR(_xlfn.XMATCH($N27,_xlfn.ANCHORARRAY($N$5))&lt;=2,(COUNT(_xlfn.ANCHORARRAY($N$5))-_xlfn.XMATCH($N27,_xlfn.ANCHORARRAY($N$5))+1)&lt;=2),
OR(COUNT(_xlfn._xlws.FILTER($F$101:$F$108,($F$101:$F$108=U$3)*($G$101:$G$108=$N27)))=1,
        ISODD(COUNT(_xlfn._xlws.SORT(_xlfn._xlws.FILTER($G$101:$G$108,($F$101:$F$108=U$3)*($G$101:$G$108&lt;=$N27)))))),
OR(COUNT(_xlfn._xlws.FILTER($F$101:$F$108,($F$101:$F$108=U$3)*($G$101:$G$108=$N27)))=1,
        ISODD(COUNT(_xlfn._xlws.SORT(_xlfn._xlws.FILTER($F$101:$F$108,($G$101:$G$108=$N27)*($F$101:$F$108&lt;=U$3))))))
),$L$8,""))</f>
        <v/>
      </c>
      <c r="V27" s="21" cm="1">
        <f t="array" ref="V27">IFERROR(ROUND(_xlfn.XLOOKUP(V$3&amp;$N27,$F$3:$F$643&amp;$G$3:$G$643,$H$3:$H$643,""),2),
                   IF(OR(
                             OR(_xlfn.XMATCH(V$3,_xlfn.ANCHORARRAY($P$3))&lt;=2,(COUNT(_xlfn.ANCHORARRAY($P$3))-_xlfn.XMATCH(V$3,_xlfn.ANCHORARRAY($P$3))+1)&lt;=2),
                             OR(_xlfn.XMATCH($N27,_xlfn.ANCHORARRAY($N$5))&lt;=2,(COUNT(_xlfn.ANCHORARRAY($N$5))-_xlfn.XMATCH($N27,_xlfn.ANCHORARRAY($N$5))+1)&lt;=2),
OR(COUNT(_xlfn._xlws.FILTER($F$101:$F$108,($F$101:$F$108=V$3)*($G$101:$G$108=$N27)))=1,
        ISODD(COUNT(_xlfn._xlws.SORT(_xlfn._xlws.FILTER($G$101:$G$108,($F$101:$F$108=V$3)*($G$101:$G$108&lt;=$N27)))))),
OR(COUNT(_xlfn._xlws.FILTER($F$101:$F$108,($F$101:$F$108=V$3)*($G$101:$G$108=$N27)))=1,
        ISODD(COUNT(_xlfn._xlws.SORT(_xlfn._xlws.FILTER($F$101:$F$108,($G$101:$G$108=$N27)*($F$101:$F$108&lt;=V$3))))))
),$L$8,""))</f>
        <v>0</v>
      </c>
      <c r="W27" s="21" t="str" cm="1">
        <f t="array" ref="W27">IFERROR(ROUND(_xlfn.XLOOKUP(W$3&amp;$N27,$F$3:$F$643&amp;$G$3:$G$643,$H$3:$H$643,""),2),
                   IF(OR(
                             OR(_xlfn.XMATCH(W$3,_xlfn.ANCHORARRAY($P$3))&lt;=2,(COUNT(_xlfn.ANCHORARRAY($P$3))-_xlfn.XMATCH(W$3,_xlfn.ANCHORARRAY($P$3))+1)&lt;=2),
                             OR(_xlfn.XMATCH($N27,_xlfn.ANCHORARRAY($N$5))&lt;=2,(COUNT(_xlfn.ANCHORARRAY($N$5))-_xlfn.XMATCH($N27,_xlfn.ANCHORARRAY($N$5))+1)&lt;=2),
OR(COUNT(_xlfn._xlws.FILTER($F$101:$F$108,($F$101:$F$108=W$3)*($G$101:$G$108=$N27)))=1,
        ISODD(COUNT(_xlfn._xlws.SORT(_xlfn._xlws.FILTER($G$101:$G$108,($F$101:$F$108=W$3)*($G$101:$G$108&lt;=$N27)))))),
OR(COUNT(_xlfn._xlws.FILTER($F$101:$F$108,($F$101:$F$108=W$3)*($G$101:$G$108=$N27)))=1,
        ISODD(COUNT(_xlfn._xlws.SORT(_xlfn._xlws.FILTER($F$101:$F$108,($G$101:$G$108=$N27)*($F$101:$F$108&lt;=W$3))))))
),$L$8,""))</f>
        <v/>
      </c>
      <c r="X27" s="21" cm="1">
        <f t="array" ref="X27">IFERROR(ROUND(_xlfn.XLOOKUP(X$3&amp;$N27,$F$3:$F$643&amp;$G$3:$G$643,$H$3:$H$643,""),2),
                   IF(OR(
                             OR(_xlfn.XMATCH(X$3,_xlfn.ANCHORARRAY($P$3))&lt;=2,(COUNT(_xlfn.ANCHORARRAY($P$3))-_xlfn.XMATCH(X$3,_xlfn.ANCHORARRAY($P$3))+1)&lt;=2),
                             OR(_xlfn.XMATCH($N27,_xlfn.ANCHORARRAY($N$5))&lt;=2,(COUNT(_xlfn.ANCHORARRAY($N$5))-_xlfn.XMATCH($N27,_xlfn.ANCHORARRAY($N$5))+1)&lt;=2),
OR(COUNT(_xlfn._xlws.FILTER($F$101:$F$108,($F$101:$F$108=X$3)*($G$101:$G$108=$N27)))=1,
        ISODD(COUNT(_xlfn._xlws.SORT(_xlfn._xlws.FILTER($G$101:$G$108,($F$101:$F$108=X$3)*($G$101:$G$108&lt;=$N27)))))),
OR(COUNT(_xlfn._xlws.FILTER($F$101:$F$108,($F$101:$F$108=X$3)*($G$101:$G$108=$N27)))=1,
        ISODD(COUNT(_xlfn._xlws.SORT(_xlfn._xlws.FILTER($F$101:$F$108,($G$101:$G$108=$N27)*($F$101:$F$108&lt;=X$3))))))
),$L$8,""))</f>
        <v>1.2</v>
      </c>
      <c r="Y27" s="21" t="str" cm="1">
        <f t="array" ref="Y27">IFERROR(ROUND(_xlfn.XLOOKUP(Y$3&amp;$N27,$F$3:$F$643&amp;$G$3:$G$643,$H$3:$H$643,""),2),
                   IF(OR(
                             OR(_xlfn.XMATCH(Y$3,_xlfn.ANCHORARRAY($P$3))&lt;=2,(COUNT(_xlfn.ANCHORARRAY($P$3))-_xlfn.XMATCH(Y$3,_xlfn.ANCHORARRAY($P$3))+1)&lt;=2),
                             OR(_xlfn.XMATCH($N27,_xlfn.ANCHORARRAY($N$5))&lt;=2,(COUNT(_xlfn.ANCHORARRAY($N$5))-_xlfn.XMATCH($N27,_xlfn.ANCHORARRAY($N$5))+1)&lt;=2),
OR(COUNT(_xlfn._xlws.FILTER($F$101:$F$108,($F$101:$F$108=Y$3)*($G$101:$G$108=$N27)))=1,
        ISODD(COUNT(_xlfn._xlws.SORT(_xlfn._xlws.FILTER($G$101:$G$108,($F$101:$F$108=Y$3)*($G$101:$G$108&lt;=$N27)))))),
OR(COUNT(_xlfn._xlws.FILTER($F$101:$F$108,($F$101:$F$108=Y$3)*($G$101:$G$108=$N27)))=1,
        ISODD(COUNT(_xlfn._xlws.SORT(_xlfn._xlws.FILTER($F$101:$F$108,($G$101:$G$108=$N27)*($F$101:$F$108&lt;=Y$3))))))
),$L$8,""))</f>
        <v/>
      </c>
      <c r="Z27" s="21" t="str" cm="1">
        <f t="array" ref="Z27">IFERROR(ROUND(_xlfn.XLOOKUP(Z$3&amp;$N27,$F$3:$F$643&amp;$G$3:$G$643,$H$3:$H$643,""),2),
                   IF(OR(
                             OR(_xlfn.XMATCH(Z$3,_xlfn.ANCHORARRAY($P$3))&lt;=2,(COUNT(_xlfn.ANCHORARRAY($P$3))-_xlfn.XMATCH(Z$3,_xlfn.ANCHORARRAY($P$3))+1)&lt;=2),
                             OR(_xlfn.XMATCH($N27,_xlfn.ANCHORARRAY($N$5))&lt;=2,(COUNT(_xlfn.ANCHORARRAY($N$5))-_xlfn.XMATCH($N27,_xlfn.ANCHORARRAY($N$5))+1)&lt;=2),
OR(COUNT(_xlfn._xlws.FILTER($F$101:$F$108,($F$101:$F$108=Z$3)*($G$101:$G$108=$N27)))=1,
        ISODD(COUNT(_xlfn._xlws.SORT(_xlfn._xlws.FILTER($G$101:$G$108,($F$101:$F$108=Z$3)*($G$101:$G$108&lt;=$N27)))))),
OR(COUNT(_xlfn._xlws.FILTER($F$101:$F$108,($F$101:$F$108=Z$3)*($G$101:$G$108=$N27)))=1,
        ISODD(COUNT(_xlfn._xlws.SORT(_xlfn._xlws.FILTER($F$101:$F$108,($G$101:$G$108=$N27)*($F$101:$F$108&lt;=Z$3))))))
),$L$8,""))</f>
        <v/>
      </c>
      <c r="AA27" s="21" cm="1">
        <f t="array" ref="AA27">IFERROR(ROUND(_xlfn.XLOOKUP(AA$3&amp;$N27,$F$3:$F$643&amp;$G$3:$G$643,$H$3:$H$643,""),2),
                   IF(OR(
                             OR(_xlfn.XMATCH(AA$3,_xlfn.ANCHORARRAY($P$3))&lt;=2,(COUNT(_xlfn.ANCHORARRAY($P$3))-_xlfn.XMATCH(AA$3,_xlfn.ANCHORARRAY($P$3))+1)&lt;=2),
                             OR(_xlfn.XMATCH($N27,_xlfn.ANCHORARRAY($N$5))&lt;=2,(COUNT(_xlfn.ANCHORARRAY($N$5))-_xlfn.XMATCH($N27,_xlfn.ANCHORARRAY($N$5))+1)&lt;=2),
OR(COUNT(_xlfn._xlws.FILTER($F$101:$F$108,($F$101:$F$108=AA$3)*($G$101:$G$108=$N27)))=1,
        ISODD(COUNT(_xlfn._xlws.SORT(_xlfn._xlws.FILTER($G$101:$G$108,($F$101:$F$108=AA$3)*($G$101:$G$108&lt;=$N27)))))),
OR(COUNT(_xlfn._xlws.FILTER($F$101:$F$108,($F$101:$F$108=AA$3)*($G$101:$G$108=$N27)))=1,
        ISODD(COUNT(_xlfn._xlws.SORT(_xlfn._xlws.FILTER($F$101:$F$108,($G$101:$G$108=$N27)*($F$101:$F$108&lt;=AA$3))))))
),$L$8,""))</f>
        <v>0.4</v>
      </c>
      <c r="AB27" s="21" t="str" cm="1">
        <f t="array" ref="AB27">IFERROR(ROUND(_xlfn.XLOOKUP(AB$3&amp;$N27,$F$3:$F$643&amp;$G$3:$G$643,$H$3:$H$643,""),2),
                   IF(OR(
                             OR(_xlfn.XMATCH(AB$3,_xlfn.ANCHORARRAY($P$3))&lt;=2,(COUNT(_xlfn.ANCHORARRAY($P$3))-_xlfn.XMATCH(AB$3,_xlfn.ANCHORARRAY($P$3))+1)&lt;=2),
                             OR(_xlfn.XMATCH($N27,_xlfn.ANCHORARRAY($N$5))&lt;=2,(COUNT(_xlfn.ANCHORARRAY($N$5))-_xlfn.XMATCH($N27,_xlfn.ANCHORARRAY($N$5))+1)&lt;=2),
OR(COUNT(_xlfn._xlws.FILTER($F$101:$F$108,($F$101:$F$108=AB$3)*($G$101:$G$108=$N27)))=1,
        ISODD(COUNT(_xlfn._xlws.SORT(_xlfn._xlws.FILTER($G$101:$G$108,($F$101:$F$108=AB$3)*($G$101:$G$108&lt;=$N27)))))),
OR(COUNT(_xlfn._xlws.FILTER($F$101:$F$108,($F$101:$F$108=AB$3)*($G$101:$G$108=$N27)))=1,
        ISODD(COUNT(_xlfn._xlws.SORT(_xlfn._xlws.FILTER($F$101:$F$108,($G$101:$G$108=$N27)*($F$101:$F$108&lt;=AB$3))))))
),$L$8,""))</f>
        <v/>
      </c>
      <c r="AC27" s="21" t="str" cm="1">
        <f t="array" ref="AC27">IFERROR(ROUND(_xlfn.XLOOKUP(AC$3&amp;$N27,$F$3:$F$643&amp;$G$3:$G$643,$H$3:$H$643,""),2),
                   IF(OR(
                             OR(_xlfn.XMATCH(AC$3,_xlfn.ANCHORARRAY($P$3))&lt;=2,(COUNT(_xlfn.ANCHORARRAY($P$3))-_xlfn.XMATCH(AC$3,_xlfn.ANCHORARRAY($P$3))+1)&lt;=2),
                             OR(_xlfn.XMATCH($N27,_xlfn.ANCHORARRAY($N$5))&lt;=2,(COUNT(_xlfn.ANCHORARRAY($N$5))-_xlfn.XMATCH($N27,_xlfn.ANCHORARRAY($N$5))+1)&lt;=2),
OR(COUNT(_xlfn._xlws.FILTER($F$101:$F$108,($F$101:$F$108=AC$3)*($G$101:$G$108=$N27)))=1,
        ISODD(COUNT(_xlfn._xlws.SORT(_xlfn._xlws.FILTER($G$101:$G$108,($F$101:$F$108=AC$3)*($G$101:$G$108&lt;=$N27)))))),
OR(COUNT(_xlfn._xlws.FILTER($F$101:$F$108,($F$101:$F$108=AC$3)*($G$101:$G$108=$N27)))=1,
        ISODD(COUNT(_xlfn._xlws.SORT(_xlfn._xlws.FILTER($F$101:$F$108,($G$101:$G$108=$N27)*($F$101:$F$108&lt;=AC$3))))))
),$L$8,""))</f>
        <v/>
      </c>
      <c r="AD27" s="21" cm="1">
        <f t="array" ref="AD27">IFERROR(ROUND(_xlfn.XLOOKUP(AD$3&amp;$N27,$F$3:$F$643&amp;$G$3:$G$643,$H$3:$H$643,""),2),
                   IF(OR(
                             OR(_xlfn.XMATCH(AD$3,_xlfn.ANCHORARRAY($P$3))&lt;=2,(COUNT(_xlfn.ANCHORARRAY($P$3))-_xlfn.XMATCH(AD$3,_xlfn.ANCHORARRAY($P$3))+1)&lt;=2),
                             OR(_xlfn.XMATCH($N27,_xlfn.ANCHORARRAY($N$5))&lt;=2,(COUNT(_xlfn.ANCHORARRAY($N$5))-_xlfn.XMATCH($N27,_xlfn.ANCHORARRAY($N$5))+1)&lt;=2),
OR(COUNT(_xlfn._xlws.FILTER($F$101:$F$108,($F$101:$F$108=AD$3)*($G$101:$G$108=$N27)))=1,
        ISODD(COUNT(_xlfn._xlws.SORT(_xlfn._xlws.FILTER($G$101:$G$108,($F$101:$F$108=AD$3)*($G$101:$G$108&lt;=$N27)))))),
OR(COUNT(_xlfn._xlws.FILTER($F$101:$F$108,($F$101:$F$108=AD$3)*($G$101:$G$108=$N27)))=1,
        ISODD(COUNT(_xlfn._xlws.SORT(_xlfn._xlws.FILTER($F$101:$F$108,($G$101:$G$108=$N27)*($F$101:$F$108&lt;=AD$3))))))
),$L$8,""))</f>
        <v>0</v>
      </c>
      <c r="AE27" s="21" t="str" cm="1">
        <f t="array" ref="AE27">IFERROR(ROUND(_xlfn.XLOOKUP(AE$3&amp;$N27,$F$3:$F$643&amp;$G$3:$G$643,$H$3:$H$643,""),2),
                   IF(OR(
                             OR(_xlfn.XMATCH(AE$3,_xlfn.ANCHORARRAY($P$3))&lt;=2,(COUNT(_xlfn.ANCHORARRAY($P$3))-_xlfn.XMATCH(AE$3,_xlfn.ANCHORARRAY($P$3))+1)&lt;=2),
                             OR(_xlfn.XMATCH($N27,_xlfn.ANCHORARRAY($N$5))&lt;=2,(COUNT(_xlfn.ANCHORARRAY($N$5))-_xlfn.XMATCH($N27,_xlfn.ANCHORARRAY($N$5))+1)&lt;=2),
OR(COUNT(_xlfn._xlws.FILTER($F$101:$F$108,($F$101:$F$108=AE$3)*($G$101:$G$108=$N27)))=1,
        ISODD(COUNT(_xlfn._xlws.SORT(_xlfn._xlws.FILTER($G$101:$G$108,($F$101:$F$108=AE$3)*($G$101:$G$108&lt;=$N27)))))),
OR(COUNT(_xlfn._xlws.FILTER($F$101:$F$108,($F$101:$F$108=AE$3)*($G$101:$G$108=$N27)))=1,
        ISODD(COUNT(_xlfn._xlws.SORT(_xlfn._xlws.FILTER($F$101:$F$108,($G$101:$G$108=$N27)*($F$101:$F$108&lt;=AE$3))))))
),$L$8,""))</f>
        <v/>
      </c>
      <c r="AF27" s="21" t="str" cm="1">
        <f t="array" ref="AF27">IFERROR(ROUND(_xlfn.XLOOKUP(AF$3&amp;$N27,$F$3:$F$643&amp;$G$3:$G$643,$H$3:$H$643,""),2),
                   IF(OR(
                             OR(_xlfn.XMATCH(AF$3,_xlfn.ANCHORARRAY($P$3))&lt;=2,(COUNT(_xlfn.ANCHORARRAY($P$3))-_xlfn.XMATCH(AF$3,_xlfn.ANCHORARRAY($P$3))+1)&lt;=2),
                             OR(_xlfn.XMATCH($N27,_xlfn.ANCHORARRAY($N$5))&lt;=2,(COUNT(_xlfn.ANCHORARRAY($N$5))-_xlfn.XMATCH($N27,_xlfn.ANCHORARRAY($N$5))+1)&lt;=2),
OR(COUNT(_xlfn._xlws.FILTER($F$101:$F$108,($F$101:$F$108=AF$3)*($G$101:$G$108=$N27)))=1,
        ISODD(COUNT(_xlfn._xlws.SORT(_xlfn._xlws.FILTER($G$101:$G$108,($F$101:$F$108=AF$3)*($G$101:$G$108&lt;=$N27)))))),
OR(COUNT(_xlfn._xlws.FILTER($F$101:$F$108,($F$101:$F$108=AF$3)*($G$101:$G$108=$N27)))=1,
        ISODD(COUNT(_xlfn._xlws.SORT(_xlfn._xlws.FILTER($F$101:$F$108,($G$101:$G$108=$N27)*($F$101:$F$108&lt;=AF$3))))))
),$L$8,""))</f>
        <v/>
      </c>
      <c r="AG27" s="21" t="str" cm="1">
        <f t="array" ref="AG27">IFERROR(ROUND(_xlfn.XLOOKUP(AG$3&amp;$N27,$F$3:$F$643&amp;$G$3:$G$643,$H$3:$H$643,""),2),
                   IF(OR(
                             OR(_xlfn.XMATCH(AG$3,_xlfn.ANCHORARRAY($P$3))&lt;=2,(COUNT(_xlfn.ANCHORARRAY($P$3))-_xlfn.XMATCH(AG$3,_xlfn.ANCHORARRAY($P$3))+1)&lt;=2),
                             OR(_xlfn.XMATCH($N27,_xlfn.ANCHORARRAY($N$5))&lt;=2,(COUNT(_xlfn.ANCHORARRAY($N$5))-_xlfn.XMATCH($N27,_xlfn.ANCHORARRAY($N$5))+1)&lt;=2),
OR(COUNT(_xlfn._xlws.FILTER($F$101:$F$108,($F$101:$F$108=AG$3)*($G$101:$G$108=$N27)))=1,
        ISODD(COUNT(_xlfn._xlws.SORT(_xlfn._xlws.FILTER($G$101:$G$108,($F$101:$F$108=AG$3)*($G$101:$G$108&lt;=$N27)))))),
OR(COUNT(_xlfn._xlws.FILTER($F$101:$F$108,($F$101:$F$108=AG$3)*($G$101:$G$108=$N27)))=1,
        ISODD(COUNT(_xlfn._xlws.SORT(_xlfn._xlws.FILTER($F$101:$F$108,($G$101:$G$108=$N27)*($F$101:$F$108&lt;=AG$3))))))
),$L$8,""))</f>
        <v/>
      </c>
      <c r="AH27" s="21" t="str" cm="1">
        <f t="array" ref="AH27">IFERROR(ROUND(_xlfn.XLOOKUP(AH$3&amp;$N27,$F$3:$F$643&amp;$G$3:$G$643,$H$3:$H$643,""),2),
                   IF(OR(
                             OR(_xlfn.XMATCH(AH$3,_xlfn.ANCHORARRAY($P$3))&lt;=2,(COUNT(_xlfn.ANCHORARRAY($P$3))-_xlfn.XMATCH(AH$3,_xlfn.ANCHORARRAY($P$3))+1)&lt;=2),
                             OR(_xlfn.XMATCH($N27,_xlfn.ANCHORARRAY($N$5))&lt;=2,(COUNT(_xlfn.ANCHORARRAY($N$5))-_xlfn.XMATCH($N27,_xlfn.ANCHORARRAY($N$5))+1)&lt;=2),
OR(COUNT(_xlfn._xlws.FILTER($F$101:$F$108,($F$101:$F$108=AH$3)*($G$101:$G$108=$N27)))=1,
        ISODD(COUNT(_xlfn._xlws.SORT(_xlfn._xlws.FILTER($G$101:$G$108,($F$101:$F$108=AH$3)*($G$101:$G$108&lt;=$N27)))))),
OR(COUNT(_xlfn._xlws.FILTER($F$101:$F$108,($F$101:$F$108=AH$3)*($G$101:$G$108=$N27)))=1,
        ISODD(COUNT(_xlfn._xlws.SORT(_xlfn._xlws.FILTER($F$101:$F$108,($G$101:$G$108=$N27)*($F$101:$F$108&lt;=AH$3))))))
),$L$8,""))</f>
        <v/>
      </c>
      <c r="AI27" s="21" t="str" cm="1">
        <f t="array" ref="AI27">IFERROR(ROUND(_xlfn.XLOOKUP(AI$3&amp;$N27,$F$3:$F$643&amp;$G$3:$G$643,$H$3:$H$643,""),2),
                   IF(OR(
                             OR(_xlfn.XMATCH(AI$3,_xlfn.ANCHORARRAY($P$3))&lt;=2,(COUNT(_xlfn.ANCHORARRAY($P$3))-_xlfn.XMATCH(AI$3,_xlfn.ANCHORARRAY($P$3))+1)&lt;=2),
                             OR(_xlfn.XMATCH($N27,_xlfn.ANCHORARRAY($N$5))&lt;=2,(COUNT(_xlfn.ANCHORARRAY($N$5))-_xlfn.XMATCH($N27,_xlfn.ANCHORARRAY($N$5))+1)&lt;=2),
OR(COUNT(_xlfn._xlws.FILTER($F$101:$F$108,($F$101:$F$108=AI$3)*($G$101:$G$108=$N27)))=1,
        ISODD(COUNT(_xlfn._xlws.SORT(_xlfn._xlws.FILTER($G$101:$G$108,($F$101:$F$108=AI$3)*($G$101:$G$108&lt;=$N27)))))),
OR(COUNT(_xlfn._xlws.FILTER($F$101:$F$108,($F$101:$F$108=AI$3)*($G$101:$G$108=$N27)))=1,
        ISODD(COUNT(_xlfn._xlws.SORT(_xlfn._xlws.FILTER($F$101:$F$108,($G$101:$G$108=$N27)*($F$101:$F$108&lt;=AI$3))))))
),$L$8,""))</f>
        <v/>
      </c>
      <c r="AJ27" s="21" t="str" cm="1">
        <f t="array" ref="AJ27">IFERROR(ROUND(_xlfn.XLOOKUP(AJ$3&amp;$N27,$F$3:$F$643&amp;$G$3:$G$643,$H$3:$H$643,""),2),
                   IF(OR(
                             OR(_xlfn.XMATCH(AJ$3,_xlfn.ANCHORARRAY($P$3))&lt;=2,(COUNT(_xlfn.ANCHORARRAY($P$3))-_xlfn.XMATCH(AJ$3,_xlfn.ANCHORARRAY($P$3))+1)&lt;=2),
                             OR(_xlfn.XMATCH($N27,_xlfn.ANCHORARRAY($N$5))&lt;=2,(COUNT(_xlfn.ANCHORARRAY($N$5))-_xlfn.XMATCH($N27,_xlfn.ANCHORARRAY($N$5))+1)&lt;=2),
OR(COUNT(_xlfn._xlws.FILTER($F$101:$F$108,($F$101:$F$108=AJ$3)*($G$101:$G$108=$N27)))=1,
        ISODD(COUNT(_xlfn._xlws.SORT(_xlfn._xlws.FILTER($G$101:$G$108,($F$101:$F$108=AJ$3)*($G$101:$G$108&lt;=$N27)))))),
OR(COUNT(_xlfn._xlws.FILTER($F$101:$F$108,($F$101:$F$108=AJ$3)*($G$101:$G$108=$N27)))=1,
        ISODD(COUNT(_xlfn._xlws.SORT(_xlfn._xlws.FILTER($F$101:$F$108,($G$101:$G$108=$N27)*($F$101:$F$108&lt;=AJ$3))))))
),$L$8,""))</f>
        <v/>
      </c>
      <c r="AK27" s="21" t="str" cm="1">
        <f t="array" ref="AK27">IFERROR(ROUND(_xlfn.XLOOKUP(AK$3&amp;$N27,$F$3:$F$643&amp;$G$3:$G$643,$H$3:$H$643,""),2),
                   IF(OR(
                             OR(_xlfn.XMATCH(AK$3,_xlfn.ANCHORARRAY($P$3))&lt;=2,(COUNT(_xlfn.ANCHORARRAY($P$3))-_xlfn.XMATCH(AK$3,_xlfn.ANCHORARRAY($P$3))+1)&lt;=2),
                             OR(_xlfn.XMATCH($N27,_xlfn.ANCHORARRAY($N$5))&lt;=2,(COUNT(_xlfn.ANCHORARRAY($N$5))-_xlfn.XMATCH($N27,_xlfn.ANCHORARRAY($N$5))+1)&lt;=2),
OR(COUNT(_xlfn._xlws.FILTER($F$101:$F$108,($F$101:$F$108=AK$3)*($G$101:$G$108=$N27)))=1,
        ISODD(COUNT(_xlfn._xlws.SORT(_xlfn._xlws.FILTER($G$101:$G$108,($F$101:$F$108=AK$3)*($G$101:$G$108&lt;=$N27)))))),
OR(COUNT(_xlfn._xlws.FILTER($F$101:$F$108,($F$101:$F$108=AK$3)*($G$101:$G$108=$N27)))=1,
        ISODD(COUNT(_xlfn._xlws.SORT(_xlfn._xlws.FILTER($F$101:$F$108,($G$101:$G$108=$N27)*($F$101:$F$108&lt;=AK$3))))))
),$L$8,""))</f>
        <v/>
      </c>
      <c r="AL27" s="21" t="str" cm="1">
        <f t="array" ref="AL27">IFERROR(ROUND(_xlfn.XLOOKUP(AL$3&amp;$N27,$F$3:$F$643&amp;$G$3:$G$643,$H$3:$H$643,""),2),
                   IF(OR(
                             OR(_xlfn.XMATCH(AL$3,_xlfn.ANCHORARRAY($P$3))&lt;=2,(COUNT(_xlfn.ANCHORARRAY($P$3))-_xlfn.XMATCH(AL$3,_xlfn.ANCHORARRAY($P$3))+1)&lt;=2),
                             OR(_xlfn.XMATCH($N27,_xlfn.ANCHORARRAY($N$5))&lt;=2,(COUNT(_xlfn.ANCHORARRAY($N$5))-_xlfn.XMATCH($N27,_xlfn.ANCHORARRAY($N$5))+1)&lt;=2),
OR(COUNT(_xlfn._xlws.FILTER($F$101:$F$108,($F$101:$F$108=AL$3)*($G$101:$G$108=$N27)))=1,
        ISODD(COUNT(_xlfn._xlws.SORT(_xlfn._xlws.FILTER($G$101:$G$108,($F$101:$F$108=AL$3)*($G$101:$G$108&lt;=$N27)))))),
OR(COUNT(_xlfn._xlws.FILTER($F$101:$F$108,($F$101:$F$108=AL$3)*($G$101:$G$108=$N27)))=1,
        ISODD(COUNT(_xlfn._xlws.SORT(_xlfn._xlws.FILTER($F$101:$F$108,($G$101:$G$108=$N27)*($F$101:$F$108&lt;=AL$3))))))
),$L$8,""))</f>
        <v/>
      </c>
      <c r="AM27" s="21" cm="1">
        <f t="array" ref="AM27">IFERROR(ROUND(_xlfn.XLOOKUP(AM$3&amp;$N27,$F$3:$F$643&amp;$G$3:$G$643,$H$3:$H$643,""),2),
                   IF(OR(
                             OR(_xlfn.XMATCH(AM$3,_xlfn.ANCHORARRAY($P$3))&lt;=2,(COUNT(_xlfn.ANCHORARRAY($P$3))-_xlfn.XMATCH(AM$3,_xlfn.ANCHORARRAY($P$3))+1)&lt;=2),
                             OR(_xlfn.XMATCH($N27,_xlfn.ANCHORARRAY($N$5))&lt;=2,(COUNT(_xlfn.ANCHORARRAY($N$5))-_xlfn.XMATCH($N27,_xlfn.ANCHORARRAY($N$5))+1)&lt;=2),
OR(COUNT(_xlfn._xlws.FILTER($F$101:$F$108,($F$101:$F$108=AM$3)*($G$101:$G$108=$N27)))=1,
        ISODD(COUNT(_xlfn._xlws.SORT(_xlfn._xlws.FILTER($G$101:$G$108,($F$101:$F$108=AM$3)*($G$101:$G$108&lt;=$N27)))))),
OR(COUNT(_xlfn._xlws.FILTER($F$101:$F$108,($F$101:$F$108=AM$3)*($G$101:$G$108=$N27)))=1,
        ISODD(COUNT(_xlfn._xlws.SORT(_xlfn._xlws.FILTER($F$101:$F$108,($G$101:$G$108=$N27)*($F$101:$F$108&lt;=AM$3))))))
),$L$8,""))</f>
        <v>-9</v>
      </c>
      <c r="AN27" s="21" t="str" cm="1">
        <f t="array" ref="AN27">IFERROR(ROUND(_xlfn.XLOOKUP(AN$3&amp;$N27,$F$3:$F$643&amp;$G$3:$G$643,$H$3:$H$643,""),2),
                   IF(OR(
                             OR(_xlfn.XMATCH(AN$3,_xlfn.ANCHORARRAY($P$3))&lt;=2,(COUNT(_xlfn.ANCHORARRAY($P$3))-_xlfn.XMATCH(AN$3,_xlfn.ANCHORARRAY($P$3))+1)&lt;=2),
                             OR(_xlfn.XMATCH($N27,_xlfn.ANCHORARRAY($N$5))&lt;=2,(COUNT(_xlfn.ANCHORARRAY($N$5))-_xlfn.XMATCH($N27,_xlfn.ANCHORARRAY($N$5))+1)&lt;=2),
OR(COUNT(_xlfn._xlws.FILTER($F$101:$F$108,($F$101:$F$108=AN$3)*($G$101:$G$108=$N27)))=1,
        ISODD(COUNT(_xlfn._xlws.SORT(_xlfn._xlws.FILTER($G$101:$G$108,($F$101:$F$108=AN$3)*($G$101:$G$108&lt;=$N27)))))),
OR(COUNT(_xlfn._xlws.FILTER($F$101:$F$108,($F$101:$F$108=AN$3)*($G$101:$G$108=$N27)))=1,
        ISODD(COUNT(_xlfn._xlws.SORT(_xlfn._xlws.FILTER($F$101:$F$108,($G$101:$G$108=$N27)*($F$101:$F$108&lt;=AN$3))))))
),$L$8,""))</f>
        <v/>
      </c>
      <c r="AO27" s="21" t="str" cm="1">
        <f t="array" ref="AO27">IFERROR(ROUND(_xlfn.XLOOKUP(AO$3&amp;$N27,$F$3:$F$643&amp;$G$3:$G$643,$H$3:$H$643,""),2),
                   IF(OR(
                             OR(_xlfn.XMATCH(AO$3,_xlfn.ANCHORARRAY($P$3))&lt;=2,(COUNT(_xlfn.ANCHORARRAY($P$3))-_xlfn.XMATCH(AO$3,_xlfn.ANCHORARRAY($P$3))+1)&lt;=2),
                             OR(_xlfn.XMATCH($N27,_xlfn.ANCHORARRAY($N$5))&lt;=2,(COUNT(_xlfn.ANCHORARRAY($N$5))-_xlfn.XMATCH($N27,_xlfn.ANCHORARRAY($N$5))+1)&lt;=2),
OR(COUNT(_xlfn._xlws.FILTER($F$101:$F$108,($F$101:$F$108=AO$3)*($G$101:$G$108=$N27)))=1,
        ISODD(COUNT(_xlfn._xlws.SORT(_xlfn._xlws.FILTER($G$101:$G$108,($F$101:$F$108=AO$3)*($G$101:$G$108&lt;=$N27)))))),
OR(COUNT(_xlfn._xlws.FILTER($F$101:$F$108,($F$101:$F$108=AO$3)*($G$101:$G$108=$N27)))=1,
        ISODD(COUNT(_xlfn._xlws.SORT(_xlfn._xlws.FILTER($F$101:$F$108,($G$101:$G$108=$N27)*($F$101:$F$108&lt;=AO$3))))))
),$L$8,""))</f>
        <v/>
      </c>
      <c r="AP27" s="21" t="str" cm="1">
        <f t="array" ref="AP27">IFERROR(ROUND(_xlfn.XLOOKUP(AP$3&amp;$N27,$F$3:$F$643&amp;$G$3:$G$643,$H$3:$H$643,""),2),
                   IF(OR(
                             OR(_xlfn.XMATCH(AP$3,_xlfn.ANCHORARRAY($P$3))&lt;=2,(COUNT(_xlfn.ANCHORARRAY($P$3))-_xlfn.XMATCH(AP$3,_xlfn.ANCHORARRAY($P$3))+1)&lt;=2),
                             OR(_xlfn.XMATCH($N27,_xlfn.ANCHORARRAY($N$5))&lt;=2,(COUNT(_xlfn.ANCHORARRAY($N$5))-_xlfn.XMATCH($N27,_xlfn.ANCHORARRAY($N$5))+1)&lt;=2),
OR(COUNT(_xlfn._xlws.FILTER($F$101:$F$108,($F$101:$F$108=AP$3)*($G$101:$G$108=$N27)))=1,
        ISODD(COUNT(_xlfn._xlws.SORT(_xlfn._xlws.FILTER($G$101:$G$108,($F$101:$F$108=AP$3)*($G$101:$G$108&lt;=$N27)))))),
OR(COUNT(_xlfn._xlws.FILTER($F$101:$F$108,($F$101:$F$108=AP$3)*($G$101:$G$108=$N27)))=1,
        ISODD(COUNT(_xlfn._xlws.SORT(_xlfn._xlws.FILTER($F$101:$F$108,($G$101:$G$108=$N27)*($F$101:$F$108&lt;=AP$3))))))
),$L$8,""))</f>
        <v/>
      </c>
      <c r="AQ27" s="21" t="str" cm="1">
        <f t="array" ref="AQ27">IFERROR(ROUND(_xlfn.XLOOKUP(AQ$3&amp;$N27,$F$3:$F$643&amp;$G$3:$G$643,$H$3:$H$643,""),2),
                   IF(OR(
                             OR(_xlfn.XMATCH(AQ$3,_xlfn.ANCHORARRAY($P$3))&lt;=2,(COUNT(_xlfn.ANCHORARRAY($P$3))-_xlfn.XMATCH(AQ$3,_xlfn.ANCHORARRAY($P$3))+1)&lt;=2),
                             OR(_xlfn.XMATCH($N27,_xlfn.ANCHORARRAY($N$5))&lt;=2,(COUNT(_xlfn.ANCHORARRAY($N$5))-_xlfn.XMATCH($N27,_xlfn.ANCHORARRAY($N$5))+1)&lt;=2),
OR(COUNT(_xlfn._xlws.FILTER($F$101:$F$108,($F$101:$F$108=AQ$3)*($G$101:$G$108=$N27)))=1,
        ISODD(COUNT(_xlfn._xlws.SORT(_xlfn._xlws.FILTER($G$101:$G$108,($F$101:$F$108=AQ$3)*($G$101:$G$108&lt;=$N27)))))),
OR(COUNT(_xlfn._xlws.FILTER($F$101:$F$108,($F$101:$F$108=AQ$3)*($G$101:$G$108=$N27)))=1,
        ISODD(COUNT(_xlfn._xlws.SORT(_xlfn._xlws.FILTER($F$101:$F$108,($G$101:$G$108=$N27)*($F$101:$F$108&lt;=AQ$3))))))
),$L$8,""))</f>
        <v/>
      </c>
      <c r="AR27" s="21" t="str" cm="1">
        <f t="array" ref="AR27">IFERROR(ROUND(_xlfn.XLOOKUP(AR$3&amp;$N27,$F$3:$F$643&amp;$G$3:$G$643,$H$3:$H$643,""),2),
                   IF(OR(
                             OR(_xlfn.XMATCH(AR$3,_xlfn.ANCHORARRAY($P$3))&lt;=2,(COUNT(_xlfn.ANCHORARRAY($P$3))-_xlfn.XMATCH(AR$3,_xlfn.ANCHORARRAY($P$3))+1)&lt;=2),
                             OR(_xlfn.XMATCH($N27,_xlfn.ANCHORARRAY($N$5))&lt;=2,(COUNT(_xlfn.ANCHORARRAY($N$5))-_xlfn.XMATCH($N27,_xlfn.ANCHORARRAY($N$5))+1)&lt;=2),
OR(COUNT(_xlfn._xlws.FILTER($F$101:$F$108,($F$101:$F$108=AR$3)*($G$101:$G$108=$N27)))=1,
        ISODD(COUNT(_xlfn._xlws.SORT(_xlfn._xlws.FILTER($G$101:$G$108,($F$101:$F$108=AR$3)*($G$101:$G$108&lt;=$N27)))))),
OR(COUNT(_xlfn._xlws.FILTER($F$101:$F$108,($F$101:$F$108=AR$3)*($G$101:$G$108=$N27)))=1,
        ISODD(COUNT(_xlfn._xlws.SORT(_xlfn._xlws.FILTER($F$101:$F$108,($G$101:$G$108=$N27)*($F$101:$F$108&lt;=AR$3))))))
),$L$8,""))</f>
        <v/>
      </c>
      <c r="AS27" s="21" t="str" cm="1">
        <f t="array" ref="AS27">IFERROR(ROUND(_xlfn.XLOOKUP(AS$3&amp;$N27,$F$3:$F$643&amp;$G$3:$G$643,$H$3:$H$643,""),2),
                   IF(OR(
                             OR(_xlfn.XMATCH(AS$3,_xlfn.ANCHORARRAY($P$3))&lt;=2,(COUNT(_xlfn.ANCHORARRAY($P$3))-_xlfn.XMATCH(AS$3,_xlfn.ANCHORARRAY($P$3))+1)&lt;=2),
                             OR(_xlfn.XMATCH($N27,_xlfn.ANCHORARRAY($N$5))&lt;=2,(COUNT(_xlfn.ANCHORARRAY($N$5))-_xlfn.XMATCH($N27,_xlfn.ANCHORARRAY($N$5))+1)&lt;=2),
OR(COUNT(_xlfn._xlws.FILTER($F$101:$F$108,($F$101:$F$108=AS$3)*($G$101:$G$108=$N27)))=1,
        ISODD(COUNT(_xlfn._xlws.SORT(_xlfn._xlws.FILTER($G$101:$G$108,($F$101:$F$108=AS$3)*($G$101:$G$108&lt;=$N27)))))),
OR(COUNT(_xlfn._xlws.FILTER($F$101:$F$108,($F$101:$F$108=AS$3)*($G$101:$G$108=$N27)))=1,
        ISODD(COUNT(_xlfn._xlws.SORT(_xlfn._xlws.FILTER($F$101:$F$108,($G$101:$G$108=$N27)*($F$101:$F$108&lt;=AS$3))))))
),$L$8,""))</f>
        <v/>
      </c>
      <c r="AT27" s="21" cm="1">
        <f t="array" ref="AT27">IFERROR(ROUND(_xlfn.XLOOKUP(AT$3&amp;$N27,$F$3:$F$643&amp;$G$3:$G$643,$H$3:$H$643,""),2),
                   IF(OR(
                             OR(_xlfn.XMATCH(AT$3,_xlfn.ANCHORARRAY($P$3))&lt;=2,(COUNT(_xlfn.ANCHORARRAY($P$3))-_xlfn.XMATCH(AT$3,_xlfn.ANCHORARRAY($P$3))+1)&lt;=2),
                             OR(_xlfn.XMATCH($N27,_xlfn.ANCHORARRAY($N$5))&lt;=2,(COUNT(_xlfn.ANCHORARRAY($N$5))-_xlfn.XMATCH($N27,_xlfn.ANCHORARRAY($N$5))+1)&lt;=2),
OR(COUNT(_xlfn._xlws.FILTER($F$101:$F$108,($F$101:$F$108=AT$3)*($G$101:$G$108=$N27)))=1,
        ISODD(COUNT(_xlfn._xlws.SORT(_xlfn._xlws.FILTER($G$101:$G$108,($F$101:$F$108=AT$3)*($G$101:$G$108&lt;=$N27)))))),
OR(COUNT(_xlfn._xlws.FILTER($F$101:$F$108,($F$101:$F$108=AT$3)*($G$101:$G$108=$N27)))=1,
        ISODD(COUNT(_xlfn._xlws.SORT(_xlfn._xlws.FILTER($F$101:$F$108,($G$101:$G$108=$N27)*($F$101:$F$108&lt;=AT$3))))))
),$L$8,""))</f>
        <v>-9</v>
      </c>
      <c r="AU27" s="21" t="str" cm="1">
        <f t="array" ref="AU27">IFERROR(ROUND(_xlfn.XLOOKUP(AU$3&amp;$N27,$F$3:$F$643&amp;$G$3:$G$643,$H$3:$H$643,""),2),
                   IF(OR(
                             OR(_xlfn.XMATCH(AU$3,_xlfn.ANCHORARRAY($P$3))&lt;=2,(COUNT(_xlfn.ANCHORARRAY($P$3))-_xlfn.XMATCH(AU$3,_xlfn.ANCHORARRAY($P$3))+1)&lt;=2),
                             OR(_xlfn.XMATCH($N27,_xlfn.ANCHORARRAY($N$5))&lt;=2,(COUNT(_xlfn.ANCHORARRAY($N$5))-_xlfn.XMATCH($N27,_xlfn.ANCHORARRAY($N$5))+1)&lt;=2),
OR(COUNT(_xlfn._xlws.FILTER($F$101:$F$108,($F$101:$F$108=AU$3)*($G$101:$G$108=$N27)))=1,
        ISODD(COUNT(_xlfn._xlws.SORT(_xlfn._xlws.FILTER($G$101:$G$108,($F$101:$F$108=AU$3)*($G$101:$G$108&lt;=$N27)))))),
OR(COUNT(_xlfn._xlws.FILTER($F$101:$F$108,($F$101:$F$108=AU$3)*($G$101:$G$108=$N27)))=1,
        ISODD(COUNT(_xlfn._xlws.SORT(_xlfn._xlws.FILTER($F$101:$F$108,($G$101:$G$108=$N27)*($F$101:$F$108&lt;=AU$3))))))
),$L$8,""))</f>
        <v/>
      </c>
      <c r="AV27" s="21" cm="1">
        <f t="array" ref="AV27">IFERROR(ROUND(_xlfn.XLOOKUP(AV$3&amp;$N27,$F$3:$F$643&amp;$G$3:$G$643,$H$3:$H$643,""),2),
                   IF(OR(
                             OR(_xlfn.XMATCH(AV$3,_xlfn.ANCHORARRAY($P$3))&lt;=2,(COUNT(_xlfn.ANCHORARRAY($P$3))-_xlfn.XMATCH(AV$3,_xlfn.ANCHORARRAY($P$3))+1)&lt;=2),
                             OR(_xlfn.XMATCH($N27,_xlfn.ANCHORARRAY($N$5))&lt;=2,(COUNT(_xlfn.ANCHORARRAY($N$5))-_xlfn.XMATCH($N27,_xlfn.ANCHORARRAY($N$5))+1)&lt;=2),
OR(COUNT(_xlfn._xlws.FILTER($F$101:$F$108,($F$101:$F$108=AV$3)*($G$101:$G$108=$N27)))=1,
        ISODD(COUNT(_xlfn._xlws.SORT(_xlfn._xlws.FILTER($G$101:$G$108,($F$101:$F$108=AV$3)*($G$101:$G$108&lt;=$N27)))))),
OR(COUNT(_xlfn._xlws.FILTER($F$101:$F$108,($F$101:$F$108=AV$3)*($G$101:$G$108=$N27)))=1,
        ISODD(COUNT(_xlfn._xlws.SORT(_xlfn._xlws.FILTER($F$101:$F$108,($G$101:$G$108=$N27)*($F$101:$F$108&lt;=AV$3))))))
),$L$8,""))</f>
        <v>-9</v>
      </c>
      <c r="AW27" s="21" cm="1">
        <f t="array" ref="AW27">IFERROR(ROUND(_xlfn.XLOOKUP(AW$3&amp;$N27,$F$3:$F$643&amp;$G$3:$G$643,$H$3:$H$643,""),2),
                   IF(OR(
                             OR(_xlfn.XMATCH(AW$3,_xlfn.ANCHORARRAY($P$3))&lt;=2,(COUNT(_xlfn.ANCHORARRAY($P$3))-_xlfn.XMATCH(AW$3,_xlfn.ANCHORARRAY($P$3))+1)&lt;=2),
                             OR(_xlfn.XMATCH($N27,_xlfn.ANCHORARRAY($N$5))&lt;=2,(COUNT(_xlfn.ANCHORARRAY($N$5))-_xlfn.XMATCH($N27,_xlfn.ANCHORARRAY($N$5))+1)&lt;=2),
OR(COUNT(_xlfn._xlws.FILTER($F$101:$F$108,($F$101:$F$108=AW$3)*($G$101:$G$108=$N27)))=1,
        ISODD(COUNT(_xlfn._xlws.SORT(_xlfn._xlws.FILTER($G$101:$G$108,($F$101:$F$108=AW$3)*($G$101:$G$108&lt;=$N27)))))),
OR(COUNT(_xlfn._xlws.FILTER($F$101:$F$108,($F$101:$F$108=AW$3)*($G$101:$G$108=$N27)))=1,
        ISODD(COUNT(_xlfn._xlws.SORT(_xlfn._xlws.FILTER($F$101:$F$108,($G$101:$G$108=$N27)*($F$101:$F$108&lt;=AW$3))))))
),$L$8,""))</f>
        <v>-9</v>
      </c>
      <c r="AX27" s="21"/>
      <c r="AY27" s="21"/>
      <c r="AZ27" s="15"/>
      <c r="BA27" s="77"/>
      <c r="BB27" s="98" t="str">
        <f t="shared" si="5"/>
        <v xml:space="preserve">-9-90001.20.40-9-9-9-9; </v>
      </c>
      <c r="BC27" s="98" t="s">
        <v>585</v>
      </c>
      <c r="BD27" s="77"/>
      <c r="BE27" s="77"/>
      <c r="BF27" s="77"/>
      <c r="BG27" s="77"/>
      <c r="BH27" s="77"/>
      <c r="BK27" s="7">
        <v>25</v>
      </c>
    </row>
    <row r="28" spans="1:64" ht="20.100000000000001" customHeight="1" x14ac:dyDescent="0.3">
      <c r="B28" s="9" t="s">
        <v>507</v>
      </c>
      <c r="C28" s="17">
        <f t="shared" si="1"/>
        <v>49.875399999999999</v>
      </c>
      <c r="D28" s="18">
        <f t="shared" si="1"/>
        <v>121.2209</v>
      </c>
      <c r="E28" s="64">
        <f t="shared" si="1"/>
        <v>-9</v>
      </c>
      <c r="F28" s="17">
        <f t="shared" si="2"/>
        <v>6.85</v>
      </c>
      <c r="G28" s="18">
        <f t="shared" si="3"/>
        <v>16.170000000000002</v>
      </c>
      <c r="H28" s="19">
        <f t="shared" si="4"/>
        <v>-9</v>
      </c>
      <c r="I28" s="8" t="str" cm="1">
        <f t="array" ref="I28">_xlfn.CONCAT(ROUND(F28:H28,2)&amp;", ")</f>
        <v xml:space="preserve">6.85, 16.17, -9, </v>
      </c>
      <c r="J28" s="8"/>
      <c r="L28"/>
      <c r="N28" s="31">
        <v>6.82</v>
      </c>
      <c r="O28" s="15"/>
      <c r="P28" s="21" cm="1">
        <f t="array" ref="P28">IFERROR(ROUND(_xlfn.XLOOKUP(P$3&amp;$N28,$F$3:$F$643&amp;$G$3:$G$643,$H$3:$H$643,""),2),
                   IF(OR(
                             OR(_xlfn.XMATCH(P$3,_xlfn.ANCHORARRAY($P$3))&lt;=2,(COUNT(_xlfn.ANCHORARRAY($P$3))-_xlfn.XMATCH(P$3,_xlfn.ANCHORARRAY($P$3))+1)&lt;=2),
                             OR(_xlfn.XMATCH($N28,_xlfn.ANCHORARRAY($N$5))&lt;=2,(COUNT(_xlfn.ANCHORARRAY($N$5))-_xlfn.XMATCH($N28,_xlfn.ANCHORARRAY($N$5))+1)&lt;=2),
OR(COUNT(_xlfn._xlws.FILTER($F$101:$F$108,($F$101:$F$108=P$3)*($G$101:$G$108=$N28)))=1,
        ISODD(COUNT(_xlfn._xlws.SORT(_xlfn._xlws.FILTER($G$101:$G$108,($F$101:$F$108=P$3)*($G$101:$G$108&lt;=$N28)))))),
OR(COUNT(_xlfn._xlws.FILTER($F$101:$F$108,($F$101:$F$108=P$3)*($G$101:$G$108=$N28)))=1,
        ISODD(COUNT(_xlfn._xlws.SORT(_xlfn._xlws.FILTER($F$101:$F$108,($G$101:$G$108=$N28)*($F$101:$F$108&lt;=P$3))))))
),$L$8,""))</f>
        <v>-9</v>
      </c>
      <c r="Q28" s="21" cm="1">
        <f t="array" ref="Q28">IFERROR(ROUND(_xlfn.XLOOKUP(Q$3&amp;$N28,$F$3:$F$643&amp;$G$3:$G$643,$H$3:$H$643,""),2),
                   IF(OR(
                             OR(_xlfn.XMATCH(Q$3,_xlfn.ANCHORARRAY($P$3))&lt;=2,(COUNT(_xlfn.ANCHORARRAY($P$3))-_xlfn.XMATCH(Q$3,_xlfn.ANCHORARRAY($P$3))+1)&lt;=2),
                             OR(_xlfn.XMATCH($N28,_xlfn.ANCHORARRAY($N$5))&lt;=2,(COUNT(_xlfn.ANCHORARRAY($N$5))-_xlfn.XMATCH($N28,_xlfn.ANCHORARRAY($N$5))+1)&lt;=2),
OR(COUNT(_xlfn._xlws.FILTER($F$101:$F$108,($F$101:$F$108=Q$3)*($G$101:$G$108=$N28)))=1,
        ISODD(COUNT(_xlfn._xlws.SORT(_xlfn._xlws.FILTER($G$101:$G$108,($F$101:$F$108=Q$3)*($G$101:$G$108&lt;=$N28)))))),
OR(COUNT(_xlfn._xlws.FILTER($F$101:$F$108,($F$101:$F$108=Q$3)*($G$101:$G$108=$N28)))=1,
        ISODD(COUNT(_xlfn._xlws.SORT(_xlfn._xlws.FILTER($F$101:$F$108,($G$101:$G$108=$N28)*($F$101:$F$108&lt;=Q$3))))))
),$L$8,""))</f>
        <v>-9</v>
      </c>
      <c r="R28" s="21" t="str" cm="1">
        <f t="array" ref="R28">IFERROR(ROUND(_xlfn.XLOOKUP(R$3&amp;$N28,$F$3:$F$643&amp;$G$3:$G$643,$H$3:$H$643,""),2),
                   IF(OR(
                             OR(_xlfn.XMATCH(R$3,_xlfn.ANCHORARRAY($P$3))&lt;=2,(COUNT(_xlfn.ANCHORARRAY($P$3))-_xlfn.XMATCH(R$3,_xlfn.ANCHORARRAY($P$3))+1)&lt;=2),
                             OR(_xlfn.XMATCH($N28,_xlfn.ANCHORARRAY($N$5))&lt;=2,(COUNT(_xlfn.ANCHORARRAY($N$5))-_xlfn.XMATCH($N28,_xlfn.ANCHORARRAY($N$5))+1)&lt;=2),
OR(COUNT(_xlfn._xlws.FILTER($F$101:$F$108,($F$101:$F$108=R$3)*($G$101:$G$108=$N28)))=1,
        ISODD(COUNT(_xlfn._xlws.SORT(_xlfn._xlws.FILTER($G$101:$G$108,($F$101:$F$108=R$3)*($G$101:$G$108&lt;=$N28)))))),
OR(COUNT(_xlfn._xlws.FILTER($F$101:$F$108,($F$101:$F$108=R$3)*($G$101:$G$108=$N28)))=1,
        ISODD(COUNT(_xlfn._xlws.SORT(_xlfn._xlws.FILTER($F$101:$F$108,($G$101:$G$108=$N28)*($F$101:$F$108&lt;=R$3))))))
),$L$8,""))</f>
        <v/>
      </c>
      <c r="S28" s="21" t="str" cm="1">
        <f t="array" ref="S28">IFERROR(ROUND(_xlfn.XLOOKUP(S$3&amp;$N28,$F$3:$F$643&amp;$G$3:$G$643,$H$3:$H$643,""),2),
                   IF(OR(
                             OR(_xlfn.XMATCH(S$3,_xlfn.ANCHORARRAY($P$3))&lt;=2,(COUNT(_xlfn.ANCHORARRAY($P$3))-_xlfn.XMATCH(S$3,_xlfn.ANCHORARRAY($P$3))+1)&lt;=2),
                             OR(_xlfn.XMATCH($N28,_xlfn.ANCHORARRAY($N$5))&lt;=2,(COUNT(_xlfn.ANCHORARRAY($N$5))-_xlfn.XMATCH($N28,_xlfn.ANCHORARRAY($N$5))+1)&lt;=2),
OR(COUNT(_xlfn._xlws.FILTER($F$101:$F$108,($F$101:$F$108=S$3)*($G$101:$G$108=$N28)))=1,
        ISODD(COUNT(_xlfn._xlws.SORT(_xlfn._xlws.FILTER($G$101:$G$108,($F$101:$F$108=S$3)*($G$101:$G$108&lt;=$N28)))))),
OR(COUNT(_xlfn._xlws.FILTER($F$101:$F$108,($F$101:$F$108=S$3)*($G$101:$G$108=$N28)))=1,
        ISODD(COUNT(_xlfn._xlws.SORT(_xlfn._xlws.FILTER($F$101:$F$108,($G$101:$G$108=$N28)*($F$101:$F$108&lt;=S$3))))))
),$L$8,""))</f>
        <v/>
      </c>
      <c r="T28" s="21" t="str" cm="1">
        <f t="array" ref="T28">IFERROR(ROUND(_xlfn.XLOOKUP(T$3&amp;$N28,$F$3:$F$643&amp;$G$3:$G$643,$H$3:$H$643,""),2),
                   IF(OR(
                             OR(_xlfn.XMATCH(T$3,_xlfn.ANCHORARRAY($P$3))&lt;=2,(COUNT(_xlfn.ANCHORARRAY($P$3))-_xlfn.XMATCH(T$3,_xlfn.ANCHORARRAY($P$3))+1)&lt;=2),
                             OR(_xlfn.XMATCH($N28,_xlfn.ANCHORARRAY($N$5))&lt;=2,(COUNT(_xlfn.ANCHORARRAY($N$5))-_xlfn.XMATCH($N28,_xlfn.ANCHORARRAY($N$5))+1)&lt;=2),
OR(COUNT(_xlfn._xlws.FILTER($F$101:$F$108,($F$101:$F$108=T$3)*($G$101:$G$108=$N28)))=1,
        ISODD(COUNT(_xlfn._xlws.SORT(_xlfn._xlws.FILTER($G$101:$G$108,($F$101:$F$108=T$3)*($G$101:$G$108&lt;=$N28)))))),
OR(COUNT(_xlfn._xlws.FILTER($F$101:$F$108,($F$101:$F$108=T$3)*($G$101:$G$108=$N28)))=1,
        ISODD(COUNT(_xlfn._xlws.SORT(_xlfn._xlws.FILTER($F$101:$F$108,($G$101:$G$108=$N28)*($F$101:$F$108&lt;=T$3))))))
),$L$8,""))</f>
        <v/>
      </c>
      <c r="U28" s="21" t="str" cm="1">
        <f t="array" ref="U28">IFERROR(ROUND(_xlfn.XLOOKUP(U$3&amp;$N28,$F$3:$F$643&amp;$G$3:$G$643,$H$3:$H$643,""),2),
                   IF(OR(
                             OR(_xlfn.XMATCH(U$3,_xlfn.ANCHORARRAY($P$3))&lt;=2,(COUNT(_xlfn.ANCHORARRAY($P$3))-_xlfn.XMATCH(U$3,_xlfn.ANCHORARRAY($P$3))+1)&lt;=2),
                             OR(_xlfn.XMATCH($N28,_xlfn.ANCHORARRAY($N$5))&lt;=2,(COUNT(_xlfn.ANCHORARRAY($N$5))-_xlfn.XMATCH($N28,_xlfn.ANCHORARRAY($N$5))+1)&lt;=2),
OR(COUNT(_xlfn._xlws.FILTER($F$101:$F$108,($F$101:$F$108=U$3)*($G$101:$G$108=$N28)))=1,
        ISODD(COUNT(_xlfn._xlws.SORT(_xlfn._xlws.FILTER($G$101:$G$108,($F$101:$F$108=U$3)*($G$101:$G$108&lt;=$N28)))))),
OR(COUNT(_xlfn._xlws.FILTER($F$101:$F$108,($F$101:$F$108=U$3)*($G$101:$G$108=$N28)))=1,
        ISODD(COUNT(_xlfn._xlws.SORT(_xlfn._xlws.FILTER($F$101:$F$108,($G$101:$G$108=$N28)*($F$101:$F$108&lt;=U$3))))))
),$L$8,""))</f>
        <v/>
      </c>
      <c r="V28" s="21" t="str" cm="1">
        <f t="array" ref="V28">IFERROR(ROUND(_xlfn.XLOOKUP(V$3&amp;$N28,$F$3:$F$643&amp;$G$3:$G$643,$H$3:$H$643,""),2),
                   IF(OR(
                             OR(_xlfn.XMATCH(V$3,_xlfn.ANCHORARRAY($P$3))&lt;=2,(COUNT(_xlfn.ANCHORARRAY($P$3))-_xlfn.XMATCH(V$3,_xlfn.ANCHORARRAY($P$3))+1)&lt;=2),
                             OR(_xlfn.XMATCH($N28,_xlfn.ANCHORARRAY($N$5))&lt;=2,(COUNT(_xlfn.ANCHORARRAY($N$5))-_xlfn.XMATCH($N28,_xlfn.ANCHORARRAY($N$5))+1)&lt;=2),
OR(COUNT(_xlfn._xlws.FILTER($F$101:$F$108,($F$101:$F$108=V$3)*($G$101:$G$108=$N28)))=1,
        ISODD(COUNT(_xlfn._xlws.SORT(_xlfn._xlws.FILTER($G$101:$G$108,($F$101:$F$108=V$3)*($G$101:$G$108&lt;=$N28)))))),
OR(COUNT(_xlfn._xlws.FILTER($F$101:$F$108,($F$101:$F$108=V$3)*($G$101:$G$108=$N28)))=1,
        ISODD(COUNT(_xlfn._xlws.SORT(_xlfn._xlws.FILTER($F$101:$F$108,($G$101:$G$108=$N28)*($F$101:$F$108&lt;=V$3))))))
),$L$8,""))</f>
        <v/>
      </c>
      <c r="W28" s="21" cm="1">
        <f t="array" ref="W28">IFERROR(ROUND(_xlfn.XLOOKUP(W$3&amp;$N28,$F$3:$F$643&amp;$G$3:$G$643,$H$3:$H$643,""),2),
                   IF(OR(
                             OR(_xlfn.XMATCH(W$3,_xlfn.ANCHORARRAY($P$3))&lt;=2,(COUNT(_xlfn.ANCHORARRAY($P$3))-_xlfn.XMATCH(W$3,_xlfn.ANCHORARRAY($P$3))+1)&lt;=2),
                             OR(_xlfn.XMATCH($N28,_xlfn.ANCHORARRAY($N$5))&lt;=2,(COUNT(_xlfn.ANCHORARRAY($N$5))-_xlfn.XMATCH($N28,_xlfn.ANCHORARRAY($N$5))+1)&lt;=2),
OR(COUNT(_xlfn._xlws.FILTER($F$101:$F$108,($F$101:$F$108=W$3)*($G$101:$G$108=$N28)))=1,
        ISODD(COUNT(_xlfn._xlws.SORT(_xlfn._xlws.FILTER($G$101:$G$108,($F$101:$F$108=W$3)*($G$101:$G$108&lt;=$N28)))))),
OR(COUNT(_xlfn._xlws.FILTER($F$101:$F$108,($F$101:$F$108=W$3)*($G$101:$G$108=$N28)))=1,
        ISODD(COUNT(_xlfn._xlws.SORT(_xlfn._xlws.FILTER($F$101:$F$108,($G$101:$G$108=$N28)*($F$101:$F$108&lt;=W$3))))))
),$L$8,""))</f>
        <v>-9</v>
      </c>
      <c r="X28" s="21" cm="1">
        <f t="array" ref="X28">IFERROR(ROUND(_xlfn.XLOOKUP(X$3&amp;$N28,$F$3:$F$643&amp;$G$3:$G$643,$H$3:$H$643,""),2),
                   IF(OR(
                             OR(_xlfn.XMATCH(X$3,_xlfn.ANCHORARRAY($P$3))&lt;=2,(COUNT(_xlfn.ANCHORARRAY($P$3))-_xlfn.XMATCH(X$3,_xlfn.ANCHORARRAY($P$3))+1)&lt;=2),
                             OR(_xlfn.XMATCH($N28,_xlfn.ANCHORARRAY($N$5))&lt;=2,(COUNT(_xlfn.ANCHORARRAY($N$5))-_xlfn.XMATCH($N28,_xlfn.ANCHORARRAY($N$5))+1)&lt;=2),
OR(COUNT(_xlfn._xlws.FILTER($F$101:$F$108,($F$101:$F$108=X$3)*($G$101:$G$108=$N28)))=1,
        ISODD(COUNT(_xlfn._xlws.SORT(_xlfn._xlws.FILTER($G$101:$G$108,($F$101:$F$108=X$3)*($G$101:$G$108&lt;=$N28)))))),
OR(COUNT(_xlfn._xlws.FILTER($F$101:$F$108,($F$101:$F$108=X$3)*($G$101:$G$108=$N28)))=1,
        ISODD(COUNT(_xlfn._xlws.SORT(_xlfn._xlws.FILTER($F$101:$F$108,($G$101:$G$108=$N28)*($F$101:$F$108&lt;=X$3))))))
),$L$8,""))</f>
        <v>-9</v>
      </c>
      <c r="Y28" s="21" cm="1">
        <f t="array" ref="Y28">IFERROR(ROUND(_xlfn.XLOOKUP(Y$3&amp;$N28,$F$3:$F$643&amp;$G$3:$G$643,$H$3:$H$643,""),2),
                   IF(OR(
                             OR(_xlfn.XMATCH(Y$3,_xlfn.ANCHORARRAY($P$3))&lt;=2,(COUNT(_xlfn.ANCHORARRAY($P$3))-_xlfn.XMATCH(Y$3,_xlfn.ANCHORARRAY($P$3))+1)&lt;=2),
                             OR(_xlfn.XMATCH($N28,_xlfn.ANCHORARRAY($N$5))&lt;=2,(COUNT(_xlfn.ANCHORARRAY($N$5))-_xlfn.XMATCH($N28,_xlfn.ANCHORARRAY($N$5))+1)&lt;=2),
OR(COUNT(_xlfn._xlws.FILTER($F$101:$F$108,($F$101:$F$108=Y$3)*($G$101:$G$108=$N28)))=1,
        ISODD(COUNT(_xlfn._xlws.SORT(_xlfn._xlws.FILTER($G$101:$G$108,($F$101:$F$108=Y$3)*($G$101:$G$108&lt;=$N28)))))),
OR(COUNT(_xlfn._xlws.FILTER($F$101:$F$108,($F$101:$F$108=Y$3)*($G$101:$G$108=$N28)))=1,
        ISODD(COUNT(_xlfn._xlws.SORT(_xlfn._xlws.FILTER($F$101:$F$108,($G$101:$G$108=$N28)*($F$101:$F$108&lt;=Y$3))))))
),$L$8,""))</f>
        <v>-9</v>
      </c>
      <c r="Z28" s="21" cm="1">
        <f t="array" ref="Z28">IFERROR(ROUND(_xlfn.XLOOKUP(Z$3&amp;$N28,$F$3:$F$643&amp;$G$3:$G$643,$H$3:$H$643,""),2),
                   IF(OR(
                             OR(_xlfn.XMATCH(Z$3,_xlfn.ANCHORARRAY($P$3))&lt;=2,(COUNT(_xlfn.ANCHORARRAY($P$3))-_xlfn.XMATCH(Z$3,_xlfn.ANCHORARRAY($P$3))+1)&lt;=2),
                             OR(_xlfn.XMATCH($N28,_xlfn.ANCHORARRAY($N$5))&lt;=2,(COUNT(_xlfn.ANCHORARRAY($N$5))-_xlfn.XMATCH($N28,_xlfn.ANCHORARRAY($N$5))+1)&lt;=2),
OR(COUNT(_xlfn._xlws.FILTER($F$101:$F$108,($F$101:$F$108=Z$3)*($G$101:$G$108=$N28)))=1,
        ISODD(COUNT(_xlfn._xlws.SORT(_xlfn._xlws.FILTER($G$101:$G$108,($F$101:$F$108=Z$3)*($G$101:$G$108&lt;=$N28)))))),
OR(COUNT(_xlfn._xlws.FILTER($F$101:$F$108,($F$101:$F$108=Z$3)*($G$101:$G$108=$N28)))=1,
        ISODD(COUNT(_xlfn._xlws.SORT(_xlfn._xlws.FILTER($F$101:$F$108,($G$101:$G$108=$N28)*($F$101:$F$108&lt;=Z$3))))))
),$L$8,""))</f>
        <v>-9</v>
      </c>
      <c r="AA28" s="21" cm="1">
        <f t="array" ref="AA28">IFERROR(ROUND(_xlfn.XLOOKUP(AA$3&amp;$N28,$F$3:$F$643&amp;$G$3:$G$643,$H$3:$H$643,""),2),
                   IF(OR(
                             OR(_xlfn.XMATCH(AA$3,_xlfn.ANCHORARRAY($P$3))&lt;=2,(COUNT(_xlfn.ANCHORARRAY($P$3))-_xlfn.XMATCH(AA$3,_xlfn.ANCHORARRAY($P$3))+1)&lt;=2),
                             OR(_xlfn.XMATCH($N28,_xlfn.ANCHORARRAY($N$5))&lt;=2,(COUNT(_xlfn.ANCHORARRAY($N$5))-_xlfn.XMATCH($N28,_xlfn.ANCHORARRAY($N$5))+1)&lt;=2),
OR(COUNT(_xlfn._xlws.FILTER($F$101:$F$108,($F$101:$F$108=AA$3)*($G$101:$G$108=$N28)))=1,
        ISODD(COUNT(_xlfn._xlws.SORT(_xlfn._xlws.FILTER($G$101:$G$108,($F$101:$F$108=AA$3)*($G$101:$G$108&lt;=$N28)))))),
OR(COUNT(_xlfn._xlws.FILTER($F$101:$F$108,($F$101:$F$108=AA$3)*($G$101:$G$108=$N28)))=1,
        ISODD(COUNT(_xlfn._xlws.SORT(_xlfn._xlws.FILTER($F$101:$F$108,($G$101:$G$108=$N28)*($F$101:$F$108&lt;=AA$3))))))
),$L$8,""))</f>
        <v>-9</v>
      </c>
      <c r="AB28" s="21" cm="1">
        <f t="array" ref="AB28">IFERROR(ROUND(_xlfn.XLOOKUP(AB$3&amp;$N28,$F$3:$F$643&amp;$G$3:$G$643,$H$3:$H$643,""),2),
                   IF(OR(
                             OR(_xlfn.XMATCH(AB$3,_xlfn.ANCHORARRAY($P$3))&lt;=2,(COUNT(_xlfn.ANCHORARRAY($P$3))-_xlfn.XMATCH(AB$3,_xlfn.ANCHORARRAY($P$3))+1)&lt;=2),
                             OR(_xlfn.XMATCH($N28,_xlfn.ANCHORARRAY($N$5))&lt;=2,(COUNT(_xlfn.ANCHORARRAY($N$5))-_xlfn.XMATCH($N28,_xlfn.ANCHORARRAY($N$5))+1)&lt;=2),
OR(COUNT(_xlfn._xlws.FILTER($F$101:$F$108,($F$101:$F$108=AB$3)*($G$101:$G$108=$N28)))=1,
        ISODD(COUNT(_xlfn._xlws.SORT(_xlfn._xlws.FILTER($G$101:$G$108,($F$101:$F$108=AB$3)*($G$101:$G$108&lt;=$N28)))))),
OR(COUNT(_xlfn._xlws.FILTER($F$101:$F$108,($F$101:$F$108=AB$3)*($G$101:$G$108=$N28)))=1,
        ISODD(COUNT(_xlfn._xlws.SORT(_xlfn._xlws.FILTER($F$101:$F$108,($G$101:$G$108=$N28)*($F$101:$F$108&lt;=AB$3))))))
),$L$8,""))</f>
        <v>-9</v>
      </c>
      <c r="AC28" s="21" cm="1">
        <f t="array" ref="AC28">IFERROR(ROUND(_xlfn.XLOOKUP(AC$3&amp;$N28,$F$3:$F$643&amp;$G$3:$G$643,$H$3:$H$643,""),2),
                   IF(OR(
                             OR(_xlfn.XMATCH(AC$3,_xlfn.ANCHORARRAY($P$3))&lt;=2,(COUNT(_xlfn.ANCHORARRAY($P$3))-_xlfn.XMATCH(AC$3,_xlfn.ANCHORARRAY($P$3))+1)&lt;=2),
                             OR(_xlfn.XMATCH($N28,_xlfn.ANCHORARRAY($N$5))&lt;=2,(COUNT(_xlfn.ANCHORARRAY($N$5))-_xlfn.XMATCH($N28,_xlfn.ANCHORARRAY($N$5))+1)&lt;=2),
OR(COUNT(_xlfn._xlws.FILTER($F$101:$F$108,($F$101:$F$108=AC$3)*($G$101:$G$108=$N28)))=1,
        ISODD(COUNT(_xlfn._xlws.SORT(_xlfn._xlws.FILTER($G$101:$G$108,($F$101:$F$108=AC$3)*($G$101:$G$108&lt;=$N28)))))),
OR(COUNT(_xlfn._xlws.FILTER($F$101:$F$108,($F$101:$F$108=AC$3)*($G$101:$G$108=$N28)))=1,
        ISODD(COUNT(_xlfn._xlws.SORT(_xlfn._xlws.FILTER($F$101:$F$108,($G$101:$G$108=$N28)*($F$101:$F$108&lt;=AC$3))))))
),$L$8,""))</f>
        <v>-9</v>
      </c>
      <c r="AD28" s="21" t="str" cm="1">
        <f t="array" ref="AD28">IFERROR(ROUND(_xlfn.XLOOKUP(AD$3&amp;$N28,$F$3:$F$643&amp;$G$3:$G$643,$H$3:$H$643,""),2),
                   IF(OR(
                             OR(_xlfn.XMATCH(AD$3,_xlfn.ANCHORARRAY($P$3))&lt;=2,(COUNT(_xlfn.ANCHORARRAY($P$3))-_xlfn.XMATCH(AD$3,_xlfn.ANCHORARRAY($P$3))+1)&lt;=2),
                             OR(_xlfn.XMATCH($N28,_xlfn.ANCHORARRAY($N$5))&lt;=2,(COUNT(_xlfn.ANCHORARRAY($N$5))-_xlfn.XMATCH($N28,_xlfn.ANCHORARRAY($N$5))+1)&lt;=2),
OR(COUNT(_xlfn._xlws.FILTER($F$101:$F$108,($F$101:$F$108=AD$3)*($G$101:$G$108=$N28)))=1,
        ISODD(COUNT(_xlfn._xlws.SORT(_xlfn._xlws.FILTER($G$101:$G$108,($F$101:$F$108=AD$3)*($G$101:$G$108&lt;=$N28)))))),
OR(COUNT(_xlfn._xlws.FILTER($F$101:$F$108,($F$101:$F$108=AD$3)*($G$101:$G$108=$N28)))=1,
        ISODD(COUNT(_xlfn._xlws.SORT(_xlfn._xlws.FILTER($F$101:$F$108,($G$101:$G$108=$N28)*($F$101:$F$108&lt;=AD$3))))))
),$L$8,""))</f>
        <v/>
      </c>
      <c r="AE28" s="21" t="str" cm="1">
        <f t="array" ref="AE28">IFERROR(ROUND(_xlfn.XLOOKUP(AE$3&amp;$N28,$F$3:$F$643&amp;$G$3:$G$643,$H$3:$H$643,""),2),
                   IF(OR(
                             OR(_xlfn.XMATCH(AE$3,_xlfn.ANCHORARRAY($P$3))&lt;=2,(COUNT(_xlfn.ANCHORARRAY($P$3))-_xlfn.XMATCH(AE$3,_xlfn.ANCHORARRAY($P$3))+1)&lt;=2),
                             OR(_xlfn.XMATCH($N28,_xlfn.ANCHORARRAY($N$5))&lt;=2,(COUNT(_xlfn.ANCHORARRAY($N$5))-_xlfn.XMATCH($N28,_xlfn.ANCHORARRAY($N$5))+1)&lt;=2),
OR(COUNT(_xlfn._xlws.FILTER($F$101:$F$108,($F$101:$F$108=AE$3)*($G$101:$G$108=$N28)))=1,
        ISODD(COUNT(_xlfn._xlws.SORT(_xlfn._xlws.FILTER($G$101:$G$108,($F$101:$F$108=AE$3)*($G$101:$G$108&lt;=$N28)))))),
OR(COUNT(_xlfn._xlws.FILTER($F$101:$F$108,($F$101:$F$108=AE$3)*($G$101:$G$108=$N28)))=1,
        ISODD(COUNT(_xlfn._xlws.SORT(_xlfn._xlws.FILTER($F$101:$F$108,($G$101:$G$108=$N28)*($F$101:$F$108&lt;=AE$3))))))
),$L$8,""))</f>
        <v/>
      </c>
      <c r="AF28" s="21" t="str" cm="1">
        <f t="array" ref="AF28">IFERROR(ROUND(_xlfn.XLOOKUP(AF$3&amp;$N28,$F$3:$F$643&amp;$G$3:$G$643,$H$3:$H$643,""),2),
                   IF(OR(
                             OR(_xlfn.XMATCH(AF$3,_xlfn.ANCHORARRAY($P$3))&lt;=2,(COUNT(_xlfn.ANCHORARRAY($P$3))-_xlfn.XMATCH(AF$3,_xlfn.ANCHORARRAY($P$3))+1)&lt;=2),
                             OR(_xlfn.XMATCH($N28,_xlfn.ANCHORARRAY($N$5))&lt;=2,(COUNT(_xlfn.ANCHORARRAY($N$5))-_xlfn.XMATCH($N28,_xlfn.ANCHORARRAY($N$5))+1)&lt;=2),
OR(COUNT(_xlfn._xlws.FILTER($F$101:$F$108,($F$101:$F$108=AF$3)*($G$101:$G$108=$N28)))=1,
        ISODD(COUNT(_xlfn._xlws.SORT(_xlfn._xlws.FILTER($G$101:$G$108,($F$101:$F$108=AF$3)*($G$101:$G$108&lt;=$N28)))))),
OR(COUNT(_xlfn._xlws.FILTER($F$101:$F$108,($F$101:$F$108=AF$3)*($G$101:$G$108=$N28)))=1,
        ISODD(COUNT(_xlfn._xlws.SORT(_xlfn._xlws.FILTER($F$101:$F$108,($G$101:$G$108=$N28)*($F$101:$F$108&lt;=AF$3))))))
),$L$8,""))</f>
        <v/>
      </c>
      <c r="AG28" s="21" t="str" cm="1">
        <f t="array" ref="AG28">IFERROR(ROUND(_xlfn.XLOOKUP(AG$3&amp;$N28,$F$3:$F$643&amp;$G$3:$G$643,$H$3:$H$643,""),2),
                   IF(OR(
                             OR(_xlfn.XMATCH(AG$3,_xlfn.ANCHORARRAY($P$3))&lt;=2,(COUNT(_xlfn.ANCHORARRAY($P$3))-_xlfn.XMATCH(AG$3,_xlfn.ANCHORARRAY($P$3))+1)&lt;=2),
                             OR(_xlfn.XMATCH($N28,_xlfn.ANCHORARRAY($N$5))&lt;=2,(COUNT(_xlfn.ANCHORARRAY($N$5))-_xlfn.XMATCH($N28,_xlfn.ANCHORARRAY($N$5))+1)&lt;=2),
OR(COUNT(_xlfn._xlws.FILTER($F$101:$F$108,($F$101:$F$108=AG$3)*($G$101:$G$108=$N28)))=1,
        ISODD(COUNT(_xlfn._xlws.SORT(_xlfn._xlws.FILTER($G$101:$G$108,($F$101:$F$108=AG$3)*($G$101:$G$108&lt;=$N28)))))),
OR(COUNT(_xlfn._xlws.FILTER($F$101:$F$108,($F$101:$F$108=AG$3)*($G$101:$G$108=$N28)))=1,
        ISODD(COUNT(_xlfn._xlws.SORT(_xlfn._xlws.FILTER($F$101:$F$108,($G$101:$G$108=$N28)*($F$101:$F$108&lt;=AG$3))))))
),$L$8,""))</f>
        <v/>
      </c>
      <c r="AH28" s="21" t="str" cm="1">
        <f t="array" ref="AH28">IFERROR(ROUND(_xlfn.XLOOKUP(AH$3&amp;$N28,$F$3:$F$643&amp;$G$3:$G$643,$H$3:$H$643,""),2),
                   IF(OR(
                             OR(_xlfn.XMATCH(AH$3,_xlfn.ANCHORARRAY($P$3))&lt;=2,(COUNT(_xlfn.ANCHORARRAY($P$3))-_xlfn.XMATCH(AH$3,_xlfn.ANCHORARRAY($P$3))+1)&lt;=2),
                             OR(_xlfn.XMATCH($N28,_xlfn.ANCHORARRAY($N$5))&lt;=2,(COUNT(_xlfn.ANCHORARRAY($N$5))-_xlfn.XMATCH($N28,_xlfn.ANCHORARRAY($N$5))+1)&lt;=2),
OR(COUNT(_xlfn._xlws.FILTER($F$101:$F$108,($F$101:$F$108=AH$3)*($G$101:$G$108=$N28)))=1,
        ISODD(COUNT(_xlfn._xlws.SORT(_xlfn._xlws.FILTER($G$101:$G$108,($F$101:$F$108=AH$3)*($G$101:$G$108&lt;=$N28)))))),
OR(COUNT(_xlfn._xlws.FILTER($F$101:$F$108,($F$101:$F$108=AH$3)*($G$101:$G$108=$N28)))=1,
        ISODD(COUNT(_xlfn._xlws.SORT(_xlfn._xlws.FILTER($F$101:$F$108,($G$101:$G$108=$N28)*($F$101:$F$108&lt;=AH$3))))))
),$L$8,""))</f>
        <v/>
      </c>
      <c r="AI28" s="21" t="str" cm="1">
        <f t="array" ref="AI28">IFERROR(ROUND(_xlfn.XLOOKUP(AI$3&amp;$N28,$F$3:$F$643&amp;$G$3:$G$643,$H$3:$H$643,""),2),
                   IF(OR(
                             OR(_xlfn.XMATCH(AI$3,_xlfn.ANCHORARRAY($P$3))&lt;=2,(COUNT(_xlfn.ANCHORARRAY($P$3))-_xlfn.XMATCH(AI$3,_xlfn.ANCHORARRAY($P$3))+1)&lt;=2),
                             OR(_xlfn.XMATCH($N28,_xlfn.ANCHORARRAY($N$5))&lt;=2,(COUNT(_xlfn.ANCHORARRAY($N$5))-_xlfn.XMATCH($N28,_xlfn.ANCHORARRAY($N$5))+1)&lt;=2),
OR(COUNT(_xlfn._xlws.FILTER($F$101:$F$108,($F$101:$F$108=AI$3)*($G$101:$G$108=$N28)))=1,
        ISODD(COUNT(_xlfn._xlws.SORT(_xlfn._xlws.FILTER($G$101:$G$108,($F$101:$F$108=AI$3)*($G$101:$G$108&lt;=$N28)))))),
OR(COUNT(_xlfn._xlws.FILTER($F$101:$F$108,($F$101:$F$108=AI$3)*($G$101:$G$108=$N28)))=1,
        ISODD(COUNT(_xlfn._xlws.SORT(_xlfn._xlws.FILTER($F$101:$F$108,($G$101:$G$108=$N28)*($F$101:$F$108&lt;=AI$3))))))
),$L$8,""))</f>
        <v/>
      </c>
      <c r="AJ28" s="21" t="str" cm="1">
        <f t="array" ref="AJ28">IFERROR(ROUND(_xlfn.XLOOKUP(AJ$3&amp;$N28,$F$3:$F$643&amp;$G$3:$G$643,$H$3:$H$643,""),2),
                   IF(OR(
                             OR(_xlfn.XMATCH(AJ$3,_xlfn.ANCHORARRAY($P$3))&lt;=2,(COUNT(_xlfn.ANCHORARRAY($P$3))-_xlfn.XMATCH(AJ$3,_xlfn.ANCHORARRAY($P$3))+1)&lt;=2),
                             OR(_xlfn.XMATCH($N28,_xlfn.ANCHORARRAY($N$5))&lt;=2,(COUNT(_xlfn.ANCHORARRAY($N$5))-_xlfn.XMATCH($N28,_xlfn.ANCHORARRAY($N$5))+1)&lt;=2),
OR(COUNT(_xlfn._xlws.FILTER($F$101:$F$108,($F$101:$F$108=AJ$3)*($G$101:$G$108=$N28)))=1,
        ISODD(COUNT(_xlfn._xlws.SORT(_xlfn._xlws.FILTER($G$101:$G$108,($F$101:$F$108=AJ$3)*($G$101:$G$108&lt;=$N28)))))),
OR(COUNT(_xlfn._xlws.FILTER($F$101:$F$108,($F$101:$F$108=AJ$3)*($G$101:$G$108=$N28)))=1,
        ISODD(COUNT(_xlfn._xlws.SORT(_xlfn._xlws.FILTER($F$101:$F$108,($G$101:$G$108=$N28)*($F$101:$F$108&lt;=AJ$3))))))
),$L$8,""))</f>
        <v/>
      </c>
      <c r="AK28" s="21" t="str" cm="1">
        <f t="array" ref="AK28">IFERROR(ROUND(_xlfn.XLOOKUP(AK$3&amp;$N28,$F$3:$F$643&amp;$G$3:$G$643,$H$3:$H$643,""),2),
                   IF(OR(
                             OR(_xlfn.XMATCH(AK$3,_xlfn.ANCHORARRAY($P$3))&lt;=2,(COUNT(_xlfn.ANCHORARRAY($P$3))-_xlfn.XMATCH(AK$3,_xlfn.ANCHORARRAY($P$3))+1)&lt;=2),
                             OR(_xlfn.XMATCH($N28,_xlfn.ANCHORARRAY($N$5))&lt;=2,(COUNT(_xlfn.ANCHORARRAY($N$5))-_xlfn.XMATCH($N28,_xlfn.ANCHORARRAY($N$5))+1)&lt;=2),
OR(COUNT(_xlfn._xlws.FILTER($F$101:$F$108,($F$101:$F$108=AK$3)*($G$101:$G$108=$N28)))=1,
        ISODD(COUNT(_xlfn._xlws.SORT(_xlfn._xlws.FILTER($G$101:$G$108,($F$101:$F$108=AK$3)*($G$101:$G$108&lt;=$N28)))))),
OR(COUNT(_xlfn._xlws.FILTER($F$101:$F$108,($F$101:$F$108=AK$3)*($G$101:$G$108=$N28)))=1,
        ISODD(COUNT(_xlfn._xlws.SORT(_xlfn._xlws.FILTER($F$101:$F$108,($G$101:$G$108=$N28)*($F$101:$F$108&lt;=AK$3))))))
),$L$8,""))</f>
        <v/>
      </c>
      <c r="AL28" s="21" t="str" cm="1">
        <f t="array" ref="AL28">IFERROR(ROUND(_xlfn.XLOOKUP(AL$3&amp;$N28,$F$3:$F$643&amp;$G$3:$G$643,$H$3:$H$643,""),2),
                   IF(OR(
                             OR(_xlfn.XMATCH(AL$3,_xlfn.ANCHORARRAY($P$3))&lt;=2,(COUNT(_xlfn.ANCHORARRAY($P$3))-_xlfn.XMATCH(AL$3,_xlfn.ANCHORARRAY($P$3))+1)&lt;=2),
                             OR(_xlfn.XMATCH($N28,_xlfn.ANCHORARRAY($N$5))&lt;=2,(COUNT(_xlfn.ANCHORARRAY($N$5))-_xlfn.XMATCH($N28,_xlfn.ANCHORARRAY($N$5))+1)&lt;=2),
OR(COUNT(_xlfn._xlws.FILTER($F$101:$F$108,($F$101:$F$108=AL$3)*($G$101:$G$108=$N28)))=1,
        ISODD(COUNT(_xlfn._xlws.SORT(_xlfn._xlws.FILTER($G$101:$G$108,($F$101:$F$108=AL$3)*($G$101:$G$108&lt;=$N28)))))),
OR(COUNT(_xlfn._xlws.FILTER($F$101:$F$108,($F$101:$F$108=AL$3)*($G$101:$G$108=$N28)))=1,
        ISODD(COUNT(_xlfn._xlws.SORT(_xlfn._xlws.FILTER($F$101:$F$108,($G$101:$G$108=$N28)*($F$101:$F$108&lt;=AL$3))))))
),$L$8,""))</f>
        <v/>
      </c>
      <c r="AM28" s="21" cm="1">
        <f t="array" ref="AM28">IFERROR(ROUND(_xlfn.XLOOKUP(AM$3&amp;$N28,$F$3:$F$643&amp;$G$3:$G$643,$H$3:$H$643,""),2),
                   IF(OR(
                             OR(_xlfn.XMATCH(AM$3,_xlfn.ANCHORARRAY($P$3))&lt;=2,(COUNT(_xlfn.ANCHORARRAY($P$3))-_xlfn.XMATCH(AM$3,_xlfn.ANCHORARRAY($P$3))+1)&lt;=2),
                             OR(_xlfn.XMATCH($N28,_xlfn.ANCHORARRAY($N$5))&lt;=2,(COUNT(_xlfn.ANCHORARRAY($N$5))-_xlfn.XMATCH($N28,_xlfn.ANCHORARRAY($N$5))+1)&lt;=2),
OR(COUNT(_xlfn._xlws.FILTER($F$101:$F$108,($F$101:$F$108=AM$3)*($G$101:$G$108=$N28)))=1,
        ISODD(COUNT(_xlfn._xlws.SORT(_xlfn._xlws.FILTER($G$101:$G$108,($F$101:$F$108=AM$3)*($G$101:$G$108&lt;=$N28)))))),
OR(COUNT(_xlfn._xlws.FILTER($F$101:$F$108,($F$101:$F$108=AM$3)*($G$101:$G$108=$N28)))=1,
        ISODD(COUNT(_xlfn._xlws.SORT(_xlfn._xlws.FILTER($F$101:$F$108,($G$101:$G$108=$N28)*($F$101:$F$108&lt;=AM$3))))))
),$L$8,""))</f>
        <v>-9</v>
      </c>
      <c r="AN28" s="21" t="str" cm="1">
        <f t="array" ref="AN28">IFERROR(ROUND(_xlfn.XLOOKUP(AN$3&amp;$N28,$F$3:$F$643&amp;$G$3:$G$643,$H$3:$H$643,""),2),
                   IF(OR(
                             OR(_xlfn.XMATCH(AN$3,_xlfn.ANCHORARRAY($P$3))&lt;=2,(COUNT(_xlfn.ANCHORARRAY($P$3))-_xlfn.XMATCH(AN$3,_xlfn.ANCHORARRAY($P$3))+1)&lt;=2),
                             OR(_xlfn.XMATCH($N28,_xlfn.ANCHORARRAY($N$5))&lt;=2,(COUNT(_xlfn.ANCHORARRAY($N$5))-_xlfn.XMATCH($N28,_xlfn.ANCHORARRAY($N$5))+1)&lt;=2),
OR(COUNT(_xlfn._xlws.FILTER($F$101:$F$108,($F$101:$F$108=AN$3)*($G$101:$G$108=$N28)))=1,
        ISODD(COUNT(_xlfn._xlws.SORT(_xlfn._xlws.FILTER($G$101:$G$108,($F$101:$F$108=AN$3)*($G$101:$G$108&lt;=$N28)))))),
OR(COUNT(_xlfn._xlws.FILTER($F$101:$F$108,($F$101:$F$108=AN$3)*($G$101:$G$108=$N28)))=1,
        ISODD(COUNT(_xlfn._xlws.SORT(_xlfn._xlws.FILTER($F$101:$F$108,($G$101:$G$108=$N28)*($F$101:$F$108&lt;=AN$3))))))
),$L$8,""))</f>
        <v/>
      </c>
      <c r="AO28" s="21" t="str" cm="1">
        <f t="array" ref="AO28">IFERROR(ROUND(_xlfn.XLOOKUP(AO$3&amp;$N28,$F$3:$F$643&amp;$G$3:$G$643,$H$3:$H$643,""),2),
                   IF(OR(
                             OR(_xlfn.XMATCH(AO$3,_xlfn.ANCHORARRAY($P$3))&lt;=2,(COUNT(_xlfn.ANCHORARRAY($P$3))-_xlfn.XMATCH(AO$3,_xlfn.ANCHORARRAY($P$3))+1)&lt;=2),
                             OR(_xlfn.XMATCH($N28,_xlfn.ANCHORARRAY($N$5))&lt;=2,(COUNT(_xlfn.ANCHORARRAY($N$5))-_xlfn.XMATCH($N28,_xlfn.ANCHORARRAY($N$5))+1)&lt;=2),
OR(COUNT(_xlfn._xlws.FILTER($F$101:$F$108,($F$101:$F$108=AO$3)*($G$101:$G$108=$N28)))=1,
        ISODD(COUNT(_xlfn._xlws.SORT(_xlfn._xlws.FILTER($G$101:$G$108,($F$101:$F$108=AO$3)*($G$101:$G$108&lt;=$N28)))))),
OR(COUNT(_xlfn._xlws.FILTER($F$101:$F$108,($F$101:$F$108=AO$3)*($G$101:$G$108=$N28)))=1,
        ISODD(COUNT(_xlfn._xlws.SORT(_xlfn._xlws.FILTER($F$101:$F$108,($G$101:$G$108=$N28)*($F$101:$F$108&lt;=AO$3))))))
),$L$8,""))</f>
        <v/>
      </c>
      <c r="AP28" s="21" t="str" cm="1">
        <f t="array" ref="AP28">IFERROR(ROUND(_xlfn.XLOOKUP(AP$3&amp;$N28,$F$3:$F$643&amp;$G$3:$G$643,$H$3:$H$643,""),2),
                   IF(OR(
                             OR(_xlfn.XMATCH(AP$3,_xlfn.ANCHORARRAY($P$3))&lt;=2,(COUNT(_xlfn.ANCHORARRAY($P$3))-_xlfn.XMATCH(AP$3,_xlfn.ANCHORARRAY($P$3))+1)&lt;=2),
                             OR(_xlfn.XMATCH($N28,_xlfn.ANCHORARRAY($N$5))&lt;=2,(COUNT(_xlfn.ANCHORARRAY($N$5))-_xlfn.XMATCH($N28,_xlfn.ANCHORARRAY($N$5))+1)&lt;=2),
OR(COUNT(_xlfn._xlws.FILTER($F$101:$F$108,($F$101:$F$108=AP$3)*($G$101:$G$108=$N28)))=1,
        ISODD(COUNT(_xlfn._xlws.SORT(_xlfn._xlws.FILTER($G$101:$G$108,($F$101:$F$108=AP$3)*($G$101:$G$108&lt;=$N28)))))),
OR(COUNT(_xlfn._xlws.FILTER($F$101:$F$108,($F$101:$F$108=AP$3)*($G$101:$G$108=$N28)))=1,
        ISODD(COUNT(_xlfn._xlws.SORT(_xlfn._xlws.FILTER($F$101:$F$108,($G$101:$G$108=$N28)*($F$101:$F$108&lt;=AP$3))))))
),$L$8,""))</f>
        <v/>
      </c>
      <c r="AQ28" s="21" t="str" cm="1">
        <f t="array" ref="AQ28">IFERROR(ROUND(_xlfn.XLOOKUP(AQ$3&amp;$N28,$F$3:$F$643&amp;$G$3:$G$643,$H$3:$H$643,""),2),
                   IF(OR(
                             OR(_xlfn.XMATCH(AQ$3,_xlfn.ANCHORARRAY($P$3))&lt;=2,(COUNT(_xlfn.ANCHORARRAY($P$3))-_xlfn.XMATCH(AQ$3,_xlfn.ANCHORARRAY($P$3))+1)&lt;=2),
                             OR(_xlfn.XMATCH($N28,_xlfn.ANCHORARRAY($N$5))&lt;=2,(COUNT(_xlfn.ANCHORARRAY($N$5))-_xlfn.XMATCH($N28,_xlfn.ANCHORARRAY($N$5))+1)&lt;=2),
OR(COUNT(_xlfn._xlws.FILTER($F$101:$F$108,($F$101:$F$108=AQ$3)*($G$101:$G$108=$N28)))=1,
        ISODD(COUNT(_xlfn._xlws.SORT(_xlfn._xlws.FILTER($G$101:$G$108,($F$101:$F$108=AQ$3)*($G$101:$G$108&lt;=$N28)))))),
OR(COUNT(_xlfn._xlws.FILTER($F$101:$F$108,($F$101:$F$108=AQ$3)*($G$101:$G$108=$N28)))=1,
        ISODD(COUNT(_xlfn._xlws.SORT(_xlfn._xlws.FILTER($F$101:$F$108,($G$101:$G$108=$N28)*($F$101:$F$108&lt;=AQ$3))))))
),$L$8,""))</f>
        <v/>
      </c>
      <c r="AR28" s="21" t="str" cm="1">
        <f t="array" ref="AR28">IFERROR(ROUND(_xlfn.XLOOKUP(AR$3&amp;$N28,$F$3:$F$643&amp;$G$3:$G$643,$H$3:$H$643,""),2),
                   IF(OR(
                             OR(_xlfn.XMATCH(AR$3,_xlfn.ANCHORARRAY($P$3))&lt;=2,(COUNT(_xlfn.ANCHORARRAY($P$3))-_xlfn.XMATCH(AR$3,_xlfn.ANCHORARRAY($P$3))+1)&lt;=2),
                             OR(_xlfn.XMATCH($N28,_xlfn.ANCHORARRAY($N$5))&lt;=2,(COUNT(_xlfn.ANCHORARRAY($N$5))-_xlfn.XMATCH($N28,_xlfn.ANCHORARRAY($N$5))+1)&lt;=2),
OR(COUNT(_xlfn._xlws.FILTER($F$101:$F$108,($F$101:$F$108=AR$3)*($G$101:$G$108=$N28)))=1,
        ISODD(COUNT(_xlfn._xlws.SORT(_xlfn._xlws.FILTER($G$101:$G$108,($F$101:$F$108=AR$3)*($G$101:$G$108&lt;=$N28)))))),
OR(COUNT(_xlfn._xlws.FILTER($F$101:$F$108,($F$101:$F$108=AR$3)*($G$101:$G$108=$N28)))=1,
        ISODD(COUNT(_xlfn._xlws.SORT(_xlfn._xlws.FILTER($F$101:$F$108,($G$101:$G$108=$N28)*($F$101:$F$108&lt;=AR$3))))))
),$L$8,""))</f>
        <v/>
      </c>
      <c r="AS28" s="21" t="str" cm="1">
        <f t="array" ref="AS28">IFERROR(ROUND(_xlfn.XLOOKUP(AS$3&amp;$N28,$F$3:$F$643&amp;$G$3:$G$643,$H$3:$H$643,""),2),
                   IF(OR(
                             OR(_xlfn.XMATCH(AS$3,_xlfn.ANCHORARRAY($P$3))&lt;=2,(COUNT(_xlfn.ANCHORARRAY($P$3))-_xlfn.XMATCH(AS$3,_xlfn.ANCHORARRAY($P$3))+1)&lt;=2),
                             OR(_xlfn.XMATCH($N28,_xlfn.ANCHORARRAY($N$5))&lt;=2,(COUNT(_xlfn.ANCHORARRAY($N$5))-_xlfn.XMATCH($N28,_xlfn.ANCHORARRAY($N$5))+1)&lt;=2),
OR(COUNT(_xlfn._xlws.FILTER($F$101:$F$108,($F$101:$F$108=AS$3)*($G$101:$G$108=$N28)))=1,
        ISODD(COUNT(_xlfn._xlws.SORT(_xlfn._xlws.FILTER($G$101:$G$108,($F$101:$F$108=AS$3)*($G$101:$G$108&lt;=$N28)))))),
OR(COUNT(_xlfn._xlws.FILTER($F$101:$F$108,($F$101:$F$108=AS$3)*($G$101:$G$108=$N28)))=1,
        ISODD(COUNT(_xlfn._xlws.SORT(_xlfn._xlws.FILTER($F$101:$F$108,($G$101:$G$108=$N28)*($F$101:$F$108&lt;=AS$3))))))
),$L$8,""))</f>
        <v/>
      </c>
      <c r="AT28" s="21" cm="1">
        <f t="array" ref="AT28">IFERROR(ROUND(_xlfn.XLOOKUP(AT$3&amp;$N28,$F$3:$F$643&amp;$G$3:$G$643,$H$3:$H$643,""),2),
                   IF(OR(
                             OR(_xlfn.XMATCH(AT$3,_xlfn.ANCHORARRAY($P$3))&lt;=2,(COUNT(_xlfn.ANCHORARRAY($P$3))-_xlfn.XMATCH(AT$3,_xlfn.ANCHORARRAY($P$3))+1)&lt;=2),
                             OR(_xlfn.XMATCH($N28,_xlfn.ANCHORARRAY($N$5))&lt;=2,(COUNT(_xlfn.ANCHORARRAY($N$5))-_xlfn.XMATCH($N28,_xlfn.ANCHORARRAY($N$5))+1)&lt;=2),
OR(COUNT(_xlfn._xlws.FILTER($F$101:$F$108,($F$101:$F$108=AT$3)*($G$101:$G$108=$N28)))=1,
        ISODD(COUNT(_xlfn._xlws.SORT(_xlfn._xlws.FILTER($G$101:$G$108,($F$101:$F$108=AT$3)*($G$101:$G$108&lt;=$N28)))))),
OR(COUNT(_xlfn._xlws.FILTER($F$101:$F$108,($F$101:$F$108=AT$3)*($G$101:$G$108=$N28)))=1,
        ISODD(COUNT(_xlfn._xlws.SORT(_xlfn._xlws.FILTER($F$101:$F$108,($G$101:$G$108=$N28)*($F$101:$F$108&lt;=AT$3))))))
),$L$8,""))</f>
        <v>-9</v>
      </c>
      <c r="AU28" s="21" t="str" cm="1">
        <f t="array" ref="AU28">IFERROR(ROUND(_xlfn.XLOOKUP(AU$3&amp;$N28,$F$3:$F$643&amp;$G$3:$G$643,$H$3:$H$643,""),2),
                   IF(OR(
                             OR(_xlfn.XMATCH(AU$3,_xlfn.ANCHORARRAY($P$3))&lt;=2,(COUNT(_xlfn.ANCHORARRAY($P$3))-_xlfn.XMATCH(AU$3,_xlfn.ANCHORARRAY($P$3))+1)&lt;=2),
                             OR(_xlfn.XMATCH($N28,_xlfn.ANCHORARRAY($N$5))&lt;=2,(COUNT(_xlfn.ANCHORARRAY($N$5))-_xlfn.XMATCH($N28,_xlfn.ANCHORARRAY($N$5))+1)&lt;=2),
OR(COUNT(_xlfn._xlws.FILTER($F$101:$F$108,($F$101:$F$108=AU$3)*($G$101:$G$108=$N28)))=1,
        ISODD(COUNT(_xlfn._xlws.SORT(_xlfn._xlws.FILTER($G$101:$G$108,($F$101:$F$108=AU$3)*($G$101:$G$108&lt;=$N28)))))),
OR(COUNT(_xlfn._xlws.FILTER($F$101:$F$108,($F$101:$F$108=AU$3)*($G$101:$G$108=$N28)))=1,
        ISODD(COUNT(_xlfn._xlws.SORT(_xlfn._xlws.FILTER($F$101:$F$108,($G$101:$G$108=$N28)*($F$101:$F$108&lt;=AU$3))))))
),$L$8,""))</f>
        <v/>
      </c>
      <c r="AV28" s="21" cm="1">
        <f t="array" ref="AV28">IFERROR(ROUND(_xlfn.XLOOKUP(AV$3&amp;$N28,$F$3:$F$643&amp;$G$3:$G$643,$H$3:$H$643,""),2),
                   IF(OR(
                             OR(_xlfn.XMATCH(AV$3,_xlfn.ANCHORARRAY($P$3))&lt;=2,(COUNT(_xlfn.ANCHORARRAY($P$3))-_xlfn.XMATCH(AV$3,_xlfn.ANCHORARRAY($P$3))+1)&lt;=2),
                             OR(_xlfn.XMATCH($N28,_xlfn.ANCHORARRAY($N$5))&lt;=2,(COUNT(_xlfn.ANCHORARRAY($N$5))-_xlfn.XMATCH($N28,_xlfn.ANCHORARRAY($N$5))+1)&lt;=2),
OR(COUNT(_xlfn._xlws.FILTER($F$101:$F$108,($F$101:$F$108=AV$3)*($G$101:$G$108=$N28)))=1,
        ISODD(COUNT(_xlfn._xlws.SORT(_xlfn._xlws.FILTER($G$101:$G$108,($F$101:$F$108=AV$3)*($G$101:$G$108&lt;=$N28)))))),
OR(COUNT(_xlfn._xlws.FILTER($F$101:$F$108,($F$101:$F$108=AV$3)*($G$101:$G$108=$N28)))=1,
        ISODD(COUNT(_xlfn._xlws.SORT(_xlfn._xlws.FILTER($F$101:$F$108,($G$101:$G$108=$N28)*($F$101:$F$108&lt;=AV$3))))))
),$L$8,""))</f>
        <v>-9</v>
      </c>
      <c r="AW28" s="21" cm="1">
        <f t="array" ref="AW28">IFERROR(ROUND(_xlfn.XLOOKUP(AW$3&amp;$N28,$F$3:$F$643&amp;$G$3:$G$643,$H$3:$H$643,""),2),
                   IF(OR(
                             OR(_xlfn.XMATCH(AW$3,_xlfn.ANCHORARRAY($P$3))&lt;=2,(COUNT(_xlfn.ANCHORARRAY($P$3))-_xlfn.XMATCH(AW$3,_xlfn.ANCHORARRAY($P$3))+1)&lt;=2),
                             OR(_xlfn.XMATCH($N28,_xlfn.ANCHORARRAY($N$5))&lt;=2,(COUNT(_xlfn.ANCHORARRAY($N$5))-_xlfn.XMATCH($N28,_xlfn.ANCHORARRAY($N$5))+1)&lt;=2),
OR(COUNT(_xlfn._xlws.FILTER($F$101:$F$108,($F$101:$F$108=AW$3)*($G$101:$G$108=$N28)))=1,
        ISODD(COUNT(_xlfn._xlws.SORT(_xlfn._xlws.FILTER($G$101:$G$108,($F$101:$F$108=AW$3)*($G$101:$G$108&lt;=$N28)))))),
OR(COUNT(_xlfn._xlws.FILTER($F$101:$F$108,($F$101:$F$108=AW$3)*($G$101:$G$108=$N28)))=1,
        ISODD(COUNT(_xlfn._xlws.SORT(_xlfn._xlws.FILTER($F$101:$F$108,($G$101:$G$108=$N28)*($F$101:$F$108&lt;=AW$3))))))
),$L$8,""))</f>
        <v>-9</v>
      </c>
      <c r="AX28" s="21"/>
      <c r="AY28" s="21"/>
      <c r="AZ28" s="15"/>
      <c r="BA28" s="77"/>
      <c r="BB28" s="98" t="str">
        <f t="shared" si="5"/>
        <v xml:space="preserve">-9-9-9-9-9-9-9-9-9-9-9-9-9; </v>
      </c>
      <c r="BC28" s="98" t="s">
        <v>586</v>
      </c>
      <c r="BD28" s="77"/>
      <c r="BE28" s="77"/>
      <c r="BF28" s="77"/>
      <c r="BG28" s="77"/>
      <c r="BH28" s="77"/>
      <c r="BK28" s="7">
        <v>26</v>
      </c>
    </row>
    <row r="29" spans="1:64" ht="20.100000000000001" customHeight="1" x14ac:dyDescent="0.3">
      <c r="B29" s="9" t="s">
        <v>508</v>
      </c>
      <c r="C29" s="17">
        <f t="shared" si="1"/>
        <v>48.875399999999999</v>
      </c>
      <c r="D29" s="18">
        <f t="shared" si="1"/>
        <v>121.2209</v>
      </c>
      <c r="E29" s="64">
        <f t="shared" si="1"/>
        <v>-9</v>
      </c>
      <c r="F29" s="17">
        <f t="shared" si="2"/>
        <v>5.85</v>
      </c>
      <c r="G29" s="18">
        <f t="shared" si="3"/>
        <v>16.170000000000002</v>
      </c>
      <c r="H29" s="19">
        <f t="shared" si="4"/>
        <v>-9</v>
      </c>
      <c r="I29" s="8" t="str" cm="1">
        <f t="array" ref="I29">_xlfn.CONCAT(ROUND(F29:H29,2)&amp;", ")</f>
        <v xml:space="preserve">5.85, 16.17, -9, </v>
      </c>
      <c r="J29" s="8"/>
      <c r="L29"/>
      <c r="N29" s="31">
        <v>6.77</v>
      </c>
      <c r="O29" s="15"/>
      <c r="P29" s="21" cm="1">
        <f t="array" ref="P29">IFERROR(ROUND(_xlfn.XLOOKUP(P$3&amp;$N29,$F$3:$F$643&amp;$G$3:$G$643,$H$3:$H$643,""),2),
                   IF(OR(
                             OR(_xlfn.XMATCH(P$3,_xlfn.ANCHORARRAY($P$3))&lt;=2,(COUNT(_xlfn.ANCHORARRAY($P$3))-_xlfn.XMATCH(P$3,_xlfn.ANCHORARRAY($P$3))+1)&lt;=2),
                             OR(_xlfn.XMATCH($N29,_xlfn.ANCHORARRAY($N$5))&lt;=2,(COUNT(_xlfn.ANCHORARRAY($N$5))-_xlfn.XMATCH($N29,_xlfn.ANCHORARRAY($N$5))+1)&lt;=2),
OR(COUNT(_xlfn._xlws.FILTER($F$101:$F$108,($F$101:$F$108=P$3)*($G$101:$G$108=$N29)))=1,
        ISODD(COUNT(_xlfn._xlws.SORT(_xlfn._xlws.FILTER($G$101:$G$108,($F$101:$F$108=P$3)*($G$101:$G$108&lt;=$N29)))))),
OR(COUNT(_xlfn._xlws.FILTER($F$101:$F$108,($F$101:$F$108=P$3)*($G$101:$G$108=$N29)))=1,
        ISODD(COUNT(_xlfn._xlws.SORT(_xlfn._xlws.FILTER($F$101:$F$108,($G$101:$G$108=$N29)*($F$101:$F$108&lt;=P$3))))))
),$L$8,""))</f>
        <v>-9</v>
      </c>
      <c r="Q29" s="21" cm="1">
        <f t="array" ref="Q29">IFERROR(ROUND(_xlfn.XLOOKUP(Q$3&amp;$N29,$F$3:$F$643&amp;$G$3:$G$643,$H$3:$H$643,""),2),
                   IF(OR(
                             OR(_xlfn.XMATCH(Q$3,_xlfn.ANCHORARRAY($P$3))&lt;=2,(COUNT(_xlfn.ANCHORARRAY($P$3))-_xlfn.XMATCH(Q$3,_xlfn.ANCHORARRAY($P$3))+1)&lt;=2),
                             OR(_xlfn.XMATCH($N29,_xlfn.ANCHORARRAY($N$5))&lt;=2,(COUNT(_xlfn.ANCHORARRAY($N$5))-_xlfn.XMATCH($N29,_xlfn.ANCHORARRAY($N$5))+1)&lt;=2),
OR(COUNT(_xlfn._xlws.FILTER($F$101:$F$108,($F$101:$F$108=Q$3)*($G$101:$G$108=$N29)))=1,
        ISODD(COUNT(_xlfn._xlws.SORT(_xlfn._xlws.FILTER($G$101:$G$108,($F$101:$F$108=Q$3)*($G$101:$G$108&lt;=$N29)))))),
OR(COUNT(_xlfn._xlws.FILTER($F$101:$F$108,($F$101:$F$108=Q$3)*($G$101:$G$108=$N29)))=1,
        ISODD(COUNT(_xlfn._xlws.SORT(_xlfn._xlws.FILTER($F$101:$F$108,($G$101:$G$108=$N29)*($F$101:$F$108&lt;=Q$3))))))
),$L$8,""))</f>
        <v>-9</v>
      </c>
      <c r="R29" s="21" t="str" cm="1">
        <f t="array" ref="R29">IFERROR(ROUND(_xlfn.XLOOKUP(R$3&amp;$N29,$F$3:$F$643&amp;$G$3:$G$643,$H$3:$H$643,""),2),
                   IF(OR(
                             OR(_xlfn.XMATCH(R$3,_xlfn.ANCHORARRAY($P$3))&lt;=2,(COUNT(_xlfn.ANCHORARRAY($P$3))-_xlfn.XMATCH(R$3,_xlfn.ANCHORARRAY($P$3))+1)&lt;=2),
                             OR(_xlfn.XMATCH($N29,_xlfn.ANCHORARRAY($N$5))&lt;=2,(COUNT(_xlfn.ANCHORARRAY($N$5))-_xlfn.XMATCH($N29,_xlfn.ANCHORARRAY($N$5))+1)&lt;=2),
OR(COUNT(_xlfn._xlws.FILTER($F$101:$F$108,($F$101:$F$108=R$3)*($G$101:$G$108=$N29)))=1,
        ISODD(COUNT(_xlfn._xlws.SORT(_xlfn._xlws.FILTER($G$101:$G$108,($F$101:$F$108=R$3)*($G$101:$G$108&lt;=$N29)))))),
OR(COUNT(_xlfn._xlws.FILTER($F$101:$F$108,($F$101:$F$108=R$3)*($G$101:$G$108=$N29)))=1,
        ISODD(COUNT(_xlfn._xlws.SORT(_xlfn._xlws.FILTER($F$101:$F$108,($G$101:$G$108=$N29)*($F$101:$F$108&lt;=R$3))))))
),$L$8,""))</f>
        <v/>
      </c>
      <c r="S29" s="21" t="str" cm="1">
        <f t="array" ref="S29">IFERROR(ROUND(_xlfn.XLOOKUP(S$3&amp;$N29,$F$3:$F$643&amp;$G$3:$G$643,$H$3:$H$643,""),2),
                   IF(OR(
                             OR(_xlfn.XMATCH(S$3,_xlfn.ANCHORARRAY($P$3))&lt;=2,(COUNT(_xlfn.ANCHORARRAY($P$3))-_xlfn.XMATCH(S$3,_xlfn.ANCHORARRAY($P$3))+1)&lt;=2),
                             OR(_xlfn.XMATCH($N29,_xlfn.ANCHORARRAY($N$5))&lt;=2,(COUNT(_xlfn.ANCHORARRAY($N$5))-_xlfn.XMATCH($N29,_xlfn.ANCHORARRAY($N$5))+1)&lt;=2),
OR(COUNT(_xlfn._xlws.FILTER($F$101:$F$108,($F$101:$F$108=S$3)*($G$101:$G$108=$N29)))=1,
        ISODD(COUNT(_xlfn._xlws.SORT(_xlfn._xlws.FILTER($G$101:$G$108,($F$101:$F$108=S$3)*($G$101:$G$108&lt;=$N29)))))),
OR(COUNT(_xlfn._xlws.FILTER($F$101:$F$108,($F$101:$F$108=S$3)*($G$101:$G$108=$N29)))=1,
        ISODD(COUNT(_xlfn._xlws.SORT(_xlfn._xlws.FILTER($F$101:$F$108,($G$101:$G$108=$N29)*($F$101:$F$108&lt;=S$3))))))
),$L$8,""))</f>
        <v/>
      </c>
      <c r="T29" s="21" t="str" cm="1">
        <f t="array" ref="T29">IFERROR(ROUND(_xlfn.XLOOKUP(T$3&amp;$N29,$F$3:$F$643&amp;$G$3:$G$643,$H$3:$H$643,""),2),
                   IF(OR(
                             OR(_xlfn.XMATCH(T$3,_xlfn.ANCHORARRAY($P$3))&lt;=2,(COUNT(_xlfn.ANCHORARRAY($P$3))-_xlfn.XMATCH(T$3,_xlfn.ANCHORARRAY($P$3))+1)&lt;=2),
                             OR(_xlfn.XMATCH($N29,_xlfn.ANCHORARRAY($N$5))&lt;=2,(COUNT(_xlfn.ANCHORARRAY($N$5))-_xlfn.XMATCH($N29,_xlfn.ANCHORARRAY($N$5))+1)&lt;=2),
OR(COUNT(_xlfn._xlws.FILTER($F$101:$F$108,($F$101:$F$108=T$3)*($G$101:$G$108=$N29)))=1,
        ISODD(COUNT(_xlfn._xlws.SORT(_xlfn._xlws.FILTER($G$101:$G$108,($F$101:$F$108=T$3)*($G$101:$G$108&lt;=$N29)))))),
OR(COUNT(_xlfn._xlws.FILTER($F$101:$F$108,($F$101:$F$108=T$3)*($G$101:$G$108=$N29)))=1,
        ISODD(COUNT(_xlfn._xlws.SORT(_xlfn._xlws.FILTER($F$101:$F$108,($G$101:$G$108=$N29)*($F$101:$F$108&lt;=T$3))))))
),$L$8,""))</f>
        <v/>
      </c>
      <c r="U29" s="21" t="str" cm="1">
        <f t="array" ref="U29">IFERROR(ROUND(_xlfn.XLOOKUP(U$3&amp;$N29,$F$3:$F$643&amp;$G$3:$G$643,$H$3:$H$643,""),2),
                   IF(OR(
                             OR(_xlfn.XMATCH(U$3,_xlfn.ANCHORARRAY($P$3))&lt;=2,(COUNT(_xlfn.ANCHORARRAY($P$3))-_xlfn.XMATCH(U$3,_xlfn.ANCHORARRAY($P$3))+1)&lt;=2),
                             OR(_xlfn.XMATCH($N29,_xlfn.ANCHORARRAY($N$5))&lt;=2,(COUNT(_xlfn.ANCHORARRAY($N$5))-_xlfn.XMATCH($N29,_xlfn.ANCHORARRAY($N$5))+1)&lt;=2),
OR(COUNT(_xlfn._xlws.FILTER($F$101:$F$108,($F$101:$F$108=U$3)*($G$101:$G$108=$N29)))=1,
        ISODD(COUNT(_xlfn._xlws.SORT(_xlfn._xlws.FILTER($G$101:$G$108,($F$101:$F$108=U$3)*($G$101:$G$108&lt;=$N29)))))),
OR(COUNT(_xlfn._xlws.FILTER($F$101:$F$108,($F$101:$F$108=U$3)*($G$101:$G$108=$N29)))=1,
        ISODD(COUNT(_xlfn._xlws.SORT(_xlfn._xlws.FILTER($F$101:$F$108,($G$101:$G$108=$N29)*($F$101:$F$108&lt;=U$3))))))
),$L$8,""))</f>
        <v/>
      </c>
      <c r="V29" s="21" t="str" cm="1">
        <f t="array" ref="V29">IFERROR(ROUND(_xlfn.XLOOKUP(V$3&amp;$N29,$F$3:$F$643&amp;$G$3:$G$643,$H$3:$H$643,""),2),
                   IF(OR(
                             OR(_xlfn.XMATCH(V$3,_xlfn.ANCHORARRAY($P$3))&lt;=2,(COUNT(_xlfn.ANCHORARRAY($P$3))-_xlfn.XMATCH(V$3,_xlfn.ANCHORARRAY($P$3))+1)&lt;=2),
                             OR(_xlfn.XMATCH($N29,_xlfn.ANCHORARRAY($N$5))&lt;=2,(COUNT(_xlfn.ANCHORARRAY($N$5))-_xlfn.XMATCH($N29,_xlfn.ANCHORARRAY($N$5))+1)&lt;=2),
OR(COUNT(_xlfn._xlws.FILTER($F$101:$F$108,($F$101:$F$108=V$3)*($G$101:$G$108=$N29)))=1,
        ISODD(COUNT(_xlfn._xlws.SORT(_xlfn._xlws.FILTER($G$101:$G$108,($F$101:$F$108=V$3)*($G$101:$G$108&lt;=$N29)))))),
OR(COUNT(_xlfn._xlws.FILTER($F$101:$F$108,($F$101:$F$108=V$3)*($G$101:$G$108=$N29)))=1,
        ISODD(COUNT(_xlfn._xlws.SORT(_xlfn._xlws.FILTER($F$101:$F$108,($G$101:$G$108=$N29)*($F$101:$F$108&lt;=V$3))))))
),$L$8,""))</f>
        <v/>
      </c>
      <c r="W29" s="21" cm="1">
        <f t="array" ref="W29">IFERROR(ROUND(_xlfn.XLOOKUP(W$3&amp;$N29,$F$3:$F$643&amp;$G$3:$G$643,$H$3:$H$643,""),2),
                   IF(OR(
                             OR(_xlfn.XMATCH(W$3,_xlfn.ANCHORARRAY($P$3))&lt;=2,(COUNT(_xlfn.ANCHORARRAY($P$3))-_xlfn.XMATCH(W$3,_xlfn.ANCHORARRAY($P$3))+1)&lt;=2),
                             OR(_xlfn.XMATCH($N29,_xlfn.ANCHORARRAY($N$5))&lt;=2,(COUNT(_xlfn.ANCHORARRAY($N$5))-_xlfn.XMATCH($N29,_xlfn.ANCHORARRAY($N$5))+1)&lt;=2),
OR(COUNT(_xlfn._xlws.FILTER($F$101:$F$108,($F$101:$F$108=W$3)*($G$101:$G$108=$N29)))=1,
        ISODD(COUNT(_xlfn._xlws.SORT(_xlfn._xlws.FILTER($G$101:$G$108,($F$101:$F$108=W$3)*($G$101:$G$108&lt;=$N29)))))),
OR(COUNT(_xlfn._xlws.FILTER($F$101:$F$108,($F$101:$F$108=W$3)*($G$101:$G$108=$N29)))=1,
        ISODD(COUNT(_xlfn._xlws.SORT(_xlfn._xlws.FILTER($F$101:$F$108,($G$101:$G$108=$N29)*($F$101:$F$108&lt;=W$3))))))
),$L$8,""))</f>
        <v>-9</v>
      </c>
      <c r="X29" s="21" t="str" cm="1">
        <f t="array" ref="X29">IFERROR(ROUND(_xlfn.XLOOKUP(X$3&amp;$N29,$F$3:$F$643&amp;$G$3:$G$643,$H$3:$H$643,""),2),
                   IF(OR(
                             OR(_xlfn.XMATCH(X$3,_xlfn.ANCHORARRAY($P$3))&lt;=2,(COUNT(_xlfn.ANCHORARRAY($P$3))-_xlfn.XMATCH(X$3,_xlfn.ANCHORARRAY($P$3))+1)&lt;=2),
                             OR(_xlfn.XMATCH($N29,_xlfn.ANCHORARRAY($N$5))&lt;=2,(COUNT(_xlfn.ANCHORARRAY($N$5))-_xlfn.XMATCH($N29,_xlfn.ANCHORARRAY($N$5))+1)&lt;=2),
OR(COUNT(_xlfn._xlws.FILTER($F$101:$F$108,($F$101:$F$108=X$3)*($G$101:$G$108=$N29)))=1,
        ISODD(COUNT(_xlfn._xlws.SORT(_xlfn._xlws.FILTER($G$101:$G$108,($F$101:$F$108=X$3)*($G$101:$G$108&lt;=$N29)))))),
OR(COUNT(_xlfn._xlws.FILTER($F$101:$F$108,($F$101:$F$108=X$3)*($G$101:$G$108=$N29)))=1,
        ISODD(COUNT(_xlfn._xlws.SORT(_xlfn._xlws.FILTER($F$101:$F$108,($G$101:$G$108=$N29)*($F$101:$F$108&lt;=X$3))))))
),$L$8,""))</f>
        <v/>
      </c>
      <c r="Y29" s="21" t="str" cm="1">
        <f t="array" ref="Y29">IFERROR(ROUND(_xlfn.XLOOKUP(Y$3&amp;$N29,$F$3:$F$643&amp;$G$3:$G$643,$H$3:$H$643,""),2),
                   IF(OR(
                             OR(_xlfn.XMATCH(Y$3,_xlfn.ANCHORARRAY($P$3))&lt;=2,(COUNT(_xlfn.ANCHORARRAY($P$3))-_xlfn.XMATCH(Y$3,_xlfn.ANCHORARRAY($P$3))+1)&lt;=2),
                             OR(_xlfn.XMATCH($N29,_xlfn.ANCHORARRAY($N$5))&lt;=2,(COUNT(_xlfn.ANCHORARRAY($N$5))-_xlfn.XMATCH($N29,_xlfn.ANCHORARRAY($N$5))+1)&lt;=2),
OR(COUNT(_xlfn._xlws.FILTER($F$101:$F$108,($F$101:$F$108=Y$3)*($G$101:$G$108=$N29)))=1,
        ISODD(COUNT(_xlfn._xlws.SORT(_xlfn._xlws.FILTER($G$101:$G$108,($F$101:$F$108=Y$3)*($G$101:$G$108&lt;=$N29)))))),
OR(COUNT(_xlfn._xlws.FILTER($F$101:$F$108,($F$101:$F$108=Y$3)*($G$101:$G$108=$N29)))=1,
        ISODD(COUNT(_xlfn._xlws.SORT(_xlfn._xlws.FILTER($F$101:$F$108,($G$101:$G$108=$N29)*($F$101:$F$108&lt;=Y$3))))))
),$L$8,""))</f>
        <v/>
      </c>
      <c r="Z29" s="21" t="str" cm="1">
        <f t="array" ref="Z29">IFERROR(ROUND(_xlfn.XLOOKUP(Z$3&amp;$N29,$F$3:$F$643&amp;$G$3:$G$643,$H$3:$H$643,""),2),
                   IF(OR(
                             OR(_xlfn.XMATCH(Z$3,_xlfn.ANCHORARRAY($P$3))&lt;=2,(COUNT(_xlfn.ANCHORARRAY($P$3))-_xlfn.XMATCH(Z$3,_xlfn.ANCHORARRAY($P$3))+1)&lt;=2),
                             OR(_xlfn.XMATCH($N29,_xlfn.ANCHORARRAY($N$5))&lt;=2,(COUNT(_xlfn.ANCHORARRAY($N$5))-_xlfn.XMATCH($N29,_xlfn.ANCHORARRAY($N$5))+1)&lt;=2),
OR(COUNT(_xlfn._xlws.FILTER($F$101:$F$108,($F$101:$F$108=Z$3)*($G$101:$G$108=$N29)))=1,
        ISODD(COUNT(_xlfn._xlws.SORT(_xlfn._xlws.FILTER($G$101:$G$108,($F$101:$F$108=Z$3)*($G$101:$G$108&lt;=$N29)))))),
OR(COUNT(_xlfn._xlws.FILTER($F$101:$F$108,($F$101:$F$108=Z$3)*($G$101:$G$108=$N29)))=1,
        ISODD(COUNT(_xlfn._xlws.SORT(_xlfn._xlws.FILTER($F$101:$F$108,($G$101:$G$108=$N29)*($F$101:$F$108&lt;=Z$3))))))
),$L$8,""))</f>
        <v/>
      </c>
      <c r="AA29" s="21" t="str" cm="1">
        <f t="array" ref="AA29">IFERROR(ROUND(_xlfn.XLOOKUP(AA$3&amp;$N29,$F$3:$F$643&amp;$G$3:$G$643,$H$3:$H$643,""),2),
                   IF(OR(
                             OR(_xlfn.XMATCH(AA$3,_xlfn.ANCHORARRAY($P$3))&lt;=2,(COUNT(_xlfn.ANCHORARRAY($P$3))-_xlfn.XMATCH(AA$3,_xlfn.ANCHORARRAY($P$3))+1)&lt;=2),
                             OR(_xlfn.XMATCH($N29,_xlfn.ANCHORARRAY($N$5))&lt;=2,(COUNT(_xlfn.ANCHORARRAY($N$5))-_xlfn.XMATCH($N29,_xlfn.ANCHORARRAY($N$5))+1)&lt;=2),
OR(COUNT(_xlfn._xlws.FILTER($F$101:$F$108,($F$101:$F$108=AA$3)*($G$101:$G$108=$N29)))=1,
        ISODD(COUNT(_xlfn._xlws.SORT(_xlfn._xlws.FILTER($G$101:$G$108,($F$101:$F$108=AA$3)*($G$101:$G$108&lt;=$N29)))))),
OR(COUNT(_xlfn._xlws.FILTER($F$101:$F$108,($F$101:$F$108=AA$3)*($G$101:$G$108=$N29)))=1,
        ISODD(COUNT(_xlfn._xlws.SORT(_xlfn._xlws.FILTER($F$101:$F$108,($G$101:$G$108=$N29)*($F$101:$F$108&lt;=AA$3))))))
),$L$8,""))</f>
        <v/>
      </c>
      <c r="AB29" s="21" t="str" cm="1">
        <f t="array" ref="AB29">IFERROR(ROUND(_xlfn.XLOOKUP(AB$3&amp;$N29,$F$3:$F$643&amp;$G$3:$G$643,$H$3:$H$643,""),2),
                   IF(OR(
                             OR(_xlfn.XMATCH(AB$3,_xlfn.ANCHORARRAY($P$3))&lt;=2,(COUNT(_xlfn.ANCHORARRAY($P$3))-_xlfn.XMATCH(AB$3,_xlfn.ANCHORARRAY($P$3))+1)&lt;=2),
                             OR(_xlfn.XMATCH($N29,_xlfn.ANCHORARRAY($N$5))&lt;=2,(COUNT(_xlfn.ANCHORARRAY($N$5))-_xlfn.XMATCH($N29,_xlfn.ANCHORARRAY($N$5))+1)&lt;=2),
OR(COUNT(_xlfn._xlws.FILTER($F$101:$F$108,($F$101:$F$108=AB$3)*($G$101:$G$108=$N29)))=1,
        ISODD(COUNT(_xlfn._xlws.SORT(_xlfn._xlws.FILTER($G$101:$G$108,($F$101:$F$108=AB$3)*($G$101:$G$108&lt;=$N29)))))),
OR(COUNT(_xlfn._xlws.FILTER($F$101:$F$108,($F$101:$F$108=AB$3)*($G$101:$G$108=$N29)))=1,
        ISODD(COUNT(_xlfn._xlws.SORT(_xlfn._xlws.FILTER($F$101:$F$108,($G$101:$G$108=$N29)*($F$101:$F$108&lt;=AB$3))))))
),$L$8,""))</f>
        <v/>
      </c>
      <c r="AC29" s="21" cm="1">
        <f t="array" ref="AC29">IFERROR(ROUND(_xlfn.XLOOKUP(AC$3&amp;$N29,$F$3:$F$643&amp;$G$3:$G$643,$H$3:$H$643,""),2),
                   IF(OR(
                             OR(_xlfn.XMATCH(AC$3,_xlfn.ANCHORARRAY($P$3))&lt;=2,(COUNT(_xlfn.ANCHORARRAY($P$3))-_xlfn.XMATCH(AC$3,_xlfn.ANCHORARRAY($P$3))+1)&lt;=2),
                             OR(_xlfn.XMATCH($N29,_xlfn.ANCHORARRAY($N$5))&lt;=2,(COUNT(_xlfn.ANCHORARRAY($N$5))-_xlfn.XMATCH($N29,_xlfn.ANCHORARRAY($N$5))+1)&lt;=2),
OR(COUNT(_xlfn._xlws.FILTER($F$101:$F$108,($F$101:$F$108=AC$3)*($G$101:$G$108=$N29)))=1,
        ISODD(COUNT(_xlfn._xlws.SORT(_xlfn._xlws.FILTER($G$101:$G$108,($F$101:$F$108=AC$3)*($G$101:$G$108&lt;=$N29)))))),
OR(COUNT(_xlfn._xlws.FILTER($F$101:$F$108,($F$101:$F$108=AC$3)*($G$101:$G$108=$N29)))=1,
        ISODD(COUNT(_xlfn._xlws.SORT(_xlfn._xlws.FILTER($F$101:$F$108,($G$101:$G$108=$N29)*($F$101:$F$108&lt;=AC$3))))))
),$L$8,""))</f>
        <v>-9</v>
      </c>
      <c r="AD29" s="21" t="str" cm="1">
        <f t="array" ref="AD29">IFERROR(ROUND(_xlfn.XLOOKUP(AD$3&amp;$N29,$F$3:$F$643&amp;$G$3:$G$643,$H$3:$H$643,""),2),
                   IF(OR(
                             OR(_xlfn.XMATCH(AD$3,_xlfn.ANCHORARRAY($P$3))&lt;=2,(COUNT(_xlfn.ANCHORARRAY($P$3))-_xlfn.XMATCH(AD$3,_xlfn.ANCHORARRAY($P$3))+1)&lt;=2),
                             OR(_xlfn.XMATCH($N29,_xlfn.ANCHORARRAY($N$5))&lt;=2,(COUNT(_xlfn.ANCHORARRAY($N$5))-_xlfn.XMATCH($N29,_xlfn.ANCHORARRAY($N$5))+1)&lt;=2),
OR(COUNT(_xlfn._xlws.FILTER($F$101:$F$108,($F$101:$F$108=AD$3)*($G$101:$G$108=$N29)))=1,
        ISODD(COUNT(_xlfn._xlws.SORT(_xlfn._xlws.FILTER($G$101:$G$108,($F$101:$F$108=AD$3)*($G$101:$G$108&lt;=$N29)))))),
OR(COUNT(_xlfn._xlws.FILTER($F$101:$F$108,($F$101:$F$108=AD$3)*($G$101:$G$108=$N29)))=1,
        ISODD(COUNT(_xlfn._xlws.SORT(_xlfn._xlws.FILTER($F$101:$F$108,($G$101:$G$108=$N29)*($F$101:$F$108&lt;=AD$3))))))
),$L$8,""))</f>
        <v/>
      </c>
      <c r="AE29" s="21" t="str" cm="1">
        <f t="array" ref="AE29">IFERROR(ROUND(_xlfn.XLOOKUP(AE$3&amp;$N29,$F$3:$F$643&amp;$G$3:$G$643,$H$3:$H$643,""),2),
                   IF(OR(
                             OR(_xlfn.XMATCH(AE$3,_xlfn.ANCHORARRAY($P$3))&lt;=2,(COUNT(_xlfn.ANCHORARRAY($P$3))-_xlfn.XMATCH(AE$3,_xlfn.ANCHORARRAY($P$3))+1)&lt;=2),
                             OR(_xlfn.XMATCH($N29,_xlfn.ANCHORARRAY($N$5))&lt;=2,(COUNT(_xlfn.ANCHORARRAY($N$5))-_xlfn.XMATCH($N29,_xlfn.ANCHORARRAY($N$5))+1)&lt;=2),
OR(COUNT(_xlfn._xlws.FILTER($F$101:$F$108,($F$101:$F$108=AE$3)*($G$101:$G$108=$N29)))=1,
        ISODD(COUNT(_xlfn._xlws.SORT(_xlfn._xlws.FILTER($G$101:$G$108,($F$101:$F$108=AE$3)*($G$101:$G$108&lt;=$N29)))))),
OR(COUNT(_xlfn._xlws.FILTER($F$101:$F$108,($F$101:$F$108=AE$3)*($G$101:$G$108=$N29)))=1,
        ISODD(COUNT(_xlfn._xlws.SORT(_xlfn._xlws.FILTER($F$101:$F$108,($G$101:$G$108=$N29)*($F$101:$F$108&lt;=AE$3))))))
),$L$8,""))</f>
        <v/>
      </c>
      <c r="AF29" s="21" t="str" cm="1">
        <f t="array" ref="AF29">IFERROR(ROUND(_xlfn.XLOOKUP(AF$3&amp;$N29,$F$3:$F$643&amp;$G$3:$G$643,$H$3:$H$643,""),2),
                   IF(OR(
                             OR(_xlfn.XMATCH(AF$3,_xlfn.ANCHORARRAY($P$3))&lt;=2,(COUNT(_xlfn.ANCHORARRAY($P$3))-_xlfn.XMATCH(AF$3,_xlfn.ANCHORARRAY($P$3))+1)&lt;=2),
                             OR(_xlfn.XMATCH($N29,_xlfn.ANCHORARRAY($N$5))&lt;=2,(COUNT(_xlfn.ANCHORARRAY($N$5))-_xlfn.XMATCH($N29,_xlfn.ANCHORARRAY($N$5))+1)&lt;=2),
OR(COUNT(_xlfn._xlws.FILTER($F$101:$F$108,($F$101:$F$108=AF$3)*($G$101:$G$108=$N29)))=1,
        ISODD(COUNT(_xlfn._xlws.SORT(_xlfn._xlws.FILTER($G$101:$G$108,($F$101:$F$108=AF$3)*($G$101:$G$108&lt;=$N29)))))),
OR(COUNT(_xlfn._xlws.FILTER($F$101:$F$108,($F$101:$F$108=AF$3)*($G$101:$G$108=$N29)))=1,
        ISODD(COUNT(_xlfn._xlws.SORT(_xlfn._xlws.FILTER($F$101:$F$108,($G$101:$G$108=$N29)*($F$101:$F$108&lt;=AF$3))))))
),$L$8,""))</f>
        <v/>
      </c>
      <c r="AG29" s="21" t="str" cm="1">
        <f t="array" ref="AG29">IFERROR(ROUND(_xlfn.XLOOKUP(AG$3&amp;$N29,$F$3:$F$643&amp;$G$3:$G$643,$H$3:$H$643,""),2),
                   IF(OR(
                             OR(_xlfn.XMATCH(AG$3,_xlfn.ANCHORARRAY($P$3))&lt;=2,(COUNT(_xlfn.ANCHORARRAY($P$3))-_xlfn.XMATCH(AG$3,_xlfn.ANCHORARRAY($P$3))+1)&lt;=2),
                             OR(_xlfn.XMATCH($N29,_xlfn.ANCHORARRAY($N$5))&lt;=2,(COUNT(_xlfn.ANCHORARRAY($N$5))-_xlfn.XMATCH($N29,_xlfn.ANCHORARRAY($N$5))+1)&lt;=2),
OR(COUNT(_xlfn._xlws.FILTER($F$101:$F$108,($F$101:$F$108=AG$3)*($G$101:$G$108=$N29)))=1,
        ISODD(COUNT(_xlfn._xlws.SORT(_xlfn._xlws.FILTER($G$101:$G$108,($F$101:$F$108=AG$3)*($G$101:$G$108&lt;=$N29)))))),
OR(COUNT(_xlfn._xlws.FILTER($F$101:$F$108,($F$101:$F$108=AG$3)*($G$101:$G$108=$N29)))=1,
        ISODD(COUNT(_xlfn._xlws.SORT(_xlfn._xlws.FILTER($F$101:$F$108,($G$101:$G$108=$N29)*($F$101:$F$108&lt;=AG$3))))))
),$L$8,""))</f>
        <v/>
      </c>
      <c r="AH29" s="21" cm="1">
        <f t="array" ref="AH29">IFERROR(ROUND(_xlfn.XLOOKUP(AH$3&amp;$N29,$F$3:$F$643&amp;$G$3:$G$643,$H$3:$H$643,""),2),
                   IF(OR(
                             OR(_xlfn.XMATCH(AH$3,_xlfn.ANCHORARRAY($P$3))&lt;=2,(COUNT(_xlfn.ANCHORARRAY($P$3))-_xlfn.XMATCH(AH$3,_xlfn.ANCHORARRAY($P$3))+1)&lt;=2),
                             OR(_xlfn.XMATCH($N29,_xlfn.ANCHORARRAY($N$5))&lt;=2,(COUNT(_xlfn.ANCHORARRAY($N$5))-_xlfn.XMATCH($N29,_xlfn.ANCHORARRAY($N$5))+1)&lt;=2),
OR(COUNT(_xlfn._xlws.FILTER($F$101:$F$108,($F$101:$F$108=AH$3)*($G$101:$G$108=$N29)))=1,
        ISODD(COUNT(_xlfn._xlws.SORT(_xlfn._xlws.FILTER($G$101:$G$108,($F$101:$F$108=AH$3)*($G$101:$G$108&lt;=$N29)))))),
OR(COUNT(_xlfn._xlws.FILTER($F$101:$F$108,($F$101:$F$108=AH$3)*($G$101:$G$108=$N29)))=1,
        ISODD(COUNT(_xlfn._xlws.SORT(_xlfn._xlws.FILTER($F$101:$F$108,($G$101:$G$108=$N29)*($F$101:$F$108&lt;=AH$3))))))
),$L$8,""))</f>
        <v>0.4</v>
      </c>
      <c r="AI29" s="21" t="str" cm="1">
        <f t="array" ref="AI29">IFERROR(ROUND(_xlfn.XLOOKUP(AI$3&amp;$N29,$F$3:$F$643&amp;$G$3:$G$643,$H$3:$H$643,""),2),
                   IF(OR(
                             OR(_xlfn.XMATCH(AI$3,_xlfn.ANCHORARRAY($P$3))&lt;=2,(COUNT(_xlfn.ANCHORARRAY($P$3))-_xlfn.XMATCH(AI$3,_xlfn.ANCHORARRAY($P$3))+1)&lt;=2),
                             OR(_xlfn.XMATCH($N29,_xlfn.ANCHORARRAY($N$5))&lt;=2,(COUNT(_xlfn.ANCHORARRAY($N$5))-_xlfn.XMATCH($N29,_xlfn.ANCHORARRAY($N$5))+1)&lt;=2),
OR(COUNT(_xlfn._xlws.FILTER($F$101:$F$108,($F$101:$F$108=AI$3)*($G$101:$G$108=$N29)))=1,
        ISODD(COUNT(_xlfn._xlws.SORT(_xlfn._xlws.FILTER($G$101:$G$108,($F$101:$F$108=AI$3)*($G$101:$G$108&lt;=$N29)))))),
OR(COUNT(_xlfn._xlws.FILTER($F$101:$F$108,($F$101:$F$108=AI$3)*($G$101:$G$108=$N29)))=1,
        ISODD(COUNT(_xlfn._xlws.SORT(_xlfn._xlws.FILTER($F$101:$F$108,($G$101:$G$108=$N29)*($F$101:$F$108&lt;=AI$3))))))
),$L$8,""))</f>
        <v/>
      </c>
      <c r="AJ29" s="21" cm="1">
        <f t="array" ref="AJ29">IFERROR(ROUND(_xlfn.XLOOKUP(AJ$3&amp;$N29,$F$3:$F$643&amp;$G$3:$G$643,$H$3:$H$643,""),2),
                   IF(OR(
                             OR(_xlfn.XMATCH(AJ$3,_xlfn.ANCHORARRAY($P$3))&lt;=2,(COUNT(_xlfn.ANCHORARRAY($P$3))-_xlfn.XMATCH(AJ$3,_xlfn.ANCHORARRAY($P$3))+1)&lt;=2),
                             OR(_xlfn.XMATCH($N29,_xlfn.ANCHORARRAY($N$5))&lt;=2,(COUNT(_xlfn.ANCHORARRAY($N$5))-_xlfn.XMATCH($N29,_xlfn.ANCHORARRAY($N$5))+1)&lt;=2),
OR(COUNT(_xlfn._xlws.FILTER($F$101:$F$108,($F$101:$F$108=AJ$3)*($G$101:$G$108=$N29)))=1,
        ISODD(COUNT(_xlfn._xlws.SORT(_xlfn._xlws.FILTER($G$101:$G$108,($F$101:$F$108=AJ$3)*($G$101:$G$108&lt;=$N29)))))),
OR(COUNT(_xlfn._xlws.FILTER($F$101:$F$108,($F$101:$F$108=AJ$3)*($G$101:$G$108=$N29)))=1,
        ISODD(COUNT(_xlfn._xlws.SORT(_xlfn._xlws.FILTER($F$101:$F$108,($G$101:$G$108=$N29)*($F$101:$F$108&lt;=AJ$3))))))
),$L$8,""))</f>
        <v>0</v>
      </c>
      <c r="AK29" s="21" t="str" cm="1">
        <f t="array" ref="AK29">IFERROR(ROUND(_xlfn.XLOOKUP(AK$3&amp;$N29,$F$3:$F$643&amp;$G$3:$G$643,$H$3:$H$643,""),2),
                   IF(OR(
                             OR(_xlfn.XMATCH(AK$3,_xlfn.ANCHORARRAY($P$3))&lt;=2,(COUNT(_xlfn.ANCHORARRAY($P$3))-_xlfn.XMATCH(AK$3,_xlfn.ANCHORARRAY($P$3))+1)&lt;=2),
                             OR(_xlfn.XMATCH($N29,_xlfn.ANCHORARRAY($N$5))&lt;=2,(COUNT(_xlfn.ANCHORARRAY($N$5))-_xlfn.XMATCH($N29,_xlfn.ANCHORARRAY($N$5))+1)&lt;=2),
OR(COUNT(_xlfn._xlws.FILTER($F$101:$F$108,($F$101:$F$108=AK$3)*($G$101:$G$108=$N29)))=1,
        ISODD(COUNT(_xlfn._xlws.SORT(_xlfn._xlws.FILTER($G$101:$G$108,($F$101:$F$108=AK$3)*($G$101:$G$108&lt;=$N29)))))),
OR(COUNT(_xlfn._xlws.FILTER($F$101:$F$108,($F$101:$F$108=AK$3)*($G$101:$G$108=$N29)))=1,
        ISODD(COUNT(_xlfn._xlws.SORT(_xlfn._xlws.FILTER($F$101:$F$108,($G$101:$G$108=$N29)*($F$101:$F$108&lt;=AK$3))))))
),$L$8,""))</f>
        <v/>
      </c>
      <c r="AL29" s="21" cm="1">
        <f t="array" ref="AL29">IFERROR(ROUND(_xlfn.XLOOKUP(AL$3&amp;$N29,$F$3:$F$643&amp;$G$3:$G$643,$H$3:$H$643,""),2),
                   IF(OR(
                             OR(_xlfn.XMATCH(AL$3,_xlfn.ANCHORARRAY($P$3))&lt;=2,(COUNT(_xlfn.ANCHORARRAY($P$3))-_xlfn.XMATCH(AL$3,_xlfn.ANCHORARRAY($P$3))+1)&lt;=2),
                             OR(_xlfn.XMATCH($N29,_xlfn.ANCHORARRAY($N$5))&lt;=2,(COUNT(_xlfn.ANCHORARRAY($N$5))-_xlfn.XMATCH($N29,_xlfn.ANCHORARRAY($N$5))+1)&lt;=2),
OR(COUNT(_xlfn._xlws.FILTER($F$101:$F$108,($F$101:$F$108=AL$3)*($G$101:$G$108=$N29)))=1,
        ISODD(COUNT(_xlfn._xlws.SORT(_xlfn._xlws.FILTER($G$101:$G$108,($F$101:$F$108=AL$3)*($G$101:$G$108&lt;=$N29)))))),
OR(COUNT(_xlfn._xlws.FILTER($F$101:$F$108,($F$101:$F$108=AL$3)*($G$101:$G$108=$N29)))=1,
        ISODD(COUNT(_xlfn._xlws.SORT(_xlfn._xlws.FILTER($F$101:$F$108,($G$101:$G$108=$N29)*($F$101:$F$108&lt;=AL$3))))))
),$L$8,""))</f>
        <v>0</v>
      </c>
      <c r="AM29" s="21" cm="1">
        <f t="array" ref="AM29">IFERROR(ROUND(_xlfn.XLOOKUP(AM$3&amp;$N29,$F$3:$F$643&amp;$G$3:$G$643,$H$3:$H$643,""),2),
                   IF(OR(
                             OR(_xlfn.XMATCH(AM$3,_xlfn.ANCHORARRAY($P$3))&lt;=2,(COUNT(_xlfn.ANCHORARRAY($P$3))-_xlfn.XMATCH(AM$3,_xlfn.ANCHORARRAY($P$3))+1)&lt;=2),
                             OR(_xlfn.XMATCH($N29,_xlfn.ANCHORARRAY($N$5))&lt;=2,(COUNT(_xlfn.ANCHORARRAY($N$5))-_xlfn.XMATCH($N29,_xlfn.ANCHORARRAY($N$5))+1)&lt;=2),
OR(COUNT(_xlfn._xlws.FILTER($F$101:$F$108,($F$101:$F$108=AM$3)*($G$101:$G$108=$N29)))=1,
        ISODD(COUNT(_xlfn._xlws.SORT(_xlfn._xlws.FILTER($G$101:$G$108,($F$101:$F$108=AM$3)*($G$101:$G$108&lt;=$N29)))))),
OR(COUNT(_xlfn._xlws.FILTER($F$101:$F$108,($F$101:$F$108=AM$3)*($G$101:$G$108=$N29)))=1,
        ISODD(COUNT(_xlfn._xlws.SORT(_xlfn._xlws.FILTER($F$101:$F$108,($G$101:$G$108=$N29)*($F$101:$F$108&lt;=AM$3))))))
),$L$8,""))</f>
        <v>-9</v>
      </c>
      <c r="AN29" s="21" t="str" cm="1">
        <f t="array" ref="AN29">IFERROR(ROUND(_xlfn.XLOOKUP(AN$3&amp;$N29,$F$3:$F$643&amp;$G$3:$G$643,$H$3:$H$643,""),2),
                   IF(OR(
                             OR(_xlfn.XMATCH(AN$3,_xlfn.ANCHORARRAY($P$3))&lt;=2,(COUNT(_xlfn.ANCHORARRAY($P$3))-_xlfn.XMATCH(AN$3,_xlfn.ANCHORARRAY($P$3))+1)&lt;=2),
                             OR(_xlfn.XMATCH($N29,_xlfn.ANCHORARRAY($N$5))&lt;=2,(COUNT(_xlfn.ANCHORARRAY($N$5))-_xlfn.XMATCH($N29,_xlfn.ANCHORARRAY($N$5))+1)&lt;=2),
OR(COUNT(_xlfn._xlws.FILTER($F$101:$F$108,($F$101:$F$108=AN$3)*($G$101:$G$108=$N29)))=1,
        ISODD(COUNT(_xlfn._xlws.SORT(_xlfn._xlws.FILTER($G$101:$G$108,($F$101:$F$108=AN$3)*($G$101:$G$108&lt;=$N29)))))),
OR(COUNT(_xlfn._xlws.FILTER($F$101:$F$108,($F$101:$F$108=AN$3)*($G$101:$G$108=$N29)))=1,
        ISODD(COUNT(_xlfn._xlws.SORT(_xlfn._xlws.FILTER($F$101:$F$108,($G$101:$G$108=$N29)*($F$101:$F$108&lt;=AN$3))))))
),$L$8,""))</f>
        <v/>
      </c>
      <c r="AO29" s="21" t="str" cm="1">
        <f t="array" ref="AO29">IFERROR(ROUND(_xlfn.XLOOKUP(AO$3&amp;$N29,$F$3:$F$643&amp;$G$3:$G$643,$H$3:$H$643,""),2),
                   IF(OR(
                             OR(_xlfn.XMATCH(AO$3,_xlfn.ANCHORARRAY($P$3))&lt;=2,(COUNT(_xlfn.ANCHORARRAY($P$3))-_xlfn.XMATCH(AO$3,_xlfn.ANCHORARRAY($P$3))+1)&lt;=2),
                             OR(_xlfn.XMATCH($N29,_xlfn.ANCHORARRAY($N$5))&lt;=2,(COUNT(_xlfn.ANCHORARRAY($N$5))-_xlfn.XMATCH($N29,_xlfn.ANCHORARRAY($N$5))+1)&lt;=2),
OR(COUNT(_xlfn._xlws.FILTER($F$101:$F$108,($F$101:$F$108=AO$3)*($G$101:$G$108=$N29)))=1,
        ISODD(COUNT(_xlfn._xlws.SORT(_xlfn._xlws.FILTER($G$101:$G$108,($F$101:$F$108=AO$3)*($G$101:$G$108&lt;=$N29)))))),
OR(COUNT(_xlfn._xlws.FILTER($F$101:$F$108,($F$101:$F$108=AO$3)*($G$101:$G$108=$N29)))=1,
        ISODD(COUNT(_xlfn._xlws.SORT(_xlfn._xlws.FILTER($F$101:$F$108,($G$101:$G$108=$N29)*($F$101:$F$108&lt;=AO$3))))))
),$L$8,""))</f>
        <v/>
      </c>
      <c r="AP29" s="21" cm="1">
        <f t="array" ref="AP29">IFERROR(ROUND(_xlfn.XLOOKUP(AP$3&amp;$N29,$F$3:$F$643&amp;$G$3:$G$643,$H$3:$H$643,""),2),
                   IF(OR(
                             OR(_xlfn.XMATCH(AP$3,_xlfn.ANCHORARRAY($P$3))&lt;=2,(COUNT(_xlfn.ANCHORARRAY($P$3))-_xlfn.XMATCH(AP$3,_xlfn.ANCHORARRAY($P$3))+1)&lt;=2),
                             OR(_xlfn.XMATCH($N29,_xlfn.ANCHORARRAY($N$5))&lt;=2,(COUNT(_xlfn.ANCHORARRAY($N$5))-_xlfn.XMATCH($N29,_xlfn.ANCHORARRAY($N$5))+1)&lt;=2),
OR(COUNT(_xlfn._xlws.FILTER($F$101:$F$108,($F$101:$F$108=AP$3)*($G$101:$G$108=$N29)))=1,
        ISODD(COUNT(_xlfn._xlws.SORT(_xlfn._xlws.FILTER($G$101:$G$108,($F$101:$F$108=AP$3)*($G$101:$G$108&lt;=$N29)))))),
OR(COUNT(_xlfn._xlws.FILTER($F$101:$F$108,($F$101:$F$108=AP$3)*($G$101:$G$108=$N29)))=1,
        ISODD(COUNT(_xlfn._xlws.SORT(_xlfn._xlws.FILTER($F$101:$F$108,($G$101:$G$108=$N29)*($F$101:$F$108&lt;=AP$3))))))
),$L$8,""))</f>
        <v>-9</v>
      </c>
      <c r="AQ29" s="21" t="str" cm="1">
        <f t="array" ref="AQ29">IFERROR(ROUND(_xlfn.XLOOKUP(AQ$3&amp;$N29,$F$3:$F$643&amp;$G$3:$G$643,$H$3:$H$643,""),2),
                   IF(OR(
                             OR(_xlfn.XMATCH(AQ$3,_xlfn.ANCHORARRAY($P$3))&lt;=2,(COUNT(_xlfn.ANCHORARRAY($P$3))-_xlfn.XMATCH(AQ$3,_xlfn.ANCHORARRAY($P$3))+1)&lt;=2),
                             OR(_xlfn.XMATCH($N29,_xlfn.ANCHORARRAY($N$5))&lt;=2,(COUNT(_xlfn.ANCHORARRAY($N$5))-_xlfn.XMATCH($N29,_xlfn.ANCHORARRAY($N$5))+1)&lt;=2),
OR(COUNT(_xlfn._xlws.FILTER($F$101:$F$108,($F$101:$F$108=AQ$3)*($G$101:$G$108=$N29)))=1,
        ISODD(COUNT(_xlfn._xlws.SORT(_xlfn._xlws.FILTER($G$101:$G$108,($F$101:$F$108=AQ$3)*($G$101:$G$108&lt;=$N29)))))),
OR(COUNT(_xlfn._xlws.FILTER($F$101:$F$108,($F$101:$F$108=AQ$3)*($G$101:$G$108=$N29)))=1,
        ISODD(COUNT(_xlfn._xlws.SORT(_xlfn._xlws.FILTER($F$101:$F$108,($G$101:$G$108=$N29)*($F$101:$F$108&lt;=AQ$3))))))
),$L$8,""))</f>
        <v/>
      </c>
      <c r="AR29" s="21" cm="1">
        <f t="array" ref="AR29">IFERROR(ROUND(_xlfn.XLOOKUP(AR$3&amp;$N29,$F$3:$F$643&amp;$G$3:$G$643,$H$3:$H$643,""),2),
                   IF(OR(
                             OR(_xlfn.XMATCH(AR$3,_xlfn.ANCHORARRAY($P$3))&lt;=2,(COUNT(_xlfn.ANCHORARRAY($P$3))-_xlfn.XMATCH(AR$3,_xlfn.ANCHORARRAY($P$3))+1)&lt;=2),
                             OR(_xlfn.XMATCH($N29,_xlfn.ANCHORARRAY($N$5))&lt;=2,(COUNT(_xlfn.ANCHORARRAY($N$5))-_xlfn.XMATCH($N29,_xlfn.ANCHORARRAY($N$5))+1)&lt;=2),
OR(COUNT(_xlfn._xlws.FILTER($F$101:$F$108,($F$101:$F$108=AR$3)*($G$101:$G$108=$N29)))=1,
        ISODD(COUNT(_xlfn._xlws.SORT(_xlfn._xlws.FILTER($G$101:$G$108,($F$101:$F$108=AR$3)*($G$101:$G$108&lt;=$N29)))))),
OR(COUNT(_xlfn._xlws.FILTER($F$101:$F$108,($F$101:$F$108=AR$3)*($G$101:$G$108=$N29)))=1,
        ISODD(COUNT(_xlfn._xlws.SORT(_xlfn._xlws.FILTER($F$101:$F$108,($G$101:$G$108=$N29)*($F$101:$F$108&lt;=AR$3))))))
),$L$8,""))</f>
        <v>-9</v>
      </c>
      <c r="AS29" s="21" cm="1">
        <f t="array" ref="AS29">IFERROR(ROUND(_xlfn.XLOOKUP(AS$3&amp;$N29,$F$3:$F$643&amp;$G$3:$G$643,$H$3:$H$643,""),2),
                   IF(OR(
                             OR(_xlfn.XMATCH(AS$3,_xlfn.ANCHORARRAY($P$3))&lt;=2,(COUNT(_xlfn.ANCHORARRAY($P$3))-_xlfn.XMATCH(AS$3,_xlfn.ANCHORARRAY($P$3))+1)&lt;=2),
                             OR(_xlfn.XMATCH($N29,_xlfn.ANCHORARRAY($N$5))&lt;=2,(COUNT(_xlfn.ANCHORARRAY($N$5))-_xlfn.XMATCH($N29,_xlfn.ANCHORARRAY($N$5))+1)&lt;=2),
OR(COUNT(_xlfn._xlws.FILTER($F$101:$F$108,($F$101:$F$108=AS$3)*($G$101:$G$108=$N29)))=1,
        ISODD(COUNT(_xlfn._xlws.SORT(_xlfn._xlws.FILTER($G$101:$G$108,($F$101:$F$108=AS$3)*($G$101:$G$108&lt;=$N29)))))),
OR(COUNT(_xlfn._xlws.FILTER($F$101:$F$108,($F$101:$F$108=AS$3)*($G$101:$G$108=$N29)))=1,
        ISODD(COUNT(_xlfn._xlws.SORT(_xlfn._xlws.FILTER($F$101:$F$108,($G$101:$G$108=$N29)*($F$101:$F$108&lt;=AS$3))))))
),$L$8,""))</f>
        <v>-9</v>
      </c>
      <c r="AT29" s="21" cm="1">
        <f t="array" ref="AT29">IFERROR(ROUND(_xlfn.XLOOKUP(AT$3&amp;$N29,$F$3:$F$643&amp;$G$3:$G$643,$H$3:$H$643,""),2),
                   IF(OR(
                             OR(_xlfn.XMATCH(AT$3,_xlfn.ANCHORARRAY($P$3))&lt;=2,(COUNT(_xlfn.ANCHORARRAY($P$3))-_xlfn.XMATCH(AT$3,_xlfn.ANCHORARRAY($P$3))+1)&lt;=2),
                             OR(_xlfn.XMATCH($N29,_xlfn.ANCHORARRAY($N$5))&lt;=2,(COUNT(_xlfn.ANCHORARRAY($N$5))-_xlfn.XMATCH($N29,_xlfn.ANCHORARRAY($N$5))+1)&lt;=2),
OR(COUNT(_xlfn._xlws.FILTER($F$101:$F$108,($F$101:$F$108=AT$3)*($G$101:$G$108=$N29)))=1,
        ISODD(COUNT(_xlfn._xlws.SORT(_xlfn._xlws.FILTER($G$101:$G$108,($F$101:$F$108=AT$3)*($G$101:$G$108&lt;=$N29)))))),
OR(COUNT(_xlfn._xlws.FILTER($F$101:$F$108,($F$101:$F$108=AT$3)*($G$101:$G$108=$N29)))=1,
        ISODD(COUNT(_xlfn._xlws.SORT(_xlfn._xlws.FILTER($F$101:$F$108,($G$101:$G$108=$N29)*($F$101:$F$108&lt;=AT$3))))))
),$L$8,""))</f>
        <v>-9</v>
      </c>
      <c r="AU29" s="21" cm="1">
        <f t="array" ref="AU29">IFERROR(ROUND(_xlfn.XLOOKUP(AU$3&amp;$N29,$F$3:$F$643&amp;$G$3:$G$643,$H$3:$H$643,""),2),
                   IF(OR(
                             OR(_xlfn.XMATCH(AU$3,_xlfn.ANCHORARRAY($P$3))&lt;=2,(COUNT(_xlfn.ANCHORARRAY($P$3))-_xlfn.XMATCH(AU$3,_xlfn.ANCHORARRAY($P$3))+1)&lt;=2),
                             OR(_xlfn.XMATCH($N29,_xlfn.ANCHORARRAY($N$5))&lt;=2,(COUNT(_xlfn.ANCHORARRAY($N$5))-_xlfn.XMATCH($N29,_xlfn.ANCHORARRAY($N$5))+1)&lt;=2),
OR(COUNT(_xlfn._xlws.FILTER($F$101:$F$108,($F$101:$F$108=AU$3)*($G$101:$G$108=$N29)))=1,
        ISODD(COUNT(_xlfn._xlws.SORT(_xlfn._xlws.FILTER($G$101:$G$108,($F$101:$F$108=AU$3)*($G$101:$G$108&lt;=$N29)))))),
OR(COUNT(_xlfn._xlws.FILTER($F$101:$F$108,($F$101:$F$108=AU$3)*($G$101:$G$108=$N29)))=1,
        ISODD(COUNT(_xlfn._xlws.SORT(_xlfn._xlws.FILTER($F$101:$F$108,($G$101:$G$108=$N29)*($F$101:$F$108&lt;=AU$3))))))
),$L$8,""))</f>
        <v>0</v>
      </c>
      <c r="AV29" s="21" cm="1">
        <f t="array" ref="AV29">IFERROR(ROUND(_xlfn.XLOOKUP(AV$3&amp;$N29,$F$3:$F$643&amp;$G$3:$G$643,$H$3:$H$643,""),2),
                   IF(OR(
                             OR(_xlfn.XMATCH(AV$3,_xlfn.ANCHORARRAY($P$3))&lt;=2,(COUNT(_xlfn.ANCHORARRAY($P$3))-_xlfn.XMATCH(AV$3,_xlfn.ANCHORARRAY($P$3))+1)&lt;=2),
                             OR(_xlfn.XMATCH($N29,_xlfn.ANCHORARRAY($N$5))&lt;=2,(COUNT(_xlfn.ANCHORARRAY($N$5))-_xlfn.XMATCH($N29,_xlfn.ANCHORARRAY($N$5))+1)&lt;=2),
OR(COUNT(_xlfn._xlws.FILTER($F$101:$F$108,($F$101:$F$108=AV$3)*($G$101:$G$108=$N29)))=1,
        ISODD(COUNT(_xlfn._xlws.SORT(_xlfn._xlws.FILTER($G$101:$G$108,($F$101:$F$108=AV$3)*($G$101:$G$108&lt;=$N29)))))),
OR(COUNT(_xlfn._xlws.FILTER($F$101:$F$108,($F$101:$F$108=AV$3)*($G$101:$G$108=$N29)))=1,
        ISODD(COUNT(_xlfn._xlws.SORT(_xlfn._xlws.FILTER($F$101:$F$108,($G$101:$G$108=$N29)*($F$101:$F$108&lt;=AV$3))))))
),$L$8,""))</f>
        <v>-9</v>
      </c>
      <c r="AW29" s="21" cm="1">
        <f t="array" ref="AW29">IFERROR(ROUND(_xlfn.XLOOKUP(AW$3&amp;$N29,$F$3:$F$643&amp;$G$3:$G$643,$H$3:$H$643,""),2),
                   IF(OR(
                             OR(_xlfn.XMATCH(AW$3,_xlfn.ANCHORARRAY($P$3))&lt;=2,(COUNT(_xlfn.ANCHORARRAY($P$3))-_xlfn.XMATCH(AW$3,_xlfn.ANCHORARRAY($P$3))+1)&lt;=2),
                             OR(_xlfn.XMATCH($N29,_xlfn.ANCHORARRAY($N$5))&lt;=2,(COUNT(_xlfn.ANCHORARRAY($N$5))-_xlfn.XMATCH($N29,_xlfn.ANCHORARRAY($N$5))+1)&lt;=2),
OR(COUNT(_xlfn._xlws.FILTER($F$101:$F$108,($F$101:$F$108=AW$3)*($G$101:$G$108=$N29)))=1,
        ISODD(COUNT(_xlfn._xlws.SORT(_xlfn._xlws.FILTER($G$101:$G$108,($F$101:$F$108=AW$3)*($G$101:$G$108&lt;=$N29)))))),
OR(COUNT(_xlfn._xlws.FILTER($F$101:$F$108,($F$101:$F$108=AW$3)*($G$101:$G$108=$N29)))=1,
        ISODD(COUNT(_xlfn._xlws.SORT(_xlfn._xlws.FILTER($F$101:$F$108,($G$101:$G$108=$N29)*($F$101:$F$108&lt;=AW$3))))))
),$L$8,""))</f>
        <v>-9</v>
      </c>
      <c r="AX29" s="21"/>
      <c r="AY29" s="21"/>
      <c r="AZ29" s="15"/>
      <c r="BA29" s="77"/>
      <c r="BB29" s="98" t="str">
        <f t="shared" si="5"/>
        <v xml:space="preserve">-9-9-9-90.400-9-9-9-9-90-9-9; </v>
      </c>
      <c r="BC29" s="98" t="s">
        <v>583</v>
      </c>
      <c r="BD29" s="77"/>
      <c r="BE29" s="77"/>
      <c r="BF29" s="77"/>
      <c r="BG29" s="77"/>
      <c r="BH29" s="77"/>
      <c r="BK29" s="7">
        <v>27</v>
      </c>
    </row>
    <row r="30" spans="1:64" ht="20.100000000000001" customHeight="1" x14ac:dyDescent="0.3">
      <c r="B30" s="9" t="s">
        <v>509</v>
      </c>
      <c r="C30" s="17">
        <f t="shared" si="1"/>
        <v>47.925400000000003</v>
      </c>
      <c r="D30" s="18">
        <f t="shared" si="1"/>
        <v>121.2209</v>
      </c>
      <c r="E30" s="64">
        <f t="shared" si="1"/>
        <v>-9</v>
      </c>
      <c r="F30" s="17">
        <f t="shared" si="2"/>
        <v>4.9000000000000004</v>
      </c>
      <c r="G30" s="18">
        <f t="shared" si="3"/>
        <v>16.170000000000002</v>
      </c>
      <c r="H30" s="19">
        <f t="shared" si="4"/>
        <v>-9</v>
      </c>
      <c r="I30" s="8" t="str" cm="1">
        <f t="array" ref="I30">_xlfn.CONCAT(ROUND(F30:H30,2)&amp;", ")</f>
        <v xml:space="preserve">4.9, 16.17, -9, </v>
      </c>
      <c r="J30" s="8"/>
      <c r="K30" s="7" t="s">
        <v>493</v>
      </c>
      <c r="N30" s="31">
        <v>6.7</v>
      </c>
      <c r="O30" s="15"/>
      <c r="P30" s="21" cm="1">
        <f t="array" ref="P30">IFERROR(ROUND(_xlfn.XLOOKUP(P$3&amp;$N30,$F$3:$F$643&amp;$G$3:$G$643,$H$3:$H$643,""),2),
                   IF(OR(
                             OR(_xlfn.XMATCH(P$3,_xlfn.ANCHORARRAY($P$3))&lt;=2,(COUNT(_xlfn.ANCHORARRAY($P$3))-_xlfn.XMATCH(P$3,_xlfn.ANCHORARRAY($P$3))+1)&lt;=2),
                             OR(_xlfn.XMATCH($N30,_xlfn.ANCHORARRAY($N$5))&lt;=2,(COUNT(_xlfn.ANCHORARRAY($N$5))-_xlfn.XMATCH($N30,_xlfn.ANCHORARRAY($N$5))+1)&lt;=2),
OR(COUNT(_xlfn._xlws.FILTER($F$101:$F$108,($F$101:$F$108=P$3)*($G$101:$G$108=$N30)))=1,
        ISODD(COUNT(_xlfn._xlws.SORT(_xlfn._xlws.FILTER($G$101:$G$108,($F$101:$F$108=P$3)*($G$101:$G$108&lt;=$N30)))))),
OR(COUNT(_xlfn._xlws.FILTER($F$101:$F$108,($F$101:$F$108=P$3)*($G$101:$G$108=$N30)))=1,
        ISODD(COUNT(_xlfn._xlws.SORT(_xlfn._xlws.FILTER($F$101:$F$108,($G$101:$G$108=$N30)*($F$101:$F$108&lt;=P$3))))))
),$L$8,""))</f>
        <v>-9</v>
      </c>
      <c r="Q30" s="21" cm="1">
        <f t="array" ref="Q30">IFERROR(ROUND(_xlfn.XLOOKUP(Q$3&amp;$N30,$F$3:$F$643&amp;$G$3:$G$643,$H$3:$H$643,""),2),
                   IF(OR(
                             OR(_xlfn.XMATCH(Q$3,_xlfn.ANCHORARRAY($P$3))&lt;=2,(COUNT(_xlfn.ANCHORARRAY($P$3))-_xlfn.XMATCH(Q$3,_xlfn.ANCHORARRAY($P$3))+1)&lt;=2),
                             OR(_xlfn.XMATCH($N30,_xlfn.ANCHORARRAY($N$5))&lt;=2,(COUNT(_xlfn.ANCHORARRAY($N$5))-_xlfn.XMATCH($N30,_xlfn.ANCHORARRAY($N$5))+1)&lt;=2),
OR(COUNT(_xlfn._xlws.FILTER($F$101:$F$108,($F$101:$F$108=Q$3)*($G$101:$G$108=$N30)))=1,
        ISODD(COUNT(_xlfn._xlws.SORT(_xlfn._xlws.FILTER($G$101:$G$108,($F$101:$F$108=Q$3)*($G$101:$G$108&lt;=$N30)))))),
OR(COUNT(_xlfn._xlws.FILTER($F$101:$F$108,($F$101:$F$108=Q$3)*($G$101:$G$108=$N30)))=1,
        ISODD(COUNT(_xlfn._xlws.SORT(_xlfn._xlws.FILTER($F$101:$F$108,($G$101:$G$108=$N30)*($F$101:$F$108&lt;=Q$3))))))
),$L$8,""))</f>
        <v>-9</v>
      </c>
      <c r="R30" s="21" cm="1">
        <f t="array" ref="R30">IFERROR(ROUND(_xlfn.XLOOKUP(R$3&amp;$N30,$F$3:$F$643&amp;$G$3:$G$643,$H$3:$H$643,""),2),
                   IF(OR(
                             OR(_xlfn.XMATCH(R$3,_xlfn.ANCHORARRAY($P$3))&lt;=2,(COUNT(_xlfn.ANCHORARRAY($P$3))-_xlfn.XMATCH(R$3,_xlfn.ANCHORARRAY($P$3))+1)&lt;=2),
                             OR(_xlfn.XMATCH($N30,_xlfn.ANCHORARRAY($N$5))&lt;=2,(COUNT(_xlfn.ANCHORARRAY($N$5))-_xlfn.XMATCH($N30,_xlfn.ANCHORARRAY($N$5))+1)&lt;=2),
OR(COUNT(_xlfn._xlws.FILTER($F$101:$F$108,($F$101:$F$108=R$3)*($G$101:$G$108=$N30)))=1,
        ISODD(COUNT(_xlfn._xlws.SORT(_xlfn._xlws.FILTER($G$101:$G$108,($F$101:$F$108=R$3)*($G$101:$G$108&lt;=$N30)))))),
OR(COUNT(_xlfn._xlws.FILTER($F$101:$F$108,($F$101:$F$108=R$3)*($G$101:$G$108=$N30)))=1,
        ISODD(COUNT(_xlfn._xlws.SORT(_xlfn._xlws.FILTER($F$101:$F$108,($G$101:$G$108=$N30)*($F$101:$F$108&lt;=R$3))))))
),$L$8,""))</f>
        <v>0</v>
      </c>
      <c r="S30" s="21" t="str" cm="1">
        <f t="array" ref="S30">IFERROR(ROUND(_xlfn.XLOOKUP(S$3&amp;$N30,$F$3:$F$643&amp;$G$3:$G$643,$H$3:$H$643,""),2),
                   IF(OR(
                             OR(_xlfn.XMATCH(S$3,_xlfn.ANCHORARRAY($P$3))&lt;=2,(COUNT(_xlfn.ANCHORARRAY($P$3))-_xlfn.XMATCH(S$3,_xlfn.ANCHORARRAY($P$3))+1)&lt;=2),
                             OR(_xlfn.XMATCH($N30,_xlfn.ANCHORARRAY($N$5))&lt;=2,(COUNT(_xlfn.ANCHORARRAY($N$5))-_xlfn.XMATCH($N30,_xlfn.ANCHORARRAY($N$5))+1)&lt;=2),
OR(COUNT(_xlfn._xlws.FILTER($F$101:$F$108,($F$101:$F$108=S$3)*($G$101:$G$108=$N30)))=1,
        ISODD(COUNT(_xlfn._xlws.SORT(_xlfn._xlws.FILTER($G$101:$G$108,($F$101:$F$108=S$3)*($G$101:$G$108&lt;=$N30)))))),
OR(COUNT(_xlfn._xlws.FILTER($F$101:$F$108,($F$101:$F$108=S$3)*($G$101:$G$108=$N30)))=1,
        ISODD(COUNT(_xlfn._xlws.SORT(_xlfn._xlws.FILTER($F$101:$F$108,($G$101:$G$108=$N30)*($F$101:$F$108&lt;=S$3))))))
),$L$8,""))</f>
        <v/>
      </c>
      <c r="T30" s="21" cm="1">
        <f t="array" ref="T30">IFERROR(ROUND(_xlfn.XLOOKUP(T$3&amp;$N30,$F$3:$F$643&amp;$G$3:$G$643,$H$3:$H$643,""),2),
                   IF(OR(
                             OR(_xlfn.XMATCH(T$3,_xlfn.ANCHORARRAY($P$3))&lt;=2,(COUNT(_xlfn.ANCHORARRAY($P$3))-_xlfn.XMATCH(T$3,_xlfn.ANCHORARRAY($P$3))+1)&lt;=2),
                             OR(_xlfn.XMATCH($N30,_xlfn.ANCHORARRAY($N$5))&lt;=2,(COUNT(_xlfn.ANCHORARRAY($N$5))-_xlfn.XMATCH($N30,_xlfn.ANCHORARRAY($N$5))+1)&lt;=2),
OR(COUNT(_xlfn._xlws.FILTER($F$101:$F$108,($F$101:$F$108=T$3)*($G$101:$G$108=$N30)))=1,
        ISODD(COUNT(_xlfn._xlws.SORT(_xlfn._xlws.FILTER($G$101:$G$108,($F$101:$F$108=T$3)*($G$101:$G$108&lt;=$N30)))))),
OR(COUNT(_xlfn._xlws.FILTER($F$101:$F$108,($F$101:$F$108=T$3)*($G$101:$G$108=$N30)))=1,
        ISODD(COUNT(_xlfn._xlws.SORT(_xlfn._xlws.FILTER($F$101:$F$108,($G$101:$G$108=$N30)*($F$101:$F$108&lt;=T$3))))))
),$L$8,""))</f>
        <v>0.5</v>
      </c>
      <c r="U30" s="21" t="str" cm="1">
        <f t="array" ref="U30">IFERROR(ROUND(_xlfn.XLOOKUP(U$3&amp;$N30,$F$3:$F$643&amp;$G$3:$G$643,$H$3:$H$643,""),2),
                   IF(OR(
                             OR(_xlfn.XMATCH(U$3,_xlfn.ANCHORARRAY($P$3))&lt;=2,(COUNT(_xlfn.ANCHORARRAY($P$3))-_xlfn.XMATCH(U$3,_xlfn.ANCHORARRAY($P$3))+1)&lt;=2),
                             OR(_xlfn.XMATCH($N30,_xlfn.ANCHORARRAY($N$5))&lt;=2,(COUNT(_xlfn.ANCHORARRAY($N$5))-_xlfn.XMATCH($N30,_xlfn.ANCHORARRAY($N$5))+1)&lt;=2),
OR(COUNT(_xlfn._xlws.FILTER($F$101:$F$108,($F$101:$F$108=U$3)*($G$101:$G$108=$N30)))=1,
        ISODD(COUNT(_xlfn._xlws.SORT(_xlfn._xlws.FILTER($G$101:$G$108,($F$101:$F$108=U$3)*($G$101:$G$108&lt;=$N30)))))),
OR(COUNT(_xlfn._xlws.FILTER($F$101:$F$108,($F$101:$F$108=U$3)*($G$101:$G$108=$N30)))=1,
        ISODD(COUNT(_xlfn._xlws.SORT(_xlfn._xlws.FILTER($F$101:$F$108,($G$101:$G$108=$N30)*($F$101:$F$108&lt;=U$3))))))
),$L$8,""))</f>
        <v/>
      </c>
      <c r="V30" s="21" cm="1">
        <f t="array" ref="V30">IFERROR(ROUND(_xlfn.XLOOKUP(V$3&amp;$N30,$F$3:$F$643&amp;$G$3:$G$643,$H$3:$H$643,""),2),
                   IF(OR(
                             OR(_xlfn.XMATCH(V$3,_xlfn.ANCHORARRAY($P$3))&lt;=2,(COUNT(_xlfn.ANCHORARRAY($P$3))-_xlfn.XMATCH(V$3,_xlfn.ANCHORARRAY($P$3))+1)&lt;=2),
                             OR(_xlfn.XMATCH($N30,_xlfn.ANCHORARRAY($N$5))&lt;=2,(COUNT(_xlfn.ANCHORARRAY($N$5))-_xlfn.XMATCH($N30,_xlfn.ANCHORARRAY($N$5))+1)&lt;=2),
OR(COUNT(_xlfn._xlws.FILTER($F$101:$F$108,($F$101:$F$108=V$3)*($G$101:$G$108=$N30)))=1,
        ISODD(COUNT(_xlfn._xlws.SORT(_xlfn._xlws.FILTER($G$101:$G$108,($F$101:$F$108=V$3)*($G$101:$G$108&lt;=$N30)))))),
OR(COUNT(_xlfn._xlws.FILTER($F$101:$F$108,($F$101:$F$108=V$3)*($G$101:$G$108=$N30)))=1,
        ISODD(COUNT(_xlfn._xlws.SORT(_xlfn._xlws.FILTER($F$101:$F$108,($G$101:$G$108=$N30)*($F$101:$F$108&lt;=V$3))))))
),$L$8,""))</f>
        <v>0</v>
      </c>
      <c r="W30" s="21" cm="1">
        <f t="array" ref="W30">IFERROR(ROUND(_xlfn.XLOOKUP(W$3&amp;$N30,$F$3:$F$643&amp;$G$3:$G$643,$H$3:$H$643,""),2),
                   IF(OR(
                             OR(_xlfn.XMATCH(W$3,_xlfn.ANCHORARRAY($P$3))&lt;=2,(COUNT(_xlfn.ANCHORARRAY($P$3))-_xlfn.XMATCH(W$3,_xlfn.ANCHORARRAY($P$3))+1)&lt;=2),
                             OR(_xlfn.XMATCH($N30,_xlfn.ANCHORARRAY($N$5))&lt;=2,(COUNT(_xlfn.ANCHORARRAY($N$5))-_xlfn.XMATCH($N30,_xlfn.ANCHORARRAY($N$5))+1)&lt;=2),
OR(COUNT(_xlfn._xlws.FILTER($F$101:$F$108,($F$101:$F$108=W$3)*($G$101:$G$108=$N30)))=1,
        ISODD(COUNT(_xlfn._xlws.SORT(_xlfn._xlws.FILTER($G$101:$G$108,($F$101:$F$108=W$3)*($G$101:$G$108&lt;=$N30)))))),
OR(COUNT(_xlfn._xlws.FILTER($F$101:$F$108,($F$101:$F$108=W$3)*($G$101:$G$108=$N30)))=1,
        ISODD(COUNT(_xlfn._xlws.SORT(_xlfn._xlws.FILTER($F$101:$F$108,($G$101:$G$108=$N30)*($F$101:$F$108&lt;=W$3))))))
),$L$8,""))</f>
        <v>-9</v>
      </c>
      <c r="X30" s="21" cm="1">
        <f t="array" ref="X30">IFERROR(ROUND(_xlfn.XLOOKUP(X$3&amp;$N30,$F$3:$F$643&amp;$G$3:$G$643,$H$3:$H$643,""),2),
                   IF(OR(
                             OR(_xlfn.XMATCH(X$3,_xlfn.ANCHORARRAY($P$3))&lt;=2,(COUNT(_xlfn.ANCHORARRAY($P$3))-_xlfn.XMATCH(X$3,_xlfn.ANCHORARRAY($P$3))+1)&lt;=2),
                             OR(_xlfn.XMATCH($N30,_xlfn.ANCHORARRAY($N$5))&lt;=2,(COUNT(_xlfn.ANCHORARRAY($N$5))-_xlfn.XMATCH($N30,_xlfn.ANCHORARRAY($N$5))+1)&lt;=2),
OR(COUNT(_xlfn._xlws.FILTER($F$101:$F$108,($F$101:$F$108=X$3)*($G$101:$G$108=$N30)))=1,
        ISODD(COUNT(_xlfn._xlws.SORT(_xlfn._xlws.FILTER($G$101:$G$108,($F$101:$F$108=X$3)*($G$101:$G$108&lt;=$N30)))))),
OR(COUNT(_xlfn._xlws.FILTER($F$101:$F$108,($F$101:$F$108=X$3)*($G$101:$G$108=$N30)))=1,
        ISODD(COUNT(_xlfn._xlws.SORT(_xlfn._xlws.FILTER($F$101:$F$108,($G$101:$G$108=$N30)*($F$101:$F$108&lt;=X$3))))))
),$L$8,""))</f>
        <v>-9</v>
      </c>
      <c r="Y30" s="21" t="str" cm="1">
        <f t="array" ref="Y30">IFERROR(ROUND(_xlfn.XLOOKUP(Y$3&amp;$N30,$F$3:$F$643&amp;$G$3:$G$643,$H$3:$H$643,""),2),
                   IF(OR(
                             OR(_xlfn.XMATCH(Y$3,_xlfn.ANCHORARRAY($P$3))&lt;=2,(COUNT(_xlfn.ANCHORARRAY($P$3))-_xlfn.XMATCH(Y$3,_xlfn.ANCHORARRAY($P$3))+1)&lt;=2),
                             OR(_xlfn.XMATCH($N30,_xlfn.ANCHORARRAY($N$5))&lt;=2,(COUNT(_xlfn.ANCHORARRAY($N$5))-_xlfn.XMATCH($N30,_xlfn.ANCHORARRAY($N$5))+1)&lt;=2),
OR(COUNT(_xlfn._xlws.FILTER($F$101:$F$108,($F$101:$F$108=Y$3)*($G$101:$G$108=$N30)))=1,
        ISODD(COUNT(_xlfn._xlws.SORT(_xlfn._xlws.FILTER($G$101:$G$108,($F$101:$F$108=Y$3)*($G$101:$G$108&lt;=$N30)))))),
OR(COUNT(_xlfn._xlws.FILTER($F$101:$F$108,($F$101:$F$108=Y$3)*($G$101:$G$108=$N30)))=1,
        ISODD(COUNT(_xlfn._xlws.SORT(_xlfn._xlws.FILTER($F$101:$F$108,($G$101:$G$108=$N30)*($F$101:$F$108&lt;=Y$3))))))
),$L$8,""))</f>
        <v/>
      </c>
      <c r="Z30" s="21" t="str" cm="1">
        <f t="array" ref="Z30">IFERROR(ROUND(_xlfn.XLOOKUP(Z$3&amp;$N30,$F$3:$F$643&amp;$G$3:$G$643,$H$3:$H$643,""),2),
                   IF(OR(
                             OR(_xlfn.XMATCH(Z$3,_xlfn.ANCHORARRAY($P$3))&lt;=2,(COUNT(_xlfn.ANCHORARRAY($P$3))-_xlfn.XMATCH(Z$3,_xlfn.ANCHORARRAY($P$3))+1)&lt;=2),
                             OR(_xlfn.XMATCH($N30,_xlfn.ANCHORARRAY($N$5))&lt;=2,(COUNT(_xlfn.ANCHORARRAY($N$5))-_xlfn.XMATCH($N30,_xlfn.ANCHORARRAY($N$5))+1)&lt;=2),
OR(COUNT(_xlfn._xlws.FILTER($F$101:$F$108,($F$101:$F$108=Z$3)*($G$101:$G$108=$N30)))=1,
        ISODD(COUNT(_xlfn._xlws.SORT(_xlfn._xlws.FILTER($G$101:$G$108,($F$101:$F$108=Z$3)*($G$101:$G$108&lt;=$N30)))))),
OR(COUNT(_xlfn._xlws.FILTER($F$101:$F$108,($F$101:$F$108=Z$3)*($G$101:$G$108=$N30)))=1,
        ISODD(COUNT(_xlfn._xlws.SORT(_xlfn._xlws.FILTER($F$101:$F$108,($G$101:$G$108=$N30)*($F$101:$F$108&lt;=Z$3))))))
),$L$8,""))</f>
        <v/>
      </c>
      <c r="AA30" s="21" cm="1">
        <f t="array" ref="AA30">IFERROR(ROUND(_xlfn.XLOOKUP(AA$3&amp;$N30,$F$3:$F$643&amp;$G$3:$G$643,$H$3:$H$643,""),2),
                   IF(OR(
                             OR(_xlfn.XMATCH(AA$3,_xlfn.ANCHORARRAY($P$3))&lt;=2,(COUNT(_xlfn.ANCHORARRAY($P$3))-_xlfn.XMATCH(AA$3,_xlfn.ANCHORARRAY($P$3))+1)&lt;=2),
                             OR(_xlfn.XMATCH($N30,_xlfn.ANCHORARRAY($N$5))&lt;=2,(COUNT(_xlfn.ANCHORARRAY($N$5))-_xlfn.XMATCH($N30,_xlfn.ANCHORARRAY($N$5))+1)&lt;=2),
OR(COUNT(_xlfn._xlws.FILTER($F$101:$F$108,($F$101:$F$108=AA$3)*($G$101:$G$108=$N30)))=1,
        ISODD(COUNT(_xlfn._xlws.SORT(_xlfn._xlws.FILTER($G$101:$G$108,($F$101:$F$108=AA$3)*($G$101:$G$108&lt;=$N30)))))),
OR(COUNT(_xlfn._xlws.FILTER($F$101:$F$108,($F$101:$F$108=AA$3)*($G$101:$G$108=$N30)))=1,
        ISODD(COUNT(_xlfn._xlws.SORT(_xlfn._xlws.FILTER($F$101:$F$108,($G$101:$G$108=$N30)*($F$101:$F$108&lt;=AA$3))))))
),$L$8,""))</f>
        <v>-9</v>
      </c>
      <c r="AB30" s="21" t="str" cm="1">
        <f t="array" ref="AB30">IFERROR(ROUND(_xlfn.XLOOKUP(AB$3&amp;$N30,$F$3:$F$643&amp;$G$3:$G$643,$H$3:$H$643,""),2),
                   IF(OR(
                             OR(_xlfn.XMATCH(AB$3,_xlfn.ANCHORARRAY($P$3))&lt;=2,(COUNT(_xlfn.ANCHORARRAY($P$3))-_xlfn.XMATCH(AB$3,_xlfn.ANCHORARRAY($P$3))+1)&lt;=2),
                             OR(_xlfn.XMATCH($N30,_xlfn.ANCHORARRAY($N$5))&lt;=2,(COUNT(_xlfn.ANCHORARRAY($N$5))-_xlfn.XMATCH($N30,_xlfn.ANCHORARRAY($N$5))+1)&lt;=2),
OR(COUNT(_xlfn._xlws.FILTER($F$101:$F$108,($F$101:$F$108=AB$3)*($G$101:$G$108=$N30)))=1,
        ISODD(COUNT(_xlfn._xlws.SORT(_xlfn._xlws.FILTER($G$101:$G$108,($F$101:$F$108=AB$3)*($G$101:$G$108&lt;=$N30)))))),
OR(COUNT(_xlfn._xlws.FILTER($F$101:$F$108,($F$101:$F$108=AB$3)*($G$101:$G$108=$N30)))=1,
        ISODD(COUNT(_xlfn._xlws.SORT(_xlfn._xlws.FILTER($F$101:$F$108,($G$101:$G$108=$N30)*($F$101:$F$108&lt;=AB$3))))))
),$L$8,""))</f>
        <v/>
      </c>
      <c r="AC30" s="21" cm="1">
        <f t="array" ref="AC30">IFERROR(ROUND(_xlfn.XLOOKUP(AC$3&amp;$N30,$F$3:$F$643&amp;$G$3:$G$643,$H$3:$H$643,""),2),
                   IF(OR(
                             OR(_xlfn.XMATCH(AC$3,_xlfn.ANCHORARRAY($P$3))&lt;=2,(COUNT(_xlfn.ANCHORARRAY($P$3))-_xlfn.XMATCH(AC$3,_xlfn.ANCHORARRAY($P$3))+1)&lt;=2),
                             OR(_xlfn.XMATCH($N30,_xlfn.ANCHORARRAY($N$5))&lt;=2,(COUNT(_xlfn.ANCHORARRAY($N$5))-_xlfn.XMATCH($N30,_xlfn.ANCHORARRAY($N$5))+1)&lt;=2),
OR(COUNT(_xlfn._xlws.FILTER($F$101:$F$108,($F$101:$F$108=AC$3)*($G$101:$G$108=$N30)))=1,
        ISODD(COUNT(_xlfn._xlws.SORT(_xlfn._xlws.FILTER($G$101:$G$108,($F$101:$F$108=AC$3)*($G$101:$G$108&lt;=$N30)))))),
OR(COUNT(_xlfn._xlws.FILTER($F$101:$F$108,($F$101:$F$108=AC$3)*($G$101:$G$108=$N30)))=1,
        ISODD(COUNT(_xlfn._xlws.SORT(_xlfn._xlws.FILTER($F$101:$F$108,($G$101:$G$108=$N30)*($F$101:$F$108&lt;=AC$3))))))
),$L$8,""))</f>
        <v>-9</v>
      </c>
      <c r="AD30" s="21" t="str" cm="1">
        <f t="array" ref="AD30">IFERROR(ROUND(_xlfn.XLOOKUP(AD$3&amp;$N30,$F$3:$F$643&amp;$G$3:$G$643,$H$3:$H$643,""),2),
                   IF(OR(
                             OR(_xlfn.XMATCH(AD$3,_xlfn.ANCHORARRAY($P$3))&lt;=2,(COUNT(_xlfn.ANCHORARRAY($P$3))-_xlfn.XMATCH(AD$3,_xlfn.ANCHORARRAY($P$3))+1)&lt;=2),
                             OR(_xlfn.XMATCH($N30,_xlfn.ANCHORARRAY($N$5))&lt;=2,(COUNT(_xlfn.ANCHORARRAY($N$5))-_xlfn.XMATCH($N30,_xlfn.ANCHORARRAY($N$5))+1)&lt;=2),
OR(COUNT(_xlfn._xlws.FILTER($F$101:$F$108,($F$101:$F$108=AD$3)*($G$101:$G$108=$N30)))=1,
        ISODD(COUNT(_xlfn._xlws.SORT(_xlfn._xlws.FILTER($G$101:$G$108,($F$101:$F$108=AD$3)*($G$101:$G$108&lt;=$N30)))))),
OR(COUNT(_xlfn._xlws.FILTER($F$101:$F$108,($F$101:$F$108=AD$3)*($G$101:$G$108=$N30)))=1,
        ISODD(COUNT(_xlfn._xlws.SORT(_xlfn._xlws.FILTER($F$101:$F$108,($G$101:$G$108=$N30)*($F$101:$F$108&lt;=AD$3))))))
),$L$8,""))</f>
        <v/>
      </c>
      <c r="AE30" s="21" t="str" cm="1">
        <f t="array" ref="AE30">IFERROR(ROUND(_xlfn.XLOOKUP(AE$3&amp;$N30,$F$3:$F$643&amp;$G$3:$G$643,$H$3:$H$643,""),2),
                   IF(OR(
                             OR(_xlfn.XMATCH(AE$3,_xlfn.ANCHORARRAY($P$3))&lt;=2,(COUNT(_xlfn.ANCHORARRAY($P$3))-_xlfn.XMATCH(AE$3,_xlfn.ANCHORARRAY($P$3))+1)&lt;=2),
                             OR(_xlfn.XMATCH($N30,_xlfn.ANCHORARRAY($N$5))&lt;=2,(COUNT(_xlfn.ANCHORARRAY($N$5))-_xlfn.XMATCH($N30,_xlfn.ANCHORARRAY($N$5))+1)&lt;=2),
OR(COUNT(_xlfn._xlws.FILTER($F$101:$F$108,($F$101:$F$108=AE$3)*($G$101:$G$108=$N30)))=1,
        ISODD(COUNT(_xlfn._xlws.SORT(_xlfn._xlws.FILTER($G$101:$G$108,($F$101:$F$108=AE$3)*($G$101:$G$108&lt;=$N30)))))),
OR(COUNT(_xlfn._xlws.FILTER($F$101:$F$108,($F$101:$F$108=AE$3)*($G$101:$G$108=$N30)))=1,
        ISODD(COUNT(_xlfn._xlws.SORT(_xlfn._xlws.FILTER($F$101:$F$108,($G$101:$G$108=$N30)*($F$101:$F$108&lt;=AE$3))))))
),$L$8,""))</f>
        <v/>
      </c>
      <c r="AF30" s="21" t="str" cm="1">
        <f t="array" ref="AF30">IFERROR(ROUND(_xlfn.XLOOKUP(AF$3&amp;$N30,$F$3:$F$643&amp;$G$3:$G$643,$H$3:$H$643,""),2),
                   IF(OR(
                             OR(_xlfn.XMATCH(AF$3,_xlfn.ANCHORARRAY($P$3))&lt;=2,(COUNT(_xlfn.ANCHORARRAY($P$3))-_xlfn.XMATCH(AF$3,_xlfn.ANCHORARRAY($P$3))+1)&lt;=2),
                             OR(_xlfn.XMATCH($N30,_xlfn.ANCHORARRAY($N$5))&lt;=2,(COUNT(_xlfn.ANCHORARRAY($N$5))-_xlfn.XMATCH($N30,_xlfn.ANCHORARRAY($N$5))+1)&lt;=2),
OR(COUNT(_xlfn._xlws.FILTER($F$101:$F$108,($F$101:$F$108=AF$3)*($G$101:$G$108=$N30)))=1,
        ISODD(COUNT(_xlfn._xlws.SORT(_xlfn._xlws.FILTER($G$101:$G$108,($F$101:$F$108=AF$3)*($G$101:$G$108&lt;=$N30)))))),
OR(COUNT(_xlfn._xlws.FILTER($F$101:$F$108,($F$101:$F$108=AF$3)*($G$101:$G$108=$N30)))=1,
        ISODD(COUNT(_xlfn._xlws.SORT(_xlfn._xlws.FILTER($F$101:$F$108,($G$101:$G$108=$N30)*($F$101:$F$108&lt;=AF$3))))))
),$L$8,""))</f>
        <v/>
      </c>
      <c r="AG30" s="21" t="str" cm="1">
        <f t="array" ref="AG30">IFERROR(ROUND(_xlfn.XLOOKUP(AG$3&amp;$N30,$F$3:$F$643&amp;$G$3:$G$643,$H$3:$H$643,""),2),
                   IF(OR(
                             OR(_xlfn.XMATCH(AG$3,_xlfn.ANCHORARRAY($P$3))&lt;=2,(COUNT(_xlfn.ANCHORARRAY($P$3))-_xlfn.XMATCH(AG$3,_xlfn.ANCHORARRAY($P$3))+1)&lt;=2),
                             OR(_xlfn.XMATCH($N30,_xlfn.ANCHORARRAY($N$5))&lt;=2,(COUNT(_xlfn.ANCHORARRAY($N$5))-_xlfn.XMATCH($N30,_xlfn.ANCHORARRAY($N$5))+1)&lt;=2),
OR(COUNT(_xlfn._xlws.FILTER($F$101:$F$108,($F$101:$F$108=AG$3)*($G$101:$G$108=$N30)))=1,
        ISODD(COUNT(_xlfn._xlws.SORT(_xlfn._xlws.FILTER($G$101:$G$108,($F$101:$F$108=AG$3)*($G$101:$G$108&lt;=$N30)))))),
OR(COUNT(_xlfn._xlws.FILTER($F$101:$F$108,($F$101:$F$108=AG$3)*($G$101:$G$108=$N30)))=1,
        ISODD(COUNT(_xlfn._xlws.SORT(_xlfn._xlws.FILTER($F$101:$F$108,($G$101:$G$108=$N30)*($F$101:$F$108&lt;=AG$3))))))
),$L$8,""))</f>
        <v/>
      </c>
      <c r="AH30" s="21" t="str" cm="1">
        <f t="array" ref="AH30">IFERROR(ROUND(_xlfn.XLOOKUP(AH$3&amp;$N30,$F$3:$F$643&amp;$G$3:$G$643,$H$3:$H$643,""),2),
                   IF(OR(
                             OR(_xlfn.XMATCH(AH$3,_xlfn.ANCHORARRAY($P$3))&lt;=2,(COUNT(_xlfn.ANCHORARRAY($P$3))-_xlfn.XMATCH(AH$3,_xlfn.ANCHORARRAY($P$3))+1)&lt;=2),
                             OR(_xlfn.XMATCH($N30,_xlfn.ANCHORARRAY($N$5))&lt;=2,(COUNT(_xlfn.ANCHORARRAY($N$5))-_xlfn.XMATCH($N30,_xlfn.ANCHORARRAY($N$5))+1)&lt;=2),
OR(COUNT(_xlfn._xlws.FILTER($F$101:$F$108,($F$101:$F$108=AH$3)*($G$101:$G$108=$N30)))=1,
        ISODD(COUNT(_xlfn._xlws.SORT(_xlfn._xlws.FILTER($G$101:$G$108,($F$101:$F$108=AH$3)*($G$101:$G$108&lt;=$N30)))))),
OR(COUNT(_xlfn._xlws.FILTER($F$101:$F$108,($F$101:$F$108=AH$3)*($G$101:$G$108=$N30)))=1,
        ISODD(COUNT(_xlfn._xlws.SORT(_xlfn._xlws.FILTER($F$101:$F$108,($G$101:$G$108=$N30)*($F$101:$F$108&lt;=AH$3))))))
),$L$8,""))</f>
        <v/>
      </c>
      <c r="AI30" s="21" t="str" cm="1">
        <f t="array" ref="AI30">IFERROR(ROUND(_xlfn.XLOOKUP(AI$3&amp;$N30,$F$3:$F$643&amp;$G$3:$G$643,$H$3:$H$643,""),2),
                   IF(OR(
                             OR(_xlfn.XMATCH(AI$3,_xlfn.ANCHORARRAY($P$3))&lt;=2,(COUNT(_xlfn.ANCHORARRAY($P$3))-_xlfn.XMATCH(AI$3,_xlfn.ANCHORARRAY($P$3))+1)&lt;=2),
                             OR(_xlfn.XMATCH($N30,_xlfn.ANCHORARRAY($N$5))&lt;=2,(COUNT(_xlfn.ANCHORARRAY($N$5))-_xlfn.XMATCH($N30,_xlfn.ANCHORARRAY($N$5))+1)&lt;=2),
OR(COUNT(_xlfn._xlws.FILTER($F$101:$F$108,($F$101:$F$108=AI$3)*($G$101:$G$108=$N30)))=1,
        ISODD(COUNT(_xlfn._xlws.SORT(_xlfn._xlws.FILTER($G$101:$G$108,($F$101:$F$108=AI$3)*($G$101:$G$108&lt;=$N30)))))),
OR(COUNT(_xlfn._xlws.FILTER($F$101:$F$108,($F$101:$F$108=AI$3)*($G$101:$G$108=$N30)))=1,
        ISODD(COUNT(_xlfn._xlws.SORT(_xlfn._xlws.FILTER($F$101:$F$108,($G$101:$G$108=$N30)*($F$101:$F$108&lt;=AI$3))))))
),$L$8,""))</f>
        <v/>
      </c>
      <c r="AJ30" s="21" t="str" cm="1">
        <f t="array" ref="AJ30">IFERROR(ROUND(_xlfn.XLOOKUP(AJ$3&amp;$N30,$F$3:$F$643&amp;$G$3:$G$643,$H$3:$H$643,""),2),
                   IF(OR(
                             OR(_xlfn.XMATCH(AJ$3,_xlfn.ANCHORARRAY($P$3))&lt;=2,(COUNT(_xlfn.ANCHORARRAY($P$3))-_xlfn.XMATCH(AJ$3,_xlfn.ANCHORARRAY($P$3))+1)&lt;=2),
                             OR(_xlfn.XMATCH($N30,_xlfn.ANCHORARRAY($N$5))&lt;=2,(COUNT(_xlfn.ANCHORARRAY($N$5))-_xlfn.XMATCH($N30,_xlfn.ANCHORARRAY($N$5))+1)&lt;=2),
OR(COUNT(_xlfn._xlws.FILTER($F$101:$F$108,($F$101:$F$108=AJ$3)*($G$101:$G$108=$N30)))=1,
        ISODD(COUNT(_xlfn._xlws.SORT(_xlfn._xlws.FILTER($G$101:$G$108,($F$101:$F$108=AJ$3)*($G$101:$G$108&lt;=$N30)))))),
OR(COUNT(_xlfn._xlws.FILTER($F$101:$F$108,($F$101:$F$108=AJ$3)*($G$101:$G$108=$N30)))=1,
        ISODD(COUNT(_xlfn._xlws.SORT(_xlfn._xlws.FILTER($F$101:$F$108,($G$101:$G$108=$N30)*($F$101:$F$108&lt;=AJ$3))))))
),$L$8,""))</f>
        <v/>
      </c>
      <c r="AK30" s="21" t="str" cm="1">
        <f t="array" ref="AK30">IFERROR(ROUND(_xlfn.XLOOKUP(AK$3&amp;$N30,$F$3:$F$643&amp;$G$3:$G$643,$H$3:$H$643,""),2),
                   IF(OR(
                             OR(_xlfn.XMATCH(AK$3,_xlfn.ANCHORARRAY($P$3))&lt;=2,(COUNT(_xlfn.ANCHORARRAY($P$3))-_xlfn.XMATCH(AK$3,_xlfn.ANCHORARRAY($P$3))+1)&lt;=2),
                             OR(_xlfn.XMATCH($N30,_xlfn.ANCHORARRAY($N$5))&lt;=2,(COUNT(_xlfn.ANCHORARRAY($N$5))-_xlfn.XMATCH($N30,_xlfn.ANCHORARRAY($N$5))+1)&lt;=2),
OR(COUNT(_xlfn._xlws.FILTER($F$101:$F$108,($F$101:$F$108=AK$3)*($G$101:$G$108=$N30)))=1,
        ISODD(COUNT(_xlfn._xlws.SORT(_xlfn._xlws.FILTER($G$101:$G$108,($F$101:$F$108=AK$3)*($G$101:$G$108&lt;=$N30)))))),
OR(COUNT(_xlfn._xlws.FILTER($F$101:$F$108,($F$101:$F$108=AK$3)*($G$101:$G$108=$N30)))=1,
        ISODD(COUNT(_xlfn._xlws.SORT(_xlfn._xlws.FILTER($F$101:$F$108,($G$101:$G$108=$N30)*($F$101:$F$108&lt;=AK$3))))))
),$L$8,""))</f>
        <v/>
      </c>
      <c r="AL30" s="21" t="str" cm="1">
        <f t="array" ref="AL30">IFERROR(ROUND(_xlfn.XLOOKUP(AL$3&amp;$N30,$F$3:$F$643&amp;$G$3:$G$643,$H$3:$H$643,""),2),
                   IF(OR(
                             OR(_xlfn.XMATCH(AL$3,_xlfn.ANCHORARRAY($P$3))&lt;=2,(COUNT(_xlfn.ANCHORARRAY($P$3))-_xlfn.XMATCH(AL$3,_xlfn.ANCHORARRAY($P$3))+1)&lt;=2),
                             OR(_xlfn.XMATCH($N30,_xlfn.ANCHORARRAY($N$5))&lt;=2,(COUNT(_xlfn.ANCHORARRAY($N$5))-_xlfn.XMATCH($N30,_xlfn.ANCHORARRAY($N$5))+1)&lt;=2),
OR(COUNT(_xlfn._xlws.FILTER($F$101:$F$108,($F$101:$F$108=AL$3)*($G$101:$G$108=$N30)))=1,
        ISODD(COUNT(_xlfn._xlws.SORT(_xlfn._xlws.FILTER($G$101:$G$108,($F$101:$F$108=AL$3)*($G$101:$G$108&lt;=$N30)))))),
OR(COUNT(_xlfn._xlws.FILTER($F$101:$F$108,($F$101:$F$108=AL$3)*($G$101:$G$108=$N30)))=1,
        ISODD(COUNT(_xlfn._xlws.SORT(_xlfn._xlws.FILTER($F$101:$F$108,($G$101:$G$108=$N30)*($F$101:$F$108&lt;=AL$3))))))
),$L$8,""))</f>
        <v/>
      </c>
      <c r="AM30" s="21" cm="1">
        <f t="array" ref="AM30">IFERROR(ROUND(_xlfn.XLOOKUP(AM$3&amp;$N30,$F$3:$F$643&amp;$G$3:$G$643,$H$3:$H$643,""),2),
                   IF(OR(
                             OR(_xlfn.XMATCH(AM$3,_xlfn.ANCHORARRAY($P$3))&lt;=2,(COUNT(_xlfn.ANCHORARRAY($P$3))-_xlfn.XMATCH(AM$3,_xlfn.ANCHORARRAY($P$3))+1)&lt;=2),
                             OR(_xlfn.XMATCH($N30,_xlfn.ANCHORARRAY($N$5))&lt;=2,(COUNT(_xlfn.ANCHORARRAY($N$5))-_xlfn.XMATCH($N30,_xlfn.ANCHORARRAY($N$5))+1)&lt;=2),
OR(COUNT(_xlfn._xlws.FILTER($F$101:$F$108,($F$101:$F$108=AM$3)*($G$101:$G$108=$N30)))=1,
        ISODD(COUNT(_xlfn._xlws.SORT(_xlfn._xlws.FILTER($G$101:$G$108,($F$101:$F$108=AM$3)*($G$101:$G$108&lt;=$N30)))))),
OR(COUNT(_xlfn._xlws.FILTER($F$101:$F$108,($F$101:$F$108=AM$3)*($G$101:$G$108=$N30)))=1,
        ISODD(COUNT(_xlfn._xlws.SORT(_xlfn._xlws.FILTER($F$101:$F$108,($G$101:$G$108=$N30)*($F$101:$F$108&lt;=AM$3))))))
),$L$8,""))</f>
        <v>-9</v>
      </c>
      <c r="AN30" s="21" t="str" cm="1">
        <f t="array" ref="AN30">IFERROR(ROUND(_xlfn.XLOOKUP(AN$3&amp;$N30,$F$3:$F$643&amp;$G$3:$G$643,$H$3:$H$643,""),2),
                   IF(OR(
                             OR(_xlfn.XMATCH(AN$3,_xlfn.ANCHORARRAY($P$3))&lt;=2,(COUNT(_xlfn.ANCHORARRAY($P$3))-_xlfn.XMATCH(AN$3,_xlfn.ANCHORARRAY($P$3))+1)&lt;=2),
                             OR(_xlfn.XMATCH($N30,_xlfn.ANCHORARRAY($N$5))&lt;=2,(COUNT(_xlfn.ANCHORARRAY($N$5))-_xlfn.XMATCH($N30,_xlfn.ANCHORARRAY($N$5))+1)&lt;=2),
OR(COUNT(_xlfn._xlws.FILTER($F$101:$F$108,($F$101:$F$108=AN$3)*($G$101:$G$108=$N30)))=1,
        ISODD(COUNT(_xlfn._xlws.SORT(_xlfn._xlws.FILTER($G$101:$G$108,($F$101:$F$108=AN$3)*($G$101:$G$108&lt;=$N30)))))),
OR(COUNT(_xlfn._xlws.FILTER($F$101:$F$108,($F$101:$F$108=AN$3)*($G$101:$G$108=$N30)))=1,
        ISODD(COUNT(_xlfn._xlws.SORT(_xlfn._xlws.FILTER($F$101:$F$108,($G$101:$G$108=$N30)*($F$101:$F$108&lt;=AN$3))))))
),$L$8,""))</f>
        <v/>
      </c>
      <c r="AO30" s="21" t="str" cm="1">
        <f t="array" ref="AO30">IFERROR(ROUND(_xlfn.XLOOKUP(AO$3&amp;$N30,$F$3:$F$643&amp;$G$3:$G$643,$H$3:$H$643,""),2),
                   IF(OR(
                             OR(_xlfn.XMATCH(AO$3,_xlfn.ANCHORARRAY($P$3))&lt;=2,(COUNT(_xlfn.ANCHORARRAY($P$3))-_xlfn.XMATCH(AO$3,_xlfn.ANCHORARRAY($P$3))+1)&lt;=2),
                             OR(_xlfn.XMATCH($N30,_xlfn.ANCHORARRAY($N$5))&lt;=2,(COUNT(_xlfn.ANCHORARRAY($N$5))-_xlfn.XMATCH($N30,_xlfn.ANCHORARRAY($N$5))+1)&lt;=2),
OR(COUNT(_xlfn._xlws.FILTER($F$101:$F$108,($F$101:$F$108=AO$3)*($G$101:$G$108=$N30)))=1,
        ISODD(COUNT(_xlfn._xlws.SORT(_xlfn._xlws.FILTER($G$101:$G$108,($F$101:$F$108=AO$3)*($G$101:$G$108&lt;=$N30)))))),
OR(COUNT(_xlfn._xlws.FILTER($F$101:$F$108,($F$101:$F$108=AO$3)*($G$101:$G$108=$N30)))=1,
        ISODD(COUNT(_xlfn._xlws.SORT(_xlfn._xlws.FILTER($F$101:$F$108,($G$101:$G$108=$N30)*($F$101:$F$108&lt;=AO$3))))))
),$L$8,""))</f>
        <v/>
      </c>
      <c r="AP30" s="21" t="str" cm="1">
        <f t="array" ref="AP30">IFERROR(ROUND(_xlfn.XLOOKUP(AP$3&amp;$N30,$F$3:$F$643&amp;$G$3:$G$643,$H$3:$H$643,""),2),
                   IF(OR(
                             OR(_xlfn.XMATCH(AP$3,_xlfn.ANCHORARRAY($P$3))&lt;=2,(COUNT(_xlfn.ANCHORARRAY($P$3))-_xlfn.XMATCH(AP$3,_xlfn.ANCHORARRAY($P$3))+1)&lt;=2),
                             OR(_xlfn.XMATCH($N30,_xlfn.ANCHORARRAY($N$5))&lt;=2,(COUNT(_xlfn.ANCHORARRAY($N$5))-_xlfn.XMATCH($N30,_xlfn.ANCHORARRAY($N$5))+1)&lt;=2),
OR(COUNT(_xlfn._xlws.FILTER($F$101:$F$108,($F$101:$F$108=AP$3)*($G$101:$G$108=$N30)))=1,
        ISODD(COUNT(_xlfn._xlws.SORT(_xlfn._xlws.FILTER($G$101:$G$108,($F$101:$F$108=AP$3)*($G$101:$G$108&lt;=$N30)))))),
OR(COUNT(_xlfn._xlws.FILTER($F$101:$F$108,($F$101:$F$108=AP$3)*($G$101:$G$108=$N30)))=1,
        ISODD(COUNT(_xlfn._xlws.SORT(_xlfn._xlws.FILTER($F$101:$F$108,($G$101:$G$108=$N30)*($F$101:$F$108&lt;=AP$3))))))
),$L$8,""))</f>
        <v/>
      </c>
      <c r="AQ30" s="21" t="str" cm="1">
        <f t="array" ref="AQ30">IFERROR(ROUND(_xlfn.XLOOKUP(AQ$3&amp;$N30,$F$3:$F$643&amp;$G$3:$G$643,$H$3:$H$643,""),2),
                   IF(OR(
                             OR(_xlfn.XMATCH(AQ$3,_xlfn.ANCHORARRAY($P$3))&lt;=2,(COUNT(_xlfn.ANCHORARRAY($P$3))-_xlfn.XMATCH(AQ$3,_xlfn.ANCHORARRAY($P$3))+1)&lt;=2),
                             OR(_xlfn.XMATCH($N30,_xlfn.ANCHORARRAY($N$5))&lt;=2,(COUNT(_xlfn.ANCHORARRAY($N$5))-_xlfn.XMATCH($N30,_xlfn.ANCHORARRAY($N$5))+1)&lt;=2),
OR(COUNT(_xlfn._xlws.FILTER($F$101:$F$108,($F$101:$F$108=AQ$3)*($G$101:$G$108=$N30)))=1,
        ISODD(COUNT(_xlfn._xlws.SORT(_xlfn._xlws.FILTER($G$101:$G$108,($F$101:$F$108=AQ$3)*($G$101:$G$108&lt;=$N30)))))),
OR(COUNT(_xlfn._xlws.FILTER($F$101:$F$108,($F$101:$F$108=AQ$3)*($G$101:$G$108=$N30)))=1,
        ISODD(COUNT(_xlfn._xlws.SORT(_xlfn._xlws.FILTER($F$101:$F$108,($G$101:$G$108=$N30)*($F$101:$F$108&lt;=AQ$3))))))
),$L$8,""))</f>
        <v/>
      </c>
      <c r="AR30" s="21" t="str" cm="1">
        <f t="array" ref="AR30">IFERROR(ROUND(_xlfn.XLOOKUP(AR$3&amp;$N30,$F$3:$F$643&amp;$G$3:$G$643,$H$3:$H$643,""),2),
                   IF(OR(
                             OR(_xlfn.XMATCH(AR$3,_xlfn.ANCHORARRAY($P$3))&lt;=2,(COUNT(_xlfn.ANCHORARRAY($P$3))-_xlfn.XMATCH(AR$3,_xlfn.ANCHORARRAY($P$3))+1)&lt;=2),
                             OR(_xlfn.XMATCH($N30,_xlfn.ANCHORARRAY($N$5))&lt;=2,(COUNT(_xlfn.ANCHORARRAY($N$5))-_xlfn.XMATCH($N30,_xlfn.ANCHORARRAY($N$5))+1)&lt;=2),
OR(COUNT(_xlfn._xlws.FILTER($F$101:$F$108,($F$101:$F$108=AR$3)*($G$101:$G$108=$N30)))=1,
        ISODD(COUNT(_xlfn._xlws.SORT(_xlfn._xlws.FILTER($G$101:$G$108,($F$101:$F$108=AR$3)*($G$101:$G$108&lt;=$N30)))))),
OR(COUNT(_xlfn._xlws.FILTER($F$101:$F$108,($F$101:$F$108=AR$3)*($G$101:$G$108=$N30)))=1,
        ISODD(COUNT(_xlfn._xlws.SORT(_xlfn._xlws.FILTER($F$101:$F$108,($G$101:$G$108=$N30)*($F$101:$F$108&lt;=AR$3))))))
),$L$8,""))</f>
        <v/>
      </c>
      <c r="AS30" s="21" t="str" cm="1">
        <f t="array" ref="AS30">IFERROR(ROUND(_xlfn.XLOOKUP(AS$3&amp;$N30,$F$3:$F$643&amp;$G$3:$G$643,$H$3:$H$643,""),2),
                   IF(OR(
                             OR(_xlfn.XMATCH(AS$3,_xlfn.ANCHORARRAY($P$3))&lt;=2,(COUNT(_xlfn.ANCHORARRAY($P$3))-_xlfn.XMATCH(AS$3,_xlfn.ANCHORARRAY($P$3))+1)&lt;=2),
                             OR(_xlfn.XMATCH($N30,_xlfn.ANCHORARRAY($N$5))&lt;=2,(COUNT(_xlfn.ANCHORARRAY($N$5))-_xlfn.XMATCH($N30,_xlfn.ANCHORARRAY($N$5))+1)&lt;=2),
OR(COUNT(_xlfn._xlws.FILTER($F$101:$F$108,($F$101:$F$108=AS$3)*($G$101:$G$108=$N30)))=1,
        ISODD(COUNT(_xlfn._xlws.SORT(_xlfn._xlws.FILTER($G$101:$G$108,($F$101:$F$108=AS$3)*($G$101:$G$108&lt;=$N30)))))),
OR(COUNT(_xlfn._xlws.FILTER($F$101:$F$108,($F$101:$F$108=AS$3)*($G$101:$G$108=$N30)))=1,
        ISODD(COUNT(_xlfn._xlws.SORT(_xlfn._xlws.FILTER($F$101:$F$108,($G$101:$G$108=$N30)*($F$101:$F$108&lt;=AS$3))))))
),$L$8,""))</f>
        <v/>
      </c>
      <c r="AT30" s="21" cm="1">
        <f t="array" ref="AT30">IFERROR(ROUND(_xlfn.XLOOKUP(AT$3&amp;$N30,$F$3:$F$643&amp;$G$3:$G$643,$H$3:$H$643,""),2),
                   IF(OR(
                             OR(_xlfn.XMATCH(AT$3,_xlfn.ANCHORARRAY($P$3))&lt;=2,(COUNT(_xlfn.ANCHORARRAY($P$3))-_xlfn.XMATCH(AT$3,_xlfn.ANCHORARRAY($P$3))+1)&lt;=2),
                             OR(_xlfn.XMATCH($N30,_xlfn.ANCHORARRAY($N$5))&lt;=2,(COUNT(_xlfn.ANCHORARRAY($N$5))-_xlfn.XMATCH($N30,_xlfn.ANCHORARRAY($N$5))+1)&lt;=2),
OR(COUNT(_xlfn._xlws.FILTER($F$101:$F$108,($F$101:$F$108=AT$3)*($G$101:$G$108=$N30)))=1,
        ISODD(COUNT(_xlfn._xlws.SORT(_xlfn._xlws.FILTER($G$101:$G$108,($F$101:$F$108=AT$3)*($G$101:$G$108&lt;=$N30)))))),
OR(COUNT(_xlfn._xlws.FILTER($F$101:$F$108,($F$101:$F$108=AT$3)*($G$101:$G$108=$N30)))=1,
        ISODD(COUNT(_xlfn._xlws.SORT(_xlfn._xlws.FILTER($F$101:$F$108,($G$101:$G$108=$N30)*($F$101:$F$108&lt;=AT$3))))))
),$L$8,""))</f>
        <v>-9</v>
      </c>
      <c r="AU30" s="21" t="str" cm="1">
        <f t="array" ref="AU30">IFERROR(ROUND(_xlfn.XLOOKUP(AU$3&amp;$N30,$F$3:$F$643&amp;$G$3:$G$643,$H$3:$H$643,""),2),
                   IF(OR(
                             OR(_xlfn.XMATCH(AU$3,_xlfn.ANCHORARRAY($P$3))&lt;=2,(COUNT(_xlfn.ANCHORARRAY($P$3))-_xlfn.XMATCH(AU$3,_xlfn.ANCHORARRAY($P$3))+1)&lt;=2),
                             OR(_xlfn.XMATCH($N30,_xlfn.ANCHORARRAY($N$5))&lt;=2,(COUNT(_xlfn.ANCHORARRAY($N$5))-_xlfn.XMATCH($N30,_xlfn.ANCHORARRAY($N$5))+1)&lt;=2),
OR(COUNT(_xlfn._xlws.FILTER($F$101:$F$108,($F$101:$F$108=AU$3)*($G$101:$G$108=$N30)))=1,
        ISODD(COUNT(_xlfn._xlws.SORT(_xlfn._xlws.FILTER($G$101:$G$108,($F$101:$F$108=AU$3)*($G$101:$G$108&lt;=$N30)))))),
OR(COUNT(_xlfn._xlws.FILTER($F$101:$F$108,($F$101:$F$108=AU$3)*($G$101:$G$108=$N30)))=1,
        ISODD(COUNT(_xlfn._xlws.SORT(_xlfn._xlws.FILTER($F$101:$F$108,($G$101:$G$108=$N30)*($F$101:$F$108&lt;=AU$3))))))
),$L$8,""))</f>
        <v/>
      </c>
      <c r="AV30" s="21" cm="1">
        <f t="array" ref="AV30">IFERROR(ROUND(_xlfn.XLOOKUP(AV$3&amp;$N30,$F$3:$F$643&amp;$G$3:$G$643,$H$3:$H$643,""),2),
                   IF(OR(
                             OR(_xlfn.XMATCH(AV$3,_xlfn.ANCHORARRAY($P$3))&lt;=2,(COUNT(_xlfn.ANCHORARRAY($P$3))-_xlfn.XMATCH(AV$3,_xlfn.ANCHORARRAY($P$3))+1)&lt;=2),
                             OR(_xlfn.XMATCH($N30,_xlfn.ANCHORARRAY($N$5))&lt;=2,(COUNT(_xlfn.ANCHORARRAY($N$5))-_xlfn.XMATCH($N30,_xlfn.ANCHORARRAY($N$5))+1)&lt;=2),
OR(COUNT(_xlfn._xlws.FILTER($F$101:$F$108,($F$101:$F$108=AV$3)*($G$101:$G$108=$N30)))=1,
        ISODD(COUNT(_xlfn._xlws.SORT(_xlfn._xlws.FILTER($G$101:$G$108,($F$101:$F$108=AV$3)*($G$101:$G$108&lt;=$N30)))))),
OR(COUNT(_xlfn._xlws.FILTER($F$101:$F$108,($F$101:$F$108=AV$3)*($G$101:$G$108=$N30)))=1,
        ISODD(COUNT(_xlfn._xlws.SORT(_xlfn._xlws.FILTER($F$101:$F$108,($G$101:$G$108=$N30)*($F$101:$F$108&lt;=AV$3))))))
),$L$8,""))</f>
        <v>-9</v>
      </c>
      <c r="AW30" s="21" cm="1">
        <f t="array" ref="AW30">IFERROR(ROUND(_xlfn.XLOOKUP(AW$3&amp;$N30,$F$3:$F$643&amp;$G$3:$G$643,$H$3:$H$643,""),2),
                   IF(OR(
                             OR(_xlfn.XMATCH(AW$3,_xlfn.ANCHORARRAY($P$3))&lt;=2,(COUNT(_xlfn.ANCHORARRAY($P$3))-_xlfn.XMATCH(AW$3,_xlfn.ANCHORARRAY($P$3))+1)&lt;=2),
                             OR(_xlfn.XMATCH($N30,_xlfn.ANCHORARRAY($N$5))&lt;=2,(COUNT(_xlfn.ANCHORARRAY($N$5))-_xlfn.XMATCH($N30,_xlfn.ANCHORARRAY($N$5))+1)&lt;=2),
OR(COUNT(_xlfn._xlws.FILTER($F$101:$F$108,($F$101:$F$108=AW$3)*($G$101:$G$108=$N30)))=1,
        ISODD(COUNT(_xlfn._xlws.SORT(_xlfn._xlws.FILTER($G$101:$G$108,($F$101:$F$108=AW$3)*($G$101:$G$108&lt;=$N30)))))),
OR(COUNT(_xlfn._xlws.FILTER($F$101:$F$108,($F$101:$F$108=AW$3)*($G$101:$G$108=$N30)))=1,
        ISODD(COUNT(_xlfn._xlws.SORT(_xlfn._xlws.FILTER($F$101:$F$108,($G$101:$G$108=$N30)*($F$101:$F$108&lt;=AW$3))))))
),$L$8,""))</f>
        <v>-9</v>
      </c>
      <c r="AX30" s="21"/>
      <c r="AY30" s="21"/>
      <c r="AZ30" s="15"/>
      <c r="BA30" s="77"/>
      <c r="BB30" s="98" t="str">
        <f t="shared" si="5"/>
        <v xml:space="preserve">-9-900.50-9-9-9-9-9-9-9-9; </v>
      </c>
      <c r="BC30" s="98" t="s">
        <v>587</v>
      </c>
      <c r="BD30" s="77"/>
      <c r="BE30" s="77"/>
      <c r="BF30" s="77"/>
      <c r="BG30" s="77"/>
      <c r="BH30" s="77"/>
      <c r="BK30" s="7">
        <v>28</v>
      </c>
    </row>
    <row r="31" spans="1:64" ht="20.100000000000001" customHeight="1" x14ac:dyDescent="0.3">
      <c r="B31" s="9" t="s">
        <v>278</v>
      </c>
      <c r="C31" s="17">
        <f t="shared" si="1"/>
        <v>47.875399999999999</v>
      </c>
      <c r="D31" s="18">
        <f t="shared" si="1"/>
        <v>121.2209</v>
      </c>
      <c r="E31" s="64">
        <f t="shared" si="1"/>
        <v>-9</v>
      </c>
      <c r="F31" s="17">
        <f t="shared" si="2"/>
        <v>4.8499999999999996</v>
      </c>
      <c r="G31" s="18">
        <f t="shared" si="3"/>
        <v>16.170000000000002</v>
      </c>
      <c r="H31" s="19">
        <f t="shared" si="4"/>
        <v>-9</v>
      </c>
      <c r="I31" s="8" t="str" cm="1">
        <f t="array" ref="I31">_xlfn.CONCAT(ROUND(F31:H31,2)&amp;", ")</f>
        <v xml:space="preserve">4.85, 16.17, -9, </v>
      </c>
      <c r="J31" s="8"/>
      <c r="K31" s="7" t="s">
        <v>494</v>
      </c>
      <c r="L31"/>
      <c r="N31" s="31">
        <v>5.9</v>
      </c>
      <c r="O31" s="15"/>
      <c r="P31" s="21" cm="1">
        <f t="array" ref="P31">IFERROR(ROUND(_xlfn.XLOOKUP(P$3&amp;$N31,$F$3:$F$643&amp;$G$3:$G$643,$H$3:$H$643,""),2),
                   IF(OR(
                             OR(_xlfn.XMATCH(P$3,_xlfn.ANCHORARRAY($P$3))&lt;=2,(COUNT(_xlfn.ANCHORARRAY($P$3))-_xlfn.XMATCH(P$3,_xlfn.ANCHORARRAY($P$3))+1)&lt;=2),
                             OR(_xlfn.XMATCH($N31,_xlfn.ANCHORARRAY($N$5))&lt;=2,(COUNT(_xlfn.ANCHORARRAY($N$5))-_xlfn.XMATCH($N31,_xlfn.ANCHORARRAY($N$5))+1)&lt;=2),
OR(COUNT(_xlfn._xlws.FILTER($F$101:$F$108,($F$101:$F$108=P$3)*($G$101:$G$108=$N31)))=1,
        ISODD(COUNT(_xlfn._xlws.SORT(_xlfn._xlws.FILTER($G$101:$G$108,($F$101:$F$108=P$3)*($G$101:$G$108&lt;=$N31)))))),
OR(COUNT(_xlfn._xlws.FILTER($F$101:$F$108,($F$101:$F$108=P$3)*($G$101:$G$108=$N31)))=1,
        ISODD(COUNT(_xlfn._xlws.SORT(_xlfn._xlws.FILTER($F$101:$F$108,($G$101:$G$108=$N31)*($F$101:$F$108&lt;=P$3))))))
),$L$8,""))</f>
        <v>-9</v>
      </c>
      <c r="Q31" s="21" cm="1">
        <f t="array" ref="Q31">IFERROR(ROUND(_xlfn.XLOOKUP(Q$3&amp;$N31,$F$3:$F$643&amp;$G$3:$G$643,$H$3:$H$643,""),2),
                   IF(OR(
                             OR(_xlfn.XMATCH(Q$3,_xlfn.ANCHORARRAY($P$3))&lt;=2,(COUNT(_xlfn.ANCHORARRAY($P$3))-_xlfn.XMATCH(Q$3,_xlfn.ANCHORARRAY($P$3))+1)&lt;=2),
                             OR(_xlfn.XMATCH($N31,_xlfn.ANCHORARRAY($N$5))&lt;=2,(COUNT(_xlfn.ANCHORARRAY($N$5))-_xlfn.XMATCH($N31,_xlfn.ANCHORARRAY($N$5))+1)&lt;=2),
OR(COUNT(_xlfn._xlws.FILTER($F$101:$F$108,($F$101:$F$108=Q$3)*($G$101:$G$108=$N31)))=1,
        ISODD(COUNT(_xlfn._xlws.SORT(_xlfn._xlws.FILTER($G$101:$G$108,($F$101:$F$108=Q$3)*($G$101:$G$108&lt;=$N31)))))),
OR(COUNT(_xlfn._xlws.FILTER($F$101:$F$108,($F$101:$F$108=Q$3)*($G$101:$G$108=$N31)))=1,
        ISODD(COUNT(_xlfn._xlws.SORT(_xlfn._xlws.FILTER($F$101:$F$108,($G$101:$G$108=$N31)*($F$101:$F$108&lt;=Q$3))))))
),$L$8,""))</f>
        <v>-9</v>
      </c>
      <c r="R31" s="21" t="str" cm="1">
        <f t="array" ref="R31">IFERROR(ROUND(_xlfn.XLOOKUP(R$3&amp;$N31,$F$3:$F$643&amp;$G$3:$G$643,$H$3:$H$643,""),2),
                   IF(OR(
                             OR(_xlfn.XMATCH(R$3,_xlfn.ANCHORARRAY($P$3))&lt;=2,(COUNT(_xlfn.ANCHORARRAY($P$3))-_xlfn.XMATCH(R$3,_xlfn.ANCHORARRAY($P$3))+1)&lt;=2),
                             OR(_xlfn.XMATCH($N31,_xlfn.ANCHORARRAY($N$5))&lt;=2,(COUNT(_xlfn.ANCHORARRAY($N$5))-_xlfn.XMATCH($N31,_xlfn.ANCHORARRAY($N$5))+1)&lt;=2),
OR(COUNT(_xlfn._xlws.FILTER($F$101:$F$108,($F$101:$F$108=R$3)*($G$101:$G$108=$N31)))=1,
        ISODD(COUNT(_xlfn._xlws.SORT(_xlfn._xlws.FILTER($G$101:$G$108,($F$101:$F$108=R$3)*($G$101:$G$108&lt;=$N31)))))),
OR(COUNT(_xlfn._xlws.FILTER($F$101:$F$108,($F$101:$F$108=R$3)*($G$101:$G$108=$N31)))=1,
        ISODD(COUNT(_xlfn._xlws.SORT(_xlfn._xlws.FILTER($F$101:$F$108,($G$101:$G$108=$N31)*($F$101:$F$108&lt;=R$3))))))
),$L$8,""))</f>
        <v/>
      </c>
      <c r="S31" s="21" t="str" cm="1">
        <f t="array" ref="S31">IFERROR(ROUND(_xlfn.XLOOKUP(S$3&amp;$N31,$F$3:$F$643&amp;$G$3:$G$643,$H$3:$H$643,""),2),
                   IF(OR(
                             OR(_xlfn.XMATCH(S$3,_xlfn.ANCHORARRAY($P$3))&lt;=2,(COUNT(_xlfn.ANCHORARRAY($P$3))-_xlfn.XMATCH(S$3,_xlfn.ANCHORARRAY($P$3))+1)&lt;=2),
                             OR(_xlfn.XMATCH($N31,_xlfn.ANCHORARRAY($N$5))&lt;=2,(COUNT(_xlfn.ANCHORARRAY($N$5))-_xlfn.XMATCH($N31,_xlfn.ANCHORARRAY($N$5))+1)&lt;=2),
OR(COUNT(_xlfn._xlws.FILTER($F$101:$F$108,($F$101:$F$108=S$3)*($G$101:$G$108=$N31)))=1,
        ISODD(COUNT(_xlfn._xlws.SORT(_xlfn._xlws.FILTER($G$101:$G$108,($F$101:$F$108=S$3)*($G$101:$G$108&lt;=$N31)))))),
OR(COUNT(_xlfn._xlws.FILTER($F$101:$F$108,($F$101:$F$108=S$3)*($G$101:$G$108=$N31)))=1,
        ISODD(COUNT(_xlfn._xlws.SORT(_xlfn._xlws.FILTER($F$101:$F$108,($G$101:$G$108=$N31)*($F$101:$F$108&lt;=S$3))))))
),$L$8,""))</f>
        <v/>
      </c>
      <c r="T31" s="21" t="str" cm="1">
        <f t="array" ref="T31">IFERROR(ROUND(_xlfn.XLOOKUP(T$3&amp;$N31,$F$3:$F$643&amp;$G$3:$G$643,$H$3:$H$643,""),2),
                   IF(OR(
                             OR(_xlfn.XMATCH(T$3,_xlfn.ANCHORARRAY($P$3))&lt;=2,(COUNT(_xlfn.ANCHORARRAY($P$3))-_xlfn.XMATCH(T$3,_xlfn.ANCHORARRAY($P$3))+1)&lt;=2),
                             OR(_xlfn.XMATCH($N31,_xlfn.ANCHORARRAY($N$5))&lt;=2,(COUNT(_xlfn.ANCHORARRAY($N$5))-_xlfn.XMATCH($N31,_xlfn.ANCHORARRAY($N$5))+1)&lt;=2),
OR(COUNT(_xlfn._xlws.FILTER($F$101:$F$108,($F$101:$F$108=T$3)*($G$101:$G$108=$N31)))=1,
        ISODD(COUNT(_xlfn._xlws.SORT(_xlfn._xlws.FILTER($G$101:$G$108,($F$101:$F$108=T$3)*($G$101:$G$108&lt;=$N31)))))),
OR(COUNT(_xlfn._xlws.FILTER($F$101:$F$108,($F$101:$F$108=T$3)*($G$101:$G$108=$N31)))=1,
        ISODD(COUNT(_xlfn._xlws.SORT(_xlfn._xlws.FILTER($F$101:$F$108,($G$101:$G$108=$N31)*($F$101:$F$108&lt;=T$3))))))
),$L$8,""))</f>
        <v/>
      </c>
      <c r="U31" s="21" t="str" cm="1">
        <f t="array" ref="U31">IFERROR(ROUND(_xlfn.XLOOKUP(U$3&amp;$N31,$F$3:$F$643&amp;$G$3:$G$643,$H$3:$H$643,""),2),
                   IF(OR(
                             OR(_xlfn.XMATCH(U$3,_xlfn.ANCHORARRAY($P$3))&lt;=2,(COUNT(_xlfn.ANCHORARRAY($P$3))-_xlfn.XMATCH(U$3,_xlfn.ANCHORARRAY($P$3))+1)&lt;=2),
                             OR(_xlfn.XMATCH($N31,_xlfn.ANCHORARRAY($N$5))&lt;=2,(COUNT(_xlfn.ANCHORARRAY($N$5))-_xlfn.XMATCH($N31,_xlfn.ANCHORARRAY($N$5))+1)&lt;=2),
OR(COUNT(_xlfn._xlws.FILTER($F$101:$F$108,($F$101:$F$108=U$3)*($G$101:$G$108=$N31)))=1,
        ISODD(COUNT(_xlfn._xlws.SORT(_xlfn._xlws.FILTER($G$101:$G$108,($F$101:$F$108=U$3)*($G$101:$G$108&lt;=$N31)))))),
OR(COUNT(_xlfn._xlws.FILTER($F$101:$F$108,($F$101:$F$108=U$3)*($G$101:$G$108=$N31)))=1,
        ISODD(COUNT(_xlfn._xlws.SORT(_xlfn._xlws.FILTER($F$101:$F$108,($G$101:$G$108=$N31)*($F$101:$F$108&lt;=U$3))))))
),$L$8,""))</f>
        <v/>
      </c>
      <c r="V31" s="21" t="str" cm="1">
        <f t="array" ref="V31">IFERROR(ROUND(_xlfn.XLOOKUP(V$3&amp;$N31,$F$3:$F$643&amp;$G$3:$G$643,$H$3:$H$643,""),2),
                   IF(OR(
                             OR(_xlfn.XMATCH(V$3,_xlfn.ANCHORARRAY($P$3))&lt;=2,(COUNT(_xlfn.ANCHORARRAY($P$3))-_xlfn.XMATCH(V$3,_xlfn.ANCHORARRAY($P$3))+1)&lt;=2),
                             OR(_xlfn.XMATCH($N31,_xlfn.ANCHORARRAY($N$5))&lt;=2,(COUNT(_xlfn.ANCHORARRAY($N$5))-_xlfn.XMATCH($N31,_xlfn.ANCHORARRAY($N$5))+1)&lt;=2),
OR(COUNT(_xlfn._xlws.FILTER($F$101:$F$108,($F$101:$F$108=V$3)*($G$101:$G$108=$N31)))=1,
        ISODD(COUNT(_xlfn._xlws.SORT(_xlfn._xlws.FILTER($G$101:$G$108,($F$101:$F$108=V$3)*($G$101:$G$108&lt;=$N31)))))),
OR(COUNT(_xlfn._xlws.FILTER($F$101:$F$108,($F$101:$F$108=V$3)*($G$101:$G$108=$N31)))=1,
        ISODD(COUNT(_xlfn._xlws.SORT(_xlfn._xlws.FILTER($F$101:$F$108,($G$101:$G$108=$N31)*($F$101:$F$108&lt;=V$3))))))
),$L$8,""))</f>
        <v/>
      </c>
      <c r="W31" s="21" cm="1">
        <f t="array" ref="W31">IFERROR(ROUND(_xlfn.XLOOKUP(W$3&amp;$N31,$F$3:$F$643&amp;$G$3:$G$643,$H$3:$H$643,""),2),
                   IF(OR(
                             OR(_xlfn.XMATCH(W$3,_xlfn.ANCHORARRAY($P$3))&lt;=2,(COUNT(_xlfn.ANCHORARRAY($P$3))-_xlfn.XMATCH(W$3,_xlfn.ANCHORARRAY($P$3))+1)&lt;=2),
                             OR(_xlfn.XMATCH($N31,_xlfn.ANCHORARRAY($N$5))&lt;=2,(COUNT(_xlfn.ANCHORARRAY($N$5))-_xlfn.XMATCH($N31,_xlfn.ANCHORARRAY($N$5))+1)&lt;=2),
OR(COUNT(_xlfn._xlws.FILTER($F$101:$F$108,($F$101:$F$108=W$3)*($G$101:$G$108=$N31)))=1,
        ISODD(COUNT(_xlfn._xlws.SORT(_xlfn._xlws.FILTER($G$101:$G$108,($F$101:$F$108=W$3)*($G$101:$G$108&lt;=$N31)))))),
OR(COUNT(_xlfn._xlws.FILTER($F$101:$F$108,($F$101:$F$108=W$3)*($G$101:$G$108=$N31)))=1,
        ISODD(COUNT(_xlfn._xlws.SORT(_xlfn._xlws.FILTER($F$101:$F$108,($G$101:$G$108=$N31)*($F$101:$F$108&lt;=W$3))))))
),$L$8,""))</f>
        <v>-9</v>
      </c>
      <c r="X31" s="21" t="str" cm="1">
        <f t="array" ref="X31">IFERROR(ROUND(_xlfn.XLOOKUP(X$3&amp;$N31,$F$3:$F$643&amp;$G$3:$G$643,$H$3:$H$643,""),2),
                   IF(OR(
                             OR(_xlfn.XMATCH(X$3,_xlfn.ANCHORARRAY($P$3))&lt;=2,(COUNT(_xlfn.ANCHORARRAY($P$3))-_xlfn.XMATCH(X$3,_xlfn.ANCHORARRAY($P$3))+1)&lt;=2),
                             OR(_xlfn.XMATCH($N31,_xlfn.ANCHORARRAY($N$5))&lt;=2,(COUNT(_xlfn.ANCHORARRAY($N$5))-_xlfn.XMATCH($N31,_xlfn.ANCHORARRAY($N$5))+1)&lt;=2),
OR(COUNT(_xlfn._xlws.FILTER($F$101:$F$108,($F$101:$F$108=X$3)*($G$101:$G$108=$N31)))=1,
        ISODD(COUNT(_xlfn._xlws.SORT(_xlfn._xlws.FILTER($G$101:$G$108,($F$101:$F$108=X$3)*($G$101:$G$108&lt;=$N31)))))),
OR(COUNT(_xlfn._xlws.FILTER($F$101:$F$108,($F$101:$F$108=X$3)*($G$101:$G$108=$N31)))=1,
        ISODD(COUNT(_xlfn._xlws.SORT(_xlfn._xlws.FILTER($F$101:$F$108,($G$101:$G$108=$N31)*($F$101:$F$108&lt;=X$3))))))
),$L$8,""))</f>
        <v/>
      </c>
      <c r="Y31" s="21" t="str" cm="1">
        <f t="array" ref="Y31">IFERROR(ROUND(_xlfn.XLOOKUP(Y$3&amp;$N31,$F$3:$F$643&amp;$G$3:$G$643,$H$3:$H$643,""),2),
                   IF(OR(
                             OR(_xlfn.XMATCH(Y$3,_xlfn.ANCHORARRAY($P$3))&lt;=2,(COUNT(_xlfn.ANCHORARRAY($P$3))-_xlfn.XMATCH(Y$3,_xlfn.ANCHORARRAY($P$3))+1)&lt;=2),
                             OR(_xlfn.XMATCH($N31,_xlfn.ANCHORARRAY($N$5))&lt;=2,(COUNT(_xlfn.ANCHORARRAY($N$5))-_xlfn.XMATCH($N31,_xlfn.ANCHORARRAY($N$5))+1)&lt;=2),
OR(COUNT(_xlfn._xlws.FILTER($F$101:$F$108,($F$101:$F$108=Y$3)*($G$101:$G$108=$N31)))=1,
        ISODD(COUNT(_xlfn._xlws.SORT(_xlfn._xlws.FILTER($G$101:$G$108,($F$101:$F$108=Y$3)*($G$101:$G$108&lt;=$N31)))))),
OR(COUNT(_xlfn._xlws.FILTER($F$101:$F$108,($F$101:$F$108=Y$3)*($G$101:$G$108=$N31)))=1,
        ISODD(COUNT(_xlfn._xlws.SORT(_xlfn._xlws.FILTER($F$101:$F$108,($G$101:$G$108=$N31)*($F$101:$F$108&lt;=Y$3))))))
),$L$8,""))</f>
        <v/>
      </c>
      <c r="Z31" s="21" t="str" cm="1">
        <f t="array" ref="Z31">IFERROR(ROUND(_xlfn.XLOOKUP(Z$3&amp;$N31,$F$3:$F$643&amp;$G$3:$G$643,$H$3:$H$643,""),2),
                   IF(OR(
                             OR(_xlfn.XMATCH(Z$3,_xlfn.ANCHORARRAY($P$3))&lt;=2,(COUNT(_xlfn.ANCHORARRAY($P$3))-_xlfn.XMATCH(Z$3,_xlfn.ANCHORARRAY($P$3))+1)&lt;=2),
                             OR(_xlfn.XMATCH($N31,_xlfn.ANCHORARRAY($N$5))&lt;=2,(COUNT(_xlfn.ANCHORARRAY($N$5))-_xlfn.XMATCH($N31,_xlfn.ANCHORARRAY($N$5))+1)&lt;=2),
OR(COUNT(_xlfn._xlws.FILTER($F$101:$F$108,($F$101:$F$108=Z$3)*($G$101:$G$108=$N31)))=1,
        ISODD(COUNT(_xlfn._xlws.SORT(_xlfn._xlws.FILTER($G$101:$G$108,($F$101:$F$108=Z$3)*($G$101:$G$108&lt;=$N31)))))),
OR(COUNT(_xlfn._xlws.FILTER($F$101:$F$108,($F$101:$F$108=Z$3)*($G$101:$G$108=$N31)))=1,
        ISODD(COUNT(_xlfn._xlws.SORT(_xlfn._xlws.FILTER($F$101:$F$108,($G$101:$G$108=$N31)*($F$101:$F$108&lt;=Z$3))))))
),$L$8,""))</f>
        <v/>
      </c>
      <c r="AA31" s="21" t="str" cm="1">
        <f t="array" ref="AA31">IFERROR(ROUND(_xlfn.XLOOKUP(AA$3&amp;$N31,$F$3:$F$643&amp;$G$3:$G$643,$H$3:$H$643,""),2),
                   IF(OR(
                             OR(_xlfn.XMATCH(AA$3,_xlfn.ANCHORARRAY($P$3))&lt;=2,(COUNT(_xlfn.ANCHORARRAY($P$3))-_xlfn.XMATCH(AA$3,_xlfn.ANCHORARRAY($P$3))+1)&lt;=2),
                             OR(_xlfn.XMATCH($N31,_xlfn.ANCHORARRAY($N$5))&lt;=2,(COUNT(_xlfn.ANCHORARRAY($N$5))-_xlfn.XMATCH($N31,_xlfn.ANCHORARRAY($N$5))+1)&lt;=2),
OR(COUNT(_xlfn._xlws.FILTER($F$101:$F$108,($F$101:$F$108=AA$3)*($G$101:$G$108=$N31)))=1,
        ISODD(COUNT(_xlfn._xlws.SORT(_xlfn._xlws.FILTER($G$101:$G$108,($F$101:$F$108=AA$3)*($G$101:$G$108&lt;=$N31)))))),
OR(COUNT(_xlfn._xlws.FILTER($F$101:$F$108,($F$101:$F$108=AA$3)*($G$101:$G$108=$N31)))=1,
        ISODD(COUNT(_xlfn._xlws.SORT(_xlfn._xlws.FILTER($F$101:$F$108,($G$101:$G$108=$N31)*($F$101:$F$108&lt;=AA$3))))))
),$L$8,""))</f>
        <v/>
      </c>
      <c r="AB31" s="21" t="str" cm="1">
        <f t="array" ref="AB31">IFERROR(ROUND(_xlfn.XLOOKUP(AB$3&amp;$N31,$F$3:$F$643&amp;$G$3:$G$643,$H$3:$H$643,""),2),
                   IF(OR(
                             OR(_xlfn.XMATCH(AB$3,_xlfn.ANCHORARRAY($P$3))&lt;=2,(COUNT(_xlfn.ANCHORARRAY($P$3))-_xlfn.XMATCH(AB$3,_xlfn.ANCHORARRAY($P$3))+1)&lt;=2),
                             OR(_xlfn.XMATCH($N31,_xlfn.ANCHORARRAY($N$5))&lt;=2,(COUNT(_xlfn.ANCHORARRAY($N$5))-_xlfn.XMATCH($N31,_xlfn.ANCHORARRAY($N$5))+1)&lt;=2),
OR(COUNT(_xlfn._xlws.FILTER($F$101:$F$108,($F$101:$F$108=AB$3)*($G$101:$G$108=$N31)))=1,
        ISODD(COUNT(_xlfn._xlws.SORT(_xlfn._xlws.FILTER($G$101:$G$108,($F$101:$F$108=AB$3)*($G$101:$G$108&lt;=$N31)))))),
OR(COUNT(_xlfn._xlws.FILTER($F$101:$F$108,($F$101:$F$108=AB$3)*($G$101:$G$108=$N31)))=1,
        ISODD(COUNT(_xlfn._xlws.SORT(_xlfn._xlws.FILTER($F$101:$F$108,($G$101:$G$108=$N31)*($F$101:$F$108&lt;=AB$3))))))
),$L$8,""))</f>
        <v/>
      </c>
      <c r="AC31" s="21" cm="1">
        <f t="array" ref="AC31">IFERROR(ROUND(_xlfn.XLOOKUP(AC$3&amp;$N31,$F$3:$F$643&amp;$G$3:$G$643,$H$3:$H$643,""),2),
                   IF(OR(
                             OR(_xlfn.XMATCH(AC$3,_xlfn.ANCHORARRAY($P$3))&lt;=2,(COUNT(_xlfn.ANCHORARRAY($P$3))-_xlfn.XMATCH(AC$3,_xlfn.ANCHORARRAY($P$3))+1)&lt;=2),
                             OR(_xlfn.XMATCH($N31,_xlfn.ANCHORARRAY($N$5))&lt;=2,(COUNT(_xlfn.ANCHORARRAY($N$5))-_xlfn.XMATCH($N31,_xlfn.ANCHORARRAY($N$5))+1)&lt;=2),
OR(COUNT(_xlfn._xlws.FILTER($F$101:$F$108,($F$101:$F$108=AC$3)*($G$101:$G$108=$N31)))=1,
        ISODD(COUNT(_xlfn._xlws.SORT(_xlfn._xlws.FILTER($G$101:$G$108,($F$101:$F$108=AC$3)*($G$101:$G$108&lt;=$N31)))))),
OR(COUNT(_xlfn._xlws.FILTER($F$101:$F$108,($F$101:$F$108=AC$3)*($G$101:$G$108=$N31)))=1,
        ISODD(COUNT(_xlfn._xlws.SORT(_xlfn._xlws.FILTER($F$101:$F$108,($G$101:$G$108=$N31)*($F$101:$F$108&lt;=AC$3))))))
),$L$8,""))</f>
        <v>-9</v>
      </c>
      <c r="AD31" s="21" cm="1">
        <f t="array" ref="AD31">IFERROR(ROUND(_xlfn.XLOOKUP(AD$3&amp;$N31,$F$3:$F$643&amp;$G$3:$G$643,$H$3:$H$643,""),2),
                   IF(OR(
                             OR(_xlfn.XMATCH(AD$3,_xlfn.ANCHORARRAY($P$3))&lt;=2,(COUNT(_xlfn.ANCHORARRAY($P$3))-_xlfn.XMATCH(AD$3,_xlfn.ANCHORARRAY($P$3))+1)&lt;=2),
                             OR(_xlfn.XMATCH($N31,_xlfn.ANCHORARRAY($N$5))&lt;=2,(COUNT(_xlfn.ANCHORARRAY($N$5))-_xlfn.XMATCH($N31,_xlfn.ANCHORARRAY($N$5))+1)&lt;=2),
OR(COUNT(_xlfn._xlws.FILTER($F$101:$F$108,($F$101:$F$108=AD$3)*($G$101:$G$108=$N31)))=1,
        ISODD(COUNT(_xlfn._xlws.SORT(_xlfn._xlws.FILTER($G$101:$G$108,($F$101:$F$108=AD$3)*($G$101:$G$108&lt;=$N31)))))),
OR(COUNT(_xlfn._xlws.FILTER($F$101:$F$108,($F$101:$F$108=AD$3)*($G$101:$G$108=$N31)))=1,
        ISODD(COUNT(_xlfn._xlws.SORT(_xlfn._xlws.FILTER($F$101:$F$108,($G$101:$G$108=$N31)*($F$101:$F$108&lt;=AD$3))))))
),$L$8,""))</f>
        <v>0</v>
      </c>
      <c r="AE31" s="21" cm="1">
        <f t="array" ref="AE31">IFERROR(ROUND(_xlfn.XLOOKUP(AE$3&amp;$N31,$F$3:$F$643&amp;$G$3:$G$643,$H$3:$H$643,""),2),
                   IF(OR(
                             OR(_xlfn.XMATCH(AE$3,_xlfn.ANCHORARRAY($P$3))&lt;=2,(COUNT(_xlfn.ANCHORARRAY($P$3))-_xlfn.XMATCH(AE$3,_xlfn.ANCHORARRAY($P$3))+1)&lt;=2),
                             OR(_xlfn.XMATCH($N31,_xlfn.ANCHORARRAY($N$5))&lt;=2,(COUNT(_xlfn.ANCHORARRAY($N$5))-_xlfn.XMATCH($N31,_xlfn.ANCHORARRAY($N$5))+1)&lt;=2),
OR(COUNT(_xlfn._xlws.FILTER($F$101:$F$108,($F$101:$F$108=AE$3)*($G$101:$G$108=$N31)))=1,
        ISODD(COUNT(_xlfn._xlws.SORT(_xlfn._xlws.FILTER($G$101:$G$108,($F$101:$F$108=AE$3)*($G$101:$G$108&lt;=$N31)))))),
OR(COUNT(_xlfn._xlws.FILTER($F$101:$F$108,($F$101:$F$108=AE$3)*($G$101:$G$108=$N31)))=1,
        ISODD(COUNT(_xlfn._xlws.SORT(_xlfn._xlws.FILTER($F$101:$F$108,($G$101:$G$108=$N31)*($F$101:$F$108&lt;=AE$3))))))
),$L$8,""))</f>
        <v>0</v>
      </c>
      <c r="AF31" s="21" t="str" cm="1">
        <f t="array" ref="AF31">IFERROR(ROUND(_xlfn.XLOOKUP(AF$3&amp;$N31,$F$3:$F$643&amp;$G$3:$G$643,$H$3:$H$643,""),2),
                   IF(OR(
                             OR(_xlfn.XMATCH(AF$3,_xlfn.ANCHORARRAY($P$3))&lt;=2,(COUNT(_xlfn.ANCHORARRAY($P$3))-_xlfn.XMATCH(AF$3,_xlfn.ANCHORARRAY($P$3))+1)&lt;=2),
                             OR(_xlfn.XMATCH($N31,_xlfn.ANCHORARRAY($N$5))&lt;=2,(COUNT(_xlfn.ANCHORARRAY($N$5))-_xlfn.XMATCH($N31,_xlfn.ANCHORARRAY($N$5))+1)&lt;=2),
OR(COUNT(_xlfn._xlws.FILTER($F$101:$F$108,($F$101:$F$108=AF$3)*($G$101:$G$108=$N31)))=1,
        ISODD(COUNT(_xlfn._xlws.SORT(_xlfn._xlws.FILTER($G$101:$G$108,($F$101:$F$108=AF$3)*($G$101:$G$108&lt;=$N31)))))),
OR(COUNT(_xlfn._xlws.FILTER($F$101:$F$108,($F$101:$F$108=AF$3)*($G$101:$G$108=$N31)))=1,
        ISODD(COUNT(_xlfn._xlws.SORT(_xlfn._xlws.FILTER($F$101:$F$108,($G$101:$G$108=$N31)*($F$101:$F$108&lt;=AF$3))))))
),$L$8,""))</f>
        <v/>
      </c>
      <c r="AG31" s="21" cm="1">
        <f t="array" ref="AG31">IFERROR(ROUND(_xlfn.XLOOKUP(AG$3&amp;$N31,$F$3:$F$643&amp;$G$3:$G$643,$H$3:$H$643,""),2),
                   IF(OR(
                             OR(_xlfn.XMATCH(AG$3,_xlfn.ANCHORARRAY($P$3))&lt;=2,(COUNT(_xlfn.ANCHORARRAY($P$3))-_xlfn.XMATCH(AG$3,_xlfn.ANCHORARRAY($P$3))+1)&lt;=2),
                             OR(_xlfn.XMATCH($N31,_xlfn.ANCHORARRAY($N$5))&lt;=2,(COUNT(_xlfn.ANCHORARRAY($N$5))-_xlfn.XMATCH($N31,_xlfn.ANCHORARRAY($N$5))+1)&lt;=2),
OR(COUNT(_xlfn._xlws.FILTER($F$101:$F$108,($F$101:$F$108=AG$3)*($G$101:$G$108=$N31)))=1,
        ISODD(COUNT(_xlfn._xlws.SORT(_xlfn._xlws.FILTER($G$101:$G$108,($F$101:$F$108=AG$3)*($G$101:$G$108&lt;=$N31)))))),
OR(COUNT(_xlfn._xlws.FILTER($F$101:$F$108,($F$101:$F$108=AG$3)*($G$101:$G$108=$N31)))=1,
        ISODD(COUNT(_xlfn._xlws.SORT(_xlfn._xlws.FILTER($F$101:$F$108,($G$101:$G$108=$N31)*($F$101:$F$108&lt;=AG$3))))))
),$L$8,""))</f>
        <v>0</v>
      </c>
      <c r="AH31" s="21" cm="1">
        <f t="array" ref="AH31">IFERROR(ROUND(_xlfn.XLOOKUP(AH$3&amp;$N31,$F$3:$F$643&amp;$G$3:$G$643,$H$3:$H$643,""),2),
                   IF(OR(
                             OR(_xlfn.XMATCH(AH$3,_xlfn.ANCHORARRAY($P$3))&lt;=2,(COUNT(_xlfn.ANCHORARRAY($P$3))-_xlfn.XMATCH(AH$3,_xlfn.ANCHORARRAY($P$3))+1)&lt;=2),
                             OR(_xlfn.XMATCH($N31,_xlfn.ANCHORARRAY($N$5))&lt;=2,(COUNT(_xlfn.ANCHORARRAY($N$5))-_xlfn.XMATCH($N31,_xlfn.ANCHORARRAY($N$5))+1)&lt;=2),
OR(COUNT(_xlfn._xlws.FILTER($F$101:$F$108,($F$101:$F$108=AH$3)*($G$101:$G$108=$N31)))=1,
        ISODD(COUNT(_xlfn._xlws.SORT(_xlfn._xlws.FILTER($G$101:$G$108,($F$101:$F$108=AH$3)*($G$101:$G$108&lt;=$N31)))))),
OR(COUNT(_xlfn._xlws.FILTER($F$101:$F$108,($F$101:$F$108=AH$3)*($G$101:$G$108=$N31)))=1,
        ISODD(COUNT(_xlfn._xlws.SORT(_xlfn._xlws.FILTER($F$101:$F$108,($G$101:$G$108=$N31)*($F$101:$F$108&lt;=AH$3))))))
),$L$8,""))</f>
        <v>0.4</v>
      </c>
      <c r="AI31" s="21" t="str" cm="1">
        <f t="array" ref="AI31">IFERROR(ROUND(_xlfn.XLOOKUP(AI$3&amp;$N31,$F$3:$F$643&amp;$G$3:$G$643,$H$3:$H$643,""),2),
                   IF(OR(
                             OR(_xlfn.XMATCH(AI$3,_xlfn.ANCHORARRAY($P$3))&lt;=2,(COUNT(_xlfn.ANCHORARRAY($P$3))-_xlfn.XMATCH(AI$3,_xlfn.ANCHORARRAY($P$3))+1)&lt;=2),
                             OR(_xlfn.XMATCH($N31,_xlfn.ANCHORARRAY($N$5))&lt;=2,(COUNT(_xlfn.ANCHORARRAY($N$5))-_xlfn.XMATCH($N31,_xlfn.ANCHORARRAY($N$5))+1)&lt;=2),
OR(COUNT(_xlfn._xlws.FILTER($F$101:$F$108,($F$101:$F$108=AI$3)*($G$101:$G$108=$N31)))=1,
        ISODD(COUNT(_xlfn._xlws.SORT(_xlfn._xlws.FILTER($G$101:$G$108,($F$101:$F$108=AI$3)*($G$101:$G$108&lt;=$N31)))))),
OR(COUNT(_xlfn._xlws.FILTER($F$101:$F$108,($F$101:$F$108=AI$3)*($G$101:$G$108=$N31)))=1,
        ISODD(COUNT(_xlfn._xlws.SORT(_xlfn._xlws.FILTER($F$101:$F$108,($G$101:$G$108=$N31)*($F$101:$F$108&lt;=AI$3))))))
),$L$8,""))</f>
        <v/>
      </c>
      <c r="AJ31" s="21" t="str" cm="1">
        <f t="array" ref="AJ31">IFERROR(ROUND(_xlfn.XLOOKUP(AJ$3&amp;$N31,$F$3:$F$643&amp;$G$3:$G$643,$H$3:$H$643,""),2),
                   IF(OR(
                             OR(_xlfn.XMATCH(AJ$3,_xlfn.ANCHORARRAY($P$3))&lt;=2,(COUNT(_xlfn.ANCHORARRAY($P$3))-_xlfn.XMATCH(AJ$3,_xlfn.ANCHORARRAY($P$3))+1)&lt;=2),
                             OR(_xlfn.XMATCH($N31,_xlfn.ANCHORARRAY($N$5))&lt;=2,(COUNT(_xlfn.ANCHORARRAY($N$5))-_xlfn.XMATCH($N31,_xlfn.ANCHORARRAY($N$5))+1)&lt;=2),
OR(COUNT(_xlfn._xlws.FILTER($F$101:$F$108,($F$101:$F$108=AJ$3)*($G$101:$G$108=$N31)))=1,
        ISODD(COUNT(_xlfn._xlws.SORT(_xlfn._xlws.FILTER($G$101:$G$108,($F$101:$F$108=AJ$3)*($G$101:$G$108&lt;=$N31)))))),
OR(COUNT(_xlfn._xlws.FILTER($F$101:$F$108,($F$101:$F$108=AJ$3)*($G$101:$G$108=$N31)))=1,
        ISODD(COUNT(_xlfn._xlws.SORT(_xlfn._xlws.FILTER($F$101:$F$108,($G$101:$G$108=$N31)*($F$101:$F$108&lt;=AJ$3))))))
),$L$8,""))</f>
        <v/>
      </c>
      <c r="AK31" s="21" t="str" cm="1">
        <f t="array" ref="AK31">IFERROR(ROUND(_xlfn.XLOOKUP(AK$3&amp;$N31,$F$3:$F$643&amp;$G$3:$G$643,$H$3:$H$643,""),2),
                   IF(OR(
                             OR(_xlfn.XMATCH(AK$3,_xlfn.ANCHORARRAY($P$3))&lt;=2,(COUNT(_xlfn.ANCHORARRAY($P$3))-_xlfn.XMATCH(AK$3,_xlfn.ANCHORARRAY($P$3))+1)&lt;=2),
                             OR(_xlfn.XMATCH($N31,_xlfn.ANCHORARRAY($N$5))&lt;=2,(COUNT(_xlfn.ANCHORARRAY($N$5))-_xlfn.XMATCH($N31,_xlfn.ANCHORARRAY($N$5))+1)&lt;=2),
OR(COUNT(_xlfn._xlws.FILTER($F$101:$F$108,($F$101:$F$108=AK$3)*($G$101:$G$108=$N31)))=1,
        ISODD(COUNT(_xlfn._xlws.SORT(_xlfn._xlws.FILTER($G$101:$G$108,($F$101:$F$108=AK$3)*($G$101:$G$108&lt;=$N31)))))),
OR(COUNT(_xlfn._xlws.FILTER($F$101:$F$108,($F$101:$F$108=AK$3)*($G$101:$G$108=$N31)))=1,
        ISODD(COUNT(_xlfn._xlws.SORT(_xlfn._xlws.FILTER($F$101:$F$108,($G$101:$G$108=$N31)*($F$101:$F$108&lt;=AK$3))))))
),$L$8,""))</f>
        <v/>
      </c>
      <c r="AL31" s="21" t="str" cm="1">
        <f t="array" ref="AL31">IFERROR(ROUND(_xlfn.XLOOKUP(AL$3&amp;$N31,$F$3:$F$643&amp;$G$3:$G$643,$H$3:$H$643,""),2),
                   IF(OR(
                             OR(_xlfn.XMATCH(AL$3,_xlfn.ANCHORARRAY($P$3))&lt;=2,(COUNT(_xlfn.ANCHORARRAY($P$3))-_xlfn.XMATCH(AL$3,_xlfn.ANCHORARRAY($P$3))+1)&lt;=2),
                             OR(_xlfn.XMATCH($N31,_xlfn.ANCHORARRAY($N$5))&lt;=2,(COUNT(_xlfn.ANCHORARRAY($N$5))-_xlfn.XMATCH($N31,_xlfn.ANCHORARRAY($N$5))+1)&lt;=2),
OR(COUNT(_xlfn._xlws.FILTER($F$101:$F$108,($F$101:$F$108=AL$3)*($G$101:$G$108=$N31)))=1,
        ISODD(COUNT(_xlfn._xlws.SORT(_xlfn._xlws.FILTER($G$101:$G$108,($F$101:$F$108=AL$3)*($G$101:$G$108&lt;=$N31)))))),
OR(COUNT(_xlfn._xlws.FILTER($F$101:$F$108,($F$101:$F$108=AL$3)*($G$101:$G$108=$N31)))=1,
        ISODD(COUNT(_xlfn._xlws.SORT(_xlfn._xlws.FILTER($F$101:$F$108,($G$101:$G$108=$N31)*($F$101:$F$108&lt;=AL$3))))))
),$L$8,""))</f>
        <v/>
      </c>
      <c r="AM31" s="21" cm="1">
        <f t="array" ref="AM31">IFERROR(ROUND(_xlfn.XLOOKUP(AM$3&amp;$N31,$F$3:$F$643&amp;$G$3:$G$643,$H$3:$H$643,""),2),
                   IF(OR(
                             OR(_xlfn.XMATCH(AM$3,_xlfn.ANCHORARRAY($P$3))&lt;=2,(COUNT(_xlfn.ANCHORARRAY($P$3))-_xlfn.XMATCH(AM$3,_xlfn.ANCHORARRAY($P$3))+1)&lt;=2),
                             OR(_xlfn.XMATCH($N31,_xlfn.ANCHORARRAY($N$5))&lt;=2,(COUNT(_xlfn.ANCHORARRAY($N$5))-_xlfn.XMATCH($N31,_xlfn.ANCHORARRAY($N$5))+1)&lt;=2),
OR(COUNT(_xlfn._xlws.FILTER($F$101:$F$108,($F$101:$F$108=AM$3)*($G$101:$G$108=$N31)))=1,
        ISODD(COUNT(_xlfn._xlws.SORT(_xlfn._xlws.FILTER($G$101:$G$108,($F$101:$F$108=AM$3)*($G$101:$G$108&lt;=$N31)))))),
OR(COUNT(_xlfn._xlws.FILTER($F$101:$F$108,($F$101:$F$108=AM$3)*($G$101:$G$108=$N31)))=1,
        ISODD(COUNT(_xlfn._xlws.SORT(_xlfn._xlws.FILTER($F$101:$F$108,($G$101:$G$108=$N31)*($F$101:$F$108&lt;=AM$3))))))
),$L$8,""))</f>
        <v>-9</v>
      </c>
      <c r="AN31" s="21" t="str" cm="1">
        <f t="array" ref="AN31">IFERROR(ROUND(_xlfn.XLOOKUP(AN$3&amp;$N31,$F$3:$F$643&amp;$G$3:$G$643,$H$3:$H$643,""),2),
                   IF(OR(
                             OR(_xlfn.XMATCH(AN$3,_xlfn.ANCHORARRAY($P$3))&lt;=2,(COUNT(_xlfn.ANCHORARRAY($P$3))-_xlfn.XMATCH(AN$3,_xlfn.ANCHORARRAY($P$3))+1)&lt;=2),
                             OR(_xlfn.XMATCH($N31,_xlfn.ANCHORARRAY($N$5))&lt;=2,(COUNT(_xlfn.ANCHORARRAY($N$5))-_xlfn.XMATCH($N31,_xlfn.ANCHORARRAY($N$5))+1)&lt;=2),
OR(COUNT(_xlfn._xlws.FILTER($F$101:$F$108,($F$101:$F$108=AN$3)*($G$101:$G$108=$N31)))=1,
        ISODD(COUNT(_xlfn._xlws.SORT(_xlfn._xlws.FILTER($G$101:$G$108,($F$101:$F$108=AN$3)*($G$101:$G$108&lt;=$N31)))))),
OR(COUNT(_xlfn._xlws.FILTER($F$101:$F$108,($F$101:$F$108=AN$3)*($G$101:$G$108=$N31)))=1,
        ISODD(COUNT(_xlfn._xlws.SORT(_xlfn._xlws.FILTER($F$101:$F$108,($G$101:$G$108=$N31)*($F$101:$F$108&lt;=AN$3))))))
),$L$8,""))</f>
        <v/>
      </c>
      <c r="AO31" s="21" t="str" cm="1">
        <f t="array" ref="AO31">IFERROR(ROUND(_xlfn.XLOOKUP(AO$3&amp;$N31,$F$3:$F$643&amp;$G$3:$G$643,$H$3:$H$643,""),2),
                   IF(OR(
                             OR(_xlfn.XMATCH(AO$3,_xlfn.ANCHORARRAY($P$3))&lt;=2,(COUNT(_xlfn.ANCHORARRAY($P$3))-_xlfn.XMATCH(AO$3,_xlfn.ANCHORARRAY($P$3))+1)&lt;=2),
                             OR(_xlfn.XMATCH($N31,_xlfn.ANCHORARRAY($N$5))&lt;=2,(COUNT(_xlfn.ANCHORARRAY($N$5))-_xlfn.XMATCH($N31,_xlfn.ANCHORARRAY($N$5))+1)&lt;=2),
OR(COUNT(_xlfn._xlws.FILTER($F$101:$F$108,($F$101:$F$108=AO$3)*($G$101:$G$108=$N31)))=1,
        ISODD(COUNT(_xlfn._xlws.SORT(_xlfn._xlws.FILTER($G$101:$G$108,($F$101:$F$108=AO$3)*($G$101:$G$108&lt;=$N31)))))),
OR(COUNT(_xlfn._xlws.FILTER($F$101:$F$108,($F$101:$F$108=AO$3)*($G$101:$G$108=$N31)))=1,
        ISODD(COUNT(_xlfn._xlws.SORT(_xlfn._xlws.FILTER($F$101:$F$108,($G$101:$G$108=$N31)*($F$101:$F$108&lt;=AO$3))))))
),$L$8,""))</f>
        <v/>
      </c>
      <c r="AP31" s="21" t="str" cm="1">
        <f t="array" ref="AP31">IFERROR(ROUND(_xlfn.XLOOKUP(AP$3&amp;$N31,$F$3:$F$643&amp;$G$3:$G$643,$H$3:$H$643,""),2),
                   IF(OR(
                             OR(_xlfn.XMATCH(AP$3,_xlfn.ANCHORARRAY($P$3))&lt;=2,(COUNT(_xlfn.ANCHORARRAY($P$3))-_xlfn.XMATCH(AP$3,_xlfn.ANCHORARRAY($P$3))+1)&lt;=2),
                             OR(_xlfn.XMATCH($N31,_xlfn.ANCHORARRAY($N$5))&lt;=2,(COUNT(_xlfn.ANCHORARRAY($N$5))-_xlfn.XMATCH($N31,_xlfn.ANCHORARRAY($N$5))+1)&lt;=2),
OR(COUNT(_xlfn._xlws.FILTER($F$101:$F$108,($F$101:$F$108=AP$3)*($G$101:$G$108=$N31)))=1,
        ISODD(COUNT(_xlfn._xlws.SORT(_xlfn._xlws.FILTER($G$101:$G$108,($F$101:$F$108=AP$3)*($G$101:$G$108&lt;=$N31)))))),
OR(COUNT(_xlfn._xlws.FILTER($F$101:$F$108,($F$101:$F$108=AP$3)*($G$101:$G$108=$N31)))=1,
        ISODD(COUNT(_xlfn._xlws.SORT(_xlfn._xlws.FILTER($F$101:$F$108,($G$101:$G$108=$N31)*($F$101:$F$108&lt;=AP$3))))))
),$L$8,""))</f>
        <v/>
      </c>
      <c r="AQ31" s="21" t="str" cm="1">
        <f t="array" ref="AQ31">IFERROR(ROUND(_xlfn.XLOOKUP(AQ$3&amp;$N31,$F$3:$F$643&amp;$G$3:$G$643,$H$3:$H$643,""),2),
                   IF(OR(
                             OR(_xlfn.XMATCH(AQ$3,_xlfn.ANCHORARRAY($P$3))&lt;=2,(COUNT(_xlfn.ANCHORARRAY($P$3))-_xlfn.XMATCH(AQ$3,_xlfn.ANCHORARRAY($P$3))+1)&lt;=2),
                             OR(_xlfn.XMATCH($N31,_xlfn.ANCHORARRAY($N$5))&lt;=2,(COUNT(_xlfn.ANCHORARRAY($N$5))-_xlfn.XMATCH($N31,_xlfn.ANCHORARRAY($N$5))+1)&lt;=2),
OR(COUNT(_xlfn._xlws.FILTER($F$101:$F$108,($F$101:$F$108=AQ$3)*($G$101:$G$108=$N31)))=1,
        ISODD(COUNT(_xlfn._xlws.SORT(_xlfn._xlws.FILTER($G$101:$G$108,($F$101:$F$108=AQ$3)*($G$101:$G$108&lt;=$N31)))))),
OR(COUNT(_xlfn._xlws.FILTER($F$101:$F$108,($F$101:$F$108=AQ$3)*($G$101:$G$108=$N31)))=1,
        ISODD(COUNT(_xlfn._xlws.SORT(_xlfn._xlws.FILTER($F$101:$F$108,($G$101:$G$108=$N31)*($F$101:$F$108&lt;=AQ$3))))))
),$L$8,""))</f>
        <v/>
      </c>
      <c r="AR31" s="21" t="str" cm="1">
        <f t="array" ref="AR31">IFERROR(ROUND(_xlfn.XLOOKUP(AR$3&amp;$N31,$F$3:$F$643&amp;$G$3:$G$643,$H$3:$H$643,""),2),
                   IF(OR(
                             OR(_xlfn.XMATCH(AR$3,_xlfn.ANCHORARRAY($P$3))&lt;=2,(COUNT(_xlfn.ANCHORARRAY($P$3))-_xlfn.XMATCH(AR$3,_xlfn.ANCHORARRAY($P$3))+1)&lt;=2),
                             OR(_xlfn.XMATCH($N31,_xlfn.ANCHORARRAY($N$5))&lt;=2,(COUNT(_xlfn.ANCHORARRAY($N$5))-_xlfn.XMATCH($N31,_xlfn.ANCHORARRAY($N$5))+1)&lt;=2),
OR(COUNT(_xlfn._xlws.FILTER($F$101:$F$108,($F$101:$F$108=AR$3)*($G$101:$G$108=$N31)))=1,
        ISODD(COUNT(_xlfn._xlws.SORT(_xlfn._xlws.FILTER($G$101:$G$108,($F$101:$F$108=AR$3)*($G$101:$G$108&lt;=$N31)))))),
OR(COUNT(_xlfn._xlws.FILTER($F$101:$F$108,($F$101:$F$108=AR$3)*($G$101:$G$108=$N31)))=1,
        ISODD(COUNT(_xlfn._xlws.SORT(_xlfn._xlws.FILTER($F$101:$F$108,($G$101:$G$108=$N31)*($F$101:$F$108&lt;=AR$3))))))
),$L$8,""))</f>
        <v/>
      </c>
      <c r="AS31" s="21" t="str" cm="1">
        <f t="array" ref="AS31">IFERROR(ROUND(_xlfn.XLOOKUP(AS$3&amp;$N31,$F$3:$F$643&amp;$G$3:$G$643,$H$3:$H$643,""),2),
                   IF(OR(
                             OR(_xlfn.XMATCH(AS$3,_xlfn.ANCHORARRAY($P$3))&lt;=2,(COUNT(_xlfn.ANCHORARRAY($P$3))-_xlfn.XMATCH(AS$3,_xlfn.ANCHORARRAY($P$3))+1)&lt;=2),
                             OR(_xlfn.XMATCH($N31,_xlfn.ANCHORARRAY($N$5))&lt;=2,(COUNT(_xlfn.ANCHORARRAY($N$5))-_xlfn.XMATCH($N31,_xlfn.ANCHORARRAY($N$5))+1)&lt;=2),
OR(COUNT(_xlfn._xlws.FILTER($F$101:$F$108,($F$101:$F$108=AS$3)*($G$101:$G$108=$N31)))=1,
        ISODD(COUNT(_xlfn._xlws.SORT(_xlfn._xlws.FILTER($G$101:$G$108,($F$101:$F$108=AS$3)*($G$101:$G$108&lt;=$N31)))))),
OR(COUNT(_xlfn._xlws.FILTER($F$101:$F$108,($F$101:$F$108=AS$3)*($G$101:$G$108=$N31)))=1,
        ISODD(COUNT(_xlfn._xlws.SORT(_xlfn._xlws.FILTER($F$101:$F$108,($G$101:$G$108=$N31)*($F$101:$F$108&lt;=AS$3))))))
),$L$8,""))</f>
        <v/>
      </c>
      <c r="AT31" s="21" cm="1">
        <f t="array" ref="AT31">IFERROR(ROUND(_xlfn.XLOOKUP(AT$3&amp;$N31,$F$3:$F$643&amp;$G$3:$G$643,$H$3:$H$643,""),2),
                   IF(OR(
                             OR(_xlfn.XMATCH(AT$3,_xlfn.ANCHORARRAY($P$3))&lt;=2,(COUNT(_xlfn.ANCHORARRAY($P$3))-_xlfn.XMATCH(AT$3,_xlfn.ANCHORARRAY($P$3))+1)&lt;=2),
                             OR(_xlfn.XMATCH($N31,_xlfn.ANCHORARRAY($N$5))&lt;=2,(COUNT(_xlfn.ANCHORARRAY($N$5))-_xlfn.XMATCH($N31,_xlfn.ANCHORARRAY($N$5))+1)&lt;=2),
OR(COUNT(_xlfn._xlws.FILTER($F$101:$F$108,($F$101:$F$108=AT$3)*($G$101:$G$108=$N31)))=1,
        ISODD(COUNT(_xlfn._xlws.SORT(_xlfn._xlws.FILTER($G$101:$G$108,($F$101:$F$108=AT$3)*($G$101:$G$108&lt;=$N31)))))),
OR(COUNT(_xlfn._xlws.FILTER($F$101:$F$108,($F$101:$F$108=AT$3)*($G$101:$G$108=$N31)))=1,
        ISODD(COUNT(_xlfn._xlws.SORT(_xlfn._xlws.FILTER($F$101:$F$108,($G$101:$G$108=$N31)*($F$101:$F$108&lt;=AT$3))))))
),$L$8,""))</f>
        <v>-9</v>
      </c>
      <c r="AU31" s="21" t="str" cm="1">
        <f t="array" ref="AU31">IFERROR(ROUND(_xlfn.XLOOKUP(AU$3&amp;$N31,$F$3:$F$643&amp;$G$3:$G$643,$H$3:$H$643,""),2),
                   IF(OR(
                             OR(_xlfn.XMATCH(AU$3,_xlfn.ANCHORARRAY($P$3))&lt;=2,(COUNT(_xlfn.ANCHORARRAY($P$3))-_xlfn.XMATCH(AU$3,_xlfn.ANCHORARRAY($P$3))+1)&lt;=2),
                             OR(_xlfn.XMATCH($N31,_xlfn.ANCHORARRAY($N$5))&lt;=2,(COUNT(_xlfn.ANCHORARRAY($N$5))-_xlfn.XMATCH($N31,_xlfn.ANCHORARRAY($N$5))+1)&lt;=2),
OR(COUNT(_xlfn._xlws.FILTER($F$101:$F$108,($F$101:$F$108=AU$3)*($G$101:$G$108=$N31)))=1,
        ISODD(COUNT(_xlfn._xlws.SORT(_xlfn._xlws.FILTER($G$101:$G$108,($F$101:$F$108=AU$3)*($G$101:$G$108&lt;=$N31)))))),
OR(COUNT(_xlfn._xlws.FILTER($F$101:$F$108,($F$101:$F$108=AU$3)*($G$101:$G$108=$N31)))=1,
        ISODD(COUNT(_xlfn._xlws.SORT(_xlfn._xlws.FILTER($F$101:$F$108,($G$101:$G$108=$N31)*($F$101:$F$108&lt;=AU$3))))))
),$L$8,""))</f>
        <v/>
      </c>
      <c r="AV31" s="21" cm="1">
        <f t="array" ref="AV31">IFERROR(ROUND(_xlfn.XLOOKUP(AV$3&amp;$N31,$F$3:$F$643&amp;$G$3:$G$643,$H$3:$H$643,""),2),
                   IF(OR(
                             OR(_xlfn.XMATCH(AV$3,_xlfn.ANCHORARRAY($P$3))&lt;=2,(COUNT(_xlfn.ANCHORARRAY($P$3))-_xlfn.XMATCH(AV$3,_xlfn.ANCHORARRAY($P$3))+1)&lt;=2),
                             OR(_xlfn.XMATCH($N31,_xlfn.ANCHORARRAY($N$5))&lt;=2,(COUNT(_xlfn.ANCHORARRAY($N$5))-_xlfn.XMATCH($N31,_xlfn.ANCHORARRAY($N$5))+1)&lt;=2),
OR(COUNT(_xlfn._xlws.FILTER($F$101:$F$108,($F$101:$F$108=AV$3)*($G$101:$G$108=$N31)))=1,
        ISODD(COUNT(_xlfn._xlws.SORT(_xlfn._xlws.FILTER($G$101:$G$108,($F$101:$F$108=AV$3)*($G$101:$G$108&lt;=$N31)))))),
OR(COUNT(_xlfn._xlws.FILTER($F$101:$F$108,($F$101:$F$108=AV$3)*($G$101:$G$108=$N31)))=1,
        ISODD(COUNT(_xlfn._xlws.SORT(_xlfn._xlws.FILTER($F$101:$F$108,($G$101:$G$108=$N31)*($F$101:$F$108&lt;=AV$3))))))
),$L$8,""))</f>
        <v>-9</v>
      </c>
      <c r="AW31" s="21" cm="1">
        <f t="array" ref="AW31">IFERROR(ROUND(_xlfn.XLOOKUP(AW$3&amp;$N31,$F$3:$F$643&amp;$G$3:$G$643,$H$3:$H$643,""),2),
                   IF(OR(
                             OR(_xlfn.XMATCH(AW$3,_xlfn.ANCHORARRAY($P$3))&lt;=2,(COUNT(_xlfn.ANCHORARRAY($P$3))-_xlfn.XMATCH(AW$3,_xlfn.ANCHORARRAY($P$3))+1)&lt;=2),
                             OR(_xlfn.XMATCH($N31,_xlfn.ANCHORARRAY($N$5))&lt;=2,(COUNT(_xlfn.ANCHORARRAY($N$5))-_xlfn.XMATCH($N31,_xlfn.ANCHORARRAY($N$5))+1)&lt;=2),
OR(COUNT(_xlfn._xlws.FILTER($F$101:$F$108,($F$101:$F$108=AW$3)*($G$101:$G$108=$N31)))=1,
        ISODD(COUNT(_xlfn._xlws.SORT(_xlfn._xlws.FILTER($G$101:$G$108,($F$101:$F$108=AW$3)*($G$101:$G$108&lt;=$N31)))))),
OR(COUNT(_xlfn._xlws.FILTER($F$101:$F$108,($F$101:$F$108=AW$3)*($G$101:$G$108=$N31)))=1,
        ISODD(COUNT(_xlfn._xlws.SORT(_xlfn._xlws.FILTER($F$101:$F$108,($G$101:$G$108=$N31)*($F$101:$F$108&lt;=AW$3))))))
),$L$8,""))</f>
        <v>-9</v>
      </c>
      <c r="AX31" s="21"/>
      <c r="AY31" s="21"/>
      <c r="AZ31" s="15"/>
      <c r="BA31" s="77"/>
      <c r="BB31" s="98" t="str">
        <f t="shared" si="5"/>
        <v xml:space="preserve">-9-9-9-90000.4-9-9-9-9; </v>
      </c>
      <c r="BC31" s="98" t="s">
        <v>588</v>
      </c>
      <c r="BD31" s="77"/>
      <c r="BE31" s="77"/>
      <c r="BF31" s="77"/>
      <c r="BG31" s="77"/>
      <c r="BH31" s="77"/>
      <c r="BK31" s="7">
        <v>29</v>
      </c>
    </row>
    <row r="32" spans="1:64" ht="20.100000000000001" customHeight="1" x14ac:dyDescent="0.3">
      <c r="B32" s="9" t="s">
        <v>447</v>
      </c>
      <c r="C32" s="17">
        <f t="shared" si="1"/>
        <v>47.875399999999999</v>
      </c>
      <c r="D32" s="18">
        <f t="shared" si="1"/>
        <v>121.1709</v>
      </c>
      <c r="E32" s="64">
        <f t="shared" si="1"/>
        <v>-9</v>
      </c>
      <c r="F32" s="17">
        <f t="shared" si="2"/>
        <v>4.8499999999999996</v>
      </c>
      <c r="G32" s="18">
        <f t="shared" si="3"/>
        <v>16.12</v>
      </c>
      <c r="H32" s="19">
        <f t="shared" si="4"/>
        <v>-9</v>
      </c>
      <c r="I32" s="8" t="str" cm="1">
        <f t="array" ref="I32">_xlfn.CONCAT(ROUND(F32:H32,2)&amp;", ")</f>
        <v xml:space="preserve">4.85, 16.12, -9, </v>
      </c>
      <c r="J32" s="8"/>
      <c r="L32"/>
      <c r="N32" s="31">
        <v>5.77</v>
      </c>
      <c r="O32" s="15"/>
      <c r="P32" s="21" cm="1">
        <f t="array" ref="P32">IFERROR(ROUND(_xlfn.XLOOKUP(P$3&amp;$N32,$F$3:$F$643&amp;$G$3:$G$643,$H$3:$H$643,""),2),
                   IF(OR(
                             OR(_xlfn.XMATCH(P$3,_xlfn.ANCHORARRAY($P$3))&lt;=2,(COUNT(_xlfn.ANCHORARRAY($P$3))-_xlfn.XMATCH(P$3,_xlfn.ANCHORARRAY($P$3))+1)&lt;=2),
                             OR(_xlfn.XMATCH($N32,_xlfn.ANCHORARRAY($N$5))&lt;=2,(COUNT(_xlfn.ANCHORARRAY($N$5))-_xlfn.XMATCH($N32,_xlfn.ANCHORARRAY($N$5))+1)&lt;=2),
OR(COUNT(_xlfn._xlws.FILTER($F$101:$F$108,($F$101:$F$108=P$3)*($G$101:$G$108=$N32)))=1,
        ISODD(COUNT(_xlfn._xlws.SORT(_xlfn._xlws.FILTER($G$101:$G$108,($F$101:$F$108=P$3)*($G$101:$G$108&lt;=$N32)))))),
OR(COUNT(_xlfn._xlws.FILTER($F$101:$F$108,($F$101:$F$108=P$3)*($G$101:$G$108=$N32)))=1,
        ISODD(COUNT(_xlfn._xlws.SORT(_xlfn._xlws.FILTER($F$101:$F$108,($G$101:$G$108=$N32)*($F$101:$F$108&lt;=P$3))))))
),$L$8,""))</f>
        <v>-9</v>
      </c>
      <c r="Q32" s="21" cm="1">
        <f t="array" ref="Q32">IFERROR(ROUND(_xlfn.XLOOKUP(Q$3&amp;$N32,$F$3:$F$643&amp;$G$3:$G$643,$H$3:$H$643,""),2),
                   IF(OR(
                             OR(_xlfn.XMATCH(Q$3,_xlfn.ANCHORARRAY($P$3))&lt;=2,(COUNT(_xlfn.ANCHORARRAY($P$3))-_xlfn.XMATCH(Q$3,_xlfn.ANCHORARRAY($P$3))+1)&lt;=2),
                             OR(_xlfn.XMATCH($N32,_xlfn.ANCHORARRAY($N$5))&lt;=2,(COUNT(_xlfn.ANCHORARRAY($N$5))-_xlfn.XMATCH($N32,_xlfn.ANCHORARRAY($N$5))+1)&lt;=2),
OR(COUNT(_xlfn._xlws.FILTER($F$101:$F$108,($F$101:$F$108=Q$3)*($G$101:$G$108=$N32)))=1,
        ISODD(COUNT(_xlfn._xlws.SORT(_xlfn._xlws.FILTER($G$101:$G$108,($F$101:$F$108=Q$3)*($G$101:$G$108&lt;=$N32)))))),
OR(COUNT(_xlfn._xlws.FILTER($F$101:$F$108,($F$101:$F$108=Q$3)*($G$101:$G$108=$N32)))=1,
        ISODD(COUNT(_xlfn._xlws.SORT(_xlfn._xlws.FILTER($F$101:$F$108,($G$101:$G$108=$N32)*($F$101:$F$108&lt;=Q$3))))))
),$L$8,""))</f>
        <v>-9</v>
      </c>
      <c r="R32" s="21" t="str" cm="1">
        <f t="array" ref="R32">IFERROR(ROUND(_xlfn.XLOOKUP(R$3&amp;$N32,$F$3:$F$643&amp;$G$3:$G$643,$H$3:$H$643,""),2),
                   IF(OR(
                             OR(_xlfn.XMATCH(R$3,_xlfn.ANCHORARRAY($P$3))&lt;=2,(COUNT(_xlfn.ANCHORARRAY($P$3))-_xlfn.XMATCH(R$3,_xlfn.ANCHORARRAY($P$3))+1)&lt;=2),
                             OR(_xlfn.XMATCH($N32,_xlfn.ANCHORARRAY($N$5))&lt;=2,(COUNT(_xlfn.ANCHORARRAY($N$5))-_xlfn.XMATCH($N32,_xlfn.ANCHORARRAY($N$5))+1)&lt;=2),
OR(COUNT(_xlfn._xlws.FILTER($F$101:$F$108,($F$101:$F$108=R$3)*($G$101:$G$108=$N32)))=1,
        ISODD(COUNT(_xlfn._xlws.SORT(_xlfn._xlws.FILTER($G$101:$G$108,($F$101:$F$108=R$3)*($G$101:$G$108&lt;=$N32)))))),
OR(COUNT(_xlfn._xlws.FILTER($F$101:$F$108,($F$101:$F$108=R$3)*($G$101:$G$108=$N32)))=1,
        ISODD(COUNT(_xlfn._xlws.SORT(_xlfn._xlws.FILTER($F$101:$F$108,($G$101:$G$108=$N32)*($F$101:$F$108&lt;=R$3))))))
),$L$8,""))</f>
        <v/>
      </c>
      <c r="S32" s="21" t="str" cm="1">
        <f t="array" ref="S32">IFERROR(ROUND(_xlfn.XLOOKUP(S$3&amp;$N32,$F$3:$F$643&amp;$G$3:$G$643,$H$3:$H$643,""),2),
                   IF(OR(
                             OR(_xlfn.XMATCH(S$3,_xlfn.ANCHORARRAY($P$3))&lt;=2,(COUNT(_xlfn.ANCHORARRAY($P$3))-_xlfn.XMATCH(S$3,_xlfn.ANCHORARRAY($P$3))+1)&lt;=2),
                             OR(_xlfn.XMATCH($N32,_xlfn.ANCHORARRAY($N$5))&lt;=2,(COUNT(_xlfn.ANCHORARRAY($N$5))-_xlfn.XMATCH($N32,_xlfn.ANCHORARRAY($N$5))+1)&lt;=2),
OR(COUNT(_xlfn._xlws.FILTER($F$101:$F$108,($F$101:$F$108=S$3)*($G$101:$G$108=$N32)))=1,
        ISODD(COUNT(_xlfn._xlws.SORT(_xlfn._xlws.FILTER($G$101:$G$108,($F$101:$F$108=S$3)*($G$101:$G$108&lt;=$N32)))))),
OR(COUNT(_xlfn._xlws.FILTER($F$101:$F$108,($F$101:$F$108=S$3)*($G$101:$G$108=$N32)))=1,
        ISODD(COUNT(_xlfn._xlws.SORT(_xlfn._xlws.FILTER($F$101:$F$108,($G$101:$G$108=$N32)*($F$101:$F$108&lt;=S$3))))))
),$L$8,""))</f>
        <v/>
      </c>
      <c r="T32" s="21" t="str" cm="1">
        <f t="array" ref="T32">IFERROR(ROUND(_xlfn.XLOOKUP(T$3&amp;$N32,$F$3:$F$643&amp;$G$3:$G$643,$H$3:$H$643,""),2),
                   IF(OR(
                             OR(_xlfn.XMATCH(T$3,_xlfn.ANCHORARRAY($P$3))&lt;=2,(COUNT(_xlfn.ANCHORARRAY($P$3))-_xlfn.XMATCH(T$3,_xlfn.ANCHORARRAY($P$3))+1)&lt;=2),
                             OR(_xlfn.XMATCH($N32,_xlfn.ANCHORARRAY($N$5))&lt;=2,(COUNT(_xlfn.ANCHORARRAY($N$5))-_xlfn.XMATCH($N32,_xlfn.ANCHORARRAY($N$5))+1)&lt;=2),
OR(COUNT(_xlfn._xlws.FILTER($F$101:$F$108,($F$101:$F$108=T$3)*($G$101:$G$108=$N32)))=1,
        ISODD(COUNT(_xlfn._xlws.SORT(_xlfn._xlws.FILTER($G$101:$G$108,($F$101:$F$108=T$3)*($G$101:$G$108&lt;=$N32)))))),
OR(COUNT(_xlfn._xlws.FILTER($F$101:$F$108,($F$101:$F$108=T$3)*($G$101:$G$108=$N32)))=1,
        ISODD(COUNT(_xlfn._xlws.SORT(_xlfn._xlws.FILTER($F$101:$F$108,($G$101:$G$108=$N32)*($F$101:$F$108&lt;=T$3))))))
),$L$8,""))</f>
        <v/>
      </c>
      <c r="U32" s="21" t="str" cm="1">
        <f t="array" ref="U32">IFERROR(ROUND(_xlfn.XLOOKUP(U$3&amp;$N32,$F$3:$F$643&amp;$G$3:$G$643,$H$3:$H$643,""),2),
                   IF(OR(
                             OR(_xlfn.XMATCH(U$3,_xlfn.ANCHORARRAY($P$3))&lt;=2,(COUNT(_xlfn.ANCHORARRAY($P$3))-_xlfn.XMATCH(U$3,_xlfn.ANCHORARRAY($P$3))+1)&lt;=2),
                             OR(_xlfn.XMATCH($N32,_xlfn.ANCHORARRAY($N$5))&lt;=2,(COUNT(_xlfn.ANCHORARRAY($N$5))-_xlfn.XMATCH($N32,_xlfn.ANCHORARRAY($N$5))+1)&lt;=2),
OR(COUNT(_xlfn._xlws.FILTER($F$101:$F$108,($F$101:$F$108=U$3)*($G$101:$G$108=$N32)))=1,
        ISODD(COUNT(_xlfn._xlws.SORT(_xlfn._xlws.FILTER($G$101:$G$108,($F$101:$F$108=U$3)*($G$101:$G$108&lt;=$N32)))))),
OR(COUNT(_xlfn._xlws.FILTER($F$101:$F$108,($F$101:$F$108=U$3)*($G$101:$G$108=$N32)))=1,
        ISODD(COUNT(_xlfn._xlws.SORT(_xlfn._xlws.FILTER($F$101:$F$108,($G$101:$G$108=$N32)*($F$101:$F$108&lt;=U$3))))))
),$L$8,""))</f>
        <v/>
      </c>
      <c r="V32" s="21" t="str" cm="1">
        <f t="array" ref="V32">IFERROR(ROUND(_xlfn.XLOOKUP(V$3&amp;$N32,$F$3:$F$643&amp;$G$3:$G$643,$H$3:$H$643,""),2),
                   IF(OR(
                             OR(_xlfn.XMATCH(V$3,_xlfn.ANCHORARRAY($P$3))&lt;=2,(COUNT(_xlfn.ANCHORARRAY($P$3))-_xlfn.XMATCH(V$3,_xlfn.ANCHORARRAY($P$3))+1)&lt;=2),
                             OR(_xlfn.XMATCH($N32,_xlfn.ANCHORARRAY($N$5))&lt;=2,(COUNT(_xlfn.ANCHORARRAY($N$5))-_xlfn.XMATCH($N32,_xlfn.ANCHORARRAY($N$5))+1)&lt;=2),
OR(COUNT(_xlfn._xlws.FILTER($F$101:$F$108,($F$101:$F$108=V$3)*($G$101:$G$108=$N32)))=1,
        ISODD(COUNT(_xlfn._xlws.SORT(_xlfn._xlws.FILTER($G$101:$G$108,($F$101:$F$108=V$3)*($G$101:$G$108&lt;=$N32)))))),
OR(COUNT(_xlfn._xlws.FILTER($F$101:$F$108,($F$101:$F$108=V$3)*($G$101:$G$108=$N32)))=1,
        ISODD(COUNT(_xlfn._xlws.SORT(_xlfn._xlws.FILTER($F$101:$F$108,($G$101:$G$108=$N32)*($F$101:$F$108&lt;=V$3))))))
),$L$8,""))</f>
        <v/>
      </c>
      <c r="W32" s="21" cm="1">
        <f t="array" ref="W32">IFERROR(ROUND(_xlfn.XLOOKUP(W$3&amp;$N32,$F$3:$F$643&amp;$G$3:$G$643,$H$3:$H$643,""),2),
                   IF(OR(
                             OR(_xlfn.XMATCH(W$3,_xlfn.ANCHORARRAY($P$3))&lt;=2,(COUNT(_xlfn.ANCHORARRAY($P$3))-_xlfn.XMATCH(W$3,_xlfn.ANCHORARRAY($P$3))+1)&lt;=2),
                             OR(_xlfn.XMATCH($N32,_xlfn.ANCHORARRAY($N$5))&lt;=2,(COUNT(_xlfn.ANCHORARRAY($N$5))-_xlfn.XMATCH($N32,_xlfn.ANCHORARRAY($N$5))+1)&lt;=2),
OR(COUNT(_xlfn._xlws.FILTER($F$101:$F$108,($F$101:$F$108=W$3)*($G$101:$G$108=$N32)))=1,
        ISODD(COUNT(_xlfn._xlws.SORT(_xlfn._xlws.FILTER($G$101:$G$108,($F$101:$F$108=W$3)*($G$101:$G$108&lt;=$N32)))))),
OR(COUNT(_xlfn._xlws.FILTER($F$101:$F$108,($F$101:$F$108=W$3)*($G$101:$G$108=$N32)))=1,
        ISODD(COUNT(_xlfn._xlws.SORT(_xlfn._xlws.FILTER($F$101:$F$108,($G$101:$G$108=$N32)*($F$101:$F$108&lt;=W$3))))))
),$L$8,""))</f>
        <v>-9</v>
      </c>
      <c r="X32" s="21" t="str" cm="1">
        <f t="array" ref="X32">IFERROR(ROUND(_xlfn.XLOOKUP(X$3&amp;$N32,$F$3:$F$643&amp;$G$3:$G$643,$H$3:$H$643,""),2),
                   IF(OR(
                             OR(_xlfn.XMATCH(X$3,_xlfn.ANCHORARRAY($P$3))&lt;=2,(COUNT(_xlfn.ANCHORARRAY($P$3))-_xlfn.XMATCH(X$3,_xlfn.ANCHORARRAY($P$3))+1)&lt;=2),
                             OR(_xlfn.XMATCH($N32,_xlfn.ANCHORARRAY($N$5))&lt;=2,(COUNT(_xlfn.ANCHORARRAY($N$5))-_xlfn.XMATCH($N32,_xlfn.ANCHORARRAY($N$5))+1)&lt;=2),
OR(COUNT(_xlfn._xlws.FILTER($F$101:$F$108,($F$101:$F$108=X$3)*($G$101:$G$108=$N32)))=1,
        ISODD(COUNT(_xlfn._xlws.SORT(_xlfn._xlws.FILTER($G$101:$G$108,($F$101:$F$108=X$3)*($G$101:$G$108&lt;=$N32)))))),
OR(COUNT(_xlfn._xlws.FILTER($F$101:$F$108,($F$101:$F$108=X$3)*($G$101:$G$108=$N32)))=1,
        ISODD(COUNT(_xlfn._xlws.SORT(_xlfn._xlws.FILTER($F$101:$F$108,($G$101:$G$108=$N32)*($F$101:$F$108&lt;=X$3))))))
),$L$8,""))</f>
        <v/>
      </c>
      <c r="Y32" s="21" t="str" cm="1">
        <f t="array" ref="Y32">IFERROR(ROUND(_xlfn.XLOOKUP(Y$3&amp;$N32,$F$3:$F$643&amp;$G$3:$G$643,$H$3:$H$643,""),2),
                   IF(OR(
                             OR(_xlfn.XMATCH(Y$3,_xlfn.ANCHORARRAY($P$3))&lt;=2,(COUNT(_xlfn.ANCHORARRAY($P$3))-_xlfn.XMATCH(Y$3,_xlfn.ANCHORARRAY($P$3))+1)&lt;=2),
                             OR(_xlfn.XMATCH($N32,_xlfn.ANCHORARRAY($N$5))&lt;=2,(COUNT(_xlfn.ANCHORARRAY($N$5))-_xlfn.XMATCH($N32,_xlfn.ANCHORARRAY($N$5))+1)&lt;=2),
OR(COUNT(_xlfn._xlws.FILTER($F$101:$F$108,($F$101:$F$108=Y$3)*($G$101:$G$108=$N32)))=1,
        ISODD(COUNT(_xlfn._xlws.SORT(_xlfn._xlws.FILTER($G$101:$G$108,($F$101:$F$108=Y$3)*($G$101:$G$108&lt;=$N32)))))),
OR(COUNT(_xlfn._xlws.FILTER($F$101:$F$108,($F$101:$F$108=Y$3)*($G$101:$G$108=$N32)))=1,
        ISODD(COUNT(_xlfn._xlws.SORT(_xlfn._xlws.FILTER($F$101:$F$108,($G$101:$G$108=$N32)*($F$101:$F$108&lt;=Y$3))))))
),$L$8,""))</f>
        <v/>
      </c>
      <c r="Z32" s="21" t="str" cm="1">
        <f t="array" ref="Z32">IFERROR(ROUND(_xlfn.XLOOKUP(Z$3&amp;$N32,$F$3:$F$643&amp;$G$3:$G$643,$H$3:$H$643,""),2),
                   IF(OR(
                             OR(_xlfn.XMATCH(Z$3,_xlfn.ANCHORARRAY($P$3))&lt;=2,(COUNT(_xlfn.ANCHORARRAY($P$3))-_xlfn.XMATCH(Z$3,_xlfn.ANCHORARRAY($P$3))+1)&lt;=2),
                             OR(_xlfn.XMATCH($N32,_xlfn.ANCHORARRAY($N$5))&lt;=2,(COUNT(_xlfn.ANCHORARRAY($N$5))-_xlfn.XMATCH($N32,_xlfn.ANCHORARRAY($N$5))+1)&lt;=2),
OR(COUNT(_xlfn._xlws.FILTER($F$101:$F$108,($F$101:$F$108=Z$3)*($G$101:$G$108=$N32)))=1,
        ISODD(COUNT(_xlfn._xlws.SORT(_xlfn._xlws.FILTER($G$101:$G$108,($F$101:$F$108=Z$3)*($G$101:$G$108&lt;=$N32)))))),
OR(COUNT(_xlfn._xlws.FILTER($F$101:$F$108,($F$101:$F$108=Z$3)*($G$101:$G$108=$N32)))=1,
        ISODD(COUNT(_xlfn._xlws.SORT(_xlfn._xlws.FILTER($F$101:$F$108,($G$101:$G$108=$N32)*($F$101:$F$108&lt;=Z$3))))))
),$L$8,""))</f>
        <v/>
      </c>
      <c r="AA32" s="21" t="str" cm="1">
        <f t="array" ref="AA32">IFERROR(ROUND(_xlfn.XLOOKUP(AA$3&amp;$N32,$F$3:$F$643&amp;$G$3:$G$643,$H$3:$H$643,""),2),
                   IF(OR(
                             OR(_xlfn.XMATCH(AA$3,_xlfn.ANCHORARRAY($P$3))&lt;=2,(COUNT(_xlfn.ANCHORARRAY($P$3))-_xlfn.XMATCH(AA$3,_xlfn.ANCHORARRAY($P$3))+1)&lt;=2),
                             OR(_xlfn.XMATCH($N32,_xlfn.ANCHORARRAY($N$5))&lt;=2,(COUNT(_xlfn.ANCHORARRAY($N$5))-_xlfn.XMATCH($N32,_xlfn.ANCHORARRAY($N$5))+1)&lt;=2),
OR(COUNT(_xlfn._xlws.FILTER($F$101:$F$108,($F$101:$F$108=AA$3)*($G$101:$G$108=$N32)))=1,
        ISODD(COUNT(_xlfn._xlws.SORT(_xlfn._xlws.FILTER($G$101:$G$108,($F$101:$F$108=AA$3)*($G$101:$G$108&lt;=$N32)))))),
OR(COUNT(_xlfn._xlws.FILTER($F$101:$F$108,($F$101:$F$108=AA$3)*($G$101:$G$108=$N32)))=1,
        ISODD(COUNT(_xlfn._xlws.SORT(_xlfn._xlws.FILTER($F$101:$F$108,($G$101:$G$108=$N32)*($F$101:$F$108&lt;=AA$3))))))
),$L$8,""))</f>
        <v/>
      </c>
      <c r="AB32" s="21" t="str" cm="1">
        <f t="array" ref="AB32">IFERROR(ROUND(_xlfn.XLOOKUP(AB$3&amp;$N32,$F$3:$F$643&amp;$G$3:$G$643,$H$3:$H$643,""),2),
                   IF(OR(
                             OR(_xlfn.XMATCH(AB$3,_xlfn.ANCHORARRAY($P$3))&lt;=2,(COUNT(_xlfn.ANCHORARRAY($P$3))-_xlfn.XMATCH(AB$3,_xlfn.ANCHORARRAY($P$3))+1)&lt;=2),
                             OR(_xlfn.XMATCH($N32,_xlfn.ANCHORARRAY($N$5))&lt;=2,(COUNT(_xlfn.ANCHORARRAY($N$5))-_xlfn.XMATCH($N32,_xlfn.ANCHORARRAY($N$5))+1)&lt;=2),
OR(COUNT(_xlfn._xlws.FILTER($F$101:$F$108,($F$101:$F$108=AB$3)*($G$101:$G$108=$N32)))=1,
        ISODD(COUNT(_xlfn._xlws.SORT(_xlfn._xlws.FILTER($G$101:$G$108,($F$101:$F$108=AB$3)*($G$101:$G$108&lt;=$N32)))))),
OR(COUNT(_xlfn._xlws.FILTER($F$101:$F$108,($F$101:$F$108=AB$3)*($G$101:$G$108=$N32)))=1,
        ISODD(COUNT(_xlfn._xlws.SORT(_xlfn._xlws.FILTER($F$101:$F$108,($G$101:$G$108=$N32)*($F$101:$F$108&lt;=AB$3))))))
),$L$8,""))</f>
        <v/>
      </c>
      <c r="AC32" s="21" cm="1">
        <f t="array" ref="AC32">IFERROR(ROUND(_xlfn.XLOOKUP(AC$3&amp;$N32,$F$3:$F$643&amp;$G$3:$G$643,$H$3:$H$643,""),2),
                   IF(OR(
                             OR(_xlfn.XMATCH(AC$3,_xlfn.ANCHORARRAY($P$3))&lt;=2,(COUNT(_xlfn.ANCHORARRAY($P$3))-_xlfn.XMATCH(AC$3,_xlfn.ANCHORARRAY($P$3))+1)&lt;=2),
                             OR(_xlfn.XMATCH($N32,_xlfn.ANCHORARRAY($N$5))&lt;=2,(COUNT(_xlfn.ANCHORARRAY($N$5))-_xlfn.XMATCH($N32,_xlfn.ANCHORARRAY($N$5))+1)&lt;=2),
OR(COUNT(_xlfn._xlws.FILTER($F$101:$F$108,($F$101:$F$108=AC$3)*($G$101:$G$108=$N32)))=1,
        ISODD(COUNT(_xlfn._xlws.SORT(_xlfn._xlws.FILTER($G$101:$G$108,($F$101:$F$108=AC$3)*($G$101:$G$108&lt;=$N32)))))),
OR(COUNT(_xlfn._xlws.FILTER($F$101:$F$108,($F$101:$F$108=AC$3)*($G$101:$G$108=$N32)))=1,
        ISODD(COUNT(_xlfn._xlws.SORT(_xlfn._xlws.FILTER($F$101:$F$108,($G$101:$G$108=$N32)*($F$101:$F$108&lt;=AC$3))))))
),$L$8,""))</f>
        <v>-9</v>
      </c>
      <c r="AD32" s="21" t="str" cm="1">
        <f t="array" ref="AD32">IFERROR(ROUND(_xlfn.XLOOKUP(AD$3&amp;$N32,$F$3:$F$643&amp;$G$3:$G$643,$H$3:$H$643,""),2),
                   IF(OR(
                             OR(_xlfn.XMATCH(AD$3,_xlfn.ANCHORARRAY($P$3))&lt;=2,(COUNT(_xlfn.ANCHORARRAY($P$3))-_xlfn.XMATCH(AD$3,_xlfn.ANCHORARRAY($P$3))+1)&lt;=2),
                             OR(_xlfn.XMATCH($N32,_xlfn.ANCHORARRAY($N$5))&lt;=2,(COUNT(_xlfn.ANCHORARRAY($N$5))-_xlfn.XMATCH($N32,_xlfn.ANCHORARRAY($N$5))+1)&lt;=2),
OR(COUNT(_xlfn._xlws.FILTER($F$101:$F$108,($F$101:$F$108=AD$3)*($G$101:$G$108=$N32)))=1,
        ISODD(COUNT(_xlfn._xlws.SORT(_xlfn._xlws.FILTER($G$101:$G$108,($F$101:$F$108=AD$3)*($G$101:$G$108&lt;=$N32)))))),
OR(COUNT(_xlfn._xlws.FILTER($F$101:$F$108,($F$101:$F$108=AD$3)*($G$101:$G$108=$N32)))=1,
        ISODD(COUNT(_xlfn._xlws.SORT(_xlfn._xlws.FILTER($F$101:$F$108,($G$101:$G$108=$N32)*($F$101:$F$108&lt;=AD$3))))))
),$L$8,""))</f>
        <v/>
      </c>
      <c r="AE32" s="21" t="str" cm="1">
        <f t="array" ref="AE32">IFERROR(ROUND(_xlfn.XLOOKUP(AE$3&amp;$N32,$F$3:$F$643&amp;$G$3:$G$643,$H$3:$H$643,""),2),
                   IF(OR(
                             OR(_xlfn.XMATCH(AE$3,_xlfn.ANCHORARRAY($P$3))&lt;=2,(COUNT(_xlfn.ANCHORARRAY($P$3))-_xlfn.XMATCH(AE$3,_xlfn.ANCHORARRAY($P$3))+1)&lt;=2),
                             OR(_xlfn.XMATCH($N32,_xlfn.ANCHORARRAY($N$5))&lt;=2,(COUNT(_xlfn.ANCHORARRAY($N$5))-_xlfn.XMATCH($N32,_xlfn.ANCHORARRAY($N$5))+1)&lt;=2),
OR(COUNT(_xlfn._xlws.FILTER($F$101:$F$108,($F$101:$F$108=AE$3)*($G$101:$G$108=$N32)))=1,
        ISODD(COUNT(_xlfn._xlws.SORT(_xlfn._xlws.FILTER($G$101:$G$108,($F$101:$F$108=AE$3)*($G$101:$G$108&lt;=$N32)))))),
OR(COUNT(_xlfn._xlws.FILTER($F$101:$F$108,($F$101:$F$108=AE$3)*($G$101:$G$108=$N32)))=1,
        ISODD(COUNT(_xlfn._xlws.SORT(_xlfn._xlws.FILTER($F$101:$F$108,($G$101:$G$108=$N32)*($F$101:$F$108&lt;=AE$3))))))
),$L$8,""))</f>
        <v/>
      </c>
      <c r="AF32" s="21" t="str" cm="1">
        <f t="array" ref="AF32">IFERROR(ROUND(_xlfn.XLOOKUP(AF$3&amp;$N32,$F$3:$F$643&amp;$G$3:$G$643,$H$3:$H$643,""),2),
                   IF(OR(
                             OR(_xlfn.XMATCH(AF$3,_xlfn.ANCHORARRAY($P$3))&lt;=2,(COUNT(_xlfn.ANCHORARRAY($P$3))-_xlfn.XMATCH(AF$3,_xlfn.ANCHORARRAY($P$3))+1)&lt;=2),
                             OR(_xlfn.XMATCH($N32,_xlfn.ANCHORARRAY($N$5))&lt;=2,(COUNT(_xlfn.ANCHORARRAY($N$5))-_xlfn.XMATCH($N32,_xlfn.ANCHORARRAY($N$5))+1)&lt;=2),
OR(COUNT(_xlfn._xlws.FILTER($F$101:$F$108,($F$101:$F$108=AF$3)*($G$101:$G$108=$N32)))=1,
        ISODD(COUNT(_xlfn._xlws.SORT(_xlfn._xlws.FILTER($G$101:$G$108,($F$101:$F$108=AF$3)*($G$101:$G$108&lt;=$N32)))))),
OR(COUNT(_xlfn._xlws.FILTER($F$101:$F$108,($F$101:$F$108=AF$3)*($G$101:$G$108=$N32)))=1,
        ISODD(COUNT(_xlfn._xlws.SORT(_xlfn._xlws.FILTER($F$101:$F$108,($G$101:$G$108=$N32)*($F$101:$F$108&lt;=AF$3))))))
),$L$8,""))</f>
        <v/>
      </c>
      <c r="AG32" s="21" t="str" cm="1">
        <f t="array" ref="AG32">IFERROR(ROUND(_xlfn.XLOOKUP(AG$3&amp;$N32,$F$3:$F$643&amp;$G$3:$G$643,$H$3:$H$643,""),2),
                   IF(OR(
                             OR(_xlfn.XMATCH(AG$3,_xlfn.ANCHORARRAY($P$3))&lt;=2,(COUNT(_xlfn.ANCHORARRAY($P$3))-_xlfn.XMATCH(AG$3,_xlfn.ANCHORARRAY($P$3))+1)&lt;=2),
                             OR(_xlfn.XMATCH($N32,_xlfn.ANCHORARRAY($N$5))&lt;=2,(COUNT(_xlfn.ANCHORARRAY($N$5))-_xlfn.XMATCH($N32,_xlfn.ANCHORARRAY($N$5))+1)&lt;=2),
OR(COUNT(_xlfn._xlws.FILTER($F$101:$F$108,($F$101:$F$108=AG$3)*($G$101:$G$108=$N32)))=1,
        ISODD(COUNT(_xlfn._xlws.SORT(_xlfn._xlws.FILTER($G$101:$G$108,($F$101:$F$108=AG$3)*($G$101:$G$108&lt;=$N32)))))),
OR(COUNT(_xlfn._xlws.FILTER($F$101:$F$108,($F$101:$F$108=AG$3)*($G$101:$G$108=$N32)))=1,
        ISODD(COUNT(_xlfn._xlws.SORT(_xlfn._xlws.FILTER($F$101:$F$108,($G$101:$G$108=$N32)*($F$101:$F$108&lt;=AG$3))))))
),$L$8,""))</f>
        <v/>
      </c>
      <c r="AH32" s="21" cm="1">
        <f t="array" ref="AH32">IFERROR(ROUND(_xlfn.XLOOKUP(AH$3&amp;$N32,$F$3:$F$643&amp;$G$3:$G$643,$H$3:$H$643,""),2),
                   IF(OR(
                             OR(_xlfn.XMATCH(AH$3,_xlfn.ANCHORARRAY($P$3))&lt;=2,(COUNT(_xlfn.ANCHORARRAY($P$3))-_xlfn.XMATCH(AH$3,_xlfn.ANCHORARRAY($P$3))+1)&lt;=2),
                             OR(_xlfn.XMATCH($N32,_xlfn.ANCHORARRAY($N$5))&lt;=2,(COUNT(_xlfn.ANCHORARRAY($N$5))-_xlfn.XMATCH($N32,_xlfn.ANCHORARRAY($N$5))+1)&lt;=2),
OR(COUNT(_xlfn._xlws.FILTER($F$101:$F$108,($F$101:$F$108=AH$3)*($G$101:$G$108=$N32)))=1,
        ISODD(COUNT(_xlfn._xlws.SORT(_xlfn._xlws.FILTER($G$101:$G$108,($F$101:$F$108=AH$3)*($G$101:$G$108&lt;=$N32)))))),
OR(COUNT(_xlfn._xlws.FILTER($F$101:$F$108,($F$101:$F$108=AH$3)*($G$101:$G$108=$N32)))=1,
        ISODD(COUNT(_xlfn._xlws.SORT(_xlfn._xlws.FILTER($F$101:$F$108,($G$101:$G$108=$N32)*($F$101:$F$108&lt;=AH$3))))))
),$L$8,""))</f>
        <v>0.4</v>
      </c>
      <c r="AI32" s="21" t="str" cm="1">
        <f t="array" ref="AI32">IFERROR(ROUND(_xlfn.XLOOKUP(AI$3&amp;$N32,$F$3:$F$643&amp;$G$3:$G$643,$H$3:$H$643,""),2),
                   IF(OR(
                             OR(_xlfn.XMATCH(AI$3,_xlfn.ANCHORARRAY($P$3))&lt;=2,(COUNT(_xlfn.ANCHORARRAY($P$3))-_xlfn.XMATCH(AI$3,_xlfn.ANCHORARRAY($P$3))+1)&lt;=2),
                             OR(_xlfn.XMATCH($N32,_xlfn.ANCHORARRAY($N$5))&lt;=2,(COUNT(_xlfn.ANCHORARRAY($N$5))-_xlfn.XMATCH($N32,_xlfn.ANCHORARRAY($N$5))+1)&lt;=2),
OR(COUNT(_xlfn._xlws.FILTER($F$101:$F$108,($F$101:$F$108=AI$3)*($G$101:$G$108=$N32)))=1,
        ISODD(COUNT(_xlfn._xlws.SORT(_xlfn._xlws.FILTER($G$101:$G$108,($F$101:$F$108=AI$3)*($G$101:$G$108&lt;=$N32)))))),
OR(COUNT(_xlfn._xlws.FILTER($F$101:$F$108,($F$101:$F$108=AI$3)*($G$101:$G$108=$N32)))=1,
        ISODD(COUNT(_xlfn._xlws.SORT(_xlfn._xlws.FILTER($F$101:$F$108,($G$101:$G$108=$N32)*($F$101:$F$108&lt;=AI$3))))))
),$L$8,""))</f>
        <v/>
      </c>
      <c r="AJ32" s="21" cm="1">
        <f t="array" ref="AJ32">IFERROR(ROUND(_xlfn.XLOOKUP(AJ$3&amp;$N32,$F$3:$F$643&amp;$G$3:$G$643,$H$3:$H$643,""),2),
                   IF(OR(
                             OR(_xlfn.XMATCH(AJ$3,_xlfn.ANCHORARRAY($P$3))&lt;=2,(COUNT(_xlfn.ANCHORARRAY($P$3))-_xlfn.XMATCH(AJ$3,_xlfn.ANCHORARRAY($P$3))+1)&lt;=2),
                             OR(_xlfn.XMATCH($N32,_xlfn.ANCHORARRAY($N$5))&lt;=2,(COUNT(_xlfn.ANCHORARRAY($N$5))-_xlfn.XMATCH($N32,_xlfn.ANCHORARRAY($N$5))+1)&lt;=2),
OR(COUNT(_xlfn._xlws.FILTER($F$101:$F$108,($F$101:$F$108=AJ$3)*($G$101:$G$108=$N32)))=1,
        ISODD(COUNT(_xlfn._xlws.SORT(_xlfn._xlws.FILTER($G$101:$G$108,($F$101:$F$108=AJ$3)*($G$101:$G$108&lt;=$N32)))))),
OR(COUNT(_xlfn._xlws.FILTER($F$101:$F$108,($F$101:$F$108=AJ$3)*($G$101:$G$108=$N32)))=1,
        ISODD(COUNT(_xlfn._xlws.SORT(_xlfn._xlws.FILTER($F$101:$F$108,($G$101:$G$108=$N32)*($F$101:$F$108&lt;=AJ$3))))))
),$L$8,""))</f>
        <v>0</v>
      </c>
      <c r="AK32" s="21" t="str" cm="1">
        <f t="array" ref="AK32">IFERROR(ROUND(_xlfn.XLOOKUP(AK$3&amp;$N32,$F$3:$F$643&amp;$G$3:$G$643,$H$3:$H$643,""),2),
                   IF(OR(
                             OR(_xlfn.XMATCH(AK$3,_xlfn.ANCHORARRAY($P$3))&lt;=2,(COUNT(_xlfn.ANCHORARRAY($P$3))-_xlfn.XMATCH(AK$3,_xlfn.ANCHORARRAY($P$3))+1)&lt;=2),
                             OR(_xlfn.XMATCH($N32,_xlfn.ANCHORARRAY($N$5))&lt;=2,(COUNT(_xlfn.ANCHORARRAY($N$5))-_xlfn.XMATCH($N32,_xlfn.ANCHORARRAY($N$5))+1)&lt;=2),
OR(COUNT(_xlfn._xlws.FILTER($F$101:$F$108,($F$101:$F$108=AK$3)*($G$101:$G$108=$N32)))=1,
        ISODD(COUNT(_xlfn._xlws.SORT(_xlfn._xlws.FILTER($G$101:$G$108,($F$101:$F$108=AK$3)*($G$101:$G$108&lt;=$N32)))))),
OR(COUNT(_xlfn._xlws.FILTER($F$101:$F$108,($F$101:$F$108=AK$3)*($G$101:$G$108=$N32)))=1,
        ISODD(COUNT(_xlfn._xlws.SORT(_xlfn._xlws.FILTER($F$101:$F$108,($G$101:$G$108=$N32)*($F$101:$F$108&lt;=AK$3))))))
),$L$8,""))</f>
        <v/>
      </c>
      <c r="AL32" s="21" cm="1">
        <f t="array" ref="AL32">IFERROR(ROUND(_xlfn.XLOOKUP(AL$3&amp;$N32,$F$3:$F$643&amp;$G$3:$G$643,$H$3:$H$643,""),2),
                   IF(OR(
                             OR(_xlfn.XMATCH(AL$3,_xlfn.ANCHORARRAY($P$3))&lt;=2,(COUNT(_xlfn.ANCHORARRAY($P$3))-_xlfn.XMATCH(AL$3,_xlfn.ANCHORARRAY($P$3))+1)&lt;=2),
                             OR(_xlfn.XMATCH($N32,_xlfn.ANCHORARRAY($N$5))&lt;=2,(COUNT(_xlfn.ANCHORARRAY($N$5))-_xlfn.XMATCH($N32,_xlfn.ANCHORARRAY($N$5))+1)&lt;=2),
OR(COUNT(_xlfn._xlws.FILTER($F$101:$F$108,($F$101:$F$108=AL$3)*($G$101:$G$108=$N32)))=1,
        ISODD(COUNT(_xlfn._xlws.SORT(_xlfn._xlws.FILTER($G$101:$G$108,($F$101:$F$108=AL$3)*($G$101:$G$108&lt;=$N32)))))),
OR(COUNT(_xlfn._xlws.FILTER($F$101:$F$108,($F$101:$F$108=AL$3)*($G$101:$G$108=$N32)))=1,
        ISODD(COUNT(_xlfn._xlws.SORT(_xlfn._xlws.FILTER($F$101:$F$108,($G$101:$G$108=$N32)*($F$101:$F$108&lt;=AL$3))))))
),$L$8,""))</f>
        <v>0</v>
      </c>
      <c r="AM32" s="21" cm="1">
        <f t="array" ref="AM32">IFERROR(ROUND(_xlfn.XLOOKUP(AM$3&amp;$N32,$F$3:$F$643&amp;$G$3:$G$643,$H$3:$H$643,""),2),
                   IF(OR(
                             OR(_xlfn.XMATCH(AM$3,_xlfn.ANCHORARRAY($P$3))&lt;=2,(COUNT(_xlfn.ANCHORARRAY($P$3))-_xlfn.XMATCH(AM$3,_xlfn.ANCHORARRAY($P$3))+1)&lt;=2),
                             OR(_xlfn.XMATCH($N32,_xlfn.ANCHORARRAY($N$5))&lt;=2,(COUNT(_xlfn.ANCHORARRAY($N$5))-_xlfn.XMATCH($N32,_xlfn.ANCHORARRAY($N$5))+1)&lt;=2),
OR(COUNT(_xlfn._xlws.FILTER($F$101:$F$108,($F$101:$F$108=AM$3)*($G$101:$G$108=$N32)))=1,
        ISODD(COUNT(_xlfn._xlws.SORT(_xlfn._xlws.FILTER($G$101:$G$108,($F$101:$F$108=AM$3)*($G$101:$G$108&lt;=$N32)))))),
OR(COUNT(_xlfn._xlws.FILTER($F$101:$F$108,($F$101:$F$108=AM$3)*($G$101:$G$108=$N32)))=1,
        ISODD(COUNT(_xlfn._xlws.SORT(_xlfn._xlws.FILTER($F$101:$F$108,($G$101:$G$108=$N32)*($F$101:$F$108&lt;=AM$3))))))
),$L$8,""))</f>
        <v>-9</v>
      </c>
      <c r="AN32" s="21" t="str" cm="1">
        <f t="array" ref="AN32">IFERROR(ROUND(_xlfn.XLOOKUP(AN$3&amp;$N32,$F$3:$F$643&amp;$G$3:$G$643,$H$3:$H$643,""),2),
                   IF(OR(
                             OR(_xlfn.XMATCH(AN$3,_xlfn.ANCHORARRAY($P$3))&lt;=2,(COUNT(_xlfn.ANCHORARRAY($P$3))-_xlfn.XMATCH(AN$3,_xlfn.ANCHORARRAY($P$3))+1)&lt;=2),
                             OR(_xlfn.XMATCH($N32,_xlfn.ANCHORARRAY($N$5))&lt;=2,(COUNT(_xlfn.ANCHORARRAY($N$5))-_xlfn.XMATCH($N32,_xlfn.ANCHORARRAY($N$5))+1)&lt;=2),
OR(COUNT(_xlfn._xlws.FILTER($F$101:$F$108,($F$101:$F$108=AN$3)*($G$101:$G$108=$N32)))=1,
        ISODD(COUNT(_xlfn._xlws.SORT(_xlfn._xlws.FILTER($G$101:$G$108,($F$101:$F$108=AN$3)*($G$101:$G$108&lt;=$N32)))))),
OR(COUNT(_xlfn._xlws.FILTER($F$101:$F$108,($F$101:$F$108=AN$3)*($G$101:$G$108=$N32)))=1,
        ISODD(COUNT(_xlfn._xlws.SORT(_xlfn._xlws.FILTER($F$101:$F$108,($G$101:$G$108=$N32)*($F$101:$F$108&lt;=AN$3))))))
),$L$8,""))</f>
        <v/>
      </c>
      <c r="AO32" s="21" t="str" cm="1">
        <f t="array" ref="AO32">IFERROR(ROUND(_xlfn.XLOOKUP(AO$3&amp;$N32,$F$3:$F$643&amp;$G$3:$G$643,$H$3:$H$643,""),2),
                   IF(OR(
                             OR(_xlfn.XMATCH(AO$3,_xlfn.ANCHORARRAY($P$3))&lt;=2,(COUNT(_xlfn.ANCHORARRAY($P$3))-_xlfn.XMATCH(AO$3,_xlfn.ANCHORARRAY($P$3))+1)&lt;=2),
                             OR(_xlfn.XMATCH($N32,_xlfn.ANCHORARRAY($N$5))&lt;=2,(COUNT(_xlfn.ANCHORARRAY($N$5))-_xlfn.XMATCH($N32,_xlfn.ANCHORARRAY($N$5))+1)&lt;=2),
OR(COUNT(_xlfn._xlws.FILTER($F$101:$F$108,($F$101:$F$108=AO$3)*($G$101:$G$108=$N32)))=1,
        ISODD(COUNT(_xlfn._xlws.SORT(_xlfn._xlws.FILTER($G$101:$G$108,($F$101:$F$108=AO$3)*($G$101:$G$108&lt;=$N32)))))),
OR(COUNT(_xlfn._xlws.FILTER($F$101:$F$108,($F$101:$F$108=AO$3)*($G$101:$G$108=$N32)))=1,
        ISODD(COUNT(_xlfn._xlws.SORT(_xlfn._xlws.FILTER($F$101:$F$108,($G$101:$G$108=$N32)*($F$101:$F$108&lt;=AO$3))))))
),$L$8,""))</f>
        <v/>
      </c>
      <c r="AP32" s="21" cm="1">
        <f t="array" ref="AP32">IFERROR(ROUND(_xlfn.XLOOKUP(AP$3&amp;$N32,$F$3:$F$643&amp;$G$3:$G$643,$H$3:$H$643,""),2),
                   IF(OR(
                             OR(_xlfn.XMATCH(AP$3,_xlfn.ANCHORARRAY($P$3))&lt;=2,(COUNT(_xlfn.ANCHORARRAY($P$3))-_xlfn.XMATCH(AP$3,_xlfn.ANCHORARRAY($P$3))+1)&lt;=2),
                             OR(_xlfn.XMATCH($N32,_xlfn.ANCHORARRAY($N$5))&lt;=2,(COUNT(_xlfn.ANCHORARRAY($N$5))-_xlfn.XMATCH($N32,_xlfn.ANCHORARRAY($N$5))+1)&lt;=2),
OR(COUNT(_xlfn._xlws.FILTER($F$101:$F$108,($F$101:$F$108=AP$3)*($G$101:$G$108=$N32)))=1,
        ISODD(COUNT(_xlfn._xlws.SORT(_xlfn._xlws.FILTER($G$101:$G$108,($F$101:$F$108=AP$3)*($G$101:$G$108&lt;=$N32)))))),
OR(COUNT(_xlfn._xlws.FILTER($F$101:$F$108,($F$101:$F$108=AP$3)*($G$101:$G$108=$N32)))=1,
        ISODD(COUNT(_xlfn._xlws.SORT(_xlfn._xlws.FILTER($F$101:$F$108,($G$101:$G$108=$N32)*($F$101:$F$108&lt;=AP$3))))))
),$L$8,""))</f>
        <v>-9</v>
      </c>
      <c r="AQ32" s="21" t="str" cm="1">
        <f t="array" ref="AQ32">IFERROR(ROUND(_xlfn.XLOOKUP(AQ$3&amp;$N32,$F$3:$F$643&amp;$G$3:$G$643,$H$3:$H$643,""),2),
                   IF(OR(
                             OR(_xlfn.XMATCH(AQ$3,_xlfn.ANCHORARRAY($P$3))&lt;=2,(COUNT(_xlfn.ANCHORARRAY($P$3))-_xlfn.XMATCH(AQ$3,_xlfn.ANCHORARRAY($P$3))+1)&lt;=2),
                             OR(_xlfn.XMATCH($N32,_xlfn.ANCHORARRAY($N$5))&lt;=2,(COUNT(_xlfn.ANCHORARRAY($N$5))-_xlfn.XMATCH($N32,_xlfn.ANCHORARRAY($N$5))+1)&lt;=2),
OR(COUNT(_xlfn._xlws.FILTER($F$101:$F$108,($F$101:$F$108=AQ$3)*($G$101:$G$108=$N32)))=1,
        ISODD(COUNT(_xlfn._xlws.SORT(_xlfn._xlws.FILTER($G$101:$G$108,($F$101:$F$108=AQ$3)*($G$101:$G$108&lt;=$N32)))))),
OR(COUNT(_xlfn._xlws.FILTER($F$101:$F$108,($F$101:$F$108=AQ$3)*($G$101:$G$108=$N32)))=1,
        ISODD(COUNT(_xlfn._xlws.SORT(_xlfn._xlws.FILTER($F$101:$F$108,($G$101:$G$108=$N32)*($F$101:$F$108&lt;=AQ$3))))))
),$L$8,""))</f>
        <v/>
      </c>
      <c r="AR32" s="21" cm="1">
        <f t="array" ref="AR32">IFERROR(ROUND(_xlfn.XLOOKUP(AR$3&amp;$N32,$F$3:$F$643&amp;$G$3:$G$643,$H$3:$H$643,""),2),
                   IF(OR(
                             OR(_xlfn.XMATCH(AR$3,_xlfn.ANCHORARRAY($P$3))&lt;=2,(COUNT(_xlfn.ANCHORARRAY($P$3))-_xlfn.XMATCH(AR$3,_xlfn.ANCHORARRAY($P$3))+1)&lt;=2),
                             OR(_xlfn.XMATCH($N32,_xlfn.ANCHORARRAY($N$5))&lt;=2,(COUNT(_xlfn.ANCHORARRAY($N$5))-_xlfn.XMATCH($N32,_xlfn.ANCHORARRAY($N$5))+1)&lt;=2),
OR(COUNT(_xlfn._xlws.FILTER($F$101:$F$108,($F$101:$F$108=AR$3)*($G$101:$G$108=$N32)))=1,
        ISODD(COUNT(_xlfn._xlws.SORT(_xlfn._xlws.FILTER($G$101:$G$108,($F$101:$F$108=AR$3)*($G$101:$G$108&lt;=$N32)))))),
OR(COUNT(_xlfn._xlws.FILTER($F$101:$F$108,($F$101:$F$108=AR$3)*($G$101:$G$108=$N32)))=1,
        ISODD(COUNT(_xlfn._xlws.SORT(_xlfn._xlws.FILTER($F$101:$F$108,($G$101:$G$108=$N32)*($F$101:$F$108&lt;=AR$3))))))
),$L$8,""))</f>
        <v>-9</v>
      </c>
      <c r="AS32" s="21" cm="1">
        <f t="array" ref="AS32">IFERROR(ROUND(_xlfn.XLOOKUP(AS$3&amp;$N32,$F$3:$F$643&amp;$G$3:$G$643,$H$3:$H$643,""),2),
                   IF(OR(
                             OR(_xlfn.XMATCH(AS$3,_xlfn.ANCHORARRAY($P$3))&lt;=2,(COUNT(_xlfn.ANCHORARRAY($P$3))-_xlfn.XMATCH(AS$3,_xlfn.ANCHORARRAY($P$3))+1)&lt;=2),
                             OR(_xlfn.XMATCH($N32,_xlfn.ANCHORARRAY($N$5))&lt;=2,(COUNT(_xlfn.ANCHORARRAY($N$5))-_xlfn.XMATCH($N32,_xlfn.ANCHORARRAY($N$5))+1)&lt;=2),
OR(COUNT(_xlfn._xlws.FILTER($F$101:$F$108,($F$101:$F$108=AS$3)*($G$101:$G$108=$N32)))=1,
        ISODD(COUNT(_xlfn._xlws.SORT(_xlfn._xlws.FILTER($G$101:$G$108,($F$101:$F$108=AS$3)*($G$101:$G$108&lt;=$N32)))))),
OR(COUNT(_xlfn._xlws.FILTER($F$101:$F$108,($F$101:$F$108=AS$3)*($G$101:$G$108=$N32)))=1,
        ISODD(COUNT(_xlfn._xlws.SORT(_xlfn._xlws.FILTER($F$101:$F$108,($G$101:$G$108=$N32)*($F$101:$F$108&lt;=AS$3))))))
),$L$8,""))</f>
        <v>-9</v>
      </c>
      <c r="AT32" s="21" cm="1">
        <f t="array" ref="AT32">IFERROR(ROUND(_xlfn.XLOOKUP(AT$3&amp;$N32,$F$3:$F$643&amp;$G$3:$G$643,$H$3:$H$643,""),2),
                   IF(OR(
                             OR(_xlfn.XMATCH(AT$3,_xlfn.ANCHORARRAY($P$3))&lt;=2,(COUNT(_xlfn.ANCHORARRAY($P$3))-_xlfn.XMATCH(AT$3,_xlfn.ANCHORARRAY($P$3))+1)&lt;=2),
                             OR(_xlfn.XMATCH($N32,_xlfn.ANCHORARRAY($N$5))&lt;=2,(COUNT(_xlfn.ANCHORARRAY($N$5))-_xlfn.XMATCH($N32,_xlfn.ANCHORARRAY($N$5))+1)&lt;=2),
OR(COUNT(_xlfn._xlws.FILTER($F$101:$F$108,($F$101:$F$108=AT$3)*($G$101:$G$108=$N32)))=1,
        ISODD(COUNT(_xlfn._xlws.SORT(_xlfn._xlws.FILTER($G$101:$G$108,($F$101:$F$108=AT$3)*($G$101:$G$108&lt;=$N32)))))),
OR(COUNT(_xlfn._xlws.FILTER($F$101:$F$108,($F$101:$F$108=AT$3)*($G$101:$G$108=$N32)))=1,
        ISODD(COUNT(_xlfn._xlws.SORT(_xlfn._xlws.FILTER($F$101:$F$108,($G$101:$G$108=$N32)*($F$101:$F$108&lt;=AT$3))))))
),$L$8,""))</f>
        <v>-9</v>
      </c>
      <c r="AU32" s="21" cm="1">
        <f t="array" ref="AU32">IFERROR(ROUND(_xlfn.XLOOKUP(AU$3&amp;$N32,$F$3:$F$643&amp;$G$3:$G$643,$H$3:$H$643,""),2),
                   IF(OR(
                             OR(_xlfn.XMATCH(AU$3,_xlfn.ANCHORARRAY($P$3))&lt;=2,(COUNT(_xlfn.ANCHORARRAY($P$3))-_xlfn.XMATCH(AU$3,_xlfn.ANCHORARRAY($P$3))+1)&lt;=2),
                             OR(_xlfn.XMATCH($N32,_xlfn.ANCHORARRAY($N$5))&lt;=2,(COUNT(_xlfn.ANCHORARRAY($N$5))-_xlfn.XMATCH($N32,_xlfn.ANCHORARRAY($N$5))+1)&lt;=2),
OR(COUNT(_xlfn._xlws.FILTER($F$101:$F$108,($F$101:$F$108=AU$3)*($G$101:$G$108=$N32)))=1,
        ISODD(COUNT(_xlfn._xlws.SORT(_xlfn._xlws.FILTER($G$101:$G$108,($F$101:$F$108=AU$3)*($G$101:$G$108&lt;=$N32)))))),
OR(COUNT(_xlfn._xlws.FILTER($F$101:$F$108,($F$101:$F$108=AU$3)*($G$101:$G$108=$N32)))=1,
        ISODD(COUNT(_xlfn._xlws.SORT(_xlfn._xlws.FILTER($F$101:$F$108,($G$101:$G$108=$N32)*($F$101:$F$108&lt;=AU$3))))))
),$L$8,""))</f>
        <v>0</v>
      </c>
      <c r="AV32" s="21" cm="1">
        <f t="array" ref="AV32">IFERROR(ROUND(_xlfn.XLOOKUP(AV$3&amp;$N32,$F$3:$F$643&amp;$G$3:$G$643,$H$3:$H$643,""),2),
                   IF(OR(
                             OR(_xlfn.XMATCH(AV$3,_xlfn.ANCHORARRAY($P$3))&lt;=2,(COUNT(_xlfn.ANCHORARRAY($P$3))-_xlfn.XMATCH(AV$3,_xlfn.ANCHORARRAY($P$3))+1)&lt;=2),
                             OR(_xlfn.XMATCH($N32,_xlfn.ANCHORARRAY($N$5))&lt;=2,(COUNT(_xlfn.ANCHORARRAY($N$5))-_xlfn.XMATCH($N32,_xlfn.ANCHORARRAY($N$5))+1)&lt;=2),
OR(COUNT(_xlfn._xlws.FILTER($F$101:$F$108,($F$101:$F$108=AV$3)*($G$101:$G$108=$N32)))=1,
        ISODD(COUNT(_xlfn._xlws.SORT(_xlfn._xlws.FILTER($G$101:$G$108,($F$101:$F$108=AV$3)*($G$101:$G$108&lt;=$N32)))))),
OR(COUNT(_xlfn._xlws.FILTER($F$101:$F$108,($F$101:$F$108=AV$3)*($G$101:$G$108=$N32)))=1,
        ISODD(COUNT(_xlfn._xlws.SORT(_xlfn._xlws.FILTER($F$101:$F$108,($G$101:$G$108=$N32)*($F$101:$F$108&lt;=AV$3))))))
),$L$8,""))</f>
        <v>-9</v>
      </c>
      <c r="AW32" s="21" cm="1">
        <f t="array" ref="AW32">IFERROR(ROUND(_xlfn.XLOOKUP(AW$3&amp;$N32,$F$3:$F$643&amp;$G$3:$G$643,$H$3:$H$643,""),2),
                   IF(OR(
                             OR(_xlfn.XMATCH(AW$3,_xlfn.ANCHORARRAY($P$3))&lt;=2,(COUNT(_xlfn.ANCHORARRAY($P$3))-_xlfn.XMATCH(AW$3,_xlfn.ANCHORARRAY($P$3))+1)&lt;=2),
                             OR(_xlfn.XMATCH($N32,_xlfn.ANCHORARRAY($N$5))&lt;=2,(COUNT(_xlfn.ANCHORARRAY($N$5))-_xlfn.XMATCH($N32,_xlfn.ANCHORARRAY($N$5))+1)&lt;=2),
OR(COUNT(_xlfn._xlws.FILTER($F$101:$F$108,($F$101:$F$108=AW$3)*($G$101:$G$108=$N32)))=1,
        ISODD(COUNT(_xlfn._xlws.SORT(_xlfn._xlws.FILTER($G$101:$G$108,($F$101:$F$108=AW$3)*($G$101:$G$108&lt;=$N32)))))),
OR(COUNT(_xlfn._xlws.FILTER($F$101:$F$108,($F$101:$F$108=AW$3)*($G$101:$G$108=$N32)))=1,
        ISODD(COUNT(_xlfn._xlws.SORT(_xlfn._xlws.FILTER($F$101:$F$108,($G$101:$G$108=$N32)*($F$101:$F$108&lt;=AW$3))))))
),$L$8,""))</f>
        <v>-9</v>
      </c>
      <c r="AX32" s="21"/>
      <c r="AY32" s="21"/>
      <c r="AZ32" s="15"/>
      <c r="BA32" s="77"/>
      <c r="BB32" s="98" t="str">
        <f t="shared" si="5"/>
        <v xml:space="preserve">-9-9-9-90.400-9-9-9-9-90-9-9; </v>
      </c>
      <c r="BC32" s="98" t="s">
        <v>583</v>
      </c>
      <c r="BD32" s="77"/>
      <c r="BE32" s="77"/>
      <c r="BF32" s="77"/>
      <c r="BG32" s="77"/>
      <c r="BH32" s="77"/>
      <c r="BK32" s="7">
        <v>30</v>
      </c>
    </row>
    <row r="33" spans="2:63" ht="20.100000000000001" customHeight="1" x14ac:dyDescent="0.3">
      <c r="B33" s="14" t="s">
        <v>510</v>
      </c>
      <c r="C33" s="17">
        <f t="shared" si="1"/>
        <v>47.875399999999999</v>
      </c>
      <c r="D33" s="18">
        <f t="shared" si="1"/>
        <v>120.9509</v>
      </c>
      <c r="E33" s="64">
        <f t="shared" si="1"/>
        <v>-9</v>
      </c>
      <c r="F33" s="17">
        <f t="shared" si="2"/>
        <v>4.8499999999999996</v>
      </c>
      <c r="G33" s="18">
        <f t="shared" si="3"/>
        <v>15.9</v>
      </c>
      <c r="H33" s="19">
        <f t="shared" si="4"/>
        <v>-9</v>
      </c>
      <c r="I33" s="8" t="str" cm="1">
        <f t="array" ref="I33">_xlfn.CONCAT(ROUND(F33:H33,2)&amp;", ")</f>
        <v xml:space="preserve">4.85, 15.9, -9, </v>
      </c>
      <c r="J33" s="8"/>
      <c r="K33" s="7" t="str">
        <f>_xlfn.XLOOKUP(K30,$B$2:$B$635,$I$3:$I$636,"-")</f>
        <v>-</v>
      </c>
      <c r="L33"/>
      <c r="N33" s="31">
        <v>5.7</v>
      </c>
      <c r="O33" s="15"/>
      <c r="P33" s="21" cm="1">
        <f t="array" ref="P33">IFERROR(ROUND(_xlfn.XLOOKUP(P$3&amp;$N33,$F$3:$F$643&amp;$G$3:$G$643,$H$3:$H$643,""),2),
                   IF(OR(
                             OR(_xlfn.XMATCH(P$3,_xlfn.ANCHORARRAY($P$3))&lt;=2,(COUNT(_xlfn.ANCHORARRAY($P$3))-_xlfn.XMATCH(P$3,_xlfn.ANCHORARRAY($P$3))+1)&lt;=2),
                             OR(_xlfn.XMATCH($N33,_xlfn.ANCHORARRAY($N$5))&lt;=2,(COUNT(_xlfn.ANCHORARRAY($N$5))-_xlfn.XMATCH($N33,_xlfn.ANCHORARRAY($N$5))+1)&lt;=2),
OR(COUNT(_xlfn._xlws.FILTER($F$101:$F$108,($F$101:$F$108=P$3)*($G$101:$G$108=$N33)))=1,
        ISODD(COUNT(_xlfn._xlws.SORT(_xlfn._xlws.FILTER($G$101:$G$108,($F$101:$F$108=P$3)*($G$101:$G$108&lt;=$N33)))))),
OR(COUNT(_xlfn._xlws.FILTER($F$101:$F$108,($F$101:$F$108=P$3)*($G$101:$G$108=$N33)))=1,
        ISODD(COUNT(_xlfn._xlws.SORT(_xlfn._xlws.FILTER($F$101:$F$108,($G$101:$G$108=$N33)*($F$101:$F$108&lt;=P$3))))))
),$L$8,""))</f>
        <v>-9</v>
      </c>
      <c r="Q33" s="21" cm="1">
        <f t="array" ref="Q33">IFERROR(ROUND(_xlfn.XLOOKUP(Q$3&amp;$N33,$F$3:$F$643&amp;$G$3:$G$643,$H$3:$H$643,""),2),
                   IF(OR(
                             OR(_xlfn.XMATCH(Q$3,_xlfn.ANCHORARRAY($P$3))&lt;=2,(COUNT(_xlfn.ANCHORARRAY($P$3))-_xlfn.XMATCH(Q$3,_xlfn.ANCHORARRAY($P$3))+1)&lt;=2),
                             OR(_xlfn.XMATCH($N33,_xlfn.ANCHORARRAY($N$5))&lt;=2,(COUNT(_xlfn.ANCHORARRAY($N$5))-_xlfn.XMATCH($N33,_xlfn.ANCHORARRAY($N$5))+1)&lt;=2),
OR(COUNT(_xlfn._xlws.FILTER($F$101:$F$108,($F$101:$F$108=Q$3)*($G$101:$G$108=$N33)))=1,
        ISODD(COUNT(_xlfn._xlws.SORT(_xlfn._xlws.FILTER($G$101:$G$108,($F$101:$F$108=Q$3)*($G$101:$G$108&lt;=$N33)))))),
OR(COUNT(_xlfn._xlws.FILTER($F$101:$F$108,($F$101:$F$108=Q$3)*($G$101:$G$108=$N33)))=1,
        ISODD(COUNT(_xlfn._xlws.SORT(_xlfn._xlws.FILTER($F$101:$F$108,($G$101:$G$108=$N33)*($F$101:$F$108&lt;=Q$3))))))
),$L$8,""))</f>
        <v>-9</v>
      </c>
      <c r="R33" s="21" cm="1">
        <f t="array" ref="R33">IFERROR(ROUND(_xlfn.XLOOKUP(R$3&amp;$N33,$F$3:$F$643&amp;$G$3:$G$643,$H$3:$H$643,""),2),
                   IF(OR(
                             OR(_xlfn.XMATCH(R$3,_xlfn.ANCHORARRAY($P$3))&lt;=2,(COUNT(_xlfn.ANCHORARRAY($P$3))-_xlfn.XMATCH(R$3,_xlfn.ANCHORARRAY($P$3))+1)&lt;=2),
                             OR(_xlfn.XMATCH($N33,_xlfn.ANCHORARRAY($N$5))&lt;=2,(COUNT(_xlfn.ANCHORARRAY($N$5))-_xlfn.XMATCH($N33,_xlfn.ANCHORARRAY($N$5))+1)&lt;=2),
OR(COUNT(_xlfn._xlws.FILTER($F$101:$F$108,($F$101:$F$108=R$3)*($G$101:$G$108=$N33)))=1,
        ISODD(COUNT(_xlfn._xlws.SORT(_xlfn._xlws.FILTER($G$101:$G$108,($F$101:$F$108=R$3)*($G$101:$G$108&lt;=$N33)))))),
OR(COUNT(_xlfn._xlws.FILTER($F$101:$F$108,($F$101:$F$108=R$3)*($G$101:$G$108=$N33)))=1,
        ISODD(COUNT(_xlfn._xlws.SORT(_xlfn._xlws.FILTER($F$101:$F$108,($G$101:$G$108=$N33)*($F$101:$F$108&lt;=R$3))))))
),$L$8,""))</f>
        <v>0</v>
      </c>
      <c r="S33" s="21" t="str" cm="1">
        <f t="array" ref="S33">IFERROR(ROUND(_xlfn.XLOOKUP(S$3&amp;$N33,$F$3:$F$643&amp;$G$3:$G$643,$H$3:$H$643,""),2),
                   IF(OR(
                             OR(_xlfn.XMATCH(S$3,_xlfn.ANCHORARRAY($P$3))&lt;=2,(COUNT(_xlfn.ANCHORARRAY($P$3))-_xlfn.XMATCH(S$3,_xlfn.ANCHORARRAY($P$3))+1)&lt;=2),
                             OR(_xlfn.XMATCH($N33,_xlfn.ANCHORARRAY($N$5))&lt;=2,(COUNT(_xlfn.ANCHORARRAY($N$5))-_xlfn.XMATCH($N33,_xlfn.ANCHORARRAY($N$5))+1)&lt;=2),
OR(COUNT(_xlfn._xlws.FILTER($F$101:$F$108,($F$101:$F$108=S$3)*($G$101:$G$108=$N33)))=1,
        ISODD(COUNT(_xlfn._xlws.SORT(_xlfn._xlws.FILTER($G$101:$G$108,($F$101:$F$108=S$3)*($G$101:$G$108&lt;=$N33)))))),
OR(COUNT(_xlfn._xlws.FILTER($F$101:$F$108,($F$101:$F$108=S$3)*($G$101:$G$108=$N33)))=1,
        ISODD(COUNT(_xlfn._xlws.SORT(_xlfn._xlws.FILTER($F$101:$F$108,($G$101:$G$108=$N33)*($F$101:$F$108&lt;=S$3))))))
),$L$8,""))</f>
        <v/>
      </c>
      <c r="T33" s="21" cm="1">
        <f t="array" ref="T33">IFERROR(ROUND(_xlfn.XLOOKUP(T$3&amp;$N33,$F$3:$F$643&amp;$G$3:$G$643,$H$3:$H$643,""),2),
                   IF(OR(
                             OR(_xlfn.XMATCH(T$3,_xlfn.ANCHORARRAY($P$3))&lt;=2,(COUNT(_xlfn.ANCHORARRAY($P$3))-_xlfn.XMATCH(T$3,_xlfn.ANCHORARRAY($P$3))+1)&lt;=2),
                             OR(_xlfn.XMATCH($N33,_xlfn.ANCHORARRAY($N$5))&lt;=2,(COUNT(_xlfn.ANCHORARRAY($N$5))-_xlfn.XMATCH($N33,_xlfn.ANCHORARRAY($N$5))+1)&lt;=2),
OR(COUNT(_xlfn._xlws.FILTER($F$101:$F$108,($F$101:$F$108=T$3)*($G$101:$G$108=$N33)))=1,
        ISODD(COUNT(_xlfn._xlws.SORT(_xlfn._xlws.FILTER($G$101:$G$108,($F$101:$F$108=T$3)*($G$101:$G$108&lt;=$N33)))))),
OR(COUNT(_xlfn._xlws.FILTER($F$101:$F$108,($F$101:$F$108=T$3)*($G$101:$G$108=$N33)))=1,
        ISODD(COUNT(_xlfn._xlws.SORT(_xlfn._xlws.FILTER($F$101:$F$108,($G$101:$G$108=$N33)*($F$101:$F$108&lt;=T$3))))))
),$L$8,""))</f>
        <v>0</v>
      </c>
      <c r="U33" s="21" t="str" cm="1">
        <f t="array" ref="U33">IFERROR(ROUND(_xlfn.XLOOKUP(U$3&amp;$N33,$F$3:$F$643&amp;$G$3:$G$643,$H$3:$H$643,""),2),
                   IF(OR(
                             OR(_xlfn.XMATCH(U$3,_xlfn.ANCHORARRAY($P$3))&lt;=2,(COUNT(_xlfn.ANCHORARRAY($P$3))-_xlfn.XMATCH(U$3,_xlfn.ANCHORARRAY($P$3))+1)&lt;=2),
                             OR(_xlfn.XMATCH($N33,_xlfn.ANCHORARRAY($N$5))&lt;=2,(COUNT(_xlfn.ANCHORARRAY($N$5))-_xlfn.XMATCH($N33,_xlfn.ANCHORARRAY($N$5))+1)&lt;=2),
OR(COUNT(_xlfn._xlws.FILTER($F$101:$F$108,($F$101:$F$108=U$3)*($G$101:$G$108=$N33)))=1,
        ISODD(COUNT(_xlfn._xlws.SORT(_xlfn._xlws.FILTER($G$101:$G$108,($F$101:$F$108=U$3)*($G$101:$G$108&lt;=$N33)))))),
OR(COUNT(_xlfn._xlws.FILTER($F$101:$F$108,($F$101:$F$108=U$3)*($G$101:$G$108=$N33)))=1,
        ISODD(COUNT(_xlfn._xlws.SORT(_xlfn._xlws.FILTER($F$101:$F$108,($G$101:$G$108=$N33)*($F$101:$F$108&lt;=U$3))))))
),$L$8,""))</f>
        <v/>
      </c>
      <c r="V33" s="21" cm="1">
        <f t="array" ref="V33">IFERROR(ROUND(_xlfn.XLOOKUP(V$3&amp;$N33,$F$3:$F$643&amp;$G$3:$G$643,$H$3:$H$643,""),2),
                   IF(OR(
                             OR(_xlfn.XMATCH(V$3,_xlfn.ANCHORARRAY($P$3))&lt;=2,(COUNT(_xlfn.ANCHORARRAY($P$3))-_xlfn.XMATCH(V$3,_xlfn.ANCHORARRAY($P$3))+1)&lt;=2),
                             OR(_xlfn.XMATCH($N33,_xlfn.ANCHORARRAY($N$5))&lt;=2,(COUNT(_xlfn.ANCHORARRAY($N$5))-_xlfn.XMATCH($N33,_xlfn.ANCHORARRAY($N$5))+1)&lt;=2),
OR(COUNT(_xlfn._xlws.FILTER($F$101:$F$108,($F$101:$F$108=V$3)*($G$101:$G$108=$N33)))=1,
        ISODD(COUNT(_xlfn._xlws.SORT(_xlfn._xlws.FILTER($G$101:$G$108,($F$101:$F$108=V$3)*($G$101:$G$108&lt;=$N33)))))),
OR(COUNT(_xlfn._xlws.FILTER($F$101:$F$108,($F$101:$F$108=V$3)*($G$101:$G$108=$N33)))=1,
        ISODD(COUNT(_xlfn._xlws.SORT(_xlfn._xlws.FILTER($F$101:$F$108,($G$101:$G$108=$N33)*($F$101:$F$108&lt;=V$3))))))
),$L$8,""))</f>
        <v>0</v>
      </c>
      <c r="W33" s="21" cm="1">
        <f t="array" ref="W33">IFERROR(ROUND(_xlfn.XLOOKUP(W$3&amp;$N33,$F$3:$F$643&amp;$G$3:$G$643,$H$3:$H$643,""),2),
                   IF(OR(
                             OR(_xlfn.XMATCH(W$3,_xlfn.ANCHORARRAY($P$3))&lt;=2,(COUNT(_xlfn.ANCHORARRAY($P$3))-_xlfn.XMATCH(W$3,_xlfn.ANCHORARRAY($P$3))+1)&lt;=2),
                             OR(_xlfn.XMATCH($N33,_xlfn.ANCHORARRAY($N$5))&lt;=2,(COUNT(_xlfn.ANCHORARRAY($N$5))-_xlfn.XMATCH($N33,_xlfn.ANCHORARRAY($N$5))+1)&lt;=2),
OR(COUNT(_xlfn._xlws.FILTER($F$101:$F$108,($F$101:$F$108=W$3)*($G$101:$G$108=$N33)))=1,
        ISODD(COUNT(_xlfn._xlws.SORT(_xlfn._xlws.FILTER($G$101:$G$108,($F$101:$F$108=W$3)*($G$101:$G$108&lt;=$N33)))))),
OR(COUNT(_xlfn._xlws.FILTER($F$101:$F$108,($F$101:$F$108=W$3)*($G$101:$G$108=$N33)))=1,
        ISODD(COUNT(_xlfn._xlws.SORT(_xlfn._xlws.FILTER($F$101:$F$108,($G$101:$G$108=$N33)*($F$101:$F$108&lt;=W$3))))))
),$L$8,""))</f>
        <v>-9</v>
      </c>
      <c r="X33" s="21" cm="1">
        <f t="array" ref="X33">IFERROR(ROUND(_xlfn.XLOOKUP(X$3&amp;$N33,$F$3:$F$643&amp;$G$3:$G$643,$H$3:$H$643,""),2),
                   IF(OR(
                             OR(_xlfn.XMATCH(X$3,_xlfn.ANCHORARRAY($P$3))&lt;=2,(COUNT(_xlfn.ANCHORARRAY($P$3))-_xlfn.XMATCH(X$3,_xlfn.ANCHORARRAY($P$3))+1)&lt;=2),
                             OR(_xlfn.XMATCH($N33,_xlfn.ANCHORARRAY($N$5))&lt;=2,(COUNT(_xlfn.ANCHORARRAY($N$5))-_xlfn.XMATCH($N33,_xlfn.ANCHORARRAY($N$5))+1)&lt;=2),
OR(COUNT(_xlfn._xlws.FILTER($F$101:$F$108,($F$101:$F$108=X$3)*($G$101:$G$108=$N33)))=1,
        ISODD(COUNT(_xlfn._xlws.SORT(_xlfn._xlws.FILTER($G$101:$G$108,($F$101:$F$108=X$3)*($G$101:$G$108&lt;=$N33)))))),
OR(COUNT(_xlfn._xlws.FILTER($F$101:$F$108,($F$101:$F$108=X$3)*($G$101:$G$108=$N33)))=1,
        ISODD(COUNT(_xlfn._xlws.SORT(_xlfn._xlws.FILTER($F$101:$F$108,($G$101:$G$108=$N33)*($F$101:$F$108&lt;=X$3))))))
),$L$8,""))</f>
        <v>-9</v>
      </c>
      <c r="Y33" s="21" t="str" cm="1">
        <f t="array" ref="Y33">IFERROR(ROUND(_xlfn.XLOOKUP(Y$3&amp;$N33,$F$3:$F$643&amp;$G$3:$G$643,$H$3:$H$643,""),2),
                   IF(OR(
                             OR(_xlfn.XMATCH(Y$3,_xlfn.ANCHORARRAY($P$3))&lt;=2,(COUNT(_xlfn.ANCHORARRAY($P$3))-_xlfn.XMATCH(Y$3,_xlfn.ANCHORARRAY($P$3))+1)&lt;=2),
                             OR(_xlfn.XMATCH($N33,_xlfn.ANCHORARRAY($N$5))&lt;=2,(COUNT(_xlfn.ANCHORARRAY($N$5))-_xlfn.XMATCH($N33,_xlfn.ANCHORARRAY($N$5))+1)&lt;=2),
OR(COUNT(_xlfn._xlws.FILTER($F$101:$F$108,($F$101:$F$108=Y$3)*($G$101:$G$108=$N33)))=1,
        ISODD(COUNT(_xlfn._xlws.SORT(_xlfn._xlws.FILTER($G$101:$G$108,($F$101:$F$108=Y$3)*($G$101:$G$108&lt;=$N33)))))),
OR(COUNT(_xlfn._xlws.FILTER($F$101:$F$108,($F$101:$F$108=Y$3)*($G$101:$G$108=$N33)))=1,
        ISODD(COUNT(_xlfn._xlws.SORT(_xlfn._xlws.FILTER($F$101:$F$108,($G$101:$G$108=$N33)*($F$101:$F$108&lt;=Y$3))))))
),$L$8,""))</f>
        <v/>
      </c>
      <c r="Z33" s="21" t="str" cm="1">
        <f t="array" ref="Z33">IFERROR(ROUND(_xlfn.XLOOKUP(Z$3&amp;$N33,$F$3:$F$643&amp;$G$3:$G$643,$H$3:$H$643,""),2),
                   IF(OR(
                             OR(_xlfn.XMATCH(Z$3,_xlfn.ANCHORARRAY($P$3))&lt;=2,(COUNT(_xlfn.ANCHORARRAY($P$3))-_xlfn.XMATCH(Z$3,_xlfn.ANCHORARRAY($P$3))+1)&lt;=2),
                             OR(_xlfn.XMATCH($N33,_xlfn.ANCHORARRAY($N$5))&lt;=2,(COUNT(_xlfn.ANCHORARRAY($N$5))-_xlfn.XMATCH($N33,_xlfn.ANCHORARRAY($N$5))+1)&lt;=2),
OR(COUNT(_xlfn._xlws.FILTER($F$101:$F$108,($F$101:$F$108=Z$3)*($G$101:$G$108=$N33)))=1,
        ISODD(COUNT(_xlfn._xlws.SORT(_xlfn._xlws.FILTER($G$101:$G$108,($F$101:$F$108=Z$3)*($G$101:$G$108&lt;=$N33)))))),
OR(COUNT(_xlfn._xlws.FILTER($F$101:$F$108,($F$101:$F$108=Z$3)*($G$101:$G$108=$N33)))=1,
        ISODD(COUNT(_xlfn._xlws.SORT(_xlfn._xlws.FILTER($F$101:$F$108,($G$101:$G$108=$N33)*($F$101:$F$108&lt;=Z$3))))))
),$L$8,""))</f>
        <v/>
      </c>
      <c r="AA33" s="21" cm="1">
        <f t="array" ref="AA33">IFERROR(ROUND(_xlfn.XLOOKUP(AA$3&amp;$N33,$F$3:$F$643&amp;$G$3:$G$643,$H$3:$H$643,""),2),
                   IF(OR(
                             OR(_xlfn.XMATCH(AA$3,_xlfn.ANCHORARRAY($P$3))&lt;=2,(COUNT(_xlfn.ANCHORARRAY($P$3))-_xlfn.XMATCH(AA$3,_xlfn.ANCHORARRAY($P$3))+1)&lt;=2),
                             OR(_xlfn.XMATCH($N33,_xlfn.ANCHORARRAY($N$5))&lt;=2,(COUNT(_xlfn.ANCHORARRAY($N$5))-_xlfn.XMATCH($N33,_xlfn.ANCHORARRAY($N$5))+1)&lt;=2),
OR(COUNT(_xlfn._xlws.FILTER($F$101:$F$108,($F$101:$F$108=AA$3)*($G$101:$G$108=$N33)))=1,
        ISODD(COUNT(_xlfn._xlws.SORT(_xlfn._xlws.FILTER($G$101:$G$108,($F$101:$F$108=AA$3)*($G$101:$G$108&lt;=$N33)))))),
OR(COUNT(_xlfn._xlws.FILTER($F$101:$F$108,($F$101:$F$108=AA$3)*($G$101:$G$108=$N33)))=1,
        ISODD(COUNT(_xlfn._xlws.SORT(_xlfn._xlws.FILTER($F$101:$F$108,($G$101:$G$108=$N33)*($F$101:$F$108&lt;=AA$3))))))
),$L$8,""))</f>
        <v>-9</v>
      </c>
      <c r="AB33" s="21" t="str" cm="1">
        <f t="array" ref="AB33">IFERROR(ROUND(_xlfn.XLOOKUP(AB$3&amp;$N33,$F$3:$F$643&amp;$G$3:$G$643,$H$3:$H$643,""),2),
                   IF(OR(
                             OR(_xlfn.XMATCH(AB$3,_xlfn.ANCHORARRAY($P$3))&lt;=2,(COUNT(_xlfn.ANCHORARRAY($P$3))-_xlfn.XMATCH(AB$3,_xlfn.ANCHORARRAY($P$3))+1)&lt;=2),
                             OR(_xlfn.XMATCH($N33,_xlfn.ANCHORARRAY($N$5))&lt;=2,(COUNT(_xlfn.ANCHORARRAY($N$5))-_xlfn.XMATCH($N33,_xlfn.ANCHORARRAY($N$5))+1)&lt;=2),
OR(COUNT(_xlfn._xlws.FILTER($F$101:$F$108,($F$101:$F$108=AB$3)*($G$101:$G$108=$N33)))=1,
        ISODD(COUNT(_xlfn._xlws.SORT(_xlfn._xlws.FILTER($G$101:$G$108,($F$101:$F$108=AB$3)*($G$101:$G$108&lt;=$N33)))))),
OR(COUNT(_xlfn._xlws.FILTER($F$101:$F$108,($F$101:$F$108=AB$3)*($G$101:$G$108=$N33)))=1,
        ISODD(COUNT(_xlfn._xlws.SORT(_xlfn._xlws.FILTER($F$101:$F$108,($G$101:$G$108=$N33)*($F$101:$F$108&lt;=AB$3))))))
),$L$8,""))</f>
        <v/>
      </c>
      <c r="AC33" s="21" cm="1">
        <f t="array" ref="AC33">IFERROR(ROUND(_xlfn.XLOOKUP(AC$3&amp;$N33,$F$3:$F$643&amp;$G$3:$G$643,$H$3:$H$643,""),2),
                   IF(OR(
                             OR(_xlfn.XMATCH(AC$3,_xlfn.ANCHORARRAY($P$3))&lt;=2,(COUNT(_xlfn.ANCHORARRAY($P$3))-_xlfn.XMATCH(AC$3,_xlfn.ANCHORARRAY($P$3))+1)&lt;=2),
                             OR(_xlfn.XMATCH($N33,_xlfn.ANCHORARRAY($N$5))&lt;=2,(COUNT(_xlfn.ANCHORARRAY($N$5))-_xlfn.XMATCH($N33,_xlfn.ANCHORARRAY($N$5))+1)&lt;=2),
OR(COUNT(_xlfn._xlws.FILTER($F$101:$F$108,($F$101:$F$108=AC$3)*($G$101:$G$108=$N33)))=1,
        ISODD(COUNT(_xlfn._xlws.SORT(_xlfn._xlws.FILTER($G$101:$G$108,($F$101:$F$108=AC$3)*($G$101:$G$108&lt;=$N33)))))),
OR(COUNT(_xlfn._xlws.FILTER($F$101:$F$108,($F$101:$F$108=AC$3)*($G$101:$G$108=$N33)))=1,
        ISODD(COUNT(_xlfn._xlws.SORT(_xlfn._xlws.FILTER($F$101:$F$108,($G$101:$G$108=$N33)*($F$101:$F$108&lt;=AC$3))))))
),$L$8,""))</f>
        <v>-9</v>
      </c>
      <c r="AD33" s="21" t="str" cm="1">
        <f t="array" ref="AD33">IFERROR(ROUND(_xlfn.XLOOKUP(AD$3&amp;$N33,$F$3:$F$643&amp;$G$3:$G$643,$H$3:$H$643,""),2),
                   IF(OR(
                             OR(_xlfn.XMATCH(AD$3,_xlfn.ANCHORARRAY($P$3))&lt;=2,(COUNT(_xlfn.ANCHORARRAY($P$3))-_xlfn.XMATCH(AD$3,_xlfn.ANCHORARRAY($P$3))+1)&lt;=2),
                             OR(_xlfn.XMATCH($N33,_xlfn.ANCHORARRAY($N$5))&lt;=2,(COUNT(_xlfn.ANCHORARRAY($N$5))-_xlfn.XMATCH($N33,_xlfn.ANCHORARRAY($N$5))+1)&lt;=2),
OR(COUNT(_xlfn._xlws.FILTER($F$101:$F$108,($F$101:$F$108=AD$3)*($G$101:$G$108=$N33)))=1,
        ISODD(COUNT(_xlfn._xlws.SORT(_xlfn._xlws.FILTER($G$101:$G$108,($F$101:$F$108=AD$3)*($G$101:$G$108&lt;=$N33)))))),
OR(COUNT(_xlfn._xlws.FILTER($F$101:$F$108,($F$101:$F$108=AD$3)*($G$101:$G$108=$N33)))=1,
        ISODD(COUNT(_xlfn._xlws.SORT(_xlfn._xlws.FILTER($F$101:$F$108,($G$101:$G$108=$N33)*($F$101:$F$108&lt;=AD$3))))))
),$L$8,""))</f>
        <v/>
      </c>
      <c r="AE33" s="21" t="str" cm="1">
        <f t="array" ref="AE33">IFERROR(ROUND(_xlfn.XLOOKUP(AE$3&amp;$N33,$F$3:$F$643&amp;$G$3:$G$643,$H$3:$H$643,""),2),
                   IF(OR(
                             OR(_xlfn.XMATCH(AE$3,_xlfn.ANCHORARRAY($P$3))&lt;=2,(COUNT(_xlfn.ANCHORARRAY($P$3))-_xlfn.XMATCH(AE$3,_xlfn.ANCHORARRAY($P$3))+1)&lt;=2),
                             OR(_xlfn.XMATCH($N33,_xlfn.ANCHORARRAY($N$5))&lt;=2,(COUNT(_xlfn.ANCHORARRAY($N$5))-_xlfn.XMATCH($N33,_xlfn.ANCHORARRAY($N$5))+1)&lt;=2),
OR(COUNT(_xlfn._xlws.FILTER($F$101:$F$108,($F$101:$F$108=AE$3)*($G$101:$G$108=$N33)))=1,
        ISODD(COUNT(_xlfn._xlws.SORT(_xlfn._xlws.FILTER($G$101:$G$108,($F$101:$F$108=AE$3)*($G$101:$G$108&lt;=$N33)))))),
OR(COUNT(_xlfn._xlws.FILTER($F$101:$F$108,($F$101:$F$108=AE$3)*($G$101:$G$108=$N33)))=1,
        ISODD(COUNT(_xlfn._xlws.SORT(_xlfn._xlws.FILTER($F$101:$F$108,($G$101:$G$108=$N33)*($F$101:$F$108&lt;=AE$3))))))
),$L$8,""))</f>
        <v/>
      </c>
      <c r="AF33" s="21" t="str" cm="1">
        <f t="array" ref="AF33">IFERROR(ROUND(_xlfn.XLOOKUP(AF$3&amp;$N33,$F$3:$F$643&amp;$G$3:$G$643,$H$3:$H$643,""),2),
                   IF(OR(
                             OR(_xlfn.XMATCH(AF$3,_xlfn.ANCHORARRAY($P$3))&lt;=2,(COUNT(_xlfn.ANCHORARRAY($P$3))-_xlfn.XMATCH(AF$3,_xlfn.ANCHORARRAY($P$3))+1)&lt;=2),
                             OR(_xlfn.XMATCH($N33,_xlfn.ANCHORARRAY($N$5))&lt;=2,(COUNT(_xlfn.ANCHORARRAY($N$5))-_xlfn.XMATCH($N33,_xlfn.ANCHORARRAY($N$5))+1)&lt;=2),
OR(COUNT(_xlfn._xlws.FILTER($F$101:$F$108,($F$101:$F$108=AF$3)*($G$101:$G$108=$N33)))=1,
        ISODD(COUNT(_xlfn._xlws.SORT(_xlfn._xlws.FILTER($G$101:$G$108,($F$101:$F$108=AF$3)*($G$101:$G$108&lt;=$N33)))))),
OR(COUNT(_xlfn._xlws.FILTER($F$101:$F$108,($F$101:$F$108=AF$3)*($G$101:$G$108=$N33)))=1,
        ISODD(COUNT(_xlfn._xlws.SORT(_xlfn._xlws.FILTER($F$101:$F$108,($G$101:$G$108=$N33)*($F$101:$F$108&lt;=AF$3))))))
),$L$8,""))</f>
        <v/>
      </c>
      <c r="AG33" s="21" t="str" cm="1">
        <f t="array" ref="AG33">IFERROR(ROUND(_xlfn.XLOOKUP(AG$3&amp;$N33,$F$3:$F$643&amp;$G$3:$G$643,$H$3:$H$643,""),2),
                   IF(OR(
                             OR(_xlfn.XMATCH(AG$3,_xlfn.ANCHORARRAY($P$3))&lt;=2,(COUNT(_xlfn.ANCHORARRAY($P$3))-_xlfn.XMATCH(AG$3,_xlfn.ANCHORARRAY($P$3))+1)&lt;=2),
                             OR(_xlfn.XMATCH($N33,_xlfn.ANCHORARRAY($N$5))&lt;=2,(COUNT(_xlfn.ANCHORARRAY($N$5))-_xlfn.XMATCH($N33,_xlfn.ANCHORARRAY($N$5))+1)&lt;=2),
OR(COUNT(_xlfn._xlws.FILTER($F$101:$F$108,($F$101:$F$108=AG$3)*($G$101:$G$108=$N33)))=1,
        ISODD(COUNT(_xlfn._xlws.SORT(_xlfn._xlws.FILTER($G$101:$G$108,($F$101:$F$108=AG$3)*($G$101:$G$108&lt;=$N33)))))),
OR(COUNT(_xlfn._xlws.FILTER($F$101:$F$108,($F$101:$F$108=AG$3)*($G$101:$G$108=$N33)))=1,
        ISODD(COUNT(_xlfn._xlws.SORT(_xlfn._xlws.FILTER($F$101:$F$108,($G$101:$G$108=$N33)*($F$101:$F$108&lt;=AG$3))))))
),$L$8,""))</f>
        <v/>
      </c>
      <c r="AH33" s="21" t="str" cm="1">
        <f t="array" ref="AH33">IFERROR(ROUND(_xlfn.XLOOKUP(AH$3&amp;$N33,$F$3:$F$643&amp;$G$3:$G$643,$H$3:$H$643,""),2),
                   IF(OR(
                             OR(_xlfn.XMATCH(AH$3,_xlfn.ANCHORARRAY($P$3))&lt;=2,(COUNT(_xlfn.ANCHORARRAY($P$3))-_xlfn.XMATCH(AH$3,_xlfn.ANCHORARRAY($P$3))+1)&lt;=2),
                             OR(_xlfn.XMATCH($N33,_xlfn.ANCHORARRAY($N$5))&lt;=2,(COUNT(_xlfn.ANCHORARRAY($N$5))-_xlfn.XMATCH($N33,_xlfn.ANCHORARRAY($N$5))+1)&lt;=2),
OR(COUNT(_xlfn._xlws.FILTER($F$101:$F$108,($F$101:$F$108=AH$3)*($G$101:$G$108=$N33)))=1,
        ISODD(COUNT(_xlfn._xlws.SORT(_xlfn._xlws.FILTER($G$101:$G$108,($F$101:$F$108=AH$3)*($G$101:$G$108&lt;=$N33)))))),
OR(COUNT(_xlfn._xlws.FILTER($F$101:$F$108,($F$101:$F$108=AH$3)*($G$101:$G$108=$N33)))=1,
        ISODD(COUNT(_xlfn._xlws.SORT(_xlfn._xlws.FILTER($F$101:$F$108,($G$101:$G$108=$N33)*($F$101:$F$108&lt;=AH$3))))))
),$L$8,""))</f>
        <v/>
      </c>
      <c r="AI33" s="21" t="str" cm="1">
        <f t="array" ref="AI33">IFERROR(ROUND(_xlfn.XLOOKUP(AI$3&amp;$N33,$F$3:$F$643&amp;$G$3:$G$643,$H$3:$H$643,""),2),
                   IF(OR(
                             OR(_xlfn.XMATCH(AI$3,_xlfn.ANCHORARRAY($P$3))&lt;=2,(COUNT(_xlfn.ANCHORARRAY($P$3))-_xlfn.XMATCH(AI$3,_xlfn.ANCHORARRAY($P$3))+1)&lt;=2),
                             OR(_xlfn.XMATCH($N33,_xlfn.ANCHORARRAY($N$5))&lt;=2,(COUNT(_xlfn.ANCHORARRAY($N$5))-_xlfn.XMATCH($N33,_xlfn.ANCHORARRAY($N$5))+1)&lt;=2),
OR(COUNT(_xlfn._xlws.FILTER($F$101:$F$108,($F$101:$F$108=AI$3)*($G$101:$G$108=$N33)))=1,
        ISODD(COUNT(_xlfn._xlws.SORT(_xlfn._xlws.FILTER($G$101:$G$108,($F$101:$F$108=AI$3)*($G$101:$G$108&lt;=$N33)))))),
OR(COUNT(_xlfn._xlws.FILTER($F$101:$F$108,($F$101:$F$108=AI$3)*($G$101:$G$108=$N33)))=1,
        ISODD(COUNT(_xlfn._xlws.SORT(_xlfn._xlws.FILTER($F$101:$F$108,($G$101:$G$108=$N33)*($F$101:$F$108&lt;=AI$3))))))
),$L$8,""))</f>
        <v/>
      </c>
      <c r="AJ33" s="21" t="str" cm="1">
        <f t="array" ref="AJ33">IFERROR(ROUND(_xlfn.XLOOKUP(AJ$3&amp;$N33,$F$3:$F$643&amp;$G$3:$G$643,$H$3:$H$643,""),2),
                   IF(OR(
                             OR(_xlfn.XMATCH(AJ$3,_xlfn.ANCHORARRAY($P$3))&lt;=2,(COUNT(_xlfn.ANCHORARRAY($P$3))-_xlfn.XMATCH(AJ$3,_xlfn.ANCHORARRAY($P$3))+1)&lt;=2),
                             OR(_xlfn.XMATCH($N33,_xlfn.ANCHORARRAY($N$5))&lt;=2,(COUNT(_xlfn.ANCHORARRAY($N$5))-_xlfn.XMATCH($N33,_xlfn.ANCHORARRAY($N$5))+1)&lt;=2),
OR(COUNT(_xlfn._xlws.FILTER($F$101:$F$108,($F$101:$F$108=AJ$3)*($G$101:$G$108=$N33)))=1,
        ISODD(COUNT(_xlfn._xlws.SORT(_xlfn._xlws.FILTER($G$101:$G$108,($F$101:$F$108=AJ$3)*($G$101:$G$108&lt;=$N33)))))),
OR(COUNT(_xlfn._xlws.FILTER($F$101:$F$108,($F$101:$F$108=AJ$3)*($G$101:$G$108=$N33)))=1,
        ISODD(COUNT(_xlfn._xlws.SORT(_xlfn._xlws.FILTER($F$101:$F$108,($G$101:$G$108=$N33)*($F$101:$F$108&lt;=AJ$3))))))
),$L$8,""))</f>
        <v/>
      </c>
      <c r="AK33" s="21" t="str" cm="1">
        <f t="array" ref="AK33">IFERROR(ROUND(_xlfn.XLOOKUP(AK$3&amp;$N33,$F$3:$F$643&amp;$G$3:$G$643,$H$3:$H$643,""),2),
                   IF(OR(
                             OR(_xlfn.XMATCH(AK$3,_xlfn.ANCHORARRAY($P$3))&lt;=2,(COUNT(_xlfn.ANCHORARRAY($P$3))-_xlfn.XMATCH(AK$3,_xlfn.ANCHORARRAY($P$3))+1)&lt;=2),
                             OR(_xlfn.XMATCH($N33,_xlfn.ANCHORARRAY($N$5))&lt;=2,(COUNT(_xlfn.ANCHORARRAY($N$5))-_xlfn.XMATCH($N33,_xlfn.ANCHORARRAY($N$5))+1)&lt;=2),
OR(COUNT(_xlfn._xlws.FILTER($F$101:$F$108,($F$101:$F$108=AK$3)*($G$101:$G$108=$N33)))=1,
        ISODD(COUNT(_xlfn._xlws.SORT(_xlfn._xlws.FILTER($G$101:$G$108,($F$101:$F$108=AK$3)*($G$101:$G$108&lt;=$N33)))))),
OR(COUNT(_xlfn._xlws.FILTER($F$101:$F$108,($F$101:$F$108=AK$3)*($G$101:$G$108=$N33)))=1,
        ISODD(COUNT(_xlfn._xlws.SORT(_xlfn._xlws.FILTER($F$101:$F$108,($G$101:$G$108=$N33)*($F$101:$F$108&lt;=AK$3))))))
),$L$8,""))</f>
        <v/>
      </c>
      <c r="AL33" s="21" t="str" cm="1">
        <f t="array" ref="AL33">IFERROR(ROUND(_xlfn.XLOOKUP(AL$3&amp;$N33,$F$3:$F$643&amp;$G$3:$G$643,$H$3:$H$643,""),2),
                   IF(OR(
                             OR(_xlfn.XMATCH(AL$3,_xlfn.ANCHORARRAY($P$3))&lt;=2,(COUNT(_xlfn.ANCHORARRAY($P$3))-_xlfn.XMATCH(AL$3,_xlfn.ANCHORARRAY($P$3))+1)&lt;=2),
                             OR(_xlfn.XMATCH($N33,_xlfn.ANCHORARRAY($N$5))&lt;=2,(COUNT(_xlfn.ANCHORARRAY($N$5))-_xlfn.XMATCH($N33,_xlfn.ANCHORARRAY($N$5))+1)&lt;=2),
OR(COUNT(_xlfn._xlws.FILTER($F$101:$F$108,($F$101:$F$108=AL$3)*($G$101:$G$108=$N33)))=1,
        ISODD(COUNT(_xlfn._xlws.SORT(_xlfn._xlws.FILTER($G$101:$G$108,($F$101:$F$108=AL$3)*($G$101:$G$108&lt;=$N33)))))),
OR(COUNT(_xlfn._xlws.FILTER($F$101:$F$108,($F$101:$F$108=AL$3)*($G$101:$G$108=$N33)))=1,
        ISODD(COUNT(_xlfn._xlws.SORT(_xlfn._xlws.FILTER($F$101:$F$108,($G$101:$G$108=$N33)*($F$101:$F$108&lt;=AL$3))))))
),$L$8,""))</f>
        <v/>
      </c>
      <c r="AM33" s="21" cm="1">
        <f t="array" ref="AM33">IFERROR(ROUND(_xlfn.XLOOKUP(AM$3&amp;$N33,$F$3:$F$643&amp;$G$3:$G$643,$H$3:$H$643,""),2),
                   IF(OR(
                             OR(_xlfn.XMATCH(AM$3,_xlfn.ANCHORARRAY($P$3))&lt;=2,(COUNT(_xlfn.ANCHORARRAY($P$3))-_xlfn.XMATCH(AM$3,_xlfn.ANCHORARRAY($P$3))+1)&lt;=2),
                             OR(_xlfn.XMATCH($N33,_xlfn.ANCHORARRAY($N$5))&lt;=2,(COUNT(_xlfn.ANCHORARRAY($N$5))-_xlfn.XMATCH($N33,_xlfn.ANCHORARRAY($N$5))+1)&lt;=2),
OR(COUNT(_xlfn._xlws.FILTER($F$101:$F$108,($F$101:$F$108=AM$3)*($G$101:$G$108=$N33)))=1,
        ISODD(COUNT(_xlfn._xlws.SORT(_xlfn._xlws.FILTER($G$101:$G$108,($F$101:$F$108=AM$3)*($G$101:$G$108&lt;=$N33)))))),
OR(COUNT(_xlfn._xlws.FILTER($F$101:$F$108,($F$101:$F$108=AM$3)*($G$101:$G$108=$N33)))=1,
        ISODD(COUNT(_xlfn._xlws.SORT(_xlfn._xlws.FILTER($F$101:$F$108,($G$101:$G$108=$N33)*($F$101:$F$108&lt;=AM$3))))))
),$L$8,""))</f>
        <v>-9</v>
      </c>
      <c r="AN33" s="21" t="str" cm="1">
        <f t="array" ref="AN33">IFERROR(ROUND(_xlfn.XLOOKUP(AN$3&amp;$N33,$F$3:$F$643&amp;$G$3:$G$643,$H$3:$H$643,""),2),
                   IF(OR(
                             OR(_xlfn.XMATCH(AN$3,_xlfn.ANCHORARRAY($P$3))&lt;=2,(COUNT(_xlfn.ANCHORARRAY($P$3))-_xlfn.XMATCH(AN$3,_xlfn.ANCHORARRAY($P$3))+1)&lt;=2),
                             OR(_xlfn.XMATCH($N33,_xlfn.ANCHORARRAY($N$5))&lt;=2,(COUNT(_xlfn.ANCHORARRAY($N$5))-_xlfn.XMATCH($N33,_xlfn.ANCHORARRAY($N$5))+1)&lt;=2),
OR(COUNT(_xlfn._xlws.FILTER($F$101:$F$108,($F$101:$F$108=AN$3)*($G$101:$G$108=$N33)))=1,
        ISODD(COUNT(_xlfn._xlws.SORT(_xlfn._xlws.FILTER($G$101:$G$108,($F$101:$F$108=AN$3)*($G$101:$G$108&lt;=$N33)))))),
OR(COUNT(_xlfn._xlws.FILTER($F$101:$F$108,($F$101:$F$108=AN$3)*($G$101:$G$108=$N33)))=1,
        ISODD(COUNT(_xlfn._xlws.SORT(_xlfn._xlws.FILTER($F$101:$F$108,($G$101:$G$108=$N33)*($F$101:$F$108&lt;=AN$3))))))
),$L$8,""))</f>
        <v/>
      </c>
      <c r="AO33" s="21" t="str" cm="1">
        <f t="array" ref="AO33">IFERROR(ROUND(_xlfn.XLOOKUP(AO$3&amp;$N33,$F$3:$F$643&amp;$G$3:$G$643,$H$3:$H$643,""),2),
                   IF(OR(
                             OR(_xlfn.XMATCH(AO$3,_xlfn.ANCHORARRAY($P$3))&lt;=2,(COUNT(_xlfn.ANCHORARRAY($P$3))-_xlfn.XMATCH(AO$3,_xlfn.ANCHORARRAY($P$3))+1)&lt;=2),
                             OR(_xlfn.XMATCH($N33,_xlfn.ANCHORARRAY($N$5))&lt;=2,(COUNT(_xlfn.ANCHORARRAY($N$5))-_xlfn.XMATCH($N33,_xlfn.ANCHORARRAY($N$5))+1)&lt;=2),
OR(COUNT(_xlfn._xlws.FILTER($F$101:$F$108,($F$101:$F$108=AO$3)*($G$101:$G$108=$N33)))=1,
        ISODD(COUNT(_xlfn._xlws.SORT(_xlfn._xlws.FILTER($G$101:$G$108,($F$101:$F$108=AO$3)*($G$101:$G$108&lt;=$N33)))))),
OR(COUNT(_xlfn._xlws.FILTER($F$101:$F$108,($F$101:$F$108=AO$3)*($G$101:$G$108=$N33)))=1,
        ISODD(COUNT(_xlfn._xlws.SORT(_xlfn._xlws.FILTER($F$101:$F$108,($G$101:$G$108=$N33)*($F$101:$F$108&lt;=AO$3))))))
),$L$8,""))</f>
        <v/>
      </c>
      <c r="AP33" s="21" t="str" cm="1">
        <f t="array" ref="AP33">IFERROR(ROUND(_xlfn.XLOOKUP(AP$3&amp;$N33,$F$3:$F$643&amp;$G$3:$G$643,$H$3:$H$643,""),2),
                   IF(OR(
                             OR(_xlfn.XMATCH(AP$3,_xlfn.ANCHORARRAY($P$3))&lt;=2,(COUNT(_xlfn.ANCHORARRAY($P$3))-_xlfn.XMATCH(AP$3,_xlfn.ANCHORARRAY($P$3))+1)&lt;=2),
                             OR(_xlfn.XMATCH($N33,_xlfn.ANCHORARRAY($N$5))&lt;=2,(COUNT(_xlfn.ANCHORARRAY($N$5))-_xlfn.XMATCH($N33,_xlfn.ANCHORARRAY($N$5))+1)&lt;=2),
OR(COUNT(_xlfn._xlws.FILTER($F$101:$F$108,($F$101:$F$108=AP$3)*($G$101:$G$108=$N33)))=1,
        ISODD(COUNT(_xlfn._xlws.SORT(_xlfn._xlws.FILTER($G$101:$G$108,($F$101:$F$108=AP$3)*($G$101:$G$108&lt;=$N33)))))),
OR(COUNT(_xlfn._xlws.FILTER($F$101:$F$108,($F$101:$F$108=AP$3)*($G$101:$G$108=$N33)))=1,
        ISODD(COUNT(_xlfn._xlws.SORT(_xlfn._xlws.FILTER($F$101:$F$108,($G$101:$G$108=$N33)*($F$101:$F$108&lt;=AP$3))))))
),$L$8,""))</f>
        <v/>
      </c>
      <c r="AQ33" s="21" t="str" cm="1">
        <f t="array" ref="AQ33">IFERROR(ROUND(_xlfn.XLOOKUP(AQ$3&amp;$N33,$F$3:$F$643&amp;$G$3:$G$643,$H$3:$H$643,""),2),
                   IF(OR(
                             OR(_xlfn.XMATCH(AQ$3,_xlfn.ANCHORARRAY($P$3))&lt;=2,(COUNT(_xlfn.ANCHORARRAY($P$3))-_xlfn.XMATCH(AQ$3,_xlfn.ANCHORARRAY($P$3))+1)&lt;=2),
                             OR(_xlfn.XMATCH($N33,_xlfn.ANCHORARRAY($N$5))&lt;=2,(COUNT(_xlfn.ANCHORARRAY($N$5))-_xlfn.XMATCH($N33,_xlfn.ANCHORARRAY($N$5))+1)&lt;=2),
OR(COUNT(_xlfn._xlws.FILTER($F$101:$F$108,($F$101:$F$108=AQ$3)*($G$101:$G$108=$N33)))=1,
        ISODD(COUNT(_xlfn._xlws.SORT(_xlfn._xlws.FILTER($G$101:$G$108,($F$101:$F$108=AQ$3)*($G$101:$G$108&lt;=$N33)))))),
OR(COUNT(_xlfn._xlws.FILTER($F$101:$F$108,($F$101:$F$108=AQ$3)*($G$101:$G$108=$N33)))=1,
        ISODD(COUNT(_xlfn._xlws.SORT(_xlfn._xlws.FILTER($F$101:$F$108,($G$101:$G$108=$N33)*($F$101:$F$108&lt;=AQ$3))))))
),$L$8,""))</f>
        <v/>
      </c>
      <c r="AR33" s="21" t="str" cm="1">
        <f t="array" ref="AR33">IFERROR(ROUND(_xlfn.XLOOKUP(AR$3&amp;$N33,$F$3:$F$643&amp;$G$3:$G$643,$H$3:$H$643,""),2),
                   IF(OR(
                             OR(_xlfn.XMATCH(AR$3,_xlfn.ANCHORARRAY($P$3))&lt;=2,(COUNT(_xlfn.ANCHORARRAY($P$3))-_xlfn.XMATCH(AR$3,_xlfn.ANCHORARRAY($P$3))+1)&lt;=2),
                             OR(_xlfn.XMATCH($N33,_xlfn.ANCHORARRAY($N$5))&lt;=2,(COUNT(_xlfn.ANCHORARRAY($N$5))-_xlfn.XMATCH($N33,_xlfn.ANCHORARRAY($N$5))+1)&lt;=2),
OR(COUNT(_xlfn._xlws.FILTER($F$101:$F$108,($F$101:$F$108=AR$3)*($G$101:$G$108=$N33)))=1,
        ISODD(COUNT(_xlfn._xlws.SORT(_xlfn._xlws.FILTER($G$101:$G$108,($F$101:$F$108=AR$3)*($G$101:$G$108&lt;=$N33)))))),
OR(COUNT(_xlfn._xlws.FILTER($F$101:$F$108,($F$101:$F$108=AR$3)*($G$101:$G$108=$N33)))=1,
        ISODD(COUNT(_xlfn._xlws.SORT(_xlfn._xlws.FILTER($F$101:$F$108,($G$101:$G$108=$N33)*($F$101:$F$108&lt;=AR$3))))))
),$L$8,""))</f>
        <v/>
      </c>
      <c r="AS33" s="21" t="str" cm="1">
        <f t="array" ref="AS33">IFERROR(ROUND(_xlfn.XLOOKUP(AS$3&amp;$N33,$F$3:$F$643&amp;$G$3:$G$643,$H$3:$H$643,""),2),
                   IF(OR(
                             OR(_xlfn.XMATCH(AS$3,_xlfn.ANCHORARRAY($P$3))&lt;=2,(COUNT(_xlfn.ANCHORARRAY($P$3))-_xlfn.XMATCH(AS$3,_xlfn.ANCHORARRAY($P$3))+1)&lt;=2),
                             OR(_xlfn.XMATCH($N33,_xlfn.ANCHORARRAY($N$5))&lt;=2,(COUNT(_xlfn.ANCHORARRAY($N$5))-_xlfn.XMATCH($N33,_xlfn.ANCHORARRAY($N$5))+1)&lt;=2),
OR(COUNT(_xlfn._xlws.FILTER($F$101:$F$108,($F$101:$F$108=AS$3)*($G$101:$G$108=$N33)))=1,
        ISODD(COUNT(_xlfn._xlws.SORT(_xlfn._xlws.FILTER($G$101:$G$108,($F$101:$F$108=AS$3)*($G$101:$G$108&lt;=$N33)))))),
OR(COUNT(_xlfn._xlws.FILTER($F$101:$F$108,($F$101:$F$108=AS$3)*($G$101:$G$108=$N33)))=1,
        ISODD(COUNT(_xlfn._xlws.SORT(_xlfn._xlws.FILTER($F$101:$F$108,($G$101:$G$108=$N33)*($F$101:$F$108&lt;=AS$3))))))
),$L$8,""))</f>
        <v/>
      </c>
      <c r="AT33" s="21" cm="1">
        <f t="array" ref="AT33">IFERROR(ROUND(_xlfn.XLOOKUP(AT$3&amp;$N33,$F$3:$F$643&amp;$G$3:$G$643,$H$3:$H$643,""),2),
                   IF(OR(
                             OR(_xlfn.XMATCH(AT$3,_xlfn.ANCHORARRAY($P$3))&lt;=2,(COUNT(_xlfn.ANCHORARRAY($P$3))-_xlfn.XMATCH(AT$3,_xlfn.ANCHORARRAY($P$3))+1)&lt;=2),
                             OR(_xlfn.XMATCH($N33,_xlfn.ANCHORARRAY($N$5))&lt;=2,(COUNT(_xlfn.ANCHORARRAY($N$5))-_xlfn.XMATCH($N33,_xlfn.ANCHORARRAY($N$5))+1)&lt;=2),
OR(COUNT(_xlfn._xlws.FILTER($F$101:$F$108,($F$101:$F$108=AT$3)*($G$101:$G$108=$N33)))=1,
        ISODD(COUNT(_xlfn._xlws.SORT(_xlfn._xlws.FILTER($G$101:$G$108,($F$101:$F$108=AT$3)*($G$101:$G$108&lt;=$N33)))))),
OR(COUNT(_xlfn._xlws.FILTER($F$101:$F$108,($F$101:$F$108=AT$3)*($G$101:$G$108=$N33)))=1,
        ISODD(COUNT(_xlfn._xlws.SORT(_xlfn._xlws.FILTER($F$101:$F$108,($G$101:$G$108=$N33)*($F$101:$F$108&lt;=AT$3))))))
),$L$8,""))</f>
        <v>-9</v>
      </c>
      <c r="AU33" s="21" t="str" cm="1">
        <f t="array" ref="AU33">IFERROR(ROUND(_xlfn.XLOOKUP(AU$3&amp;$N33,$F$3:$F$643&amp;$G$3:$G$643,$H$3:$H$643,""),2),
                   IF(OR(
                             OR(_xlfn.XMATCH(AU$3,_xlfn.ANCHORARRAY($P$3))&lt;=2,(COUNT(_xlfn.ANCHORARRAY($P$3))-_xlfn.XMATCH(AU$3,_xlfn.ANCHORARRAY($P$3))+1)&lt;=2),
                             OR(_xlfn.XMATCH($N33,_xlfn.ANCHORARRAY($N$5))&lt;=2,(COUNT(_xlfn.ANCHORARRAY($N$5))-_xlfn.XMATCH($N33,_xlfn.ANCHORARRAY($N$5))+1)&lt;=2),
OR(COUNT(_xlfn._xlws.FILTER($F$101:$F$108,($F$101:$F$108=AU$3)*($G$101:$G$108=$N33)))=1,
        ISODD(COUNT(_xlfn._xlws.SORT(_xlfn._xlws.FILTER($G$101:$G$108,($F$101:$F$108=AU$3)*($G$101:$G$108&lt;=$N33)))))),
OR(COUNT(_xlfn._xlws.FILTER($F$101:$F$108,($F$101:$F$108=AU$3)*($G$101:$G$108=$N33)))=1,
        ISODD(COUNT(_xlfn._xlws.SORT(_xlfn._xlws.FILTER($F$101:$F$108,($G$101:$G$108=$N33)*($F$101:$F$108&lt;=AU$3))))))
),$L$8,""))</f>
        <v/>
      </c>
      <c r="AV33" s="21" cm="1">
        <f t="array" ref="AV33">IFERROR(ROUND(_xlfn.XLOOKUP(AV$3&amp;$N33,$F$3:$F$643&amp;$G$3:$G$643,$H$3:$H$643,""),2),
                   IF(OR(
                             OR(_xlfn.XMATCH(AV$3,_xlfn.ANCHORARRAY($P$3))&lt;=2,(COUNT(_xlfn.ANCHORARRAY($P$3))-_xlfn.XMATCH(AV$3,_xlfn.ANCHORARRAY($P$3))+1)&lt;=2),
                             OR(_xlfn.XMATCH($N33,_xlfn.ANCHORARRAY($N$5))&lt;=2,(COUNT(_xlfn.ANCHORARRAY($N$5))-_xlfn.XMATCH($N33,_xlfn.ANCHORARRAY($N$5))+1)&lt;=2),
OR(COUNT(_xlfn._xlws.FILTER($F$101:$F$108,($F$101:$F$108=AV$3)*($G$101:$G$108=$N33)))=1,
        ISODD(COUNT(_xlfn._xlws.SORT(_xlfn._xlws.FILTER($G$101:$G$108,($F$101:$F$108=AV$3)*($G$101:$G$108&lt;=$N33)))))),
OR(COUNT(_xlfn._xlws.FILTER($F$101:$F$108,($F$101:$F$108=AV$3)*($G$101:$G$108=$N33)))=1,
        ISODD(COUNT(_xlfn._xlws.SORT(_xlfn._xlws.FILTER($F$101:$F$108,($G$101:$G$108=$N33)*($F$101:$F$108&lt;=AV$3))))))
),$L$8,""))</f>
        <v>-9</v>
      </c>
      <c r="AW33" s="21" cm="1">
        <f t="array" ref="AW33">IFERROR(ROUND(_xlfn.XLOOKUP(AW$3&amp;$N33,$F$3:$F$643&amp;$G$3:$G$643,$H$3:$H$643,""),2),
                   IF(OR(
                             OR(_xlfn.XMATCH(AW$3,_xlfn.ANCHORARRAY($P$3))&lt;=2,(COUNT(_xlfn.ANCHORARRAY($P$3))-_xlfn.XMATCH(AW$3,_xlfn.ANCHORARRAY($P$3))+1)&lt;=2),
                             OR(_xlfn.XMATCH($N33,_xlfn.ANCHORARRAY($N$5))&lt;=2,(COUNT(_xlfn.ANCHORARRAY($N$5))-_xlfn.XMATCH($N33,_xlfn.ANCHORARRAY($N$5))+1)&lt;=2),
OR(COUNT(_xlfn._xlws.FILTER($F$101:$F$108,($F$101:$F$108=AW$3)*($G$101:$G$108=$N33)))=1,
        ISODD(COUNT(_xlfn._xlws.SORT(_xlfn._xlws.FILTER($G$101:$G$108,($F$101:$F$108=AW$3)*($G$101:$G$108&lt;=$N33)))))),
OR(COUNT(_xlfn._xlws.FILTER($F$101:$F$108,($F$101:$F$108=AW$3)*($G$101:$G$108=$N33)))=1,
        ISODD(COUNT(_xlfn._xlws.SORT(_xlfn._xlws.FILTER($F$101:$F$108,($G$101:$G$108=$N33)*($F$101:$F$108&lt;=AW$3))))))
),$L$8,""))</f>
        <v>-9</v>
      </c>
      <c r="AX33" s="21"/>
      <c r="AY33" s="21"/>
      <c r="AZ33" s="15"/>
      <c r="BA33" s="77"/>
      <c r="BB33" s="98" t="str">
        <f t="shared" si="5"/>
        <v xml:space="preserve">-9-9000-9-9-9-9-9-9-9-9; </v>
      </c>
      <c r="BC33" s="98" t="s">
        <v>587</v>
      </c>
      <c r="BD33" s="77"/>
      <c r="BE33" s="77"/>
      <c r="BF33" s="77"/>
      <c r="BG33" s="77"/>
      <c r="BH33" s="77"/>
      <c r="BK33" s="7">
        <v>31</v>
      </c>
    </row>
    <row r="34" spans="2:63" ht="20.100000000000001" customHeight="1" x14ac:dyDescent="0.3">
      <c r="B34" s="46" t="s">
        <v>511</v>
      </c>
      <c r="C34" s="17">
        <f t="shared" si="1"/>
        <v>47.875399999999999</v>
      </c>
      <c r="D34" s="18">
        <f t="shared" si="1"/>
        <v>120.82089999999999</v>
      </c>
      <c r="E34" s="64">
        <f t="shared" si="1"/>
        <v>-9</v>
      </c>
      <c r="F34" s="17">
        <f t="shared" si="2"/>
        <v>4.8499999999999996</v>
      </c>
      <c r="G34" s="18">
        <f t="shared" si="3"/>
        <v>15.77</v>
      </c>
      <c r="H34" s="19">
        <f t="shared" si="4"/>
        <v>-9</v>
      </c>
      <c r="I34" s="8" t="str" cm="1">
        <f t="array" ref="I34">_xlfn.CONCAT(ROUND(F34:H34,2)&amp;", ")</f>
        <v xml:space="preserve">4.85, 15.77, -9, </v>
      </c>
      <c r="J34" s="8"/>
      <c r="L34"/>
      <c r="N34" s="31">
        <v>5.07</v>
      </c>
      <c r="O34" s="15"/>
      <c r="P34" s="21" cm="1">
        <f t="array" ref="P34">IFERROR(ROUND(_xlfn.XLOOKUP(P$3&amp;$N34,$F$3:$F$643&amp;$G$3:$G$643,$H$3:$H$643,""),2),
                   IF(OR(
                             OR(_xlfn.XMATCH(P$3,_xlfn.ANCHORARRAY($P$3))&lt;=2,(COUNT(_xlfn.ANCHORARRAY($P$3))-_xlfn.XMATCH(P$3,_xlfn.ANCHORARRAY($P$3))+1)&lt;=2),
                             OR(_xlfn.XMATCH($N34,_xlfn.ANCHORARRAY($N$5))&lt;=2,(COUNT(_xlfn.ANCHORARRAY($N$5))-_xlfn.XMATCH($N34,_xlfn.ANCHORARRAY($N$5))+1)&lt;=2),
OR(COUNT(_xlfn._xlws.FILTER($F$101:$F$108,($F$101:$F$108=P$3)*($G$101:$G$108=$N34)))=1,
        ISODD(COUNT(_xlfn._xlws.SORT(_xlfn._xlws.FILTER($G$101:$G$108,($F$101:$F$108=P$3)*($G$101:$G$108&lt;=$N34)))))),
OR(COUNT(_xlfn._xlws.FILTER($F$101:$F$108,($F$101:$F$108=P$3)*($G$101:$G$108=$N34)))=1,
        ISODD(COUNT(_xlfn._xlws.SORT(_xlfn._xlws.FILTER($F$101:$F$108,($G$101:$G$108=$N34)*($F$101:$F$108&lt;=P$3))))))
),$L$8,""))</f>
        <v>-9</v>
      </c>
      <c r="Q34" s="21" cm="1">
        <f t="array" ref="Q34">IFERROR(ROUND(_xlfn.XLOOKUP(Q$3&amp;$N34,$F$3:$F$643&amp;$G$3:$G$643,$H$3:$H$643,""),2),
                   IF(OR(
                             OR(_xlfn.XMATCH(Q$3,_xlfn.ANCHORARRAY($P$3))&lt;=2,(COUNT(_xlfn.ANCHORARRAY($P$3))-_xlfn.XMATCH(Q$3,_xlfn.ANCHORARRAY($P$3))+1)&lt;=2),
                             OR(_xlfn.XMATCH($N34,_xlfn.ANCHORARRAY($N$5))&lt;=2,(COUNT(_xlfn.ANCHORARRAY($N$5))-_xlfn.XMATCH($N34,_xlfn.ANCHORARRAY($N$5))+1)&lt;=2),
OR(COUNT(_xlfn._xlws.FILTER($F$101:$F$108,($F$101:$F$108=Q$3)*($G$101:$G$108=$N34)))=1,
        ISODD(COUNT(_xlfn._xlws.SORT(_xlfn._xlws.FILTER($G$101:$G$108,($F$101:$F$108=Q$3)*($G$101:$G$108&lt;=$N34)))))),
OR(COUNT(_xlfn._xlws.FILTER($F$101:$F$108,($F$101:$F$108=Q$3)*($G$101:$G$108=$N34)))=1,
        ISODD(COUNT(_xlfn._xlws.SORT(_xlfn._xlws.FILTER($F$101:$F$108,($G$101:$G$108=$N34)*($F$101:$F$108&lt;=Q$3))))))
),$L$8,""))</f>
        <v>-9</v>
      </c>
      <c r="R34" s="21" t="str" cm="1">
        <f t="array" ref="R34">IFERROR(ROUND(_xlfn.XLOOKUP(R$3&amp;$N34,$F$3:$F$643&amp;$G$3:$G$643,$H$3:$H$643,""),2),
                   IF(OR(
                             OR(_xlfn.XMATCH(R$3,_xlfn.ANCHORARRAY($P$3))&lt;=2,(COUNT(_xlfn.ANCHORARRAY($P$3))-_xlfn.XMATCH(R$3,_xlfn.ANCHORARRAY($P$3))+1)&lt;=2),
                             OR(_xlfn.XMATCH($N34,_xlfn.ANCHORARRAY($N$5))&lt;=2,(COUNT(_xlfn.ANCHORARRAY($N$5))-_xlfn.XMATCH($N34,_xlfn.ANCHORARRAY($N$5))+1)&lt;=2),
OR(COUNT(_xlfn._xlws.FILTER($F$101:$F$108,($F$101:$F$108=R$3)*($G$101:$G$108=$N34)))=1,
        ISODD(COUNT(_xlfn._xlws.SORT(_xlfn._xlws.FILTER($G$101:$G$108,($F$101:$F$108=R$3)*($G$101:$G$108&lt;=$N34)))))),
OR(COUNT(_xlfn._xlws.FILTER($F$101:$F$108,($F$101:$F$108=R$3)*($G$101:$G$108=$N34)))=1,
        ISODD(COUNT(_xlfn._xlws.SORT(_xlfn._xlws.FILTER($F$101:$F$108,($G$101:$G$108=$N34)*($F$101:$F$108&lt;=R$3))))))
),$L$8,""))</f>
        <v/>
      </c>
      <c r="S34" s="21" t="str" cm="1">
        <f t="array" ref="S34">IFERROR(ROUND(_xlfn.XLOOKUP(S$3&amp;$N34,$F$3:$F$643&amp;$G$3:$G$643,$H$3:$H$643,""),2),
                   IF(OR(
                             OR(_xlfn.XMATCH(S$3,_xlfn.ANCHORARRAY($P$3))&lt;=2,(COUNT(_xlfn.ANCHORARRAY($P$3))-_xlfn.XMATCH(S$3,_xlfn.ANCHORARRAY($P$3))+1)&lt;=2),
                             OR(_xlfn.XMATCH($N34,_xlfn.ANCHORARRAY($N$5))&lt;=2,(COUNT(_xlfn.ANCHORARRAY($N$5))-_xlfn.XMATCH($N34,_xlfn.ANCHORARRAY($N$5))+1)&lt;=2),
OR(COUNT(_xlfn._xlws.FILTER($F$101:$F$108,($F$101:$F$108=S$3)*($G$101:$G$108=$N34)))=1,
        ISODD(COUNT(_xlfn._xlws.SORT(_xlfn._xlws.FILTER($G$101:$G$108,($F$101:$F$108=S$3)*($G$101:$G$108&lt;=$N34)))))),
OR(COUNT(_xlfn._xlws.FILTER($F$101:$F$108,($F$101:$F$108=S$3)*($G$101:$G$108=$N34)))=1,
        ISODD(COUNT(_xlfn._xlws.SORT(_xlfn._xlws.FILTER($F$101:$F$108,($G$101:$G$108=$N34)*($F$101:$F$108&lt;=S$3))))))
),$L$8,""))</f>
        <v/>
      </c>
      <c r="T34" s="21" t="str" cm="1">
        <f t="array" ref="T34">IFERROR(ROUND(_xlfn.XLOOKUP(T$3&amp;$N34,$F$3:$F$643&amp;$G$3:$G$643,$H$3:$H$643,""),2),
                   IF(OR(
                             OR(_xlfn.XMATCH(T$3,_xlfn.ANCHORARRAY($P$3))&lt;=2,(COUNT(_xlfn.ANCHORARRAY($P$3))-_xlfn.XMATCH(T$3,_xlfn.ANCHORARRAY($P$3))+1)&lt;=2),
                             OR(_xlfn.XMATCH($N34,_xlfn.ANCHORARRAY($N$5))&lt;=2,(COUNT(_xlfn.ANCHORARRAY($N$5))-_xlfn.XMATCH($N34,_xlfn.ANCHORARRAY($N$5))+1)&lt;=2),
OR(COUNT(_xlfn._xlws.FILTER($F$101:$F$108,($F$101:$F$108=T$3)*($G$101:$G$108=$N34)))=1,
        ISODD(COUNT(_xlfn._xlws.SORT(_xlfn._xlws.FILTER($G$101:$G$108,($F$101:$F$108=T$3)*($G$101:$G$108&lt;=$N34)))))),
OR(COUNT(_xlfn._xlws.FILTER($F$101:$F$108,($F$101:$F$108=T$3)*($G$101:$G$108=$N34)))=1,
        ISODD(COUNT(_xlfn._xlws.SORT(_xlfn._xlws.FILTER($F$101:$F$108,($G$101:$G$108=$N34)*($F$101:$F$108&lt;=T$3))))))
),$L$8,""))</f>
        <v/>
      </c>
      <c r="U34" s="21" t="str" cm="1">
        <f t="array" ref="U34">IFERROR(ROUND(_xlfn.XLOOKUP(U$3&amp;$N34,$F$3:$F$643&amp;$G$3:$G$643,$H$3:$H$643,""),2),
                   IF(OR(
                             OR(_xlfn.XMATCH(U$3,_xlfn.ANCHORARRAY($P$3))&lt;=2,(COUNT(_xlfn.ANCHORARRAY($P$3))-_xlfn.XMATCH(U$3,_xlfn.ANCHORARRAY($P$3))+1)&lt;=2),
                             OR(_xlfn.XMATCH($N34,_xlfn.ANCHORARRAY($N$5))&lt;=2,(COUNT(_xlfn.ANCHORARRAY($N$5))-_xlfn.XMATCH($N34,_xlfn.ANCHORARRAY($N$5))+1)&lt;=2),
OR(COUNT(_xlfn._xlws.FILTER($F$101:$F$108,($F$101:$F$108=U$3)*($G$101:$G$108=$N34)))=1,
        ISODD(COUNT(_xlfn._xlws.SORT(_xlfn._xlws.FILTER($G$101:$G$108,($F$101:$F$108=U$3)*($G$101:$G$108&lt;=$N34)))))),
OR(COUNT(_xlfn._xlws.FILTER($F$101:$F$108,($F$101:$F$108=U$3)*($G$101:$G$108=$N34)))=1,
        ISODD(COUNT(_xlfn._xlws.SORT(_xlfn._xlws.FILTER($F$101:$F$108,($G$101:$G$108=$N34)*($F$101:$F$108&lt;=U$3))))))
),$L$8,""))</f>
        <v/>
      </c>
      <c r="V34" s="21" t="str" cm="1">
        <f t="array" ref="V34">IFERROR(ROUND(_xlfn.XLOOKUP(V$3&amp;$N34,$F$3:$F$643&amp;$G$3:$G$643,$H$3:$H$643,""),2),
                   IF(OR(
                             OR(_xlfn.XMATCH(V$3,_xlfn.ANCHORARRAY($P$3))&lt;=2,(COUNT(_xlfn.ANCHORARRAY($P$3))-_xlfn.XMATCH(V$3,_xlfn.ANCHORARRAY($P$3))+1)&lt;=2),
                             OR(_xlfn.XMATCH($N34,_xlfn.ANCHORARRAY($N$5))&lt;=2,(COUNT(_xlfn.ANCHORARRAY($N$5))-_xlfn.XMATCH($N34,_xlfn.ANCHORARRAY($N$5))+1)&lt;=2),
OR(COUNT(_xlfn._xlws.FILTER($F$101:$F$108,($F$101:$F$108=V$3)*($G$101:$G$108=$N34)))=1,
        ISODD(COUNT(_xlfn._xlws.SORT(_xlfn._xlws.FILTER($G$101:$G$108,($F$101:$F$108=V$3)*($G$101:$G$108&lt;=$N34)))))),
OR(COUNT(_xlfn._xlws.FILTER($F$101:$F$108,($F$101:$F$108=V$3)*($G$101:$G$108=$N34)))=1,
        ISODD(COUNT(_xlfn._xlws.SORT(_xlfn._xlws.FILTER($F$101:$F$108,($G$101:$G$108=$N34)*($F$101:$F$108&lt;=V$3))))))
),$L$8,""))</f>
        <v/>
      </c>
      <c r="W34" s="21" cm="1">
        <f t="array" ref="W34">IFERROR(ROUND(_xlfn.XLOOKUP(W$3&amp;$N34,$F$3:$F$643&amp;$G$3:$G$643,$H$3:$H$643,""),2),
                   IF(OR(
                             OR(_xlfn.XMATCH(W$3,_xlfn.ANCHORARRAY($P$3))&lt;=2,(COUNT(_xlfn.ANCHORARRAY($P$3))-_xlfn.XMATCH(W$3,_xlfn.ANCHORARRAY($P$3))+1)&lt;=2),
                             OR(_xlfn.XMATCH($N34,_xlfn.ANCHORARRAY($N$5))&lt;=2,(COUNT(_xlfn.ANCHORARRAY($N$5))-_xlfn.XMATCH($N34,_xlfn.ANCHORARRAY($N$5))+1)&lt;=2),
OR(COUNT(_xlfn._xlws.FILTER($F$101:$F$108,($F$101:$F$108=W$3)*($G$101:$G$108=$N34)))=1,
        ISODD(COUNT(_xlfn._xlws.SORT(_xlfn._xlws.FILTER($G$101:$G$108,($F$101:$F$108=W$3)*($G$101:$G$108&lt;=$N34)))))),
OR(COUNT(_xlfn._xlws.FILTER($F$101:$F$108,($F$101:$F$108=W$3)*($G$101:$G$108=$N34)))=1,
        ISODD(COUNT(_xlfn._xlws.SORT(_xlfn._xlws.FILTER($F$101:$F$108,($G$101:$G$108=$N34)*($F$101:$F$108&lt;=W$3))))))
),$L$8,""))</f>
        <v>-9</v>
      </c>
      <c r="X34" s="21" cm="1">
        <f t="array" ref="X34">IFERROR(ROUND(_xlfn.XLOOKUP(X$3&amp;$N34,$F$3:$F$643&amp;$G$3:$G$643,$H$3:$H$643,""),2),
                   IF(OR(
                             OR(_xlfn.XMATCH(X$3,_xlfn.ANCHORARRAY($P$3))&lt;=2,(COUNT(_xlfn.ANCHORARRAY($P$3))-_xlfn.XMATCH(X$3,_xlfn.ANCHORARRAY($P$3))+1)&lt;=2),
                             OR(_xlfn.XMATCH($N34,_xlfn.ANCHORARRAY($N$5))&lt;=2,(COUNT(_xlfn.ANCHORARRAY($N$5))-_xlfn.XMATCH($N34,_xlfn.ANCHORARRAY($N$5))+1)&lt;=2),
OR(COUNT(_xlfn._xlws.FILTER($F$101:$F$108,($F$101:$F$108=X$3)*($G$101:$G$108=$N34)))=1,
        ISODD(COUNT(_xlfn._xlws.SORT(_xlfn._xlws.FILTER($G$101:$G$108,($F$101:$F$108=X$3)*($G$101:$G$108&lt;=$N34)))))),
OR(COUNT(_xlfn._xlws.FILTER($F$101:$F$108,($F$101:$F$108=X$3)*($G$101:$G$108=$N34)))=1,
        ISODD(COUNT(_xlfn._xlws.SORT(_xlfn._xlws.FILTER($F$101:$F$108,($G$101:$G$108=$N34)*($F$101:$F$108&lt;=X$3))))))
),$L$8,""))</f>
        <v>-9</v>
      </c>
      <c r="Y34" s="21" cm="1">
        <f t="array" ref="Y34">IFERROR(ROUND(_xlfn.XLOOKUP(Y$3&amp;$N34,$F$3:$F$643&amp;$G$3:$G$643,$H$3:$H$643,""),2),
                   IF(OR(
                             OR(_xlfn.XMATCH(Y$3,_xlfn.ANCHORARRAY($P$3))&lt;=2,(COUNT(_xlfn.ANCHORARRAY($P$3))-_xlfn.XMATCH(Y$3,_xlfn.ANCHORARRAY($P$3))+1)&lt;=2),
                             OR(_xlfn.XMATCH($N34,_xlfn.ANCHORARRAY($N$5))&lt;=2,(COUNT(_xlfn.ANCHORARRAY($N$5))-_xlfn.XMATCH($N34,_xlfn.ANCHORARRAY($N$5))+1)&lt;=2),
OR(COUNT(_xlfn._xlws.FILTER($F$101:$F$108,($F$101:$F$108=Y$3)*($G$101:$G$108=$N34)))=1,
        ISODD(COUNT(_xlfn._xlws.SORT(_xlfn._xlws.FILTER($G$101:$G$108,($F$101:$F$108=Y$3)*($G$101:$G$108&lt;=$N34)))))),
OR(COUNT(_xlfn._xlws.FILTER($F$101:$F$108,($F$101:$F$108=Y$3)*($G$101:$G$108=$N34)))=1,
        ISODD(COUNT(_xlfn._xlws.SORT(_xlfn._xlws.FILTER($F$101:$F$108,($G$101:$G$108=$N34)*($F$101:$F$108&lt;=Y$3))))))
),$L$8,""))</f>
        <v>-9</v>
      </c>
      <c r="Z34" s="21" cm="1">
        <f t="array" ref="Z34">IFERROR(ROUND(_xlfn.XLOOKUP(Z$3&amp;$N34,$F$3:$F$643&amp;$G$3:$G$643,$H$3:$H$643,""),2),
                   IF(OR(
                             OR(_xlfn.XMATCH(Z$3,_xlfn.ANCHORARRAY($P$3))&lt;=2,(COUNT(_xlfn.ANCHORARRAY($P$3))-_xlfn.XMATCH(Z$3,_xlfn.ANCHORARRAY($P$3))+1)&lt;=2),
                             OR(_xlfn.XMATCH($N34,_xlfn.ANCHORARRAY($N$5))&lt;=2,(COUNT(_xlfn.ANCHORARRAY($N$5))-_xlfn.XMATCH($N34,_xlfn.ANCHORARRAY($N$5))+1)&lt;=2),
OR(COUNT(_xlfn._xlws.FILTER($F$101:$F$108,($F$101:$F$108=Z$3)*($G$101:$G$108=$N34)))=1,
        ISODD(COUNT(_xlfn._xlws.SORT(_xlfn._xlws.FILTER($G$101:$G$108,($F$101:$F$108=Z$3)*($G$101:$G$108&lt;=$N34)))))),
OR(COUNT(_xlfn._xlws.FILTER($F$101:$F$108,($F$101:$F$108=Z$3)*($G$101:$G$108=$N34)))=1,
        ISODD(COUNT(_xlfn._xlws.SORT(_xlfn._xlws.FILTER($F$101:$F$108,($G$101:$G$108=$N34)*($F$101:$F$108&lt;=Z$3))))))
),$L$8,""))</f>
        <v>-9</v>
      </c>
      <c r="AA34" s="21" cm="1">
        <f t="array" ref="AA34">IFERROR(ROUND(_xlfn.XLOOKUP(AA$3&amp;$N34,$F$3:$F$643&amp;$G$3:$G$643,$H$3:$H$643,""),2),
                   IF(OR(
                             OR(_xlfn.XMATCH(AA$3,_xlfn.ANCHORARRAY($P$3))&lt;=2,(COUNT(_xlfn.ANCHORARRAY($P$3))-_xlfn.XMATCH(AA$3,_xlfn.ANCHORARRAY($P$3))+1)&lt;=2),
                             OR(_xlfn.XMATCH($N34,_xlfn.ANCHORARRAY($N$5))&lt;=2,(COUNT(_xlfn.ANCHORARRAY($N$5))-_xlfn.XMATCH($N34,_xlfn.ANCHORARRAY($N$5))+1)&lt;=2),
OR(COUNT(_xlfn._xlws.FILTER($F$101:$F$108,($F$101:$F$108=AA$3)*($G$101:$G$108=$N34)))=1,
        ISODD(COUNT(_xlfn._xlws.SORT(_xlfn._xlws.FILTER($G$101:$G$108,($F$101:$F$108=AA$3)*($G$101:$G$108&lt;=$N34)))))),
OR(COUNT(_xlfn._xlws.FILTER($F$101:$F$108,($F$101:$F$108=AA$3)*($G$101:$G$108=$N34)))=1,
        ISODD(COUNT(_xlfn._xlws.SORT(_xlfn._xlws.FILTER($F$101:$F$108,($G$101:$G$108=$N34)*($F$101:$F$108&lt;=AA$3))))))
),$L$8,""))</f>
        <v>-9</v>
      </c>
      <c r="AB34" s="21" cm="1">
        <f t="array" ref="AB34">IFERROR(ROUND(_xlfn.XLOOKUP(AB$3&amp;$N34,$F$3:$F$643&amp;$G$3:$G$643,$H$3:$H$643,""),2),
                   IF(OR(
                             OR(_xlfn.XMATCH(AB$3,_xlfn.ANCHORARRAY($P$3))&lt;=2,(COUNT(_xlfn.ANCHORARRAY($P$3))-_xlfn.XMATCH(AB$3,_xlfn.ANCHORARRAY($P$3))+1)&lt;=2),
                             OR(_xlfn.XMATCH($N34,_xlfn.ANCHORARRAY($N$5))&lt;=2,(COUNT(_xlfn.ANCHORARRAY($N$5))-_xlfn.XMATCH($N34,_xlfn.ANCHORARRAY($N$5))+1)&lt;=2),
OR(COUNT(_xlfn._xlws.FILTER($F$101:$F$108,($F$101:$F$108=AB$3)*($G$101:$G$108=$N34)))=1,
        ISODD(COUNT(_xlfn._xlws.SORT(_xlfn._xlws.FILTER($G$101:$G$108,($F$101:$F$108=AB$3)*($G$101:$G$108&lt;=$N34)))))),
OR(COUNT(_xlfn._xlws.FILTER($F$101:$F$108,($F$101:$F$108=AB$3)*($G$101:$G$108=$N34)))=1,
        ISODD(COUNT(_xlfn._xlws.SORT(_xlfn._xlws.FILTER($F$101:$F$108,($G$101:$G$108=$N34)*($F$101:$F$108&lt;=AB$3))))))
),$L$8,""))</f>
        <v>-9</v>
      </c>
      <c r="AC34" s="21" cm="1">
        <f t="array" ref="AC34">IFERROR(ROUND(_xlfn.XLOOKUP(AC$3&amp;$N34,$F$3:$F$643&amp;$G$3:$G$643,$H$3:$H$643,""),2),
                   IF(OR(
                             OR(_xlfn.XMATCH(AC$3,_xlfn.ANCHORARRAY($P$3))&lt;=2,(COUNT(_xlfn.ANCHORARRAY($P$3))-_xlfn.XMATCH(AC$3,_xlfn.ANCHORARRAY($P$3))+1)&lt;=2),
                             OR(_xlfn.XMATCH($N34,_xlfn.ANCHORARRAY($N$5))&lt;=2,(COUNT(_xlfn.ANCHORARRAY($N$5))-_xlfn.XMATCH($N34,_xlfn.ANCHORARRAY($N$5))+1)&lt;=2),
OR(COUNT(_xlfn._xlws.FILTER($F$101:$F$108,($F$101:$F$108=AC$3)*($G$101:$G$108=$N34)))=1,
        ISODD(COUNT(_xlfn._xlws.SORT(_xlfn._xlws.FILTER($G$101:$G$108,($F$101:$F$108=AC$3)*($G$101:$G$108&lt;=$N34)))))),
OR(COUNT(_xlfn._xlws.FILTER($F$101:$F$108,($F$101:$F$108=AC$3)*($G$101:$G$108=$N34)))=1,
        ISODD(COUNT(_xlfn._xlws.SORT(_xlfn._xlws.FILTER($F$101:$F$108,($G$101:$G$108=$N34)*($F$101:$F$108&lt;=AC$3))))))
),$L$8,""))</f>
        <v>-9</v>
      </c>
      <c r="AD34" s="21" t="str" cm="1">
        <f t="array" ref="AD34">IFERROR(ROUND(_xlfn.XLOOKUP(AD$3&amp;$N34,$F$3:$F$643&amp;$G$3:$G$643,$H$3:$H$643,""),2),
                   IF(OR(
                             OR(_xlfn.XMATCH(AD$3,_xlfn.ANCHORARRAY($P$3))&lt;=2,(COUNT(_xlfn.ANCHORARRAY($P$3))-_xlfn.XMATCH(AD$3,_xlfn.ANCHORARRAY($P$3))+1)&lt;=2),
                             OR(_xlfn.XMATCH($N34,_xlfn.ANCHORARRAY($N$5))&lt;=2,(COUNT(_xlfn.ANCHORARRAY($N$5))-_xlfn.XMATCH($N34,_xlfn.ANCHORARRAY($N$5))+1)&lt;=2),
OR(COUNT(_xlfn._xlws.FILTER($F$101:$F$108,($F$101:$F$108=AD$3)*($G$101:$G$108=$N34)))=1,
        ISODD(COUNT(_xlfn._xlws.SORT(_xlfn._xlws.FILTER($G$101:$G$108,($F$101:$F$108=AD$3)*($G$101:$G$108&lt;=$N34)))))),
OR(COUNT(_xlfn._xlws.FILTER($F$101:$F$108,($F$101:$F$108=AD$3)*($G$101:$G$108=$N34)))=1,
        ISODD(COUNT(_xlfn._xlws.SORT(_xlfn._xlws.FILTER($F$101:$F$108,($G$101:$G$108=$N34)*($F$101:$F$108&lt;=AD$3))))))
),$L$8,""))</f>
        <v/>
      </c>
      <c r="AE34" s="21" t="str" cm="1">
        <f t="array" ref="AE34">IFERROR(ROUND(_xlfn.XLOOKUP(AE$3&amp;$N34,$F$3:$F$643&amp;$G$3:$G$643,$H$3:$H$643,""),2),
                   IF(OR(
                             OR(_xlfn.XMATCH(AE$3,_xlfn.ANCHORARRAY($P$3))&lt;=2,(COUNT(_xlfn.ANCHORARRAY($P$3))-_xlfn.XMATCH(AE$3,_xlfn.ANCHORARRAY($P$3))+1)&lt;=2),
                             OR(_xlfn.XMATCH($N34,_xlfn.ANCHORARRAY($N$5))&lt;=2,(COUNT(_xlfn.ANCHORARRAY($N$5))-_xlfn.XMATCH($N34,_xlfn.ANCHORARRAY($N$5))+1)&lt;=2),
OR(COUNT(_xlfn._xlws.FILTER($F$101:$F$108,($F$101:$F$108=AE$3)*($G$101:$G$108=$N34)))=1,
        ISODD(COUNT(_xlfn._xlws.SORT(_xlfn._xlws.FILTER($G$101:$G$108,($F$101:$F$108=AE$3)*($G$101:$G$108&lt;=$N34)))))),
OR(COUNT(_xlfn._xlws.FILTER($F$101:$F$108,($F$101:$F$108=AE$3)*($G$101:$G$108=$N34)))=1,
        ISODD(COUNT(_xlfn._xlws.SORT(_xlfn._xlws.FILTER($F$101:$F$108,($G$101:$G$108=$N34)*($F$101:$F$108&lt;=AE$3))))))
),$L$8,""))</f>
        <v/>
      </c>
      <c r="AF34" s="21" t="str" cm="1">
        <f t="array" ref="AF34">IFERROR(ROUND(_xlfn.XLOOKUP(AF$3&amp;$N34,$F$3:$F$643&amp;$G$3:$G$643,$H$3:$H$643,""),2),
                   IF(OR(
                             OR(_xlfn.XMATCH(AF$3,_xlfn.ANCHORARRAY($P$3))&lt;=2,(COUNT(_xlfn.ANCHORARRAY($P$3))-_xlfn.XMATCH(AF$3,_xlfn.ANCHORARRAY($P$3))+1)&lt;=2),
                             OR(_xlfn.XMATCH($N34,_xlfn.ANCHORARRAY($N$5))&lt;=2,(COUNT(_xlfn.ANCHORARRAY($N$5))-_xlfn.XMATCH($N34,_xlfn.ANCHORARRAY($N$5))+1)&lt;=2),
OR(COUNT(_xlfn._xlws.FILTER($F$101:$F$108,($F$101:$F$108=AF$3)*($G$101:$G$108=$N34)))=1,
        ISODD(COUNT(_xlfn._xlws.SORT(_xlfn._xlws.FILTER($G$101:$G$108,($F$101:$F$108=AF$3)*($G$101:$G$108&lt;=$N34)))))),
OR(COUNT(_xlfn._xlws.FILTER($F$101:$F$108,($F$101:$F$108=AF$3)*($G$101:$G$108=$N34)))=1,
        ISODD(COUNT(_xlfn._xlws.SORT(_xlfn._xlws.FILTER($F$101:$F$108,($G$101:$G$108=$N34)*($F$101:$F$108&lt;=AF$3))))))
),$L$8,""))</f>
        <v/>
      </c>
      <c r="AG34" s="21" t="str" cm="1">
        <f t="array" ref="AG34">IFERROR(ROUND(_xlfn.XLOOKUP(AG$3&amp;$N34,$F$3:$F$643&amp;$G$3:$G$643,$H$3:$H$643,""),2),
                   IF(OR(
                             OR(_xlfn.XMATCH(AG$3,_xlfn.ANCHORARRAY($P$3))&lt;=2,(COUNT(_xlfn.ANCHORARRAY($P$3))-_xlfn.XMATCH(AG$3,_xlfn.ANCHORARRAY($P$3))+1)&lt;=2),
                             OR(_xlfn.XMATCH($N34,_xlfn.ANCHORARRAY($N$5))&lt;=2,(COUNT(_xlfn.ANCHORARRAY($N$5))-_xlfn.XMATCH($N34,_xlfn.ANCHORARRAY($N$5))+1)&lt;=2),
OR(COUNT(_xlfn._xlws.FILTER($F$101:$F$108,($F$101:$F$108=AG$3)*($G$101:$G$108=$N34)))=1,
        ISODD(COUNT(_xlfn._xlws.SORT(_xlfn._xlws.FILTER($G$101:$G$108,($F$101:$F$108=AG$3)*($G$101:$G$108&lt;=$N34)))))),
OR(COUNT(_xlfn._xlws.FILTER($F$101:$F$108,($F$101:$F$108=AG$3)*($G$101:$G$108=$N34)))=1,
        ISODD(COUNT(_xlfn._xlws.SORT(_xlfn._xlws.FILTER($F$101:$F$108,($G$101:$G$108=$N34)*($F$101:$F$108&lt;=AG$3))))))
),$L$8,""))</f>
        <v/>
      </c>
      <c r="AH34" s="21" t="str" cm="1">
        <f t="array" ref="AH34">IFERROR(ROUND(_xlfn.XLOOKUP(AH$3&amp;$N34,$F$3:$F$643&amp;$G$3:$G$643,$H$3:$H$643,""),2),
                   IF(OR(
                             OR(_xlfn.XMATCH(AH$3,_xlfn.ANCHORARRAY($P$3))&lt;=2,(COUNT(_xlfn.ANCHORARRAY($P$3))-_xlfn.XMATCH(AH$3,_xlfn.ANCHORARRAY($P$3))+1)&lt;=2),
                             OR(_xlfn.XMATCH($N34,_xlfn.ANCHORARRAY($N$5))&lt;=2,(COUNT(_xlfn.ANCHORARRAY($N$5))-_xlfn.XMATCH($N34,_xlfn.ANCHORARRAY($N$5))+1)&lt;=2),
OR(COUNT(_xlfn._xlws.FILTER($F$101:$F$108,($F$101:$F$108=AH$3)*($G$101:$G$108=$N34)))=1,
        ISODD(COUNT(_xlfn._xlws.SORT(_xlfn._xlws.FILTER($G$101:$G$108,($F$101:$F$108=AH$3)*($G$101:$G$108&lt;=$N34)))))),
OR(COUNT(_xlfn._xlws.FILTER($F$101:$F$108,($F$101:$F$108=AH$3)*($G$101:$G$108=$N34)))=1,
        ISODD(COUNT(_xlfn._xlws.SORT(_xlfn._xlws.FILTER($F$101:$F$108,($G$101:$G$108=$N34)*($F$101:$F$108&lt;=AH$3))))))
),$L$8,""))</f>
        <v/>
      </c>
      <c r="AI34" s="21" t="str" cm="1">
        <f t="array" ref="AI34">IFERROR(ROUND(_xlfn.XLOOKUP(AI$3&amp;$N34,$F$3:$F$643&amp;$G$3:$G$643,$H$3:$H$643,""),2),
                   IF(OR(
                             OR(_xlfn.XMATCH(AI$3,_xlfn.ANCHORARRAY($P$3))&lt;=2,(COUNT(_xlfn.ANCHORARRAY($P$3))-_xlfn.XMATCH(AI$3,_xlfn.ANCHORARRAY($P$3))+1)&lt;=2),
                             OR(_xlfn.XMATCH($N34,_xlfn.ANCHORARRAY($N$5))&lt;=2,(COUNT(_xlfn.ANCHORARRAY($N$5))-_xlfn.XMATCH($N34,_xlfn.ANCHORARRAY($N$5))+1)&lt;=2),
OR(COUNT(_xlfn._xlws.FILTER($F$101:$F$108,($F$101:$F$108=AI$3)*($G$101:$G$108=$N34)))=1,
        ISODD(COUNT(_xlfn._xlws.SORT(_xlfn._xlws.FILTER($G$101:$G$108,($F$101:$F$108=AI$3)*($G$101:$G$108&lt;=$N34)))))),
OR(COUNT(_xlfn._xlws.FILTER($F$101:$F$108,($F$101:$F$108=AI$3)*($G$101:$G$108=$N34)))=1,
        ISODD(COUNT(_xlfn._xlws.SORT(_xlfn._xlws.FILTER($F$101:$F$108,($G$101:$G$108=$N34)*($F$101:$F$108&lt;=AI$3))))))
),$L$8,""))</f>
        <v/>
      </c>
      <c r="AJ34" s="21" t="str" cm="1">
        <f t="array" ref="AJ34">IFERROR(ROUND(_xlfn.XLOOKUP(AJ$3&amp;$N34,$F$3:$F$643&amp;$G$3:$G$643,$H$3:$H$643,""),2),
                   IF(OR(
                             OR(_xlfn.XMATCH(AJ$3,_xlfn.ANCHORARRAY($P$3))&lt;=2,(COUNT(_xlfn.ANCHORARRAY($P$3))-_xlfn.XMATCH(AJ$3,_xlfn.ANCHORARRAY($P$3))+1)&lt;=2),
                             OR(_xlfn.XMATCH($N34,_xlfn.ANCHORARRAY($N$5))&lt;=2,(COUNT(_xlfn.ANCHORARRAY($N$5))-_xlfn.XMATCH($N34,_xlfn.ANCHORARRAY($N$5))+1)&lt;=2),
OR(COUNT(_xlfn._xlws.FILTER($F$101:$F$108,($F$101:$F$108=AJ$3)*($G$101:$G$108=$N34)))=1,
        ISODD(COUNT(_xlfn._xlws.SORT(_xlfn._xlws.FILTER($G$101:$G$108,($F$101:$F$108=AJ$3)*($G$101:$G$108&lt;=$N34)))))),
OR(COUNT(_xlfn._xlws.FILTER($F$101:$F$108,($F$101:$F$108=AJ$3)*($G$101:$G$108=$N34)))=1,
        ISODD(COUNT(_xlfn._xlws.SORT(_xlfn._xlws.FILTER($F$101:$F$108,($G$101:$G$108=$N34)*($F$101:$F$108&lt;=AJ$3))))))
),$L$8,""))</f>
        <v/>
      </c>
      <c r="AK34" s="21" t="str" cm="1">
        <f t="array" ref="AK34">IFERROR(ROUND(_xlfn.XLOOKUP(AK$3&amp;$N34,$F$3:$F$643&amp;$G$3:$G$643,$H$3:$H$643,""),2),
                   IF(OR(
                             OR(_xlfn.XMATCH(AK$3,_xlfn.ANCHORARRAY($P$3))&lt;=2,(COUNT(_xlfn.ANCHORARRAY($P$3))-_xlfn.XMATCH(AK$3,_xlfn.ANCHORARRAY($P$3))+1)&lt;=2),
                             OR(_xlfn.XMATCH($N34,_xlfn.ANCHORARRAY($N$5))&lt;=2,(COUNT(_xlfn.ANCHORARRAY($N$5))-_xlfn.XMATCH($N34,_xlfn.ANCHORARRAY($N$5))+1)&lt;=2),
OR(COUNT(_xlfn._xlws.FILTER($F$101:$F$108,($F$101:$F$108=AK$3)*($G$101:$G$108=$N34)))=1,
        ISODD(COUNT(_xlfn._xlws.SORT(_xlfn._xlws.FILTER($G$101:$G$108,($F$101:$F$108=AK$3)*($G$101:$G$108&lt;=$N34)))))),
OR(COUNT(_xlfn._xlws.FILTER($F$101:$F$108,($F$101:$F$108=AK$3)*($G$101:$G$108=$N34)))=1,
        ISODD(COUNT(_xlfn._xlws.SORT(_xlfn._xlws.FILTER($F$101:$F$108,($G$101:$G$108=$N34)*($F$101:$F$108&lt;=AK$3))))))
),$L$8,""))</f>
        <v/>
      </c>
      <c r="AL34" s="21" cm="1">
        <f t="array" ref="AL34">IFERROR(ROUND(_xlfn.XLOOKUP(AL$3&amp;$N34,$F$3:$F$643&amp;$G$3:$G$643,$H$3:$H$643,""),2),
                   IF(OR(
                             OR(_xlfn.XMATCH(AL$3,_xlfn.ANCHORARRAY($P$3))&lt;=2,(COUNT(_xlfn.ANCHORARRAY($P$3))-_xlfn.XMATCH(AL$3,_xlfn.ANCHORARRAY($P$3))+1)&lt;=2),
                             OR(_xlfn.XMATCH($N34,_xlfn.ANCHORARRAY($N$5))&lt;=2,(COUNT(_xlfn.ANCHORARRAY($N$5))-_xlfn.XMATCH($N34,_xlfn.ANCHORARRAY($N$5))+1)&lt;=2),
OR(COUNT(_xlfn._xlws.FILTER($F$101:$F$108,($F$101:$F$108=AL$3)*($G$101:$G$108=$N34)))=1,
        ISODD(COUNT(_xlfn._xlws.SORT(_xlfn._xlws.FILTER($G$101:$G$108,($F$101:$F$108=AL$3)*($G$101:$G$108&lt;=$N34)))))),
OR(COUNT(_xlfn._xlws.FILTER($F$101:$F$108,($F$101:$F$108=AL$3)*($G$101:$G$108=$N34)))=1,
        ISODD(COUNT(_xlfn._xlws.SORT(_xlfn._xlws.FILTER($F$101:$F$108,($G$101:$G$108=$N34)*($F$101:$F$108&lt;=AL$3))))))
),$L$8,""))</f>
        <v>0</v>
      </c>
      <c r="AM34" s="21" cm="1">
        <f t="array" ref="AM34">IFERROR(ROUND(_xlfn.XLOOKUP(AM$3&amp;$N34,$F$3:$F$643&amp;$G$3:$G$643,$H$3:$H$643,""),2),
                   IF(OR(
                             OR(_xlfn.XMATCH(AM$3,_xlfn.ANCHORARRAY($P$3))&lt;=2,(COUNT(_xlfn.ANCHORARRAY($P$3))-_xlfn.XMATCH(AM$3,_xlfn.ANCHORARRAY($P$3))+1)&lt;=2),
                             OR(_xlfn.XMATCH($N34,_xlfn.ANCHORARRAY($N$5))&lt;=2,(COUNT(_xlfn.ANCHORARRAY($N$5))-_xlfn.XMATCH($N34,_xlfn.ANCHORARRAY($N$5))+1)&lt;=2),
OR(COUNT(_xlfn._xlws.FILTER($F$101:$F$108,($F$101:$F$108=AM$3)*($G$101:$G$108=$N34)))=1,
        ISODD(COUNT(_xlfn._xlws.SORT(_xlfn._xlws.FILTER($G$101:$G$108,($F$101:$F$108=AM$3)*($G$101:$G$108&lt;=$N34)))))),
OR(COUNT(_xlfn._xlws.FILTER($F$101:$F$108,($F$101:$F$108=AM$3)*($G$101:$G$108=$N34)))=1,
        ISODD(COUNT(_xlfn._xlws.SORT(_xlfn._xlws.FILTER($F$101:$F$108,($G$101:$G$108=$N34)*($F$101:$F$108&lt;=AM$3))))))
),$L$8,""))</f>
        <v>-9</v>
      </c>
      <c r="AN34" s="21" cm="1">
        <f t="array" ref="AN34">IFERROR(ROUND(_xlfn.XLOOKUP(AN$3&amp;$N34,$F$3:$F$643&amp;$G$3:$G$643,$H$3:$H$643,""),2),
                   IF(OR(
                             OR(_xlfn.XMATCH(AN$3,_xlfn.ANCHORARRAY($P$3))&lt;=2,(COUNT(_xlfn.ANCHORARRAY($P$3))-_xlfn.XMATCH(AN$3,_xlfn.ANCHORARRAY($P$3))+1)&lt;=2),
                             OR(_xlfn.XMATCH($N34,_xlfn.ANCHORARRAY($N$5))&lt;=2,(COUNT(_xlfn.ANCHORARRAY($N$5))-_xlfn.XMATCH($N34,_xlfn.ANCHORARRAY($N$5))+1)&lt;=2),
OR(COUNT(_xlfn._xlws.FILTER($F$101:$F$108,($F$101:$F$108=AN$3)*($G$101:$G$108=$N34)))=1,
        ISODD(COUNT(_xlfn._xlws.SORT(_xlfn._xlws.FILTER($G$101:$G$108,($F$101:$F$108=AN$3)*($G$101:$G$108&lt;=$N34)))))),
OR(COUNT(_xlfn._xlws.FILTER($F$101:$F$108,($F$101:$F$108=AN$3)*($G$101:$G$108=$N34)))=1,
        ISODD(COUNT(_xlfn._xlws.SORT(_xlfn._xlws.FILTER($F$101:$F$108,($G$101:$G$108=$N34)*($F$101:$F$108&lt;=AN$3))))))
),$L$8,""))</f>
        <v>-9</v>
      </c>
      <c r="AO34" s="21" cm="1">
        <f t="array" ref="AO34">IFERROR(ROUND(_xlfn.XLOOKUP(AO$3&amp;$N34,$F$3:$F$643&amp;$G$3:$G$643,$H$3:$H$643,""),2),
                   IF(OR(
                             OR(_xlfn.XMATCH(AO$3,_xlfn.ANCHORARRAY($P$3))&lt;=2,(COUNT(_xlfn.ANCHORARRAY($P$3))-_xlfn.XMATCH(AO$3,_xlfn.ANCHORARRAY($P$3))+1)&lt;=2),
                             OR(_xlfn.XMATCH($N34,_xlfn.ANCHORARRAY($N$5))&lt;=2,(COUNT(_xlfn.ANCHORARRAY($N$5))-_xlfn.XMATCH($N34,_xlfn.ANCHORARRAY($N$5))+1)&lt;=2),
OR(COUNT(_xlfn._xlws.FILTER($F$101:$F$108,($F$101:$F$108=AO$3)*($G$101:$G$108=$N34)))=1,
        ISODD(COUNT(_xlfn._xlws.SORT(_xlfn._xlws.FILTER($G$101:$G$108,($F$101:$F$108=AO$3)*($G$101:$G$108&lt;=$N34)))))),
OR(COUNT(_xlfn._xlws.FILTER($F$101:$F$108,($F$101:$F$108=AO$3)*($G$101:$G$108=$N34)))=1,
        ISODD(COUNT(_xlfn._xlws.SORT(_xlfn._xlws.FILTER($F$101:$F$108,($G$101:$G$108=$N34)*($F$101:$F$108&lt;=AO$3))))))
),$L$8,""))</f>
        <v>-9</v>
      </c>
      <c r="AP34" s="21" cm="1">
        <f t="array" ref="AP34">IFERROR(ROUND(_xlfn.XLOOKUP(AP$3&amp;$N34,$F$3:$F$643&amp;$G$3:$G$643,$H$3:$H$643,""),2),
                   IF(OR(
                             OR(_xlfn.XMATCH(AP$3,_xlfn.ANCHORARRAY($P$3))&lt;=2,(COUNT(_xlfn.ANCHORARRAY($P$3))-_xlfn.XMATCH(AP$3,_xlfn.ANCHORARRAY($P$3))+1)&lt;=2),
                             OR(_xlfn.XMATCH($N34,_xlfn.ANCHORARRAY($N$5))&lt;=2,(COUNT(_xlfn.ANCHORARRAY($N$5))-_xlfn.XMATCH($N34,_xlfn.ANCHORARRAY($N$5))+1)&lt;=2),
OR(COUNT(_xlfn._xlws.FILTER($F$101:$F$108,($F$101:$F$108=AP$3)*($G$101:$G$108=$N34)))=1,
        ISODD(COUNT(_xlfn._xlws.SORT(_xlfn._xlws.FILTER($G$101:$G$108,($F$101:$F$108=AP$3)*($G$101:$G$108&lt;=$N34)))))),
OR(COUNT(_xlfn._xlws.FILTER($F$101:$F$108,($F$101:$F$108=AP$3)*($G$101:$G$108=$N34)))=1,
        ISODD(COUNT(_xlfn._xlws.SORT(_xlfn._xlws.FILTER($F$101:$F$108,($G$101:$G$108=$N34)*($F$101:$F$108&lt;=AP$3))))))
),$L$8,""))</f>
        <v>-9</v>
      </c>
      <c r="AQ34" s="21" cm="1">
        <f t="array" ref="AQ34">IFERROR(ROUND(_xlfn.XLOOKUP(AQ$3&amp;$N34,$F$3:$F$643&amp;$G$3:$G$643,$H$3:$H$643,""),2),
                   IF(OR(
                             OR(_xlfn.XMATCH(AQ$3,_xlfn.ANCHORARRAY($P$3))&lt;=2,(COUNT(_xlfn.ANCHORARRAY($P$3))-_xlfn.XMATCH(AQ$3,_xlfn.ANCHORARRAY($P$3))+1)&lt;=2),
                             OR(_xlfn.XMATCH($N34,_xlfn.ANCHORARRAY($N$5))&lt;=2,(COUNT(_xlfn.ANCHORARRAY($N$5))-_xlfn.XMATCH($N34,_xlfn.ANCHORARRAY($N$5))+1)&lt;=2),
OR(COUNT(_xlfn._xlws.FILTER($F$101:$F$108,($F$101:$F$108=AQ$3)*($G$101:$G$108=$N34)))=1,
        ISODD(COUNT(_xlfn._xlws.SORT(_xlfn._xlws.FILTER($G$101:$G$108,($F$101:$F$108=AQ$3)*($G$101:$G$108&lt;=$N34)))))),
OR(COUNT(_xlfn._xlws.FILTER($F$101:$F$108,($F$101:$F$108=AQ$3)*($G$101:$G$108=$N34)))=1,
        ISODD(COUNT(_xlfn._xlws.SORT(_xlfn._xlws.FILTER($F$101:$F$108,($G$101:$G$108=$N34)*($F$101:$F$108&lt;=AQ$3))))))
),$L$8,""))</f>
        <v>-9</v>
      </c>
      <c r="AR34" s="21" cm="1">
        <f t="array" ref="AR34">IFERROR(ROUND(_xlfn.XLOOKUP(AR$3&amp;$N34,$F$3:$F$643&amp;$G$3:$G$643,$H$3:$H$643,""),2),
                   IF(OR(
                             OR(_xlfn.XMATCH(AR$3,_xlfn.ANCHORARRAY($P$3))&lt;=2,(COUNT(_xlfn.ANCHORARRAY($P$3))-_xlfn.XMATCH(AR$3,_xlfn.ANCHORARRAY($P$3))+1)&lt;=2),
                             OR(_xlfn.XMATCH($N34,_xlfn.ANCHORARRAY($N$5))&lt;=2,(COUNT(_xlfn.ANCHORARRAY($N$5))-_xlfn.XMATCH($N34,_xlfn.ANCHORARRAY($N$5))+1)&lt;=2),
OR(COUNT(_xlfn._xlws.FILTER($F$101:$F$108,($F$101:$F$108=AR$3)*($G$101:$G$108=$N34)))=1,
        ISODD(COUNT(_xlfn._xlws.SORT(_xlfn._xlws.FILTER($G$101:$G$108,($F$101:$F$108=AR$3)*($G$101:$G$108&lt;=$N34)))))),
OR(COUNT(_xlfn._xlws.FILTER($F$101:$F$108,($F$101:$F$108=AR$3)*($G$101:$G$108=$N34)))=1,
        ISODD(COUNT(_xlfn._xlws.SORT(_xlfn._xlws.FILTER($F$101:$F$108,($G$101:$G$108=$N34)*($F$101:$F$108&lt;=AR$3))))))
),$L$8,""))</f>
        <v>-9</v>
      </c>
      <c r="AS34" s="21" cm="1">
        <f t="array" ref="AS34">IFERROR(ROUND(_xlfn.XLOOKUP(AS$3&amp;$N34,$F$3:$F$643&amp;$G$3:$G$643,$H$3:$H$643,""),2),
                   IF(OR(
                             OR(_xlfn.XMATCH(AS$3,_xlfn.ANCHORARRAY($P$3))&lt;=2,(COUNT(_xlfn.ANCHORARRAY($P$3))-_xlfn.XMATCH(AS$3,_xlfn.ANCHORARRAY($P$3))+1)&lt;=2),
                             OR(_xlfn.XMATCH($N34,_xlfn.ANCHORARRAY($N$5))&lt;=2,(COUNT(_xlfn.ANCHORARRAY($N$5))-_xlfn.XMATCH($N34,_xlfn.ANCHORARRAY($N$5))+1)&lt;=2),
OR(COUNT(_xlfn._xlws.FILTER($F$101:$F$108,($F$101:$F$108=AS$3)*($G$101:$G$108=$N34)))=1,
        ISODD(COUNT(_xlfn._xlws.SORT(_xlfn._xlws.FILTER($G$101:$G$108,($F$101:$F$108=AS$3)*($G$101:$G$108&lt;=$N34)))))),
OR(COUNT(_xlfn._xlws.FILTER($F$101:$F$108,($F$101:$F$108=AS$3)*($G$101:$G$108=$N34)))=1,
        ISODD(COUNT(_xlfn._xlws.SORT(_xlfn._xlws.FILTER($F$101:$F$108,($G$101:$G$108=$N34)*($F$101:$F$108&lt;=AS$3))))))
),$L$8,""))</f>
        <v>-9</v>
      </c>
      <c r="AT34" s="21" cm="1">
        <f t="array" ref="AT34">IFERROR(ROUND(_xlfn.XLOOKUP(AT$3&amp;$N34,$F$3:$F$643&amp;$G$3:$G$643,$H$3:$H$643,""),2),
                   IF(OR(
                             OR(_xlfn.XMATCH(AT$3,_xlfn.ANCHORARRAY($P$3))&lt;=2,(COUNT(_xlfn.ANCHORARRAY($P$3))-_xlfn.XMATCH(AT$3,_xlfn.ANCHORARRAY($P$3))+1)&lt;=2),
                             OR(_xlfn.XMATCH($N34,_xlfn.ANCHORARRAY($N$5))&lt;=2,(COUNT(_xlfn.ANCHORARRAY($N$5))-_xlfn.XMATCH($N34,_xlfn.ANCHORARRAY($N$5))+1)&lt;=2),
OR(COUNT(_xlfn._xlws.FILTER($F$101:$F$108,($F$101:$F$108=AT$3)*($G$101:$G$108=$N34)))=1,
        ISODD(COUNT(_xlfn._xlws.SORT(_xlfn._xlws.FILTER($G$101:$G$108,($F$101:$F$108=AT$3)*($G$101:$G$108&lt;=$N34)))))),
OR(COUNT(_xlfn._xlws.FILTER($F$101:$F$108,($F$101:$F$108=AT$3)*($G$101:$G$108=$N34)))=1,
        ISODD(COUNT(_xlfn._xlws.SORT(_xlfn._xlws.FILTER($F$101:$F$108,($G$101:$G$108=$N34)*($F$101:$F$108&lt;=AT$3))))))
),$L$8,""))</f>
        <v>-9</v>
      </c>
      <c r="AU34" s="21" t="str" cm="1">
        <f t="array" ref="AU34">IFERROR(ROUND(_xlfn.XLOOKUP(AU$3&amp;$N34,$F$3:$F$643&amp;$G$3:$G$643,$H$3:$H$643,""),2),
                   IF(OR(
                             OR(_xlfn.XMATCH(AU$3,_xlfn.ANCHORARRAY($P$3))&lt;=2,(COUNT(_xlfn.ANCHORARRAY($P$3))-_xlfn.XMATCH(AU$3,_xlfn.ANCHORARRAY($P$3))+1)&lt;=2),
                             OR(_xlfn.XMATCH($N34,_xlfn.ANCHORARRAY($N$5))&lt;=2,(COUNT(_xlfn.ANCHORARRAY($N$5))-_xlfn.XMATCH($N34,_xlfn.ANCHORARRAY($N$5))+1)&lt;=2),
OR(COUNT(_xlfn._xlws.FILTER($F$101:$F$108,($F$101:$F$108=AU$3)*($G$101:$G$108=$N34)))=1,
        ISODD(COUNT(_xlfn._xlws.SORT(_xlfn._xlws.FILTER($G$101:$G$108,($F$101:$F$108=AU$3)*($G$101:$G$108&lt;=$N34)))))),
OR(COUNT(_xlfn._xlws.FILTER($F$101:$F$108,($F$101:$F$108=AU$3)*($G$101:$G$108=$N34)))=1,
        ISODD(COUNT(_xlfn._xlws.SORT(_xlfn._xlws.FILTER($F$101:$F$108,($G$101:$G$108=$N34)*($F$101:$F$108&lt;=AU$3))))))
),$L$8,""))</f>
        <v/>
      </c>
      <c r="AV34" s="21" cm="1">
        <f t="array" ref="AV34">IFERROR(ROUND(_xlfn.XLOOKUP(AV$3&amp;$N34,$F$3:$F$643&amp;$G$3:$G$643,$H$3:$H$643,""),2),
                   IF(OR(
                             OR(_xlfn.XMATCH(AV$3,_xlfn.ANCHORARRAY($P$3))&lt;=2,(COUNT(_xlfn.ANCHORARRAY($P$3))-_xlfn.XMATCH(AV$3,_xlfn.ANCHORARRAY($P$3))+1)&lt;=2),
                             OR(_xlfn.XMATCH($N34,_xlfn.ANCHORARRAY($N$5))&lt;=2,(COUNT(_xlfn.ANCHORARRAY($N$5))-_xlfn.XMATCH($N34,_xlfn.ANCHORARRAY($N$5))+1)&lt;=2),
OR(COUNT(_xlfn._xlws.FILTER($F$101:$F$108,($F$101:$F$108=AV$3)*($G$101:$G$108=$N34)))=1,
        ISODD(COUNT(_xlfn._xlws.SORT(_xlfn._xlws.FILTER($G$101:$G$108,($F$101:$F$108=AV$3)*($G$101:$G$108&lt;=$N34)))))),
OR(COUNT(_xlfn._xlws.FILTER($F$101:$F$108,($F$101:$F$108=AV$3)*($G$101:$G$108=$N34)))=1,
        ISODD(COUNT(_xlfn._xlws.SORT(_xlfn._xlws.FILTER($F$101:$F$108,($G$101:$G$108=$N34)*($F$101:$F$108&lt;=AV$3))))))
),$L$8,""))</f>
        <v>-9</v>
      </c>
      <c r="AW34" s="21" cm="1">
        <f t="array" ref="AW34">IFERROR(ROUND(_xlfn.XLOOKUP(AW$3&amp;$N34,$F$3:$F$643&amp;$G$3:$G$643,$H$3:$H$643,""),2),
                   IF(OR(
                             OR(_xlfn.XMATCH(AW$3,_xlfn.ANCHORARRAY($P$3))&lt;=2,(COUNT(_xlfn.ANCHORARRAY($P$3))-_xlfn.XMATCH(AW$3,_xlfn.ANCHORARRAY($P$3))+1)&lt;=2),
                             OR(_xlfn.XMATCH($N34,_xlfn.ANCHORARRAY($N$5))&lt;=2,(COUNT(_xlfn.ANCHORARRAY($N$5))-_xlfn.XMATCH($N34,_xlfn.ANCHORARRAY($N$5))+1)&lt;=2),
OR(COUNT(_xlfn._xlws.FILTER($F$101:$F$108,($F$101:$F$108=AW$3)*($G$101:$G$108=$N34)))=1,
        ISODD(COUNT(_xlfn._xlws.SORT(_xlfn._xlws.FILTER($G$101:$G$108,($F$101:$F$108=AW$3)*($G$101:$G$108&lt;=$N34)))))),
OR(COUNT(_xlfn._xlws.FILTER($F$101:$F$108,($F$101:$F$108=AW$3)*($G$101:$G$108=$N34)))=1,
        ISODD(COUNT(_xlfn._xlws.SORT(_xlfn._xlws.FILTER($F$101:$F$108,($G$101:$G$108=$N34)*($F$101:$F$108&lt;=AW$3))))))
),$L$8,""))</f>
        <v>-9</v>
      </c>
      <c r="AX34" s="21"/>
      <c r="AY34" s="21"/>
      <c r="AZ34" s="15"/>
      <c r="BA34" s="77"/>
      <c r="BB34" s="98" t="str">
        <f t="shared" si="5"/>
        <v xml:space="preserve">-9-9-9-9-9-9-9-9-90-9-9-9-9-9-9-9-9-9-9; </v>
      </c>
      <c r="BC34" s="98" t="s">
        <v>589</v>
      </c>
      <c r="BD34" s="77"/>
      <c r="BE34" s="77"/>
      <c r="BF34" s="77"/>
      <c r="BG34" s="77"/>
      <c r="BH34" s="77"/>
      <c r="BK34" s="7">
        <v>32</v>
      </c>
    </row>
    <row r="35" spans="2:63" ht="20.100000000000001" customHeight="1" x14ac:dyDescent="0.3">
      <c r="B35" s="9" t="s">
        <v>478</v>
      </c>
      <c r="C35" s="17">
        <f t="shared" si="1"/>
        <v>46.9754</v>
      </c>
      <c r="D35" s="18">
        <f t="shared" si="1"/>
        <v>120.82089999999999</v>
      </c>
      <c r="E35" s="64">
        <f t="shared" si="1"/>
        <v>-9</v>
      </c>
      <c r="F35" s="17">
        <f t="shared" si="2"/>
        <v>3.95</v>
      </c>
      <c r="G35" s="18">
        <f t="shared" si="3"/>
        <v>15.77</v>
      </c>
      <c r="H35" s="19">
        <f t="shared" si="4"/>
        <v>-9</v>
      </c>
      <c r="I35" s="8" t="str" cm="1">
        <f t="array" ref="I35">_xlfn.CONCAT(ROUND(F35:H35,2)&amp;", ")</f>
        <v xml:space="preserve">3.95, 15.77, -9, </v>
      </c>
      <c r="J35" s="8"/>
      <c r="K35" s="7" t="s">
        <v>676</v>
      </c>
      <c r="L35"/>
      <c r="N35" s="31">
        <v>5.0199999999999996</v>
      </c>
      <c r="O35" s="15"/>
      <c r="P35" s="21" cm="1">
        <f t="array" ref="P35">IFERROR(ROUND(_xlfn.XLOOKUP(P$3&amp;$N35,$F$3:$F$643&amp;$G$3:$G$643,$H$3:$H$643,""),2),
                   IF(OR(
                             OR(_xlfn.XMATCH(P$3,_xlfn.ANCHORARRAY($P$3))&lt;=2,(COUNT(_xlfn.ANCHORARRAY($P$3))-_xlfn.XMATCH(P$3,_xlfn.ANCHORARRAY($P$3))+1)&lt;=2),
                             OR(_xlfn.XMATCH($N35,_xlfn.ANCHORARRAY($N$5))&lt;=2,(COUNT(_xlfn.ANCHORARRAY($N$5))-_xlfn.XMATCH($N35,_xlfn.ANCHORARRAY($N$5))+1)&lt;=2),
OR(COUNT(_xlfn._xlws.FILTER($F$101:$F$108,($F$101:$F$108=P$3)*($G$101:$G$108=$N35)))=1,
        ISODD(COUNT(_xlfn._xlws.SORT(_xlfn._xlws.FILTER($G$101:$G$108,($F$101:$F$108=P$3)*($G$101:$G$108&lt;=$N35)))))),
OR(COUNT(_xlfn._xlws.FILTER($F$101:$F$108,($F$101:$F$108=P$3)*($G$101:$G$108=$N35)))=1,
        ISODD(COUNT(_xlfn._xlws.SORT(_xlfn._xlws.FILTER($F$101:$F$108,($G$101:$G$108=$N35)*($F$101:$F$108&lt;=P$3))))))
),$L$8,""))</f>
        <v>-9</v>
      </c>
      <c r="Q35" s="21" cm="1">
        <f t="array" ref="Q35">IFERROR(ROUND(_xlfn.XLOOKUP(Q$3&amp;$N35,$F$3:$F$643&amp;$G$3:$G$643,$H$3:$H$643,""),2),
                   IF(OR(
                             OR(_xlfn.XMATCH(Q$3,_xlfn.ANCHORARRAY($P$3))&lt;=2,(COUNT(_xlfn.ANCHORARRAY($P$3))-_xlfn.XMATCH(Q$3,_xlfn.ANCHORARRAY($P$3))+1)&lt;=2),
                             OR(_xlfn.XMATCH($N35,_xlfn.ANCHORARRAY($N$5))&lt;=2,(COUNT(_xlfn.ANCHORARRAY($N$5))-_xlfn.XMATCH($N35,_xlfn.ANCHORARRAY($N$5))+1)&lt;=2),
OR(COUNT(_xlfn._xlws.FILTER($F$101:$F$108,($F$101:$F$108=Q$3)*($G$101:$G$108=$N35)))=1,
        ISODD(COUNT(_xlfn._xlws.SORT(_xlfn._xlws.FILTER($G$101:$G$108,($F$101:$F$108=Q$3)*($G$101:$G$108&lt;=$N35)))))),
OR(COUNT(_xlfn._xlws.FILTER($F$101:$F$108,($F$101:$F$108=Q$3)*($G$101:$G$108=$N35)))=1,
        ISODD(COUNT(_xlfn._xlws.SORT(_xlfn._xlws.FILTER($F$101:$F$108,($G$101:$G$108=$N35)*($F$101:$F$108&lt;=Q$3))))))
),$L$8,""))</f>
        <v>-9</v>
      </c>
      <c r="R35" s="21" t="str" cm="1">
        <f t="array" ref="R35">IFERROR(ROUND(_xlfn.XLOOKUP(R$3&amp;$N35,$F$3:$F$643&amp;$G$3:$G$643,$H$3:$H$643,""),2),
                   IF(OR(
                             OR(_xlfn.XMATCH(R$3,_xlfn.ANCHORARRAY($P$3))&lt;=2,(COUNT(_xlfn.ANCHORARRAY($P$3))-_xlfn.XMATCH(R$3,_xlfn.ANCHORARRAY($P$3))+1)&lt;=2),
                             OR(_xlfn.XMATCH($N35,_xlfn.ANCHORARRAY($N$5))&lt;=2,(COUNT(_xlfn.ANCHORARRAY($N$5))-_xlfn.XMATCH($N35,_xlfn.ANCHORARRAY($N$5))+1)&lt;=2),
OR(COUNT(_xlfn._xlws.FILTER($F$101:$F$108,($F$101:$F$108=R$3)*($G$101:$G$108=$N35)))=1,
        ISODD(COUNT(_xlfn._xlws.SORT(_xlfn._xlws.FILTER($G$101:$G$108,($F$101:$F$108=R$3)*($G$101:$G$108&lt;=$N35)))))),
OR(COUNT(_xlfn._xlws.FILTER($F$101:$F$108,($F$101:$F$108=R$3)*($G$101:$G$108=$N35)))=1,
        ISODD(COUNT(_xlfn._xlws.SORT(_xlfn._xlws.FILTER($F$101:$F$108,($G$101:$G$108=$N35)*($F$101:$F$108&lt;=R$3))))))
),$L$8,""))</f>
        <v/>
      </c>
      <c r="S35" s="21" t="str" cm="1">
        <f t="array" ref="S35">IFERROR(ROUND(_xlfn.XLOOKUP(S$3&amp;$N35,$F$3:$F$643&amp;$G$3:$G$643,$H$3:$H$643,""),2),
                   IF(OR(
                             OR(_xlfn.XMATCH(S$3,_xlfn.ANCHORARRAY($P$3))&lt;=2,(COUNT(_xlfn.ANCHORARRAY($P$3))-_xlfn.XMATCH(S$3,_xlfn.ANCHORARRAY($P$3))+1)&lt;=2),
                             OR(_xlfn.XMATCH($N35,_xlfn.ANCHORARRAY($N$5))&lt;=2,(COUNT(_xlfn.ANCHORARRAY($N$5))-_xlfn.XMATCH($N35,_xlfn.ANCHORARRAY($N$5))+1)&lt;=2),
OR(COUNT(_xlfn._xlws.FILTER($F$101:$F$108,($F$101:$F$108=S$3)*($G$101:$G$108=$N35)))=1,
        ISODD(COUNT(_xlfn._xlws.SORT(_xlfn._xlws.FILTER($G$101:$G$108,($F$101:$F$108=S$3)*($G$101:$G$108&lt;=$N35)))))),
OR(COUNT(_xlfn._xlws.FILTER($F$101:$F$108,($F$101:$F$108=S$3)*($G$101:$G$108=$N35)))=1,
        ISODD(COUNT(_xlfn._xlws.SORT(_xlfn._xlws.FILTER($F$101:$F$108,($G$101:$G$108=$N35)*($F$101:$F$108&lt;=S$3))))))
),$L$8,""))</f>
        <v/>
      </c>
      <c r="T35" s="21" t="str" cm="1">
        <f t="array" ref="T35">IFERROR(ROUND(_xlfn.XLOOKUP(T$3&amp;$N35,$F$3:$F$643&amp;$G$3:$G$643,$H$3:$H$643,""),2),
                   IF(OR(
                             OR(_xlfn.XMATCH(T$3,_xlfn.ANCHORARRAY($P$3))&lt;=2,(COUNT(_xlfn.ANCHORARRAY($P$3))-_xlfn.XMATCH(T$3,_xlfn.ANCHORARRAY($P$3))+1)&lt;=2),
                             OR(_xlfn.XMATCH($N35,_xlfn.ANCHORARRAY($N$5))&lt;=2,(COUNT(_xlfn.ANCHORARRAY($N$5))-_xlfn.XMATCH($N35,_xlfn.ANCHORARRAY($N$5))+1)&lt;=2),
OR(COUNT(_xlfn._xlws.FILTER($F$101:$F$108,($F$101:$F$108=T$3)*($G$101:$G$108=$N35)))=1,
        ISODD(COUNT(_xlfn._xlws.SORT(_xlfn._xlws.FILTER($G$101:$G$108,($F$101:$F$108=T$3)*($G$101:$G$108&lt;=$N35)))))),
OR(COUNT(_xlfn._xlws.FILTER($F$101:$F$108,($F$101:$F$108=T$3)*($G$101:$G$108=$N35)))=1,
        ISODD(COUNT(_xlfn._xlws.SORT(_xlfn._xlws.FILTER($F$101:$F$108,($G$101:$G$108=$N35)*($F$101:$F$108&lt;=T$3))))))
),$L$8,""))</f>
        <v/>
      </c>
      <c r="U35" s="21" t="str" cm="1">
        <f t="array" ref="U35">IFERROR(ROUND(_xlfn.XLOOKUP(U$3&amp;$N35,$F$3:$F$643&amp;$G$3:$G$643,$H$3:$H$643,""),2),
                   IF(OR(
                             OR(_xlfn.XMATCH(U$3,_xlfn.ANCHORARRAY($P$3))&lt;=2,(COUNT(_xlfn.ANCHORARRAY($P$3))-_xlfn.XMATCH(U$3,_xlfn.ANCHORARRAY($P$3))+1)&lt;=2),
                             OR(_xlfn.XMATCH($N35,_xlfn.ANCHORARRAY($N$5))&lt;=2,(COUNT(_xlfn.ANCHORARRAY($N$5))-_xlfn.XMATCH($N35,_xlfn.ANCHORARRAY($N$5))+1)&lt;=2),
OR(COUNT(_xlfn._xlws.FILTER($F$101:$F$108,($F$101:$F$108=U$3)*($G$101:$G$108=$N35)))=1,
        ISODD(COUNT(_xlfn._xlws.SORT(_xlfn._xlws.FILTER($G$101:$G$108,($F$101:$F$108=U$3)*($G$101:$G$108&lt;=$N35)))))),
OR(COUNT(_xlfn._xlws.FILTER($F$101:$F$108,($F$101:$F$108=U$3)*($G$101:$G$108=$N35)))=1,
        ISODD(COUNT(_xlfn._xlws.SORT(_xlfn._xlws.FILTER($F$101:$F$108,($G$101:$G$108=$N35)*($F$101:$F$108&lt;=U$3))))))
),$L$8,""))</f>
        <v/>
      </c>
      <c r="V35" s="21" cm="1">
        <f t="array" ref="V35">IFERROR(ROUND(_xlfn.XLOOKUP(V$3&amp;$N35,$F$3:$F$643&amp;$G$3:$G$643,$H$3:$H$643,""),2),
                   IF(OR(
                             OR(_xlfn.XMATCH(V$3,_xlfn.ANCHORARRAY($P$3))&lt;=2,(COUNT(_xlfn.ANCHORARRAY($P$3))-_xlfn.XMATCH(V$3,_xlfn.ANCHORARRAY($P$3))+1)&lt;=2),
                             OR(_xlfn.XMATCH($N35,_xlfn.ANCHORARRAY($N$5))&lt;=2,(COUNT(_xlfn.ANCHORARRAY($N$5))-_xlfn.XMATCH($N35,_xlfn.ANCHORARRAY($N$5))+1)&lt;=2),
OR(COUNT(_xlfn._xlws.FILTER($F$101:$F$108,($F$101:$F$108=V$3)*($G$101:$G$108=$N35)))=1,
        ISODD(COUNT(_xlfn._xlws.SORT(_xlfn._xlws.FILTER($G$101:$G$108,($F$101:$F$108=V$3)*($G$101:$G$108&lt;=$N35)))))),
OR(COUNT(_xlfn._xlws.FILTER($F$101:$F$108,($F$101:$F$108=V$3)*($G$101:$G$108=$N35)))=1,
        ISODD(COUNT(_xlfn._xlws.SORT(_xlfn._xlws.FILTER($F$101:$F$108,($G$101:$G$108=$N35)*($F$101:$F$108&lt;=V$3))))))
),$L$8,""))</f>
        <v>0</v>
      </c>
      <c r="W35" s="21" t="str" cm="1">
        <f t="array" ref="W35">IFERROR(ROUND(_xlfn.XLOOKUP(W$3&amp;$N35,$F$3:$F$643&amp;$G$3:$G$643,$H$3:$H$643,""),2),
                   IF(OR(
                             OR(_xlfn.XMATCH(W$3,_xlfn.ANCHORARRAY($P$3))&lt;=2,(COUNT(_xlfn.ANCHORARRAY($P$3))-_xlfn.XMATCH(W$3,_xlfn.ANCHORARRAY($P$3))+1)&lt;=2),
                             OR(_xlfn.XMATCH($N35,_xlfn.ANCHORARRAY($N$5))&lt;=2,(COUNT(_xlfn.ANCHORARRAY($N$5))-_xlfn.XMATCH($N35,_xlfn.ANCHORARRAY($N$5))+1)&lt;=2),
OR(COUNT(_xlfn._xlws.FILTER($F$101:$F$108,($F$101:$F$108=W$3)*($G$101:$G$108=$N35)))=1,
        ISODD(COUNT(_xlfn._xlws.SORT(_xlfn._xlws.FILTER($G$101:$G$108,($F$101:$F$108=W$3)*($G$101:$G$108&lt;=$N35)))))),
OR(COUNT(_xlfn._xlws.FILTER($F$101:$F$108,($F$101:$F$108=W$3)*($G$101:$G$108=$N35)))=1,
        ISODD(COUNT(_xlfn._xlws.SORT(_xlfn._xlws.FILTER($F$101:$F$108,($G$101:$G$108=$N35)*($F$101:$F$108&lt;=W$3))))))
),$L$8,""))</f>
        <v/>
      </c>
      <c r="X35" s="21" cm="1">
        <f t="array" ref="X35">IFERROR(ROUND(_xlfn.XLOOKUP(X$3&amp;$N35,$F$3:$F$643&amp;$G$3:$G$643,$H$3:$H$643,""),2),
                   IF(OR(
                             OR(_xlfn.XMATCH(X$3,_xlfn.ANCHORARRAY($P$3))&lt;=2,(COUNT(_xlfn.ANCHORARRAY($P$3))-_xlfn.XMATCH(X$3,_xlfn.ANCHORARRAY($P$3))+1)&lt;=2),
                             OR(_xlfn.XMATCH($N35,_xlfn.ANCHORARRAY($N$5))&lt;=2,(COUNT(_xlfn.ANCHORARRAY($N$5))-_xlfn.XMATCH($N35,_xlfn.ANCHORARRAY($N$5))+1)&lt;=2),
OR(COUNT(_xlfn._xlws.FILTER($F$101:$F$108,($F$101:$F$108=X$3)*($G$101:$G$108=$N35)))=1,
        ISODD(COUNT(_xlfn._xlws.SORT(_xlfn._xlws.FILTER($G$101:$G$108,($F$101:$F$108=X$3)*($G$101:$G$108&lt;=$N35)))))),
OR(COUNT(_xlfn._xlws.FILTER($F$101:$F$108,($F$101:$F$108=X$3)*($G$101:$G$108=$N35)))=1,
        ISODD(COUNT(_xlfn._xlws.SORT(_xlfn._xlws.FILTER($F$101:$F$108,($G$101:$G$108=$N35)*($F$101:$F$108&lt;=X$3))))))
),$L$8,""))</f>
        <v>0.4</v>
      </c>
      <c r="Y35" s="21" t="str" cm="1">
        <f t="array" ref="Y35">IFERROR(ROUND(_xlfn.XLOOKUP(Y$3&amp;$N35,$F$3:$F$643&amp;$G$3:$G$643,$H$3:$H$643,""),2),
                   IF(OR(
                             OR(_xlfn.XMATCH(Y$3,_xlfn.ANCHORARRAY($P$3))&lt;=2,(COUNT(_xlfn.ANCHORARRAY($P$3))-_xlfn.XMATCH(Y$3,_xlfn.ANCHORARRAY($P$3))+1)&lt;=2),
                             OR(_xlfn.XMATCH($N35,_xlfn.ANCHORARRAY($N$5))&lt;=2,(COUNT(_xlfn.ANCHORARRAY($N$5))-_xlfn.XMATCH($N35,_xlfn.ANCHORARRAY($N$5))+1)&lt;=2),
OR(COUNT(_xlfn._xlws.FILTER($F$101:$F$108,($F$101:$F$108=Y$3)*($G$101:$G$108=$N35)))=1,
        ISODD(COUNT(_xlfn._xlws.SORT(_xlfn._xlws.FILTER($G$101:$G$108,($F$101:$F$108=Y$3)*($G$101:$G$108&lt;=$N35)))))),
OR(COUNT(_xlfn._xlws.FILTER($F$101:$F$108,($F$101:$F$108=Y$3)*($G$101:$G$108=$N35)))=1,
        ISODD(COUNT(_xlfn._xlws.SORT(_xlfn._xlws.FILTER($F$101:$F$108,($G$101:$G$108=$N35)*($F$101:$F$108&lt;=Y$3))))))
),$L$8,""))</f>
        <v/>
      </c>
      <c r="Z35" s="21" t="str" cm="1">
        <f t="array" ref="Z35">IFERROR(ROUND(_xlfn.XLOOKUP(Z$3&amp;$N35,$F$3:$F$643&amp;$G$3:$G$643,$H$3:$H$643,""),2),
                   IF(OR(
                             OR(_xlfn.XMATCH(Z$3,_xlfn.ANCHORARRAY($P$3))&lt;=2,(COUNT(_xlfn.ANCHORARRAY($P$3))-_xlfn.XMATCH(Z$3,_xlfn.ANCHORARRAY($P$3))+1)&lt;=2),
                             OR(_xlfn.XMATCH($N35,_xlfn.ANCHORARRAY($N$5))&lt;=2,(COUNT(_xlfn.ANCHORARRAY($N$5))-_xlfn.XMATCH($N35,_xlfn.ANCHORARRAY($N$5))+1)&lt;=2),
OR(COUNT(_xlfn._xlws.FILTER($F$101:$F$108,($F$101:$F$108=Z$3)*($G$101:$G$108=$N35)))=1,
        ISODD(COUNT(_xlfn._xlws.SORT(_xlfn._xlws.FILTER($G$101:$G$108,($F$101:$F$108=Z$3)*($G$101:$G$108&lt;=$N35)))))),
OR(COUNT(_xlfn._xlws.FILTER($F$101:$F$108,($F$101:$F$108=Z$3)*($G$101:$G$108=$N35)))=1,
        ISODD(COUNT(_xlfn._xlws.SORT(_xlfn._xlws.FILTER($F$101:$F$108,($G$101:$G$108=$N35)*($F$101:$F$108&lt;=Z$3))))))
),$L$8,""))</f>
        <v/>
      </c>
      <c r="AA35" s="21" cm="1">
        <f t="array" ref="AA35">IFERROR(ROUND(_xlfn.XLOOKUP(AA$3&amp;$N35,$F$3:$F$643&amp;$G$3:$G$643,$H$3:$H$643,""),2),
                   IF(OR(
                             OR(_xlfn.XMATCH(AA$3,_xlfn.ANCHORARRAY($P$3))&lt;=2,(COUNT(_xlfn.ANCHORARRAY($P$3))-_xlfn.XMATCH(AA$3,_xlfn.ANCHORARRAY($P$3))+1)&lt;=2),
                             OR(_xlfn.XMATCH($N35,_xlfn.ANCHORARRAY($N$5))&lt;=2,(COUNT(_xlfn.ANCHORARRAY($N$5))-_xlfn.XMATCH($N35,_xlfn.ANCHORARRAY($N$5))+1)&lt;=2),
OR(COUNT(_xlfn._xlws.FILTER($F$101:$F$108,($F$101:$F$108=AA$3)*($G$101:$G$108=$N35)))=1,
        ISODD(COUNT(_xlfn._xlws.SORT(_xlfn._xlws.FILTER($G$101:$G$108,($F$101:$F$108=AA$3)*($G$101:$G$108&lt;=$N35)))))),
OR(COUNT(_xlfn._xlws.FILTER($F$101:$F$108,($F$101:$F$108=AA$3)*($G$101:$G$108=$N35)))=1,
        ISODD(COUNT(_xlfn._xlws.SORT(_xlfn._xlws.FILTER($F$101:$F$108,($G$101:$G$108=$N35)*($F$101:$F$108&lt;=AA$3))))))
),$L$8,""))</f>
        <v>0.4</v>
      </c>
      <c r="AB35" s="21" t="str" cm="1">
        <f t="array" ref="AB35">IFERROR(ROUND(_xlfn.XLOOKUP(AB$3&amp;$N35,$F$3:$F$643&amp;$G$3:$G$643,$H$3:$H$643,""),2),
                   IF(OR(
                             OR(_xlfn.XMATCH(AB$3,_xlfn.ANCHORARRAY($P$3))&lt;=2,(COUNT(_xlfn.ANCHORARRAY($P$3))-_xlfn.XMATCH(AB$3,_xlfn.ANCHORARRAY($P$3))+1)&lt;=2),
                             OR(_xlfn.XMATCH($N35,_xlfn.ANCHORARRAY($N$5))&lt;=2,(COUNT(_xlfn.ANCHORARRAY($N$5))-_xlfn.XMATCH($N35,_xlfn.ANCHORARRAY($N$5))+1)&lt;=2),
OR(COUNT(_xlfn._xlws.FILTER($F$101:$F$108,($F$101:$F$108=AB$3)*($G$101:$G$108=$N35)))=1,
        ISODD(COUNT(_xlfn._xlws.SORT(_xlfn._xlws.FILTER($G$101:$G$108,($F$101:$F$108=AB$3)*($G$101:$G$108&lt;=$N35)))))),
OR(COUNT(_xlfn._xlws.FILTER($F$101:$F$108,($F$101:$F$108=AB$3)*($G$101:$G$108=$N35)))=1,
        ISODD(COUNT(_xlfn._xlws.SORT(_xlfn._xlws.FILTER($F$101:$F$108,($G$101:$G$108=$N35)*($F$101:$F$108&lt;=AB$3))))))
),$L$8,""))</f>
        <v/>
      </c>
      <c r="AC35" s="21" cm="1">
        <f t="array" ref="AC35">IFERROR(ROUND(_xlfn.XLOOKUP(AC$3&amp;$N35,$F$3:$F$643&amp;$G$3:$G$643,$H$3:$H$643,""),2),
                   IF(OR(
                             OR(_xlfn.XMATCH(AC$3,_xlfn.ANCHORARRAY($P$3))&lt;=2,(COUNT(_xlfn.ANCHORARRAY($P$3))-_xlfn.XMATCH(AC$3,_xlfn.ANCHORARRAY($P$3))+1)&lt;=2),
                             OR(_xlfn.XMATCH($N35,_xlfn.ANCHORARRAY($N$5))&lt;=2,(COUNT(_xlfn.ANCHORARRAY($N$5))-_xlfn.XMATCH($N35,_xlfn.ANCHORARRAY($N$5))+1)&lt;=2),
OR(COUNT(_xlfn._xlws.FILTER($F$101:$F$108,($F$101:$F$108=AC$3)*($G$101:$G$108=$N35)))=1,
        ISODD(COUNT(_xlfn._xlws.SORT(_xlfn._xlws.FILTER($G$101:$G$108,($F$101:$F$108=AC$3)*($G$101:$G$108&lt;=$N35)))))),
OR(COUNT(_xlfn._xlws.FILTER($F$101:$F$108,($F$101:$F$108=AC$3)*($G$101:$G$108=$N35)))=1,
        ISODD(COUNT(_xlfn._xlws.SORT(_xlfn._xlws.FILTER($F$101:$F$108,($G$101:$G$108=$N35)*($F$101:$F$108&lt;=AC$3))))))
),$L$8,""))</f>
        <v>0</v>
      </c>
      <c r="AD35" s="21" cm="1">
        <f t="array" ref="AD35">IFERROR(ROUND(_xlfn.XLOOKUP(AD$3&amp;$N35,$F$3:$F$643&amp;$G$3:$G$643,$H$3:$H$643,""),2),
                   IF(OR(
                             OR(_xlfn.XMATCH(AD$3,_xlfn.ANCHORARRAY($P$3))&lt;=2,(COUNT(_xlfn.ANCHORARRAY($P$3))-_xlfn.XMATCH(AD$3,_xlfn.ANCHORARRAY($P$3))+1)&lt;=2),
                             OR(_xlfn.XMATCH($N35,_xlfn.ANCHORARRAY($N$5))&lt;=2,(COUNT(_xlfn.ANCHORARRAY($N$5))-_xlfn.XMATCH($N35,_xlfn.ANCHORARRAY($N$5))+1)&lt;=2),
OR(COUNT(_xlfn._xlws.FILTER($F$101:$F$108,($F$101:$F$108=AD$3)*($G$101:$G$108=$N35)))=1,
        ISODD(COUNT(_xlfn._xlws.SORT(_xlfn._xlws.FILTER($G$101:$G$108,($F$101:$F$108=AD$3)*($G$101:$G$108&lt;=$N35)))))),
OR(COUNT(_xlfn._xlws.FILTER($F$101:$F$108,($F$101:$F$108=AD$3)*($G$101:$G$108=$N35)))=1,
        ISODD(COUNT(_xlfn._xlws.SORT(_xlfn._xlws.FILTER($F$101:$F$108,($G$101:$G$108=$N35)*($F$101:$F$108&lt;=AD$3))))))
),$L$8,""))</f>
        <v>0</v>
      </c>
      <c r="AE35" s="21" cm="1">
        <f t="array" ref="AE35">IFERROR(ROUND(_xlfn.XLOOKUP(AE$3&amp;$N35,$F$3:$F$643&amp;$G$3:$G$643,$H$3:$H$643,""),2),
                   IF(OR(
                             OR(_xlfn.XMATCH(AE$3,_xlfn.ANCHORARRAY($P$3))&lt;=2,(COUNT(_xlfn.ANCHORARRAY($P$3))-_xlfn.XMATCH(AE$3,_xlfn.ANCHORARRAY($P$3))+1)&lt;=2),
                             OR(_xlfn.XMATCH($N35,_xlfn.ANCHORARRAY($N$5))&lt;=2,(COUNT(_xlfn.ANCHORARRAY($N$5))-_xlfn.XMATCH($N35,_xlfn.ANCHORARRAY($N$5))+1)&lt;=2),
OR(COUNT(_xlfn._xlws.FILTER($F$101:$F$108,($F$101:$F$108=AE$3)*($G$101:$G$108=$N35)))=1,
        ISODD(COUNT(_xlfn._xlws.SORT(_xlfn._xlws.FILTER($G$101:$G$108,($F$101:$F$108=AE$3)*($G$101:$G$108&lt;=$N35)))))),
OR(COUNT(_xlfn._xlws.FILTER($F$101:$F$108,($F$101:$F$108=AE$3)*($G$101:$G$108=$N35)))=1,
        ISODD(COUNT(_xlfn._xlws.SORT(_xlfn._xlws.FILTER($F$101:$F$108,($G$101:$G$108=$N35)*($F$101:$F$108&lt;=AE$3))))))
),$L$8,""))</f>
        <v>0.7</v>
      </c>
      <c r="AF35" s="21" t="str" cm="1">
        <f t="array" ref="AF35">IFERROR(ROUND(_xlfn.XLOOKUP(AF$3&amp;$N35,$F$3:$F$643&amp;$G$3:$G$643,$H$3:$H$643,""),2),
                   IF(OR(
                             OR(_xlfn.XMATCH(AF$3,_xlfn.ANCHORARRAY($P$3))&lt;=2,(COUNT(_xlfn.ANCHORARRAY($P$3))-_xlfn.XMATCH(AF$3,_xlfn.ANCHORARRAY($P$3))+1)&lt;=2),
                             OR(_xlfn.XMATCH($N35,_xlfn.ANCHORARRAY($N$5))&lt;=2,(COUNT(_xlfn.ANCHORARRAY($N$5))-_xlfn.XMATCH($N35,_xlfn.ANCHORARRAY($N$5))+1)&lt;=2),
OR(COUNT(_xlfn._xlws.FILTER($F$101:$F$108,($F$101:$F$108=AF$3)*($G$101:$G$108=$N35)))=1,
        ISODD(COUNT(_xlfn._xlws.SORT(_xlfn._xlws.FILTER($G$101:$G$108,($F$101:$F$108=AF$3)*($G$101:$G$108&lt;=$N35)))))),
OR(COUNT(_xlfn._xlws.FILTER($F$101:$F$108,($F$101:$F$108=AF$3)*($G$101:$G$108=$N35)))=1,
        ISODD(COUNT(_xlfn._xlws.SORT(_xlfn._xlws.FILTER($F$101:$F$108,($G$101:$G$108=$N35)*($F$101:$F$108&lt;=AF$3))))))
),$L$8,""))</f>
        <v/>
      </c>
      <c r="AG35" s="21" cm="1">
        <f t="array" ref="AG35">IFERROR(ROUND(_xlfn.XLOOKUP(AG$3&amp;$N35,$F$3:$F$643&amp;$G$3:$G$643,$H$3:$H$643,""),2),
                   IF(OR(
                             OR(_xlfn.XMATCH(AG$3,_xlfn.ANCHORARRAY($P$3))&lt;=2,(COUNT(_xlfn.ANCHORARRAY($P$3))-_xlfn.XMATCH(AG$3,_xlfn.ANCHORARRAY($P$3))+1)&lt;=2),
                             OR(_xlfn.XMATCH($N35,_xlfn.ANCHORARRAY($N$5))&lt;=2,(COUNT(_xlfn.ANCHORARRAY($N$5))-_xlfn.XMATCH($N35,_xlfn.ANCHORARRAY($N$5))+1)&lt;=2),
OR(COUNT(_xlfn._xlws.FILTER($F$101:$F$108,($F$101:$F$108=AG$3)*($G$101:$G$108=$N35)))=1,
        ISODD(COUNT(_xlfn._xlws.SORT(_xlfn._xlws.FILTER($G$101:$G$108,($F$101:$F$108=AG$3)*($G$101:$G$108&lt;=$N35)))))),
OR(COUNT(_xlfn._xlws.FILTER($F$101:$F$108,($F$101:$F$108=AG$3)*($G$101:$G$108=$N35)))=1,
        ISODD(COUNT(_xlfn._xlws.SORT(_xlfn._xlws.FILTER($F$101:$F$108,($G$101:$G$108=$N35)*($F$101:$F$108&lt;=AG$3))))))
),$L$8,""))</f>
        <v>0.5</v>
      </c>
      <c r="AH35" s="21" cm="1">
        <f t="array" ref="AH35">IFERROR(ROUND(_xlfn.XLOOKUP(AH$3&amp;$N35,$F$3:$F$643&amp;$G$3:$G$643,$H$3:$H$643,""),2),
                   IF(OR(
                             OR(_xlfn.XMATCH(AH$3,_xlfn.ANCHORARRAY($P$3))&lt;=2,(COUNT(_xlfn.ANCHORARRAY($P$3))-_xlfn.XMATCH(AH$3,_xlfn.ANCHORARRAY($P$3))+1)&lt;=2),
                             OR(_xlfn.XMATCH($N35,_xlfn.ANCHORARRAY($N$5))&lt;=2,(COUNT(_xlfn.ANCHORARRAY($N$5))-_xlfn.XMATCH($N35,_xlfn.ANCHORARRAY($N$5))+1)&lt;=2),
OR(COUNT(_xlfn._xlws.FILTER($F$101:$F$108,($F$101:$F$108=AH$3)*($G$101:$G$108=$N35)))=1,
        ISODD(COUNT(_xlfn._xlws.SORT(_xlfn._xlws.FILTER($G$101:$G$108,($F$101:$F$108=AH$3)*($G$101:$G$108&lt;=$N35)))))),
OR(COUNT(_xlfn._xlws.FILTER($F$101:$F$108,($F$101:$F$108=AH$3)*($G$101:$G$108=$N35)))=1,
        ISODD(COUNT(_xlfn._xlws.SORT(_xlfn._xlws.FILTER($F$101:$F$108,($G$101:$G$108=$N35)*($F$101:$F$108&lt;=AH$3))))))
),$L$8,""))</f>
        <v>0</v>
      </c>
      <c r="AI35" s="21" cm="1">
        <f t="array" ref="AI35">IFERROR(ROUND(_xlfn.XLOOKUP(AI$3&amp;$N35,$F$3:$F$643&amp;$G$3:$G$643,$H$3:$H$643,""),2),
                   IF(OR(
                             OR(_xlfn.XMATCH(AI$3,_xlfn.ANCHORARRAY($P$3))&lt;=2,(COUNT(_xlfn.ANCHORARRAY($P$3))-_xlfn.XMATCH(AI$3,_xlfn.ANCHORARRAY($P$3))+1)&lt;=2),
                             OR(_xlfn.XMATCH($N35,_xlfn.ANCHORARRAY($N$5))&lt;=2,(COUNT(_xlfn.ANCHORARRAY($N$5))-_xlfn.XMATCH($N35,_xlfn.ANCHORARRAY($N$5))+1)&lt;=2),
OR(COUNT(_xlfn._xlws.FILTER($F$101:$F$108,($F$101:$F$108=AI$3)*($G$101:$G$108=$N35)))=1,
        ISODD(COUNT(_xlfn._xlws.SORT(_xlfn._xlws.FILTER($G$101:$G$108,($F$101:$F$108=AI$3)*($G$101:$G$108&lt;=$N35)))))),
OR(COUNT(_xlfn._xlws.FILTER($F$101:$F$108,($F$101:$F$108=AI$3)*($G$101:$G$108=$N35)))=1,
        ISODD(COUNT(_xlfn._xlws.SORT(_xlfn._xlws.FILTER($F$101:$F$108,($G$101:$G$108=$N35)*($F$101:$F$108&lt;=AI$3))))))
),$L$8,""))</f>
        <v>0.4</v>
      </c>
      <c r="AJ35" s="21" cm="1">
        <f t="array" ref="AJ35">IFERROR(ROUND(_xlfn.XLOOKUP(AJ$3&amp;$N35,$F$3:$F$643&amp;$G$3:$G$643,$H$3:$H$643,""),2),
                   IF(OR(
                             OR(_xlfn.XMATCH(AJ$3,_xlfn.ANCHORARRAY($P$3))&lt;=2,(COUNT(_xlfn.ANCHORARRAY($P$3))-_xlfn.XMATCH(AJ$3,_xlfn.ANCHORARRAY($P$3))+1)&lt;=2),
                             OR(_xlfn.XMATCH($N35,_xlfn.ANCHORARRAY($N$5))&lt;=2,(COUNT(_xlfn.ANCHORARRAY($N$5))-_xlfn.XMATCH($N35,_xlfn.ANCHORARRAY($N$5))+1)&lt;=2),
OR(COUNT(_xlfn._xlws.FILTER($F$101:$F$108,($F$101:$F$108=AJ$3)*($G$101:$G$108=$N35)))=1,
        ISODD(COUNT(_xlfn._xlws.SORT(_xlfn._xlws.FILTER($G$101:$G$108,($F$101:$F$108=AJ$3)*($G$101:$G$108&lt;=$N35)))))),
OR(COUNT(_xlfn._xlws.FILTER($F$101:$F$108,($F$101:$F$108=AJ$3)*($G$101:$G$108=$N35)))=1,
        ISODD(COUNT(_xlfn._xlws.SORT(_xlfn._xlws.FILTER($F$101:$F$108,($G$101:$G$108=$N35)*($F$101:$F$108&lt;=AJ$3))))))
),$L$8,""))</f>
        <v>0.4</v>
      </c>
      <c r="AK35" s="21" t="str" cm="1">
        <f t="array" ref="AK35">IFERROR(ROUND(_xlfn.XLOOKUP(AK$3&amp;$N35,$F$3:$F$643&amp;$G$3:$G$643,$H$3:$H$643,""),2),
                   IF(OR(
                             OR(_xlfn.XMATCH(AK$3,_xlfn.ANCHORARRAY($P$3))&lt;=2,(COUNT(_xlfn.ANCHORARRAY($P$3))-_xlfn.XMATCH(AK$3,_xlfn.ANCHORARRAY($P$3))+1)&lt;=2),
                             OR(_xlfn.XMATCH($N35,_xlfn.ANCHORARRAY($N$5))&lt;=2,(COUNT(_xlfn.ANCHORARRAY($N$5))-_xlfn.XMATCH($N35,_xlfn.ANCHORARRAY($N$5))+1)&lt;=2),
OR(COUNT(_xlfn._xlws.FILTER($F$101:$F$108,($F$101:$F$108=AK$3)*($G$101:$G$108=$N35)))=1,
        ISODD(COUNT(_xlfn._xlws.SORT(_xlfn._xlws.FILTER($G$101:$G$108,($F$101:$F$108=AK$3)*($G$101:$G$108&lt;=$N35)))))),
OR(COUNT(_xlfn._xlws.FILTER($F$101:$F$108,($F$101:$F$108=AK$3)*($G$101:$G$108=$N35)))=1,
        ISODD(COUNT(_xlfn._xlws.SORT(_xlfn._xlws.FILTER($F$101:$F$108,($G$101:$G$108=$N35)*($F$101:$F$108&lt;=AK$3))))))
),$L$8,""))</f>
        <v/>
      </c>
      <c r="AL35" s="21" cm="1">
        <f t="array" ref="AL35">IFERROR(ROUND(_xlfn.XLOOKUP(AL$3&amp;$N35,$F$3:$F$643&amp;$G$3:$G$643,$H$3:$H$643,""),2),
                   IF(OR(
                             OR(_xlfn.XMATCH(AL$3,_xlfn.ANCHORARRAY($P$3))&lt;=2,(COUNT(_xlfn.ANCHORARRAY($P$3))-_xlfn.XMATCH(AL$3,_xlfn.ANCHORARRAY($P$3))+1)&lt;=2),
                             OR(_xlfn.XMATCH($N35,_xlfn.ANCHORARRAY($N$5))&lt;=2,(COUNT(_xlfn.ANCHORARRAY($N$5))-_xlfn.XMATCH($N35,_xlfn.ANCHORARRAY($N$5))+1)&lt;=2),
OR(COUNT(_xlfn._xlws.FILTER($F$101:$F$108,($F$101:$F$108=AL$3)*($G$101:$G$108=$N35)))=1,
        ISODD(COUNT(_xlfn._xlws.SORT(_xlfn._xlws.FILTER($G$101:$G$108,($F$101:$F$108=AL$3)*($G$101:$G$108&lt;=$N35)))))),
OR(COUNT(_xlfn._xlws.FILTER($F$101:$F$108,($F$101:$F$108=AL$3)*($G$101:$G$108=$N35)))=1,
        ISODD(COUNT(_xlfn._xlws.SORT(_xlfn._xlws.FILTER($F$101:$F$108,($G$101:$G$108=$N35)*($F$101:$F$108&lt;=AL$3))))))
),$L$8,""))</f>
        <v>0</v>
      </c>
      <c r="AM35" s="21" t="str" cm="1">
        <f t="array" ref="AM35">IFERROR(ROUND(_xlfn.XLOOKUP(AM$3&amp;$N35,$F$3:$F$643&amp;$G$3:$G$643,$H$3:$H$643,""),2),
                   IF(OR(
                             OR(_xlfn.XMATCH(AM$3,_xlfn.ANCHORARRAY($P$3))&lt;=2,(COUNT(_xlfn.ANCHORARRAY($P$3))-_xlfn.XMATCH(AM$3,_xlfn.ANCHORARRAY($P$3))+1)&lt;=2),
                             OR(_xlfn.XMATCH($N35,_xlfn.ANCHORARRAY($N$5))&lt;=2,(COUNT(_xlfn.ANCHORARRAY($N$5))-_xlfn.XMATCH($N35,_xlfn.ANCHORARRAY($N$5))+1)&lt;=2),
OR(COUNT(_xlfn._xlws.FILTER($F$101:$F$108,($F$101:$F$108=AM$3)*($G$101:$G$108=$N35)))=1,
        ISODD(COUNT(_xlfn._xlws.SORT(_xlfn._xlws.FILTER($G$101:$G$108,($F$101:$F$108=AM$3)*($G$101:$G$108&lt;=$N35)))))),
OR(COUNT(_xlfn._xlws.FILTER($F$101:$F$108,($F$101:$F$108=AM$3)*($G$101:$G$108=$N35)))=1,
        ISODD(COUNT(_xlfn._xlws.SORT(_xlfn._xlws.FILTER($F$101:$F$108,($G$101:$G$108=$N35)*($F$101:$F$108&lt;=AM$3))))))
),$L$8,""))</f>
        <v/>
      </c>
      <c r="AN35" s="21" t="str" cm="1">
        <f t="array" ref="AN35">IFERROR(ROUND(_xlfn.XLOOKUP(AN$3&amp;$N35,$F$3:$F$643&amp;$G$3:$G$643,$H$3:$H$643,""),2),
                   IF(OR(
                             OR(_xlfn.XMATCH(AN$3,_xlfn.ANCHORARRAY($P$3))&lt;=2,(COUNT(_xlfn.ANCHORARRAY($P$3))-_xlfn.XMATCH(AN$3,_xlfn.ANCHORARRAY($P$3))+1)&lt;=2),
                             OR(_xlfn.XMATCH($N35,_xlfn.ANCHORARRAY($N$5))&lt;=2,(COUNT(_xlfn.ANCHORARRAY($N$5))-_xlfn.XMATCH($N35,_xlfn.ANCHORARRAY($N$5))+1)&lt;=2),
OR(COUNT(_xlfn._xlws.FILTER($F$101:$F$108,($F$101:$F$108=AN$3)*($G$101:$G$108=$N35)))=1,
        ISODD(COUNT(_xlfn._xlws.SORT(_xlfn._xlws.FILTER($G$101:$G$108,($F$101:$F$108=AN$3)*($G$101:$G$108&lt;=$N35)))))),
OR(COUNT(_xlfn._xlws.FILTER($F$101:$F$108,($F$101:$F$108=AN$3)*($G$101:$G$108=$N35)))=1,
        ISODD(COUNT(_xlfn._xlws.SORT(_xlfn._xlws.FILTER($F$101:$F$108,($G$101:$G$108=$N35)*($F$101:$F$108&lt;=AN$3))))))
),$L$8,""))</f>
        <v/>
      </c>
      <c r="AO35" s="21" t="str" cm="1">
        <f t="array" ref="AO35">IFERROR(ROUND(_xlfn.XLOOKUP(AO$3&amp;$N35,$F$3:$F$643&amp;$G$3:$G$643,$H$3:$H$643,""),2),
                   IF(OR(
                             OR(_xlfn.XMATCH(AO$3,_xlfn.ANCHORARRAY($P$3))&lt;=2,(COUNT(_xlfn.ANCHORARRAY($P$3))-_xlfn.XMATCH(AO$3,_xlfn.ANCHORARRAY($P$3))+1)&lt;=2),
                             OR(_xlfn.XMATCH($N35,_xlfn.ANCHORARRAY($N$5))&lt;=2,(COUNT(_xlfn.ANCHORARRAY($N$5))-_xlfn.XMATCH($N35,_xlfn.ANCHORARRAY($N$5))+1)&lt;=2),
OR(COUNT(_xlfn._xlws.FILTER($F$101:$F$108,($F$101:$F$108=AO$3)*($G$101:$G$108=$N35)))=1,
        ISODD(COUNT(_xlfn._xlws.SORT(_xlfn._xlws.FILTER($G$101:$G$108,($F$101:$F$108=AO$3)*($G$101:$G$108&lt;=$N35)))))),
OR(COUNT(_xlfn._xlws.FILTER($F$101:$F$108,($F$101:$F$108=AO$3)*($G$101:$G$108=$N35)))=1,
        ISODD(COUNT(_xlfn._xlws.SORT(_xlfn._xlws.FILTER($F$101:$F$108,($G$101:$G$108=$N35)*($F$101:$F$108&lt;=AO$3))))))
),$L$8,""))</f>
        <v/>
      </c>
      <c r="AP35" s="21" cm="1">
        <f t="array" ref="AP35">IFERROR(ROUND(_xlfn.XLOOKUP(AP$3&amp;$N35,$F$3:$F$643&amp;$G$3:$G$643,$H$3:$H$643,""),2),
                   IF(OR(
                             OR(_xlfn.XMATCH(AP$3,_xlfn.ANCHORARRAY($P$3))&lt;=2,(COUNT(_xlfn.ANCHORARRAY($P$3))-_xlfn.XMATCH(AP$3,_xlfn.ANCHORARRAY($P$3))+1)&lt;=2),
                             OR(_xlfn.XMATCH($N35,_xlfn.ANCHORARRAY($N$5))&lt;=2,(COUNT(_xlfn.ANCHORARRAY($N$5))-_xlfn.XMATCH($N35,_xlfn.ANCHORARRAY($N$5))+1)&lt;=2),
OR(COUNT(_xlfn._xlws.FILTER($F$101:$F$108,($F$101:$F$108=AP$3)*($G$101:$G$108=$N35)))=1,
        ISODD(COUNT(_xlfn._xlws.SORT(_xlfn._xlws.FILTER($G$101:$G$108,($F$101:$F$108=AP$3)*($G$101:$G$108&lt;=$N35)))))),
OR(COUNT(_xlfn._xlws.FILTER($F$101:$F$108,($F$101:$F$108=AP$3)*($G$101:$G$108=$N35)))=1,
        ISODD(COUNT(_xlfn._xlws.SORT(_xlfn._xlws.FILTER($F$101:$F$108,($G$101:$G$108=$N35)*($F$101:$F$108&lt;=AP$3))))))
),$L$8,""))</f>
        <v>0</v>
      </c>
      <c r="AQ35" s="21" t="str" cm="1">
        <f t="array" ref="AQ35">IFERROR(ROUND(_xlfn.XLOOKUP(AQ$3&amp;$N35,$F$3:$F$643&amp;$G$3:$G$643,$H$3:$H$643,""),2),
                   IF(OR(
                             OR(_xlfn.XMATCH(AQ$3,_xlfn.ANCHORARRAY($P$3))&lt;=2,(COUNT(_xlfn.ANCHORARRAY($P$3))-_xlfn.XMATCH(AQ$3,_xlfn.ANCHORARRAY($P$3))+1)&lt;=2),
                             OR(_xlfn.XMATCH($N35,_xlfn.ANCHORARRAY($N$5))&lt;=2,(COUNT(_xlfn.ANCHORARRAY($N$5))-_xlfn.XMATCH($N35,_xlfn.ANCHORARRAY($N$5))+1)&lt;=2),
OR(COUNT(_xlfn._xlws.FILTER($F$101:$F$108,($F$101:$F$108=AQ$3)*($G$101:$G$108=$N35)))=1,
        ISODD(COUNT(_xlfn._xlws.SORT(_xlfn._xlws.FILTER($G$101:$G$108,($F$101:$F$108=AQ$3)*($G$101:$G$108&lt;=$N35)))))),
OR(COUNT(_xlfn._xlws.FILTER($F$101:$F$108,($F$101:$F$108=AQ$3)*($G$101:$G$108=$N35)))=1,
        ISODD(COUNT(_xlfn._xlws.SORT(_xlfn._xlws.FILTER($F$101:$F$108,($G$101:$G$108=$N35)*($F$101:$F$108&lt;=AQ$3))))))
),$L$8,""))</f>
        <v/>
      </c>
      <c r="AR35" s="21" cm="1">
        <f t="array" ref="AR35">IFERROR(ROUND(_xlfn.XLOOKUP(AR$3&amp;$N35,$F$3:$F$643&amp;$G$3:$G$643,$H$3:$H$643,""),2),
                   IF(OR(
                             OR(_xlfn.XMATCH(AR$3,_xlfn.ANCHORARRAY($P$3))&lt;=2,(COUNT(_xlfn.ANCHORARRAY($P$3))-_xlfn.XMATCH(AR$3,_xlfn.ANCHORARRAY($P$3))+1)&lt;=2),
                             OR(_xlfn.XMATCH($N35,_xlfn.ANCHORARRAY($N$5))&lt;=2,(COUNT(_xlfn.ANCHORARRAY($N$5))-_xlfn.XMATCH($N35,_xlfn.ANCHORARRAY($N$5))+1)&lt;=2),
OR(COUNT(_xlfn._xlws.FILTER($F$101:$F$108,($F$101:$F$108=AR$3)*($G$101:$G$108=$N35)))=1,
        ISODD(COUNT(_xlfn._xlws.SORT(_xlfn._xlws.FILTER($G$101:$G$108,($F$101:$F$108=AR$3)*($G$101:$G$108&lt;=$N35)))))),
OR(COUNT(_xlfn._xlws.FILTER($F$101:$F$108,($F$101:$F$108=AR$3)*($G$101:$G$108=$N35)))=1,
        ISODD(COUNT(_xlfn._xlws.SORT(_xlfn._xlws.FILTER($F$101:$F$108,($G$101:$G$108=$N35)*($F$101:$F$108&lt;=AR$3))))))
),$L$8,""))</f>
        <v>0</v>
      </c>
      <c r="AS35" s="21" cm="1">
        <f t="array" ref="AS35">IFERROR(ROUND(_xlfn.XLOOKUP(AS$3&amp;$N35,$F$3:$F$643&amp;$G$3:$G$643,$H$3:$H$643,""),2),
                   IF(OR(
                             OR(_xlfn.XMATCH(AS$3,_xlfn.ANCHORARRAY($P$3))&lt;=2,(COUNT(_xlfn.ANCHORARRAY($P$3))-_xlfn.XMATCH(AS$3,_xlfn.ANCHORARRAY($P$3))+1)&lt;=2),
                             OR(_xlfn.XMATCH($N35,_xlfn.ANCHORARRAY($N$5))&lt;=2,(COUNT(_xlfn.ANCHORARRAY($N$5))-_xlfn.XMATCH($N35,_xlfn.ANCHORARRAY($N$5))+1)&lt;=2),
OR(COUNT(_xlfn._xlws.FILTER($F$101:$F$108,($F$101:$F$108=AS$3)*($G$101:$G$108=$N35)))=1,
        ISODD(COUNT(_xlfn._xlws.SORT(_xlfn._xlws.FILTER($G$101:$G$108,($F$101:$F$108=AS$3)*($G$101:$G$108&lt;=$N35)))))),
OR(COUNT(_xlfn._xlws.FILTER($F$101:$F$108,($F$101:$F$108=AS$3)*($G$101:$G$108=$N35)))=1,
        ISODD(COUNT(_xlfn._xlws.SORT(_xlfn._xlws.FILTER($F$101:$F$108,($G$101:$G$108=$N35)*($F$101:$F$108&lt;=AS$3))))))
),$L$8,""))</f>
        <v>0</v>
      </c>
      <c r="AT35" s="21" t="str" cm="1">
        <f t="array" ref="AT35">IFERROR(ROUND(_xlfn.XLOOKUP(AT$3&amp;$N35,$F$3:$F$643&amp;$G$3:$G$643,$H$3:$H$643,""),2),
                   IF(OR(
                             OR(_xlfn.XMATCH(AT$3,_xlfn.ANCHORARRAY($P$3))&lt;=2,(COUNT(_xlfn.ANCHORARRAY($P$3))-_xlfn.XMATCH(AT$3,_xlfn.ANCHORARRAY($P$3))+1)&lt;=2),
                             OR(_xlfn.XMATCH($N35,_xlfn.ANCHORARRAY($N$5))&lt;=2,(COUNT(_xlfn.ANCHORARRAY($N$5))-_xlfn.XMATCH($N35,_xlfn.ANCHORARRAY($N$5))+1)&lt;=2),
OR(COUNT(_xlfn._xlws.FILTER($F$101:$F$108,($F$101:$F$108=AT$3)*($G$101:$G$108=$N35)))=1,
        ISODD(COUNT(_xlfn._xlws.SORT(_xlfn._xlws.FILTER($G$101:$G$108,($F$101:$F$108=AT$3)*($G$101:$G$108&lt;=$N35)))))),
OR(COUNT(_xlfn._xlws.FILTER($F$101:$F$108,($F$101:$F$108=AT$3)*($G$101:$G$108=$N35)))=1,
        ISODD(COUNT(_xlfn._xlws.SORT(_xlfn._xlws.FILTER($F$101:$F$108,($G$101:$G$108=$N35)*($F$101:$F$108&lt;=AT$3))))))
),$L$8,""))</f>
        <v/>
      </c>
      <c r="AU35" s="21" cm="1">
        <f t="array" ref="AU35">IFERROR(ROUND(_xlfn.XLOOKUP(AU$3&amp;$N35,$F$3:$F$643&amp;$G$3:$G$643,$H$3:$H$643,""),2),
                   IF(OR(
                             OR(_xlfn.XMATCH(AU$3,_xlfn.ANCHORARRAY($P$3))&lt;=2,(COUNT(_xlfn.ANCHORARRAY($P$3))-_xlfn.XMATCH(AU$3,_xlfn.ANCHORARRAY($P$3))+1)&lt;=2),
                             OR(_xlfn.XMATCH($N35,_xlfn.ANCHORARRAY($N$5))&lt;=2,(COUNT(_xlfn.ANCHORARRAY($N$5))-_xlfn.XMATCH($N35,_xlfn.ANCHORARRAY($N$5))+1)&lt;=2),
OR(COUNT(_xlfn._xlws.FILTER($F$101:$F$108,($F$101:$F$108=AU$3)*($G$101:$G$108=$N35)))=1,
        ISODD(COUNT(_xlfn._xlws.SORT(_xlfn._xlws.FILTER($G$101:$G$108,($F$101:$F$108=AU$3)*($G$101:$G$108&lt;=$N35)))))),
OR(COUNT(_xlfn._xlws.FILTER($F$101:$F$108,($F$101:$F$108=AU$3)*($G$101:$G$108=$N35)))=1,
        ISODD(COUNT(_xlfn._xlws.SORT(_xlfn._xlws.FILTER($F$101:$F$108,($G$101:$G$108=$N35)*($F$101:$F$108&lt;=AU$3))))))
),$L$8,""))</f>
        <v>0</v>
      </c>
      <c r="AV35" s="21" cm="1">
        <f t="array" ref="AV35">IFERROR(ROUND(_xlfn.XLOOKUP(AV$3&amp;$N35,$F$3:$F$643&amp;$G$3:$G$643,$H$3:$H$643,""),2),
                   IF(OR(
                             OR(_xlfn.XMATCH(AV$3,_xlfn.ANCHORARRAY($P$3))&lt;=2,(COUNT(_xlfn.ANCHORARRAY($P$3))-_xlfn.XMATCH(AV$3,_xlfn.ANCHORARRAY($P$3))+1)&lt;=2),
                             OR(_xlfn.XMATCH($N35,_xlfn.ANCHORARRAY($N$5))&lt;=2,(COUNT(_xlfn.ANCHORARRAY($N$5))-_xlfn.XMATCH($N35,_xlfn.ANCHORARRAY($N$5))+1)&lt;=2),
OR(COUNT(_xlfn._xlws.FILTER($F$101:$F$108,($F$101:$F$108=AV$3)*($G$101:$G$108=$N35)))=1,
        ISODD(COUNT(_xlfn._xlws.SORT(_xlfn._xlws.FILTER($G$101:$G$108,($F$101:$F$108=AV$3)*($G$101:$G$108&lt;=$N35)))))),
OR(COUNT(_xlfn._xlws.FILTER($F$101:$F$108,($F$101:$F$108=AV$3)*($G$101:$G$108=$N35)))=1,
        ISODD(COUNT(_xlfn._xlws.SORT(_xlfn._xlws.FILTER($F$101:$F$108,($G$101:$G$108=$N35)*($F$101:$F$108&lt;=AV$3))))))
),$L$8,""))</f>
        <v>-9</v>
      </c>
      <c r="AW35" s="21" cm="1">
        <f t="array" ref="AW35">IFERROR(ROUND(_xlfn.XLOOKUP(AW$3&amp;$N35,$F$3:$F$643&amp;$G$3:$G$643,$H$3:$H$643,""),2),
                   IF(OR(
                             OR(_xlfn.XMATCH(AW$3,_xlfn.ANCHORARRAY($P$3))&lt;=2,(COUNT(_xlfn.ANCHORARRAY($P$3))-_xlfn.XMATCH(AW$3,_xlfn.ANCHORARRAY($P$3))+1)&lt;=2),
                             OR(_xlfn.XMATCH($N35,_xlfn.ANCHORARRAY($N$5))&lt;=2,(COUNT(_xlfn.ANCHORARRAY($N$5))-_xlfn.XMATCH($N35,_xlfn.ANCHORARRAY($N$5))+1)&lt;=2),
OR(COUNT(_xlfn._xlws.FILTER($F$101:$F$108,($F$101:$F$108=AW$3)*($G$101:$G$108=$N35)))=1,
        ISODD(COUNT(_xlfn._xlws.SORT(_xlfn._xlws.FILTER($G$101:$G$108,($F$101:$F$108=AW$3)*($G$101:$G$108&lt;=$N35)))))),
OR(COUNT(_xlfn._xlws.FILTER($F$101:$F$108,($F$101:$F$108=AW$3)*($G$101:$G$108=$N35)))=1,
        ISODD(COUNT(_xlfn._xlws.SORT(_xlfn._xlws.FILTER($F$101:$F$108,($G$101:$G$108=$N35)*($F$101:$F$108&lt;=AW$3))))))
),$L$8,""))</f>
        <v>-9</v>
      </c>
      <c r="AX35" s="21"/>
      <c r="AY35" s="21"/>
      <c r="AZ35" s="15"/>
      <c r="BA35" s="77"/>
      <c r="BB35" s="98" t="str">
        <f t="shared" si="5"/>
        <v xml:space="preserve">-9-900.40.4000.70.500.40.400000-9-9; </v>
      </c>
      <c r="BC35" s="98" t="s">
        <v>590</v>
      </c>
      <c r="BD35" s="77"/>
      <c r="BE35" s="77"/>
      <c r="BF35" s="77"/>
      <c r="BG35" s="77"/>
      <c r="BH35" s="77"/>
      <c r="BK35" s="7">
        <v>33</v>
      </c>
    </row>
    <row r="36" spans="2:63" ht="20.100000000000001" customHeight="1" x14ac:dyDescent="0.3">
      <c r="B36" s="9" t="s">
        <v>477</v>
      </c>
      <c r="C36" s="17">
        <f t="shared" si="1"/>
        <v>45.9754</v>
      </c>
      <c r="D36" s="18">
        <f t="shared" si="1"/>
        <v>120.82089999999999</v>
      </c>
      <c r="E36" s="64">
        <f t="shared" si="1"/>
        <v>-9</v>
      </c>
      <c r="F36" s="17">
        <f t="shared" si="2"/>
        <v>2.95</v>
      </c>
      <c r="G36" s="18">
        <f t="shared" si="3"/>
        <v>15.77</v>
      </c>
      <c r="H36" s="19">
        <f t="shared" si="4"/>
        <v>-9</v>
      </c>
      <c r="I36" s="8" t="str" cm="1">
        <f t="array" ref="I36">_xlfn.CONCAT(ROUND(F36:H36,2)&amp;", ")</f>
        <v xml:space="preserve">2.95, 15.77, -9, </v>
      </c>
      <c r="J36" s="8"/>
      <c r="L36"/>
      <c r="N36" s="31">
        <v>4.7699999999999996</v>
      </c>
      <c r="O36" s="15"/>
      <c r="P36" s="21" cm="1">
        <f t="array" ref="P36">IFERROR(ROUND(_xlfn.XLOOKUP(P$3&amp;$N36,$F$3:$F$643&amp;$G$3:$G$643,$H$3:$H$643,""),2),
                   IF(OR(
                             OR(_xlfn.XMATCH(P$3,_xlfn.ANCHORARRAY($P$3))&lt;=2,(COUNT(_xlfn.ANCHORARRAY($P$3))-_xlfn.XMATCH(P$3,_xlfn.ANCHORARRAY($P$3))+1)&lt;=2),
                             OR(_xlfn.XMATCH($N36,_xlfn.ANCHORARRAY($N$5))&lt;=2,(COUNT(_xlfn.ANCHORARRAY($N$5))-_xlfn.XMATCH($N36,_xlfn.ANCHORARRAY($N$5))+1)&lt;=2),
OR(COUNT(_xlfn._xlws.FILTER($F$101:$F$108,($F$101:$F$108=P$3)*($G$101:$G$108=$N36)))=1,
        ISODD(COUNT(_xlfn._xlws.SORT(_xlfn._xlws.FILTER($G$101:$G$108,($F$101:$F$108=P$3)*($G$101:$G$108&lt;=$N36)))))),
OR(COUNT(_xlfn._xlws.FILTER($F$101:$F$108,($F$101:$F$108=P$3)*($G$101:$G$108=$N36)))=1,
        ISODD(COUNT(_xlfn._xlws.SORT(_xlfn._xlws.FILTER($F$101:$F$108,($G$101:$G$108=$N36)*($F$101:$F$108&lt;=P$3))))))
),$L$8,""))</f>
        <v>-9</v>
      </c>
      <c r="Q36" s="21" cm="1">
        <f t="array" ref="Q36">IFERROR(ROUND(_xlfn.XLOOKUP(Q$3&amp;$N36,$F$3:$F$643&amp;$G$3:$G$643,$H$3:$H$643,""),2),
                   IF(OR(
                             OR(_xlfn.XMATCH(Q$3,_xlfn.ANCHORARRAY($P$3))&lt;=2,(COUNT(_xlfn.ANCHORARRAY($P$3))-_xlfn.XMATCH(Q$3,_xlfn.ANCHORARRAY($P$3))+1)&lt;=2),
                             OR(_xlfn.XMATCH($N36,_xlfn.ANCHORARRAY($N$5))&lt;=2,(COUNT(_xlfn.ANCHORARRAY($N$5))-_xlfn.XMATCH($N36,_xlfn.ANCHORARRAY($N$5))+1)&lt;=2),
OR(COUNT(_xlfn._xlws.FILTER($F$101:$F$108,($F$101:$F$108=Q$3)*($G$101:$G$108=$N36)))=1,
        ISODD(COUNT(_xlfn._xlws.SORT(_xlfn._xlws.FILTER($G$101:$G$108,($F$101:$F$108=Q$3)*($G$101:$G$108&lt;=$N36)))))),
OR(COUNT(_xlfn._xlws.FILTER($F$101:$F$108,($F$101:$F$108=Q$3)*($G$101:$G$108=$N36)))=1,
        ISODD(COUNT(_xlfn._xlws.SORT(_xlfn._xlws.FILTER($F$101:$F$108,($G$101:$G$108=$N36)*($F$101:$F$108&lt;=Q$3))))))
),$L$8,""))</f>
        <v>-9</v>
      </c>
      <c r="R36" s="21" cm="1">
        <f t="array" ref="R36">IFERROR(ROUND(_xlfn.XLOOKUP(R$3&amp;$N36,$F$3:$F$643&amp;$G$3:$G$643,$H$3:$H$643,""),2),
                   IF(OR(
                             OR(_xlfn.XMATCH(R$3,_xlfn.ANCHORARRAY($P$3))&lt;=2,(COUNT(_xlfn.ANCHORARRAY($P$3))-_xlfn.XMATCH(R$3,_xlfn.ANCHORARRAY($P$3))+1)&lt;=2),
                             OR(_xlfn.XMATCH($N36,_xlfn.ANCHORARRAY($N$5))&lt;=2,(COUNT(_xlfn.ANCHORARRAY($N$5))-_xlfn.XMATCH($N36,_xlfn.ANCHORARRAY($N$5))+1)&lt;=2),
OR(COUNT(_xlfn._xlws.FILTER($F$101:$F$108,($F$101:$F$108=R$3)*($G$101:$G$108=$N36)))=1,
        ISODD(COUNT(_xlfn._xlws.SORT(_xlfn._xlws.FILTER($G$101:$G$108,($F$101:$F$108=R$3)*($G$101:$G$108&lt;=$N36)))))),
OR(COUNT(_xlfn._xlws.FILTER($F$101:$F$108,($F$101:$F$108=R$3)*($G$101:$G$108=$N36)))=1,
        ISODD(COUNT(_xlfn._xlws.SORT(_xlfn._xlws.FILTER($F$101:$F$108,($G$101:$G$108=$N36)*($F$101:$F$108&lt;=R$3))))))
),$L$8,""))</f>
        <v>0</v>
      </c>
      <c r="S36" s="21" t="str" cm="1">
        <f t="array" ref="S36">IFERROR(ROUND(_xlfn.XLOOKUP(S$3&amp;$N36,$F$3:$F$643&amp;$G$3:$G$643,$H$3:$H$643,""),2),
                   IF(OR(
                             OR(_xlfn.XMATCH(S$3,_xlfn.ANCHORARRAY($P$3))&lt;=2,(COUNT(_xlfn.ANCHORARRAY($P$3))-_xlfn.XMATCH(S$3,_xlfn.ANCHORARRAY($P$3))+1)&lt;=2),
                             OR(_xlfn.XMATCH($N36,_xlfn.ANCHORARRAY($N$5))&lt;=2,(COUNT(_xlfn.ANCHORARRAY($N$5))-_xlfn.XMATCH($N36,_xlfn.ANCHORARRAY($N$5))+1)&lt;=2),
OR(COUNT(_xlfn._xlws.FILTER($F$101:$F$108,($F$101:$F$108=S$3)*($G$101:$G$108=$N36)))=1,
        ISODD(COUNT(_xlfn._xlws.SORT(_xlfn._xlws.FILTER($G$101:$G$108,($F$101:$F$108=S$3)*($G$101:$G$108&lt;=$N36)))))),
OR(COUNT(_xlfn._xlws.FILTER($F$101:$F$108,($F$101:$F$108=S$3)*($G$101:$G$108=$N36)))=1,
        ISODD(COUNT(_xlfn._xlws.SORT(_xlfn._xlws.FILTER($F$101:$F$108,($G$101:$G$108=$N36)*($F$101:$F$108&lt;=S$3))))))
),$L$8,""))</f>
        <v/>
      </c>
      <c r="T36" s="21" cm="1">
        <f t="array" ref="T36">IFERROR(ROUND(_xlfn.XLOOKUP(T$3&amp;$N36,$F$3:$F$643&amp;$G$3:$G$643,$H$3:$H$643,""),2),
                   IF(OR(
                             OR(_xlfn.XMATCH(T$3,_xlfn.ANCHORARRAY($P$3))&lt;=2,(COUNT(_xlfn.ANCHORARRAY($P$3))-_xlfn.XMATCH(T$3,_xlfn.ANCHORARRAY($P$3))+1)&lt;=2),
                             OR(_xlfn.XMATCH($N36,_xlfn.ANCHORARRAY($N$5))&lt;=2,(COUNT(_xlfn.ANCHORARRAY($N$5))-_xlfn.XMATCH($N36,_xlfn.ANCHORARRAY($N$5))+1)&lt;=2),
OR(COUNT(_xlfn._xlws.FILTER($F$101:$F$108,($F$101:$F$108=T$3)*($G$101:$G$108=$N36)))=1,
        ISODD(COUNT(_xlfn._xlws.SORT(_xlfn._xlws.FILTER($G$101:$G$108,($F$101:$F$108=T$3)*($G$101:$G$108&lt;=$N36)))))),
OR(COUNT(_xlfn._xlws.FILTER($F$101:$F$108,($F$101:$F$108=T$3)*($G$101:$G$108=$N36)))=1,
        ISODD(COUNT(_xlfn._xlws.SORT(_xlfn._xlws.FILTER($F$101:$F$108,($G$101:$G$108=$N36)*($F$101:$F$108&lt;=T$3))))))
),$L$8,""))</f>
        <v>-0.4</v>
      </c>
      <c r="U36" s="21" t="str" cm="1">
        <f t="array" ref="U36">IFERROR(ROUND(_xlfn.XLOOKUP(U$3&amp;$N36,$F$3:$F$643&amp;$G$3:$G$643,$H$3:$H$643,""),2),
                   IF(OR(
                             OR(_xlfn.XMATCH(U$3,_xlfn.ANCHORARRAY($P$3))&lt;=2,(COUNT(_xlfn.ANCHORARRAY($P$3))-_xlfn.XMATCH(U$3,_xlfn.ANCHORARRAY($P$3))+1)&lt;=2),
                             OR(_xlfn.XMATCH($N36,_xlfn.ANCHORARRAY($N$5))&lt;=2,(COUNT(_xlfn.ANCHORARRAY($N$5))-_xlfn.XMATCH($N36,_xlfn.ANCHORARRAY($N$5))+1)&lt;=2),
OR(COUNT(_xlfn._xlws.FILTER($F$101:$F$108,($F$101:$F$108=U$3)*($G$101:$G$108=$N36)))=1,
        ISODD(COUNT(_xlfn._xlws.SORT(_xlfn._xlws.FILTER($G$101:$G$108,($F$101:$F$108=U$3)*($G$101:$G$108&lt;=$N36)))))),
OR(COUNT(_xlfn._xlws.FILTER($F$101:$F$108,($F$101:$F$108=U$3)*($G$101:$G$108=$N36)))=1,
        ISODD(COUNT(_xlfn._xlws.SORT(_xlfn._xlws.FILTER($F$101:$F$108,($G$101:$G$108=$N36)*($F$101:$F$108&lt;=U$3))))))
),$L$8,""))</f>
        <v/>
      </c>
      <c r="V36" s="21" t="str" cm="1">
        <f t="array" ref="V36">IFERROR(ROUND(_xlfn.XLOOKUP(V$3&amp;$N36,$F$3:$F$643&amp;$G$3:$G$643,$H$3:$H$643,""),2),
                   IF(OR(
                             OR(_xlfn.XMATCH(V$3,_xlfn.ANCHORARRAY($P$3))&lt;=2,(COUNT(_xlfn.ANCHORARRAY($P$3))-_xlfn.XMATCH(V$3,_xlfn.ANCHORARRAY($P$3))+1)&lt;=2),
                             OR(_xlfn.XMATCH($N36,_xlfn.ANCHORARRAY($N$5))&lt;=2,(COUNT(_xlfn.ANCHORARRAY($N$5))-_xlfn.XMATCH($N36,_xlfn.ANCHORARRAY($N$5))+1)&lt;=2),
OR(COUNT(_xlfn._xlws.FILTER($F$101:$F$108,($F$101:$F$108=V$3)*($G$101:$G$108=$N36)))=1,
        ISODD(COUNT(_xlfn._xlws.SORT(_xlfn._xlws.FILTER($G$101:$G$108,($F$101:$F$108=V$3)*($G$101:$G$108&lt;=$N36)))))),
OR(COUNT(_xlfn._xlws.FILTER($F$101:$F$108,($F$101:$F$108=V$3)*($G$101:$G$108=$N36)))=1,
        ISODD(COUNT(_xlfn._xlws.SORT(_xlfn._xlws.FILTER($F$101:$F$108,($G$101:$G$108=$N36)*($F$101:$F$108&lt;=V$3))))))
),$L$8,""))</f>
        <v/>
      </c>
      <c r="W36" s="21" t="str" cm="1">
        <f t="array" ref="W36">IFERROR(ROUND(_xlfn.XLOOKUP(W$3&amp;$N36,$F$3:$F$643&amp;$G$3:$G$643,$H$3:$H$643,""),2),
                   IF(OR(
                             OR(_xlfn.XMATCH(W$3,_xlfn.ANCHORARRAY($P$3))&lt;=2,(COUNT(_xlfn.ANCHORARRAY($P$3))-_xlfn.XMATCH(W$3,_xlfn.ANCHORARRAY($P$3))+1)&lt;=2),
                             OR(_xlfn.XMATCH($N36,_xlfn.ANCHORARRAY($N$5))&lt;=2,(COUNT(_xlfn.ANCHORARRAY($N$5))-_xlfn.XMATCH($N36,_xlfn.ANCHORARRAY($N$5))+1)&lt;=2),
OR(COUNT(_xlfn._xlws.FILTER($F$101:$F$108,($F$101:$F$108=W$3)*($G$101:$G$108=$N36)))=1,
        ISODD(COUNT(_xlfn._xlws.SORT(_xlfn._xlws.FILTER($G$101:$G$108,($F$101:$F$108=W$3)*($G$101:$G$108&lt;=$N36)))))),
OR(COUNT(_xlfn._xlws.FILTER($F$101:$F$108,($F$101:$F$108=W$3)*($G$101:$G$108=$N36)))=1,
        ISODD(COUNT(_xlfn._xlws.SORT(_xlfn._xlws.FILTER($F$101:$F$108,($G$101:$G$108=$N36)*($F$101:$F$108&lt;=W$3))))))
),$L$8,""))</f>
        <v/>
      </c>
      <c r="X36" s="21" cm="1">
        <f t="array" ref="X36">IFERROR(ROUND(_xlfn.XLOOKUP(X$3&amp;$N36,$F$3:$F$643&amp;$G$3:$G$643,$H$3:$H$643,""),2),
                   IF(OR(
                             OR(_xlfn.XMATCH(X$3,_xlfn.ANCHORARRAY($P$3))&lt;=2,(COUNT(_xlfn.ANCHORARRAY($P$3))-_xlfn.XMATCH(X$3,_xlfn.ANCHORARRAY($P$3))+1)&lt;=2),
                             OR(_xlfn.XMATCH($N36,_xlfn.ANCHORARRAY($N$5))&lt;=2,(COUNT(_xlfn.ANCHORARRAY($N$5))-_xlfn.XMATCH($N36,_xlfn.ANCHORARRAY($N$5))+1)&lt;=2),
OR(COUNT(_xlfn._xlws.FILTER($F$101:$F$108,($F$101:$F$108=X$3)*($G$101:$G$108=$N36)))=1,
        ISODD(COUNT(_xlfn._xlws.SORT(_xlfn._xlws.FILTER($G$101:$G$108,($F$101:$F$108=X$3)*($G$101:$G$108&lt;=$N36)))))),
OR(COUNT(_xlfn._xlws.FILTER($F$101:$F$108,($F$101:$F$108=X$3)*($G$101:$G$108=$N36)))=1,
        ISODD(COUNT(_xlfn._xlws.SORT(_xlfn._xlws.FILTER($F$101:$F$108,($G$101:$G$108=$N36)*($F$101:$F$108&lt;=X$3))))))
),$L$8,""))</f>
        <v>0.4</v>
      </c>
      <c r="Y36" s="21" t="str" cm="1">
        <f t="array" ref="Y36">IFERROR(ROUND(_xlfn.XLOOKUP(Y$3&amp;$N36,$F$3:$F$643&amp;$G$3:$G$643,$H$3:$H$643,""),2),
                   IF(OR(
                             OR(_xlfn.XMATCH(Y$3,_xlfn.ANCHORARRAY($P$3))&lt;=2,(COUNT(_xlfn.ANCHORARRAY($P$3))-_xlfn.XMATCH(Y$3,_xlfn.ANCHORARRAY($P$3))+1)&lt;=2),
                             OR(_xlfn.XMATCH($N36,_xlfn.ANCHORARRAY($N$5))&lt;=2,(COUNT(_xlfn.ANCHORARRAY($N$5))-_xlfn.XMATCH($N36,_xlfn.ANCHORARRAY($N$5))+1)&lt;=2),
OR(COUNT(_xlfn._xlws.FILTER($F$101:$F$108,($F$101:$F$108=Y$3)*($G$101:$G$108=$N36)))=1,
        ISODD(COUNT(_xlfn._xlws.SORT(_xlfn._xlws.FILTER($G$101:$G$108,($F$101:$F$108=Y$3)*($G$101:$G$108&lt;=$N36)))))),
OR(COUNT(_xlfn._xlws.FILTER($F$101:$F$108,($F$101:$F$108=Y$3)*($G$101:$G$108=$N36)))=1,
        ISODD(COUNT(_xlfn._xlws.SORT(_xlfn._xlws.FILTER($F$101:$F$108,($G$101:$G$108=$N36)*($F$101:$F$108&lt;=Y$3))))))
),$L$8,""))</f>
        <v/>
      </c>
      <c r="Z36" s="21" t="str" cm="1">
        <f t="array" ref="Z36">IFERROR(ROUND(_xlfn.XLOOKUP(Z$3&amp;$N36,$F$3:$F$643&amp;$G$3:$G$643,$H$3:$H$643,""),2),
                   IF(OR(
                             OR(_xlfn.XMATCH(Z$3,_xlfn.ANCHORARRAY($P$3))&lt;=2,(COUNT(_xlfn.ANCHORARRAY($P$3))-_xlfn.XMATCH(Z$3,_xlfn.ANCHORARRAY($P$3))+1)&lt;=2),
                             OR(_xlfn.XMATCH($N36,_xlfn.ANCHORARRAY($N$5))&lt;=2,(COUNT(_xlfn.ANCHORARRAY($N$5))-_xlfn.XMATCH($N36,_xlfn.ANCHORARRAY($N$5))+1)&lt;=2),
OR(COUNT(_xlfn._xlws.FILTER($F$101:$F$108,($F$101:$F$108=Z$3)*($G$101:$G$108=$N36)))=1,
        ISODD(COUNT(_xlfn._xlws.SORT(_xlfn._xlws.FILTER($G$101:$G$108,($F$101:$F$108=Z$3)*($G$101:$G$108&lt;=$N36)))))),
OR(COUNT(_xlfn._xlws.FILTER($F$101:$F$108,($F$101:$F$108=Z$3)*($G$101:$G$108=$N36)))=1,
        ISODD(COUNT(_xlfn._xlws.SORT(_xlfn._xlws.FILTER($F$101:$F$108,($G$101:$G$108=$N36)*($F$101:$F$108&lt;=Z$3))))))
),$L$8,""))</f>
        <v/>
      </c>
      <c r="AA36" s="21" cm="1">
        <f t="array" ref="AA36">IFERROR(ROUND(_xlfn.XLOOKUP(AA$3&amp;$N36,$F$3:$F$643&amp;$G$3:$G$643,$H$3:$H$643,""),2),
                   IF(OR(
                             OR(_xlfn.XMATCH(AA$3,_xlfn.ANCHORARRAY($P$3))&lt;=2,(COUNT(_xlfn.ANCHORARRAY($P$3))-_xlfn.XMATCH(AA$3,_xlfn.ANCHORARRAY($P$3))+1)&lt;=2),
                             OR(_xlfn.XMATCH($N36,_xlfn.ANCHORARRAY($N$5))&lt;=2,(COUNT(_xlfn.ANCHORARRAY($N$5))-_xlfn.XMATCH($N36,_xlfn.ANCHORARRAY($N$5))+1)&lt;=2),
OR(COUNT(_xlfn._xlws.FILTER($F$101:$F$108,($F$101:$F$108=AA$3)*($G$101:$G$108=$N36)))=1,
        ISODD(COUNT(_xlfn._xlws.SORT(_xlfn._xlws.FILTER($G$101:$G$108,($F$101:$F$108=AA$3)*($G$101:$G$108&lt;=$N36)))))),
OR(COUNT(_xlfn._xlws.FILTER($F$101:$F$108,($F$101:$F$108=AA$3)*($G$101:$G$108=$N36)))=1,
        ISODD(COUNT(_xlfn._xlws.SORT(_xlfn._xlws.FILTER($F$101:$F$108,($G$101:$G$108=$N36)*($F$101:$F$108&lt;=AA$3))))))
),$L$8,""))</f>
        <v>0.4</v>
      </c>
      <c r="AB36" s="21" t="str" cm="1">
        <f t="array" ref="AB36">IFERROR(ROUND(_xlfn.XLOOKUP(AB$3&amp;$N36,$F$3:$F$643&amp;$G$3:$G$643,$H$3:$H$643,""),2),
                   IF(OR(
                             OR(_xlfn.XMATCH(AB$3,_xlfn.ANCHORARRAY($P$3))&lt;=2,(COUNT(_xlfn.ANCHORARRAY($P$3))-_xlfn.XMATCH(AB$3,_xlfn.ANCHORARRAY($P$3))+1)&lt;=2),
                             OR(_xlfn.XMATCH($N36,_xlfn.ANCHORARRAY($N$5))&lt;=2,(COUNT(_xlfn.ANCHORARRAY($N$5))-_xlfn.XMATCH($N36,_xlfn.ANCHORARRAY($N$5))+1)&lt;=2),
OR(COUNT(_xlfn._xlws.FILTER($F$101:$F$108,($F$101:$F$108=AB$3)*($G$101:$G$108=$N36)))=1,
        ISODD(COUNT(_xlfn._xlws.SORT(_xlfn._xlws.FILTER($G$101:$G$108,($F$101:$F$108=AB$3)*($G$101:$G$108&lt;=$N36)))))),
OR(COUNT(_xlfn._xlws.FILTER($F$101:$F$108,($F$101:$F$108=AB$3)*($G$101:$G$108=$N36)))=1,
        ISODD(COUNT(_xlfn._xlws.SORT(_xlfn._xlws.FILTER($F$101:$F$108,($G$101:$G$108=$N36)*($F$101:$F$108&lt;=AB$3))))))
),$L$8,""))</f>
        <v/>
      </c>
      <c r="AC36" s="21" t="str" cm="1">
        <f t="array" ref="AC36">IFERROR(ROUND(_xlfn.XLOOKUP(AC$3&amp;$N36,$F$3:$F$643&amp;$G$3:$G$643,$H$3:$H$643,""),2),
                   IF(OR(
                             OR(_xlfn.XMATCH(AC$3,_xlfn.ANCHORARRAY($P$3))&lt;=2,(COUNT(_xlfn.ANCHORARRAY($P$3))-_xlfn.XMATCH(AC$3,_xlfn.ANCHORARRAY($P$3))+1)&lt;=2),
                             OR(_xlfn.XMATCH($N36,_xlfn.ANCHORARRAY($N$5))&lt;=2,(COUNT(_xlfn.ANCHORARRAY($N$5))-_xlfn.XMATCH($N36,_xlfn.ANCHORARRAY($N$5))+1)&lt;=2),
OR(COUNT(_xlfn._xlws.FILTER($F$101:$F$108,($F$101:$F$108=AC$3)*($G$101:$G$108=$N36)))=1,
        ISODD(COUNT(_xlfn._xlws.SORT(_xlfn._xlws.FILTER($G$101:$G$108,($F$101:$F$108=AC$3)*($G$101:$G$108&lt;=$N36)))))),
OR(COUNT(_xlfn._xlws.FILTER($F$101:$F$108,($F$101:$F$108=AC$3)*($G$101:$G$108=$N36)))=1,
        ISODD(COUNT(_xlfn._xlws.SORT(_xlfn._xlws.FILTER($F$101:$F$108,($G$101:$G$108=$N36)*($F$101:$F$108&lt;=AC$3))))))
),$L$8,""))</f>
        <v/>
      </c>
      <c r="AD36" s="21" t="str" cm="1">
        <f t="array" ref="AD36">IFERROR(ROUND(_xlfn.XLOOKUP(AD$3&amp;$N36,$F$3:$F$643&amp;$G$3:$G$643,$H$3:$H$643,""),2),
                   IF(OR(
                             OR(_xlfn.XMATCH(AD$3,_xlfn.ANCHORARRAY($P$3))&lt;=2,(COUNT(_xlfn.ANCHORARRAY($P$3))-_xlfn.XMATCH(AD$3,_xlfn.ANCHORARRAY($P$3))+1)&lt;=2),
                             OR(_xlfn.XMATCH($N36,_xlfn.ANCHORARRAY($N$5))&lt;=2,(COUNT(_xlfn.ANCHORARRAY($N$5))-_xlfn.XMATCH($N36,_xlfn.ANCHORARRAY($N$5))+1)&lt;=2),
OR(COUNT(_xlfn._xlws.FILTER($F$101:$F$108,($F$101:$F$108=AD$3)*($G$101:$G$108=$N36)))=1,
        ISODD(COUNT(_xlfn._xlws.SORT(_xlfn._xlws.FILTER($G$101:$G$108,($F$101:$F$108=AD$3)*($G$101:$G$108&lt;=$N36)))))),
OR(COUNT(_xlfn._xlws.FILTER($F$101:$F$108,($F$101:$F$108=AD$3)*($G$101:$G$108=$N36)))=1,
        ISODD(COUNT(_xlfn._xlws.SORT(_xlfn._xlws.FILTER($F$101:$F$108,($G$101:$G$108=$N36)*($F$101:$F$108&lt;=AD$3))))))
),$L$8,""))</f>
        <v/>
      </c>
      <c r="AE36" s="21" cm="1">
        <f t="array" ref="AE36">IFERROR(ROUND(_xlfn.XLOOKUP(AE$3&amp;$N36,$F$3:$F$643&amp;$G$3:$G$643,$H$3:$H$643,""),2),
                   IF(OR(
                             OR(_xlfn.XMATCH(AE$3,_xlfn.ANCHORARRAY($P$3))&lt;=2,(COUNT(_xlfn.ANCHORARRAY($P$3))-_xlfn.XMATCH(AE$3,_xlfn.ANCHORARRAY($P$3))+1)&lt;=2),
                             OR(_xlfn.XMATCH($N36,_xlfn.ANCHORARRAY($N$5))&lt;=2,(COUNT(_xlfn.ANCHORARRAY($N$5))-_xlfn.XMATCH($N36,_xlfn.ANCHORARRAY($N$5))+1)&lt;=2),
OR(COUNT(_xlfn._xlws.FILTER($F$101:$F$108,($F$101:$F$108=AE$3)*($G$101:$G$108=$N36)))=1,
        ISODD(COUNT(_xlfn._xlws.SORT(_xlfn._xlws.FILTER($G$101:$G$108,($F$101:$F$108=AE$3)*($G$101:$G$108&lt;=$N36)))))),
OR(COUNT(_xlfn._xlws.FILTER($F$101:$F$108,($F$101:$F$108=AE$3)*($G$101:$G$108=$N36)))=1,
        ISODD(COUNT(_xlfn._xlws.SORT(_xlfn._xlws.FILTER($F$101:$F$108,($G$101:$G$108=$N36)*($F$101:$F$108&lt;=AE$3))))))
),$L$8,""))</f>
        <v>0.4</v>
      </c>
      <c r="AF36" s="21" t="str" cm="1">
        <f t="array" ref="AF36">IFERROR(ROUND(_xlfn.XLOOKUP(AF$3&amp;$N36,$F$3:$F$643&amp;$G$3:$G$643,$H$3:$H$643,""),2),
                   IF(OR(
                             OR(_xlfn.XMATCH(AF$3,_xlfn.ANCHORARRAY($P$3))&lt;=2,(COUNT(_xlfn.ANCHORARRAY($P$3))-_xlfn.XMATCH(AF$3,_xlfn.ANCHORARRAY($P$3))+1)&lt;=2),
                             OR(_xlfn.XMATCH($N36,_xlfn.ANCHORARRAY($N$5))&lt;=2,(COUNT(_xlfn.ANCHORARRAY($N$5))-_xlfn.XMATCH($N36,_xlfn.ANCHORARRAY($N$5))+1)&lt;=2),
OR(COUNT(_xlfn._xlws.FILTER($F$101:$F$108,($F$101:$F$108=AF$3)*($G$101:$G$108=$N36)))=1,
        ISODD(COUNT(_xlfn._xlws.SORT(_xlfn._xlws.FILTER($G$101:$G$108,($F$101:$F$108=AF$3)*($G$101:$G$108&lt;=$N36)))))),
OR(COUNT(_xlfn._xlws.FILTER($F$101:$F$108,($F$101:$F$108=AF$3)*($G$101:$G$108=$N36)))=1,
        ISODD(COUNT(_xlfn._xlws.SORT(_xlfn._xlws.FILTER($F$101:$F$108,($G$101:$G$108=$N36)*($F$101:$F$108&lt;=AF$3))))))
),$L$8,""))</f>
        <v/>
      </c>
      <c r="AG36" s="21" cm="1">
        <f t="array" ref="AG36">IFERROR(ROUND(_xlfn.XLOOKUP(AG$3&amp;$N36,$F$3:$F$643&amp;$G$3:$G$643,$H$3:$H$643,""),2),
                   IF(OR(
                             OR(_xlfn.XMATCH(AG$3,_xlfn.ANCHORARRAY($P$3))&lt;=2,(COUNT(_xlfn.ANCHORARRAY($P$3))-_xlfn.XMATCH(AG$3,_xlfn.ANCHORARRAY($P$3))+1)&lt;=2),
                             OR(_xlfn.XMATCH($N36,_xlfn.ANCHORARRAY($N$5))&lt;=2,(COUNT(_xlfn.ANCHORARRAY($N$5))-_xlfn.XMATCH($N36,_xlfn.ANCHORARRAY($N$5))+1)&lt;=2),
OR(COUNT(_xlfn._xlws.FILTER($F$101:$F$108,($F$101:$F$108=AG$3)*($G$101:$G$108=$N36)))=1,
        ISODD(COUNT(_xlfn._xlws.SORT(_xlfn._xlws.FILTER($G$101:$G$108,($F$101:$F$108=AG$3)*($G$101:$G$108&lt;=$N36)))))),
OR(COUNT(_xlfn._xlws.FILTER($F$101:$F$108,($F$101:$F$108=AG$3)*($G$101:$G$108=$N36)))=1,
        ISODD(COUNT(_xlfn._xlws.SORT(_xlfn._xlws.FILTER($F$101:$F$108,($G$101:$G$108=$N36)*($F$101:$F$108&lt;=AG$3))))))
),$L$8,""))</f>
        <v>0.4</v>
      </c>
      <c r="AH36" s="21" t="str" cm="1">
        <f t="array" ref="AH36">IFERROR(ROUND(_xlfn.XLOOKUP(AH$3&amp;$N36,$F$3:$F$643&amp;$G$3:$G$643,$H$3:$H$643,""),2),
                   IF(OR(
                             OR(_xlfn.XMATCH(AH$3,_xlfn.ANCHORARRAY($P$3))&lt;=2,(COUNT(_xlfn.ANCHORARRAY($P$3))-_xlfn.XMATCH(AH$3,_xlfn.ANCHORARRAY($P$3))+1)&lt;=2),
                             OR(_xlfn.XMATCH($N36,_xlfn.ANCHORARRAY($N$5))&lt;=2,(COUNT(_xlfn.ANCHORARRAY($N$5))-_xlfn.XMATCH($N36,_xlfn.ANCHORARRAY($N$5))+1)&lt;=2),
OR(COUNT(_xlfn._xlws.FILTER($F$101:$F$108,($F$101:$F$108=AH$3)*($G$101:$G$108=$N36)))=1,
        ISODD(COUNT(_xlfn._xlws.SORT(_xlfn._xlws.FILTER($G$101:$G$108,($F$101:$F$108=AH$3)*($G$101:$G$108&lt;=$N36)))))),
OR(COUNT(_xlfn._xlws.FILTER($F$101:$F$108,($F$101:$F$108=AH$3)*($G$101:$G$108=$N36)))=1,
        ISODD(COUNT(_xlfn._xlws.SORT(_xlfn._xlws.FILTER($F$101:$F$108,($G$101:$G$108=$N36)*($F$101:$F$108&lt;=AH$3))))))
),$L$8,""))</f>
        <v/>
      </c>
      <c r="AI36" s="21" cm="1">
        <f t="array" ref="AI36">IFERROR(ROUND(_xlfn.XLOOKUP(AI$3&amp;$N36,$F$3:$F$643&amp;$G$3:$G$643,$H$3:$H$643,""),2),
                   IF(OR(
                             OR(_xlfn.XMATCH(AI$3,_xlfn.ANCHORARRAY($P$3))&lt;=2,(COUNT(_xlfn.ANCHORARRAY($P$3))-_xlfn.XMATCH(AI$3,_xlfn.ANCHORARRAY($P$3))+1)&lt;=2),
                             OR(_xlfn.XMATCH($N36,_xlfn.ANCHORARRAY($N$5))&lt;=2,(COUNT(_xlfn.ANCHORARRAY($N$5))-_xlfn.XMATCH($N36,_xlfn.ANCHORARRAY($N$5))+1)&lt;=2),
OR(COUNT(_xlfn._xlws.FILTER($F$101:$F$108,($F$101:$F$108=AI$3)*($G$101:$G$108=$N36)))=1,
        ISODD(COUNT(_xlfn._xlws.SORT(_xlfn._xlws.FILTER($G$101:$G$108,($F$101:$F$108=AI$3)*($G$101:$G$108&lt;=$N36)))))),
OR(COUNT(_xlfn._xlws.FILTER($F$101:$F$108,($F$101:$F$108=AI$3)*($G$101:$G$108=$N36)))=1,
        ISODD(COUNT(_xlfn._xlws.SORT(_xlfn._xlws.FILTER($F$101:$F$108,($G$101:$G$108=$N36)*($F$101:$F$108&lt;=AI$3))))))
),$L$8,""))</f>
        <v>0.4</v>
      </c>
      <c r="AJ36" s="21" t="str" cm="1">
        <f t="array" ref="AJ36">IFERROR(ROUND(_xlfn.XLOOKUP(AJ$3&amp;$N36,$F$3:$F$643&amp;$G$3:$G$643,$H$3:$H$643,""),2),
                   IF(OR(
                             OR(_xlfn.XMATCH(AJ$3,_xlfn.ANCHORARRAY($P$3))&lt;=2,(COUNT(_xlfn.ANCHORARRAY($P$3))-_xlfn.XMATCH(AJ$3,_xlfn.ANCHORARRAY($P$3))+1)&lt;=2),
                             OR(_xlfn.XMATCH($N36,_xlfn.ANCHORARRAY($N$5))&lt;=2,(COUNT(_xlfn.ANCHORARRAY($N$5))-_xlfn.XMATCH($N36,_xlfn.ANCHORARRAY($N$5))+1)&lt;=2),
OR(COUNT(_xlfn._xlws.FILTER($F$101:$F$108,($F$101:$F$108=AJ$3)*($G$101:$G$108=$N36)))=1,
        ISODD(COUNT(_xlfn._xlws.SORT(_xlfn._xlws.FILTER($G$101:$G$108,($F$101:$F$108=AJ$3)*($G$101:$G$108&lt;=$N36)))))),
OR(COUNT(_xlfn._xlws.FILTER($F$101:$F$108,($F$101:$F$108=AJ$3)*($G$101:$G$108=$N36)))=1,
        ISODD(COUNT(_xlfn._xlws.SORT(_xlfn._xlws.FILTER($F$101:$F$108,($G$101:$G$108=$N36)*($F$101:$F$108&lt;=AJ$3))))))
),$L$8,""))</f>
        <v/>
      </c>
      <c r="AK36" s="21" t="str" cm="1">
        <f t="array" ref="AK36">IFERROR(ROUND(_xlfn.XLOOKUP(AK$3&amp;$N36,$F$3:$F$643&amp;$G$3:$G$643,$H$3:$H$643,""),2),
                   IF(OR(
                             OR(_xlfn.XMATCH(AK$3,_xlfn.ANCHORARRAY($P$3))&lt;=2,(COUNT(_xlfn.ANCHORARRAY($P$3))-_xlfn.XMATCH(AK$3,_xlfn.ANCHORARRAY($P$3))+1)&lt;=2),
                             OR(_xlfn.XMATCH($N36,_xlfn.ANCHORARRAY($N$5))&lt;=2,(COUNT(_xlfn.ANCHORARRAY($N$5))-_xlfn.XMATCH($N36,_xlfn.ANCHORARRAY($N$5))+1)&lt;=2),
OR(COUNT(_xlfn._xlws.FILTER($F$101:$F$108,($F$101:$F$108=AK$3)*($G$101:$G$108=$N36)))=1,
        ISODD(COUNT(_xlfn._xlws.SORT(_xlfn._xlws.FILTER($G$101:$G$108,($F$101:$F$108=AK$3)*($G$101:$G$108&lt;=$N36)))))),
OR(COUNT(_xlfn._xlws.FILTER($F$101:$F$108,($F$101:$F$108=AK$3)*($G$101:$G$108=$N36)))=1,
        ISODD(COUNT(_xlfn._xlws.SORT(_xlfn._xlws.FILTER($F$101:$F$108,($G$101:$G$108=$N36)*($F$101:$F$108&lt;=AK$3))))))
),$L$8,""))</f>
        <v/>
      </c>
      <c r="AL36" s="21" t="str" cm="1">
        <f t="array" ref="AL36">IFERROR(ROUND(_xlfn.XLOOKUP(AL$3&amp;$N36,$F$3:$F$643&amp;$G$3:$G$643,$H$3:$H$643,""),2),
                   IF(OR(
                             OR(_xlfn.XMATCH(AL$3,_xlfn.ANCHORARRAY($P$3))&lt;=2,(COUNT(_xlfn.ANCHORARRAY($P$3))-_xlfn.XMATCH(AL$3,_xlfn.ANCHORARRAY($P$3))+1)&lt;=2),
                             OR(_xlfn.XMATCH($N36,_xlfn.ANCHORARRAY($N$5))&lt;=2,(COUNT(_xlfn.ANCHORARRAY($N$5))-_xlfn.XMATCH($N36,_xlfn.ANCHORARRAY($N$5))+1)&lt;=2),
OR(COUNT(_xlfn._xlws.FILTER($F$101:$F$108,($F$101:$F$108=AL$3)*($G$101:$G$108=$N36)))=1,
        ISODD(COUNT(_xlfn._xlws.SORT(_xlfn._xlws.FILTER($G$101:$G$108,($F$101:$F$108=AL$3)*($G$101:$G$108&lt;=$N36)))))),
OR(COUNT(_xlfn._xlws.FILTER($F$101:$F$108,($F$101:$F$108=AL$3)*($G$101:$G$108=$N36)))=1,
        ISODD(COUNT(_xlfn._xlws.SORT(_xlfn._xlws.FILTER($F$101:$F$108,($G$101:$G$108=$N36)*($F$101:$F$108&lt;=AL$3))))))
),$L$8,""))</f>
        <v/>
      </c>
      <c r="AM36" s="21" t="str" cm="1">
        <f t="array" ref="AM36">IFERROR(ROUND(_xlfn.XLOOKUP(AM$3&amp;$N36,$F$3:$F$643&amp;$G$3:$G$643,$H$3:$H$643,""),2),
                   IF(OR(
                             OR(_xlfn.XMATCH(AM$3,_xlfn.ANCHORARRAY($P$3))&lt;=2,(COUNT(_xlfn.ANCHORARRAY($P$3))-_xlfn.XMATCH(AM$3,_xlfn.ANCHORARRAY($P$3))+1)&lt;=2),
                             OR(_xlfn.XMATCH($N36,_xlfn.ANCHORARRAY($N$5))&lt;=2,(COUNT(_xlfn.ANCHORARRAY($N$5))-_xlfn.XMATCH($N36,_xlfn.ANCHORARRAY($N$5))+1)&lt;=2),
OR(COUNT(_xlfn._xlws.FILTER($F$101:$F$108,($F$101:$F$108=AM$3)*($G$101:$G$108=$N36)))=1,
        ISODD(COUNT(_xlfn._xlws.SORT(_xlfn._xlws.FILTER($G$101:$G$108,($F$101:$F$108=AM$3)*($G$101:$G$108&lt;=$N36)))))),
OR(COUNT(_xlfn._xlws.FILTER($F$101:$F$108,($F$101:$F$108=AM$3)*($G$101:$G$108=$N36)))=1,
        ISODD(COUNT(_xlfn._xlws.SORT(_xlfn._xlws.FILTER($F$101:$F$108,($G$101:$G$108=$N36)*($F$101:$F$108&lt;=AM$3))))))
),$L$8,""))</f>
        <v/>
      </c>
      <c r="AN36" s="21" t="str" cm="1">
        <f t="array" ref="AN36">IFERROR(ROUND(_xlfn.XLOOKUP(AN$3&amp;$N36,$F$3:$F$643&amp;$G$3:$G$643,$H$3:$H$643,""),2),
                   IF(OR(
                             OR(_xlfn.XMATCH(AN$3,_xlfn.ANCHORARRAY($P$3))&lt;=2,(COUNT(_xlfn.ANCHORARRAY($P$3))-_xlfn.XMATCH(AN$3,_xlfn.ANCHORARRAY($P$3))+1)&lt;=2),
                             OR(_xlfn.XMATCH($N36,_xlfn.ANCHORARRAY($N$5))&lt;=2,(COUNT(_xlfn.ANCHORARRAY($N$5))-_xlfn.XMATCH($N36,_xlfn.ANCHORARRAY($N$5))+1)&lt;=2),
OR(COUNT(_xlfn._xlws.FILTER($F$101:$F$108,($F$101:$F$108=AN$3)*($G$101:$G$108=$N36)))=1,
        ISODD(COUNT(_xlfn._xlws.SORT(_xlfn._xlws.FILTER($G$101:$G$108,($F$101:$F$108=AN$3)*($G$101:$G$108&lt;=$N36)))))),
OR(COUNT(_xlfn._xlws.FILTER($F$101:$F$108,($F$101:$F$108=AN$3)*($G$101:$G$108=$N36)))=1,
        ISODD(COUNT(_xlfn._xlws.SORT(_xlfn._xlws.FILTER($F$101:$F$108,($G$101:$G$108=$N36)*($F$101:$F$108&lt;=AN$3))))))
),$L$8,""))</f>
        <v/>
      </c>
      <c r="AO36" s="21" t="str" cm="1">
        <f t="array" ref="AO36">IFERROR(ROUND(_xlfn.XLOOKUP(AO$3&amp;$N36,$F$3:$F$643&amp;$G$3:$G$643,$H$3:$H$643,""),2),
                   IF(OR(
                             OR(_xlfn.XMATCH(AO$3,_xlfn.ANCHORARRAY($P$3))&lt;=2,(COUNT(_xlfn.ANCHORARRAY($P$3))-_xlfn.XMATCH(AO$3,_xlfn.ANCHORARRAY($P$3))+1)&lt;=2),
                             OR(_xlfn.XMATCH($N36,_xlfn.ANCHORARRAY($N$5))&lt;=2,(COUNT(_xlfn.ANCHORARRAY($N$5))-_xlfn.XMATCH($N36,_xlfn.ANCHORARRAY($N$5))+1)&lt;=2),
OR(COUNT(_xlfn._xlws.FILTER($F$101:$F$108,($F$101:$F$108=AO$3)*($G$101:$G$108=$N36)))=1,
        ISODD(COUNT(_xlfn._xlws.SORT(_xlfn._xlws.FILTER($G$101:$G$108,($F$101:$F$108=AO$3)*($G$101:$G$108&lt;=$N36)))))),
OR(COUNT(_xlfn._xlws.FILTER($F$101:$F$108,($F$101:$F$108=AO$3)*($G$101:$G$108=$N36)))=1,
        ISODD(COUNT(_xlfn._xlws.SORT(_xlfn._xlws.FILTER($F$101:$F$108,($G$101:$G$108=$N36)*($F$101:$F$108&lt;=AO$3))))))
),$L$8,""))</f>
        <v/>
      </c>
      <c r="AP36" s="21" cm="1">
        <f t="array" ref="AP36">IFERROR(ROUND(_xlfn.XLOOKUP(AP$3&amp;$N36,$F$3:$F$643&amp;$G$3:$G$643,$H$3:$H$643,""),2),
                   IF(OR(
                             OR(_xlfn.XMATCH(AP$3,_xlfn.ANCHORARRAY($P$3))&lt;=2,(COUNT(_xlfn.ANCHORARRAY($P$3))-_xlfn.XMATCH(AP$3,_xlfn.ANCHORARRAY($P$3))+1)&lt;=2),
                             OR(_xlfn.XMATCH($N36,_xlfn.ANCHORARRAY($N$5))&lt;=2,(COUNT(_xlfn.ANCHORARRAY($N$5))-_xlfn.XMATCH($N36,_xlfn.ANCHORARRAY($N$5))+1)&lt;=2),
OR(COUNT(_xlfn._xlws.FILTER($F$101:$F$108,($F$101:$F$108=AP$3)*($G$101:$G$108=$N36)))=1,
        ISODD(COUNT(_xlfn._xlws.SORT(_xlfn._xlws.FILTER($G$101:$G$108,($F$101:$F$108=AP$3)*($G$101:$G$108&lt;=$N36)))))),
OR(COUNT(_xlfn._xlws.FILTER($F$101:$F$108,($F$101:$F$108=AP$3)*($G$101:$G$108=$N36)))=1,
        ISODD(COUNT(_xlfn._xlws.SORT(_xlfn._xlws.FILTER($F$101:$F$108,($G$101:$G$108=$N36)*($F$101:$F$108&lt;=AP$3))))))
),$L$8,""))</f>
        <v>0</v>
      </c>
      <c r="AQ36" s="21" t="str" cm="1">
        <f t="array" ref="AQ36">IFERROR(ROUND(_xlfn.XLOOKUP(AQ$3&amp;$N36,$F$3:$F$643&amp;$G$3:$G$643,$H$3:$H$643,""),2),
                   IF(OR(
                             OR(_xlfn.XMATCH(AQ$3,_xlfn.ANCHORARRAY($P$3))&lt;=2,(COUNT(_xlfn.ANCHORARRAY($P$3))-_xlfn.XMATCH(AQ$3,_xlfn.ANCHORARRAY($P$3))+1)&lt;=2),
                             OR(_xlfn.XMATCH($N36,_xlfn.ANCHORARRAY($N$5))&lt;=2,(COUNT(_xlfn.ANCHORARRAY($N$5))-_xlfn.XMATCH($N36,_xlfn.ANCHORARRAY($N$5))+1)&lt;=2),
OR(COUNT(_xlfn._xlws.FILTER($F$101:$F$108,($F$101:$F$108=AQ$3)*($G$101:$G$108=$N36)))=1,
        ISODD(COUNT(_xlfn._xlws.SORT(_xlfn._xlws.FILTER($G$101:$G$108,($F$101:$F$108=AQ$3)*($G$101:$G$108&lt;=$N36)))))),
OR(COUNT(_xlfn._xlws.FILTER($F$101:$F$108,($F$101:$F$108=AQ$3)*($G$101:$G$108=$N36)))=1,
        ISODD(COUNT(_xlfn._xlws.SORT(_xlfn._xlws.FILTER($F$101:$F$108,($G$101:$G$108=$N36)*($F$101:$F$108&lt;=AQ$3))))))
),$L$8,""))</f>
        <v/>
      </c>
      <c r="AR36" s="21" cm="1">
        <f t="array" ref="AR36">IFERROR(ROUND(_xlfn.XLOOKUP(AR$3&amp;$N36,$F$3:$F$643&amp;$G$3:$G$643,$H$3:$H$643,""),2),
                   IF(OR(
                             OR(_xlfn.XMATCH(AR$3,_xlfn.ANCHORARRAY($P$3))&lt;=2,(COUNT(_xlfn.ANCHORARRAY($P$3))-_xlfn.XMATCH(AR$3,_xlfn.ANCHORARRAY($P$3))+1)&lt;=2),
                             OR(_xlfn.XMATCH($N36,_xlfn.ANCHORARRAY($N$5))&lt;=2,(COUNT(_xlfn.ANCHORARRAY($N$5))-_xlfn.XMATCH($N36,_xlfn.ANCHORARRAY($N$5))+1)&lt;=2),
OR(COUNT(_xlfn._xlws.FILTER($F$101:$F$108,($F$101:$F$108=AR$3)*($G$101:$G$108=$N36)))=1,
        ISODD(COUNT(_xlfn._xlws.SORT(_xlfn._xlws.FILTER($G$101:$G$108,($F$101:$F$108=AR$3)*($G$101:$G$108&lt;=$N36)))))),
OR(COUNT(_xlfn._xlws.FILTER($F$101:$F$108,($F$101:$F$108=AR$3)*($G$101:$G$108=$N36)))=1,
        ISODD(COUNT(_xlfn._xlws.SORT(_xlfn._xlws.FILTER($F$101:$F$108,($G$101:$G$108=$N36)*($F$101:$F$108&lt;=AR$3))))))
),$L$8,""))</f>
        <v>0</v>
      </c>
      <c r="AS36" s="21" cm="1">
        <f t="array" ref="AS36">IFERROR(ROUND(_xlfn.XLOOKUP(AS$3&amp;$N36,$F$3:$F$643&amp;$G$3:$G$643,$H$3:$H$643,""),2),
                   IF(OR(
                             OR(_xlfn.XMATCH(AS$3,_xlfn.ANCHORARRAY($P$3))&lt;=2,(COUNT(_xlfn.ANCHORARRAY($P$3))-_xlfn.XMATCH(AS$3,_xlfn.ANCHORARRAY($P$3))+1)&lt;=2),
                             OR(_xlfn.XMATCH($N36,_xlfn.ANCHORARRAY($N$5))&lt;=2,(COUNT(_xlfn.ANCHORARRAY($N$5))-_xlfn.XMATCH($N36,_xlfn.ANCHORARRAY($N$5))+1)&lt;=2),
OR(COUNT(_xlfn._xlws.FILTER($F$101:$F$108,($F$101:$F$108=AS$3)*($G$101:$G$108=$N36)))=1,
        ISODD(COUNT(_xlfn._xlws.SORT(_xlfn._xlws.FILTER($G$101:$G$108,($F$101:$F$108=AS$3)*($G$101:$G$108&lt;=$N36)))))),
OR(COUNT(_xlfn._xlws.FILTER($F$101:$F$108,($F$101:$F$108=AS$3)*($G$101:$G$108=$N36)))=1,
        ISODD(COUNT(_xlfn._xlws.SORT(_xlfn._xlws.FILTER($F$101:$F$108,($G$101:$G$108=$N36)*($F$101:$F$108&lt;=AS$3))))))
),$L$8,""))</f>
        <v>0</v>
      </c>
      <c r="AT36" s="21" cm="1">
        <f t="array" ref="AT36">IFERROR(ROUND(_xlfn.XLOOKUP(AT$3&amp;$N36,$F$3:$F$643&amp;$G$3:$G$643,$H$3:$H$643,""),2),
                   IF(OR(
                             OR(_xlfn.XMATCH(AT$3,_xlfn.ANCHORARRAY($P$3))&lt;=2,(COUNT(_xlfn.ANCHORARRAY($P$3))-_xlfn.XMATCH(AT$3,_xlfn.ANCHORARRAY($P$3))+1)&lt;=2),
                             OR(_xlfn.XMATCH($N36,_xlfn.ANCHORARRAY($N$5))&lt;=2,(COUNT(_xlfn.ANCHORARRAY($N$5))-_xlfn.XMATCH($N36,_xlfn.ANCHORARRAY($N$5))+1)&lt;=2),
OR(COUNT(_xlfn._xlws.FILTER($F$101:$F$108,($F$101:$F$108=AT$3)*($G$101:$G$108=$N36)))=1,
        ISODD(COUNT(_xlfn._xlws.SORT(_xlfn._xlws.FILTER($G$101:$G$108,($F$101:$F$108=AT$3)*($G$101:$G$108&lt;=$N36)))))),
OR(COUNT(_xlfn._xlws.FILTER($F$101:$F$108,($F$101:$F$108=AT$3)*($G$101:$G$108=$N36)))=1,
        ISODD(COUNT(_xlfn._xlws.SORT(_xlfn._xlws.FILTER($F$101:$F$108,($G$101:$G$108=$N36)*($F$101:$F$108&lt;=AT$3))))))
),$L$8,""))</f>
        <v>0</v>
      </c>
      <c r="AU36" s="21" cm="1">
        <f t="array" ref="AU36">IFERROR(ROUND(_xlfn.XLOOKUP(AU$3&amp;$N36,$F$3:$F$643&amp;$G$3:$G$643,$H$3:$H$643,""),2),
                   IF(OR(
                             OR(_xlfn.XMATCH(AU$3,_xlfn.ANCHORARRAY($P$3))&lt;=2,(COUNT(_xlfn.ANCHORARRAY($P$3))-_xlfn.XMATCH(AU$3,_xlfn.ANCHORARRAY($P$3))+1)&lt;=2),
                             OR(_xlfn.XMATCH($N36,_xlfn.ANCHORARRAY($N$5))&lt;=2,(COUNT(_xlfn.ANCHORARRAY($N$5))-_xlfn.XMATCH($N36,_xlfn.ANCHORARRAY($N$5))+1)&lt;=2),
OR(COUNT(_xlfn._xlws.FILTER($F$101:$F$108,($F$101:$F$108=AU$3)*($G$101:$G$108=$N36)))=1,
        ISODD(COUNT(_xlfn._xlws.SORT(_xlfn._xlws.FILTER($G$101:$G$108,($F$101:$F$108=AU$3)*($G$101:$G$108&lt;=$N36)))))),
OR(COUNT(_xlfn._xlws.FILTER($F$101:$F$108,($F$101:$F$108=AU$3)*($G$101:$G$108=$N36)))=1,
        ISODD(COUNT(_xlfn._xlws.SORT(_xlfn._xlws.FILTER($F$101:$F$108,($G$101:$G$108=$N36)*($F$101:$F$108&lt;=AU$3))))))
),$L$8,""))</f>
        <v>0</v>
      </c>
      <c r="AV36" s="21" cm="1">
        <f t="array" ref="AV36">IFERROR(ROUND(_xlfn.XLOOKUP(AV$3&amp;$N36,$F$3:$F$643&amp;$G$3:$G$643,$H$3:$H$643,""),2),
                   IF(OR(
                             OR(_xlfn.XMATCH(AV$3,_xlfn.ANCHORARRAY($P$3))&lt;=2,(COUNT(_xlfn.ANCHORARRAY($P$3))-_xlfn.XMATCH(AV$3,_xlfn.ANCHORARRAY($P$3))+1)&lt;=2),
                             OR(_xlfn.XMATCH($N36,_xlfn.ANCHORARRAY($N$5))&lt;=2,(COUNT(_xlfn.ANCHORARRAY($N$5))-_xlfn.XMATCH($N36,_xlfn.ANCHORARRAY($N$5))+1)&lt;=2),
OR(COUNT(_xlfn._xlws.FILTER($F$101:$F$108,($F$101:$F$108=AV$3)*($G$101:$G$108=$N36)))=1,
        ISODD(COUNT(_xlfn._xlws.SORT(_xlfn._xlws.FILTER($G$101:$G$108,($F$101:$F$108=AV$3)*($G$101:$G$108&lt;=$N36)))))),
OR(COUNT(_xlfn._xlws.FILTER($F$101:$F$108,($F$101:$F$108=AV$3)*($G$101:$G$108=$N36)))=1,
        ISODD(COUNT(_xlfn._xlws.SORT(_xlfn._xlws.FILTER($F$101:$F$108,($G$101:$G$108=$N36)*($F$101:$F$108&lt;=AV$3))))))
),$L$8,""))</f>
        <v>-9</v>
      </c>
      <c r="AW36" s="21" cm="1">
        <f t="array" ref="AW36">IFERROR(ROUND(_xlfn.XLOOKUP(AW$3&amp;$N36,$F$3:$F$643&amp;$G$3:$G$643,$H$3:$H$643,""),2),
                   IF(OR(
                             OR(_xlfn.XMATCH(AW$3,_xlfn.ANCHORARRAY($P$3))&lt;=2,(COUNT(_xlfn.ANCHORARRAY($P$3))-_xlfn.XMATCH(AW$3,_xlfn.ANCHORARRAY($P$3))+1)&lt;=2),
                             OR(_xlfn.XMATCH($N36,_xlfn.ANCHORARRAY($N$5))&lt;=2,(COUNT(_xlfn.ANCHORARRAY($N$5))-_xlfn.XMATCH($N36,_xlfn.ANCHORARRAY($N$5))+1)&lt;=2),
OR(COUNT(_xlfn._xlws.FILTER($F$101:$F$108,($F$101:$F$108=AW$3)*($G$101:$G$108=$N36)))=1,
        ISODD(COUNT(_xlfn._xlws.SORT(_xlfn._xlws.FILTER($G$101:$G$108,($F$101:$F$108=AW$3)*($G$101:$G$108&lt;=$N36)))))),
OR(COUNT(_xlfn._xlws.FILTER($F$101:$F$108,($F$101:$F$108=AW$3)*($G$101:$G$108=$N36)))=1,
        ISODD(COUNT(_xlfn._xlws.SORT(_xlfn._xlws.FILTER($F$101:$F$108,($G$101:$G$108=$N36)*($F$101:$F$108&lt;=AW$3))))))
),$L$8,""))</f>
        <v>-9</v>
      </c>
      <c r="AX36" s="21"/>
      <c r="AY36" s="21"/>
      <c r="AZ36" s="15"/>
      <c r="BA36" s="77"/>
      <c r="BB36" s="98" t="str">
        <f t="shared" si="5"/>
        <v xml:space="preserve">-9-90-0.40.40.40.40.40.400000-9-9; </v>
      </c>
      <c r="BC36" s="98" t="s">
        <v>591</v>
      </c>
      <c r="BD36" s="77"/>
      <c r="BE36" s="77"/>
      <c r="BF36" s="77"/>
      <c r="BG36" s="77"/>
      <c r="BH36" s="77"/>
      <c r="BK36" s="7">
        <v>34</v>
      </c>
    </row>
    <row r="37" spans="2:63" ht="20.100000000000001" customHeight="1" x14ac:dyDescent="0.3">
      <c r="B37" s="9" t="s">
        <v>476</v>
      </c>
      <c r="C37" s="17">
        <f t="shared" si="1"/>
        <v>44.9754</v>
      </c>
      <c r="D37" s="18">
        <f t="shared" si="1"/>
        <v>120.82089999999999</v>
      </c>
      <c r="E37" s="64">
        <f t="shared" si="1"/>
        <v>-9</v>
      </c>
      <c r="F37" s="17">
        <f t="shared" si="2"/>
        <v>1.95</v>
      </c>
      <c r="G37" s="18">
        <f t="shared" si="3"/>
        <v>15.77</v>
      </c>
      <c r="H37" s="19">
        <f t="shared" si="4"/>
        <v>-9</v>
      </c>
      <c r="I37" s="8" t="str" cm="1">
        <f t="array" ref="I37">_xlfn.CONCAT(ROUND(F37:H37,2)&amp;", ")</f>
        <v xml:space="preserve">1.95, 15.77, -9, </v>
      </c>
      <c r="J37" s="8"/>
      <c r="K37" s="96">
        <f>MAX(F3:F15)</f>
        <v>9.8000000000000007</v>
      </c>
      <c r="L37">
        <f>_xlfn.MINIFS($G$3:$G$15,$F$3:$F$15,K37)</f>
        <v>1.1200000000000001</v>
      </c>
      <c r="N37" s="31">
        <v>3.77</v>
      </c>
      <c r="O37" s="15"/>
      <c r="P37" s="21" cm="1">
        <f t="array" ref="P37">IFERROR(ROUND(_xlfn.XLOOKUP(P$3&amp;$N37,$F$3:$F$643&amp;$G$3:$G$643,$H$3:$H$643,""),2),
                   IF(OR(
                             OR(_xlfn.XMATCH(P$3,_xlfn.ANCHORARRAY($P$3))&lt;=2,(COUNT(_xlfn.ANCHORARRAY($P$3))-_xlfn.XMATCH(P$3,_xlfn.ANCHORARRAY($P$3))+1)&lt;=2),
                             OR(_xlfn.XMATCH($N37,_xlfn.ANCHORARRAY($N$5))&lt;=2,(COUNT(_xlfn.ANCHORARRAY($N$5))-_xlfn.XMATCH($N37,_xlfn.ANCHORARRAY($N$5))+1)&lt;=2),
OR(COUNT(_xlfn._xlws.FILTER($F$101:$F$108,($F$101:$F$108=P$3)*($G$101:$G$108=$N37)))=1,
        ISODD(COUNT(_xlfn._xlws.SORT(_xlfn._xlws.FILTER($G$101:$G$108,($F$101:$F$108=P$3)*($G$101:$G$108&lt;=$N37)))))),
OR(COUNT(_xlfn._xlws.FILTER($F$101:$F$108,($F$101:$F$108=P$3)*($G$101:$G$108=$N37)))=1,
        ISODD(COUNT(_xlfn._xlws.SORT(_xlfn._xlws.FILTER($F$101:$F$108,($G$101:$G$108=$N37)*($F$101:$F$108&lt;=P$3))))))
),$L$8,""))</f>
        <v>-9</v>
      </c>
      <c r="Q37" s="21" cm="1">
        <f t="array" ref="Q37">IFERROR(ROUND(_xlfn.XLOOKUP(Q$3&amp;$N37,$F$3:$F$643&amp;$G$3:$G$643,$H$3:$H$643,""),2),
                   IF(OR(
                             OR(_xlfn.XMATCH(Q$3,_xlfn.ANCHORARRAY($P$3))&lt;=2,(COUNT(_xlfn.ANCHORARRAY($P$3))-_xlfn.XMATCH(Q$3,_xlfn.ANCHORARRAY($P$3))+1)&lt;=2),
                             OR(_xlfn.XMATCH($N37,_xlfn.ANCHORARRAY($N$5))&lt;=2,(COUNT(_xlfn.ANCHORARRAY($N$5))-_xlfn.XMATCH($N37,_xlfn.ANCHORARRAY($N$5))+1)&lt;=2),
OR(COUNT(_xlfn._xlws.FILTER($F$101:$F$108,($F$101:$F$108=Q$3)*($G$101:$G$108=$N37)))=1,
        ISODD(COUNT(_xlfn._xlws.SORT(_xlfn._xlws.FILTER($G$101:$G$108,($F$101:$F$108=Q$3)*($G$101:$G$108&lt;=$N37)))))),
OR(COUNT(_xlfn._xlws.FILTER($F$101:$F$108,($F$101:$F$108=Q$3)*($G$101:$G$108=$N37)))=1,
        ISODD(COUNT(_xlfn._xlws.SORT(_xlfn._xlws.FILTER($F$101:$F$108,($G$101:$G$108=$N37)*($F$101:$F$108&lt;=Q$3))))))
),$L$8,""))</f>
        <v>-9</v>
      </c>
      <c r="R37" s="21" cm="1">
        <f t="array" ref="R37">IFERROR(ROUND(_xlfn.XLOOKUP(R$3&amp;$N37,$F$3:$F$643&amp;$G$3:$G$643,$H$3:$H$643,""),2),
                   IF(OR(
                             OR(_xlfn.XMATCH(R$3,_xlfn.ANCHORARRAY($P$3))&lt;=2,(COUNT(_xlfn.ANCHORARRAY($P$3))-_xlfn.XMATCH(R$3,_xlfn.ANCHORARRAY($P$3))+1)&lt;=2),
                             OR(_xlfn.XMATCH($N37,_xlfn.ANCHORARRAY($N$5))&lt;=2,(COUNT(_xlfn.ANCHORARRAY($N$5))-_xlfn.XMATCH($N37,_xlfn.ANCHORARRAY($N$5))+1)&lt;=2),
OR(COUNT(_xlfn._xlws.FILTER($F$101:$F$108,($F$101:$F$108=R$3)*($G$101:$G$108=$N37)))=1,
        ISODD(COUNT(_xlfn._xlws.SORT(_xlfn._xlws.FILTER($G$101:$G$108,($F$101:$F$108=R$3)*($G$101:$G$108&lt;=$N37)))))),
OR(COUNT(_xlfn._xlws.FILTER($F$101:$F$108,($F$101:$F$108=R$3)*($G$101:$G$108=$N37)))=1,
        ISODD(COUNT(_xlfn._xlws.SORT(_xlfn._xlws.FILTER($F$101:$F$108,($G$101:$G$108=$N37)*($F$101:$F$108&lt;=R$3))))))
),$L$8,""))</f>
        <v>0</v>
      </c>
      <c r="S37" s="21" t="str" cm="1">
        <f t="array" ref="S37">IFERROR(ROUND(_xlfn.XLOOKUP(S$3&amp;$N37,$F$3:$F$643&amp;$G$3:$G$643,$H$3:$H$643,""),2),
                   IF(OR(
                             OR(_xlfn.XMATCH(S$3,_xlfn.ANCHORARRAY($P$3))&lt;=2,(COUNT(_xlfn.ANCHORARRAY($P$3))-_xlfn.XMATCH(S$3,_xlfn.ANCHORARRAY($P$3))+1)&lt;=2),
                             OR(_xlfn.XMATCH($N37,_xlfn.ANCHORARRAY($N$5))&lt;=2,(COUNT(_xlfn.ANCHORARRAY($N$5))-_xlfn.XMATCH($N37,_xlfn.ANCHORARRAY($N$5))+1)&lt;=2),
OR(COUNT(_xlfn._xlws.FILTER($F$101:$F$108,($F$101:$F$108=S$3)*($G$101:$G$108=$N37)))=1,
        ISODD(COUNT(_xlfn._xlws.SORT(_xlfn._xlws.FILTER($G$101:$G$108,($F$101:$F$108=S$3)*($G$101:$G$108&lt;=$N37)))))),
OR(COUNT(_xlfn._xlws.FILTER($F$101:$F$108,($F$101:$F$108=S$3)*($G$101:$G$108=$N37)))=1,
        ISODD(COUNT(_xlfn._xlws.SORT(_xlfn._xlws.FILTER($F$101:$F$108,($G$101:$G$108=$N37)*($F$101:$F$108&lt;=S$3))))))
),$L$8,""))</f>
        <v/>
      </c>
      <c r="T37" s="21" cm="1">
        <f t="array" ref="T37">IFERROR(ROUND(_xlfn.XLOOKUP(T$3&amp;$N37,$F$3:$F$643&amp;$G$3:$G$643,$H$3:$H$643,""),2),
                   IF(OR(
                             OR(_xlfn.XMATCH(T$3,_xlfn.ANCHORARRAY($P$3))&lt;=2,(COUNT(_xlfn.ANCHORARRAY($P$3))-_xlfn.XMATCH(T$3,_xlfn.ANCHORARRAY($P$3))+1)&lt;=2),
                             OR(_xlfn.XMATCH($N37,_xlfn.ANCHORARRAY($N$5))&lt;=2,(COUNT(_xlfn.ANCHORARRAY($N$5))-_xlfn.XMATCH($N37,_xlfn.ANCHORARRAY($N$5))+1)&lt;=2),
OR(COUNT(_xlfn._xlws.FILTER($F$101:$F$108,($F$101:$F$108=T$3)*($G$101:$G$108=$N37)))=1,
        ISODD(COUNT(_xlfn._xlws.SORT(_xlfn._xlws.FILTER($G$101:$G$108,($F$101:$F$108=T$3)*($G$101:$G$108&lt;=$N37)))))),
OR(COUNT(_xlfn._xlws.FILTER($F$101:$F$108,($F$101:$F$108=T$3)*($G$101:$G$108=$N37)))=1,
        ISODD(COUNT(_xlfn._xlws.SORT(_xlfn._xlws.FILTER($F$101:$F$108,($G$101:$G$108=$N37)*($F$101:$F$108&lt;=T$3))))))
),$L$8,""))</f>
        <v>0</v>
      </c>
      <c r="U37" s="21" t="str" cm="1">
        <f t="array" ref="U37">IFERROR(ROUND(_xlfn.XLOOKUP(U$3&amp;$N37,$F$3:$F$643&amp;$G$3:$G$643,$H$3:$H$643,""),2),
                   IF(OR(
                             OR(_xlfn.XMATCH(U$3,_xlfn.ANCHORARRAY($P$3))&lt;=2,(COUNT(_xlfn.ANCHORARRAY($P$3))-_xlfn.XMATCH(U$3,_xlfn.ANCHORARRAY($P$3))+1)&lt;=2),
                             OR(_xlfn.XMATCH($N37,_xlfn.ANCHORARRAY($N$5))&lt;=2,(COUNT(_xlfn.ANCHORARRAY($N$5))-_xlfn.XMATCH($N37,_xlfn.ANCHORARRAY($N$5))+1)&lt;=2),
OR(COUNT(_xlfn._xlws.FILTER($F$101:$F$108,($F$101:$F$108=U$3)*($G$101:$G$108=$N37)))=1,
        ISODD(COUNT(_xlfn._xlws.SORT(_xlfn._xlws.FILTER($G$101:$G$108,($F$101:$F$108=U$3)*($G$101:$G$108&lt;=$N37)))))),
OR(COUNT(_xlfn._xlws.FILTER($F$101:$F$108,($F$101:$F$108=U$3)*($G$101:$G$108=$N37)))=1,
        ISODD(COUNT(_xlfn._xlws.SORT(_xlfn._xlws.FILTER($F$101:$F$108,($G$101:$G$108=$N37)*($F$101:$F$108&lt;=U$3))))))
),$L$8,""))</f>
        <v/>
      </c>
      <c r="V37" s="21" t="str" cm="1">
        <f t="array" ref="V37">IFERROR(ROUND(_xlfn.XLOOKUP(V$3&amp;$N37,$F$3:$F$643&amp;$G$3:$G$643,$H$3:$H$643,""),2),
                   IF(OR(
                             OR(_xlfn.XMATCH(V$3,_xlfn.ANCHORARRAY($P$3))&lt;=2,(COUNT(_xlfn.ANCHORARRAY($P$3))-_xlfn.XMATCH(V$3,_xlfn.ANCHORARRAY($P$3))+1)&lt;=2),
                             OR(_xlfn.XMATCH($N37,_xlfn.ANCHORARRAY($N$5))&lt;=2,(COUNT(_xlfn.ANCHORARRAY($N$5))-_xlfn.XMATCH($N37,_xlfn.ANCHORARRAY($N$5))+1)&lt;=2),
OR(COUNT(_xlfn._xlws.FILTER($F$101:$F$108,($F$101:$F$108=V$3)*($G$101:$G$108=$N37)))=1,
        ISODD(COUNT(_xlfn._xlws.SORT(_xlfn._xlws.FILTER($G$101:$G$108,($F$101:$F$108=V$3)*($G$101:$G$108&lt;=$N37)))))),
OR(COUNT(_xlfn._xlws.FILTER($F$101:$F$108,($F$101:$F$108=V$3)*($G$101:$G$108=$N37)))=1,
        ISODD(COUNT(_xlfn._xlws.SORT(_xlfn._xlws.FILTER($F$101:$F$108,($G$101:$G$108=$N37)*($F$101:$F$108&lt;=V$3))))))
),$L$8,""))</f>
        <v/>
      </c>
      <c r="W37" s="21" t="str" cm="1">
        <f t="array" ref="W37">IFERROR(ROUND(_xlfn.XLOOKUP(W$3&amp;$N37,$F$3:$F$643&amp;$G$3:$G$643,$H$3:$H$643,""),2),
                   IF(OR(
                             OR(_xlfn.XMATCH(W$3,_xlfn.ANCHORARRAY($P$3))&lt;=2,(COUNT(_xlfn.ANCHORARRAY($P$3))-_xlfn.XMATCH(W$3,_xlfn.ANCHORARRAY($P$3))+1)&lt;=2),
                             OR(_xlfn.XMATCH($N37,_xlfn.ANCHORARRAY($N$5))&lt;=2,(COUNT(_xlfn.ANCHORARRAY($N$5))-_xlfn.XMATCH($N37,_xlfn.ANCHORARRAY($N$5))+1)&lt;=2),
OR(COUNT(_xlfn._xlws.FILTER($F$101:$F$108,($F$101:$F$108=W$3)*($G$101:$G$108=$N37)))=1,
        ISODD(COUNT(_xlfn._xlws.SORT(_xlfn._xlws.FILTER($G$101:$G$108,($F$101:$F$108=W$3)*($G$101:$G$108&lt;=$N37)))))),
OR(COUNT(_xlfn._xlws.FILTER($F$101:$F$108,($F$101:$F$108=W$3)*($G$101:$G$108=$N37)))=1,
        ISODD(COUNT(_xlfn._xlws.SORT(_xlfn._xlws.FILTER($F$101:$F$108,($G$101:$G$108=$N37)*($F$101:$F$108&lt;=W$3))))))
),$L$8,""))</f>
        <v/>
      </c>
      <c r="X37" s="21" cm="1">
        <f t="array" ref="X37">IFERROR(ROUND(_xlfn.XLOOKUP(X$3&amp;$N37,$F$3:$F$643&amp;$G$3:$G$643,$H$3:$H$643,""),2),
                   IF(OR(
                             OR(_xlfn.XMATCH(X$3,_xlfn.ANCHORARRAY($P$3))&lt;=2,(COUNT(_xlfn.ANCHORARRAY($P$3))-_xlfn.XMATCH(X$3,_xlfn.ANCHORARRAY($P$3))+1)&lt;=2),
                             OR(_xlfn.XMATCH($N37,_xlfn.ANCHORARRAY($N$5))&lt;=2,(COUNT(_xlfn.ANCHORARRAY($N$5))-_xlfn.XMATCH($N37,_xlfn.ANCHORARRAY($N$5))+1)&lt;=2),
OR(COUNT(_xlfn._xlws.FILTER($F$101:$F$108,($F$101:$F$108=X$3)*($G$101:$G$108=$N37)))=1,
        ISODD(COUNT(_xlfn._xlws.SORT(_xlfn._xlws.FILTER($G$101:$G$108,($F$101:$F$108=X$3)*($G$101:$G$108&lt;=$N37)))))),
OR(COUNT(_xlfn._xlws.FILTER($F$101:$F$108,($F$101:$F$108=X$3)*($G$101:$G$108=$N37)))=1,
        ISODD(COUNT(_xlfn._xlws.SORT(_xlfn._xlws.FILTER($F$101:$F$108,($G$101:$G$108=$N37)*($F$101:$F$108&lt;=X$3))))))
),$L$8,""))</f>
        <v>0</v>
      </c>
      <c r="Y37" s="21" t="str" cm="1">
        <f t="array" ref="Y37">IFERROR(ROUND(_xlfn.XLOOKUP(Y$3&amp;$N37,$F$3:$F$643&amp;$G$3:$G$643,$H$3:$H$643,""),2),
                   IF(OR(
                             OR(_xlfn.XMATCH(Y$3,_xlfn.ANCHORARRAY($P$3))&lt;=2,(COUNT(_xlfn.ANCHORARRAY($P$3))-_xlfn.XMATCH(Y$3,_xlfn.ANCHORARRAY($P$3))+1)&lt;=2),
                             OR(_xlfn.XMATCH($N37,_xlfn.ANCHORARRAY($N$5))&lt;=2,(COUNT(_xlfn.ANCHORARRAY($N$5))-_xlfn.XMATCH($N37,_xlfn.ANCHORARRAY($N$5))+1)&lt;=2),
OR(COUNT(_xlfn._xlws.FILTER($F$101:$F$108,($F$101:$F$108=Y$3)*($G$101:$G$108=$N37)))=1,
        ISODD(COUNT(_xlfn._xlws.SORT(_xlfn._xlws.FILTER($G$101:$G$108,($F$101:$F$108=Y$3)*($G$101:$G$108&lt;=$N37)))))),
OR(COUNT(_xlfn._xlws.FILTER($F$101:$F$108,($F$101:$F$108=Y$3)*($G$101:$G$108=$N37)))=1,
        ISODD(COUNT(_xlfn._xlws.SORT(_xlfn._xlws.FILTER($F$101:$F$108,($G$101:$G$108=$N37)*($F$101:$F$108&lt;=Y$3))))))
),$L$8,""))</f>
        <v/>
      </c>
      <c r="Z37" s="21" t="str" cm="1">
        <f t="array" ref="Z37">IFERROR(ROUND(_xlfn.XLOOKUP(Z$3&amp;$N37,$F$3:$F$643&amp;$G$3:$G$643,$H$3:$H$643,""),2),
                   IF(OR(
                             OR(_xlfn.XMATCH(Z$3,_xlfn.ANCHORARRAY($P$3))&lt;=2,(COUNT(_xlfn.ANCHORARRAY($P$3))-_xlfn.XMATCH(Z$3,_xlfn.ANCHORARRAY($P$3))+1)&lt;=2),
                             OR(_xlfn.XMATCH($N37,_xlfn.ANCHORARRAY($N$5))&lt;=2,(COUNT(_xlfn.ANCHORARRAY($N$5))-_xlfn.XMATCH($N37,_xlfn.ANCHORARRAY($N$5))+1)&lt;=2),
OR(COUNT(_xlfn._xlws.FILTER($F$101:$F$108,($F$101:$F$108=Z$3)*($G$101:$G$108=$N37)))=1,
        ISODD(COUNT(_xlfn._xlws.SORT(_xlfn._xlws.FILTER($G$101:$G$108,($F$101:$F$108=Z$3)*($G$101:$G$108&lt;=$N37)))))),
OR(COUNT(_xlfn._xlws.FILTER($F$101:$F$108,($F$101:$F$108=Z$3)*($G$101:$G$108=$N37)))=1,
        ISODD(COUNT(_xlfn._xlws.SORT(_xlfn._xlws.FILTER($F$101:$F$108,($G$101:$G$108=$N37)*($F$101:$F$108&lt;=Z$3))))))
),$L$8,""))</f>
        <v/>
      </c>
      <c r="AA37" s="21" cm="1">
        <f t="array" ref="AA37">IFERROR(ROUND(_xlfn.XLOOKUP(AA$3&amp;$N37,$F$3:$F$643&amp;$G$3:$G$643,$H$3:$H$643,""),2),
                   IF(OR(
                             OR(_xlfn.XMATCH(AA$3,_xlfn.ANCHORARRAY($P$3))&lt;=2,(COUNT(_xlfn.ANCHORARRAY($P$3))-_xlfn.XMATCH(AA$3,_xlfn.ANCHORARRAY($P$3))+1)&lt;=2),
                             OR(_xlfn.XMATCH($N37,_xlfn.ANCHORARRAY($N$5))&lt;=2,(COUNT(_xlfn.ANCHORARRAY($N$5))-_xlfn.XMATCH($N37,_xlfn.ANCHORARRAY($N$5))+1)&lt;=2),
OR(COUNT(_xlfn._xlws.FILTER($F$101:$F$108,($F$101:$F$108=AA$3)*($G$101:$G$108=$N37)))=1,
        ISODD(COUNT(_xlfn._xlws.SORT(_xlfn._xlws.FILTER($G$101:$G$108,($F$101:$F$108=AA$3)*($G$101:$G$108&lt;=$N37)))))),
OR(COUNT(_xlfn._xlws.FILTER($F$101:$F$108,($F$101:$F$108=AA$3)*($G$101:$G$108=$N37)))=1,
        ISODD(COUNT(_xlfn._xlws.SORT(_xlfn._xlws.FILTER($F$101:$F$108,($G$101:$G$108=$N37)*($F$101:$F$108&lt;=AA$3))))))
),$L$8,""))</f>
        <v>0.4</v>
      </c>
      <c r="AB37" s="21" t="str" cm="1">
        <f t="array" ref="AB37">IFERROR(ROUND(_xlfn.XLOOKUP(AB$3&amp;$N37,$F$3:$F$643&amp;$G$3:$G$643,$H$3:$H$643,""),2),
                   IF(OR(
                             OR(_xlfn.XMATCH(AB$3,_xlfn.ANCHORARRAY($P$3))&lt;=2,(COUNT(_xlfn.ANCHORARRAY($P$3))-_xlfn.XMATCH(AB$3,_xlfn.ANCHORARRAY($P$3))+1)&lt;=2),
                             OR(_xlfn.XMATCH($N37,_xlfn.ANCHORARRAY($N$5))&lt;=2,(COUNT(_xlfn.ANCHORARRAY($N$5))-_xlfn.XMATCH($N37,_xlfn.ANCHORARRAY($N$5))+1)&lt;=2),
OR(COUNT(_xlfn._xlws.FILTER($F$101:$F$108,($F$101:$F$108=AB$3)*($G$101:$G$108=$N37)))=1,
        ISODD(COUNT(_xlfn._xlws.SORT(_xlfn._xlws.FILTER($G$101:$G$108,($F$101:$F$108=AB$3)*($G$101:$G$108&lt;=$N37)))))),
OR(COUNT(_xlfn._xlws.FILTER($F$101:$F$108,($F$101:$F$108=AB$3)*($G$101:$G$108=$N37)))=1,
        ISODD(COUNT(_xlfn._xlws.SORT(_xlfn._xlws.FILTER($F$101:$F$108,($G$101:$G$108=$N37)*($F$101:$F$108&lt;=AB$3))))))
),$L$8,""))</f>
        <v/>
      </c>
      <c r="AC37" s="21" t="str" cm="1">
        <f t="array" ref="AC37">IFERROR(ROUND(_xlfn.XLOOKUP(AC$3&amp;$N37,$F$3:$F$643&amp;$G$3:$G$643,$H$3:$H$643,""),2),
                   IF(OR(
                             OR(_xlfn.XMATCH(AC$3,_xlfn.ANCHORARRAY($P$3))&lt;=2,(COUNT(_xlfn.ANCHORARRAY($P$3))-_xlfn.XMATCH(AC$3,_xlfn.ANCHORARRAY($P$3))+1)&lt;=2),
                             OR(_xlfn.XMATCH($N37,_xlfn.ANCHORARRAY($N$5))&lt;=2,(COUNT(_xlfn.ANCHORARRAY($N$5))-_xlfn.XMATCH($N37,_xlfn.ANCHORARRAY($N$5))+1)&lt;=2),
OR(COUNT(_xlfn._xlws.FILTER($F$101:$F$108,($F$101:$F$108=AC$3)*($G$101:$G$108=$N37)))=1,
        ISODD(COUNT(_xlfn._xlws.SORT(_xlfn._xlws.FILTER($G$101:$G$108,($F$101:$F$108=AC$3)*($G$101:$G$108&lt;=$N37)))))),
OR(COUNT(_xlfn._xlws.FILTER($F$101:$F$108,($F$101:$F$108=AC$3)*($G$101:$G$108=$N37)))=1,
        ISODD(COUNT(_xlfn._xlws.SORT(_xlfn._xlws.FILTER($F$101:$F$108,($G$101:$G$108=$N37)*($F$101:$F$108&lt;=AC$3))))))
),$L$8,""))</f>
        <v/>
      </c>
      <c r="AD37" s="21" t="str" cm="1">
        <f t="array" ref="AD37">IFERROR(ROUND(_xlfn.XLOOKUP(AD$3&amp;$N37,$F$3:$F$643&amp;$G$3:$G$643,$H$3:$H$643,""),2),
                   IF(OR(
                             OR(_xlfn.XMATCH(AD$3,_xlfn.ANCHORARRAY($P$3))&lt;=2,(COUNT(_xlfn.ANCHORARRAY($P$3))-_xlfn.XMATCH(AD$3,_xlfn.ANCHORARRAY($P$3))+1)&lt;=2),
                             OR(_xlfn.XMATCH($N37,_xlfn.ANCHORARRAY($N$5))&lt;=2,(COUNT(_xlfn.ANCHORARRAY($N$5))-_xlfn.XMATCH($N37,_xlfn.ANCHORARRAY($N$5))+1)&lt;=2),
OR(COUNT(_xlfn._xlws.FILTER($F$101:$F$108,($F$101:$F$108=AD$3)*($G$101:$G$108=$N37)))=1,
        ISODD(COUNT(_xlfn._xlws.SORT(_xlfn._xlws.FILTER($G$101:$G$108,($F$101:$F$108=AD$3)*($G$101:$G$108&lt;=$N37)))))),
OR(COUNT(_xlfn._xlws.FILTER($F$101:$F$108,($F$101:$F$108=AD$3)*($G$101:$G$108=$N37)))=1,
        ISODD(COUNT(_xlfn._xlws.SORT(_xlfn._xlws.FILTER($F$101:$F$108,($G$101:$G$108=$N37)*($F$101:$F$108&lt;=AD$3))))))
),$L$8,""))</f>
        <v/>
      </c>
      <c r="AE37" s="21" cm="1">
        <f t="array" ref="AE37">IFERROR(ROUND(_xlfn.XLOOKUP(AE$3&amp;$N37,$F$3:$F$643&amp;$G$3:$G$643,$H$3:$H$643,""),2),
                   IF(OR(
                             OR(_xlfn.XMATCH(AE$3,_xlfn.ANCHORARRAY($P$3))&lt;=2,(COUNT(_xlfn.ANCHORARRAY($P$3))-_xlfn.XMATCH(AE$3,_xlfn.ANCHORARRAY($P$3))+1)&lt;=2),
                             OR(_xlfn.XMATCH($N37,_xlfn.ANCHORARRAY($N$5))&lt;=2,(COUNT(_xlfn.ANCHORARRAY($N$5))-_xlfn.XMATCH($N37,_xlfn.ANCHORARRAY($N$5))+1)&lt;=2),
OR(COUNT(_xlfn._xlws.FILTER($F$101:$F$108,($F$101:$F$108=AE$3)*($G$101:$G$108=$N37)))=1,
        ISODD(COUNT(_xlfn._xlws.SORT(_xlfn._xlws.FILTER($G$101:$G$108,($F$101:$F$108=AE$3)*($G$101:$G$108&lt;=$N37)))))),
OR(COUNT(_xlfn._xlws.FILTER($F$101:$F$108,($F$101:$F$108=AE$3)*($G$101:$G$108=$N37)))=1,
        ISODD(COUNT(_xlfn._xlws.SORT(_xlfn._xlws.FILTER($F$101:$F$108,($G$101:$G$108=$N37)*($F$101:$F$108&lt;=AE$3))))))
),$L$8,""))</f>
        <v>-0.4</v>
      </c>
      <c r="AF37" s="21" t="str" cm="1">
        <f t="array" ref="AF37">IFERROR(ROUND(_xlfn.XLOOKUP(AF$3&amp;$N37,$F$3:$F$643&amp;$G$3:$G$643,$H$3:$H$643,""),2),
                   IF(OR(
                             OR(_xlfn.XMATCH(AF$3,_xlfn.ANCHORARRAY($P$3))&lt;=2,(COUNT(_xlfn.ANCHORARRAY($P$3))-_xlfn.XMATCH(AF$3,_xlfn.ANCHORARRAY($P$3))+1)&lt;=2),
                             OR(_xlfn.XMATCH($N37,_xlfn.ANCHORARRAY($N$5))&lt;=2,(COUNT(_xlfn.ANCHORARRAY($N$5))-_xlfn.XMATCH($N37,_xlfn.ANCHORARRAY($N$5))+1)&lt;=2),
OR(COUNT(_xlfn._xlws.FILTER($F$101:$F$108,($F$101:$F$108=AF$3)*($G$101:$G$108=$N37)))=1,
        ISODD(COUNT(_xlfn._xlws.SORT(_xlfn._xlws.FILTER($G$101:$G$108,($F$101:$F$108=AF$3)*($G$101:$G$108&lt;=$N37)))))),
OR(COUNT(_xlfn._xlws.FILTER($F$101:$F$108,($F$101:$F$108=AF$3)*($G$101:$G$108=$N37)))=1,
        ISODD(COUNT(_xlfn._xlws.SORT(_xlfn._xlws.FILTER($F$101:$F$108,($G$101:$G$108=$N37)*($F$101:$F$108&lt;=AF$3))))))
),$L$8,""))</f>
        <v/>
      </c>
      <c r="AG37" s="21" cm="1">
        <f t="array" ref="AG37">IFERROR(ROUND(_xlfn.XLOOKUP(AG$3&amp;$N37,$F$3:$F$643&amp;$G$3:$G$643,$H$3:$H$643,""),2),
                   IF(OR(
                             OR(_xlfn.XMATCH(AG$3,_xlfn.ANCHORARRAY($P$3))&lt;=2,(COUNT(_xlfn.ANCHORARRAY($P$3))-_xlfn.XMATCH(AG$3,_xlfn.ANCHORARRAY($P$3))+1)&lt;=2),
                             OR(_xlfn.XMATCH($N37,_xlfn.ANCHORARRAY($N$5))&lt;=2,(COUNT(_xlfn.ANCHORARRAY($N$5))-_xlfn.XMATCH($N37,_xlfn.ANCHORARRAY($N$5))+1)&lt;=2),
OR(COUNT(_xlfn._xlws.FILTER($F$101:$F$108,($F$101:$F$108=AG$3)*($G$101:$G$108=$N37)))=1,
        ISODD(COUNT(_xlfn._xlws.SORT(_xlfn._xlws.FILTER($G$101:$G$108,($F$101:$F$108=AG$3)*($G$101:$G$108&lt;=$N37)))))),
OR(COUNT(_xlfn._xlws.FILTER($F$101:$F$108,($F$101:$F$108=AG$3)*($G$101:$G$108=$N37)))=1,
        ISODD(COUNT(_xlfn._xlws.SORT(_xlfn._xlws.FILTER($F$101:$F$108,($G$101:$G$108=$N37)*($F$101:$F$108&lt;=AG$3))))))
),$L$8,""))</f>
        <v>-0.4</v>
      </c>
      <c r="AH37" s="21" t="str" cm="1">
        <f t="array" ref="AH37">IFERROR(ROUND(_xlfn.XLOOKUP(AH$3&amp;$N37,$F$3:$F$643&amp;$G$3:$G$643,$H$3:$H$643,""),2),
                   IF(OR(
                             OR(_xlfn.XMATCH(AH$3,_xlfn.ANCHORARRAY($P$3))&lt;=2,(COUNT(_xlfn.ANCHORARRAY($P$3))-_xlfn.XMATCH(AH$3,_xlfn.ANCHORARRAY($P$3))+1)&lt;=2),
                             OR(_xlfn.XMATCH($N37,_xlfn.ANCHORARRAY($N$5))&lt;=2,(COUNT(_xlfn.ANCHORARRAY($N$5))-_xlfn.XMATCH($N37,_xlfn.ANCHORARRAY($N$5))+1)&lt;=2),
OR(COUNT(_xlfn._xlws.FILTER($F$101:$F$108,($F$101:$F$108=AH$3)*($G$101:$G$108=$N37)))=1,
        ISODD(COUNT(_xlfn._xlws.SORT(_xlfn._xlws.FILTER($G$101:$G$108,($F$101:$F$108=AH$3)*($G$101:$G$108&lt;=$N37)))))),
OR(COUNT(_xlfn._xlws.FILTER($F$101:$F$108,($F$101:$F$108=AH$3)*($G$101:$G$108=$N37)))=1,
        ISODD(COUNT(_xlfn._xlws.SORT(_xlfn._xlws.FILTER($F$101:$F$108,($G$101:$G$108=$N37)*($F$101:$F$108&lt;=AH$3))))))
),$L$8,""))</f>
        <v/>
      </c>
      <c r="AI37" s="21" cm="1">
        <f t="array" ref="AI37">IFERROR(ROUND(_xlfn.XLOOKUP(AI$3&amp;$N37,$F$3:$F$643&amp;$G$3:$G$643,$H$3:$H$643,""),2),
                   IF(OR(
                             OR(_xlfn.XMATCH(AI$3,_xlfn.ANCHORARRAY($P$3))&lt;=2,(COUNT(_xlfn.ANCHORARRAY($P$3))-_xlfn.XMATCH(AI$3,_xlfn.ANCHORARRAY($P$3))+1)&lt;=2),
                             OR(_xlfn.XMATCH($N37,_xlfn.ANCHORARRAY($N$5))&lt;=2,(COUNT(_xlfn.ANCHORARRAY($N$5))-_xlfn.XMATCH($N37,_xlfn.ANCHORARRAY($N$5))+1)&lt;=2),
OR(COUNT(_xlfn._xlws.FILTER($F$101:$F$108,($F$101:$F$108=AI$3)*($G$101:$G$108=$N37)))=1,
        ISODD(COUNT(_xlfn._xlws.SORT(_xlfn._xlws.FILTER($G$101:$G$108,($F$101:$F$108=AI$3)*($G$101:$G$108&lt;=$N37)))))),
OR(COUNT(_xlfn._xlws.FILTER($F$101:$F$108,($F$101:$F$108=AI$3)*($G$101:$G$108=$N37)))=1,
        ISODD(COUNT(_xlfn._xlws.SORT(_xlfn._xlws.FILTER($F$101:$F$108,($G$101:$G$108=$N37)*($F$101:$F$108&lt;=AI$3))))))
),$L$8,""))</f>
        <v>0</v>
      </c>
      <c r="AJ37" s="21" t="str" cm="1">
        <f t="array" ref="AJ37">IFERROR(ROUND(_xlfn.XLOOKUP(AJ$3&amp;$N37,$F$3:$F$643&amp;$G$3:$G$643,$H$3:$H$643,""),2),
                   IF(OR(
                             OR(_xlfn.XMATCH(AJ$3,_xlfn.ANCHORARRAY($P$3))&lt;=2,(COUNT(_xlfn.ANCHORARRAY($P$3))-_xlfn.XMATCH(AJ$3,_xlfn.ANCHORARRAY($P$3))+1)&lt;=2),
                             OR(_xlfn.XMATCH($N37,_xlfn.ANCHORARRAY($N$5))&lt;=2,(COUNT(_xlfn.ANCHORARRAY($N$5))-_xlfn.XMATCH($N37,_xlfn.ANCHORARRAY($N$5))+1)&lt;=2),
OR(COUNT(_xlfn._xlws.FILTER($F$101:$F$108,($F$101:$F$108=AJ$3)*($G$101:$G$108=$N37)))=1,
        ISODD(COUNT(_xlfn._xlws.SORT(_xlfn._xlws.FILTER($G$101:$G$108,($F$101:$F$108=AJ$3)*($G$101:$G$108&lt;=$N37)))))),
OR(COUNT(_xlfn._xlws.FILTER($F$101:$F$108,($F$101:$F$108=AJ$3)*($G$101:$G$108=$N37)))=1,
        ISODD(COUNT(_xlfn._xlws.SORT(_xlfn._xlws.FILTER($F$101:$F$108,($G$101:$G$108=$N37)*($F$101:$F$108&lt;=AJ$3))))))
),$L$8,""))</f>
        <v/>
      </c>
      <c r="AK37" s="21" t="str" cm="1">
        <f t="array" ref="AK37">IFERROR(ROUND(_xlfn.XLOOKUP(AK$3&amp;$N37,$F$3:$F$643&amp;$G$3:$G$643,$H$3:$H$643,""),2),
                   IF(OR(
                             OR(_xlfn.XMATCH(AK$3,_xlfn.ANCHORARRAY($P$3))&lt;=2,(COUNT(_xlfn.ANCHORARRAY($P$3))-_xlfn.XMATCH(AK$3,_xlfn.ANCHORARRAY($P$3))+1)&lt;=2),
                             OR(_xlfn.XMATCH($N37,_xlfn.ANCHORARRAY($N$5))&lt;=2,(COUNT(_xlfn.ANCHORARRAY($N$5))-_xlfn.XMATCH($N37,_xlfn.ANCHORARRAY($N$5))+1)&lt;=2),
OR(COUNT(_xlfn._xlws.FILTER($F$101:$F$108,($F$101:$F$108=AK$3)*($G$101:$G$108=$N37)))=1,
        ISODD(COUNT(_xlfn._xlws.SORT(_xlfn._xlws.FILTER($G$101:$G$108,($F$101:$F$108=AK$3)*($G$101:$G$108&lt;=$N37)))))),
OR(COUNT(_xlfn._xlws.FILTER($F$101:$F$108,($F$101:$F$108=AK$3)*($G$101:$G$108=$N37)))=1,
        ISODD(COUNT(_xlfn._xlws.SORT(_xlfn._xlws.FILTER($F$101:$F$108,($G$101:$G$108=$N37)*($F$101:$F$108&lt;=AK$3))))))
),$L$8,""))</f>
        <v/>
      </c>
      <c r="AL37" s="21" t="str" cm="1">
        <f t="array" ref="AL37">IFERROR(ROUND(_xlfn.XLOOKUP(AL$3&amp;$N37,$F$3:$F$643&amp;$G$3:$G$643,$H$3:$H$643,""),2),
                   IF(OR(
                             OR(_xlfn.XMATCH(AL$3,_xlfn.ANCHORARRAY($P$3))&lt;=2,(COUNT(_xlfn.ANCHORARRAY($P$3))-_xlfn.XMATCH(AL$3,_xlfn.ANCHORARRAY($P$3))+1)&lt;=2),
                             OR(_xlfn.XMATCH($N37,_xlfn.ANCHORARRAY($N$5))&lt;=2,(COUNT(_xlfn.ANCHORARRAY($N$5))-_xlfn.XMATCH($N37,_xlfn.ANCHORARRAY($N$5))+1)&lt;=2),
OR(COUNT(_xlfn._xlws.FILTER($F$101:$F$108,($F$101:$F$108=AL$3)*($G$101:$G$108=$N37)))=1,
        ISODD(COUNT(_xlfn._xlws.SORT(_xlfn._xlws.FILTER($G$101:$G$108,($F$101:$F$108=AL$3)*($G$101:$G$108&lt;=$N37)))))),
OR(COUNT(_xlfn._xlws.FILTER($F$101:$F$108,($F$101:$F$108=AL$3)*($G$101:$G$108=$N37)))=1,
        ISODD(COUNT(_xlfn._xlws.SORT(_xlfn._xlws.FILTER($F$101:$F$108,($G$101:$G$108=$N37)*($F$101:$F$108&lt;=AL$3))))))
),$L$8,""))</f>
        <v/>
      </c>
      <c r="AM37" s="21" t="str" cm="1">
        <f t="array" ref="AM37">IFERROR(ROUND(_xlfn.XLOOKUP(AM$3&amp;$N37,$F$3:$F$643&amp;$G$3:$G$643,$H$3:$H$643,""),2),
                   IF(OR(
                             OR(_xlfn.XMATCH(AM$3,_xlfn.ANCHORARRAY($P$3))&lt;=2,(COUNT(_xlfn.ANCHORARRAY($P$3))-_xlfn.XMATCH(AM$3,_xlfn.ANCHORARRAY($P$3))+1)&lt;=2),
                             OR(_xlfn.XMATCH($N37,_xlfn.ANCHORARRAY($N$5))&lt;=2,(COUNT(_xlfn.ANCHORARRAY($N$5))-_xlfn.XMATCH($N37,_xlfn.ANCHORARRAY($N$5))+1)&lt;=2),
OR(COUNT(_xlfn._xlws.FILTER($F$101:$F$108,($F$101:$F$108=AM$3)*($G$101:$G$108=$N37)))=1,
        ISODD(COUNT(_xlfn._xlws.SORT(_xlfn._xlws.FILTER($G$101:$G$108,($F$101:$F$108=AM$3)*($G$101:$G$108&lt;=$N37)))))),
OR(COUNT(_xlfn._xlws.FILTER($F$101:$F$108,($F$101:$F$108=AM$3)*($G$101:$G$108=$N37)))=1,
        ISODD(COUNT(_xlfn._xlws.SORT(_xlfn._xlws.FILTER($F$101:$F$108,($G$101:$G$108=$N37)*($F$101:$F$108&lt;=AM$3))))))
),$L$8,""))</f>
        <v/>
      </c>
      <c r="AN37" s="21" cm="1">
        <f t="array" ref="AN37">IFERROR(ROUND(_xlfn.XLOOKUP(AN$3&amp;$N37,$F$3:$F$643&amp;$G$3:$G$643,$H$3:$H$643,""),2),
                   IF(OR(
                             OR(_xlfn.XMATCH(AN$3,_xlfn.ANCHORARRAY($P$3))&lt;=2,(COUNT(_xlfn.ANCHORARRAY($P$3))-_xlfn.XMATCH(AN$3,_xlfn.ANCHORARRAY($P$3))+1)&lt;=2),
                             OR(_xlfn.XMATCH($N37,_xlfn.ANCHORARRAY($N$5))&lt;=2,(COUNT(_xlfn.ANCHORARRAY($N$5))-_xlfn.XMATCH($N37,_xlfn.ANCHORARRAY($N$5))+1)&lt;=2),
OR(COUNT(_xlfn._xlws.FILTER($F$101:$F$108,($F$101:$F$108=AN$3)*($G$101:$G$108=$N37)))=1,
        ISODD(COUNT(_xlfn._xlws.SORT(_xlfn._xlws.FILTER($G$101:$G$108,($F$101:$F$108=AN$3)*($G$101:$G$108&lt;=$N37)))))),
OR(COUNT(_xlfn._xlws.FILTER($F$101:$F$108,($F$101:$F$108=AN$3)*($G$101:$G$108=$N37)))=1,
        ISODD(COUNT(_xlfn._xlws.SORT(_xlfn._xlws.FILTER($F$101:$F$108,($G$101:$G$108=$N37)*($F$101:$F$108&lt;=AN$3))))))
),$L$8,""))</f>
        <v>0</v>
      </c>
      <c r="AO37" s="21" t="str" cm="1">
        <f t="array" ref="AO37">IFERROR(ROUND(_xlfn.XLOOKUP(AO$3&amp;$N37,$F$3:$F$643&amp;$G$3:$G$643,$H$3:$H$643,""),2),
                   IF(OR(
                             OR(_xlfn.XMATCH(AO$3,_xlfn.ANCHORARRAY($P$3))&lt;=2,(COUNT(_xlfn.ANCHORARRAY($P$3))-_xlfn.XMATCH(AO$3,_xlfn.ANCHORARRAY($P$3))+1)&lt;=2),
                             OR(_xlfn.XMATCH($N37,_xlfn.ANCHORARRAY($N$5))&lt;=2,(COUNT(_xlfn.ANCHORARRAY($N$5))-_xlfn.XMATCH($N37,_xlfn.ANCHORARRAY($N$5))+1)&lt;=2),
OR(COUNT(_xlfn._xlws.FILTER($F$101:$F$108,($F$101:$F$108=AO$3)*($G$101:$G$108=$N37)))=1,
        ISODD(COUNT(_xlfn._xlws.SORT(_xlfn._xlws.FILTER($G$101:$G$108,($F$101:$F$108=AO$3)*($G$101:$G$108&lt;=$N37)))))),
OR(COUNT(_xlfn._xlws.FILTER($F$101:$F$108,($F$101:$F$108=AO$3)*($G$101:$G$108=$N37)))=1,
        ISODD(COUNT(_xlfn._xlws.SORT(_xlfn._xlws.FILTER($F$101:$F$108,($G$101:$G$108=$N37)*($F$101:$F$108&lt;=AO$3))))))
),$L$8,""))</f>
        <v/>
      </c>
      <c r="AP37" s="21" cm="1">
        <f t="array" ref="AP37">IFERROR(ROUND(_xlfn.XLOOKUP(AP$3&amp;$N37,$F$3:$F$643&amp;$G$3:$G$643,$H$3:$H$643,""),2),
                   IF(OR(
                             OR(_xlfn.XMATCH(AP$3,_xlfn.ANCHORARRAY($P$3))&lt;=2,(COUNT(_xlfn.ANCHORARRAY($P$3))-_xlfn.XMATCH(AP$3,_xlfn.ANCHORARRAY($P$3))+1)&lt;=2),
                             OR(_xlfn.XMATCH($N37,_xlfn.ANCHORARRAY($N$5))&lt;=2,(COUNT(_xlfn.ANCHORARRAY($N$5))-_xlfn.XMATCH($N37,_xlfn.ANCHORARRAY($N$5))+1)&lt;=2),
OR(COUNT(_xlfn._xlws.FILTER($F$101:$F$108,($F$101:$F$108=AP$3)*($G$101:$G$108=$N37)))=1,
        ISODD(COUNT(_xlfn._xlws.SORT(_xlfn._xlws.FILTER($G$101:$G$108,($F$101:$F$108=AP$3)*($G$101:$G$108&lt;=$N37)))))),
OR(COUNT(_xlfn._xlws.FILTER($F$101:$F$108,($F$101:$F$108=AP$3)*($G$101:$G$108=$N37)))=1,
        ISODD(COUNT(_xlfn._xlws.SORT(_xlfn._xlws.FILTER($F$101:$F$108,($G$101:$G$108=$N37)*($F$101:$F$108&lt;=AP$3))))))
),$L$8,""))</f>
        <v>0.9</v>
      </c>
      <c r="AQ37" s="21" t="str" cm="1">
        <f t="array" ref="AQ37">IFERROR(ROUND(_xlfn.XLOOKUP(AQ$3&amp;$N37,$F$3:$F$643&amp;$G$3:$G$643,$H$3:$H$643,""),2),
                   IF(OR(
                             OR(_xlfn.XMATCH(AQ$3,_xlfn.ANCHORARRAY($P$3))&lt;=2,(COUNT(_xlfn.ANCHORARRAY($P$3))-_xlfn.XMATCH(AQ$3,_xlfn.ANCHORARRAY($P$3))+1)&lt;=2),
                             OR(_xlfn.XMATCH($N37,_xlfn.ANCHORARRAY($N$5))&lt;=2,(COUNT(_xlfn.ANCHORARRAY($N$5))-_xlfn.XMATCH($N37,_xlfn.ANCHORARRAY($N$5))+1)&lt;=2),
OR(COUNT(_xlfn._xlws.FILTER($F$101:$F$108,($F$101:$F$108=AQ$3)*($G$101:$G$108=$N37)))=1,
        ISODD(COUNT(_xlfn._xlws.SORT(_xlfn._xlws.FILTER($G$101:$G$108,($F$101:$F$108=AQ$3)*($G$101:$G$108&lt;=$N37)))))),
OR(COUNT(_xlfn._xlws.FILTER($F$101:$F$108,($F$101:$F$108=AQ$3)*($G$101:$G$108=$N37)))=1,
        ISODD(COUNT(_xlfn._xlws.SORT(_xlfn._xlws.FILTER($F$101:$F$108,($G$101:$G$108=$N37)*($F$101:$F$108&lt;=AQ$3))))))
),$L$8,""))</f>
        <v/>
      </c>
      <c r="AR37" s="21" cm="1">
        <f t="array" ref="AR37">IFERROR(ROUND(_xlfn.XLOOKUP(AR$3&amp;$N37,$F$3:$F$643&amp;$G$3:$G$643,$H$3:$H$643,""),2),
                   IF(OR(
                             OR(_xlfn.XMATCH(AR$3,_xlfn.ANCHORARRAY($P$3))&lt;=2,(COUNT(_xlfn.ANCHORARRAY($P$3))-_xlfn.XMATCH(AR$3,_xlfn.ANCHORARRAY($P$3))+1)&lt;=2),
                             OR(_xlfn.XMATCH($N37,_xlfn.ANCHORARRAY($N$5))&lt;=2,(COUNT(_xlfn.ANCHORARRAY($N$5))-_xlfn.XMATCH($N37,_xlfn.ANCHORARRAY($N$5))+1)&lt;=2),
OR(COUNT(_xlfn._xlws.FILTER($F$101:$F$108,($F$101:$F$108=AR$3)*($G$101:$G$108=$N37)))=1,
        ISODD(COUNT(_xlfn._xlws.SORT(_xlfn._xlws.FILTER($G$101:$G$108,($F$101:$F$108=AR$3)*($G$101:$G$108&lt;=$N37)))))),
OR(COUNT(_xlfn._xlws.FILTER($F$101:$F$108,($F$101:$F$108=AR$3)*($G$101:$G$108=$N37)))=1,
        ISODD(COUNT(_xlfn._xlws.SORT(_xlfn._xlws.FILTER($F$101:$F$108,($G$101:$G$108=$N37)*($F$101:$F$108&lt;=AR$3))))))
),$L$8,""))</f>
        <v>0.5</v>
      </c>
      <c r="AS37" s="21" cm="1">
        <f t="array" ref="AS37">IFERROR(ROUND(_xlfn.XLOOKUP(AS$3&amp;$N37,$F$3:$F$643&amp;$G$3:$G$643,$H$3:$H$643,""),2),
                   IF(OR(
                             OR(_xlfn.XMATCH(AS$3,_xlfn.ANCHORARRAY($P$3))&lt;=2,(COUNT(_xlfn.ANCHORARRAY($P$3))-_xlfn.XMATCH(AS$3,_xlfn.ANCHORARRAY($P$3))+1)&lt;=2),
                             OR(_xlfn.XMATCH($N37,_xlfn.ANCHORARRAY($N$5))&lt;=2,(COUNT(_xlfn.ANCHORARRAY($N$5))-_xlfn.XMATCH($N37,_xlfn.ANCHORARRAY($N$5))+1)&lt;=2),
OR(COUNT(_xlfn._xlws.FILTER($F$101:$F$108,($F$101:$F$108=AS$3)*($G$101:$G$108=$N37)))=1,
        ISODD(COUNT(_xlfn._xlws.SORT(_xlfn._xlws.FILTER($G$101:$G$108,($F$101:$F$108=AS$3)*($G$101:$G$108&lt;=$N37)))))),
OR(COUNT(_xlfn._xlws.FILTER($F$101:$F$108,($F$101:$F$108=AS$3)*($G$101:$G$108=$N37)))=1,
        ISODD(COUNT(_xlfn._xlws.SORT(_xlfn._xlws.FILTER($F$101:$F$108,($G$101:$G$108=$N37)*($F$101:$F$108&lt;=AS$3))))))
),$L$8,""))</f>
        <v>0.5</v>
      </c>
      <c r="AT37" s="21" t="str" cm="1">
        <f t="array" ref="AT37">IFERROR(ROUND(_xlfn.XLOOKUP(AT$3&amp;$N37,$F$3:$F$643&amp;$G$3:$G$643,$H$3:$H$643,""),2),
                   IF(OR(
                             OR(_xlfn.XMATCH(AT$3,_xlfn.ANCHORARRAY($P$3))&lt;=2,(COUNT(_xlfn.ANCHORARRAY($P$3))-_xlfn.XMATCH(AT$3,_xlfn.ANCHORARRAY($P$3))+1)&lt;=2),
                             OR(_xlfn.XMATCH($N37,_xlfn.ANCHORARRAY($N$5))&lt;=2,(COUNT(_xlfn.ANCHORARRAY($N$5))-_xlfn.XMATCH($N37,_xlfn.ANCHORARRAY($N$5))+1)&lt;=2),
OR(COUNT(_xlfn._xlws.FILTER($F$101:$F$108,($F$101:$F$108=AT$3)*($G$101:$G$108=$N37)))=1,
        ISODD(COUNT(_xlfn._xlws.SORT(_xlfn._xlws.FILTER($G$101:$G$108,($F$101:$F$108=AT$3)*($G$101:$G$108&lt;=$N37)))))),
OR(COUNT(_xlfn._xlws.FILTER($F$101:$F$108,($F$101:$F$108=AT$3)*($G$101:$G$108=$N37)))=1,
        ISODD(COUNT(_xlfn._xlws.SORT(_xlfn._xlws.FILTER($F$101:$F$108,($G$101:$G$108=$N37)*($F$101:$F$108&lt;=AT$3))))))
),$L$8,""))</f>
        <v/>
      </c>
      <c r="AU37" s="21" cm="1">
        <f t="array" ref="AU37">IFERROR(ROUND(_xlfn.XLOOKUP(AU$3&amp;$N37,$F$3:$F$643&amp;$G$3:$G$643,$H$3:$H$643,""),2),
                   IF(OR(
                             OR(_xlfn.XMATCH(AU$3,_xlfn.ANCHORARRAY($P$3))&lt;=2,(COUNT(_xlfn.ANCHORARRAY($P$3))-_xlfn.XMATCH(AU$3,_xlfn.ANCHORARRAY($P$3))+1)&lt;=2),
                             OR(_xlfn.XMATCH($N37,_xlfn.ANCHORARRAY($N$5))&lt;=2,(COUNT(_xlfn.ANCHORARRAY($N$5))-_xlfn.XMATCH($N37,_xlfn.ANCHORARRAY($N$5))+1)&lt;=2),
OR(COUNT(_xlfn._xlws.FILTER($F$101:$F$108,($F$101:$F$108=AU$3)*($G$101:$G$108=$N37)))=1,
        ISODD(COUNT(_xlfn._xlws.SORT(_xlfn._xlws.FILTER($G$101:$G$108,($F$101:$F$108=AU$3)*($G$101:$G$108&lt;=$N37)))))),
OR(COUNT(_xlfn._xlws.FILTER($F$101:$F$108,($F$101:$F$108=AU$3)*($G$101:$G$108=$N37)))=1,
        ISODD(COUNT(_xlfn._xlws.SORT(_xlfn._xlws.FILTER($F$101:$F$108,($G$101:$G$108=$N37)*($F$101:$F$108&lt;=AU$3))))))
),$L$8,""))</f>
        <v>0</v>
      </c>
      <c r="AV37" s="21" cm="1">
        <f t="array" ref="AV37">IFERROR(ROUND(_xlfn.XLOOKUP(AV$3&amp;$N37,$F$3:$F$643&amp;$G$3:$G$643,$H$3:$H$643,""),2),
                   IF(OR(
                             OR(_xlfn.XMATCH(AV$3,_xlfn.ANCHORARRAY($P$3))&lt;=2,(COUNT(_xlfn.ANCHORARRAY($P$3))-_xlfn.XMATCH(AV$3,_xlfn.ANCHORARRAY($P$3))+1)&lt;=2),
                             OR(_xlfn.XMATCH($N37,_xlfn.ANCHORARRAY($N$5))&lt;=2,(COUNT(_xlfn.ANCHORARRAY($N$5))-_xlfn.XMATCH($N37,_xlfn.ANCHORARRAY($N$5))+1)&lt;=2),
OR(COUNT(_xlfn._xlws.FILTER($F$101:$F$108,($F$101:$F$108=AV$3)*($G$101:$G$108=$N37)))=1,
        ISODD(COUNT(_xlfn._xlws.SORT(_xlfn._xlws.FILTER($G$101:$G$108,($F$101:$F$108=AV$3)*($G$101:$G$108&lt;=$N37)))))),
OR(COUNT(_xlfn._xlws.FILTER($F$101:$F$108,($F$101:$F$108=AV$3)*($G$101:$G$108=$N37)))=1,
        ISODD(COUNT(_xlfn._xlws.SORT(_xlfn._xlws.FILTER($F$101:$F$108,($G$101:$G$108=$N37)*($F$101:$F$108&lt;=AV$3))))))
),$L$8,""))</f>
        <v>-9</v>
      </c>
      <c r="AW37" s="21" cm="1">
        <f t="array" ref="AW37">IFERROR(ROUND(_xlfn.XLOOKUP(AW$3&amp;$N37,$F$3:$F$643&amp;$G$3:$G$643,$H$3:$H$643,""),2),
                   IF(OR(
                             OR(_xlfn.XMATCH(AW$3,_xlfn.ANCHORARRAY($P$3))&lt;=2,(COUNT(_xlfn.ANCHORARRAY($P$3))-_xlfn.XMATCH(AW$3,_xlfn.ANCHORARRAY($P$3))+1)&lt;=2),
                             OR(_xlfn.XMATCH($N37,_xlfn.ANCHORARRAY($N$5))&lt;=2,(COUNT(_xlfn.ANCHORARRAY($N$5))-_xlfn.XMATCH($N37,_xlfn.ANCHORARRAY($N$5))+1)&lt;=2),
OR(COUNT(_xlfn._xlws.FILTER($F$101:$F$108,($F$101:$F$108=AW$3)*($G$101:$G$108=$N37)))=1,
        ISODD(COUNT(_xlfn._xlws.SORT(_xlfn._xlws.FILTER($G$101:$G$108,($F$101:$F$108=AW$3)*($G$101:$G$108&lt;=$N37)))))),
OR(COUNT(_xlfn._xlws.FILTER($F$101:$F$108,($F$101:$F$108=AW$3)*($G$101:$G$108=$N37)))=1,
        ISODD(COUNT(_xlfn._xlws.SORT(_xlfn._xlws.FILTER($F$101:$F$108,($G$101:$G$108=$N37)*($F$101:$F$108&lt;=AW$3))))))
),$L$8,""))</f>
        <v>-9</v>
      </c>
      <c r="AX37" s="21"/>
      <c r="AY37" s="21"/>
      <c r="AZ37" s="15"/>
      <c r="BA37" s="77"/>
      <c r="BB37" s="98" t="str">
        <f t="shared" si="5"/>
        <v xml:space="preserve">-9-90000.4-0.4-0.4000.90.50.50-9-9; </v>
      </c>
      <c r="BC37" s="98" t="s">
        <v>592</v>
      </c>
      <c r="BD37" s="77"/>
      <c r="BE37" s="77"/>
      <c r="BF37" s="77"/>
      <c r="BG37" s="77"/>
      <c r="BH37" s="77"/>
      <c r="BK37" s="7">
        <v>35</v>
      </c>
    </row>
    <row r="38" spans="2:63" ht="20.100000000000001" customHeight="1" x14ac:dyDescent="0.3">
      <c r="B38" s="9" t="s">
        <v>475</v>
      </c>
      <c r="C38" s="17">
        <f t="shared" si="1"/>
        <v>43.9754</v>
      </c>
      <c r="D38" s="18">
        <f t="shared" si="1"/>
        <v>120.82089999999999</v>
      </c>
      <c r="E38" s="64">
        <f t="shared" si="1"/>
        <v>-9</v>
      </c>
      <c r="F38" s="17">
        <f t="shared" si="2"/>
        <v>0.95</v>
      </c>
      <c r="G38" s="18">
        <f t="shared" si="3"/>
        <v>15.77</v>
      </c>
      <c r="H38" s="19">
        <f t="shared" si="4"/>
        <v>-9</v>
      </c>
      <c r="I38" s="8" t="str" cm="1">
        <f t="array" ref="I38">_xlfn.CONCAT(ROUND(F38:H38,2)&amp;", ")</f>
        <v xml:space="preserve">0.95, 15.77, -9, </v>
      </c>
      <c r="J38" s="8"/>
      <c r="K38" s="96">
        <f>MAX(F4:F16)</f>
        <v>9.8000000000000007</v>
      </c>
      <c r="L38">
        <f>_xlfn.MAXIFS($G$3:$G$15,$F$3:$F$15,K38)</f>
        <v>16.12</v>
      </c>
      <c r="N38" s="31">
        <v>3.37</v>
      </c>
      <c r="O38" s="15"/>
      <c r="P38" s="21" cm="1">
        <f t="array" ref="P38">IFERROR(ROUND(_xlfn.XLOOKUP(P$3&amp;$N38,$F$3:$F$643&amp;$G$3:$G$643,$H$3:$H$643,""),2),
                   IF(OR(
                             OR(_xlfn.XMATCH(P$3,_xlfn.ANCHORARRAY($P$3))&lt;=2,(COUNT(_xlfn.ANCHORARRAY($P$3))-_xlfn.XMATCH(P$3,_xlfn.ANCHORARRAY($P$3))+1)&lt;=2),
                             OR(_xlfn.XMATCH($N38,_xlfn.ANCHORARRAY($N$5))&lt;=2,(COUNT(_xlfn.ANCHORARRAY($N$5))-_xlfn.XMATCH($N38,_xlfn.ANCHORARRAY($N$5))+1)&lt;=2),
OR(COUNT(_xlfn._xlws.FILTER($F$101:$F$108,($F$101:$F$108=P$3)*($G$101:$G$108=$N38)))=1,
        ISODD(COUNT(_xlfn._xlws.SORT(_xlfn._xlws.FILTER($G$101:$G$108,($F$101:$F$108=P$3)*($G$101:$G$108&lt;=$N38)))))),
OR(COUNT(_xlfn._xlws.FILTER($F$101:$F$108,($F$101:$F$108=P$3)*($G$101:$G$108=$N38)))=1,
        ISODD(COUNT(_xlfn._xlws.SORT(_xlfn._xlws.FILTER($F$101:$F$108,($G$101:$G$108=$N38)*($F$101:$F$108&lt;=P$3))))))
),$L$8,""))</f>
        <v>-9</v>
      </c>
      <c r="Q38" s="21" cm="1">
        <f t="array" ref="Q38">IFERROR(ROUND(_xlfn.XLOOKUP(Q$3&amp;$N38,$F$3:$F$643&amp;$G$3:$G$643,$H$3:$H$643,""),2),
                   IF(OR(
                             OR(_xlfn.XMATCH(Q$3,_xlfn.ANCHORARRAY($P$3))&lt;=2,(COUNT(_xlfn.ANCHORARRAY($P$3))-_xlfn.XMATCH(Q$3,_xlfn.ANCHORARRAY($P$3))+1)&lt;=2),
                             OR(_xlfn.XMATCH($N38,_xlfn.ANCHORARRAY($N$5))&lt;=2,(COUNT(_xlfn.ANCHORARRAY($N$5))-_xlfn.XMATCH($N38,_xlfn.ANCHORARRAY($N$5))+1)&lt;=2),
OR(COUNT(_xlfn._xlws.FILTER($F$101:$F$108,($F$101:$F$108=Q$3)*($G$101:$G$108=$N38)))=1,
        ISODD(COUNT(_xlfn._xlws.SORT(_xlfn._xlws.FILTER($G$101:$G$108,($F$101:$F$108=Q$3)*($G$101:$G$108&lt;=$N38)))))),
OR(COUNT(_xlfn._xlws.FILTER($F$101:$F$108,($F$101:$F$108=Q$3)*($G$101:$G$108=$N38)))=1,
        ISODD(COUNT(_xlfn._xlws.SORT(_xlfn._xlws.FILTER($F$101:$F$108,($G$101:$G$108=$N38)*($F$101:$F$108&lt;=Q$3))))))
),$L$8,""))</f>
        <v>-9</v>
      </c>
      <c r="R38" s="21" cm="1">
        <f t="array" ref="R38">IFERROR(ROUND(_xlfn.XLOOKUP(R$3&amp;$N38,$F$3:$F$643&amp;$G$3:$G$643,$H$3:$H$643,""),2),
                   IF(OR(
                             OR(_xlfn.XMATCH(R$3,_xlfn.ANCHORARRAY($P$3))&lt;=2,(COUNT(_xlfn.ANCHORARRAY($P$3))-_xlfn.XMATCH(R$3,_xlfn.ANCHORARRAY($P$3))+1)&lt;=2),
                             OR(_xlfn.XMATCH($N38,_xlfn.ANCHORARRAY($N$5))&lt;=2,(COUNT(_xlfn.ANCHORARRAY($N$5))-_xlfn.XMATCH($N38,_xlfn.ANCHORARRAY($N$5))+1)&lt;=2),
OR(COUNT(_xlfn._xlws.FILTER($F$101:$F$108,($F$101:$F$108=R$3)*($G$101:$G$108=$N38)))=1,
        ISODD(COUNT(_xlfn._xlws.SORT(_xlfn._xlws.FILTER($G$101:$G$108,($F$101:$F$108=R$3)*($G$101:$G$108&lt;=$N38)))))),
OR(COUNT(_xlfn._xlws.FILTER($F$101:$F$108,($F$101:$F$108=R$3)*($G$101:$G$108=$N38)))=1,
        ISODD(COUNT(_xlfn._xlws.SORT(_xlfn._xlws.FILTER($F$101:$F$108,($G$101:$G$108=$N38)*($F$101:$F$108&lt;=R$3))))))
),$L$8,""))</f>
        <v>0</v>
      </c>
      <c r="S38" s="21" t="str" cm="1">
        <f t="array" ref="S38">IFERROR(ROUND(_xlfn.XLOOKUP(S$3&amp;$N38,$F$3:$F$643&amp;$G$3:$G$643,$H$3:$H$643,""),2),
                   IF(OR(
                             OR(_xlfn.XMATCH(S$3,_xlfn.ANCHORARRAY($P$3))&lt;=2,(COUNT(_xlfn.ANCHORARRAY($P$3))-_xlfn.XMATCH(S$3,_xlfn.ANCHORARRAY($P$3))+1)&lt;=2),
                             OR(_xlfn.XMATCH($N38,_xlfn.ANCHORARRAY($N$5))&lt;=2,(COUNT(_xlfn.ANCHORARRAY($N$5))-_xlfn.XMATCH($N38,_xlfn.ANCHORARRAY($N$5))+1)&lt;=2),
OR(COUNT(_xlfn._xlws.FILTER($F$101:$F$108,($F$101:$F$108=S$3)*($G$101:$G$108=$N38)))=1,
        ISODD(COUNT(_xlfn._xlws.SORT(_xlfn._xlws.FILTER($G$101:$G$108,($F$101:$F$108=S$3)*($G$101:$G$108&lt;=$N38)))))),
OR(COUNT(_xlfn._xlws.FILTER($F$101:$F$108,($F$101:$F$108=S$3)*($G$101:$G$108=$N38)))=1,
        ISODD(COUNT(_xlfn._xlws.SORT(_xlfn._xlws.FILTER($F$101:$F$108,($G$101:$G$108=$N38)*($F$101:$F$108&lt;=S$3))))))
),$L$8,""))</f>
        <v/>
      </c>
      <c r="T38" s="21" cm="1">
        <f t="array" ref="T38">IFERROR(ROUND(_xlfn.XLOOKUP(T$3&amp;$N38,$F$3:$F$643&amp;$G$3:$G$643,$H$3:$H$643,""),2),
                   IF(OR(
                             OR(_xlfn.XMATCH(T$3,_xlfn.ANCHORARRAY($P$3))&lt;=2,(COUNT(_xlfn.ANCHORARRAY($P$3))-_xlfn.XMATCH(T$3,_xlfn.ANCHORARRAY($P$3))+1)&lt;=2),
                             OR(_xlfn.XMATCH($N38,_xlfn.ANCHORARRAY($N$5))&lt;=2,(COUNT(_xlfn.ANCHORARRAY($N$5))-_xlfn.XMATCH($N38,_xlfn.ANCHORARRAY($N$5))+1)&lt;=2),
OR(COUNT(_xlfn._xlws.FILTER($F$101:$F$108,($F$101:$F$108=T$3)*($G$101:$G$108=$N38)))=1,
        ISODD(COUNT(_xlfn._xlws.SORT(_xlfn._xlws.FILTER($G$101:$G$108,($F$101:$F$108=T$3)*($G$101:$G$108&lt;=$N38)))))),
OR(COUNT(_xlfn._xlws.FILTER($F$101:$F$108,($F$101:$F$108=T$3)*($G$101:$G$108=$N38)))=1,
        ISODD(COUNT(_xlfn._xlws.SORT(_xlfn._xlws.FILTER($F$101:$F$108,($G$101:$G$108=$N38)*($F$101:$F$108&lt;=T$3))))))
),$L$8,""))</f>
        <v>0.6</v>
      </c>
      <c r="U38" s="21" t="str" cm="1">
        <f t="array" ref="U38">IFERROR(ROUND(_xlfn.XLOOKUP(U$3&amp;$N38,$F$3:$F$643&amp;$G$3:$G$643,$H$3:$H$643,""),2),
                   IF(OR(
                             OR(_xlfn.XMATCH(U$3,_xlfn.ANCHORARRAY($P$3))&lt;=2,(COUNT(_xlfn.ANCHORARRAY($P$3))-_xlfn.XMATCH(U$3,_xlfn.ANCHORARRAY($P$3))+1)&lt;=2),
                             OR(_xlfn.XMATCH($N38,_xlfn.ANCHORARRAY($N$5))&lt;=2,(COUNT(_xlfn.ANCHORARRAY($N$5))-_xlfn.XMATCH($N38,_xlfn.ANCHORARRAY($N$5))+1)&lt;=2),
OR(COUNT(_xlfn._xlws.FILTER($F$101:$F$108,($F$101:$F$108=U$3)*($G$101:$G$108=$N38)))=1,
        ISODD(COUNT(_xlfn._xlws.SORT(_xlfn._xlws.FILTER($G$101:$G$108,($F$101:$F$108=U$3)*($G$101:$G$108&lt;=$N38)))))),
OR(COUNT(_xlfn._xlws.FILTER($F$101:$F$108,($F$101:$F$108=U$3)*($G$101:$G$108=$N38)))=1,
        ISODD(COUNT(_xlfn._xlws.SORT(_xlfn._xlws.FILTER($F$101:$F$108,($G$101:$G$108=$N38)*($F$101:$F$108&lt;=U$3))))))
),$L$8,""))</f>
        <v/>
      </c>
      <c r="V38" s="21" t="str" cm="1">
        <f t="array" ref="V38">IFERROR(ROUND(_xlfn.XLOOKUP(V$3&amp;$N38,$F$3:$F$643&amp;$G$3:$G$643,$H$3:$H$643,""),2),
                   IF(OR(
                             OR(_xlfn.XMATCH(V$3,_xlfn.ANCHORARRAY($P$3))&lt;=2,(COUNT(_xlfn.ANCHORARRAY($P$3))-_xlfn.XMATCH(V$3,_xlfn.ANCHORARRAY($P$3))+1)&lt;=2),
                             OR(_xlfn.XMATCH($N38,_xlfn.ANCHORARRAY($N$5))&lt;=2,(COUNT(_xlfn.ANCHORARRAY($N$5))-_xlfn.XMATCH($N38,_xlfn.ANCHORARRAY($N$5))+1)&lt;=2),
OR(COUNT(_xlfn._xlws.FILTER($F$101:$F$108,($F$101:$F$108=V$3)*($G$101:$G$108=$N38)))=1,
        ISODD(COUNT(_xlfn._xlws.SORT(_xlfn._xlws.FILTER($G$101:$G$108,($F$101:$F$108=V$3)*($G$101:$G$108&lt;=$N38)))))),
OR(COUNT(_xlfn._xlws.FILTER($F$101:$F$108,($F$101:$F$108=V$3)*($G$101:$G$108=$N38)))=1,
        ISODD(COUNT(_xlfn._xlws.SORT(_xlfn._xlws.FILTER($F$101:$F$108,($G$101:$G$108=$N38)*($F$101:$F$108&lt;=V$3))))))
),$L$8,""))</f>
        <v/>
      </c>
      <c r="W38" s="21" t="str" cm="1">
        <f t="array" ref="W38">IFERROR(ROUND(_xlfn.XLOOKUP(W$3&amp;$N38,$F$3:$F$643&amp;$G$3:$G$643,$H$3:$H$643,""),2),
                   IF(OR(
                             OR(_xlfn.XMATCH(W$3,_xlfn.ANCHORARRAY($P$3))&lt;=2,(COUNT(_xlfn.ANCHORARRAY($P$3))-_xlfn.XMATCH(W$3,_xlfn.ANCHORARRAY($P$3))+1)&lt;=2),
                             OR(_xlfn.XMATCH($N38,_xlfn.ANCHORARRAY($N$5))&lt;=2,(COUNT(_xlfn.ANCHORARRAY($N$5))-_xlfn.XMATCH($N38,_xlfn.ANCHORARRAY($N$5))+1)&lt;=2),
OR(COUNT(_xlfn._xlws.FILTER($F$101:$F$108,($F$101:$F$108=W$3)*($G$101:$G$108=$N38)))=1,
        ISODD(COUNT(_xlfn._xlws.SORT(_xlfn._xlws.FILTER($G$101:$G$108,($F$101:$F$108=W$3)*($G$101:$G$108&lt;=$N38)))))),
OR(COUNT(_xlfn._xlws.FILTER($F$101:$F$108,($F$101:$F$108=W$3)*($G$101:$G$108=$N38)))=1,
        ISODD(COUNT(_xlfn._xlws.SORT(_xlfn._xlws.FILTER($F$101:$F$108,($G$101:$G$108=$N38)*($F$101:$F$108&lt;=W$3))))))
),$L$8,""))</f>
        <v/>
      </c>
      <c r="X38" s="21" cm="1">
        <f t="array" ref="X38">IFERROR(ROUND(_xlfn.XLOOKUP(X$3&amp;$N38,$F$3:$F$643&amp;$G$3:$G$643,$H$3:$H$643,""),2),
                   IF(OR(
                             OR(_xlfn.XMATCH(X$3,_xlfn.ANCHORARRAY($P$3))&lt;=2,(COUNT(_xlfn.ANCHORARRAY($P$3))-_xlfn.XMATCH(X$3,_xlfn.ANCHORARRAY($P$3))+1)&lt;=2),
                             OR(_xlfn.XMATCH($N38,_xlfn.ANCHORARRAY($N$5))&lt;=2,(COUNT(_xlfn.ANCHORARRAY($N$5))-_xlfn.XMATCH($N38,_xlfn.ANCHORARRAY($N$5))+1)&lt;=2),
OR(COUNT(_xlfn._xlws.FILTER($F$101:$F$108,($F$101:$F$108=X$3)*($G$101:$G$108=$N38)))=1,
        ISODD(COUNT(_xlfn._xlws.SORT(_xlfn._xlws.FILTER($G$101:$G$108,($F$101:$F$108=X$3)*($G$101:$G$108&lt;=$N38)))))),
OR(COUNT(_xlfn._xlws.FILTER($F$101:$F$108,($F$101:$F$108=X$3)*($G$101:$G$108=$N38)))=1,
        ISODD(COUNT(_xlfn._xlws.SORT(_xlfn._xlws.FILTER($F$101:$F$108,($G$101:$G$108=$N38)*($F$101:$F$108&lt;=X$3))))))
),$L$8,""))</f>
        <v>0.5</v>
      </c>
      <c r="Y38" s="21" t="str" cm="1">
        <f t="array" ref="Y38">IFERROR(ROUND(_xlfn.XLOOKUP(Y$3&amp;$N38,$F$3:$F$643&amp;$G$3:$G$643,$H$3:$H$643,""),2),
                   IF(OR(
                             OR(_xlfn.XMATCH(Y$3,_xlfn.ANCHORARRAY($P$3))&lt;=2,(COUNT(_xlfn.ANCHORARRAY($P$3))-_xlfn.XMATCH(Y$3,_xlfn.ANCHORARRAY($P$3))+1)&lt;=2),
                             OR(_xlfn.XMATCH($N38,_xlfn.ANCHORARRAY($N$5))&lt;=2,(COUNT(_xlfn.ANCHORARRAY($N$5))-_xlfn.XMATCH($N38,_xlfn.ANCHORARRAY($N$5))+1)&lt;=2),
OR(COUNT(_xlfn._xlws.FILTER($F$101:$F$108,($F$101:$F$108=Y$3)*($G$101:$G$108=$N38)))=1,
        ISODD(COUNT(_xlfn._xlws.SORT(_xlfn._xlws.FILTER($G$101:$G$108,($F$101:$F$108=Y$3)*($G$101:$G$108&lt;=$N38)))))),
OR(COUNT(_xlfn._xlws.FILTER($F$101:$F$108,($F$101:$F$108=Y$3)*($G$101:$G$108=$N38)))=1,
        ISODD(COUNT(_xlfn._xlws.SORT(_xlfn._xlws.FILTER($F$101:$F$108,($G$101:$G$108=$N38)*($F$101:$F$108&lt;=Y$3))))))
),$L$8,""))</f>
        <v/>
      </c>
      <c r="Z38" s="21" t="str" cm="1">
        <f t="array" ref="Z38">IFERROR(ROUND(_xlfn.XLOOKUP(Z$3&amp;$N38,$F$3:$F$643&amp;$G$3:$G$643,$H$3:$H$643,""),2),
                   IF(OR(
                             OR(_xlfn.XMATCH(Z$3,_xlfn.ANCHORARRAY($P$3))&lt;=2,(COUNT(_xlfn.ANCHORARRAY($P$3))-_xlfn.XMATCH(Z$3,_xlfn.ANCHORARRAY($P$3))+1)&lt;=2),
                             OR(_xlfn.XMATCH($N38,_xlfn.ANCHORARRAY($N$5))&lt;=2,(COUNT(_xlfn.ANCHORARRAY($N$5))-_xlfn.XMATCH($N38,_xlfn.ANCHORARRAY($N$5))+1)&lt;=2),
OR(COUNT(_xlfn._xlws.FILTER($F$101:$F$108,($F$101:$F$108=Z$3)*($G$101:$G$108=$N38)))=1,
        ISODD(COUNT(_xlfn._xlws.SORT(_xlfn._xlws.FILTER($G$101:$G$108,($F$101:$F$108=Z$3)*($G$101:$G$108&lt;=$N38)))))),
OR(COUNT(_xlfn._xlws.FILTER($F$101:$F$108,($F$101:$F$108=Z$3)*($G$101:$G$108=$N38)))=1,
        ISODD(COUNT(_xlfn._xlws.SORT(_xlfn._xlws.FILTER($F$101:$F$108,($G$101:$G$108=$N38)*($F$101:$F$108&lt;=Z$3))))))
),$L$8,""))</f>
        <v/>
      </c>
      <c r="AA38" s="21" cm="1">
        <f t="array" ref="AA38">IFERROR(ROUND(_xlfn.XLOOKUP(AA$3&amp;$N38,$F$3:$F$643&amp;$G$3:$G$643,$H$3:$H$643,""),2),
                   IF(OR(
                             OR(_xlfn.XMATCH(AA$3,_xlfn.ANCHORARRAY($P$3))&lt;=2,(COUNT(_xlfn.ANCHORARRAY($P$3))-_xlfn.XMATCH(AA$3,_xlfn.ANCHORARRAY($P$3))+1)&lt;=2),
                             OR(_xlfn.XMATCH($N38,_xlfn.ANCHORARRAY($N$5))&lt;=2,(COUNT(_xlfn.ANCHORARRAY($N$5))-_xlfn.XMATCH($N38,_xlfn.ANCHORARRAY($N$5))+1)&lt;=2),
OR(COUNT(_xlfn._xlws.FILTER($F$101:$F$108,($F$101:$F$108=AA$3)*($G$101:$G$108=$N38)))=1,
        ISODD(COUNT(_xlfn._xlws.SORT(_xlfn._xlws.FILTER($G$101:$G$108,($F$101:$F$108=AA$3)*($G$101:$G$108&lt;=$N38)))))),
OR(COUNT(_xlfn._xlws.FILTER($F$101:$F$108,($F$101:$F$108=AA$3)*($G$101:$G$108=$N38)))=1,
        ISODD(COUNT(_xlfn._xlws.SORT(_xlfn._xlws.FILTER($F$101:$F$108,($G$101:$G$108=$N38)*($F$101:$F$108&lt;=AA$3))))))
),$L$8,""))</f>
        <v>0.4</v>
      </c>
      <c r="AB38" s="21" cm="1">
        <f t="array" ref="AB38">IFERROR(ROUND(_xlfn.XLOOKUP(AB$3&amp;$N38,$F$3:$F$643&amp;$G$3:$G$643,$H$3:$H$643,""),2),
                   IF(OR(
                             OR(_xlfn.XMATCH(AB$3,_xlfn.ANCHORARRAY($P$3))&lt;=2,(COUNT(_xlfn.ANCHORARRAY($P$3))-_xlfn.XMATCH(AB$3,_xlfn.ANCHORARRAY($P$3))+1)&lt;=2),
                             OR(_xlfn.XMATCH($N38,_xlfn.ANCHORARRAY($N$5))&lt;=2,(COUNT(_xlfn.ANCHORARRAY($N$5))-_xlfn.XMATCH($N38,_xlfn.ANCHORARRAY($N$5))+1)&lt;=2),
OR(COUNT(_xlfn._xlws.FILTER($F$101:$F$108,($F$101:$F$108=AB$3)*($G$101:$G$108=$N38)))=1,
        ISODD(COUNT(_xlfn._xlws.SORT(_xlfn._xlws.FILTER($G$101:$G$108,($F$101:$F$108=AB$3)*($G$101:$G$108&lt;=$N38)))))),
OR(COUNT(_xlfn._xlws.FILTER($F$101:$F$108,($F$101:$F$108=AB$3)*($G$101:$G$108=$N38)))=1,
        ISODD(COUNT(_xlfn._xlws.SORT(_xlfn._xlws.FILTER($F$101:$F$108,($G$101:$G$108=$N38)*($F$101:$F$108&lt;=AB$3))))))
),$L$8,""))</f>
        <v>0</v>
      </c>
      <c r="AC38" s="21" t="str" cm="1">
        <f t="array" ref="AC38">IFERROR(ROUND(_xlfn.XLOOKUP(AC$3&amp;$N38,$F$3:$F$643&amp;$G$3:$G$643,$H$3:$H$643,""),2),
                   IF(OR(
                             OR(_xlfn.XMATCH(AC$3,_xlfn.ANCHORARRAY($P$3))&lt;=2,(COUNT(_xlfn.ANCHORARRAY($P$3))-_xlfn.XMATCH(AC$3,_xlfn.ANCHORARRAY($P$3))+1)&lt;=2),
                             OR(_xlfn.XMATCH($N38,_xlfn.ANCHORARRAY($N$5))&lt;=2,(COUNT(_xlfn.ANCHORARRAY($N$5))-_xlfn.XMATCH($N38,_xlfn.ANCHORARRAY($N$5))+1)&lt;=2),
OR(COUNT(_xlfn._xlws.FILTER($F$101:$F$108,($F$101:$F$108=AC$3)*($G$101:$G$108=$N38)))=1,
        ISODD(COUNT(_xlfn._xlws.SORT(_xlfn._xlws.FILTER($G$101:$G$108,($F$101:$F$108=AC$3)*($G$101:$G$108&lt;=$N38)))))),
OR(COUNT(_xlfn._xlws.FILTER($F$101:$F$108,($F$101:$F$108=AC$3)*($G$101:$G$108=$N38)))=1,
        ISODD(COUNT(_xlfn._xlws.SORT(_xlfn._xlws.FILTER($F$101:$F$108,($G$101:$G$108=$N38)*($F$101:$F$108&lt;=AC$3))))))
),$L$8,""))</f>
        <v/>
      </c>
      <c r="AD38" s="21" t="str" cm="1">
        <f t="array" ref="AD38">IFERROR(ROUND(_xlfn.XLOOKUP(AD$3&amp;$N38,$F$3:$F$643&amp;$G$3:$G$643,$H$3:$H$643,""),2),
                   IF(OR(
                             OR(_xlfn.XMATCH(AD$3,_xlfn.ANCHORARRAY($P$3))&lt;=2,(COUNT(_xlfn.ANCHORARRAY($P$3))-_xlfn.XMATCH(AD$3,_xlfn.ANCHORARRAY($P$3))+1)&lt;=2),
                             OR(_xlfn.XMATCH($N38,_xlfn.ANCHORARRAY($N$5))&lt;=2,(COUNT(_xlfn.ANCHORARRAY($N$5))-_xlfn.XMATCH($N38,_xlfn.ANCHORARRAY($N$5))+1)&lt;=2),
OR(COUNT(_xlfn._xlws.FILTER($F$101:$F$108,($F$101:$F$108=AD$3)*($G$101:$G$108=$N38)))=1,
        ISODD(COUNT(_xlfn._xlws.SORT(_xlfn._xlws.FILTER($G$101:$G$108,($F$101:$F$108=AD$3)*($G$101:$G$108&lt;=$N38)))))),
OR(COUNT(_xlfn._xlws.FILTER($F$101:$F$108,($F$101:$F$108=AD$3)*($G$101:$G$108=$N38)))=1,
        ISODD(COUNT(_xlfn._xlws.SORT(_xlfn._xlws.FILTER($F$101:$F$108,($G$101:$G$108=$N38)*($F$101:$F$108&lt;=AD$3))))))
),$L$8,""))</f>
        <v/>
      </c>
      <c r="AE38" s="21" t="str" cm="1">
        <f t="array" ref="AE38">IFERROR(ROUND(_xlfn.XLOOKUP(AE$3&amp;$N38,$F$3:$F$643&amp;$G$3:$G$643,$H$3:$H$643,""),2),
                   IF(OR(
                             OR(_xlfn.XMATCH(AE$3,_xlfn.ANCHORARRAY($P$3))&lt;=2,(COUNT(_xlfn.ANCHORARRAY($P$3))-_xlfn.XMATCH(AE$3,_xlfn.ANCHORARRAY($P$3))+1)&lt;=2),
                             OR(_xlfn.XMATCH($N38,_xlfn.ANCHORARRAY($N$5))&lt;=2,(COUNT(_xlfn.ANCHORARRAY($N$5))-_xlfn.XMATCH($N38,_xlfn.ANCHORARRAY($N$5))+1)&lt;=2),
OR(COUNT(_xlfn._xlws.FILTER($F$101:$F$108,($F$101:$F$108=AE$3)*($G$101:$G$108=$N38)))=1,
        ISODD(COUNT(_xlfn._xlws.SORT(_xlfn._xlws.FILTER($G$101:$G$108,($F$101:$F$108=AE$3)*($G$101:$G$108&lt;=$N38)))))),
OR(COUNT(_xlfn._xlws.FILTER($F$101:$F$108,($F$101:$F$108=AE$3)*($G$101:$G$108=$N38)))=1,
        ISODD(COUNT(_xlfn._xlws.SORT(_xlfn._xlws.FILTER($F$101:$F$108,($G$101:$G$108=$N38)*($F$101:$F$108&lt;=AE$3))))))
),$L$8,""))</f>
        <v/>
      </c>
      <c r="AF38" s="21" t="str" cm="1">
        <f t="array" ref="AF38">IFERROR(ROUND(_xlfn.XLOOKUP(AF$3&amp;$N38,$F$3:$F$643&amp;$G$3:$G$643,$H$3:$H$643,""),2),
                   IF(OR(
                             OR(_xlfn.XMATCH(AF$3,_xlfn.ANCHORARRAY($P$3))&lt;=2,(COUNT(_xlfn.ANCHORARRAY($P$3))-_xlfn.XMATCH(AF$3,_xlfn.ANCHORARRAY($P$3))+1)&lt;=2),
                             OR(_xlfn.XMATCH($N38,_xlfn.ANCHORARRAY($N$5))&lt;=2,(COUNT(_xlfn.ANCHORARRAY($N$5))-_xlfn.XMATCH($N38,_xlfn.ANCHORARRAY($N$5))+1)&lt;=2),
OR(COUNT(_xlfn._xlws.FILTER($F$101:$F$108,($F$101:$F$108=AF$3)*($G$101:$G$108=$N38)))=1,
        ISODD(COUNT(_xlfn._xlws.SORT(_xlfn._xlws.FILTER($G$101:$G$108,($F$101:$F$108=AF$3)*($G$101:$G$108&lt;=$N38)))))),
OR(COUNT(_xlfn._xlws.FILTER($F$101:$F$108,($F$101:$F$108=AF$3)*($G$101:$G$108=$N38)))=1,
        ISODD(COUNT(_xlfn._xlws.SORT(_xlfn._xlws.FILTER($F$101:$F$108,($G$101:$G$108=$N38)*($F$101:$F$108&lt;=AF$3))))))
),$L$8,""))</f>
        <v/>
      </c>
      <c r="AG38" s="21" t="str" cm="1">
        <f t="array" ref="AG38">IFERROR(ROUND(_xlfn.XLOOKUP(AG$3&amp;$N38,$F$3:$F$643&amp;$G$3:$G$643,$H$3:$H$643,""),2),
                   IF(OR(
                             OR(_xlfn.XMATCH(AG$3,_xlfn.ANCHORARRAY($P$3))&lt;=2,(COUNT(_xlfn.ANCHORARRAY($P$3))-_xlfn.XMATCH(AG$3,_xlfn.ANCHORARRAY($P$3))+1)&lt;=2),
                             OR(_xlfn.XMATCH($N38,_xlfn.ANCHORARRAY($N$5))&lt;=2,(COUNT(_xlfn.ANCHORARRAY($N$5))-_xlfn.XMATCH($N38,_xlfn.ANCHORARRAY($N$5))+1)&lt;=2),
OR(COUNT(_xlfn._xlws.FILTER($F$101:$F$108,($F$101:$F$108=AG$3)*($G$101:$G$108=$N38)))=1,
        ISODD(COUNT(_xlfn._xlws.SORT(_xlfn._xlws.FILTER($G$101:$G$108,($F$101:$F$108=AG$3)*($G$101:$G$108&lt;=$N38)))))),
OR(COUNT(_xlfn._xlws.FILTER($F$101:$F$108,($F$101:$F$108=AG$3)*($G$101:$G$108=$N38)))=1,
        ISODD(COUNT(_xlfn._xlws.SORT(_xlfn._xlws.FILTER($F$101:$F$108,($G$101:$G$108=$N38)*($F$101:$F$108&lt;=AG$3))))))
),$L$8,""))</f>
        <v/>
      </c>
      <c r="AH38" s="21" t="str" cm="1">
        <f t="array" ref="AH38">IFERROR(ROUND(_xlfn.XLOOKUP(AH$3&amp;$N38,$F$3:$F$643&amp;$G$3:$G$643,$H$3:$H$643,""),2),
                   IF(OR(
                             OR(_xlfn.XMATCH(AH$3,_xlfn.ANCHORARRAY($P$3))&lt;=2,(COUNT(_xlfn.ANCHORARRAY($P$3))-_xlfn.XMATCH(AH$3,_xlfn.ANCHORARRAY($P$3))+1)&lt;=2),
                             OR(_xlfn.XMATCH($N38,_xlfn.ANCHORARRAY($N$5))&lt;=2,(COUNT(_xlfn.ANCHORARRAY($N$5))-_xlfn.XMATCH($N38,_xlfn.ANCHORARRAY($N$5))+1)&lt;=2),
OR(COUNT(_xlfn._xlws.FILTER($F$101:$F$108,($F$101:$F$108=AH$3)*($G$101:$G$108=$N38)))=1,
        ISODD(COUNT(_xlfn._xlws.SORT(_xlfn._xlws.FILTER($G$101:$G$108,($F$101:$F$108=AH$3)*($G$101:$G$108&lt;=$N38)))))),
OR(COUNT(_xlfn._xlws.FILTER($F$101:$F$108,($F$101:$F$108=AH$3)*($G$101:$G$108=$N38)))=1,
        ISODD(COUNT(_xlfn._xlws.SORT(_xlfn._xlws.FILTER($F$101:$F$108,($G$101:$G$108=$N38)*($F$101:$F$108&lt;=AH$3))))))
),$L$8,""))</f>
        <v/>
      </c>
      <c r="AI38" s="21" t="str" cm="1">
        <f t="array" ref="AI38">IFERROR(ROUND(_xlfn.XLOOKUP(AI$3&amp;$N38,$F$3:$F$643&amp;$G$3:$G$643,$H$3:$H$643,""),2),
                   IF(OR(
                             OR(_xlfn.XMATCH(AI$3,_xlfn.ANCHORARRAY($P$3))&lt;=2,(COUNT(_xlfn.ANCHORARRAY($P$3))-_xlfn.XMATCH(AI$3,_xlfn.ANCHORARRAY($P$3))+1)&lt;=2),
                             OR(_xlfn.XMATCH($N38,_xlfn.ANCHORARRAY($N$5))&lt;=2,(COUNT(_xlfn.ANCHORARRAY($N$5))-_xlfn.XMATCH($N38,_xlfn.ANCHORARRAY($N$5))+1)&lt;=2),
OR(COUNT(_xlfn._xlws.FILTER($F$101:$F$108,($F$101:$F$108=AI$3)*($G$101:$G$108=$N38)))=1,
        ISODD(COUNT(_xlfn._xlws.SORT(_xlfn._xlws.FILTER($G$101:$G$108,($F$101:$F$108=AI$3)*($G$101:$G$108&lt;=$N38)))))),
OR(COUNT(_xlfn._xlws.FILTER($F$101:$F$108,($F$101:$F$108=AI$3)*($G$101:$G$108=$N38)))=1,
        ISODD(COUNT(_xlfn._xlws.SORT(_xlfn._xlws.FILTER($F$101:$F$108,($G$101:$G$108=$N38)*($F$101:$F$108&lt;=AI$3))))))
),$L$8,""))</f>
        <v/>
      </c>
      <c r="AJ38" s="21" t="str" cm="1">
        <f t="array" ref="AJ38">IFERROR(ROUND(_xlfn.XLOOKUP(AJ$3&amp;$N38,$F$3:$F$643&amp;$G$3:$G$643,$H$3:$H$643,""),2),
                   IF(OR(
                             OR(_xlfn.XMATCH(AJ$3,_xlfn.ANCHORARRAY($P$3))&lt;=2,(COUNT(_xlfn.ANCHORARRAY($P$3))-_xlfn.XMATCH(AJ$3,_xlfn.ANCHORARRAY($P$3))+1)&lt;=2),
                             OR(_xlfn.XMATCH($N38,_xlfn.ANCHORARRAY($N$5))&lt;=2,(COUNT(_xlfn.ANCHORARRAY($N$5))-_xlfn.XMATCH($N38,_xlfn.ANCHORARRAY($N$5))+1)&lt;=2),
OR(COUNT(_xlfn._xlws.FILTER($F$101:$F$108,($F$101:$F$108=AJ$3)*($G$101:$G$108=$N38)))=1,
        ISODD(COUNT(_xlfn._xlws.SORT(_xlfn._xlws.FILTER($G$101:$G$108,($F$101:$F$108=AJ$3)*($G$101:$G$108&lt;=$N38)))))),
OR(COUNT(_xlfn._xlws.FILTER($F$101:$F$108,($F$101:$F$108=AJ$3)*($G$101:$G$108=$N38)))=1,
        ISODD(COUNT(_xlfn._xlws.SORT(_xlfn._xlws.FILTER($F$101:$F$108,($G$101:$G$108=$N38)*($F$101:$F$108&lt;=AJ$3))))))
),$L$8,""))</f>
        <v/>
      </c>
      <c r="AK38" s="21" t="str" cm="1">
        <f t="array" ref="AK38">IFERROR(ROUND(_xlfn.XLOOKUP(AK$3&amp;$N38,$F$3:$F$643&amp;$G$3:$G$643,$H$3:$H$643,""),2),
                   IF(OR(
                             OR(_xlfn.XMATCH(AK$3,_xlfn.ANCHORARRAY($P$3))&lt;=2,(COUNT(_xlfn.ANCHORARRAY($P$3))-_xlfn.XMATCH(AK$3,_xlfn.ANCHORARRAY($P$3))+1)&lt;=2),
                             OR(_xlfn.XMATCH($N38,_xlfn.ANCHORARRAY($N$5))&lt;=2,(COUNT(_xlfn.ANCHORARRAY($N$5))-_xlfn.XMATCH($N38,_xlfn.ANCHORARRAY($N$5))+1)&lt;=2),
OR(COUNT(_xlfn._xlws.FILTER($F$101:$F$108,($F$101:$F$108=AK$3)*($G$101:$G$108=$N38)))=1,
        ISODD(COUNT(_xlfn._xlws.SORT(_xlfn._xlws.FILTER($G$101:$G$108,($F$101:$F$108=AK$3)*($G$101:$G$108&lt;=$N38)))))),
OR(COUNT(_xlfn._xlws.FILTER($F$101:$F$108,($F$101:$F$108=AK$3)*($G$101:$G$108=$N38)))=1,
        ISODD(COUNT(_xlfn._xlws.SORT(_xlfn._xlws.FILTER($F$101:$F$108,($G$101:$G$108=$N38)*($F$101:$F$108&lt;=AK$3))))))
),$L$8,""))</f>
        <v/>
      </c>
      <c r="AL38" s="21" t="str" cm="1">
        <f t="array" ref="AL38">IFERROR(ROUND(_xlfn.XLOOKUP(AL$3&amp;$N38,$F$3:$F$643&amp;$G$3:$G$643,$H$3:$H$643,""),2),
                   IF(OR(
                             OR(_xlfn.XMATCH(AL$3,_xlfn.ANCHORARRAY($P$3))&lt;=2,(COUNT(_xlfn.ANCHORARRAY($P$3))-_xlfn.XMATCH(AL$3,_xlfn.ANCHORARRAY($P$3))+1)&lt;=2),
                             OR(_xlfn.XMATCH($N38,_xlfn.ANCHORARRAY($N$5))&lt;=2,(COUNT(_xlfn.ANCHORARRAY($N$5))-_xlfn.XMATCH($N38,_xlfn.ANCHORARRAY($N$5))+1)&lt;=2),
OR(COUNT(_xlfn._xlws.FILTER($F$101:$F$108,($F$101:$F$108=AL$3)*($G$101:$G$108=$N38)))=1,
        ISODD(COUNT(_xlfn._xlws.SORT(_xlfn._xlws.FILTER($G$101:$G$108,($F$101:$F$108=AL$3)*($G$101:$G$108&lt;=$N38)))))),
OR(COUNT(_xlfn._xlws.FILTER($F$101:$F$108,($F$101:$F$108=AL$3)*($G$101:$G$108=$N38)))=1,
        ISODD(COUNT(_xlfn._xlws.SORT(_xlfn._xlws.FILTER($F$101:$F$108,($G$101:$G$108=$N38)*($F$101:$F$108&lt;=AL$3))))))
),$L$8,""))</f>
        <v/>
      </c>
      <c r="AM38" s="21" t="str" cm="1">
        <f t="array" ref="AM38">IFERROR(ROUND(_xlfn.XLOOKUP(AM$3&amp;$N38,$F$3:$F$643&amp;$G$3:$G$643,$H$3:$H$643,""),2),
                   IF(OR(
                             OR(_xlfn.XMATCH(AM$3,_xlfn.ANCHORARRAY($P$3))&lt;=2,(COUNT(_xlfn.ANCHORARRAY($P$3))-_xlfn.XMATCH(AM$3,_xlfn.ANCHORARRAY($P$3))+1)&lt;=2),
                             OR(_xlfn.XMATCH($N38,_xlfn.ANCHORARRAY($N$5))&lt;=2,(COUNT(_xlfn.ANCHORARRAY($N$5))-_xlfn.XMATCH($N38,_xlfn.ANCHORARRAY($N$5))+1)&lt;=2),
OR(COUNT(_xlfn._xlws.FILTER($F$101:$F$108,($F$101:$F$108=AM$3)*($G$101:$G$108=$N38)))=1,
        ISODD(COUNT(_xlfn._xlws.SORT(_xlfn._xlws.FILTER($G$101:$G$108,($F$101:$F$108=AM$3)*($G$101:$G$108&lt;=$N38)))))),
OR(COUNT(_xlfn._xlws.FILTER($F$101:$F$108,($F$101:$F$108=AM$3)*($G$101:$G$108=$N38)))=1,
        ISODD(COUNT(_xlfn._xlws.SORT(_xlfn._xlws.FILTER($F$101:$F$108,($G$101:$G$108=$N38)*($F$101:$F$108&lt;=AM$3))))))
),$L$8,""))</f>
        <v/>
      </c>
      <c r="AN38" s="21" t="str" cm="1">
        <f t="array" ref="AN38">IFERROR(ROUND(_xlfn.XLOOKUP(AN$3&amp;$N38,$F$3:$F$643&amp;$G$3:$G$643,$H$3:$H$643,""),2),
                   IF(OR(
                             OR(_xlfn.XMATCH(AN$3,_xlfn.ANCHORARRAY($P$3))&lt;=2,(COUNT(_xlfn.ANCHORARRAY($P$3))-_xlfn.XMATCH(AN$3,_xlfn.ANCHORARRAY($P$3))+1)&lt;=2),
                             OR(_xlfn.XMATCH($N38,_xlfn.ANCHORARRAY($N$5))&lt;=2,(COUNT(_xlfn.ANCHORARRAY($N$5))-_xlfn.XMATCH($N38,_xlfn.ANCHORARRAY($N$5))+1)&lt;=2),
OR(COUNT(_xlfn._xlws.FILTER($F$101:$F$108,($F$101:$F$108=AN$3)*($G$101:$G$108=$N38)))=1,
        ISODD(COUNT(_xlfn._xlws.SORT(_xlfn._xlws.FILTER($G$101:$G$108,($F$101:$F$108=AN$3)*($G$101:$G$108&lt;=$N38)))))),
OR(COUNT(_xlfn._xlws.FILTER($F$101:$F$108,($F$101:$F$108=AN$3)*($G$101:$G$108=$N38)))=1,
        ISODD(COUNT(_xlfn._xlws.SORT(_xlfn._xlws.FILTER($F$101:$F$108,($G$101:$G$108=$N38)*($F$101:$F$108&lt;=AN$3))))))
),$L$8,""))</f>
        <v/>
      </c>
      <c r="AO38" s="21" t="str" cm="1">
        <f t="array" ref="AO38">IFERROR(ROUND(_xlfn.XLOOKUP(AO$3&amp;$N38,$F$3:$F$643&amp;$G$3:$G$643,$H$3:$H$643,""),2),
                   IF(OR(
                             OR(_xlfn.XMATCH(AO$3,_xlfn.ANCHORARRAY($P$3))&lt;=2,(COUNT(_xlfn.ANCHORARRAY($P$3))-_xlfn.XMATCH(AO$3,_xlfn.ANCHORARRAY($P$3))+1)&lt;=2),
                             OR(_xlfn.XMATCH($N38,_xlfn.ANCHORARRAY($N$5))&lt;=2,(COUNT(_xlfn.ANCHORARRAY($N$5))-_xlfn.XMATCH($N38,_xlfn.ANCHORARRAY($N$5))+1)&lt;=2),
OR(COUNT(_xlfn._xlws.FILTER($F$101:$F$108,($F$101:$F$108=AO$3)*($G$101:$G$108=$N38)))=1,
        ISODD(COUNT(_xlfn._xlws.SORT(_xlfn._xlws.FILTER($G$101:$G$108,($F$101:$F$108=AO$3)*($G$101:$G$108&lt;=$N38)))))),
OR(COUNT(_xlfn._xlws.FILTER($F$101:$F$108,($F$101:$F$108=AO$3)*($G$101:$G$108=$N38)))=1,
        ISODD(COUNT(_xlfn._xlws.SORT(_xlfn._xlws.FILTER($F$101:$F$108,($G$101:$G$108=$N38)*($F$101:$F$108&lt;=AO$3))))))
),$L$8,""))</f>
        <v/>
      </c>
      <c r="AP38" s="21" t="str" cm="1">
        <f t="array" ref="AP38">IFERROR(ROUND(_xlfn.XLOOKUP(AP$3&amp;$N38,$F$3:$F$643&amp;$G$3:$G$643,$H$3:$H$643,""),2),
                   IF(OR(
                             OR(_xlfn.XMATCH(AP$3,_xlfn.ANCHORARRAY($P$3))&lt;=2,(COUNT(_xlfn.ANCHORARRAY($P$3))-_xlfn.XMATCH(AP$3,_xlfn.ANCHORARRAY($P$3))+1)&lt;=2),
                             OR(_xlfn.XMATCH($N38,_xlfn.ANCHORARRAY($N$5))&lt;=2,(COUNT(_xlfn.ANCHORARRAY($N$5))-_xlfn.XMATCH($N38,_xlfn.ANCHORARRAY($N$5))+1)&lt;=2),
OR(COUNT(_xlfn._xlws.FILTER($F$101:$F$108,($F$101:$F$108=AP$3)*($G$101:$G$108=$N38)))=1,
        ISODD(COUNT(_xlfn._xlws.SORT(_xlfn._xlws.FILTER($G$101:$G$108,($F$101:$F$108=AP$3)*($G$101:$G$108&lt;=$N38)))))),
OR(COUNT(_xlfn._xlws.FILTER($F$101:$F$108,($F$101:$F$108=AP$3)*($G$101:$G$108=$N38)))=1,
        ISODD(COUNT(_xlfn._xlws.SORT(_xlfn._xlws.FILTER($F$101:$F$108,($G$101:$G$108=$N38)*($F$101:$F$108&lt;=AP$3))))))
),$L$8,""))</f>
        <v/>
      </c>
      <c r="AQ38" s="21" t="str" cm="1">
        <f t="array" ref="AQ38">IFERROR(ROUND(_xlfn.XLOOKUP(AQ$3&amp;$N38,$F$3:$F$643&amp;$G$3:$G$643,$H$3:$H$643,""),2),
                   IF(OR(
                             OR(_xlfn.XMATCH(AQ$3,_xlfn.ANCHORARRAY($P$3))&lt;=2,(COUNT(_xlfn.ANCHORARRAY($P$3))-_xlfn.XMATCH(AQ$3,_xlfn.ANCHORARRAY($P$3))+1)&lt;=2),
                             OR(_xlfn.XMATCH($N38,_xlfn.ANCHORARRAY($N$5))&lt;=2,(COUNT(_xlfn.ANCHORARRAY($N$5))-_xlfn.XMATCH($N38,_xlfn.ANCHORARRAY($N$5))+1)&lt;=2),
OR(COUNT(_xlfn._xlws.FILTER($F$101:$F$108,($F$101:$F$108=AQ$3)*($G$101:$G$108=$N38)))=1,
        ISODD(COUNT(_xlfn._xlws.SORT(_xlfn._xlws.FILTER($G$101:$G$108,($F$101:$F$108=AQ$3)*($G$101:$G$108&lt;=$N38)))))),
OR(COUNT(_xlfn._xlws.FILTER($F$101:$F$108,($F$101:$F$108=AQ$3)*($G$101:$G$108=$N38)))=1,
        ISODD(COUNT(_xlfn._xlws.SORT(_xlfn._xlws.FILTER($F$101:$F$108,($G$101:$G$108=$N38)*($F$101:$F$108&lt;=AQ$3))))))
),$L$8,""))</f>
        <v/>
      </c>
      <c r="AR38" s="21" t="str" cm="1">
        <f t="array" ref="AR38">IFERROR(ROUND(_xlfn.XLOOKUP(AR$3&amp;$N38,$F$3:$F$643&amp;$G$3:$G$643,$H$3:$H$643,""),2),
                   IF(OR(
                             OR(_xlfn.XMATCH(AR$3,_xlfn.ANCHORARRAY($P$3))&lt;=2,(COUNT(_xlfn.ANCHORARRAY($P$3))-_xlfn.XMATCH(AR$3,_xlfn.ANCHORARRAY($P$3))+1)&lt;=2),
                             OR(_xlfn.XMATCH($N38,_xlfn.ANCHORARRAY($N$5))&lt;=2,(COUNT(_xlfn.ANCHORARRAY($N$5))-_xlfn.XMATCH($N38,_xlfn.ANCHORARRAY($N$5))+1)&lt;=2),
OR(COUNT(_xlfn._xlws.FILTER($F$101:$F$108,($F$101:$F$108=AR$3)*($G$101:$G$108=$N38)))=1,
        ISODD(COUNT(_xlfn._xlws.SORT(_xlfn._xlws.FILTER($G$101:$G$108,($F$101:$F$108=AR$3)*($G$101:$G$108&lt;=$N38)))))),
OR(COUNT(_xlfn._xlws.FILTER($F$101:$F$108,($F$101:$F$108=AR$3)*($G$101:$G$108=$N38)))=1,
        ISODD(COUNT(_xlfn._xlws.SORT(_xlfn._xlws.FILTER($F$101:$F$108,($G$101:$G$108=$N38)*($F$101:$F$108&lt;=AR$3))))))
),$L$8,""))</f>
        <v/>
      </c>
      <c r="AS38" s="21" t="str" cm="1">
        <f t="array" ref="AS38">IFERROR(ROUND(_xlfn.XLOOKUP(AS$3&amp;$N38,$F$3:$F$643&amp;$G$3:$G$643,$H$3:$H$643,""),2),
                   IF(OR(
                             OR(_xlfn.XMATCH(AS$3,_xlfn.ANCHORARRAY($P$3))&lt;=2,(COUNT(_xlfn.ANCHORARRAY($P$3))-_xlfn.XMATCH(AS$3,_xlfn.ANCHORARRAY($P$3))+1)&lt;=2),
                             OR(_xlfn.XMATCH($N38,_xlfn.ANCHORARRAY($N$5))&lt;=2,(COUNT(_xlfn.ANCHORARRAY($N$5))-_xlfn.XMATCH($N38,_xlfn.ANCHORARRAY($N$5))+1)&lt;=2),
OR(COUNT(_xlfn._xlws.FILTER($F$101:$F$108,($F$101:$F$108=AS$3)*($G$101:$G$108=$N38)))=1,
        ISODD(COUNT(_xlfn._xlws.SORT(_xlfn._xlws.FILTER($G$101:$G$108,($F$101:$F$108=AS$3)*($G$101:$G$108&lt;=$N38)))))),
OR(COUNT(_xlfn._xlws.FILTER($F$101:$F$108,($F$101:$F$108=AS$3)*($G$101:$G$108=$N38)))=1,
        ISODD(COUNT(_xlfn._xlws.SORT(_xlfn._xlws.FILTER($F$101:$F$108,($G$101:$G$108=$N38)*($F$101:$F$108&lt;=AS$3))))))
),$L$8,""))</f>
        <v/>
      </c>
      <c r="AT38" s="21" t="str" cm="1">
        <f t="array" ref="AT38">IFERROR(ROUND(_xlfn.XLOOKUP(AT$3&amp;$N38,$F$3:$F$643&amp;$G$3:$G$643,$H$3:$H$643,""),2),
                   IF(OR(
                             OR(_xlfn.XMATCH(AT$3,_xlfn.ANCHORARRAY($P$3))&lt;=2,(COUNT(_xlfn.ANCHORARRAY($P$3))-_xlfn.XMATCH(AT$3,_xlfn.ANCHORARRAY($P$3))+1)&lt;=2),
                             OR(_xlfn.XMATCH($N38,_xlfn.ANCHORARRAY($N$5))&lt;=2,(COUNT(_xlfn.ANCHORARRAY($N$5))-_xlfn.XMATCH($N38,_xlfn.ANCHORARRAY($N$5))+1)&lt;=2),
OR(COUNT(_xlfn._xlws.FILTER($F$101:$F$108,($F$101:$F$108=AT$3)*($G$101:$G$108=$N38)))=1,
        ISODD(COUNT(_xlfn._xlws.SORT(_xlfn._xlws.FILTER($G$101:$G$108,($F$101:$F$108=AT$3)*($G$101:$G$108&lt;=$N38)))))),
OR(COUNT(_xlfn._xlws.FILTER($F$101:$F$108,($F$101:$F$108=AT$3)*($G$101:$G$108=$N38)))=1,
        ISODD(COUNT(_xlfn._xlws.SORT(_xlfn._xlws.FILTER($F$101:$F$108,($G$101:$G$108=$N38)*($F$101:$F$108&lt;=AT$3))))))
),$L$8,""))</f>
        <v/>
      </c>
      <c r="AU38" s="21" t="str" cm="1">
        <f t="array" ref="AU38">IFERROR(ROUND(_xlfn.XLOOKUP(AU$3&amp;$N38,$F$3:$F$643&amp;$G$3:$G$643,$H$3:$H$643,""),2),
                   IF(OR(
                             OR(_xlfn.XMATCH(AU$3,_xlfn.ANCHORARRAY($P$3))&lt;=2,(COUNT(_xlfn.ANCHORARRAY($P$3))-_xlfn.XMATCH(AU$3,_xlfn.ANCHORARRAY($P$3))+1)&lt;=2),
                             OR(_xlfn.XMATCH($N38,_xlfn.ANCHORARRAY($N$5))&lt;=2,(COUNT(_xlfn.ANCHORARRAY($N$5))-_xlfn.XMATCH($N38,_xlfn.ANCHORARRAY($N$5))+1)&lt;=2),
OR(COUNT(_xlfn._xlws.FILTER($F$101:$F$108,($F$101:$F$108=AU$3)*($G$101:$G$108=$N38)))=1,
        ISODD(COUNT(_xlfn._xlws.SORT(_xlfn._xlws.FILTER($G$101:$G$108,($F$101:$F$108=AU$3)*($G$101:$G$108&lt;=$N38)))))),
OR(COUNT(_xlfn._xlws.FILTER($F$101:$F$108,($F$101:$F$108=AU$3)*($G$101:$G$108=$N38)))=1,
        ISODD(COUNT(_xlfn._xlws.SORT(_xlfn._xlws.FILTER($F$101:$F$108,($G$101:$G$108=$N38)*($F$101:$F$108&lt;=AU$3))))))
),$L$8,""))</f>
        <v/>
      </c>
      <c r="AV38" s="21" cm="1">
        <f t="array" ref="AV38">IFERROR(ROUND(_xlfn.XLOOKUP(AV$3&amp;$N38,$F$3:$F$643&amp;$G$3:$G$643,$H$3:$H$643,""),2),
                   IF(OR(
                             OR(_xlfn.XMATCH(AV$3,_xlfn.ANCHORARRAY($P$3))&lt;=2,(COUNT(_xlfn.ANCHORARRAY($P$3))-_xlfn.XMATCH(AV$3,_xlfn.ANCHORARRAY($P$3))+1)&lt;=2),
                             OR(_xlfn.XMATCH($N38,_xlfn.ANCHORARRAY($N$5))&lt;=2,(COUNT(_xlfn.ANCHORARRAY($N$5))-_xlfn.XMATCH($N38,_xlfn.ANCHORARRAY($N$5))+1)&lt;=2),
OR(COUNT(_xlfn._xlws.FILTER($F$101:$F$108,($F$101:$F$108=AV$3)*($G$101:$G$108=$N38)))=1,
        ISODD(COUNT(_xlfn._xlws.SORT(_xlfn._xlws.FILTER($G$101:$G$108,($F$101:$F$108=AV$3)*($G$101:$G$108&lt;=$N38)))))),
OR(COUNT(_xlfn._xlws.FILTER($F$101:$F$108,($F$101:$F$108=AV$3)*($G$101:$G$108=$N38)))=1,
        ISODD(COUNT(_xlfn._xlws.SORT(_xlfn._xlws.FILTER($F$101:$F$108,($G$101:$G$108=$N38)*($F$101:$F$108&lt;=AV$3))))))
),$L$8,""))</f>
        <v>-9</v>
      </c>
      <c r="AW38" s="21" cm="1">
        <f t="array" ref="AW38">IFERROR(ROUND(_xlfn.XLOOKUP(AW$3&amp;$N38,$F$3:$F$643&amp;$G$3:$G$643,$H$3:$H$643,""),2),
                   IF(OR(
                             OR(_xlfn.XMATCH(AW$3,_xlfn.ANCHORARRAY($P$3))&lt;=2,(COUNT(_xlfn.ANCHORARRAY($P$3))-_xlfn.XMATCH(AW$3,_xlfn.ANCHORARRAY($P$3))+1)&lt;=2),
                             OR(_xlfn.XMATCH($N38,_xlfn.ANCHORARRAY($N$5))&lt;=2,(COUNT(_xlfn.ANCHORARRAY($N$5))-_xlfn.XMATCH($N38,_xlfn.ANCHORARRAY($N$5))+1)&lt;=2),
OR(COUNT(_xlfn._xlws.FILTER($F$101:$F$108,($F$101:$F$108=AW$3)*($G$101:$G$108=$N38)))=1,
        ISODD(COUNT(_xlfn._xlws.SORT(_xlfn._xlws.FILTER($G$101:$G$108,($F$101:$F$108=AW$3)*($G$101:$G$108&lt;=$N38)))))),
OR(COUNT(_xlfn._xlws.FILTER($F$101:$F$108,($F$101:$F$108=AW$3)*($G$101:$G$108=$N38)))=1,
        ISODD(COUNT(_xlfn._xlws.SORT(_xlfn._xlws.FILTER($F$101:$F$108,($G$101:$G$108=$N38)*($F$101:$F$108&lt;=AW$3))))))
),$L$8,""))</f>
        <v>-9</v>
      </c>
      <c r="AX38" s="21"/>
      <c r="AY38" s="21"/>
      <c r="AZ38" s="15"/>
      <c r="BA38" s="77"/>
      <c r="BB38" s="98" t="str">
        <f t="shared" si="5"/>
        <v xml:space="preserve">-9-900.60.50.40-9-9; </v>
      </c>
      <c r="BC38" s="98" t="s">
        <v>593</v>
      </c>
      <c r="BD38" s="77"/>
      <c r="BE38" s="77"/>
      <c r="BF38" s="77"/>
      <c r="BG38" s="77"/>
      <c r="BH38" s="77"/>
      <c r="BK38" s="7">
        <v>36</v>
      </c>
    </row>
    <row r="39" spans="2:63" ht="20.100000000000001" customHeight="1" x14ac:dyDescent="0.3">
      <c r="B39" s="9" t="s">
        <v>472</v>
      </c>
      <c r="C39" s="17">
        <f t="shared" si="1"/>
        <v>43.025399999999998</v>
      </c>
      <c r="D39" s="18">
        <f t="shared" si="1"/>
        <v>120.82089999999999</v>
      </c>
      <c r="E39" s="64">
        <f t="shared" si="1"/>
        <v>-9</v>
      </c>
      <c r="F39" s="17">
        <f t="shared" si="2"/>
        <v>0</v>
      </c>
      <c r="G39" s="18">
        <f t="shared" si="3"/>
        <v>15.77</v>
      </c>
      <c r="H39" s="19">
        <f t="shared" si="4"/>
        <v>-9</v>
      </c>
      <c r="I39" s="8" t="str" cm="1">
        <f t="array" ref="I39">_xlfn.CONCAT(ROUND(F39:H39,2)&amp;", ")</f>
        <v xml:space="preserve">0, 15.77, -9, </v>
      </c>
      <c r="J39" s="8"/>
      <c r="K39" s="96">
        <f>MIN(F3:F15)</f>
        <v>0</v>
      </c>
      <c r="L39">
        <f>_xlfn.MINIFS($G$3:$G$15,$F$3:$F$15,K39)</f>
        <v>0</v>
      </c>
      <c r="N39" s="31">
        <v>2.77</v>
      </c>
      <c r="O39" s="15"/>
      <c r="P39" s="21" cm="1">
        <f t="array" ref="P39">IFERROR(ROUND(_xlfn.XLOOKUP(P$3&amp;$N39,$F$3:$F$643&amp;$G$3:$G$643,$H$3:$H$643,""),2),
                   IF(OR(
                             OR(_xlfn.XMATCH(P$3,_xlfn.ANCHORARRAY($P$3))&lt;=2,(COUNT(_xlfn.ANCHORARRAY($P$3))-_xlfn.XMATCH(P$3,_xlfn.ANCHORARRAY($P$3))+1)&lt;=2),
                             OR(_xlfn.XMATCH($N39,_xlfn.ANCHORARRAY($N$5))&lt;=2,(COUNT(_xlfn.ANCHORARRAY($N$5))-_xlfn.XMATCH($N39,_xlfn.ANCHORARRAY($N$5))+1)&lt;=2),
OR(COUNT(_xlfn._xlws.FILTER($F$101:$F$108,($F$101:$F$108=P$3)*($G$101:$G$108=$N39)))=1,
        ISODD(COUNT(_xlfn._xlws.SORT(_xlfn._xlws.FILTER($G$101:$G$108,($F$101:$F$108=P$3)*($G$101:$G$108&lt;=$N39)))))),
OR(COUNT(_xlfn._xlws.FILTER($F$101:$F$108,($F$101:$F$108=P$3)*($G$101:$G$108=$N39)))=1,
        ISODD(COUNT(_xlfn._xlws.SORT(_xlfn._xlws.FILTER($F$101:$F$108,($G$101:$G$108=$N39)*($F$101:$F$108&lt;=P$3))))))
),$L$8,""))</f>
        <v>-9</v>
      </c>
      <c r="Q39" s="21" cm="1">
        <f t="array" ref="Q39">IFERROR(ROUND(_xlfn.XLOOKUP(Q$3&amp;$N39,$F$3:$F$643&amp;$G$3:$G$643,$H$3:$H$643,""),2),
                   IF(OR(
                             OR(_xlfn.XMATCH(Q$3,_xlfn.ANCHORARRAY($P$3))&lt;=2,(COUNT(_xlfn.ANCHORARRAY($P$3))-_xlfn.XMATCH(Q$3,_xlfn.ANCHORARRAY($P$3))+1)&lt;=2),
                             OR(_xlfn.XMATCH($N39,_xlfn.ANCHORARRAY($N$5))&lt;=2,(COUNT(_xlfn.ANCHORARRAY($N$5))-_xlfn.XMATCH($N39,_xlfn.ANCHORARRAY($N$5))+1)&lt;=2),
OR(COUNT(_xlfn._xlws.FILTER($F$101:$F$108,($F$101:$F$108=Q$3)*($G$101:$G$108=$N39)))=1,
        ISODD(COUNT(_xlfn._xlws.SORT(_xlfn._xlws.FILTER($G$101:$G$108,($F$101:$F$108=Q$3)*($G$101:$G$108&lt;=$N39)))))),
OR(COUNT(_xlfn._xlws.FILTER($F$101:$F$108,($F$101:$F$108=Q$3)*($G$101:$G$108=$N39)))=1,
        ISODD(COUNT(_xlfn._xlws.SORT(_xlfn._xlws.FILTER($F$101:$F$108,($G$101:$G$108=$N39)*($F$101:$F$108&lt;=Q$3))))))
),$L$8,""))</f>
        <v>-9</v>
      </c>
      <c r="R39" s="21" t="str" cm="1">
        <f t="array" ref="R39">IFERROR(ROUND(_xlfn.XLOOKUP(R$3&amp;$N39,$F$3:$F$643&amp;$G$3:$G$643,$H$3:$H$643,""),2),
                   IF(OR(
                             OR(_xlfn.XMATCH(R$3,_xlfn.ANCHORARRAY($P$3))&lt;=2,(COUNT(_xlfn.ANCHORARRAY($P$3))-_xlfn.XMATCH(R$3,_xlfn.ANCHORARRAY($P$3))+1)&lt;=2),
                             OR(_xlfn.XMATCH($N39,_xlfn.ANCHORARRAY($N$5))&lt;=2,(COUNT(_xlfn.ANCHORARRAY($N$5))-_xlfn.XMATCH($N39,_xlfn.ANCHORARRAY($N$5))+1)&lt;=2),
OR(COUNT(_xlfn._xlws.FILTER($F$101:$F$108,($F$101:$F$108=R$3)*($G$101:$G$108=$N39)))=1,
        ISODD(COUNT(_xlfn._xlws.SORT(_xlfn._xlws.FILTER($G$101:$G$108,($F$101:$F$108=R$3)*($G$101:$G$108&lt;=$N39)))))),
OR(COUNT(_xlfn._xlws.FILTER($F$101:$F$108,($F$101:$F$108=R$3)*($G$101:$G$108=$N39)))=1,
        ISODD(COUNT(_xlfn._xlws.SORT(_xlfn._xlws.FILTER($F$101:$F$108,($G$101:$G$108=$N39)*($F$101:$F$108&lt;=R$3))))))
),$L$8,""))</f>
        <v/>
      </c>
      <c r="S39" s="21" t="str" cm="1">
        <f t="array" ref="S39">IFERROR(ROUND(_xlfn.XLOOKUP(S$3&amp;$N39,$F$3:$F$643&amp;$G$3:$G$643,$H$3:$H$643,""),2),
                   IF(OR(
                             OR(_xlfn.XMATCH(S$3,_xlfn.ANCHORARRAY($P$3))&lt;=2,(COUNT(_xlfn.ANCHORARRAY($P$3))-_xlfn.XMATCH(S$3,_xlfn.ANCHORARRAY($P$3))+1)&lt;=2),
                             OR(_xlfn.XMATCH($N39,_xlfn.ANCHORARRAY($N$5))&lt;=2,(COUNT(_xlfn.ANCHORARRAY($N$5))-_xlfn.XMATCH($N39,_xlfn.ANCHORARRAY($N$5))+1)&lt;=2),
OR(COUNT(_xlfn._xlws.FILTER($F$101:$F$108,($F$101:$F$108=S$3)*($G$101:$G$108=$N39)))=1,
        ISODD(COUNT(_xlfn._xlws.SORT(_xlfn._xlws.FILTER($G$101:$G$108,($F$101:$F$108=S$3)*($G$101:$G$108&lt;=$N39)))))),
OR(COUNT(_xlfn._xlws.FILTER($F$101:$F$108,($F$101:$F$108=S$3)*($G$101:$G$108=$N39)))=1,
        ISODD(COUNT(_xlfn._xlws.SORT(_xlfn._xlws.FILTER($F$101:$F$108,($G$101:$G$108=$N39)*($F$101:$F$108&lt;=S$3))))))
),$L$8,""))</f>
        <v/>
      </c>
      <c r="T39" s="21" cm="1">
        <f t="array" ref="T39">IFERROR(ROUND(_xlfn.XLOOKUP(T$3&amp;$N39,$F$3:$F$643&amp;$G$3:$G$643,$H$3:$H$643,""),2),
                   IF(OR(
                             OR(_xlfn.XMATCH(T$3,_xlfn.ANCHORARRAY($P$3))&lt;=2,(COUNT(_xlfn.ANCHORARRAY($P$3))-_xlfn.XMATCH(T$3,_xlfn.ANCHORARRAY($P$3))+1)&lt;=2),
                             OR(_xlfn.XMATCH($N39,_xlfn.ANCHORARRAY($N$5))&lt;=2,(COUNT(_xlfn.ANCHORARRAY($N$5))-_xlfn.XMATCH($N39,_xlfn.ANCHORARRAY($N$5))+1)&lt;=2),
OR(COUNT(_xlfn._xlws.FILTER($F$101:$F$108,($F$101:$F$108=T$3)*($G$101:$G$108=$N39)))=1,
        ISODD(COUNT(_xlfn._xlws.SORT(_xlfn._xlws.FILTER($G$101:$G$108,($F$101:$F$108=T$3)*($G$101:$G$108&lt;=$N39)))))),
OR(COUNT(_xlfn._xlws.FILTER($F$101:$F$108,($F$101:$F$108=T$3)*($G$101:$G$108=$N39)))=1,
        ISODD(COUNT(_xlfn._xlws.SORT(_xlfn._xlws.FILTER($F$101:$F$108,($G$101:$G$108=$N39)*($F$101:$F$108&lt;=T$3))))))
),$L$8,""))</f>
        <v>-0.4</v>
      </c>
      <c r="U39" s="21" t="str" cm="1">
        <f t="array" ref="U39">IFERROR(ROUND(_xlfn.XLOOKUP(U$3&amp;$N39,$F$3:$F$643&amp;$G$3:$G$643,$H$3:$H$643,""),2),
                   IF(OR(
                             OR(_xlfn.XMATCH(U$3,_xlfn.ANCHORARRAY($P$3))&lt;=2,(COUNT(_xlfn.ANCHORARRAY($P$3))-_xlfn.XMATCH(U$3,_xlfn.ANCHORARRAY($P$3))+1)&lt;=2),
                             OR(_xlfn.XMATCH($N39,_xlfn.ANCHORARRAY($N$5))&lt;=2,(COUNT(_xlfn.ANCHORARRAY($N$5))-_xlfn.XMATCH($N39,_xlfn.ANCHORARRAY($N$5))+1)&lt;=2),
OR(COUNT(_xlfn._xlws.FILTER($F$101:$F$108,($F$101:$F$108=U$3)*($G$101:$G$108=$N39)))=1,
        ISODD(COUNT(_xlfn._xlws.SORT(_xlfn._xlws.FILTER($G$101:$G$108,($F$101:$F$108=U$3)*($G$101:$G$108&lt;=$N39)))))),
OR(COUNT(_xlfn._xlws.FILTER($F$101:$F$108,($F$101:$F$108=U$3)*($G$101:$G$108=$N39)))=1,
        ISODD(COUNT(_xlfn._xlws.SORT(_xlfn._xlws.FILTER($F$101:$F$108,($G$101:$G$108=$N39)*($F$101:$F$108&lt;=U$3))))))
),$L$8,""))</f>
        <v/>
      </c>
      <c r="V39" s="21" t="str" cm="1">
        <f t="array" ref="V39">IFERROR(ROUND(_xlfn.XLOOKUP(V$3&amp;$N39,$F$3:$F$643&amp;$G$3:$G$643,$H$3:$H$643,""),2),
                   IF(OR(
                             OR(_xlfn.XMATCH(V$3,_xlfn.ANCHORARRAY($P$3))&lt;=2,(COUNT(_xlfn.ANCHORARRAY($P$3))-_xlfn.XMATCH(V$3,_xlfn.ANCHORARRAY($P$3))+1)&lt;=2),
                             OR(_xlfn.XMATCH($N39,_xlfn.ANCHORARRAY($N$5))&lt;=2,(COUNT(_xlfn.ANCHORARRAY($N$5))-_xlfn.XMATCH($N39,_xlfn.ANCHORARRAY($N$5))+1)&lt;=2),
OR(COUNT(_xlfn._xlws.FILTER($F$101:$F$108,($F$101:$F$108=V$3)*($G$101:$G$108=$N39)))=1,
        ISODD(COUNT(_xlfn._xlws.SORT(_xlfn._xlws.FILTER($G$101:$G$108,($F$101:$F$108=V$3)*($G$101:$G$108&lt;=$N39)))))),
OR(COUNT(_xlfn._xlws.FILTER($F$101:$F$108,($F$101:$F$108=V$3)*($G$101:$G$108=$N39)))=1,
        ISODD(COUNT(_xlfn._xlws.SORT(_xlfn._xlws.FILTER($F$101:$F$108,($G$101:$G$108=$N39)*($F$101:$F$108&lt;=V$3))))))
),$L$8,""))</f>
        <v/>
      </c>
      <c r="W39" s="21" t="str" cm="1">
        <f t="array" ref="W39">IFERROR(ROUND(_xlfn.XLOOKUP(W$3&amp;$N39,$F$3:$F$643&amp;$G$3:$G$643,$H$3:$H$643,""),2),
                   IF(OR(
                             OR(_xlfn.XMATCH(W$3,_xlfn.ANCHORARRAY($P$3))&lt;=2,(COUNT(_xlfn.ANCHORARRAY($P$3))-_xlfn.XMATCH(W$3,_xlfn.ANCHORARRAY($P$3))+1)&lt;=2),
                             OR(_xlfn.XMATCH($N39,_xlfn.ANCHORARRAY($N$5))&lt;=2,(COUNT(_xlfn.ANCHORARRAY($N$5))-_xlfn.XMATCH($N39,_xlfn.ANCHORARRAY($N$5))+1)&lt;=2),
OR(COUNT(_xlfn._xlws.FILTER($F$101:$F$108,($F$101:$F$108=W$3)*($G$101:$G$108=$N39)))=1,
        ISODD(COUNT(_xlfn._xlws.SORT(_xlfn._xlws.FILTER($G$101:$G$108,($F$101:$F$108=W$3)*($G$101:$G$108&lt;=$N39)))))),
OR(COUNT(_xlfn._xlws.FILTER($F$101:$F$108,($F$101:$F$108=W$3)*($G$101:$G$108=$N39)))=1,
        ISODD(COUNT(_xlfn._xlws.SORT(_xlfn._xlws.FILTER($F$101:$F$108,($G$101:$G$108=$N39)*($F$101:$F$108&lt;=W$3))))))
),$L$8,""))</f>
        <v/>
      </c>
      <c r="X39" s="21" cm="1">
        <f t="array" ref="X39">IFERROR(ROUND(_xlfn.XLOOKUP(X$3&amp;$N39,$F$3:$F$643&amp;$G$3:$G$643,$H$3:$H$643,""),2),
                   IF(OR(
                             OR(_xlfn.XMATCH(X$3,_xlfn.ANCHORARRAY($P$3))&lt;=2,(COUNT(_xlfn.ANCHORARRAY($P$3))-_xlfn.XMATCH(X$3,_xlfn.ANCHORARRAY($P$3))+1)&lt;=2),
                             OR(_xlfn.XMATCH($N39,_xlfn.ANCHORARRAY($N$5))&lt;=2,(COUNT(_xlfn.ANCHORARRAY($N$5))-_xlfn.XMATCH($N39,_xlfn.ANCHORARRAY($N$5))+1)&lt;=2),
OR(COUNT(_xlfn._xlws.FILTER($F$101:$F$108,($F$101:$F$108=X$3)*($G$101:$G$108=$N39)))=1,
        ISODD(COUNT(_xlfn._xlws.SORT(_xlfn._xlws.FILTER($G$101:$G$108,($F$101:$F$108=X$3)*($G$101:$G$108&lt;=$N39)))))),
OR(COUNT(_xlfn._xlws.FILTER($F$101:$F$108,($F$101:$F$108=X$3)*($G$101:$G$108=$N39)))=1,
        ISODD(COUNT(_xlfn._xlws.SORT(_xlfn._xlws.FILTER($F$101:$F$108,($G$101:$G$108=$N39)*($F$101:$F$108&lt;=X$3))))))
),$L$8,""))</f>
        <v>-0.4</v>
      </c>
      <c r="Y39" s="21" t="str" cm="1">
        <f t="array" ref="Y39">IFERROR(ROUND(_xlfn.XLOOKUP(Y$3&amp;$N39,$F$3:$F$643&amp;$G$3:$G$643,$H$3:$H$643,""),2),
                   IF(OR(
                             OR(_xlfn.XMATCH(Y$3,_xlfn.ANCHORARRAY($P$3))&lt;=2,(COUNT(_xlfn.ANCHORARRAY($P$3))-_xlfn.XMATCH(Y$3,_xlfn.ANCHORARRAY($P$3))+1)&lt;=2),
                             OR(_xlfn.XMATCH($N39,_xlfn.ANCHORARRAY($N$5))&lt;=2,(COUNT(_xlfn.ANCHORARRAY($N$5))-_xlfn.XMATCH($N39,_xlfn.ANCHORARRAY($N$5))+1)&lt;=2),
OR(COUNT(_xlfn._xlws.FILTER($F$101:$F$108,($F$101:$F$108=Y$3)*($G$101:$G$108=$N39)))=1,
        ISODD(COUNT(_xlfn._xlws.SORT(_xlfn._xlws.FILTER($G$101:$G$108,($F$101:$F$108=Y$3)*($G$101:$G$108&lt;=$N39)))))),
OR(COUNT(_xlfn._xlws.FILTER($F$101:$F$108,($F$101:$F$108=Y$3)*($G$101:$G$108=$N39)))=1,
        ISODD(COUNT(_xlfn._xlws.SORT(_xlfn._xlws.FILTER($F$101:$F$108,($G$101:$G$108=$N39)*($F$101:$F$108&lt;=Y$3))))))
),$L$8,""))</f>
        <v/>
      </c>
      <c r="Z39" s="21" t="str" cm="1">
        <f t="array" ref="Z39">IFERROR(ROUND(_xlfn.XLOOKUP(Z$3&amp;$N39,$F$3:$F$643&amp;$G$3:$G$643,$H$3:$H$643,""),2),
                   IF(OR(
                             OR(_xlfn.XMATCH(Z$3,_xlfn.ANCHORARRAY($P$3))&lt;=2,(COUNT(_xlfn.ANCHORARRAY($P$3))-_xlfn.XMATCH(Z$3,_xlfn.ANCHORARRAY($P$3))+1)&lt;=2),
                             OR(_xlfn.XMATCH($N39,_xlfn.ANCHORARRAY($N$5))&lt;=2,(COUNT(_xlfn.ANCHORARRAY($N$5))-_xlfn.XMATCH($N39,_xlfn.ANCHORARRAY($N$5))+1)&lt;=2),
OR(COUNT(_xlfn._xlws.FILTER($F$101:$F$108,($F$101:$F$108=Z$3)*($G$101:$G$108=$N39)))=1,
        ISODD(COUNT(_xlfn._xlws.SORT(_xlfn._xlws.FILTER($G$101:$G$108,($F$101:$F$108=Z$3)*($G$101:$G$108&lt;=$N39)))))),
OR(COUNT(_xlfn._xlws.FILTER($F$101:$F$108,($F$101:$F$108=Z$3)*($G$101:$G$108=$N39)))=1,
        ISODD(COUNT(_xlfn._xlws.SORT(_xlfn._xlws.FILTER($F$101:$F$108,($G$101:$G$108=$N39)*($F$101:$F$108&lt;=Z$3))))))
),$L$8,""))</f>
        <v/>
      </c>
      <c r="AA39" s="21" cm="1">
        <f t="array" ref="AA39">IFERROR(ROUND(_xlfn.XLOOKUP(AA$3&amp;$N39,$F$3:$F$643&amp;$G$3:$G$643,$H$3:$H$643,""),2),
                   IF(OR(
                             OR(_xlfn.XMATCH(AA$3,_xlfn.ANCHORARRAY($P$3))&lt;=2,(COUNT(_xlfn.ANCHORARRAY($P$3))-_xlfn.XMATCH(AA$3,_xlfn.ANCHORARRAY($P$3))+1)&lt;=2),
                             OR(_xlfn.XMATCH($N39,_xlfn.ANCHORARRAY($N$5))&lt;=2,(COUNT(_xlfn.ANCHORARRAY($N$5))-_xlfn.XMATCH($N39,_xlfn.ANCHORARRAY($N$5))+1)&lt;=2),
OR(COUNT(_xlfn._xlws.FILTER($F$101:$F$108,($F$101:$F$108=AA$3)*($G$101:$G$108=$N39)))=1,
        ISODD(COUNT(_xlfn._xlws.SORT(_xlfn._xlws.FILTER($G$101:$G$108,($F$101:$F$108=AA$3)*($G$101:$G$108&lt;=$N39)))))),
OR(COUNT(_xlfn._xlws.FILTER($F$101:$F$108,($F$101:$F$108=AA$3)*($G$101:$G$108=$N39)))=1,
        ISODD(COUNT(_xlfn._xlws.SORT(_xlfn._xlws.FILTER($F$101:$F$108,($G$101:$G$108=$N39)*($F$101:$F$108&lt;=AA$3))))))
),$L$8,""))</f>
        <v>0.4</v>
      </c>
      <c r="AB39" s="21" cm="1">
        <f t="array" ref="AB39">IFERROR(ROUND(_xlfn.XLOOKUP(AB$3&amp;$N39,$F$3:$F$643&amp;$G$3:$G$643,$H$3:$H$643,""),2),
                   IF(OR(
                             OR(_xlfn.XMATCH(AB$3,_xlfn.ANCHORARRAY($P$3))&lt;=2,(COUNT(_xlfn.ANCHORARRAY($P$3))-_xlfn.XMATCH(AB$3,_xlfn.ANCHORARRAY($P$3))+1)&lt;=2),
                             OR(_xlfn.XMATCH($N39,_xlfn.ANCHORARRAY($N$5))&lt;=2,(COUNT(_xlfn.ANCHORARRAY($N$5))-_xlfn.XMATCH($N39,_xlfn.ANCHORARRAY($N$5))+1)&lt;=2),
OR(COUNT(_xlfn._xlws.FILTER($F$101:$F$108,($F$101:$F$108=AB$3)*($G$101:$G$108=$N39)))=1,
        ISODD(COUNT(_xlfn._xlws.SORT(_xlfn._xlws.FILTER($G$101:$G$108,($F$101:$F$108=AB$3)*($G$101:$G$108&lt;=$N39)))))),
OR(COUNT(_xlfn._xlws.FILTER($F$101:$F$108,($F$101:$F$108=AB$3)*($G$101:$G$108=$N39)))=1,
        ISODD(COUNT(_xlfn._xlws.SORT(_xlfn._xlws.FILTER($F$101:$F$108,($G$101:$G$108=$N39)*($F$101:$F$108&lt;=AB$3))))))
),$L$8,""))</f>
        <v>0.5</v>
      </c>
      <c r="AC39" s="21" t="str" cm="1">
        <f t="array" ref="AC39">IFERROR(ROUND(_xlfn.XLOOKUP(AC$3&amp;$N39,$F$3:$F$643&amp;$G$3:$G$643,$H$3:$H$643,""),2),
                   IF(OR(
                             OR(_xlfn.XMATCH(AC$3,_xlfn.ANCHORARRAY($P$3))&lt;=2,(COUNT(_xlfn.ANCHORARRAY($P$3))-_xlfn.XMATCH(AC$3,_xlfn.ANCHORARRAY($P$3))+1)&lt;=2),
                             OR(_xlfn.XMATCH($N39,_xlfn.ANCHORARRAY($N$5))&lt;=2,(COUNT(_xlfn.ANCHORARRAY($N$5))-_xlfn.XMATCH($N39,_xlfn.ANCHORARRAY($N$5))+1)&lt;=2),
OR(COUNT(_xlfn._xlws.FILTER($F$101:$F$108,($F$101:$F$108=AC$3)*($G$101:$G$108=$N39)))=1,
        ISODD(COUNT(_xlfn._xlws.SORT(_xlfn._xlws.FILTER($G$101:$G$108,($F$101:$F$108=AC$3)*($G$101:$G$108&lt;=$N39)))))),
OR(COUNT(_xlfn._xlws.FILTER($F$101:$F$108,($F$101:$F$108=AC$3)*($G$101:$G$108=$N39)))=1,
        ISODD(COUNT(_xlfn._xlws.SORT(_xlfn._xlws.FILTER($F$101:$F$108,($G$101:$G$108=$N39)*($F$101:$F$108&lt;=AC$3))))))
),$L$8,""))</f>
        <v/>
      </c>
      <c r="AD39" s="21" t="str" cm="1">
        <f t="array" ref="AD39">IFERROR(ROUND(_xlfn.XLOOKUP(AD$3&amp;$N39,$F$3:$F$643&amp;$G$3:$G$643,$H$3:$H$643,""),2),
                   IF(OR(
                             OR(_xlfn.XMATCH(AD$3,_xlfn.ANCHORARRAY($P$3))&lt;=2,(COUNT(_xlfn.ANCHORARRAY($P$3))-_xlfn.XMATCH(AD$3,_xlfn.ANCHORARRAY($P$3))+1)&lt;=2),
                             OR(_xlfn.XMATCH($N39,_xlfn.ANCHORARRAY($N$5))&lt;=2,(COUNT(_xlfn.ANCHORARRAY($N$5))-_xlfn.XMATCH($N39,_xlfn.ANCHORARRAY($N$5))+1)&lt;=2),
OR(COUNT(_xlfn._xlws.FILTER($F$101:$F$108,($F$101:$F$108=AD$3)*($G$101:$G$108=$N39)))=1,
        ISODD(COUNT(_xlfn._xlws.SORT(_xlfn._xlws.FILTER($G$101:$G$108,($F$101:$F$108=AD$3)*($G$101:$G$108&lt;=$N39)))))),
OR(COUNT(_xlfn._xlws.FILTER($F$101:$F$108,($F$101:$F$108=AD$3)*($G$101:$G$108=$N39)))=1,
        ISODD(COUNT(_xlfn._xlws.SORT(_xlfn._xlws.FILTER($F$101:$F$108,($G$101:$G$108=$N39)*($F$101:$F$108&lt;=AD$3))))))
),$L$8,""))</f>
        <v/>
      </c>
      <c r="AE39" s="21" cm="1">
        <f t="array" ref="AE39">IFERROR(ROUND(_xlfn.XLOOKUP(AE$3&amp;$N39,$F$3:$F$643&amp;$G$3:$G$643,$H$3:$H$643,""),2),
                   IF(OR(
                             OR(_xlfn.XMATCH(AE$3,_xlfn.ANCHORARRAY($P$3))&lt;=2,(COUNT(_xlfn.ANCHORARRAY($P$3))-_xlfn.XMATCH(AE$3,_xlfn.ANCHORARRAY($P$3))+1)&lt;=2),
                             OR(_xlfn.XMATCH($N39,_xlfn.ANCHORARRAY($N$5))&lt;=2,(COUNT(_xlfn.ANCHORARRAY($N$5))-_xlfn.XMATCH($N39,_xlfn.ANCHORARRAY($N$5))+1)&lt;=2),
OR(COUNT(_xlfn._xlws.FILTER($F$101:$F$108,($F$101:$F$108=AE$3)*($G$101:$G$108=$N39)))=1,
        ISODD(COUNT(_xlfn._xlws.SORT(_xlfn._xlws.FILTER($G$101:$G$108,($F$101:$F$108=AE$3)*($G$101:$G$108&lt;=$N39)))))),
OR(COUNT(_xlfn._xlws.FILTER($F$101:$F$108,($F$101:$F$108=AE$3)*($G$101:$G$108=$N39)))=1,
        ISODD(COUNT(_xlfn._xlws.SORT(_xlfn._xlws.FILTER($F$101:$F$108,($G$101:$G$108=$N39)*($F$101:$F$108&lt;=AE$3))))))
),$L$8,""))</f>
        <v>0</v>
      </c>
      <c r="AF39" s="21" t="str" cm="1">
        <f t="array" ref="AF39">IFERROR(ROUND(_xlfn.XLOOKUP(AF$3&amp;$N39,$F$3:$F$643&amp;$G$3:$G$643,$H$3:$H$643,""),2),
                   IF(OR(
                             OR(_xlfn.XMATCH(AF$3,_xlfn.ANCHORARRAY($P$3))&lt;=2,(COUNT(_xlfn.ANCHORARRAY($P$3))-_xlfn.XMATCH(AF$3,_xlfn.ANCHORARRAY($P$3))+1)&lt;=2),
                             OR(_xlfn.XMATCH($N39,_xlfn.ANCHORARRAY($N$5))&lt;=2,(COUNT(_xlfn.ANCHORARRAY($N$5))-_xlfn.XMATCH($N39,_xlfn.ANCHORARRAY($N$5))+1)&lt;=2),
OR(COUNT(_xlfn._xlws.FILTER($F$101:$F$108,($F$101:$F$108=AF$3)*($G$101:$G$108=$N39)))=1,
        ISODD(COUNT(_xlfn._xlws.SORT(_xlfn._xlws.FILTER($G$101:$G$108,($F$101:$F$108=AF$3)*($G$101:$G$108&lt;=$N39)))))),
OR(COUNT(_xlfn._xlws.FILTER($F$101:$F$108,($F$101:$F$108=AF$3)*($G$101:$G$108=$N39)))=1,
        ISODD(COUNT(_xlfn._xlws.SORT(_xlfn._xlws.FILTER($F$101:$F$108,($G$101:$G$108=$N39)*($F$101:$F$108&lt;=AF$3))))))
),$L$8,""))</f>
        <v/>
      </c>
      <c r="AG39" s="21" cm="1">
        <f t="array" ref="AG39">IFERROR(ROUND(_xlfn.XLOOKUP(AG$3&amp;$N39,$F$3:$F$643&amp;$G$3:$G$643,$H$3:$H$643,""),2),
                   IF(OR(
                             OR(_xlfn.XMATCH(AG$3,_xlfn.ANCHORARRAY($P$3))&lt;=2,(COUNT(_xlfn.ANCHORARRAY($P$3))-_xlfn.XMATCH(AG$3,_xlfn.ANCHORARRAY($P$3))+1)&lt;=2),
                             OR(_xlfn.XMATCH($N39,_xlfn.ANCHORARRAY($N$5))&lt;=2,(COUNT(_xlfn.ANCHORARRAY($N$5))-_xlfn.XMATCH($N39,_xlfn.ANCHORARRAY($N$5))+1)&lt;=2),
OR(COUNT(_xlfn._xlws.FILTER($F$101:$F$108,($F$101:$F$108=AG$3)*($G$101:$G$108=$N39)))=1,
        ISODD(COUNT(_xlfn._xlws.SORT(_xlfn._xlws.FILTER($G$101:$G$108,($F$101:$F$108=AG$3)*($G$101:$G$108&lt;=$N39)))))),
OR(COUNT(_xlfn._xlws.FILTER($F$101:$F$108,($F$101:$F$108=AG$3)*($G$101:$G$108=$N39)))=1,
        ISODD(COUNT(_xlfn._xlws.SORT(_xlfn._xlws.FILTER($F$101:$F$108,($G$101:$G$108=$N39)*($F$101:$F$108&lt;=AG$3))))))
),$L$8,""))</f>
        <v>-0.4</v>
      </c>
      <c r="AH39" s="21" t="str" cm="1">
        <f t="array" ref="AH39">IFERROR(ROUND(_xlfn.XLOOKUP(AH$3&amp;$N39,$F$3:$F$643&amp;$G$3:$G$643,$H$3:$H$643,""),2),
                   IF(OR(
                             OR(_xlfn.XMATCH(AH$3,_xlfn.ANCHORARRAY($P$3))&lt;=2,(COUNT(_xlfn.ANCHORARRAY($P$3))-_xlfn.XMATCH(AH$3,_xlfn.ANCHORARRAY($P$3))+1)&lt;=2),
                             OR(_xlfn.XMATCH($N39,_xlfn.ANCHORARRAY($N$5))&lt;=2,(COUNT(_xlfn.ANCHORARRAY($N$5))-_xlfn.XMATCH($N39,_xlfn.ANCHORARRAY($N$5))+1)&lt;=2),
OR(COUNT(_xlfn._xlws.FILTER($F$101:$F$108,($F$101:$F$108=AH$3)*($G$101:$G$108=$N39)))=1,
        ISODD(COUNT(_xlfn._xlws.SORT(_xlfn._xlws.FILTER($G$101:$G$108,($F$101:$F$108=AH$3)*($G$101:$G$108&lt;=$N39)))))),
OR(COUNT(_xlfn._xlws.FILTER($F$101:$F$108,($F$101:$F$108=AH$3)*($G$101:$G$108=$N39)))=1,
        ISODD(COUNT(_xlfn._xlws.SORT(_xlfn._xlws.FILTER($F$101:$F$108,($G$101:$G$108=$N39)*($F$101:$F$108&lt;=AH$3))))))
),$L$8,""))</f>
        <v/>
      </c>
      <c r="AI39" s="21" cm="1">
        <f t="array" ref="AI39">IFERROR(ROUND(_xlfn.XLOOKUP(AI$3&amp;$N39,$F$3:$F$643&amp;$G$3:$G$643,$H$3:$H$643,""),2),
                   IF(OR(
                             OR(_xlfn.XMATCH(AI$3,_xlfn.ANCHORARRAY($P$3))&lt;=2,(COUNT(_xlfn.ANCHORARRAY($P$3))-_xlfn.XMATCH(AI$3,_xlfn.ANCHORARRAY($P$3))+1)&lt;=2),
                             OR(_xlfn.XMATCH($N39,_xlfn.ANCHORARRAY($N$5))&lt;=2,(COUNT(_xlfn.ANCHORARRAY($N$5))-_xlfn.XMATCH($N39,_xlfn.ANCHORARRAY($N$5))+1)&lt;=2),
OR(COUNT(_xlfn._xlws.FILTER($F$101:$F$108,($F$101:$F$108=AI$3)*($G$101:$G$108=$N39)))=1,
        ISODD(COUNT(_xlfn._xlws.SORT(_xlfn._xlws.FILTER($G$101:$G$108,($F$101:$F$108=AI$3)*($G$101:$G$108&lt;=$N39)))))),
OR(COUNT(_xlfn._xlws.FILTER($F$101:$F$108,($F$101:$F$108=AI$3)*($G$101:$G$108=$N39)))=1,
        ISODD(COUNT(_xlfn._xlws.SORT(_xlfn._xlws.FILTER($F$101:$F$108,($G$101:$G$108=$N39)*($F$101:$F$108&lt;=AI$3))))))
),$L$8,""))</f>
        <v>0</v>
      </c>
      <c r="AJ39" s="21" t="str" cm="1">
        <f t="array" ref="AJ39">IFERROR(ROUND(_xlfn.XLOOKUP(AJ$3&amp;$N39,$F$3:$F$643&amp;$G$3:$G$643,$H$3:$H$643,""),2),
                   IF(OR(
                             OR(_xlfn.XMATCH(AJ$3,_xlfn.ANCHORARRAY($P$3))&lt;=2,(COUNT(_xlfn.ANCHORARRAY($P$3))-_xlfn.XMATCH(AJ$3,_xlfn.ANCHORARRAY($P$3))+1)&lt;=2),
                             OR(_xlfn.XMATCH($N39,_xlfn.ANCHORARRAY($N$5))&lt;=2,(COUNT(_xlfn.ANCHORARRAY($N$5))-_xlfn.XMATCH($N39,_xlfn.ANCHORARRAY($N$5))+1)&lt;=2),
OR(COUNT(_xlfn._xlws.FILTER($F$101:$F$108,($F$101:$F$108=AJ$3)*($G$101:$G$108=$N39)))=1,
        ISODD(COUNT(_xlfn._xlws.SORT(_xlfn._xlws.FILTER($G$101:$G$108,($F$101:$F$108=AJ$3)*($G$101:$G$108&lt;=$N39)))))),
OR(COUNT(_xlfn._xlws.FILTER($F$101:$F$108,($F$101:$F$108=AJ$3)*($G$101:$G$108=$N39)))=1,
        ISODD(COUNT(_xlfn._xlws.SORT(_xlfn._xlws.FILTER($F$101:$F$108,($G$101:$G$108=$N39)*($F$101:$F$108&lt;=AJ$3))))))
),$L$8,""))</f>
        <v/>
      </c>
      <c r="AK39" s="21" t="str" cm="1">
        <f t="array" ref="AK39">IFERROR(ROUND(_xlfn.XLOOKUP(AK$3&amp;$N39,$F$3:$F$643&amp;$G$3:$G$643,$H$3:$H$643,""),2),
                   IF(OR(
                             OR(_xlfn.XMATCH(AK$3,_xlfn.ANCHORARRAY($P$3))&lt;=2,(COUNT(_xlfn.ANCHORARRAY($P$3))-_xlfn.XMATCH(AK$3,_xlfn.ANCHORARRAY($P$3))+1)&lt;=2),
                             OR(_xlfn.XMATCH($N39,_xlfn.ANCHORARRAY($N$5))&lt;=2,(COUNT(_xlfn.ANCHORARRAY($N$5))-_xlfn.XMATCH($N39,_xlfn.ANCHORARRAY($N$5))+1)&lt;=2),
OR(COUNT(_xlfn._xlws.FILTER($F$101:$F$108,($F$101:$F$108=AK$3)*($G$101:$G$108=$N39)))=1,
        ISODD(COUNT(_xlfn._xlws.SORT(_xlfn._xlws.FILTER($G$101:$G$108,($F$101:$F$108=AK$3)*($G$101:$G$108&lt;=$N39)))))),
OR(COUNT(_xlfn._xlws.FILTER($F$101:$F$108,($F$101:$F$108=AK$3)*($G$101:$G$108=$N39)))=1,
        ISODD(COUNT(_xlfn._xlws.SORT(_xlfn._xlws.FILTER($F$101:$F$108,($G$101:$G$108=$N39)*($F$101:$F$108&lt;=AK$3))))))
),$L$8,""))</f>
        <v/>
      </c>
      <c r="AL39" s="21" t="str" cm="1">
        <f t="array" ref="AL39">IFERROR(ROUND(_xlfn.XLOOKUP(AL$3&amp;$N39,$F$3:$F$643&amp;$G$3:$G$643,$H$3:$H$643,""),2),
                   IF(OR(
                             OR(_xlfn.XMATCH(AL$3,_xlfn.ANCHORARRAY($P$3))&lt;=2,(COUNT(_xlfn.ANCHORARRAY($P$3))-_xlfn.XMATCH(AL$3,_xlfn.ANCHORARRAY($P$3))+1)&lt;=2),
                             OR(_xlfn.XMATCH($N39,_xlfn.ANCHORARRAY($N$5))&lt;=2,(COUNT(_xlfn.ANCHORARRAY($N$5))-_xlfn.XMATCH($N39,_xlfn.ANCHORARRAY($N$5))+1)&lt;=2),
OR(COUNT(_xlfn._xlws.FILTER($F$101:$F$108,($F$101:$F$108=AL$3)*($G$101:$G$108=$N39)))=1,
        ISODD(COUNT(_xlfn._xlws.SORT(_xlfn._xlws.FILTER($G$101:$G$108,($F$101:$F$108=AL$3)*($G$101:$G$108&lt;=$N39)))))),
OR(COUNT(_xlfn._xlws.FILTER($F$101:$F$108,($F$101:$F$108=AL$3)*($G$101:$G$108=$N39)))=1,
        ISODD(COUNT(_xlfn._xlws.SORT(_xlfn._xlws.FILTER($F$101:$F$108,($G$101:$G$108=$N39)*($F$101:$F$108&lt;=AL$3))))))
),$L$8,""))</f>
        <v/>
      </c>
      <c r="AM39" s="21" t="str" cm="1">
        <f t="array" ref="AM39">IFERROR(ROUND(_xlfn.XLOOKUP(AM$3&amp;$N39,$F$3:$F$643&amp;$G$3:$G$643,$H$3:$H$643,""),2),
                   IF(OR(
                             OR(_xlfn.XMATCH(AM$3,_xlfn.ANCHORARRAY($P$3))&lt;=2,(COUNT(_xlfn.ANCHORARRAY($P$3))-_xlfn.XMATCH(AM$3,_xlfn.ANCHORARRAY($P$3))+1)&lt;=2),
                             OR(_xlfn.XMATCH($N39,_xlfn.ANCHORARRAY($N$5))&lt;=2,(COUNT(_xlfn.ANCHORARRAY($N$5))-_xlfn.XMATCH($N39,_xlfn.ANCHORARRAY($N$5))+1)&lt;=2),
OR(COUNT(_xlfn._xlws.FILTER($F$101:$F$108,($F$101:$F$108=AM$3)*($G$101:$G$108=$N39)))=1,
        ISODD(COUNT(_xlfn._xlws.SORT(_xlfn._xlws.FILTER($G$101:$G$108,($F$101:$F$108=AM$3)*($G$101:$G$108&lt;=$N39)))))),
OR(COUNT(_xlfn._xlws.FILTER($F$101:$F$108,($F$101:$F$108=AM$3)*($G$101:$G$108=$N39)))=1,
        ISODD(COUNT(_xlfn._xlws.SORT(_xlfn._xlws.FILTER($F$101:$F$108,($G$101:$G$108=$N39)*($F$101:$F$108&lt;=AM$3))))))
),$L$8,""))</f>
        <v/>
      </c>
      <c r="AN39" s="21" cm="1">
        <f t="array" ref="AN39">IFERROR(ROUND(_xlfn.XLOOKUP(AN$3&amp;$N39,$F$3:$F$643&amp;$G$3:$G$643,$H$3:$H$643,""),2),
                   IF(OR(
                             OR(_xlfn.XMATCH(AN$3,_xlfn.ANCHORARRAY($P$3))&lt;=2,(COUNT(_xlfn.ANCHORARRAY($P$3))-_xlfn.XMATCH(AN$3,_xlfn.ANCHORARRAY($P$3))+1)&lt;=2),
                             OR(_xlfn.XMATCH($N39,_xlfn.ANCHORARRAY($N$5))&lt;=2,(COUNT(_xlfn.ANCHORARRAY($N$5))-_xlfn.XMATCH($N39,_xlfn.ANCHORARRAY($N$5))+1)&lt;=2),
OR(COUNT(_xlfn._xlws.FILTER($F$101:$F$108,($F$101:$F$108=AN$3)*($G$101:$G$108=$N39)))=1,
        ISODD(COUNT(_xlfn._xlws.SORT(_xlfn._xlws.FILTER($G$101:$G$108,($F$101:$F$108=AN$3)*($G$101:$G$108&lt;=$N39)))))),
OR(COUNT(_xlfn._xlws.FILTER($F$101:$F$108,($F$101:$F$108=AN$3)*($G$101:$G$108=$N39)))=1,
        ISODD(COUNT(_xlfn._xlws.SORT(_xlfn._xlws.FILTER($F$101:$F$108,($G$101:$G$108=$N39)*($F$101:$F$108&lt;=AN$3))))))
),$L$8,""))</f>
        <v>0.8</v>
      </c>
      <c r="AO39" s="21" t="str" cm="1">
        <f t="array" ref="AO39">IFERROR(ROUND(_xlfn.XLOOKUP(AO$3&amp;$N39,$F$3:$F$643&amp;$G$3:$G$643,$H$3:$H$643,""),2),
                   IF(OR(
                             OR(_xlfn.XMATCH(AO$3,_xlfn.ANCHORARRAY($P$3))&lt;=2,(COUNT(_xlfn.ANCHORARRAY($P$3))-_xlfn.XMATCH(AO$3,_xlfn.ANCHORARRAY($P$3))+1)&lt;=2),
                             OR(_xlfn.XMATCH($N39,_xlfn.ANCHORARRAY($N$5))&lt;=2,(COUNT(_xlfn.ANCHORARRAY($N$5))-_xlfn.XMATCH($N39,_xlfn.ANCHORARRAY($N$5))+1)&lt;=2),
OR(COUNT(_xlfn._xlws.FILTER($F$101:$F$108,($F$101:$F$108=AO$3)*($G$101:$G$108=$N39)))=1,
        ISODD(COUNT(_xlfn._xlws.SORT(_xlfn._xlws.FILTER($G$101:$G$108,($F$101:$F$108=AO$3)*($G$101:$G$108&lt;=$N39)))))),
OR(COUNT(_xlfn._xlws.FILTER($F$101:$F$108,($F$101:$F$108=AO$3)*($G$101:$G$108=$N39)))=1,
        ISODD(COUNT(_xlfn._xlws.SORT(_xlfn._xlws.FILTER($F$101:$F$108,($G$101:$G$108=$N39)*($F$101:$F$108&lt;=AO$3))))))
),$L$8,""))</f>
        <v/>
      </c>
      <c r="AP39" s="21" cm="1">
        <f t="array" ref="AP39">IFERROR(ROUND(_xlfn.XLOOKUP(AP$3&amp;$N39,$F$3:$F$643&amp;$G$3:$G$643,$H$3:$H$643,""),2),
                   IF(OR(
                             OR(_xlfn.XMATCH(AP$3,_xlfn.ANCHORARRAY($P$3))&lt;=2,(COUNT(_xlfn.ANCHORARRAY($P$3))-_xlfn.XMATCH(AP$3,_xlfn.ANCHORARRAY($P$3))+1)&lt;=2),
                             OR(_xlfn.XMATCH($N39,_xlfn.ANCHORARRAY($N$5))&lt;=2,(COUNT(_xlfn.ANCHORARRAY($N$5))-_xlfn.XMATCH($N39,_xlfn.ANCHORARRAY($N$5))+1)&lt;=2),
OR(COUNT(_xlfn._xlws.FILTER($F$101:$F$108,($F$101:$F$108=AP$3)*($G$101:$G$108=$N39)))=1,
        ISODD(COUNT(_xlfn._xlws.SORT(_xlfn._xlws.FILTER($G$101:$G$108,($F$101:$F$108=AP$3)*($G$101:$G$108&lt;=$N39)))))),
OR(COUNT(_xlfn._xlws.FILTER($F$101:$F$108,($F$101:$F$108=AP$3)*($G$101:$G$108=$N39)))=1,
        ISODD(COUNT(_xlfn._xlws.SORT(_xlfn._xlws.FILTER($F$101:$F$108,($G$101:$G$108=$N39)*($F$101:$F$108&lt;=AP$3))))))
),$L$8,""))</f>
        <v>0.4</v>
      </c>
      <c r="AQ39" s="21" t="str" cm="1">
        <f t="array" ref="AQ39">IFERROR(ROUND(_xlfn.XLOOKUP(AQ$3&amp;$N39,$F$3:$F$643&amp;$G$3:$G$643,$H$3:$H$643,""),2),
                   IF(OR(
                             OR(_xlfn.XMATCH(AQ$3,_xlfn.ANCHORARRAY($P$3))&lt;=2,(COUNT(_xlfn.ANCHORARRAY($P$3))-_xlfn.XMATCH(AQ$3,_xlfn.ANCHORARRAY($P$3))+1)&lt;=2),
                             OR(_xlfn.XMATCH($N39,_xlfn.ANCHORARRAY($N$5))&lt;=2,(COUNT(_xlfn.ANCHORARRAY($N$5))-_xlfn.XMATCH($N39,_xlfn.ANCHORARRAY($N$5))+1)&lt;=2),
OR(COUNT(_xlfn._xlws.FILTER($F$101:$F$108,($F$101:$F$108=AQ$3)*($G$101:$G$108=$N39)))=1,
        ISODD(COUNT(_xlfn._xlws.SORT(_xlfn._xlws.FILTER($G$101:$G$108,($F$101:$F$108=AQ$3)*($G$101:$G$108&lt;=$N39)))))),
OR(COUNT(_xlfn._xlws.FILTER($F$101:$F$108,($F$101:$F$108=AQ$3)*($G$101:$G$108=$N39)))=1,
        ISODD(COUNT(_xlfn._xlws.SORT(_xlfn._xlws.FILTER($F$101:$F$108,($G$101:$G$108=$N39)*($F$101:$F$108&lt;=AQ$3))))))
),$L$8,""))</f>
        <v/>
      </c>
      <c r="AR39" s="21" cm="1">
        <f t="array" ref="AR39">IFERROR(ROUND(_xlfn.XLOOKUP(AR$3&amp;$N39,$F$3:$F$643&amp;$G$3:$G$643,$H$3:$H$643,""),2),
                   IF(OR(
                             OR(_xlfn.XMATCH(AR$3,_xlfn.ANCHORARRAY($P$3))&lt;=2,(COUNT(_xlfn.ANCHORARRAY($P$3))-_xlfn.XMATCH(AR$3,_xlfn.ANCHORARRAY($P$3))+1)&lt;=2),
                             OR(_xlfn.XMATCH($N39,_xlfn.ANCHORARRAY($N$5))&lt;=2,(COUNT(_xlfn.ANCHORARRAY($N$5))-_xlfn.XMATCH($N39,_xlfn.ANCHORARRAY($N$5))+1)&lt;=2),
OR(COUNT(_xlfn._xlws.FILTER($F$101:$F$108,($F$101:$F$108=AR$3)*($G$101:$G$108=$N39)))=1,
        ISODD(COUNT(_xlfn._xlws.SORT(_xlfn._xlws.FILTER($G$101:$G$108,($F$101:$F$108=AR$3)*($G$101:$G$108&lt;=$N39)))))),
OR(COUNT(_xlfn._xlws.FILTER($F$101:$F$108,($F$101:$F$108=AR$3)*($G$101:$G$108=$N39)))=1,
        ISODD(COUNT(_xlfn._xlws.SORT(_xlfn._xlws.FILTER($F$101:$F$108,($G$101:$G$108=$N39)*($F$101:$F$108&lt;=AR$3))))))
),$L$8,""))</f>
        <v>-0.4</v>
      </c>
      <c r="AS39" s="21" cm="1">
        <f t="array" ref="AS39">IFERROR(ROUND(_xlfn.XLOOKUP(AS$3&amp;$N39,$F$3:$F$643&amp;$G$3:$G$643,$H$3:$H$643,""),2),
                   IF(OR(
                             OR(_xlfn.XMATCH(AS$3,_xlfn.ANCHORARRAY($P$3))&lt;=2,(COUNT(_xlfn.ANCHORARRAY($P$3))-_xlfn.XMATCH(AS$3,_xlfn.ANCHORARRAY($P$3))+1)&lt;=2),
                             OR(_xlfn.XMATCH($N39,_xlfn.ANCHORARRAY($N$5))&lt;=2,(COUNT(_xlfn.ANCHORARRAY($N$5))-_xlfn.XMATCH($N39,_xlfn.ANCHORARRAY($N$5))+1)&lt;=2),
OR(COUNT(_xlfn._xlws.FILTER($F$101:$F$108,($F$101:$F$108=AS$3)*($G$101:$G$108=$N39)))=1,
        ISODD(COUNT(_xlfn._xlws.SORT(_xlfn._xlws.FILTER($G$101:$G$108,($F$101:$F$108=AS$3)*($G$101:$G$108&lt;=$N39)))))),
OR(COUNT(_xlfn._xlws.FILTER($F$101:$F$108,($F$101:$F$108=AS$3)*($G$101:$G$108=$N39)))=1,
        ISODD(COUNT(_xlfn._xlws.SORT(_xlfn._xlws.FILTER($F$101:$F$108,($G$101:$G$108=$N39)*($F$101:$F$108&lt;=AS$3))))))
),$L$8,""))</f>
        <v>-0.4</v>
      </c>
      <c r="AT39" s="21" t="str" cm="1">
        <f t="array" ref="AT39">IFERROR(ROUND(_xlfn.XLOOKUP(AT$3&amp;$N39,$F$3:$F$643&amp;$G$3:$G$643,$H$3:$H$643,""),2),
                   IF(OR(
                             OR(_xlfn.XMATCH(AT$3,_xlfn.ANCHORARRAY($P$3))&lt;=2,(COUNT(_xlfn.ANCHORARRAY($P$3))-_xlfn.XMATCH(AT$3,_xlfn.ANCHORARRAY($P$3))+1)&lt;=2),
                             OR(_xlfn.XMATCH($N39,_xlfn.ANCHORARRAY($N$5))&lt;=2,(COUNT(_xlfn.ANCHORARRAY($N$5))-_xlfn.XMATCH($N39,_xlfn.ANCHORARRAY($N$5))+1)&lt;=2),
OR(COUNT(_xlfn._xlws.FILTER($F$101:$F$108,($F$101:$F$108=AT$3)*($G$101:$G$108=$N39)))=1,
        ISODD(COUNT(_xlfn._xlws.SORT(_xlfn._xlws.FILTER($G$101:$G$108,($F$101:$F$108=AT$3)*($G$101:$G$108&lt;=$N39)))))),
OR(COUNT(_xlfn._xlws.FILTER($F$101:$F$108,($F$101:$F$108=AT$3)*($G$101:$G$108=$N39)))=1,
        ISODD(COUNT(_xlfn._xlws.SORT(_xlfn._xlws.FILTER($F$101:$F$108,($G$101:$G$108=$N39)*($F$101:$F$108&lt;=AT$3))))))
),$L$8,""))</f>
        <v/>
      </c>
      <c r="AU39" s="21" cm="1">
        <f t="array" ref="AU39">IFERROR(ROUND(_xlfn.XLOOKUP(AU$3&amp;$N39,$F$3:$F$643&amp;$G$3:$G$643,$H$3:$H$643,""),2),
                   IF(OR(
                             OR(_xlfn.XMATCH(AU$3,_xlfn.ANCHORARRAY($P$3))&lt;=2,(COUNT(_xlfn.ANCHORARRAY($P$3))-_xlfn.XMATCH(AU$3,_xlfn.ANCHORARRAY($P$3))+1)&lt;=2),
                             OR(_xlfn.XMATCH($N39,_xlfn.ANCHORARRAY($N$5))&lt;=2,(COUNT(_xlfn.ANCHORARRAY($N$5))-_xlfn.XMATCH($N39,_xlfn.ANCHORARRAY($N$5))+1)&lt;=2),
OR(COUNT(_xlfn._xlws.FILTER($F$101:$F$108,($F$101:$F$108=AU$3)*($G$101:$G$108=$N39)))=1,
        ISODD(COUNT(_xlfn._xlws.SORT(_xlfn._xlws.FILTER($G$101:$G$108,($F$101:$F$108=AU$3)*($G$101:$G$108&lt;=$N39)))))),
OR(COUNT(_xlfn._xlws.FILTER($F$101:$F$108,($F$101:$F$108=AU$3)*($G$101:$G$108=$N39)))=1,
        ISODD(COUNT(_xlfn._xlws.SORT(_xlfn._xlws.FILTER($F$101:$F$108,($G$101:$G$108=$N39)*($F$101:$F$108&lt;=AU$3))))))
),$L$8,""))</f>
        <v>0.4</v>
      </c>
      <c r="AV39" s="21" cm="1">
        <f t="array" ref="AV39">IFERROR(ROUND(_xlfn.XLOOKUP(AV$3&amp;$N39,$F$3:$F$643&amp;$G$3:$G$643,$H$3:$H$643,""),2),
                   IF(OR(
                             OR(_xlfn.XMATCH(AV$3,_xlfn.ANCHORARRAY($P$3))&lt;=2,(COUNT(_xlfn.ANCHORARRAY($P$3))-_xlfn.XMATCH(AV$3,_xlfn.ANCHORARRAY($P$3))+1)&lt;=2),
                             OR(_xlfn.XMATCH($N39,_xlfn.ANCHORARRAY($N$5))&lt;=2,(COUNT(_xlfn.ANCHORARRAY($N$5))-_xlfn.XMATCH($N39,_xlfn.ANCHORARRAY($N$5))+1)&lt;=2),
OR(COUNT(_xlfn._xlws.FILTER($F$101:$F$108,($F$101:$F$108=AV$3)*($G$101:$G$108=$N39)))=1,
        ISODD(COUNT(_xlfn._xlws.SORT(_xlfn._xlws.FILTER($G$101:$G$108,($F$101:$F$108=AV$3)*($G$101:$G$108&lt;=$N39)))))),
OR(COUNT(_xlfn._xlws.FILTER($F$101:$F$108,($F$101:$F$108=AV$3)*($G$101:$G$108=$N39)))=1,
        ISODD(COUNT(_xlfn._xlws.SORT(_xlfn._xlws.FILTER($F$101:$F$108,($G$101:$G$108=$N39)*($F$101:$F$108&lt;=AV$3))))))
),$L$8,""))</f>
        <v>-9</v>
      </c>
      <c r="AW39" s="21" cm="1">
        <f t="array" ref="AW39">IFERROR(ROUND(_xlfn.XLOOKUP(AW$3&amp;$N39,$F$3:$F$643&amp;$G$3:$G$643,$H$3:$H$643,""),2),
                   IF(OR(
                             OR(_xlfn.XMATCH(AW$3,_xlfn.ANCHORARRAY($P$3))&lt;=2,(COUNT(_xlfn.ANCHORARRAY($P$3))-_xlfn.XMATCH(AW$3,_xlfn.ANCHORARRAY($P$3))+1)&lt;=2),
                             OR(_xlfn.XMATCH($N39,_xlfn.ANCHORARRAY($N$5))&lt;=2,(COUNT(_xlfn.ANCHORARRAY($N$5))-_xlfn.XMATCH($N39,_xlfn.ANCHORARRAY($N$5))+1)&lt;=2),
OR(COUNT(_xlfn._xlws.FILTER($F$101:$F$108,($F$101:$F$108=AW$3)*($G$101:$G$108=$N39)))=1,
        ISODD(COUNT(_xlfn._xlws.SORT(_xlfn._xlws.FILTER($G$101:$G$108,($F$101:$F$108=AW$3)*($G$101:$G$108&lt;=$N39)))))),
OR(COUNT(_xlfn._xlws.FILTER($F$101:$F$108,($F$101:$F$108=AW$3)*($G$101:$G$108=$N39)))=1,
        ISODD(COUNT(_xlfn._xlws.SORT(_xlfn._xlws.FILTER($F$101:$F$108,($G$101:$G$108=$N39)*($F$101:$F$108&lt;=AW$3))))))
),$L$8,""))</f>
        <v>-9</v>
      </c>
      <c r="AX39" s="21"/>
      <c r="AY39" s="21"/>
      <c r="AZ39" s="15"/>
      <c r="BA39" s="77"/>
      <c r="BB39" s="98" t="str">
        <f t="shared" si="5"/>
        <v xml:space="preserve">-9-9-0.4-0.40.40.50-0.400.80.4-0.4-0.40.4-9-9; </v>
      </c>
      <c r="BC39" s="98" t="s">
        <v>575</v>
      </c>
      <c r="BD39" s="77"/>
      <c r="BE39" s="77"/>
      <c r="BF39" s="77"/>
      <c r="BG39" s="77"/>
      <c r="BH39" s="77"/>
      <c r="BK39" s="7">
        <v>37</v>
      </c>
    </row>
    <row r="40" spans="2:63" ht="20.100000000000001" customHeight="1" x14ac:dyDescent="0.3">
      <c r="B40" s="9" t="s">
        <v>471</v>
      </c>
      <c r="C40" s="17">
        <f t="shared" si="1"/>
        <v>42.9754</v>
      </c>
      <c r="D40" s="18">
        <f t="shared" si="1"/>
        <v>120.82089999999999</v>
      </c>
      <c r="E40" s="64">
        <f t="shared" si="1"/>
        <v>-9</v>
      </c>
      <c r="F40" s="17">
        <f t="shared" si="2"/>
        <v>-0.05</v>
      </c>
      <c r="G40" s="18">
        <f t="shared" si="3"/>
        <v>15.77</v>
      </c>
      <c r="H40" s="19">
        <f t="shared" si="4"/>
        <v>-9</v>
      </c>
      <c r="I40" s="8" t="str" cm="1">
        <f t="array" ref="I40">_xlfn.CONCAT(ROUND(F40:H40,2)&amp;", ")</f>
        <v xml:space="preserve">-0.05, 15.77, -9, </v>
      </c>
      <c r="J40" s="8"/>
      <c r="K40" s="96">
        <f>MIN(F4:F16)</f>
        <v>0</v>
      </c>
      <c r="L40">
        <f>_xlfn.MAXIFS($G$3:$G$15,$F$3:$F$15,K40)</f>
        <v>15.72</v>
      </c>
      <c r="N40" s="31">
        <v>1.77</v>
      </c>
      <c r="O40" s="15"/>
      <c r="P40" s="21" cm="1">
        <f t="array" ref="P40">IFERROR(ROUND(_xlfn.XLOOKUP(P$3&amp;$N40,$F$3:$F$643&amp;$G$3:$G$643,$H$3:$H$643,""),2),
                   IF(OR(
                             OR(_xlfn.XMATCH(P$3,_xlfn.ANCHORARRAY($P$3))&lt;=2,(COUNT(_xlfn.ANCHORARRAY($P$3))-_xlfn.XMATCH(P$3,_xlfn.ANCHORARRAY($P$3))+1)&lt;=2),
                             OR(_xlfn.XMATCH($N40,_xlfn.ANCHORARRAY($N$5))&lt;=2,(COUNT(_xlfn.ANCHORARRAY($N$5))-_xlfn.XMATCH($N40,_xlfn.ANCHORARRAY($N$5))+1)&lt;=2),
OR(COUNT(_xlfn._xlws.FILTER($F$101:$F$108,($F$101:$F$108=P$3)*($G$101:$G$108=$N40)))=1,
        ISODD(COUNT(_xlfn._xlws.SORT(_xlfn._xlws.FILTER($G$101:$G$108,($F$101:$F$108=P$3)*($G$101:$G$108&lt;=$N40)))))),
OR(COUNT(_xlfn._xlws.FILTER($F$101:$F$108,($F$101:$F$108=P$3)*($G$101:$G$108=$N40)))=1,
        ISODD(COUNT(_xlfn._xlws.SORT(_xlfn._xlws.FILTER($F$101:$F$108,($G$101:$G$108=$N40)*($F$101:$F$108&lt;=P$3))))))
),$L$8,""))</f>
        <v>-9</v>
      </c>
      <c r="Q40" s="21" cm="1">
        <f t="array" ref="Q40">IFERROR(ROUND(_xlfn.XLOOKUP(Q$3&amp;$N40,$F$3:$F$643&amp;$G$3:$G$643,$H$3:$H$643,""),2),
                   IF(OR(
                             OR(_xlfn.XMATCH(Q$3,_xlfn.ANCHORARRAY($P$3))&lt;=2,(COUNT(_xlfn.ANCHORARRAY($P$3))-_xlfn.XMATCH(Q$3,_xlfn.ANCHORARRAY($P$3))+1)&lt;=2),
                             OR(_xlfn.XMATCH($N40,_xlfn.ANCHORARRAY($N$5))&lt;=2,(COUNT(_xlfn.ANCHORARRAY($N$5))-_xlfn.XMATCH($N40,_xlfn.ANCHORARRAY($N$5))+1)&lt;=2),
OR(COUNT(_xlfn._xlws.FILTER($F$101:$F$108,($F$101:$F$108=Q$3)*($G$101:$G$108=$N40)))=1,
        ISODD(COUNT(_xlfn._xlws.SORT(_xlfn._xlws.FILTER($G$101:$G$108,($F$101:$F$108=Q$3)*($G$101:$G$108&lt;=$N40)))))),
OR(COUNT(_xlfn._xlws.FILTER($F$101:$F$108,($F$101:$F$108=Q$3)*($G$101:$G$108=$N40)))=1,
        ISODD(COUNT(_xlfn._xlws.SORT(_xlfn._xlws.FILTER($F$101:$F$108,($G$101:$G$108=$N40)*($F$101:$F$108&lt;=Q$3))))))
),$L$8,""))</f>
        <v>-9</v>
      </c>
      <c r="R40" s="21" t="str" cm="1">
        <f t="array" ref="R40">IFERROR(ROUND(_xlfn.XLOOKUP(R$3&amp;$N40,$F$3:$F$643&amp;$G$3:$G$643,$H$3:$H$643,""),2),
                   IF(OR(
                             OR(_xlfn.XMATCH(R$3,_xlfn.ANCHORARRAY($P$3))&lt;=2,(COUNT(_xlfn.ANCHORARRAY($P$3))-_xlfn.XMATCH(R$3,_xlfn.ANCHORARRAY($P$3))+1)&lt;=2),
                             OR(_xlfn.XMATCH($N40,_xlfn.ANCHORARRAY($N$5))&lt;=2,(COUNT(_xlfn.ANCHORARRAY($N$5))-_xlfn.XMATCH($N40,_xlfn.ANCHORARRAY($N$5))+1)&lt;=2),
OR(COUNT(_xlfn._xlws.FILTER($F$101:$F$108,($F$101:$F$108=R$3)*($G$101:$G$108=$N40)))=1,
        ISODD(COUNT(_xlfn._xlws.SORT(_xlfn._xlws.FILTER($G$101:$G$108,($F$101:$F$108=R$3)*($G$101:$G$108&lt;=$N40)))))),
OR(COUNT(_xlfn._xlws.FILTER($F$101:$F$108,($F$101:$F$108=R$3)*($G$101:$G$108=$N40)))=1,
        ISODD(COUNT(_xlfn._xlws.SORT(_xlfn._xlws.FILTER($F$101:$F$108,($G$101:$G$108=$N40)*($F$101:$F$108&lt;=R$3))))))
),$L$8,""))</f>
        <v/>
      </c>
      <c r="S40" s="21" t="str" cm="1">
        <f t="array" ref="S40">IFERROR(ROUND(_xlfn.XLOOKUP(S$3&amp;$N40,$F$3:$F$643&amp;$G$3:$G$643,$H$3:$H$643,""),2),
                   IF(OR(
                             OR(_xlfn.XMATCH(S$3,_xlfn.ANCHORARRAY($P$3))&lt;=2,(COUNT(_xlfn.ANCHORARRAY($P$3))-_xlfn.XMATCH(S$3,_xlfn.ANCHORARRAY($P$3))+1)&lt;=2),
                             OR(_xlfn.XMATCH($N40,_xlfn.ANCHORARRAY($N$5))&lt;=2,(COUNT(_xlfn.ANCHORARRAY($N$5))-_xlfn.XMATCH($N40,_xlfn.ANCHORARRAY($N$5))+1)&lt;=2),
OR(COUNT(_xlfn._xlws.FILTER($F$101:$F$108,($F$101:$F$108=S$3)*($G$101:$G$108=$N40)))=1,
        ISODD(COUNT(_xlfn._xlws.SORT(_xlfn._xlws.FILTER($G$101:$G$108,($F$101:$F$108=S$3)*($G$101:$G$108&lt;=$N40)))))),
OR(COUNT(_xlfn._xlws.FILTER($F$101:$F$108,($F$101:$F$108=S$3)*($G$101:$G$108=$N40)))=1,
        ISODD(COUNT(_xlfn._xlws.SORT(_xlfn._xlws.FILTER($F$101:$F$108,($G$101:$G$108=$N40)*($F$101:$F$108&lt;=S$3))))))
),$L$8,""))</f>
        <v/>
      </c>
      <c r="T40" s="21" cm="1">
        <f t="array" ref="T40">IFERROR(ROUND(_xlfn.XLOOKUP(T$3&amp;$N40,$F$3:$F$643&amp;$G$3:$G$643,$H$3:$H$643,""),2),
                   IF(OR(
                             OR(_xlfn.XMATCH(T$3,_xlfn.ANCHORARRAY($P$3))&lt;=2,(COUNT(_xlfn.ANCHORARRAY($P$3))-_xlfn.XMATCH(T$3,_xlfn.ANCHORARRAY($P$3))+1)&lt;=2),
                             OR(_xlfn.XMATCH($N40,_xlfn.ANCHORARRAY($N$5))&lt;=2,(COUNT(_xlfn.ANCHORARRAY($N$5))-_xlfn.XMATCH($N40,_xlfn.ANCHORARRAY($N$5))+1)&lt;=2),
OR(COUNT(_xlfn._xlws.FILTER($F$101:$F$108,($F$101:$F$108=T$3)*($G$101:$G$108=$N40)))=1,
        ISODD(COUNT(_xlfn._xlws.SORT(_xlfn._xlws.FILTER($G$101:$G$108,($F$101:$F$108=T$3)*($G$101:$G$108&lt;=$N40)))))),
OR(COUNT(_xlfn._xlws.FILTER($F$101:$F$108,($F$101:$F$108=T$3)*($G$101:$G$108=$N40)))=1,
        ISODD(COUNT(_xlfn._xlws.SORT(_xlfn._xlws.FILTER($F$101:$F$108,($G$101:$G$108=$N40)*($F$101:$F$108&lt;=T$3))))))
),$L$8,""))</f>
        <v>-0.4</v>
      </c>
      <c r="U40" s="21" t="str" cm="1">
        <f t="array" ref="U40">IFERROR(ROUND(_xlfn.XLOOKUP(U$3&amp;$N40,$F$3:$F$643&amp;$G$3:$G$643,$H$3:$H$643,""),2),
                   IF(OR(
                             OR(_xlfn.XMATCH(U$3,_xlfn.ANCHORARRAY($P$3))&lt;=2,(COUNT(_xlfn.ANCHORARRAY($P$3))-_xlfn.XMATCH(U$3,_xlfn.ANCHORARRAY($P$3))+1)&lt;=2),
                             OR(_xlfn.XMATCH($N40,_xlfn.ANCHORARRAY($N$5))&lt;=2,(COUNT(_xlfn.ANCHORARRAY($N$5))-_xlfn.XMATCH($N40,_xlfn.ANCHORARRAY($N$5))+1)&lt;=2),
OR(COUNT(_xlfn._xlws.FILTER($F$101:$F$108,($F$101:$F$108=U$3)*($G$101:$G$108=$N40)))=1,
        ISODD(COUNT(_xlfn._xlws.SORT(_xlfn._xlws.FILTER($G$101:$G$108,($F$101:$F$108=U$3)*($G$101:$G$108&lt;=$N40)))))),
OR(COUNT(_xlfn._xlws.FILTER($F$101:$F$108,($F$101:$F$108=U$3)*($G$101:$G$108=$N40)))=1,
        ISODD(COUNT(_xlfn._xlws.SORT(_xlfn._xlws.FILTER($F$101:$F$108,($G$101:$G$108=$N40)*($F$101:$F$108&lt;=U$3))))))
),$L$8,""))</f>
        <v/>
      </c>
      <c r="V40" s="21" t="str" cm="1">
        <f t="array" ref="V40">IFERROR(ROUND(_xlfn.XLOOKUP(V$3&amp;$N40,$F$3:$F$643&amp;$G$3:$G$643,$H$3:$H$643,""),2),
                   IF(OR(
                             OR(_xlfn.XMATCH(V$3,_xlfn.ANCHORARRAY($P$3))&lt;=2,(COUNT(_xlfn.ANCHORARRAY($P$3))-_xlfn.XMATCH(V$3,_xlfn.ANCHORARRAY($P$3))+1)&lt;=2),
                             OR(_xlfn.XMATCH($N40,_xlfn.ANCHORARRAY($N$5))&lt;=2,(COUNT(_xlfn.ANCHORARRAY($N$5))-_xlfn.XMATCH($N40,_xlfn.ANCHORARRAY($N$5))+1)&lt;=2),
OR(COUNT(_xlfn._xlws.FILTER($F$101:$F$108,($F$101:$F$108=V$3)*($G$101:$G$108=$N40)))=1,
        ISODD(COUNT(_xlfn._xlws.SORT(_xlfn._xlws.FILTER($G$101:$G$108,($F$101:$F$108=V$3)*($G$101:$G$108&lt;=$N40)))))),
OR(COUNT(_xlfn._xlws.FILTER($F$101:$F$108,($F$101:$F$108=V$3)*($G$101:$G$108=$N40)))=1,
        ISODD(COUNT(_xlfn._xlws.SORT(_xlfn._xlws.FILTER($F$101:$F$108,($G$101:$G$108=$N40)*($F$101:$F$108&lt;=V$3))))))
),$L$8,""))</f>
        <v/>
      </c>
      <c r="W40" s="21" t="str" cm="1">
        <f t="array" ref="W40">IFERROR(ROUND(_xlfn.XLOOKUP(W$3&amp;$N40,$F$3:$F$643&amp;$G$3:$G$643,$H$3:$H$643,""),2),
                   IF(OR(
                             OR(_xlfn.XMATCH(W$3,_xlfn.ANCHORARRAY($P$3))&lt;=2,(COUNT(_xlfn.ANCHORARRAY($P$3))-_xlfn.XMATCH(W$3,_xlfn.ANCHORARRAY($P$3))+1)&lt;=2),
                             OR(_xlfn.XMATCH($N40,_xlfn.ANCHORARRAY($N$5))&lt;=2,(COUNT(_xlfn.ANCHORARRAY($N$5))-_xlfn.XMATCH($N40,_xlfn.ANCHORARRAY($N$5))+1)&lt;=2),
OR(COUNT(_xlfn._xlws.FILTER($F$101:$F$108,($F$101:$F$108=W$3)*($G$101:$G$108=$N40)))=1,
        ISODD(COUNT(_xlfn._xlws.SORT(_xlfn._xlws.FILTER($G$101:$G$108,($F$101:$F$108=W$3)*($G$101:$G$108&lt;=$N40)))))),
OR(COUNT(_xlfn._xlws.FILTER($F$101:$F$108,($F$101:$F$108=W$3)*($G$101:$G$108=$N40)))=1,
        ISODD(COUNT(_xlfn._xlws.SORT(_xlfn._xlws.FILTER($F$101:$F$108,($G$101:$G$108=$N40)*($F$101:$F$108&lt;=W$3))))))
),$L$8,""))</f>
        <v/>
      </c>
      <c r="X40" s="21" cm="1">
        <f t="array" ref="X40">IFERROR(ROUND(_xlfn.XLOOKUP(X$3&amp;$N40,$F$3:$F$643&amp;$G$3:$G$643,$H$3:$H$643,""),2),
                   IF(OR(
                             OR(_xlfn.XMATCH(X$3,_xlfn.ANCHORARRAY($P$3))&lt;=2,(COUNT(_xlfn.ANCHORARRAY($P$3))-_xlfn.XMATCH(X$3,_xlfn.ANCHORARRAY($P$3))+1)&lt;=2),
                             OR(_xlfn.XMATCH($N40,_xlfn.ANCHORARRAY($N$5))&lt;=2,(COUNT(_xlfn.ANCHORARRAY($N$5))-_xlfn.XMATCH($N40,_xlfn.ANCHORARRAY($N$5))+1)&lt;=2),
OR(COUNT(_xlfn._xlws.FILTER($F$101:$F$108,($F$101:$F$108=X$3)*($G$101:$G$108=$N40)))=1,
        ISODD(COUNT(_xlfn._xlws.SORT(_xlfn._xlws.FILTER($G$101:$G$108,($F$101:$F$108=X$3)*($G$101:$G$108&lt;=$N40)))))),
OR(COUNT(_xlfn._xlws.FILTER($F$101:$F$108,($F$101:$F$108=X$3)*($G$101:$G$108=$N40)))=1,
        ISODD(COUNT(_xlfn._xlws.SORT(_xlfn._xlws.FILTER($F$101:$F$108,($G$101:$G$108=$N40)*($F$101:$F$108&lt;=X$3))))))
),$L$8,""))</f>
        <v>-0.4</v>
      </c>
      <c r="Y40" s="21" t="str" cm="1">
        <f t="array" ref="Y40">IFERROR(ROUND(_xlfn.XLOOKUP(Y$3&amp;$N40,$F$3:$F$643&amp;$G$3:$G$643,$H$3:$H$643,""),2),
                   IF(OR(
                             OR(_xlfn.XMATCH(Y$3,_xlfn.ANCHORARRAY($P$3))&lt;=2,(COUNT(_xlfn.ANCHORARRAY($P$3))-_xlfn.XMATCH(Y$3,_xlfn.ANCHORARRAY($P$3))+1)&lt;=2),
                             OR(_xlfn.XMATCH($N40,_xlfn.ANCHORARRAY($N$5))&lt;=2,(COUNT(_xlfn.ANCHORARRAY($N$5))-_xlfn.XMATCH($N40,_xlfn.ANCHORARRAY($N$5))+1)&lt;=2),
OR(COUNT(_xlfn._xlws.FILTER($F$101:$F$108,($F$101:$F$108=Y$3)*($G$101:$G$108=$N40)))=1,
        ISODD(COUNT(_xlfn._xlws.SORT(_xlfn._xlws.FILTER($G$101:$G$108,($F$101:$F$108=Y$3)*($G$101:$G$108&lt;=$N40)))))),
OR(COUNT(_xlfn._xlws.FILTER($F$101:$F$108,($F$101:$F$108=Y$3)*($G$101:$G$108=$N40)))=1,
        ISODD(COUNT(_xlfn._xlws.SORT(_xlfn._xlws.FILTER($F$101:$F$108,($G$101:$G$108=$N40)*($F$101:$F$108&lt;=Y$3))))))
),$L$8,""))</f>
        <v/>
      </c>
      <c r="Z40" s="21" t="str" cm="1">
        <f t="array" ref="Z40">IFERROR(ROUND(_xlfn.XLOOKUP(Z$3&amp;$N40,$F$3:$F$643&amp;$G$3:$G$643,$H$3:$H$643,""),2),
                   IF(OR(
                             OR(_xlfn.XMATCH(Z$3,_xlfn.ANCHORARRAY($P$3))&lt;=2,(COUNT(_xlfn.ANCHORARRAY($P$3))-_xlfn.XMATCH(Z$3,_xlfn.ANCHORARRAY($P$3))+1)&lt;=2),
                             OR(_xlfn.XMATCH($N40,_xlfn.ANCHORARRAY($N$5))&lt;=2,(COUNT(_xlfn.ANCHORARRAY($N$5))-_xlfn.XMATCH($N40,_xlfn.ANCHORARRAY($N$5))+1)&lt;=2),
OR(COUNT(_xlfn._xlws.FILTER($F$101:$F$108,($F$101:$F$108=Z$3)*($G$101:$G$108=$N40)))=1,
        ISODD(COUNT(_xlfn._xlws.SORT(_xlfn._xlws.FILTER($G$101:$G$108,($F$101:$F$108=Z$3)*($G$101:$G$108&lt;=$N40)))))),
OR(COUNT(_xlfn._xlws.FILTER($F$101:$F$108,($F$101:$F$108=Z$3)*($G$101:$G$108=$N40)))=1,
        ISODD(COUNT(_xlfn._xlws.SORT(_xlfn._xlws.FILTER($F$101:$F$108,($G$101:$G$108=$N40)*($F$101:$F$108&lt;=Z$3))))))
),$L$8,""))</f>
        <v/>
      </c>
      <c r="AA40" s="21" cm="1">
        <f t="array" ref="AA40">IFERROR(ROUND(_xlfn.XLOOKUP(AA$3&amp;$N40,$F$3:$F$643&amp;$G$3:$G$643,$H$3:$H$643,""),2),
                   IF(OR(
                             OR(_xlfn.XMATCH(AA$3,_xlfn.ANCHORARRAY($P$3))&lt;=2,(COUNT(_xlfn.ANCHORARRAY($P$3))-_xlfn.XMATCH(AA$3,_xlfn.ANCHORARRAY($P$3))+1)&lt;=2),
                             OR(_xlfn.XMATCH($N40,_xlfn.ANCHORARRAY($N$5))&lt;=2,(COUNT(_xlfn.ANCHORARRAY($N$5))-_xlfn.XMATCH($N40,_xlfn.ANCHORARRAY($N$5))+1)&lt;=2),
OR(COUNT(_xlfn._xlws.FILTER($F$101:$F$108,($F$101:$F$108=AA$3)*($G$101:$G$108=$N40)))=1,
        ISODD(COUNT(_xlfn._xlws.SORT(_xlfn._xlws.FILTER($G$101:$G$108,($F$101:$F$108=AA$3)*($G$101:$G$108&lt;=$N40)))))),
OR(COUNT(_xlfn._xlws.FILTER($F$101:$F$108,($F$101:$F$108=AA$3)*($G$101:$G$108=$N40)))=1,
        ISODD(COUNT(_xlfn._xlws.SORT(_xlfn._xlws.FILTER($F$101:$F$108,($G$101:$G$108=$N40)*($F$101:$F$108&lt;=AA$3))))))
),$L$8,""))</f>
        <v>0.4</v>
      </c>
      <c r="AB40" s="21" cm="1">
        <f t="array" ref="AB40">IFERROR(ROUND(_xlfn.XLOOKUP(AB$3&amp;$N40,$F$3:$F$643&amp;$G$3:$G$643,$H$3:$H$643,""),2),
                   IF(OR(
                             OR(_xlfn.XMATCH(AB$3,_xlfn.ANCHORARRAY($P$3))&lt;=2,(COUNT(_xlfn.ANCHORARRAY($P$3))-_xlfn.XMATCH(AB$3,_xlfn.ANCHORARRAY($P$3))+1)&lt;=2),
                             OR(_xlfn.XMATCH($N40,_xlfn.ANCHORARRAY($N$5))&lt;=2,(COUNT(_xlfn.ANCHORARRAY($N$5))-_xlfn.XMATCH($N40,_xlfn.ANCHORARRAY($N$5))+1)&lt;=2),
OR(COUNT(_xlfn._xlws.FILTER($F$101:$F$108,($F$101:$F$108=AB$3)*($G$101:$G$108=$N40)))=1,
        ISODD(COUNT(_xlfn._xlws.SORT(_xlfn._xlws.FILTER($G$101:$G$108,($F$101:$F$108=AB$3)*($G$101:$G$108&lt;=$N40)))))),
OR(COUNT(_xlfn._xlws.FILTER($F$101:$F$108,($F$101:$F$108=AB$3)*($G$101:$G$108=$N40)))=1,
        ISODD(COUNT(_xlfn._xlws.SORT(_xlfn._xlws.FILTER($F$101:$F$108,($G$101:$G$108=$N40)*($F$101:$F$108&lt;=AB$3))))))
),$L$8,""))</f>
        <v>0.4</v>
      </c>
      <c r="AC40" s="21" t="str" cm="1">
        <f t="array" ref="AC40">IFERROR(ROUND(_xlfn.XLOOKUP(AC$3&amp;$N40,$F$3:$F$643&amp;$G$3:$G$643,$H$3:$H$643,""),2),
                   IF(OR(
                             OR(_xlfn.XMATCH(AC$3,_xlfn.ANCHORARRAY($P$3))&lt;=2,(COUNT(_xlfn.ANCHORARRAY($P$3))-_xlfn.XMATCH(AC$3,_xlfn.ANCHORARRAY($P$3))+1)&lt;=2),
                             OR(_xlfn.XMATCH($N40,_xlfn.ANCHORARRAY($N$5))&lt;=2,(COUNT(_xlfn.ANCHORARRAY($N$5))-_xlfn.XMATCH($N40,_xlfn.ANCHORARRAY($N$5))+1)&lt;=2),
OR(COUNT(_xlfn._xlws.FILTER($F$101:$F$108,($F$101:$F$108=AC$3)*($G$101:$G$108=$N40)))=1,
        ISODD(COUNT(_xlfn._xlws.SORT(_xlfn._xlws.FILTER($G$101:$G$108,($F$101:$F$108=AC$3)*($G$101:$G$108&lt;=$N40)))))),
OR(COUNT(_xlfn._xlws.FILTER($F$101:$F$108,($F$101:$F$108=AC$3)*($G$101:$G$108=$N40)))=1,
        ISODD(COUNT(_xlfn._xlws.SORT(_xlfn._xlws.FILTER($F$101:$F$108,($G$101:$G$108=$N40)*($F$101:$F$108&lt;=AC$3))))))
),$L$8,""))</f>
        <v/>
      </c>
      <c r="AD40" s="21" t="str" cm="1">
        <f t="array" ref="AD40">IFERROR(ROUND(_xlfn.XLOOKUP(AD$3&amp;$N40,$F$3:$F$643&amp;$G$3:$G$643,$H$3:$H$643,""),2),
                   IF(OR(
                             OR(_xlfn.XMATCH(AD$3,_xlfn.ANCHORARRAY($P$3))&lt;=2,(COUNT(_xlfn.ANCHORARRAY($P$3))-_xlfn.XMATCH(AD$3,_xlfn.ANCHORARRAY($P$3))+1)&lt;=2),
                             OR(_xlfn.XMATCH($N40,_xlfn.ANCHORARRAY($N$5))&lt;=2,(COUNT(_xlfn.ANCHORARRAY($N$5))-_xlfn.XMATCH($N40,_xlfn.ANCHORARRAY($N$5))+1)&lt;=2),
OR(COUNT(_xlfn._xlws.FILTER($F$101:$F$108,($F$101:$F$108=AD$3)*($G$101:$G$108=$N40)))=1,
        ISODD(COUNT(_xlfn._xlws.SORT(_xlfn._xlws.FILTER($G$101:$G$108,($F$101:$F$108=AD$3)*($G$101:$G$108&lt;=$N40)))))),
OR(COUNT(_xlfn._xlws.FILTER($F$101:$F$108,($F$101:$F$108=AD$3)*($G$101:$G$108=$N40)))=1,
        ISODD(COUNT(_xlfn._xlws.SORT(_xlfn._xlws.FILTER($F$101:$F$108,($G$101:$G$108=$N40)*($F$101:$F$108&lt;=AD$3))))))
),$L$8,""))</f>
        <v/>
      </c>
      <c r="AE40" s="21" cm="1">
        <f t="array" ref="AE40">IFERROR(ROUND(_xlfn.XLOOKUP(AE$3&amp;$N40,$F$3:$F$643&amp;$G$3:$G$643,$H$3:$H$643,""),2),
                   IF(OR(
                             OR(_xlfn.XMATCH(AE$3,_xlfn.ANCHORARRAY($P$3))&lt;=2,(COUNT(_xlfn.ANCHORARRAY($P$3))-_xlfn.XMATCH(AE$3,_xlfn.ANCHORARRAY($P$3))+1)&lt;=2),
                             OR(_xlfn.XMATCH($N40,_xlfn.ANCHORARRAY($N$5))&lt;=2,(COUNT(_xlfn.ANCHORARRAY($N$5))-_xlfn.XMATCH($N40,_xlfn.ANCHORARRAY($N$5))+1)&lt;=2),
OR(COUNT(_xlfn._xlws.FILTER($F$101:$F$108,($F$101:$F$108=AE$3)*($G$101:$G$108=$N40)))=1,
        ISODD(COUNT(_xlfn._xlws.SORT(_xlfn._xlws.FILTER($G$101:$G$108,($F$101:$F$108=AE$3)*($G$101:$G$108&lt;=$N40)))))),
OR(COUNT(_xlfn._xlws.FILTER($F$101:$F$108,($F$101:$F$108=AE$3)*($G$101:$G$108=$N40)))=1,
        ISODD(COUNT(_xlfn._xlws.SORT(_xlfn._xlws.FILTER($F$101:$F$108,($G$101:$G$108=$N40)*($F$101:$F$108&lt;=AE$3))))))
),$L$8,""))</f>
        <v>0.4</v>
      </c>
      <c r="AF40" s="21" t="str" cm="1">
        <f t="array" ref="AF40">IFERROR(ROUND(_xlfn.XLOOKUP(AF$3&amp;$N40,$F$3:$F$643&amp;$G$3:$G$643,$H$3:$H$643,""),2),
                   IF(OR(
                             OR(_xlfn.XMATCH(AF$3,_xlfn.ANCHORARRAY($P$3))&lt;=2,(COUNT(_xlfn.ANCHORARRAY($P$3))-_xlfn.XMATCH(AF$3,_xlfn.ANCHORARRAY($P$3))+1)&lt;=2),
                             OR(_xlfn.XMATCH($N40,_xlfn.ANCHORARRAY($N$5))&lt;=2,(COUNT(_xlfn.ANCHORARRAY($N$5))-_xlfn.XMATCH($N40,_xlfn.ANCHORARRAY($N$5))+1)&lt;=2),
OR(COUNT(_xlfn._xlws.FILTER($F$101:$F$108,($F$101:$F$108=AF$3)*($G$101:$G$108=$N40)))=1,
        ISODD(COUNT(_xlfn._xlws.SORT(_xlfn._xlws.FILTER($G$101:$G$108,($F$101:$F$108=AF$3)*($G$101:$G$108&lt;=$N40)))))),
OR(COUNT(_xlfn._xlws.FILTER($F$101:$F$108,($F$101:$F$108=AF$3)*($G$101:$G$108=$N40)))=1,
        ISODD(COUNT(_xlfn._xlws.SORT(_xlfn._xlws.FILTER($F$101:$F$108,($G$101:$G$108=$N40)*($F$101:$F$108&lt;=AF$3))))))
),$L$8,""))</f>
        <v/>
      </c>
      <c r="AG40" s="21" cm="1">
        <f t="array" ref="AG40">IFERROR(ROUND(_xlfn.XLOOKUP(AG$3&amp;$N40,$F$3:$F$643&amp;$G$3:$G$643,$H$3:$H$643,""),2),
                   IF(OR(
                             OR(_xlfn.XMATCH(AG$3,_xlfn.ANCHORARRAY($P$3))&lt;=2,(COUNT(_xlfn.ANCHORARRAY($P$3))-_xlfn.XMATCH(AG$3,_xlfn.ANCHORARRAY($P$3))+1)&lt;=2),
                             OR(_xlfn.XMATCH($N40,_xlfn.ANCHORARRAY($N$5))&lt;=2,(COUNT(_xlfn.ANCHORARRAY($N$5))-_xlfn.XMATCH($N40,_xlfn.ANCHORARRAY($N$5))+1)&lt;=2),
OR(COUNT(_xlfn._xlws.FILTER($F$101:$F$108,($F$101:$F$108=AG$3)*($G$101:$G$108=$N40)))=1,
        ISODD(COUNT(_xlfn._xlws.SORT(_xlfn._xlws.FILTER($G$101:$G$108,($F$101:$F$108=AG$3)*($G$101:$G$108&lt;=$N40)))))),
OR(COUNT(_xlfn._xlws.FILTER($F$101:$F$108,($F$101:$F$108=AG$3)*($G$101:$G$108=$N40)))=1,
        ISODD(COUNT(_xlfn._xlws.SORT(_xlfn._xlws.FILTER($F$101:$F$108,($G$101:$G$108=$N40)*($F$101:$F$108&lt;=AG$3))))))
),$L$8,""))</f>
        <v>0.4</v>
      </c>
      <c r="AH40" s="21" t="str" cm="1">
        <f t="array" ref="AH40">IFERROR(ROUND(_xlfn.XLOOKUP(AH$3&amp;$N40,$F$3:$F$643&amp;$G$3:$G$643,$H$3:$H$643,""),2),
                   IF(OR(
                             OR(_xlfn.XMATCH(AH$3,_xlfn.ANCHORARRAY($P$3))&lt;=2,(COUNT(_xlfn.ANCHORARRAY($P$3))-_xlfn.XMATCH(AH$3,_xlfn.ANCHORARRAY($P$3))+1)&lt;=2),
                             OR(_xlfn.XMATCH($N40,_xlfn.ANCHORARRAY($N$5))&lt;=2,(COUNT(_xlfn.ANCHORARRAY($N$5))-_xlfn.XMATCH($N40,_xlfn.ANCHORARRAY($N$5))+1)&lt;=2),
OR(COUNT(_xlfn._xlws.FILTER($F$101:$F$108,($F$101:$F$108=AH$3)*($G$101:$G$108=$N40)))=1,
        ISODD(COUNT(_xlfn._xlws.SORT(_xlfn._xlws.FILTER($G$101:$G$108,($F$101:$F$108=AH$3)*($G$101:$G$108&lt;=$N40)))))),
OR(COUNT(_xlfn._xlws.FILTER($F$101:$F$108,($F$101:$F$108=AH$3)*($G$101:$G$108=$N40)))=1,
        ISODD(COUNT(_xlfn._xlws.SORT(_xlfn._xlws.FILTER($F$101:$F$108,($G$101:$G$108=$N40)*($F$101:$F$108&lt;=AH$3))))))
),$L$8,""))</f>
        <v/>
      </c>
      <c r="AI40" s="21" cm="1">
        <f t="array" ref="AI40">IFERROR(ROUND(_xlfn.XLOOKUP(AI$3&amp;$N40,$F$3:$F$643&amp;$G$3:$G$643,$H$3:$H$643,""),2),
                   IF(OR(
                             OR(_xlfn.XMATCH(AI$3,_xlfn.ANCHORARRAY($P$3))&lt;=2,(COUNT(_xlfn.ANCHORARRAY($P$3))-_xlfn.XMATCH(AI$3,_xlfn.ANCHORARRAY($P$3))+1)&lt;=2),
                             OR(_xlfn.XMATCH($N40,_xlfn.ANCHORARRAY($N$5))&lt;=2,(COUNT(_xlfn.ANCHORARRAY($N$5))-_xlfn.XMATCH($N40,_xlfn.ANCHORARRAY($N$5))+1)&lt;=2),
OR(COUNT(_xlfn._xlws.FILTER($F$101:$F$108,($F$101:$F$108=AI$3)*($G$101:$G$108=$N40)))=1,
        ISODD(COUNT(_xlfn._xlws.SORT(_xlfn._xlws.FILTER($G$101:$G$108,($F$101:$F$108=AI$3)*($G$101:$G$108&lt;=$N40)))))),
OR(COUNT(_xlfn._xlws.FILTER($F$101:$F$108,($F$101:$F$108=AI$3)*($G$101:$G$108=$N40)))=1,
        ISODD(COUNT(_xlfn._xlws.SORT(_xlfn._xlws.FILTER($F$101:$F$108,($G$101:$G$108=$N40)*($F$101:$F$108&lt;=AI$3))))))
),$L$8,""))</f>
        <v>0.4</v>
      </c>
      <c r="AJ40" s="21" t="str" cm="1">
        <f t="array" ref="AJ40">IFERROR(ROUND(_xlfn.XLOOKUP(AJ$3&amp;$N40,$F$3:$F$643&amp;$G$3:$G$643,$H$3:$H$643,""),2),
                   IF(OR(
                             OR(_xlfn.XMATCH(AJ$3,_xlfn.ANCHORARRAY($P$3))&lt;=2,(COUNT(_xlfn.ANCHORARRAY($P$3))-_xlfn.XMATCH(AJ$3,_xlfn.ANCHORARRAY($P$3))+1)&lt;=2),
                             OR(_xlfn.XMATCH($N40,_xlfn.ANCHORARRAY($N$5))&lt;=2,(COUNT(_xlfn.ANCHORARRAY($N$5))-_xlfn.XMATCH($N40,_xlfn.ANCHORARRAY($N$5))+1)&lt;=2),
OR(COUNT(_xlfn._xlws.FILTER($F$101:$F$108,($F$101:$F$108=AJ$3)*($G$101:$G$108=$N40)))=1,
        ISODD(COUNT(_xlfn._xlws.SORT(_xlfn._xlws.FILTER($G$101:$G$108,($F$101:$F$108=AJ$3)*($G$101:$G$108&lt;=$N40)))))),
OR(COUNT(_xlfn._xlws.FILTER($F$101:$F$108,($F$101:$F$108=AJ$3)*($G$101:$G$108=$N40)))=1,
        ISODD(COUNT(_xlfn._xlws.SORT(_xlfn._xlws.FILTER($F$101:$F$108,($G$101:$G$108=$N40)*($F$101:$F$108&lt;=AJ$3))))))
),$L$8,""))</f>
        <v/>
      </c>
      <c r="AK40" s="21" t="str" cm="1">
        <f t="array" ref="AK40">IFERROR(ROUND(_xlfn.XLOOKUP(AK$3&amp;$N40,$F$3:$F$643&amp;$G$3:$G$643,$H$3:$H$643,""),2),
                   IF(OR(
                             OR(_xlfn.XMATCH(AK$3,_xlfn.ANCHORARRAY($P$3))&lt;=2,(COUNT(_xlfn.ANCHORARRAY($P$3))-_xlfn.XMATCH(AK$3,_xlfn.ANCHORARRAY($P$3))+1)&lt;=2),
                             OR(_xlfn.XMATCH($N40,_xlfn.ANCHORARRAY($N$5))&lt;=2,(COUNT(_xlfn.ANCHORARRAY($N$5))-_xlfn.XMATCH($N40,_xlfn.ANCHORARRAY($N$5))+1)&lt;=2),
OR(COUNT(_xlfn._xlws.FILTER($F$101:$F$108,($F$101:$F$108=AK$3)*($G$101:$G$108=$N40)))=1,
        ISODD(COUNT(_xlfn._xlws.SORT(_xlfn._xlws.FILTER($G$101:$G$108,($F$101:$F$108=AK$3)*($G$101:$G$108&lt;=$N40)))))),
OR(COUNT(_xlfn._xlws.FILTER($F$101:$F$108,($F$101:$F$108=AK$3)*($G$101:$G$108=$N40)))=1,
        ISODD(COUNT(_xlfn._xlws.SORT(_xlfn._xlws.FILTER($F$101:$F$108,($G$101:$G$108=$N40)*($F$101:$F$108&lt;=AK$3))))))
),$L$8,""))</f>
        <v/>
      </c>
      <c r="AL40" s="21" t="str" cm="1">
        <f t="array" ref="AL40">IFERROR(ROUND(_xlfn.XLOOKUP(AL$3&amp;$N40,$F$3:$F$643&amp;$G$3:$G$643,$H$3:$H$643,""),2),
                   IF(OR(
                             OR(_xlfn.XMATCH(AL$3,_xlfn.ANCHORARRAY($P$3))&lt;=2,(COUNT(_xlfn.ANCHORARRAY($P$3))-_xlfn.XMATCH(AL$3,_xlfn.ANCHORARRAY($P$3))+1)&lt;=2),
                             OR(_xlfn.XMATCH($N40,_xlfn.ANCHORARRAY($N$5))&lt;=2,(COUNT(_xlfn.ANCHORARRAY($N$5))-_xlfn.XMATCH($N40,_xlfn.ANCHORARRAY($N$5))+1)&lt;=2),
OR(COUNT(_xlfn._xlws.FILTER($F$101:$F$108,($F$101:$F$108=AL$3)*($G$101:$G$108=$N40)))=1,
        ISODD(COUNT(_xlfn._xlws.SORT(_xlfn._xlws.FILTER($G$101:$G$108,($F$101:$F$108=AL$3)*($G$101:$G$108&lt;=$N40)))))),
OR(COUNT(_xlfn._xlws.FILTER($F$101:$F$108,($F$101:$F$108=AL$3)*($G$101:$G$108=$N40)))=1,
        ISODD(COUNT(_xlfn._xlws.SORT(_xlfn._xlws.FILTER($F$101:$F$108,($G$101:$G$108=$N40)*($F$101:$F$108&lt;=AL$3))))))
),$L$8,""))</f>
        <v/>
      </c>
      <c r="AM40" s="21" t="str" cm="1">
        <f t="array" ref="AM40">IFERROR(ROUND(_xlfn.XLOOKUP(AM$3&amp;$N40,$F$3:$F$643&amp;$G$3:$G$643,$H$3:$H$643,""),2),
                   IF(OR(
                             OR(_xlfn.XMATCH(AM$3,_xlfn.ANCHORARRAY($P$3))&lt;=2,(COUNT(_xlfn.ANCHORARRAY($P$3))-_xlfn.XMATCH(AM$3,_xlfn.ANCHORARRAY($P$3))+1)&lt;=2),
                             OR(_xlfn.XMATCH($N40,_xlfn.ANCHORARRAY($N$5))&lt;=2,(COUNT(_xlfn.ANCHORARRAY($N$5))-_xlfn.XMATCH($N40,_xlfn.ANCHORARRAY($N$5))+1)&lt;=2),
OR(COUNT(_xlfn._xlws.FILTER($F$101:$F$108,($F$101:$F$108=AM$3)*($G$101:$G$108=$N40)))=1,
        ISODD(COUNT(_xlfn._xlws.SORT(_xlfn._xlws.FILTER($G$101:$G$108,($F$101:$F$108=AM$3)*($G$101:$G$108&lt;=$N40)))))),
OR(COUNT(_xlfn._xlws.FILTER($F$101:$F$108,($F$101:$F$108=AM$3)*($G$101:$G$108=$N40)))=1,
        ISODD(COUNT(_xlfn._xlws.SORT(_xlfn._xlws.FILTER($F$101:$F$108,($G$101:$G$108=$N40)*($F$101:$F$108&lt;=AM$3))))))
),$L$8,""))</f>
        <v/>
      </c>
      <c r="AN40" s="21" cm="1">
        <f t="array" ref="AN40">IFERROR(ROUND(_xlfn.XLOOKUP(AN$3&amp;$N40,$F$3:$F$643&amp;$G$3:$G$643,$H$3:$H$643,""),2),
                   IF(OR(
                             OR(_xlfn.XMATCH(AN$3,_xlfn.ANCHORARRAY($P$3))&lt;=2,(COUNT(_xlfn.ANCHORARRAY($P$3))-_xlfn.XMATCH(AN$3,_xlfn.ANCHORARRAY($P$3))+1)&lt;=2),
                             OR(_xlfn.XMATCH($N40,_xlfn.ANCHORARRAY($N$5))&lt;=2,(COUNT(_xlfn.ANCHORARRAY($N$5))-_xlfn.XMATCH($N40,_xlfn.ANCHORARRAY($N$5))+1)&lt;=2),
OR(COUNT(_xlfn._xlws.FILTER($F$101:$F$108,($F$101:$F$108=AN$3)*($G$101:$G$108=$N40)))=1,
        ISODD(COUNT(_xlfn._xlws.SORT(_xlfn._xlws.FILTER($G$101:$G$108,($F$101:$F$108=AN$3)*($G$101:$G$108&lt;=$N40)))))),
OR(COUNT(_xlfn._xlws.FILTER($F$101:$F$108,($F$101:$F$108=AN$3)*($G$101:$G$108=$N40)))=1,
        ISODD(COUNT(_xlfn._xlws.SORT(_xlfn._xlws.FILTER($F$101:$F$108,($G$101:$G$108=$N40)*($F$101:$F$108&lt;=AN$3))))))
),$L$8,""))</f>
        <v>0.4</v>
      </c>
      <c r="AO40" s="21" t="str" cm="1">
        <f t="array" ref="AO40">IFERROR(ROUND(_xlfn.XLOOKUP(AO$3&amp;$N40,$F$3:$F$643&amp;$G$3:$G$643,$H$3:$H$643,""),2),
                   IF(OR(
                             OR(_xlfn.XMATCH(AO$3,_xlfn.ANCHORARRAY($P$3))&lt;=2,(COUNT(_xlfn.ANCHORARRAY($P$3))-_xlfn.XMATCH(AO$3,_xlfn.ANCHORARRAY($P$3))+1)&lt;=2),
                             OR(_xlfn.XMATCH($N40,_xlfn.ANCHORARRAY($N$5))&lt;=2,(COUNT(_xlfn.ANCHORARRAY($N$5))-_xlfn.XMATCH($N40,_xlfn.ANCHORARRAY($N$5))+1)&lt;=2),
OR(COUNT(_xlfn._xlws.FILTER($F$101:$F$108,($F$101:$F$108=AO$3)*($G$101:$G$108=$N40)))=1,
        ISODD(COUNT(_xlfn._xlws.SORT(_xlfn._xlws.FILTER($G$101:$G$108,($F$101:$F$108=AO$3)*($G$101:$G$108&lt;=$N40)))))),
OR(COUNT(_xlfn._xlws.FILTER($F$101:$F$108,($F$101:$F$108=AO$3)*($G$101:$G$108=$N40)))=1,
        ISODD(COUNT(_xlfn._xlws.SORT(_xlfn._xlws.FILTER($F$101:$F$108,($G$101:$G$108=$N40)*($F$101:$F$108&lt;=AO$3))))))
),$L$8,""))</f>
        <v/>
      </c>
      <c r="AP40" s="21" cm="1">
        <f t="array" ref="AP40">IFERROR(ROUND(_xlfn.XLOOKUP(AP$3&amp;$N40,$F$3:$F$643&amp;$G$3:$G$643,$H$3:$H$643,""),2),
                   IF(OR(
                             OR(_xlfn.XMATCH(AP$3,_xlfn.ANCHORARRAY($P$3))&lt;=2,(COUNT(_xlfn.ANCHORARRAY($P$3))-_xlfn.XMATCH(AP$3,_xlfn.ANCHORARRAY($P$3))+1)&lt;=2),
                             OR(_xlfn.XMATCH($N40,_xlfn.ANCHORARRAY($N$5))&lt;=2,(COUNT(_xlfn.ANCHORARRAY($N$5))-_xlfn.XMATCH($N40,_xlfn.ANCHORARRAY($N$5))+1)&lt;=2),
OR(COUNT(_xlfn._xlws.FILTER($F$101:$F$108,($F$101:$F$108=AP$3)*($G$101:$G$108=$N40)))=1,
        ISODD(COUNT(_xlfn._xlws.SORT(_xlfn._xlws.FILTER($G$101:$G$108,($F$101:$F$108=AP$3)*($G$101:$G$108&lt;=$N40)))))),
OR(COUNT(_xlfn._xlws.FILTER($F$101:$F$108,($F$101:$F$108=AP$3)*($G$101:$G$108=$N40)))=1,
        ISODD(COUNT(_xlfn._xlws.SORT(_xlfn._xlws.FILTER($F$101:$F$108,($G$101:$G$108=$N40)*($F$101:$F$108&lt;=AP$3))))))
),$L$8,""))</f>
        <v>0</v>
      </c>
      <c r="AQ40" s="21" t="str" cm="1">
        <f t="array" ref="AQ40">IFERROR(ROUND(_xlfn.XLOOKUP(AQ$3&amp;$N40,$F$3:$F$643&amp;$G$3:$G$643,$H$3:$H$643,""),2),
                   IF(OR(
                             OR(_xlfn.XMATCH(AQ$3,_xlfn.ANCHORARRAY($P$3))&lt;=2,(COUNT(_xlfn.ANCHORARRAY($P$3))-_xlfn.XMATCH(AQ$3,_xlfn.ANCHORARRAY($P$3))+1)&lt;=2),
                             OR(_xlfn.XMATCH($N40,_xlfn.ANCHORARRAY($N$5))&lt;=2,(COUNT(_xlfn.ANCHORARRAY($N$5))-_xlfn.XMATCH($N40,_xlfn.ANCHORARRAY($N$5))+1)&lt;=2),
OR(COUNT(_xlfn._xlws.FILTER($F$101:$F$108,($F$101:$F$108=AQ$3)*($G$101:$G$108=$N40)))=1,
        ISODD(COUNT(_xlfn._xlws.SORT(_xlfn._xlws.FILTER($G$101:$G$108,($F$101:$F$108=AQ$3)*($G$101:$G$108&lt;=$N40)))))),
OR(COUNT(_xlfn._xlws.FILTER($F$101:$F$108,($F$101:$F$108=AQ$3)*($G$101:$G$108=$N40)))=1,
        ISODD(COUNT(_xlfn._xlws.SORT(_xlfn._xlws.FILTER($F$101:$F$108,($G$101:$G$108=$N40)*($F$101:$F$108&lt;=AQ$3))))))
),$L$8,""))</f>
        <v/>
      </c>
      <c r="AR40" s="21" cm="1">
        <f t="array" ref="AR40">IFERROR(ROUND(_xlfn.XLOOKUP(AR$3&amp;$N40,$F$3:$F$643&amp;$G$3:$G$643,$H$3:$H$643,""),2),
                   IF(OR(
                             OR(_xlfn.XMATCH(AR$3,_xlfn.ANCHORARRAY($P$3))&lt;=2,(COUNT(_xlfn.ANCHORARRAY($P$3))-_xlfn.XMATCH(AR$3,_xlfn.ANCHORARRAY($P$3))+1)&lt;=2),
                             OR(_xlfn.XMATCH($N40,_xlfn.ANCHORARRAY($N$5))&lt;=2,(COUNT(_xlfn.ANCHORARRAY($N$5))-_xlfn.XMATCH($N40,_xlfn.ANCHORARRAY($N$5))+1)&lt;=2),
OR(COUNT(_xlfn._xlws.FILTER($F$101:$F$108,($F$101:$F$108=AR$3)*($G$101:$G$108=$N40)))=1,
        ISODD(COUNT(_xlfn._xlws.SORT(_xlfn._xlws.FILTER($G$101:$G$108,($F$101:$F$108=AR$3)*($G$101:$G$108&lt;=$N40)))))),
OR(COUNT(_xlfn._xlws.FILTER($F$101:$F$108,($F$101:$F$108=AR$3)*($G$101:$G$108=$N40)))=1,
        ISODD(COUNT(_xlfn._xlws.SORT(_xlfn._xlws.FILTER($F$101:$F$108,($G$101:$G$108=$N40)*($F$101:$F$108&lt;=AR$3))))))
),$L$8,""))</f>
        <v>-0.4</v>
      </c>
      <c r="AS40" s="21" cm="1">
        <f t="array" ref="AS40">IFERROR(ROUND(_xlfn.XLOOKUP(AS$3&amp;$N40,$F$3:$F$643&amp;$G$3:$G$643,$H$3:$H$643,""),2),
                   IF(OR(
                             OR(_xlfn.XMATCH(AS$3,_xlfn.ANCHORARRAY($P$3))&lt;=2,(COUNT(_xlfn.ANCHORARRAY($P$3))-_xlfn.XMATCH(AS$3,_xlfn.ANCHORARRAY($P$3))+1)&lt;=2),
                             OR(_xlfn.XMATCH($N40,_xlfn.ANCHORARRAY($N$5))&lt;=2,(COUNT(_xlfn.ANCHORARRAY($N$5))-_xlfn.XMATCH($N40,_xlfn.ANCHORARRAY($N$5))+1)&lt;=2),
OR(COUNT(_xlfn._xlws.FILTER($F$101:$F$108,($F$101:$F$108=AS$3)*($G$101:$G$108=$N40)))=1,
        ISODD(COUNT(_xlfn._xlws.SORT(_xlfn._xlws.FILTER($G$101:$G$108,($F$101:$F$108=AS$3)*($G$101:$G$108&lt;=$N40)))))),
OR(COUNT(_xlfn._xlws.FILTER($F$101:$F$108,($F$101:$F$108=AS$3)*($G$101:$G$108=$N40)))=1,
        ISODD(COUNT(_xlfn._xlws.SORT(_xlfn._xlws.FILTER($F$101:$F$108,($G$101:$G$108=$N40)*($F$101:$F$108&lt;=AS$3))))))
),$L$8,""))</f>
        <v>-0.4</v>
      </c>
      <c r="AT40" s="21" t="str" cm="1">
        <f t="array" ref="AT40">IFERROR(ROUND(_xlfn.XLOOKUP(AT$3&amp;$N40,$F$3:$F$643&amp;$G$3:$G$643,$H$3:$H$643,""),2),
                   IF(OR(
                             OR(_xlfn.XMATCH(AT$3,_xlfn.ANCHORARRAY($P$3))&lt;=2,(COUNT(_xlfn.ANCHORARRAY($P$3))-_xlfn.XMATCH(AT$3,_xlfn.ANCHORARRAY($P$3))+1)&lt;=2),
                             OR(_xlfn.XMATCH($N40,_xlfn.ANCHORARRAY($N$5))&lt;=2,(COUNT(_xlfn.ANCHORARRAY($N$5))-_xlfn.XMATCH($N40,_xlfn.ANCHORARRAY($N$5))+1)&lt;=2),
OR(COUNT(_xlfn._xlws.FILTER($F$101:$F$108,($F$101:$F$108=AT$3)*($G$101:$G$108=$N40)))=1,
        ISODD(COUNT(_xlfn._xlws.SORT(_xlfn._xlws.FILTER($G$101:$G$108,($F$101:$F$108=AT$3)*($G$101:$G$108&lt;=$N40)))))),
OR(COUNT(_xlfn._xlws.FILTER($F$101:$F$108,($F$101:$F$108=AT$3)*($G$101:$G$108=$N40)))=1,
        ISODD(COUNT(_xlfn._xlws.SORT(_xlfn._xlws.FILTER($F$101:$F$108,($G$101:$G$108=$N40)*($F$101:$F$108&lt;=AT$3))))))
),$L$8,""))</f>
        <v/>
      </c>
      <c r="AU40" s="21" cm="1">
        <f t="array" ref="AU40">IFERROR(ROUND(_xlfn.XLOOKUP(AU$3&amp;$N40,$F$3:$F$643&amp;$G$3:$G$643,$H$3:$H$643,""),2),
                   IF(OR(
                             OR(_xlfn.XMATCH(AU$3,_xlfn.ANCHORARRAY($P$3))&lt;=2,(COUNT(_xlfn.ANCHORARRAY($P$3))-_xlfn.XMATCH(AU$3,_xlfn.ANCHORARRAY($P$3))+1)&lt;=2),
                             OR(_xlfn.XMATCH($N40,_xlfn.ANCHORARRAY($N$5))&lt;=2,(COUNT(_xlfn.ANCHORARRAY($N$5))-_xlfn.XMATCH($N40,_xlfn.ANCHORARRAY($N$5))+1)&lt;=2),
OR(COUNT(_xlfn._xlws.FILTER($F$101:$F$108,($F$101:$F$108=AU$3)*($G$101:$G$108=$N40)))=1,
        ISODD(COUNT(_xlfn._xlws.SORT(_xlfn._xlws.FILTER($G$101:$G$108,($F$101:$F$108=AU$3)*($G$101:$G$108&lt;=$N40)))))),
OR(COUNT(_xlfn._xlws.FILTER($F$101:$F$108,($F$101:$F$108=AU$3)*($G$101:$G$108=$N40)))=1,
        ISODD(COUNT(_xlfn._xlws.SORT(_xlfn._xlws.FILTER($F$101:$F$108,($G$101:$G$108=$N40)*($F$101:$F$108&lt;=AU$3))))))
),$L$8,""))</f>
        <v>0</v>
      </c>
      <c r="AV40" s="21" cm="1">
        <f t="array" ref="AV40">IFERROR(ROUND(_xlfn.XLOOKUP(AV$3&amp;$N40,$F$3:$F$643&amp;$G$3:$G$643,$H$3:$H$643,""),2),
                   IF(OR(
                             OR(_xlfn.XMATCH(AV$3,_xlfn.ANCHORARRAY($P$3))&lt;=2,(COUNT(_xlfn.ANCHORARRAY($P$3))-_xlfn.XMATCH(AV$3,_xlfn.ANCHORARRAY($P$3))+1)&lt;=2),
                             OR(_xlfn.XMATCH($N40,_xlfn.ANCHORARRAY($N$5))&lt;=2,(COUNT(_xlfn.ANCHORARRAY($N$5))-_xlfn.XMATCH($N40,_xlfn.ANCHORARRAY($N$5))+1)&lt;=2),
OR(COUNT(_xlfn._xlws.FILTER($F$101:$F$108,($F$101:$F$108=AV$3)*($G$101:$G$108=$N40)))=1,
        ISODD(COUNT(_xlfn._xlws.SORT(_xlfn._xlws.FILTER($G$101:$G$108,($F$101:$F$108=AV$3)*($G$101:$G$108&lt;=$N40)))))),
OR(COUNT(_xlfn._xlws.FILTER($F$101:$F$108,($F$101:$F$108=AV$3)*($G$101:$G$108=$N40)))=1,
        ISODD(COUNT(_xlfn._xlws.SORT(_xlfn._xlws.FILTER($F$101:$F$108,($G$101:$G$108=$N40)*($F$101:$F$108&lt;=AV$3))))))
),$L$8,""))</f>
        <v>-9</v>
      </c>
      <c r="AW40" s="21" cm="1">
        <f t="array" ref="AW40">IFERROR(ROUND(_xlfn.XLOOKUP(AW$3&amp;$N40,$F$3:$F$643&amp;$G$3:$G$643,$H$3:$H$643,""),2),
                   IF(OR(
                             OR(_xlfn.XMATCH(AW$3,_xlfn.ANCHORARRAY($P$3))&lt;=2,(COUNT(_xlfn.ANCHORARRAY($P$3))-_xlfn.XMATCH(AW$3,_xlfn.ANCHORARRAY($P$3))+1)&lt;=2),
                             OR(_xlfn.XMATCH($N40,_xlfn.ANCHORARRAY($N$5))&lt;=2,(COUNT(_xlfn.ANCHORARRAY($N$5))-_xlfn.XMATCH($N40,_xlfn.ANCHORARRAY($N$5))+1)&lt;=2),
OR(COUNT(_xlfn._xlws.FILTER($F$101:$F$108,($F$101:$F$108=AW$3)*($G$101:$G$108=$N40)))=1,
        ISODD(COUNT(_xlfn._xlws.SORT(_xlfn._xlws.FILTER($G$101:$G$108,($F$101:$F$108=AW$3)*($G$101:$G$108&lt;=$N40)))))),
OR(COUNT(_xlfn._xlws.FILTER($F$101:$F$108,($F$101:$F$108=AW$3)*($G$101:$G$108=$N40)))=1,
        ISODD(COUNT(_xlfn._xlws.SORT(_xlfn._xlws.FILTER($F$101:$F$108,($G$101:$G$108=$N40)*($F$101:$F$108&lt;=AW$3))))))
),$L$8,""))</f>
        <v>-9</v>
      </c>
      <c r="AX40" s="21"/>
      <c r="AY40" s="21"/>
      <c r="AZ40" s="15"/>
      <c r="BA40" s="77"/>
      <c r="BB40" s="98" t="str">
        <f t="shared" si="5"/>
        <v xml:space="preserve">-9-9-0.4-0.40.40.40.40.40.40.40-0.4-0.40-9-9; </v>
      </c>
      <c r="BC40" s="98" t="s">
        <v>575</v>
      </c>
      <c r="BD40" s="77"/>
      <c r="BE40" s="77"/>
      <c r="BF40" s="77"/>
      <c r="BG40" s="77"/>
      <c r="BH40" s="77"/>
      <c r="BK40" s="7">
        <v>38</v>
      </c>
    </row>
    <row r="41" spans="2:63" ht="20.100000000000001" customHeight="1" x14ac:dyDescent="0.3">
      <c r="B41" s="14" t="s">
        <v>453</v>
      </c>
      <c r="C41" s="17">
        <f t="shared" si="1"/>
        <v>49.675400000000003</v>
      </c>
      <c r="D41" s="18">
        <f t="shared" si="1"/>
        <v>105.82089999999999</v>
      </c>
      <c r="E41" s="64">
        <f t="shared" si="1"/>
        <v>-9</v>
      </c>
      <c r="F41" s="17">
        <f t="shared" si="2"/>
        <v>6.65</v>
      </c>
      <c r="G41" s="18">
        <f t="shared" si="3"/>
        <v>0.77</v>
      </c>
      <c r="H41" s="19">
        <f t="shared" si="4"/>
        <v>-9</v>
      </c>
      <c r="I41" s="8" t="str" cm="1">
        <f t="array" ref="I41">_xlfn.CONCAT(ROUND(F41:H41,2)&amp;", ")</f>
        <v xml:space="preserve">6.65, 0.77, -9, </v>
      </c>
      <c r="J41" s="8"/>
      <c r="L41"/>
      <c r="N41" s="31">
        <v>1.1200000000000001</v>
      </c>
      <c r="O41" s="15"/>
      <c r="P41" s="21" cm="1">
        <f t="array" ref="P41">IFERROR(ROUND(_xlfn.XLOOKUP(P$3&amp;$N41,$F$3:$F$643&amp;$G$3:$G$643,$H$3:$H$643,""),2),
                   IF(OR(
                             OR(_xlfn.XMATCH(P$3,_xlfn.ANCHORARRAY($P$3))&lt;=2,(COUNT(_xlfn.ANCHORARRAY($P$3))-_xlfn.XMATCH(P$3,_xlfn.ANCHORARRAY($P$3))+1)&lt;=2),
                             OR(_xlfn.XMATCH($N41,_xlfn.ANCHORARRAY($N$5))&lt;=2,(COUNT(_xlfn.ANCHORARRAY($N$5))-_xlfn.XMATCH($N41,_xlfn.ANCHORARRAY($N$5))+1)&lt;=2),
OR(COUNT(_xlfn._xlws.FILTER($F$101:$F$108,($F$101:$F$108=P$3)*($G$101:$G$108=$N41)))=1,
        ISODD(COUNT(_xlfn._xlws.SORT(_xlfn._xlws.FILTER($G$101:$G$108,($F$101:$F$108=P$3)*($G$101:$G$108&lt;=$N41)))))),
OR(COUNT(_xlfn._xlws.FILTER($F$101:$F$108,($F$101:$F$108=P$3)*($G$101:$G$108=$N41)))=1,
        ISODD(COUNT(_xlfn._xlws.SORT(_xlfn._xlws.FILTER($F$101:$F$108,($G$101:$G$108=$N41)*($F$101:$F$108&lt;=P$3))))))
),$L$8,""))</f>
        <v>-9</v>
      </c>
      <c r="Q41" s="21" cm="1">
        <f t="array" ref="Q41">IFERROR(ROUND(_xlfn.XLOOKUP(Q$3&amp;$N41,$F$3:$F$643&amp;$G$3:$G$643,$H$3:$H$643,""),2),
                   IF(OR(
                             OR(_xlfn.XMATCH(Q$3,_xlfn.ANCHORARRAY($P$3))&lt;=2,(COUNT(_xlfn.ANCHORARRAY($P$3))-_xlfn.XMATCH(Q$3,_xlfn.ANCHORARRAY($P$3))+1)&lt;=2),
                             OR(_xlfn.XMATCH($N41,_xlfn.ANCHORARRAY($N$5))&lt;=2,(COUNT(_xlfn.ANCHORARRAY($N$5))-_xlfn.XMATCH($N41,_xlfn.ANCHORARRAY($N$5))+1)&lt;=2),
OR(COUNT(_xlfn._xlws.FILTER($F$101:$F$108,($F$101:$F$108=Q$3)*($G$101:$G$108=$N41)))=1,
        ISODD(COUNT(_xlfn._xlws.SORT(_xlfn._xlws.FILTER($G$101:$G$108,($F$101:$F$108=Q$3)*($G$101:$G$108&lt;=$N41)))))),
OR(COUNT(_xlfn._xlws.FILTER($F$101:$F$108,($F$101:$F$108=Q$3)*($G$101:$G$108=$N41)))=1,
        ISODD(COUNT(_xlfn._xlws.SORT(_xlfn._xlws.FILTER($F$101:$F$108,($G$101:$G$108=$N41)*($F$101:$F$108&lt;=Q$3))))))
),$L$8,""))</f>
        <v>-9</v>
      </c>
      <c r="R41" s="21" t="str" cm="1">
        <f t="array" ref="R41">IFERROR(ROUND(_xlfn.XLOOKUP(R$3&amp;$N41,$F$3:$F$643&amp;$G$3:$G$643,$H$3:$H$643,""),2),
                   IF(OR(
                             OR(_xlfn.XMATCH(R$3,_xlfn.ANCHORARRAY($P$3))&lt;=2,(COUNT(_xlfn.ANCHORARRAY($P$3))-_xlfn.XMATCH(R$3,_xlfn.ANCHORARRAY($P$3))+1)&lt;=2),
                             OR(_xlfn.XMATCH($N41,_xlfn.ANCHORARRAY($N$5))&lt;=2,(COUNT(_xlfn.ANCHORARRAY($N$5))-_xlfn.XMATCH($N41,_xlfn.ANCHORARRAY($N$5))+1)&lt;=2),
OR(COUNT(_xlfn._xlws.FILTER($F$101:$F$108,($F$101:$F$108=R$3)*($G$101:$G$108=$N41)))=1,
        ISODD(COUNT(_xlfn._xlws.SORT(_xlfn._xlws.FILTER($G$101:$G$108,($F$101:$F$108=R$3)*($G$101:$G$108&lt;=$N41)))))),
OR(COUNT(_xlfn._xlws.FILTER($F$101:$F$108,($F$101:$F$108=R$3)*($G$101:$G$108=$N41)))=1,
        ISODD(COUNT(_xlfn._xlws.SORT(_xlfn._xlws.FILTER($F$101:$F$108,($G$101:$G$108=$N41)*($F$101:$F$108&lt;=R$3))))))
),$L$8,""))</f>
        <v/>
      </c>
      <c r="S41" s="21" t="str" cm="1">
        <f t="array" ref="S41">IFERROR(ROUND(_xlfn.XLOOKUP(S$3&amp;$N41,$F$3:$F$643&amp;$G$3:$G$643,$H$3:$H$643,""),2),
                   IF(OR(
                             OR(_xlfn.XMATCH(S$3,_xlfn.ANCHORARRAY($P$3))&lt;=2,(COUNT(_xlfn.ANCHORARRAY($P$3))-_xlfn.XMATCH(S$3,_xlfn.ANCHORARRAY($P$3))+1)&lt;=2),
                             OR(_xlfn.XMATCH($N41,_xlfn.ANCHORARRAY($N$5))&lt;=2,(COUNT(_xlfn.ANCHORARRAY($N$5))-_xlfn.XMATCH($N41,_xlfn.ANCHORARRAY($N$5))+1)&lt;=2),
OR(COUNT(_xlfn._xlws.FILTER($F$101:$F$108,($F$101:$F$108=S$3)*($G$101:$G$108=$N41)))=1,
        ISODD(COUNT(_xlfn._xlws.SORT(_xlfn._xlws.FILTER($G$101:$G$108,($F$101:$F$108=S$3)*($G$101:$G$108&lt;=$N41)))))),
OR(COUNT(_xlfn._xlws.FILTER($F$101:$F$108,($F$101:$F$108=S$3)*($G$101:$G$108=$N41)))=1,
        ISODD(COUNT(_xlfn._xlws.SORT(_xlfn._xlws.FILTER($F$101:$F$108,($G$101:$G$108=$N41)*($F$101:$F$108&lt;=S$3))))))
),$L$8,""))</f>
        <v/>
      </c>
      <c r="T41" s="21" t="str" cm="1">
        <f t="array" ref="T41">IFERROR(ROUND(_xlfn.XLOOKUP(T$3&amp;$N41,$F$3:$F$643&amp;$G$3:$G$643,$H$3:$H$643,""),2),
                   IF(OR(
                             OR(_xlfn.XMATCH(T$3,_xlfn.ANCHORARRAY($P$3))&lt;=2,(COUNT(_xlfn.ANCHORARRAY($P$3))-_xlfn.XMATCH(T$3,_xlfn.ANCHORARRAY($P$3))+1)&lt;=2),
                             OR(_xlfn.XMATCH($N41,_xlfn.ANCHORARRAY($N$5))&lt;=2,(COUNT(_xlfn.ANCHORARRAY($N$5))-_xlfn.XMATCH($N41,_xlfn.ANCHORARRAY($N$5))+1)&lt;=2),
OR(COUNT(_xlfn._xlws.FILTER($F$101:$F$108,($F$101:$F$108=T$3)*($G$101:$G$108=$N41)))=1,
        ISODD(COUNT(_xlfn._xlws.SORT(_xlfn._xlws.FILTER($G$101:$G$108,($F$101:$F$108=T$3)*($G$101:$G$108&lt;=$N41)))))),
OR(COUNT(_xlfn._xlws.FILTER($F$101:$F$108,($F$101:$F$108=T$3)*($G$101:$G$108=$N41)))=1,
        ISODD(COUNT(_xlfn._xlws.SORT(_xlfn._xlws.FILTER($F$101:$F$108,($G$101:$G$108=$N41)*($F$101:$F$108&lt;=T$3))))))
),$L$8,""))</f>
        <v/>
      </c>
      <c r="U41" s="21" t="str" cm="1">
        <f t="array" ref="U41">IFERROR(ROUND(_xlfn.XLOOKUP(U$3&amp;$N41,$F$3:$F$643&amp;$G$3:$G$643,$H$3:$H$643,""),2),
                   IF(OR(
                             OR(_xlfn.XMATCH(U$3,_xlfn.ANCHORARRAY($P$3))&lt;=2,(COUNT(_xlfn.ANCHORARRAY($P$3))-_xlfn.XMATCH(U$3,_xlfn.ANCHORARRAY($P$3))+1)&lt;=2),
                             OR(_xlfn.XMATCH($N41,_xlfn.ANCHORARRAY($N$5))&lt;=2,(COUNT(_xlfn.ANCHORARRAY($N$5))-_xlfn.XMATCH($N41,_xlfn.ANCHORARRAY($N$5))+1)&lt;=2),
OR(COUNT(_xlfn._xlws.FILTER($F$101:$F$108,($F$101:$F$108=U$3)*($G$101:$G$108=$N41)))=1,
        ISODD(COUNT(_xlfn._xlws.SORT(_xlfn._xlws.FILTER($G$101:$G$108,($F$101:$F$108=U$3)*($G$101:$G$108&lt;=$N41)))))),
OR(COUNT(_xlfn._xlws.FILTER($F$101:$F$108,($F$101:$F$108=U$3)*($G$101:$G$108=$N41)))=1,
        ISODD(COUNT(_xlfn._xlws.SORT(_xlfn._xlws.FILTER($F$101:$F$108,($G$101:$G$108=$N41)*($F$101:$F$108&lt;=U$3))))))
),$L$8,""))</f>
        <v/>
      </c>
      <c r="V41" s="21" t="str" cm="1">
        <f t="array" ref="V41">IFERROR(ROUND(_xlfn.XLOOKUP(V$3&amp;$N41,$F$3:$F$643&amp;$G$3:$G$643,$H$3:$H$643,""),2),
                   IF(OR(
                             OR(_xlfn.XMATCH(V$3,_xlfn.ANCHORARRAY($P$3))&lt;=2,(COUNT(_xlfn.ANCHORARRAY($P$3))-_xlfn.XMATCH(V$3,_xlfn.ANCHORARRAY($P$3))+1)&lt;=2),
                             OR(_xlfn.XMATCH($N41,_xlfn.ANCHORARRAY($N$5))&lt;=2,(COUNT(_xlfn.ANCHORARRAY($N$5))-_xlfn.XMATCH($N41,_xlfn.ANCHORARRAY($N$5))+1)&lt;=2),
OR(COUNT(_xlfn._xlws.FILTER($F$101:$F$108,($F$101:$F$108=V$3)*($G$101:$G$108=$N41)))=1,
        ISODD(COUNT(_xlfn._xlws.SORT(_xlfn._xlws.FILTER($G$101:$G$108,($F$101:$F$108=V$3)*($G$101:$G$108&lt;=$N41)))))),
OR(COUNT(_xlfn._xlws.FILTER($F$101:$F$108,($F$101:$F$108=V$3)*($G$101:$G$108=$N41)))=1,
        ISODD(COUNT(_xlfn._xlws.SORT(_xlfn._xlws.FILTER($F$101:$F$108,($G$101:$G$108=$N41)*($F$101:$F$108&lt;=V$3))))))
),$L$8,""))</f>
        <v/>
      </c>
      <c r="W41" s="21" t="str" cm="1">
        <f t="array" ref="W41">IFERROR(ROUND(_xlfn.XLOOKUP(W$3&amp;$N41,$F$3:$F$643&amp;$G$3:$G$643,$H$3:$H$643,""),2),
                   IF(OR(
                             OR(_xlfn.XMATCH(W$3,_xlfn.ANCHORARRAY($P$3))&lt;=2,(COUNT(_xlfn.ANCHORARRAY($P$3))-_xlfn.XMATCH(W$3,_xlfn.ANCHORARRAY($P$3))+1)&lt;=2),
                             OR(_xlfn.XMATCH($N41,_xlfn.ANCHORARRAY($N$5))&lt;=2,(COUNT(_xlfn.ANCHORARRAY($N$5))-_xlfn.XMATCH($N41,_xlfn.ANCHORARRAY($N$5))+1)&lt;=2),
OR(COUNT(_xlfn._xlws.FILTER($F$101:$F$108,($F$101:$F$108=W$3)*($G$101:$G$108=$N41)))=1,
        ISODD(COUNT(_xlfn._xlws.SORT(_xlfn._xlws.FILTER($G$101:$G$108,($F$101:$F$108=W$3)*($G$101:$G$108&lt;=$N41)))))),
OR(COUNT(_xlfn._xlws.FILTER($F$101:$F$108,($F$101:$F$108=W$3)*($G$101:$G$108=$N41)))=1,
        ISODD(COUNT(_xlfn._xlws.SORT(_xlfn._xlws.FILTER($F$101:$F$108,($G$101:$G$108=$N41)*($F$101:$F$108&lt;=W$3))))))
),$L$8,""))</f>
        <v/>
      </c>
      <c r="X41" s="21" t="str" cm="1">
        <f t="array" ref="X41">IFERROR(ROUND(_xlfn.XLOOKUP(X$3&amp;$N41,$F$3:$F$643&amp;$G$3:$G$643,$H$3:$H$643,""),2),
                   IF(OR(
                             OR(_xlfn.XMATCH(X$3,_xlfn.ANCHORARRAY($P$3))&lt;=2,(COUNT(_xlfn.ANCHORARRAY($P$3))-_xlfn.XMATCH(X$3,_xlfn.ANCHORARRAY($P$3))+1)&lt;=2),
                             OR(_xlfn.XMATCH($N41,_xlfn.ANCHORARRAY($N$5))&lt;=2,(COUNT(_xlfn.ANCHORARRAY($N$5))-_xlfn.XMATCH($N41,_xlfn.ANCHORARRAY($N$5))+1)&lt;=2),
OR(COUNT(_xlfn._xlws.FILTER($F$101:$F$108,($F$101:$F$108=X$3)*($G$101:$G$108=$N41)))=1,
        ISODD(COUNT(_xlfn._xlws.SORT(_xlfn._xlws.FILTER($G$101:$G$108,($F$101:$F$108=X$3)*($G$101:$G$108&lt;=$N41)))))),
OR(COUNT(_xlfn._xlws.FILTER($F$101:$F$108,($F$101:$F$108=X$3)*($G$101:$G$108=$N41)))=1,
        ISODD(COUNT(_xlfn._xlws.SORT(_xlfn._xlws.FILTER($F$101:$F$108,($G$101:$G$108=$N41)*($F$101:$F$108&lt;=X$3))))))
),$L$8,""))</f>
        <v/>
      </c>
      <c r="Y41" s="21" t="str" cm="1">
        <f t="array" ref="Y41">IFERROR(ROUND(_xlfn.XLOOKUP(Y$3&amp;$N41,$F$3:$F$643&amp;$G$3:$G$643,$H$3:$H$643,""),2),
                   IF(OR(
                             OR(_xlfn.XMATCH(Y$3,_xlfn.ANCHORARRAY($P$3))&lt;=2,(COUNT(_xlfn.ANCHORARRAY($P$3))-_xlfn.XMATCH(Y$3,_xlfn.ANCHORARRAY($P$3))+1)&lt;=2),
                             OR(_xlfn.XMATCH($N41,_xlfn.ANCHORARRAY($N$5))&lt;=2,(COUNT(_xlfn.ANCHORARRAY($N$5))-_xlfn.XMATCH($N41,_xlfn.ANCHORARRAY($N$5))+1)&lt;=2),
OR(COUNT(_xlfn._xlws.FILTER($F$101:$F$108,($F$101:$F$108=Y$3)*($G$101:$G$108=$N41)))=1,
        ISODD(COUNT(_xlfn._xlws.SORT(_xlfn._xlws.FILTER($G$101:$G$108,($F$101:$F$108=Y$3)*($G$101:$G$108&lt;=$N41)))))),
OR(COUNT(_xlfn._xlws.FILTER($F$101:$F$108,($F$101:$F$108=Y$3)*($G$101:$G$108=$N41)))=1,
        ISODD(COUNT(_xlfn._xlws.SORT(_xlfn._xlws.FILTER($F$101:$F$108,($G$101:$G$108=$N41)*($F$101:$F$108&lt;=Y$3))))))
),$L$8,""))</f>
        <v/>
      </c>
      <c r="Z41" s="21" t="str" cm="1">
        <f t="array" ref="Z41">IFERROR(ROUND(_xlfn.XLOOKUP(Z$3&amp;$N41,$F$3:$F$643&amp;$G$3:$G$643,$H$3:$H$643,""),2),
                   IF(OR(
                             OR(_xlfn.XMATCH(Z$3,_xlfn.ANCHORARRAY($P$3))&lt;=2,(COUNT(_xlfn.ANCHORARRAY($P$3))-_xlfn.XMATCH(Z$3,_xlfn.ANCHORARRAY($P$3))+1)&lt;=2),
                             OR(_xlfn.XMATCH($N41,_xlfn.ANCHORARRAY($N$5))&lt;=2,(COUNT(_xlfn.ANCHORARRAY($N$5))-_xlfn.XMATCH($N41,_xlfn.ANCHORARRAY($N$5))+1)&lt;=2),
OR(COUNT(_xlfn._xlws.FILTER($F$101:$F$108,($F$101:$F$108=Z$3)*($G$101:$G$108=$N41)))=1,
        ISODD(COUNT(_xlfn._xlws.SORT(_xlfn._xlws.FILTER($G$101:$G$108,($F$101:$F$108=Z$3)*($G$101:$G$108&lt;=$N41)))))),
OR(COUNT(_xlfn._xlws.FILTER($F$101:$F$108,($F$101:$F$108=Z$3)*($G$101:$G$108=$N41)))=1,
        ISODD(COUNT(_xlfn._xlws.SORT(_xlfn._xlws.FILTER($F$101:$F$108,($G$101:$G$108=$N41)*($F$101:$F$108&lt;=Z$3))))))
),$L$8,""))</f>
        <v/>
      </c>
      <c r="AA41" s="21" t="str" cm="1">
        <f t="array" ref="AA41">IFERROR(ROUND(_xlfn.XLOOKUP(AA$3&amp;$N41,$F$3:$F$643&amp;$G$3:$G$643,$H$3:$H$643,""),2),
                   IF(OR(
                             OR(_xlfn.XMATCH(AA$3,_xlfn.ANCHORARRAY($P$3))&lt;=2,(COUNT(_xlfn.ANCHORARRAY($P$3))-_xlfn.XMATCH(AA$3,_xlfn.ANCHORARRAY($P$3))+1)&lt;=2),
                             OR(_xlfn.XMATCH($N41,_xlfn.ANCHORARRAY($N$5))&lt;=2,(COUNT(_xlfn.ANCHORARRAY($N$5))-_xlfn.XMATCH($N41,_xlfn.ANCHORARRAY($N$5))+1)&lt;=2),
OR(COUNT(_xlfn._xlws.FILTER($F$101:$F$108,($F$101:$F$108=AA$3)*($G$101:$G$108=$N41)))=1,
        ISODD(COUNT(_xlfn._xlws.SORT(_xlfn._xlws.FILTER($G$101:$G$108,($F$101:$F$108=AA$3)*($G$101:$G$108&lt;=$N41)))))),
OR(COUNT(_xlfn._xlws.FILTER($F$101:$F$108,($F$101:$F$108=AA$3)*($G$101:$G$108=$N41)))=1,
        ISODD(COUNT(_xlfn._xlws.SORT(_xlfn._xlws.FILTER($F$101:$F$108,($G$101:$G$108=$N41)*($F$101:$F$108&lt;=AA$3))))))
),$L$8,""))</f>
        <v/>
      </c>
      <c r="AB41" s="21" cm="1">
        <f t="array" ref="AB41">IFERROR(ROUND(_xlfn.XLOOKUP(AB$3&amp;$N41,$F$3:$F$643&amp;$G$3:$G$643,$H$3:$H$643,""),2),
                   IF(OR(
                             OR(_xlfn.XMATCH(AB$3,_xlfn.ANCHORARRAY($P$3))&lt;=2,(COUNT(_xlfn.ANCHORARRAY($P$3))-_xlfn.XMATCH(AB$3,_xlfn.ANCHORARRAY($P$3))+1)&lt;=2),
                             OR(_xlfn.XMATCH($N41,_xlfn.ANCHORARRAY($N$5))&lt;=2,(COUNT(_xlfn.ANCHORARRAY($N$5))-_xlfn.XMATCH($N41,_xlfn.ANCHORARRAY($N$5))+1)&lt;=2),
OR(COUNT(_xlfn._xlws.FILTER($F$101:$F$108,($F$101:$F$108=AB$3)*($G$101:$G$108=$N41)))=1,
        ISODD(COUNT(_xlfn._xlws.SORT(_xlfn._xlws.FILTER($G$101:$G$108,($F$101:$F$108=AB$3)*($G$101:$G$108&lt;=$N41)))))),
OR(COUNT(_xlfn._xlws.FILTER($F$101:$F$108,($F$101:$F$108=AB$3)*($G$101:$G$108=$N41)))=1,
        ISODD(COUNT(_xlfn._xlws.SORT(_xlfn._xlws.FILTER($F$101:$F$108,($G$101:$G$108=$N41)*($F$101:$F$108&lt;=AB$3))))))
),$L$8,""))</f>
        <v>0</v>
      </c>
      <c r="AC41" s="21" t="str" cm="1">
        <f t="array" ref="AC41">IFERROR(ROUND(_xlfn.XLOOKUP(AC$3&amp;$N41,$F$3:$F$643&amp;$G$3:$G$643,$H$3:$H$643,""),2),
                   IF(OR(
                             OR(_xlfn.XMATCH(AC$3,_xlfn.ANCHORARRAY($P$3))&lt;=2,(COUNT(_xlfn.ANCHORARRAY($P$3))-_xlfn.XMATCH(AC$3,_xlfn.ANCHORARRAY($P$3))+1)&lt;=2),
                             OR(_xlfn.XMATCH($N41,_xlfn.ANCHORARRAY($N$5))&lt;=2,(COUNT(_xlfn.ANCHORARRAY($N$5))-_xlfn.XMATCH($N41,_xlfn.ANCHORARRAY($N$5))+1)&lt;=2),
OR(COUNT(_xlfn._xlws.FILTER($F$101:$F$108,($F$101:$F$108=AC$3)*($G$101:$G$108=$N41)))=1,
        ISODD(COUNT(_xlfn._xlws.SORT(_xlfn._xlws.FILTER($G$101:$G$108,($F$101:$F$108=AC$3)*($G$101:$G$108&lt;=$N41)))))),
OR(COUNT(_xlfn._xlws.FILTER($F$101:$F$108,($F$101:$F$108=AC$3)*($G$101:$G$108=$N41)))=1,
        ISODD(COUNT(_xlfn._xlws.SORT(_xlfn._xlws.FILTER($F$101:$F$108,($G$101:$G$108=$N41)*($F$101:$F$108&lt;=AC$3))))))
),$L$8,""))</f>
        <v/>
      </c>
      <c r="AD41" s="21" t="str" cm="1">
        <f t="array" ref="AD41">IFERROR(ROUND(_xlfn.XLOOKUP(AD$3&amp;$N41,$F$3:$F$643&amp;$G$3:$G$643,$H$3:$H$643,""),2),
                   IF(OR(
                             OR(_xlfn.XMATCH(AD$3,_xlfn.ANCHORARRAY($P$3))&lt;=2,(COUNT(_xlfn.ANCHORARRAY($P$3))-_xlfn.XMATCH(AD$3,_xlfn.ANCHORARRAY($P$3))+1)&lt;=2),
                             OR(_xlfn.XMATCH($N41,_xlfn.ANCHORARRAY($N$5))&lt;=2,(COUNT(_xlfn.ANCHORARRAY($N$5))-_xlfn.XMATCH($N41,_xlfn.ANCHORARRAY($N$5))+1)&lt;=2),
OR(COUNT(_xlfn._xlws.FILTER($F$101:$F$108,($F$101:$F$108=AD$3)*($G$101:$G$108=$N41)))=1,
        ISODD(COUNT(_xlfn._xlws.SORT(_xlfn._xlws.FILTER($G$101:$G$108,($F$101:$F$108=AD$3)*($G$101:$G$108&lt;=$N41)))))),
OR(COUNT(_xlfn._xlws.FILTER($F$101:$F$108,($F$101:$F$108=AD$3)*($G$101:$G$108=$N41)))=1,
        ISODD(COUNT(_xlfn._xlws.SORT(_xlfn._xlws.FILTER($F$101:$F$108,($G$101:$G$108=$N41)*($F$101:$F$108&lt;=AD$3))))))
),$L$8,""))</f>
        <v/>
      </c>
      <c r="AE41" s="21" cm="1">
        <f t="array" ref="AE41">IFERROR(ROUND(_xlfn.XLOOKUP(AE$3&amp;$N41,$F$3:$F$643&amp;$G$3:$G$643,$H$3:$H$643,""),2),
                   IF(OR(
                             OR(_xlfn.XMATCH(AE$3,_xlfn.ANCHORARRAY($P$3))&lt;=2,(COUNT(_xlfn.ANCHORARRAY($P$3))-_xlfn.XMATCH(AE$3,_xlfn.ANCHORARRAY($P$3))+1)&lt;=2),
                             OR(_xlfn.XMATCH($N41,_xlfn.ANCHORARRAY($N$5))&lt;=2,(COUNT(_xlfn.ANCHORARRAY($N$5))-_xlfn.XMATCH($N41,_xlfn.ANCHORARRAY($N$5))+1)&lt;=2),
OR(COUNT(_xlfn._xlws.FILTER($F$101:$F$108,($F$101:$F$108=AE$3)*($G$101:$G$108=$N41)))=1,
        ISODD(COUNT(_xlfn._xlws.SORT(_xlfn._xlws.FILTER($G$101:$G$108,($F$101:$F$108=AE$3)*($G$101:$G$108&lt;=$N41)))))),
OR(COUNT(_xlfn._xlws.FILTER($F$101:$F$108,($F$101:$F$108=AE$3)*($G$101:$G$108=$N41)))=1,
        ISODD(COUNT(_xlfn._xlws.SORT(_xlfn._xlws.FILTER($F$101:$F$108,($G$101:$G$108=$N41)*($F$101:$F$108&lt;=AE$3))))))
),$L$8,""))</f>
        <v>1.3</v>
      </c>
      <c r="AF41" s="21" t="str" cm="1">
        <f t="array" ref="AF41">IFERROR(ROUND(_xlfn.XLOOKUP(AF$3&amp;$N41,$F$3:$F$643&amp;$G$3:$G$643,$H$3:$H$643,""),2),
                   IF(OR(
                             OR(_xlfn.XMATCH(AF$3,_xlfn.ANCHORARRAY($P$3))&lt;=2,(COUNT(_xlfn.ANCHORARRAY($P$3))-_xlfn.XMATCH(AF$3,_xlfn.ANCHORARRAY($P$3))+1)&lt;=2),
                             OR(_xlfn.XMATCH($N41,_xlfn.ANCHORARRAY($N$5))&lt;=2,(COUNT(_xlfn.ANCHORARRAY($N$5))-_xlfn.XMATCH($N41,_xlfn.ANCHORARRAY($N$5))+1)&lt;=2),
OR(COUNT(_xlfn._xlws.FILTER($F$101:$F$108,($F$101:$F$108=AF$3)*($G$101:$G$108=$N41)))=1,
        ISODD(COUNT(_xlfn._xlws.SORT(_xlfn._xlws.FILTER($G$101:$G$108,($F$101:$F$108=AF$3)*($G$101:$G$108&lt;=$N41)))))),
OR(COUNT(_xlfn._xlws.FILTER($F$101:$F$108,($F$101:$F$108=AF$3)*($G$101:$G$108=$N41)))=1,
        ISODD(COUNT(_xlfn._xlws.SORT(_xlfn._xlws.FILTER($F$101:$F$108,($G$101:$G$108=$N41)*($F$101:$F$108&lt;=AF$3))))))
),$L$8,""))</f>
        <v/>
      </c>
      <c r="AG41" s="21" cm="1">
        <f t="array" ref="AG41">IFERROR(ROUND(_xlfn.XLOOKUP(AG$3&amp;$N41,$F$3:$F$643&amp;$G$3:$G$643,$H$3:$H$643,""),2),
                   IF(OR(
                             OR(_xlfn.XMATCH(AG$3,_xlfn.ANCHORARRAY($P$3))&lt;=2,(COUNT(_xlfn.ANCHORARRAY($P$3))-_xlfn.XMATCH(AG$3,_xlfn.ANCHORARRAY($P$3))+1)&lt;=2),
                             OR(_xlfn.XMATCH($N41,_xlfn.ANCHORARRAY($N$5))&lt;=2,(COUNT(_xlfn.ANCHORARRAY($N$5))-_xlfn.XMATCH($N41,_xlfn.ANCHORARRAY($N$5))+1)&lt;=2),
OR(COUNT(_xlfn._xlws.FILTER($F$101:$F$108,($F$101:$F$108=AG$3)*($G$101:$G$108=$N41)))=1,
        ISODD(COUNT(_xlfn._xlws.SORT(_xlfn._xlws.FILTER($G$101:$G$108,($F$101:$F$108=AG$3)*($G$101:$G$108&lt;=$N41)))))),
OR(COUNT(_xlfn._xlws.FILTER($F$101:$F$108,($F$101:$F$108=AG$3)*($G$101:$G$108=$N41)))=1,
        ISODD(COUNT(_xlfn._xlws.SORT(_xlfn._xlws.FILTER($F$101:$F$108,($G$101:$G$108=$N41)*($F$101:$F$108&lt;=AG$3))))))
),$L$8,""))</f>
        <v>1.7</v>
      </c>
      <c r="AH41" s="21" t="str" cm="1">
        <f t="array" ref="AH41">IFERROR(ROUND(_xlfn.XLOOKUP(AH$3&amp;$N41,$F$3:$F$643&amp;$G$3:$G$643,$H$3:$H$643,""),2),
                   IF(OR(
                             OR(_xlfn.XMATCH(AH$3,_xlfn.ANCHORARRAY($P$3))&lt;=2,(COUNT(_xlfn.ANCHORARRAY($P$3))-_xlfn.XMATCH(AH$3,_xlfn.ANCHORARRAY($P$3))+1)&lt;=2),
                             OR(_xlfn.XMATCH($N41,_xlfn.ANCHORARRAY($N$5))&lt;=2,(COUNT(_xlfn.ANCHORARRAY($N$5))-_xlfn.XMATCH($N41,_xlfn.ANCHORARRAY($N$5))+1)&lt;=2),
OR(COUNT(_xlfn._xlws.FILTER($F$101:$F$108,($F$101:$F$108=AH$3)*($G$101:$G$108=$N41)))=1,
        ISODD(COUNT(_xlfn._xlws.SORT(_xlfn._xlws.FILTER($G$101:$G$108,($F$101:$F$108=AH$3)*($G$101:$G$108&lt;=$N41)))))),
OR(COUNT(_xlfn._xlws.FILTER($F$101:$F$108,($F$101:$F$108=AH$3)*($G$101:$G$108=$N41)))=1,
        ISODD(COUNT(_xlfn._xlws.SORT(_xlfn._xlws.FILTER($F$101:$F$108,($G$101:$G$108=$N41)*($F$101:$F$108&lt;=AH$3))))))
),$L$8,""))</f>
        <v/>
      </c>
      <c r="AI41" s="21" cm="1">
        <f t="array" ref="AI41">IFERROR(ROUND(_xlfn.XLOOKUP(AI$3&amp;$N41,$F$3:$F$643&amp;$G$3:$G$643,$H$3:$H$643,""),2),
                   IF(OR(
                             OR(_xlfn.XMATCH(AI$3,_xlfn.ANCHORARRAY($P$3))&lt;=2,(COUNT(_xlfn.ANCHORARRAY($P$3))-_xlfn.XMATCH(AI$3,_xlfn.ANCHORARRAY($P$3))+1)&lt;=2),
                             OR(_xlfn.XMATCH($N41,_xlfn.ANCHORARRAY($N$5))&lt;=2,(COUNT(_xlfn.ANCHORARRAY($N$5))-_xlfn.XMATCH($N41,_xlfn.ANCHORARRAY($N$5))+1)&lt;=2),
OR(COUNT(_xlfn._xlws.FILTER($F$101:$F$108,($F$101:$F$108=AI$3)*($G$101:$G$108=$N41)))=1,
        ISODD(COUNT(_xlfn._xlws.SORT(_xlfn._xlws.FILTER($G$101:$G$108,($F$101:$F$108=AI$3)*($G$101:$G$108&lt;=$N41)))))),
OR(COUNT(_xlfn._xlws.FILTER($F$101:$F$108,($F$101:$F$108=AI$3)*($G$101:$G$108=$N41)))=1,
        ISODD(COUNT(_xlfn._xlws.SORT(_xlfn._xlws.FILTER($F$101:$F$108,($G$101:$G$108=$N41)*($F$101:$F$108&lt;=AI$3))))))
),$L$8,""))</f>
        <v>2.5</v>
      </c>
      <c r="AJ41" s="21" t="str" cm="1">
        <f t="array" ref="AJ41">IFERROR(ROUND(_xlfn.XLOOKUP(AJ$3&amp;$N41,$F$3:$F$643&amp;$G$3:$G$643,$H$3:$H$643,""),2),
                   IF(OR(
                             OR(_xlfn.XMATCH(AJ$3,_xlfn.ANCHORARRAY($P$3))&lt;=2,(COUNT(_xlfn.ANCHORARRAY($P$3))-_xlfn.XMATCH(AJ$3,_xlfn.ANCHORARRAY($P$3))+1)&lt;=2),
                             OR(_xlfn.XMATCH($N41,_xlfn.ANCHORARRAY($N$5))&lt;=2,(COUNT(_xlfn.ANCHORARRAY($N$5))-_xlfn.XMATCH($N41,_xlfn.ANCHORARRAY($N$5))+1)&lt;=2),
OR(COUNT(_xlfn._xlws.FILTER($F$101:$F$108,($F$101:$F$108=AJ$3)*($G$101:$G$108=$N41)))=1,
        ISODD(COUNT(_xlfn._xlws.SORT(_xlfn._xlws.FILTER($G$101:$G$108,($F$101:$F$108=AJ$3)*($G$101:$G$108&lt;=$N41)))))),
OR(COUNT(_xlfn._xlws.FILTER($F$101:$F$108,($F$101:$F$108=AJ$3)*($G$101:$G$108=$N41)))=1,
        ISODD(COUNT(_xlfn._xlws.SORT(_xlfn._xlws.FILTER($F$101:$F$108,($G$101:$G$108=$N41)*($F$101:$F$108&lt;=AJ$3))))))
),$L$8,""))</f>
        <v/>
      </c>
      <c r="AK41" s="21" t="str" cm="1">
        <f t="array" ref="AK41">IFERROR(ROUND(_xlfn.XLOOKUP(AK$3&amp;$N41,$F$3:$F$643&amp;$G$3:$G$643,$H$3:$H$643,""),2),
                   IF(OR(
                             OR(_xlfn.XMATCH(AK$3,_xlfn.ANCHORARRAY($P$3))&lt;=2,(COUNT(_xlfn.ANCHORARRAY($P$3))-_xlfn.XMATCH(AK$3,_xlfn.ANCHORARRAY($P$3))+1)&lt;=2),
                             OR(_xlfn.XMATCH($N41,_xlfn.ANCHORARRAY($N$5))&lt;=2,(COUNT(_xlfn.ANCHORARRAY($N$5))-_xlfn.XMATCH($N41,_xlfn.ANCHORARRAY($N$5))+1)&lt;=2),
OR(COUNT(_xlfn._xlws.FILTER($F$101:$F$108,($F$101:$F$108=AK$3)*($G$101:$G$108=$N41)))=1,
        ISODD(COUNT(_xlfn._xlws.SORT(_xlfn._xlws.FILTER($G$101:$G$108,($F$101:$F$108=AK$3)*($G$101:$G$108&lt;=$N41)))))),
OR(COUNT(_xlfn._xlws.FILTER($F$101:$F$108,($F$101:$F$108=AK$3)*($G$101:$G$108=$N41)))=1,
        ISODD(COUNT(_xlfn._xlws.SORT(_xlfn._xlws.FILTER($F$101:$F$108,($G$101:$G$108=$N41)*($F$101:$F$108&lt;=AK$3))))))
),$L$8,""))</f>
        <v/>
      </c>
      <c r="AL41" s="21" t="str" cm="1">
        <f t="array" ref="AL41">IFERROR(ROUND(_xlfn.XLOOKUP(AL$3&amp;$N41,$F$3:$F$643&amp;$G$3:$G$643,$H$3:$H$643,""),2),
                   IF(OR(
                             OR(_xlfn.XMATCH(AL$3,_xlfn.ANCHORARRAY($P$3))&lt;=2,(COUNT(_xlfn.ANCHORARRAY($P$3))-_xlfn.XMATCH(AL$3,_xlfn.ANCHORARRAY($P$3))+1)&lt;=2),
                             OR(_xlfn.XMATCH($N41,_xlfn.ANCHORARRAY($N$5))&lt;=2,(COUNT(_xlfn.ANCHORARRAY($N$5))-_xlfn.XMATCH($N41,_xlfn.ANCHORARRAY($N$5))+1)&lt;=2),
OR(COUNT(_xlfn._xlws.FILTER($F$101:$F$108,($F$101:$F$108=AL$3)*($G$101:$G$108=$N41)))=1,
        ISODD(COUNT(_xlfn._xlws.SORT(_xlfn._xlws.FILTER($G$101:$G$108,($F$101:$F$108=AL$3)*($G$101:$G$108&lt;=$N41)))))),
OR(COUNT(_xlfn._xlws.FILTER($F$101:$F$108,($F$101:$F$108=AL$3)*($G$101:$G$108=$N41)))=1,
        ISODD(COUNT(_xlfn._xlws.SORT(_xlfn._xlws.FILTER($F$101:$F$108,($G$101:$G$108=$N41)*($F$101:$F$108&lt;=AL$3))))))
),$L$8,""))</f>
        <v/>
      </c>
      <c r="AM41" s="21" t="str" cm="1">
        <f t="array" ref="AM41">IFERROR(ROUND(_xlfn.XLOOKUP(AM$3&amp;$N41,$F$3:$F$643&amp;$G$3:$G$643,$H$3:$H$643,""),2),
                   IF(OR(
                             OR(_xlfn.XMATCH(AM$3,_xlfn.ANCHORARRAY($P$3))&lt;=2,(COUNT(_xlfn.ANCHORARRAY($P$3))-_xlfn.XMATCH(AM$3,_xlfn.ANCHORARRAY($P$3))+1)&lt;=2),
                             OR(_xlfn.XMATCH($N41,_xlfn.ANCHORARRAY($N$5))&lt;=2,(COUNT(_xlfn.ANCHORARRAY($N$5))-_xlfn.XMATCH($N41,_xlfn.ANCHORARRAY($N$5))+1)&lt;=2),
OR(COUNT(_xlfn._xlws.FILTER($F$101:$F$108,($F$101:$F$108=AM$3)*($G$101:$G$108=$N41)))=1,
        ISODD(COUNT(_xlfn._xlws.SORT(_xlfn._xlws.FILTER($G$101:$G$108,($F$101:$F$108=AM$3)*($G$101:$G$108&lt;=$N41)))))),
OR(COUNT(_xlfn._xlws.FILTER($F$101:$F$108,($F$101:$F$108=AM$3)*($G$101:$G$108=$N41)))=1,
        ISODD(COUNT(_xlfn._xlws.SORT(_xlfn._xlws.FILTER($F$101:$F$108,($G$101:$G$108=$N41)*($F$101:$F$108&lt;=AM$3))))))
),$L$8,""))</f>
        <v/>
      </c>
      <c r="AN41" s="21" cm="1">
        <f t="array" ref="AN41">IFERROR(ROUND(_xlfn.XLOOKUP(AN$3&amp;$N41,$F$3:$F$643&amp;$G$3:$G$643,$H$3:$H$643,""),2),
                   IF(OR(
                             OR(_xlfn.XMATCH(AN$3,_xlfn.ANCHORARRAY($P$3))&lt;=2,(COUNT(_xlfn.ANCHORARRAY($P$3))-_xlfn.XMATCH(AN$3,_xlfn.ANCHORARRAY($P$3))+1)&lt;=2),
                             OR(_xlfn.XMATCH($N41,_xlfn.ANCHORARRAY($N$5))&lt;=2,(COUNT(_xlfn.ANCHORARRAY($N$5))-_xlfn.XMATCH($N41,_xlfn.ANCHORARRAY($N$5))+1)&lt;=2),
OR(COUNT(_xlfn._xlws.FILTER($F$101:$F$108,($F$101:$F$108=AN$3)*($G$101:$G$108=$N41)))=1,
        ISODD(COUNT(_xlfn._xlws.SORT(_xlfn._xlws.FILTER($G$101:$G$108,($F$101:$F$108=AN$3)*($G$101:$G$108&lt;=$N41)))))),
OR(COUNT(_xlfn._xlws.FILTER($F$101:$F$108,($F$101:$F$108=AN$3)*($G$101:$G$108=$N41)))=1,
        ISODD(COUNT(_xlfn._xlws.SORT(_xlfn._xlws.FILTER($F$101:$F$108,($G$101:$G$108=$N41)*($F$101:$F$108&lt;=AN$3))))))
),$L$8,""))</f>
        <v>0</v>
      </c>
      <c r="AO41" s="21" t="str" cm="1">
        <f t="array" ref="AO41">IFERROR(ROUND(_xlfn.XLOOKUP(AO$3&amp;$N41,$F$3:$F$643&amp;$G$3:$G$643,$H$3:$H$643,""),2),
                   IF(OR(
                             OR(_xlfn.XMATCH(AO$3,_xlfn.ANCHORARRAY($P$3))&lt;=2,(COUNT(_xlfn.ANCHORARRAY($P$3))-_xlfn.XMATCH(AO$3,_xlfn.ANCHORARRAY($P$3))+1)&lt;=2),
                             OR(_xlfn.XMATCH($N41,_xlfn.ANCHORARRAY($N$5))&lt;=2,(COUNT(_xlfn.ANCHORARRAY($N$5))-_xlfn.XMATCH($N41,_xlfn.ANCHORARRAY($N$5))+1)&lt;=2),
OR(COUNT(_xlfn._xlws.FILTER($F$101:$F$108,($F$101:$F$108=AO$3)*($G$101:$G$108=$N41)))=1,
        ISODD(COUNT(_xlfn._xlws.SORT(_xlfn._xlws.FILTER($G$101:$G$108,($F$101:$F$108=AO$3)*($G$101:$G$108&lt;=$N41)))))),
OR(COUNT(_xlfn._xlws.FILTER($F$101:$F$108,($F$101:$F$108=AO$3)*($G$101:$G$108=$N41)))=1,
        ISODD(COUNT(_xlfn._xlws.SORT(_xlfn._xlws.FILTER($F$101:$F$108,($G$101:$G$108=$N41)*($F$101:$F$108&lt;=AO$3))))))
),$L$8,""))</f>
        <v/>
      </c>
      <c r="AP41" s="21" t="str" cm="1">
        <f t="array" ref="AP41">IFERROR(ROUND(_xlfn.XLOOKUP(AP$3&amp;$N41,$F$3:$F$643&amp;$G$3:$G$643,$H$3:$H$643,""),2),
                   IF(OR(
                             OR(_xlfn.XMATCH(AP$3,_xlfn.ANCHORARRAY($P$3))&lt;=2,(COUNT(_xlfn.ANCHORARRAY($P$3))-_xlfn.XMATCH(AP$3,_xlfn.ANCHORARRAY($P$3))+1)&lt;=2),
                             OR(_xlfn.XMATCH($N41,_xlfn.ANCHORARRAY($N$5))&lt;=2,(COUNT(_xlfn.ANCHORARRAY($N$5))-_xlfn.XMATCH($N41,_xlfn.ANCHORARRAY($N$5))+1)&lt;=2),
OR(COUNT(_xlfn._xlws.FILTER($F$101:$F$108,($F$101:$F$108=AP$3)*($G$101:$G$108=$N41)))=1,
        ISODD(COUNT(_xlfn._xlws.SORT(_xlfn._xlws.FILTER($G$101:$G$108,($F$101:$F$108=AP$3)*($G$101:$G$108&lt;=$N41)))))),
OR(COUNT(_xlfn._xlws.FILTER($F$101:$F$108,($F$101:$F$108=AP$3)*($G$101:$G$108=$N41)))=1,
        ISODD(COUNT(_xlfn._xlws.SORT(_xlfn._xlws.FILTER($F$101:$F$108,($G$101:$G$108=$N41)*($F$101:$F$108&lt;=AP$3))))))
),$L$8,""))</f>
        <v/>
      </c>
      <c r="AQ41" s="21" t="str" cm="1">
        <f t="array" ref="AQ41">IFERROR(ROUND(_xlfn.XLOOKUP(AQ$3&amp;$N41,$F$3:$F$643&amp;$G$3:$G$643,$H$3:$H$643,""),2),
                   IF(OR(
                             OR(_xlfn.XMATCH(AQ$3,_xlfn.ANCHORARRAY($P$3))&lt;=2,(COUNT(_xlfn.ANCHORARRAY($P$3))-_xlfn.XMATCH(AQ$3,_xlfn.ANCHORARRAY($P$3))+1)&lt;=2),
                             OR(_xlfn.XMATCH($N41,_xlfn.ANCHORARRAY($N$5))&lt;=2,(COUNT(_xlfn.ANCHORARRAY($N$5))-_xlfn.XMATCH($N41,_xlfn.ANCHORARRAY($N$5))+1)&lt;=2),
OR(COUNT(_xlfn._xlws.FILTER($F$101:$F$108,($F$101:$F$108=AQ$3)*($G$101:$G$108=$N41)))=1,
        ISODD(COUNT(_xlfn._xlws.SORT(_xlfn._xlws.FILTER($G$101:$G$108,($F$101:$F$108=AQ$3)*($G$101:$G$108&lt;=$N41)))))),
OR(COUNT(_xlfn._xlws.FILTER($F$101:$F$108,($F$101:$F$108=AQ$3)*($G$101:$G$108=$N41)))=1,
        ISODD(COUNT(_xlfn._xlws.SORT(_xlfn._xlws.FILTER($F$101:$F$108,($G$101:$G$108=$N41)*($F$101:$F$108&lt;=AQ$3))))))
),$L$8,""))</f>
        <v/>
      </c>
      <c r="AR41" s="21" cm="1">
        <f t="array" ref="AR41">IFERROR(ROUND(_xlfn.XLOOKUP(AR$3&amp;$N41,$F$3:$F$643&amp;$G$3:$G$643,$H$3:$H$643,""),2),
                   IF(OR(
                             OR(_xlfn.XMATCH(AR$3,_xlfn.ANCHORARRAY($P$3))&lt;=2,(COUNT(_xlfn.ANCHORARRAY($P$3))-_xlfn.XMATCH(AR$3,_xlfn.ANCHORARRAY($P$3))+1)&lt;=2),
                             OR(_xlfn.XMATCH($N41,_xlfn.ANCHORARRAY($N$5))&lt;=2,(COUNT(_xlfn.ANCHORARRAY($N$5))-_xlfn.XMATCH($N41,_xlfn.ANCHORARRAY($N$5))+1)&lt;=2),
OR(COUNT(_xlfn._xlws.FILTER($F$101:$F$108,($F$101:$F$108=AR$3)*($G$101:$G$108=$N41)))=1,
        ISODD(COUNT(_xlfn._xlws.SORT(_xlfn._xlws.FILTER($G$101:$G$108,($F$101:$F$108=AR$3)*($G$101:$G$108&lt;=$N41)))))),
OR(COUNT(_xlfn._xlws.FILTER($F$101:$F$108,($F$101:$F$108=AR$3)*($G$101:$G$108=$N41)))=1,
        ISODD(COUNT(_xlfn._xlws.SORT(_xlfn._xlws.FILTER($F$101:$F$108,($G$101:$G$108=$N41)*($F$101:$F$108&lt;=AR$3))))))
),$L$8,""))</f>
        <v>0.4</v>
      </c>
      <c r="AS41" s="21" cm="1">
        <f t="array" ref="AS41">IFERROR(ROUND(_xlfn.XLOOKUP(AS$3&amp;$N41,$F$3:$F$643&amp;$G$3:$G$643,$H$3:$H$643,""),2),
                   IF(OR(
                             OR(_xlfn.XMATCH(AS$3,_xlfn.ANCHORARRAY($P$3))&lt;=2,(COUNT(_xlfn.ANCHORARRAY($P$3))-_xlfn.XMATCH(AS$3,_xlfn.ANCHORARRAY($P$3))+1)&lt;=2),
                             OR(_xlfn.XMATCH($N41,_xlfn.ANCHORARRAY($N$5))&lt;=2,(COUNT(_xlfn.ANCHORARRAY($N$5))-_xlfn.XMATCH($N41,_xlfn.ANCHORARRAY($N$5))+1)&lt;=2),
OR(COUNT(_xlfn._xlws.FILTER($F$101:$F$108,($F$101:$F$108=AS$3)*($G$101:$G$108=$N41)))=1,
        ISODD(COUNT(_xlfn._xlws.SORT(_xlfn._xlws.FILTER($G$101:$G$108,($F$101:$F$108=AS$3)*($G$101:$G$108&lt;=$N41)))))),
OR(COUNT(_xlfn._xlws.FILTER($F$101:$F$108,($F$101:$F$108=AS$3)*($G$101:$G$108=$N41)))=1,
        ISODD(COUNT(_xlfn._xlws.SORT(_xlfn._xlws.FILTER($F$101:$F$108,($G$101:$G$108=$N41)*($F$101:$F$108&lt;=AS$3))))))
),$L$8,""))</f>
        <v>0.4</v>
      </c>
      <c r="AT41" s="21" t="str" cm="1">
        <f t="array" ref="AT41">IFERROR(ROUND(_xlfn.XLOOKUP(AT$3&amp;$N41,$F$3:$F$643&amp;$G$3:$G$643,$H$3:$H$643,""),2),
                   IF(OR(
                             OR(_xlfn.XMATCH(AT$3,_xlfn.ANCHORARRAY($P$3))&lt;=2,(COUNT(_xlfn.ANCHORARRAY($P$3))-_xlfn.XMATCH(AT$3,_xlfn.ANCHORARRAY($P$3))+1)&lt;=2),
                             OR(_xlfn.XMATCH($N41,_xlfn.ANCHORARRAY($N$5))&lt;=2,(COUNT(_xlfn.ANCHORARRAY($N$5))-_xlfn.XMATCH($N41,_xlfn.ANCHORARRAY($N$5))+1)&lt;=2),
OR(COUNT(_xlfn._xlws.FILTER($F$101:$F$108,($F$101:$F$108=AT$3)*($G$101:$G$108=$N41)))=1,
        ISODD(COUNT(_xlfn._xlws.SORT(_xlfn._xlws.FILTER($G$101:$G$108,($F$101:$F$108=AT$3)*($G$101:$G$108&lt;=$N41)))))),
OR(COUNT(_xlfn._xlws.FILTER($F$101:$F$108,($F$101:$F$108=AT$3)*($G$101:$G$108=$N41)))=1,
        ISODD(COUNT(_xlfn._xlws.SORT(_xlfn._xlws.FILTER($F$101:$F$108,($G$101:$G$108=$N41)*($F$101:$F$108&lt;=AT$3))))))
),$L$8,""))</f>
        <v/>
      </c>
      <c r="AU41" s="21" cm="1">
        <f t="array" ref="AU41">IFERROR(ROUND(_xlfn.XLOOKUP(AU$3&amp;$N41,$F$3:$F$643&amp;$G$3:$G$643,$H$3:$H$643,""),2),
                   IF(OR(
                             OR(_xlfn.XMATCH(AU$3,_xlfn.ANCHORARRAY($P$3))&lt;=2,(COUNT(_xlfn.ANCHORARRAY($P$3))-_xlfn.XMATCH(AU$3,_xlfn.ANCHORARRAY($P$3))+1)&lt;=2),
                             OR(_xlfn.XMATCH($N41,_xlfn.ANCHORARRAY($N$5))&lt;=2,(COUNT(_xlfn.ANCHORARRAY($N$5))-_xlfn.XMATCH($N41,_xlfn.ANCHORARRAY($N$5))+1)&lt;=2),
OR(COUNT(_xlfn._xlws.FILTER($F$101:$F$108,($F$101:$F$108=AU$3)*($G$101:$G$108=$N41)))=1,
        ISODD(COUNT(_xlfn._xlws.SORT(_xlfn._xlws.FILTER($G$101:$G$108,($F$101:$F$108=AU$3)*($G$101:$G$108&lt;=$N41)))))),
OR(COUNT(_xlfn._xlws.FILTER($F$101:$F$108,($F$101:$F$108=AU$3)*($G$101:$G$108=$N41)))=1,
        ISODD(COUNT(_xlfn._xlws.SORT(_xlfn._xlws.FILTER($F$101:$F$108,($G$101:$G$108=$N41)*($F$101:$F$108&lt;=AU$3))))))
),$L$8,""))</f>
        <v>0</v>
      </c>
      <c r="AV41" s="21" cm="1">
        <f t="array" ref="AV41">IFERROR(ROUND(_xlfn.XLOOKUP(AV$3&amp;$N41,$F$3:$F$643&amp;$G$3:$G$643,$H$3:$H$643,""),2),
                   IF(OR(
                             OR(_xlfn.XMATCH(AV$3,_xlfn.ANCHORARRAY($P$3))&lt;=2,(COUNT(_xlfn.ANCHORARRAY($P$3))-_xlfn.XMATCH(AV$3,_xlfn.ANCHORARRAY($P$3))+1)&lt;=2),
                             OR(_xlfn.XMATCH($N41,_xlfn.ANCHORARRAY($N$5))&lt;=2,(COUNT(_xlfn.ANCHORARRAY($N$5))-_xlfn.XMATCH($N41,_xlfn.ANCHORARRAY($N$5))+1)&lt;=2),
OR(COUNT(_xlfn._xlws.FILTER($F$101:$F$108,($F$101:$F$108=AV$3)*($G$101:$G$108=$N41)))=1,
        ISODD(COUNT(_xlfn._xlws.SORT(_xlfn._xlws.FILTER($G$101:$G$108,($F$101:$F$108=AV$3)*($G$101:$G$108&lt;=$N41)))))),
OR(COUNT(_xlfn._xlws.FILTER($F$101:$F$108,($F$101:$F$108=AV$3)*($G$101:$G$108=$N41)))=1,
        ISODD(COUNT(_xlfn._xlws.SORT(_xlfn._xlws.FILTER($F$101:$F$108,($G$101:$G$108=$N41)*($F$101:$F$108&lt;=AV$3))))))
),$L$8,""))</f>
        <v>-9</v>
      </c>
      <c r="AW41" s="21" cm="1">
        <f t="array" ref="AW41">IFERROR(ROUND(_xlfn.XLOOKUP(AW$3&amp;$N41,$F$3:$F$643&amp;$G$3:$G$643,$H$3:$H$643,""),2),
                   IF(OR(
                             OR(_xlfn.XMATCH(AW$3,_xlfn.ANCHORARRAY($P$3))&lt;=2,(COUNT(_xlfn.ANCHORARRAY($P$3))-_xlfn.XMATCH(AW$3,_xlfn.ANCHORARRAY($P$3))+1)&lt;=2),
                             OR(_xlfn.XMATCH($N41,_xlfn.ANCHORARRAY($N$5))&lt;=2,(COUNT(_xlfn.ANCHORARRAY($N$5))-_xlfn.XMATCH($N41,_xlfn.ANCHORARRAY($N$5))+1)&lt;=2),
OR(COUNT(_xlfn._xlws.FILTER($F$101:$F$108,($F$101:$F$108=AW$3)*($G$101:$G$108=$N41)))=1,
        ISODD(COUNT(_xlfn._xlws.SORT(_xlfn._xlws.FILTER($G$101:$G$108,($F$101:$F$108=AW$3)*($G$101:$G$108&lt;=$N41)))))),
OR(COUNT(_xlfn._xlws.FILTER($F$101:$F$108,($F$101:$F$108=AW$3)*($G$101:$G$108=$N41)))=1,
        ISODD(COUNT(_xlfn._xlws.SORT(_xlfn._xlws.FILTER($F$101:$F$108,($G$101:$G$108=$N41)*($F$101:$F$108&lt;=AW$3))))))
),$L$8,""))</f>
        <v>-9</v>
      </c>
      <c r="AX41" s="21"/>
      <c r="AY41" s="21"/>
      <c r="AZ41" s="15"/>
      <c r="BA41" s="77"/>
      <c r="BB41" s="98" t="str">
        <f t="shared" si="5"/>
        <v xml:space="preserve">-9-901.31.72.500.40.40-9-9; </v>
      </c>
      <c r="BC41" s="98" t="s">
        <v>594</v>
      </c>
      <c r="BD41" s="77"/>
      <c r="BE41" s="77"/>
      <c r="BF41" s="77"/>
      <c r="BG41" s="77"/>
      <c r="BH41" s="77"/>
      <c r="BK41" s="7">
        <v>39</v>
      </c>
    </row>
    <row r="42" spans="2:63" ht="20.100000000000001" customHeight="1" x14ac:dyDescent="0.3">
      <c r="B42" s="81" t="s">
        <v>512</v>
      </c>
      <c r="C42" s="17">
        <f t="shared" si="1"/>
        <v>49.675400000000003</v>
      </c>
      <c r="D42" s="18">
        <f t="shared" si="1"/>
        <v>106.12090000000001</v>
      </c>
      <c r="E42" s="64">
        <f t="shared" si="1"/>
        <v>-9</v>
      </c>
      <c r="F42" s="17">
        <f t="shared" si="2"/>
        <v>6.65</v>
      </c>
      <c r="G42" s="18">
        <f t="shared" si="3"/>
        <v>1.07</v>
      </c>
      <c r="H42" s="19">
        <f t="shared" si="4"/>
        <v>-9</v>
      </c>
      <c r="I42" s="8" t="str" cm="1">
        <f t="array" ref="I42">_xlfn.CONCAT(ROUND(F42:H42,2)&amp;", ")</f>
        <v xml:space="preserve">6.65, 1.07, -9, </v>
      </c>
      <c r="J42" s="8"/>
      <c r="L42"/>
      <c r="N42" s="31">
        <v>1.07</v>
      </c>
      <c r="O42" s="15"/>
      <c r="P42" s="21" cm="1">
        <f t="array" ref="P42">IFERROR(ROUND(_xlfn.XLOOKUP(P$3&amp;$N42,$F$3:$F$643&amp;$G$3:$G$643,$H$3:$H$643,""),2),
                   IF(OR(
                             OR(_xlfn.XMATCH(P$3,_xlfn.ANCHORARRAY($P$3))&lt;=2,(COUNT(_xlfn.ANCHORARRAY($P$3))-_xlfn.XMATCH(P$3,_xlfn.ANCHORARRAY($P$3))+1)&lt;=2),
                             OR(_xlfn.XMATCH($N42,_xlfn.ANCHORARRAY($N$5))&lt;=2,(COUNT(_xlfn.ANCHORARRAY($N$5))-_xlfn.XMATCH($N42,_xlfn.ANCHORARRAY($N$5))+1)&lt;=2),
OR(COUNT(_xlfn._xlws.FILTER($F$101:$F$108,($F$101:$F$108=P$3)*($G$101:$G$108=$N42)))=1,
        ISODD(COUNT(_xlfn._xlws.SORT(_xlfn._xlws.FILTER($G$101:$G$108,($F$101:$F$108=P$3)*($G$101:$G$108&lt;=$N42)))))),
OR(COUNT(_xlfn._xlws.FILTER($F$101:$F$108,($F$101:$F$108=P$3)*($G$101:$G$108=$N42)))=1,
        ISODD(COUNT(_xlfn._xlws.SORT(_xlfn._xlws.FILTER($F$101:$F$108,($G$101:$G$108=$N42)*($F$101:$F$108&lt;=P$3))))))
),$L$8,""))</f>
        <v>-9</v>
      </c>
      <c r="Q42" s="21" cm="1">
        <f t="array" ref="Q42">IFERROR(ROUND(_xlfn.XLOOKUP(Q$3&amp;$N42,$F$3:$F$643&amp;$G$3:$G$643,$H$3:$H$643,""),2),
                   IF(OR(
                             OR(_xlfn.XMATCH(Q$3,_xlfn.ANCHORARRAY($P$3))&lt;=2,(COUNT(_xlfn.ANCHORARRAY($P$3))-_xlfn.XMATCH(Q$3,_xlfn.ANCHORARRAY($P$3))+1)&lt;=2),
                             OR(_xlfn.XMATCH($N42,_xlfn.ANCHORARRAY($N$5))&lt;=2,(COUNT(_xlfn.ANCHORARRAY($N$5))-_xlfn.XMATCH($N42,_xlfn.ANCHORARRAY($N$5))+1)&lt;=2),
OR(COUNT(_xlfn._xlws.FILTER($F$101:$F$108,($F$101:$F$108=Q$3)*($G$101:$G$108=$N42)))=1,
        ISODD(COUNT(_xlfn._xlws.SORT(_xlfn._xlws.FILTER($G$101:$G$108,($F$101:$F$108=Q$3)*($G$101:$G$108&lt;=$N42)))))),
OR(COUNT(_xlfn._xlws.FILTER($F$101:$F$108,($F$101:$F$108=Q$3)*($G$101:$G$108=$N42)))=1,
        ISODD(COUNT(_xlfn._xlws.SORT(_xlfn._xlws.FILTER($F$101:$F$108,($G$101:$G$108=$N42)*($F$101:$F$108&lt;=Q$3))))))
),$L$8,""))</f>
        <v>-9</v>
      </c>
      <c r="R42" s="21" t="str" cm="1">
        <f t="array" ref="R42">IFERROR(ROUND(_xlfn.XLOOKUP(R$3&amp;$N42,$F$3:$F$643&amp;$G$3:$G$643,$H$3:$H$643,""),2),
                   IF(OR(
                             OR(_xlfn.XMATCH(R$3,_xlfn.ANCHORARRAY($P$3))&lt;=2,(COUNT(_xlfn.ANCHORARRAY($P$3))-_xlfn.XMATCH(R$3,_xlfn.ANCHORARRAY($P$3))+1)&lt;=2),
                             OR(_xlfn.XMATCH($N42,_xlfn.ANCHORARRAY($N$5))&lt;=2,(COUNT(_xlfn.ANCHORARRAY($N$5))-_xlfn.XMATCH($N42,_xlfn.ANCHORARRAY($N$5))+1)&lt;=2),
OR(COUNT(_xlfn._xlws.FILTER($F$101:$F$108,($F$101:$F$108=R$3)*($G$101:$G$108=$N42)))=1,
        ISODD(COUNT(_xlfn._xlws.SORT(_xlfn._xlws.FILTER($G$101:$G$108,($F$101:$F$108=R$3)*($G$101:$G$108&lt;=$N42)))))),
OR(COUNT(_xlfn._xlws.FILTER($F$101:$F$108,($F$101:$F$108=R$3)*($G$101:$G$108=$N42)))=1,
        ISODD(COUNT(_xlfn._xlws.SORT(_xlfn._xlws.FILTER($F$101:$F$108,($G$101:$G$108=$N42)*($F$101:$F$108&lt;=R$3))))))
),$L$8,""))</f>
        <v/>
      </c>
      <c r="S42" s="21" t="str" cm="1">
        <f t="array" ref="S42">IFERROR(ROUND(_xlfn.XLOOKUP(S$3&amp;$N42,$F$3:$F$643&amp;$G$3:$G$643,$H$3:$H$643,""),2),
                   IF(OR(
                             OR(_xlfn.XMATCH(S$3,_xlfn.ANCHORARRAY($P$3))&lt;=2,(COUNT(_xlfn.ANCHORARRAY($P$3))-_xlfn.XMATCH(S$3,_xlfn.ANCHORARRAY($P$3))+1)&lt;=2),
                             OR(_xlfn.XMATCH($N42,_xlfn.ANCHORARRAY($N$5))&lt;=2,(COUNT(_xlfn.ANCHORARRAY($N$5))-_xlfn.XMATCH($N42,_xlfn.ANCHORARRAY($N$5))+1)&lt;=2),
OR(COUNT(_xlfn._xlws.FILTER($F$101:$F$108,($F$101:$F$108=S$3)*($G$101:$G$108=$N42)))=1,
        ISODD(COUNT(_xlfn._xlws.SORT(_xlfn._xlws.FILTER($G$101:$G$108,($F$101:$F$108=S$3)*($G$101:$G$108&lt;=$N42)))))),
OR(COUNT(_xlfn._xlws.FILTER($F$101:$F$108,($F$101:$F$108=S$3)*($G$101:$G$108=$N42)))=1,
        ISODD(COUNT(_xlfn._xlws.SORT(_xlfn._xlws.FILTER($F$101:$F$108,($G$101:$G$108=$N42)*($F$101:$F$108&lt;=S$3))))))
),$L$8,""))</f>
        <v/>
      </c>
      <c r="T42" s="21" t="str" cm="1">
        <f t="array" ref="T42">IFERROR(ROUND(_xlfn.XLOOKUP(T$3&amp;$N42,$F$3:$F$643&amp;$G$3:$G$643,$H$3:$H$643,""),2),
                   IF(OR(
                             OR(_xlfn.XMATCH(T$3,_xlfn.ANCHORARRAY($P$3))&lt;=2,(COUNT(_xlfn.ANCHORARRAY($P$3))-_xlfn.XMATCH(T$3,_xlfn.ANCHORARRAY($P$3))+1)&lt;=2),
                             OR(_xlfn.XMATCH($N42,_xlfn.ANCHORARRAY($N$5))&lt;=2,(COUNT(_xlfn.ANCHORARRAY($N$5))-_xlfn.XMATCH($N42,_xlfn.ANCHORARRAY($N$5))+1)&lt;=2),
OR(COUNT(_xlfn._xlws.FILTER($F$101:$F$108,($F$101:$F$108=T$3)*($G$101:$G$108=$N42)))=1,
        ISODD(COUNT(_xlfn._xlws.SORT(_xlfn._xlws.FILTER($G$101:$G$108,($F$101:$F$108=T$3)*($G$101:$G$108&lt;=$N42)))))),
OR(COUNT(_xlfn._xlws.FILTER($F$101:$F$108,($F$101:$F$108=T$3)*($G$101:$G$108=$N42)))=1,
        ISODD(COUNT(_xlfn._xlws.SORT(_xlfn._xlws.FILTER($F$101:$F$108,($G$101:$G$108=$N42)*($F$101:$F$108&lt;=T$3))))))
),$L$8,""))</f>
        <v/>
      </c>
      <c r="U42" s="21" t="str" cm="1">
        <f t="array" ref="U42">IFERROR(ROUND(_xlfn.XLOOKUP(U$3&amp;$N42,$F$3:$F$643&amp;$G$3:$G$643,$H$3:$H$643,""),2),
                   IF(OR(
                             OR(_xlfn.XMATCH(U$3,_xlfn.ANCHORARRAY($P$3))&lt;=2,(COUNT(_xlfn.ANCHORARRAY($P$3))-_xlfn.XMATCH(U$3,_xlfn.ANCHORARRAY($P$3))+1)&lt;=2),
                             OR(_xlfn.XMATCH($N42,_xlfn.ANCHORARRAY($N$5))&lt;=2,(COUNT(_xlfn.ANCHORARRAY($N$5))-_xlfn.XMATCH($N42,_xlfn.ANCHORARRAY($N$5))+1)&lt;=2),
OR(COUNT(_xlfn._xlws.FILTER($F$101:$F$108,($F$101:$F$108=U$3)*($G$101:$G$108=$N42)))=1,
        ISODD(COUNT(_xlfn._xlws.SORT(_xlfn._xlws.FILTER($G$101:$G$108,($F$101:$F$108=U$3)*($G$101:$G$108&lt;=$N42)))))),
OR(COUNT(_xlfn._xlws.FILTER($F$101:$F$108,($F$101:$F$108=U$3)*($G$101:$G$108=$N42)))=1,
        ISODD(COUNT(_xlfn._xlws.SORT(_xlfn._xlws.FILTER($F$101:$F$108,($G$101:$G$108=$N42)*($F$101:$F$108&lt;=U$3))))))
),$L$8,""))</f>
        <v/>
      </c>
      <c r="V42" s="21" t="str" cm="1">
        <f t="array" ref="V42">IFERROR(ROUND(_xlfn.XLOOKUP(V$3&amp;$N42,$F$3:$F$643&amp;$G$3:$G$643,$H$3:$H$643,""),2),
                   IF(OR(
                             OR(_xlfn.XMATCH(V$3,_xlfn.ANCHORARRAY($P$3))&lt;=2,(COUNT(_xlfn.ANCHORARRAY($P$3))-_xlfn.XMATCH(V$3,_xlfn.ANCHORARRAY($P$3))+1)&lt;=2),
                             OR(_xlfn.XMATCH($N42,_xlfn.ANCHORARRAY($N$5))&lt;=2,(COUNT(_xlfn.ANCHORARRAY($N$5))-_xlfn.XMATCH($N42,_xlfn.ANCHORARRAY($N$5))+1)&lt;=2),
OR(COUNT(_xlfn._xlws.FILTER($F$101:$F$108,($F$101:$F$108=V$3)*($G$101:$G$108=$N42)))=1,
        ISODD(COUNT(_xlfn._xlws.SORT(_xlfn._xlws.FILTER($G$101:$G$108,($F$101:$F$108=V$3)*($G$101:$G$108&lt;=$N42)))))),
OR(COUNT(_xlfn._xlws.FILTER($F$101:$F$108,($F$101:$F$108=V$3)*($G$101:$G$108=$N42)))=1,
        ISODD(COUNT(_xlfn._xlws.SORT(_xlfn._xlws.FILTER($F$101:$F$108,($G$101:$G$108=$N42)*($F$101:$F$108&lt;=V$3))))))
),$L$8,""))</f>
        <v/>
      </c>
      <c r="W42" s="21" t="str" cm="1">
        <f t="array" ref="W42">IFERROR(ROUND(_xlfn.XLOOKUP(W$3&amp;$N42,$F$3:$F$643&amp;$G$3:$G$643,$H$3:$H$643,""),2),
                   IF(OR(
                             OR(_xlfn.XMATCH(W$3,_xlfn.ANCHORARRAY($P$3))&lt;=2,(COUNT(_xlfn.ANCHORARRAY($P$3))-_xlfn.XMATCH(W$3,_xlfn.ANCHORARRAY($P$3))+1)&lt;=2),
                             OR(_xlfn.XMATCH($N42,_xlfn.ANCHORARRAY($N$5))&lt;=2,(COUNT(_xlfn.ANCHORARRAY($N$5))-_xlfn.XMATCH($N42,_xlfn.ANCHORARRAY($N$5))+1)&lt;=2),
OR(COUNT(_xlfn._xlws.FILTER($F$101:$F$108,($F$101:$F$108=W$3)*($G$101:$G$108=$N42)))=1,
        ISODD(COUNT(_xlfn._xlws.SORT(_xlfn._xlws.FILTER($G$101:$G$108,($F$101:$F$108=W$3)*($G$101:$G$108&lt;=$N42)))))),
OR(COUNT(_xlfn._xlws.FILTER($F$101:$F$108,($F$101:$F$108=W$3)*($G$101:$G$108=$N42)))=1,
        ISODD(COUNT(_xlfn._xlws.SORT(_xlfn._xlws.FILTER($F$101:$F$108,($G$101:$G$108=$N42)*($F$101:$F$108&lt;=W$3))))))
),$L$8,""))</f>
        <v/>
      </c>
      <c r="X42" s="21" t="str" cm="1">
        <f t="array" ref="X42">IFERROR(ROUND(_xlfn.XLOOKUP(X$3&amp;$N42,$F$3:$F$643&amp;$G$3:$G$643,$H$3:$H$643,""),2),
                   IF(OR(
                             OR(_xlfn.XMATCH(X$3,_xlfn.ANCHORARRAY($P$3))&lt;=2,(COUNT(_xlfn.ANCHORARRAY($P$3))-_xlfn.XMATCH(X$3,_xlfn.ANCHORARRAY($P$3))+1)&lt;=2),
                             OR(_xlfn.XMATCH($N42,_xlfn.ANCHORARRAY($N$5))&lt;=2,(COUNT(_xlfn.ANCHORARRAY($N$5))-_xlfn.XMATCH($N42,_xlfn.ANCHORARRAY($N$5))+1)&lt;=2),
OR(COUNT(_xlfn._xlws.FILTER($F$101:$F$108,($F$101:$F$108=X$3)*($G$101:$G$108=$N42)))=1,
        ISODD(COUNT(_xlfn._xlws.SORT(_xlfn._xlws.FILTER($G$101:$G$108,($F$101:$F$108=X$3)*($G$101:$G$108&lt;=$N42)))))),
OR(COUNT(_xlfn._xlws.FILTER($F$101:$F$108,($F$101:$F$108=X$3)*($G$101:$G$108=$N42)))=1,
        ISODD(COUNT(_xlfn._xlws.SORT(_xlfn._xlws.FILTER($F$101:$F$108,($G$101:$G$108=$N42)*($F$101:$F$108&lt;=X$3))))))
),$L$8,""))</f>
        <v/>
      </c>
      <c r="Y42" s="21" t="str" cm="1">
        <f t="array" ref="Y42">IFERROR(ROUND(_xlfn.XLOOKUP(Y$3&amp;$N42,$F$3:$F$643&amp;$G$3:$G$643,$H$3:$H$643,""),2),
                   IF(OR(
                             OR(_xlfn.XMATCH(Y$3,_xlfn.ANCHORARRAY($P$3))&lt;=2,(COUNT(_xlfn.ANCHORARRAY($P$3))-_xlfn.XMATCH(Y$3,_xlfn.ANCHORARRAY($P$3))+1)&lt;=2),
                             OR(_xlfn.XMATCH($N42,_xlfn.ANCHORARRAY($N$5))&lt;=2,(COUNT(_xlfn.ANCHORARRAY($N$5))-_xlfn.XMATCH($N42,_xlfn.ANCHORARRAY($N$5))+1)&lt;=2),
OR(COUNT(_xlfn._xlws.FILTER($F$101:$F$108,($F$101:$F$108=Y$3)*($G$101:$G$108=$N42)))=1,
        ISODD(COUNT(_xlfn._xlws.SORT(_xlfn._xlws.FILTER($G$101:$G$108,($F$101:$F$108=Y$3)*($G$101:$G$108&lt;=$N42)))))),
OR(COUNT(_xlfn._xlws.FILTER($F$101:$F$108,($F$101:$F$108=Y$3)*($G$101:$G$108=$N42)))=1,
        ISODD(COUNT(_xlfn._xlws.SORT(_xlfn._xlws.FILTER($F$101:$F$108,($G$101:$G$108=$N42)*($F$101:$F$108&lt;=Y$3))))))
),$L$8,""))</f>
        <v/>
      </c>
      <c r="Z42" s="21" t="str" cm="1">
        <f t="array" ref="Z42">IFERROR(ROUND(_xlfn.XLOOKUP(Z$3&amp;$N42,$F$3:$F$643&amp;$G$3:$G$643,$H$3:$H$643,""),2),
                   IF(OR(
                             OR(_xlfn.XMATCH(Z$3,_xlfn.ANCHORARRAY($P$3))&lt;=2,(COUNT(_xlfn.ANCHORARRAY($P$3))-_xlfn.XMATCH(Z$3,_xlfn.ANCHORARRAY($P$3))+1)&lt;=2),
                             OR(_xlfn.XMATCH($N42,_xlfn.ANCHORARRAY($N$5))&lt;=2,(COUNT(_xlfn.ANCHORARRAY($N$5))-_xlfn.XMATCH($N42,_xlfn.ANCHORARRAY($N$5))+1)&lt;=2),
OR(COUNT(_xlfn._xlws.FILTER($F$101:$F$108,($F$101:$F$108=Z$3)*($G$101:$G$108=$N42)))=1,
        ISODD(COUNT(_xlfn._xlws.SORT(_xlfn._xlws.FILTER($G$101:$G$108,($F$101:$F$108=Z$3)*($G$101:$G$108&lt;=$N42)))))),
OR(COUNT(_xlfn._xlws.FILTER($F$101:$F$108,($F$101:$F$108=Z$3)*($G$101:$G$108=$N42)))=1,
        ISODD(COUNT(_xlfn._xlws.SORT(_xlfn._xlws.FILTER($F$101:$F$108,($G$101:$G$108=$N42)*($F$101:$F$108&lt;=Z$3))))))
),$L$8,""))</f>
        <v/>
      </c>
      <c r="AA42" s="21" t="str" cm="1">
        <f t="array" ref="AA42">IFERROR(ROUND(_xlfn.XLOOKUP(AA$3&amp;$N42,$F$3:$F$643&amp;$G$3:$G$643,$H$3:$H$643,""),2),
                   IF(OR(
                             OR(_xlfn.XMATCH(AA$3,_xlfn.ANCHORARRAY($P$3))&lt;=2,(COUNT(_xlfn.ANCHORARRAY($P$3))-_xlfn.XMATCH(AA$3,_xlfn.ANCHORARRAY($P$3))+1)&lt;=2),
                             OR(_xlfn.XMATCH($N42,_xlfn.ANCHORARRAY($N$5))&lt;=2,(COUNT(_xlfn.ANCHORARRAY($N$5))-_xlfn.XMATCH($N42,_xlfn.ANCHORARRAY($N$5))+1)&lt;=2),
OR(COUNT(_xlfn._xlws.FILTER($F$101:$F$108,($F$101:$F$108=AA$3)*($G$101:$G$108=$N42)))=1,
        ISODD(COUNT(_xlfn._xlws.SORT(_xlfn._xlws.FILTER($G$101:$G$108,($F$101:$F$108=AA$3)*($G$101:$G$108&lt;=$N42)))))),
OR(COUNT(_xlfn._xlws.FILTER($F$101:$F$108,($F$101:$F$108=AA$3)*($G$101:$G$108=$N42)))=1,
        ISODD(COUNT(_xlfn._xlws.SORT(_xlfn._xlws.FILTER($F$101:$F$108,($G$101:$G$108=$N42)*($F$101:$F$108&lt;=AA$3))))))
),$L$8,""))</f>
        <v/>
      </c>
      <c r="AB42" s="21" t="str" cm="1">
        <f t="array" ref="AB42">IFERROR(ROUND(_xlfn.XLOOKUP(AB$3&amp;$N42,$F$3:$F$643&amp;$G$3:$G$643,$H$3:$H$643,""),2),
                   IF(OR(
                             OR(_xlfn.XMATCH(AB$3,_xlfn.ANCHORARRAY($P$3))&lt;=2,(COUNT(_xlfn.ANCHORARRAY($P$3))-_xlfn.XMATCH(AB$3,_xlfn.ANCHORARRAY($P$3))+1)&lt;=2),
                             OR(_xlfn.XMATCH($N42,_xlfn.ANCHORARRAY($N$5))&lt;=2,(COUNT(_xlfn.ANCHORARRAY($N$5))-_xlfn.XMATCH($N42,_xlfn.ANCHORARRAY($N$5))+1)&lt;=2),
OR(COUNT(_xlfn._xlws.FILTER($F$101:$F$108,($F$101:$F$108=AB$3)*($G$101:$G$108=$N42)))=1,
        ISODD(COUNT(_xlfn._xlws.SORT(_xlfn._xlws.FILTER($G$101:$G$108,($F$101:$F$108=AB$3)*($G$101:$G$108&lt;=$N42)))))),
OR(COUNT(_xlfn._xlws.FILTER($F$101:$F$108,($F$101:$F$108=AB$3)*($G$101:$G$108=$N42)))=1,
        ISODD(COUNT(_xlfn._xlws.SORT(_xlfn._xlws.FILTER($F$101:$F$108,($G$101:$G$108=$N42)*($F$101:$F$108&lt;=AB$3))))))
),$L$8,""))</f>
        <v/>
      </c>
      <c r="AC42" s="21" t="str" cm="1">
        <f t="array" ref="AC42">IFERROR(ROUND(_xlfn.XLOOKUP(AC$3&amp;$N42,$F$3:$F$643&amp;$G$3:$G$643,$H$3:$H$643,""),2),
                   IF(OR(
                             OR(_xlfn.XMATCH(AC$3,_xlfn.ANCHORARRAY($P$3))&lt;=2,(COUNT(_xlfn.ANCHORARRAY($P$3))-_xlfn.XMATCH(AC$3,_xlfn.ANCHORARRAY($P$3))+1)&lt;=2),
                             OR(_xlfn.XMATCH($N42,_xlfn.ANCHORARRAY($N$5))&lt;=2,(COUNT(_xlfn.ANCHORARRAY($N$5))-_xlfn.XMATCH($N42,_xlfn.ANCHORARRAY($N$5))+1)&lt;=2),
OR(COUNT(_xlfn._xlws.FILTER($F$101:$F$108,($F$101:$F$108=AC$3)*($G$101:$G$108=$N42)))=1,
        ISODD(COUNT(_xlfn._xlws.SORT(_xlfn._xlws.FILTER($G$101:$G$108,($F$101:$F$108=AC$3)*($G$101:$G$108&lt;=$N42)))))),
OR(COUNT(_xlfn._xlws.FILTER($F$101:$F$108,($F$101:$F$108=AC$3)*($G$101:$G$108=$N42)))=1,
        ISODD(COUNT(_xlfn._xlws.SORT(_xlfn._xlws.FILTER($F$101:$F$108,($G$101:$G$108=$N42)*($F$101:$F$108&lt;=AC$3))))))
),$L$8,""))</f>
        <v/>
      </c>
      <c r="AD42" s="21" t="str" cm="1">
        <f t="array" ref="AD42">IFERROR(ROUND(_xlfn.XLOOKUP(AD$3&amp;$N42,$F$3:$F$643&amp;$G$3:$G$643,$H$3:$H$643,""),2),
                   IF(OR(
                             OR(_xlfn.XMATCH(AD$3,_xlfn.ANCHORARRAY($P$3))&lt;=2,(COUNT(_xlfn.ANCHORARRAY($P$3))-_xlfn.XMATCH(AD$3,_xlfn.ANCHORARRAY($P$3))+1)&lt;=2),
                             OR(_xlfn.XMATCH($N42,_xlfn.ANCHORARRAY($N$5))&lt;=2,(COUNT(_xlfn.ANCHORARRAY($N$5))-_xlfn.XMATCH($N42,_xlfn.ANCHORARRAY($N$5))+1)&lt;=2),
OR(COUNT(_xlfn._xlws.FILTER($F$101:$F$108,($F$101:$F$108=AD$3)*($G$101:$G$108=$N42)))=1,
        ISODD(COUNT(_xlfn._xlws.SORT(_xlfn._xlws.FILTER($G$101:$G$108,($F$101:$F$108=AD$3)*($G$101:$G$108&lt;=$N42)))))),
OR(COUNT(_xlfn._xlws.FILTER($F$101:$F$108,($F$101:$F$108=AD$3)*($G$101:$G$108=$N42)))=1,
        ISODD(COUNT(_xlfn._xlws.SORT(_xlfn._xlws.FILTER($F$101:$F$108,($G$101:$G$108=$N42)*($F$101:$F$108&lt;=AD$3))))))
),$L$8,""))</f>
        <v/>
      </c>
      <c r="AE42" s="21" t="str" cm="1">
        <f t="array" ref="AE42">IFERROR(ROUND(_xlfn.XLOOKUP(AE$3&amp;$N42,$F$3:$F$643&amp;$G$3:$G$643,$H$3:$H$643,""),2),
                   IF(OR(
                             OR(_xlfn.XMATCH(AE$3,_xlfn.ANCHORARRAY($P$3))&lt;=2,(COUNT(_xlfn.ANCHORARRAY($P$3))-_xlfn.XMATCH(AE$3,_xlfn.ANCHORARRAY($P$3))+1)&lt;=2),
                             OR(_xlfn.XMATCH($N42,_xlfn.ANCHORARRAY($N$5))&lt;=2,(COUNT(_xlfn.ANCHORARRAY($N$5))-_xlfn.XMATCH($N42,_xlfn.ANCHORARRAY($N$5))+1)&lt;=2),
OR(COUNT(_xlfn._xlws.FILTER($F$101:$F$108,($F$101:$F$108=AE$3)*($G$101:$G$108=$N42)))=1,
        ISODD(COUNT(_xlfn._xlws.SORT(_xlfn._xlws.FILTER($G$101:$G$108,($F$101:$F$108=AE$3)*($G$101:$G$108&lt;=$N42)))))),
OR(COUNT(_xlfn._xlws.FILTER($F$101:$F$108,($F$101:$F$108=AE$3)*($G$101:$G$108=$N42)))=1,
        ISODD(COUNT(_xlfn._xlws.SORT(_xlfn._xlws.FILTER($F$101:$F$108,($G$101:$G$108=$N42)*($F$101:$F$108&lt;=AE$3))))))
),$L$8,""))</f>
        <v/>
      </c>
      <c r="AF42" s="21" t="str" cm="1">
        <f t="array" ref="AF42">IFERROR(ROUND(_xlfn.XLOOKUP(AF$3&amp;$N42,$F$3:$F$643&amp;$G$3:$G$643,$H$3:$H$643,""),2),
                   IF(OR(
                             OR(_xlfn.XMATCH(AF$3,_xlfn.ANCHORARRAY($P$3))&lt;=2,(COUNT(_xlfn.ANCHORARRAY($P$3))-_xlfn.XMATCH(AF$3,_xlfn.ANCHORARRAY($P$3))+1)&lt;=2),
                             OR(_xlfn.XMATCH($N42,_xlfn.ANCHORARRAY($N$5))&lt;=2,(COUNT(_xlfn.ANCHORARRAY($N$5))-_xlfn.XMATCH($N42,_xlfn.ANCHORARRAY($N$5))+1)&lt;=2),
OR(COUNT(_xlfn._xlws.FILTER($F$101:$F$108,($F$101:$F$108=AF$3)*($G$101:$G$108=$N42)))=1,
        ISODD(COUNT(_xlfn._xlws.SORT(_xlfn._xlws.FILTER($G$101:$G$108,($F$101:$F$108=AF$3)*($G$101:$G$108&lt;=$N42)))))),
OR(COUNT(_xlfn._xlws.FILTER($F$101:$F$108,($F$101:$F$108=AF$3)*($G$101:$G$108=$N42)))=1,
        ISODD(COUNT(_xlfn._xlws.SORT(_xlfn._xlws.FILTER($F$101:$F$108,($G$101:$G$108=$N42)*($F$101:$F$108&lt;=AF$3))))))
),$L$8,""))</f>
        <v/>
      </c>
      <c r="AG42" s="21" t="str" cm="1">
        <f t="array" ref="AG42">IFERROR(ROUND(_xlfn.XLOOKUP(AG$3&amp;$N42,$F$3:$F$643&amp;$G$3:$G$643,$H$3:$H$643,""),2),
                   IF(OR(
                             OR(_xlfn.XMATCH(AG$3,_xlfn.ANCHORARRAY($P$3))&lt;=2,(COUNT(_xlfn.ANCHORARRAY($P$3))-_xlfn.XMATCH(AG$3,_xlfn.ANCHORARRAY($P$3))+1)&lt;=2),
                             OR(_xlfn.XMATCH($N42,_xlfn.ANCHORARRAY($N$5))&lt;=2,(COUNT(_xlfn.ANCHORARRAY($N$5))-_xlfn.XMATCH($N42,_xlfn.ANCHORARRAY($N$5))+1)&lt;=2),
OR(COUNT(_xlfn._xlws.FILTER($F$101:$F$108,($F$101:$F$108=AG$3)*($G$101:$G$108=$N42)))=1,
        ISODD(COUNT(_xlfn._xlws.SORT(_xlfn._xlws.FILTER($G$101:$G$108,($F$101:$F$108=AG$3)*($G$101:$G$108&lt;=$N42)))))),
OR(COUNT(_xlfn._xlws.FILTER($F$101:$F$108,($F$101:$F$108=AG$3)*($G$101:$G$108=$N42)))=1,
        ISODD(COUNT(_xlfn._xlws.SORT(_xlfn._xlws.FILTER($F$101:$F$108,($G$101:$G$108=$N42)*($F$101:$F$108&lt;=AG$3))))))
),$L$8,""))</f>
        <v/>
      </c>
      <c r="AH42" s="21" t="str" cm="1">
        <f t="array" ref="AH42">IFERROR(ROUND(_xlfn.XLOOKUP(AH$3&amp;$N42,$F$3:$F$643&amp;$G$3:$G$643,$H$3:$H$643,""),2),
                   IF(OR(
                             OR(_xlfn.XMATCH(AH$3,_xlfn.ANCHORARRAY($P$3))&lt;=2,(COUNT(_xlfn.ANCHORARRAY($P$3))-_xlfn.XMATCH(AH$3,_xlfn.ANCHORARRAY($P$3))+1)&lt;=2),
                             OR(_xlfn.XMATCH($N42,_xlfn.ANCHORARRAY($N$5))&lt;=2,(COUNT(_xlfn.ANCHORARRAY($N$5))-_xlfn.XMATCH($N42,_xlfn.ANCHORARRAY($N$5))+1)&lt;=2),
OR(COUNT(_xlfn._xlws.FILTER($F$101:$F$108,($F$101:$F$108=AH$3)*($G$101:$G$108=$N42)))=1,
        ISODD(COUNT(_xlfn._xlws.SORT(_xlfn._xlws.FILTER($G$101:$G$108,($F$101:$F$108=AH$3)*($G$101:$G$108&lt;=$N42)))))),
OR(COUNT(_xlfn._xlws.FILTER($F$101:$F$108,($F$101:$F$108=AH$3)*($G$101:$G$108=$N42)))=1,
        ISODD(COUNT(_xlfn._xlws.SORT(_xlfn._xlws.FILTER($F$101:$F$108,($G$101:$G$108=$N42)*($F$101:$F$108&lt;=AH$3))))))
),$L$8,""))</f>
        <v/>
      </c>
      <c r="AI42" s="21" t="str" cm="1">
        <f t="array" ref="AI42">IFERROR(ROUND(_xlfn.XLOOKUP(AI$3&amp;$N42,$F$3:$F$643&amp;$G$3:$G$643,$H$3:$H$643,""),2),
                   IF(OR(
                             OR(_xlfn.XMATCH(AI$3,_xlfn.ANCHORARRAY($P$3))&lt;=2,(COUNT(_xlfn.ANCHORARRAY($P$3))-_xlfn.XMATCH(AI$3,_xlfn.ANCHORARRAY($P$3))+1)&lt;=2),
                             OR(_xlfn.XMATCH($N42,_xlfn.ANCHORARRAY($N$5))&lt;=2,(COUNT(_xlfn.ANCHORARRAY($N$5))-_xlfn.XMATCH($N42,_xlfn.ANCHORARRAY($N$5))+1)&lt;=2),
OR(COUNT(_xlfn._xlws.FILTER($F$101:$F$108,($F$101:$F$108=AI$3)*($G$101:$G$108=$N42)))=1,
        ISODD(COUNT(_xlfn._xlws.SORT(_xlfn._xlws.FILTER($G$101:$G$108,($F$101:$F$108=AI$3)*($G$101:$G$108&lt;=$N42)))))),
OR(COUNT(_xlfn._xlws.FILTER($F$101:$F$108,($F$101:$F$108=AI$3)*($G$101:$G$108=$N42)))=1,
        ISODD(COUNT(_xlfn._xlws.SORT(_xlfn._xlws.FILTER($F$101:$F$108,($G$101:$G$108=$N42)*($F$101:$F$108&lt;=AI$3))))))
),$L$8,""))</f>
        <v/>
      </c>
      <c r="AJ42" s="21" t="str" cm="1">
        <f t="array" ref="AJ42">IFERROR(ROUND(_xlfn.XLOOKUP(AJ$3&amp;$N42,$F$3:$F$643&amp;$G$3:$G$643,$H$3:$H$643,""),2),
                   IF(OR(
                             OR(_xlfn.XMATCH(AJ$3,_xlfn.ANCHORARRAY($P$3))&lt;=2,(COUNT(_xlfn.ANCHORARRAY($P$3))-_xlfn.XMATCH(AJ$3,_xlfn.ANCHORARRAY($P$3))+1)&lt;=2),
                             OR(_xlfn.XMATCH($N42,_xlfn.ANCHORARRAY($N$5))&lt;=2,(COUNT(_xlfn.ANCHORARRAY($N$5))-_xlfn.XMATCH($N42,_xlfn.ANCHORARRAY($N$5))+1)&lt;=2),
OR(COUNT(_xlfn._xlws.FILTER($F$101:$F$108,($F$101:$F$108=AJ$3)*($G$101:$G$108=$N42)))=1,
        ISODD(COUNT(_xlfn._xlws.SORT(_xlfn._xlws.FILTER($G$101:$G$108,($F$101:$F$108=AJ$3)*($G$101:$G$108&lt;=$N42)))))),
OR(COUNT(_xlfn._xlws.FILTER($F$101:$F$108,($F$101:$F$108=AJ$3)*($G$101:$G$108=$N42)))=1,
        ISODD(COUNT(_xlfn._xlws.SORT(_xlfn._xlws.FILTER($F$101:$F$108,($G$101:$G$108=$N42)*($F$101:$F$108&lt;=AJ$3))))))
),$L$8,""))</f>
        <v/>
      </c>
      <c r="AK42" s="21" t="str" cm="1">
        <f t="array" ref="AK42">IFERROR(ROUND(_xlfn.XLOOKUP(AK$3&amp;$N42,$F$3:$F$643&amp;$G$3:$G$643,$H$3:$H$643,""),2),
                   IF(OR(
                             OR(_xlfn.XMATCH(AK$3,_xlfn.ANCHORARRAY($P$3))&lt;=2,(COUNT(_xlfn.ANCHORARRAY($P$3))-_xlfn.XMATCH(AK$3,_xlfn.ANCHORARRAY($P$3))+1)&lt;=2),
                             OR(_xlfn.XMATCH($N42,_xlfn.ANCHORARRAY($N$5))&lt;=2,(COUNT(_xlfn.ANCHORARRAY($N$5))-_xlfn.XMATCH($N42,_xlfn.ANCHORARRAY($N$5))+1)&lt;=2),
OR(COUNT(_xlfn._xlws.FILTER($F$101:$F$108,($F$101:$F$108=AK$3)*($G$101:$G$108=$N42)))=1,
        ISODD(COUNT(_xlfn._xlws.SORT(_xlfn._xlws.FILTER($G$101:$G$108,($F$101:$F$108=AK$3)*($G$101:$G$108&lt;=$N42)))))),
OR(COUNT(_xlfn._xlws.FILTER($F$101:$F$108,($F$101:$F$108=AK$3)*($G$101:$G$108=$N42)))=1,
        ISODD(COUNT(_xlfn._xlws.SORT(_xlfn._xlws.FILTER($F$101:$F$108,($G$101:$G$108=$N42)*($F$101:$F$108&lt;=AK$3))))))
),$L$8,""))</f>
        <v/>
      </c>
      <c r="AL42" s="21" t="str" cm="1">
        <f t="array" ref="AL42">IFERROR(ROUND(_xlfn.XLOOKUP(AL$3&amp;$N42,$F$3:$F$643&amp;$G$3:$G$643,$H$3:$H$643,""),2),
                   IF(OR(
                             OR(_xlfn.XMATCH(AL$3,_xlfn.ANCHORARRAY($P$3))&lt;=2,(COUNT(_xlfn.ANCHORARRAY($P$3))-_xlfn.XMATCH(AL$3,_xlfn.ANCHORARRAY($P$3))+1)&lt;=2),
                             OR(_xlfn.XMATCH($N42,_xlfn.ANCHORARRAY($N$5))&lt;=2,(COUNT(_xlfn.ANCHORARRAY($N$5))-_xlfn.XMATCH($N42,_xlfn.ANCHORARRAY($N$5))+1)&lt;=2),
OR(COUNT(_xlfn._xlws.FILTER($F$101:$F$108,($F$101:$F$108=AL$3)*($G$101:$G$108=$N42)))=1,
        ISODD(COUNT(_xlfn._xlws.SORT(_xlfn._xlws.FILTER($G$101:$G$108,($F$101:$F$108=AL$3)*($G$101:$G$108&lt;=$N42)))))),
OR(COUNT(_xlfn._xlws.FILTER($F$101:$F$108,($F$101:$F$108=AL$3)*($G$101:$G$108=$N42)))=1,
        ISODD(COUNT(_xlfn._xlws.SORT(_xlfn._xlws.FILTER($F$101:$F$108,($G$101:$G$108=$N42)*($F$101:$F$108&lt;=AL$3))))))
),$L$8,""))</f>
        <v/>
      </c>
      <c r="AM42" s="21" t="str" cm="1">
        <f t="array" ref="AM42">IFERROR(ROUND(_xlfn.XLOOKUP(AM$3&amp;$N42,$F$3:$F$643&amp;$G$3:$G$643,$H$3:$H$643,""),2),
                   IF(OR(
                             OR(_xlfn.XMATCH(AM$3,_xlfn.ANCHORARRAY($P$3))&lt;=2,(COUNT(_xlfn.ANCHORARRAY($P$3))-_xlfn.XMATCH(AM$3,_xlfn.ANCHORARRAY($P$3))+1)&lt;=2),
                             OR(_xlfn.XMATCH($N42,_xlfn.ANCHORARRAY($N$5))&lt;=2,(COUNT(_xlfn.ANCHORARRAY($N$5))-_xlfn.XMATCH($N42,_xlfn.ANCHORARRAY($N$5))+1)&lt;=2),
OR(COUNT(_xlfn._xlws.FILTER($F$101:$F$108,($F$101:$F$108=AM$3)*($G$101:$G$108=$N42)))=1,
        ISODD(COUNT(_xlfn._xlws.SORT(_xlfn._xlws.FILTER($G$101:$G$108,($F$101:$F$108=AM$3)*($G$101:$G$108&lt;=$N42)))))),
OR(COUNT(_xlfn._xlws.FILTER($F$101:$F$108,($F$101:$F$108=AM$3)*($G$101:$G$108=$N42)))=1,
        ISODD(COUNT(_xlfn._xlws.SORT(_xlfn._xlws.FILTER($F$101:$F$108,($G$101:$G$108=$N42)*($F$101:$F$108&lt;=AM$3))))))
),$L$8,""))</f>
        <v/>
      </c>
      <c r="AN42" s="21" t="str" cm="1">
        <f t="array" ref="AN42">IFERROR(ROUND(_xlfn.XLOOKUP(AN$3&amp;$N42,$F$3:$F$643&amp;$G$3:$G$643,$H$3:$H$643,""),2),
                   IF(OR(
                             OR(_xlfn.XMATCH(AN$3,_xlfn.ANCHORARRAY($P$3))&lt;=2,(COUNT(_xlfn.ANCHORARRAY($P$3))-_xlfn.XMATCH(AN$3,_xlfn.ANCHORARRAY($P$3))+1)&lt;=2),
                             OR(_xlfn.XMATCH($N42,_xlfn.ANCHORARRAY($N$5))&lt;=2,(COUNT(_xlfn.ANCHORARRAY($N$5))-_xlfn.XMATCH($N42,_xlfn.ANCHORARRAY($N$5))+1)&lt;=2),
OR(COUNT(_xlfn._xlws.FILTER($F$101:$F$108,($F$101:$F$108=AN$3)*($G$101:$G$108=$N42)))=1,
        ISODD(COUNT(_xlfn._xlws.SORT(_xlfn._xlws.FILTER($G$101:$G$108,($F$101:$F$108=AN$3)*($G$101:$G$108&lt;=$N42)))))),
OR(COUNT(_xlfn._xlws.FILTER($F$101:$F$108,($F$101:$F$108=AN$3)*($G$101:$G$108=$N42)))=1,
        ISODD(COUNT(_xlfn._xlws.SORT(_xlfn._xlws.FILTER($F$101:$F$108,($G$101:$G$108=$N42)*($F$101:$F$108&lt;=AN$3))))))
),$L$8,""))</f>
        <v/>
      </c>
      <c r="AO42" s="21" cm="1">
        <f t="array" ref="AO42">IFERROR(ROUND(_xlfn.XLOOKUP(AO$3&amp;$N42,$F$3:$F$643&amp;$G$3:$G$643,$H$3:$H$643,""),2),
                   IF(OR(
                             OR(_xlfn.XMATCH(AO$3,_xlfn.ANCHORARRAY($P$3))&lt;=2,(COUNT(_xlfn.ANCHORARRAY($P$3))-_xlfn.XMATCH(AO$3,_xlfn.ANCHORARRAY($P$3))+1)&lt;=2),
                             OR(_xlfn.XMATCH($N42,_xlfn.ANCHORARRAY($N$5))&lt;=2,(COUNT(_xlfn.ANCHORARRAY($N$5))-_xlfn.XMATCH($N42,_xlfn.ANCHORARRAY($N$5))+1)&lt;=2),
OR(COUNT(_xlfn._xlws.FILTER($F$101:$F$108,($F$101:$F$108=AO$3)*($G$101:$G$108=$N42)))=1,
        ISODD(COUNT(_xlfn._xlws.SORT(_xlfn._xlws.FILTER($G$101:$G$108,($F$101:$F$108=AO$3)*($G$101:$G$108&lt;=$N42)))))),
OR(COUNT(_xlfn._xlws.FILTER($F$101:$F$108,($F$101:$F$108=AO$3)*($G$101:$G$108=$N42)))=1,
        ISODD(COUNT(_xlfn._xlws.SORT(_xlfn._xlws.FILTER($F$101:$F$108,($G$101:$G$108=$N42)*($F$101:$F$108&lt;=AO$3))))))
),$L$8,""))</f>
        <v>-9</v>
      </c>
      <c r="AP42" s="21" cm="1">
        <f t="array" ref="AP42">IFERROR(ROUND(_xlfn.XLOOKUP(AP$3&amp;$N42,$F$3:$F$643&amp;$G$3:$G$643,$H$3:$H$643,""),2),
                   IF(OR(
                             OR(_xlfn.XMATCH(AP$3,_xlfn.ANCHORARRAY($P$3))&lt;=2,(COUNT(_xlfn.ANCHORARRAY($P$3))-_xlfn.XMATCH(AP$3,_xlfn.ANCHORARRAY($P$3))+1)&lt;=2),
                             OR(_xlfn.XMATCH($N42,_xlfn.ANCHORARRAY($N$5))&lt;=2,(COUNT(_xlfn.ANCHORARRAY($N$5))-_xlfn.XMATCH($N42,_xlfn.ANCHORARRAY($N$5))+1)&lt;=2),
OR(COUNT(_xlfn._xlws.FILTER($F$101:$F$108,($F$101:$F$108=AP$3)*($G$101:$G$108=$N42)))=1,
        ISODD(COUNT(_xlfn._xlws.SORT(_xlfn._xlws.FILTER($G$101:$G$108,($F$101:$F$108=AP$3)*($G$101:$G$108&lt;=$N42)))))),
OR(COUNT(_xlfn._xlws.FILTER($F$101:$F$108,($F$101:$F$108=AP$3)*($G$101:$G$108=$N42)))=1,
        ISODD(COUNT(_xlfn._xlws.SORT(_xlfn._xlws.FILTER($F$101:$F$108,($G$101:$G$108=$N42)*($F$101:$F$108&lt;=AP$3))))))
),$L$8,""))</f>
        <v>-9</v>
      </c>
      <c r="AQ42" s="21" t="str" cm="1">
        <f t="array" ref="AQ42">IFERROR(ROUND(_xlfn.XLOOKUP(AQ$3&amp;$N42,$F$3:$F$643&amp;$G$3:$G$643,$H$3:$H$643,""),2),
                   IF(OR(
                             OR(_xlfn.XMATCH(AQ$3,_xlfn.ANCHORARRAY($P$3))&lt;=2,(COUNT(_xlfn.ANCHORARRAY($P$3))-_xlfn.XMATCH(AQ$3,_xlfn.ANCHORARRAY($P$3))+1)&lt;=2),
                             OR(_xlfn.XMATCH($N42,_xlfn.ANCHORARRAY($N$5))&lt;=2,(COUNT(_xlfn.ANCHORARRAY($N$5))-_xlfn.XMATCH($N42,_xlfn.ANCHORARRAY($N$5))+1)&lt;=2),
OR(COUNT(_xlfn._xlws.FILTER($F$101:$F$108,($F$101:$F$108=AQ$3)*($G$101:$G$108=$N42)))=1,
        ISODD(COUNT(_xlfn._xlws.SORT(_xlfn._xlws.FILTER($G$101:$G$108,($F$101:$F$108=AQ$3)*($G$101:$G$108&lt;=$N42)))))),
OR(COUNT(_xlfn._xlws.FILTER($F$101:$F$108,($F$101:$F$108=AQ$3)*($G$101:$G$108=$N42)))=1,
        ISODD(COUNT(_xlfn._xlws.SORT(_xlfn._xlws.FILTER($F$101:$F$108,($G$101:$G$108=$N42)*($F$101:$F$108&lt;=AQ$3))))))
),$L$8,""))</f>
        <v/>
      </c>
      <c r="AR42" s="21" cm="1">
        <f t="array" ref="AR42">IFERROR(ROUND(_xlfn.XLOOKUP(AR$3&amp;$N42,$F$3:$F$643&amp;$G$3:$G$643,$H$3:$H$643,""),2),
                   IF(OR(
                             OR(_xlfn.XMATCH(AR$3,_xlfn.ANCHORARRAY($P$3))&lt;=2,(COUNT(_xlfn.ANCHORARRAY($P$3))-_xlfn.XMATCH(AR$3,_xlfn.ANCHORARRAY($P$3))+1)&lt;=2),
                             OR(_xlfn.XMATCH($N42,_xlfn.ANCHORARRAY($N$5))&lt;=2,(COUNT(_xlfn.ANCHORARRAY($N$5))-_xlfn.XMATCH($N42,_xlfn.ANCHORARRAY($N$5))+1)&lt;=2),
OR(COUNT(_xlfn._xlws.FILTER($F$101:$F$108,($F$101:$F$108=AR$3)*($G$101:$G$108=$N42)))=1,
        ISODD(COUNT(_xlfn._xlws.SORT(_xlfn._xlws.FILTER($G$101:$G$108,($F$101:$F$108=AR$3)*($G$101:$G$108&lt;=$N42)))))),
OR(COUNT(_xlfn._xlws.FILTER($F$101:$F$108,($F$101:$F$108=AR$3)*($G$101:$G$108=$N42)))=1,
        ISODD(COUNT(_xlfn._xlws.SORT(_xlfn._xlws.FILTER($F$101:$F$108,($G$101:$G$108=$N42)*($F$101:$F$108&lt;=AR$3))))))
),$L$8,""))</f>
        <v>-9</v>
      </c>
      <c r="AS42" s="21" cm="1">
        <f t="array" ref="AS42">IFERROR(ROUND(_xlfn.XLOOKUP(AS$3&amp;$N42,$F$3:$F$643&amp;$G$3:$G$643,$H$3:$H$643,""),2),
                   IF(OR(
                             OR(_xlfn.XMATCH(AS$3,_xlfn.ANCHORARRAY($P$3))&lt;=2,(COUNT(_xlfn.ANCHORARRAY($P$3))-_xlfn.XMATCH(AS$3,_xlfn.ANCHORARRAY($P$3))+1)&lt;=2),
                             OR(_xlfn.XMATCH($N42,_xlfn.ANCHORARRAY($N$5))&lt;=2,(COUNT(_xlfn.ANCHORARRAY($N$5))-_xlfn.XMATCH($N42,_xlfn.ANCHORARRAY($N$5))+1)&lt;=2),
OR(COUNT(_xlfn._xlws.FILTER($F$101:$F$108,($F$101:$F$108=AS$3)*($G$101:$G$108=$N42)))=1,
        ISODD(COUNT(_xlfn._xlws.SORT(_xlfn._xlws.FILTER($G$101:$G$108,($F$101:$F$108=AS$3)*($G$101:$G$108&lt;=$N42)))))),
OR(COUNT(_xlfn._xlws.FILTER($F$101:$F$108,($F$101:$F$108=AS$3)*($G$101:$G$108=$N42)))=1,
        ISODD(COUNT(_xlfn._xlws.SORT(_xlfn._xlws.FILTER($F$101:$F$108,($G$101:$G$108=$N42)*($F$101:$F$108&lt;=AS$3))))))
),$L$8,""))</f>
        <v>-9</v>
      </c>
      <c r="AT42" s="21" t="str" cm="1">
        <f t="array" ref="AT42">IFERROR(ROUND(_xlfn.XLOOKUP(AT$3&amp;$N42,$F$3:$F$643&amp;$G$3:$G$643,$H$3:$H$643,""),2),
                   IF(OR(
                             OR(_xlfn.XMATCH(AT$3,_xlfn.ANCHORARRAY($P$3))&lt;=2,(COUNT(_xlfn.ANCHORARRAY($P$3))-_xlfn.XMATCH(AT$3,_xlfn.ANCHORARRAY($P$3))+1)&lt;=2),
                             OR(_xlfn.XMATCH($N42,_xlfn.ANCHORARRAY($N$5))&lt;=2,(COUNT(_xlfn.ANCHORARRAY($N$5))-_xlfn.XMATCH($N42,_xlfn.ANCHORARRAY($N$5))+1)&lt;=2),
OR(COUNT(_xlfn._xlws.FILTER($F$101:$F$108,($F$101:$F$108=AT$3)*($G$101:$G$108=$N42)))=1,
        ISODD(COUNT(_xlfn._xlws.SORT(_xlfn._xlws.FILTER($G$101:$G$108,($F$101:$F$108=AT$3)*($G$101:$G$108&lt;=$N42)))))),
OR(COUNT(_xlfn._xlws.FILTER($F$101:$F$108,($F$101:$F$108=AT$3)*($G$101:$G$108=$N42)))=1,
        ISODD(COUNT(_xlfn._xlws.SORT(_xlfn._xlws.FILTER($F$101:$F$108,($G$101:$G$108=$N42)*($F$101:$F$108&lt;=AT$3))))))
),$L$8,""))</f>
        <v/>
      </c>
      <c r="AU42" s="21" cm="1">
        <f t="array" ref="AU42">IFERROR(ROUND(_xlfn.XLOOKUP(AU$3&amp;$N42,$F$3:$F$643&amp;$G$3:$G$643,$H$3:$H$643,""),2),
                   IF(OR(
                             OR(_xlfn.XMATCH(AU$3,_xlfn.ANCHORARRAY($P$3))&lt;=2,(COUNT(_xlfn.ANCHORARRAY($P$3))-_xlfn.XMATCH(AU$3,_xlfn.ANCHORARRAY($P$3))+1)&lt;=2),
                             OR(_xlfn.XMATCH($N42,_xlfn.ANCHORARRAY($N$5))&lt;=2,(COUNT(_xlfn.ANCHORARRAY($N$5))-_xlfn.XMATCH($N42,_xlfn.ANCHORARRAY($N$5))+1)&lt;=2),
OR(COUNT(_xlfn._xlws.FILTER($F$101:$F$108,($F$101:$F$108=AU$3)*($G$101:$G$108=$N42)))=1,
        ISODD(COUNT(_xlfn._xlws.SORT(_xlfn._xlws.FILTER($G$101:$G$108,($F$101:$F$108=AU$3)*($G$101:$G$108&lt;=$N42)))))),
OR(COUNT(_xlfn._xlws.FILTER($F$101:$F$108,($F$101:$F$108=AU$3)*($G$101:$G$108=$N42)))=1,
        ISODD(COUNT(_xlfn._xlws.SORT(_xlfn._xlws.FILTER($F$101:$F$108,($G$101:$G$108=$N42)*($F$101:$F$108&lt;=AU$3))))))
),$L$8,""))</f>
        <v>-9</v>
      </c>
      <c r="AV42" s="21" cm="1">
        <f t="array" ref="AV42">IFERROR(ROUND(_xlfn.XLOOKUP(AV$3&amp;$N42,$F$3:$F$643&amp;$G$3:$G$643,$H$3:$H$643,""),2),
                   IF(OR(
                             OR(_xlfn.XMATCH(AV$3,_xlfn.ANCHORARRAY($P$3))&lt;=2,(COUNT(_xlfn.ANCHORARRAY($P$3))-_xlfn.XMATCH(AV$3,_xlfn.ANCHORARRAY($P$3))+1)&lt;=2),
                             OR(_xlfn.XMATCH($N42,_xlfn.ANCHORARRAY($N$5))&lt;=2,(COUNT(_xlfn.ANCHORARRAY($N$5))-_xlfn.XMATCH($N42,_xlfn.ANCHORARRAY($N$5))+1)&lt;=2),
OR(COUNT(_xlfn._xlws.FILTER($F$101:$F$108,($F$101:$F$108=AV$3)*($G$101:$G$108=$N42)))=1,
        ISODD(COUNT(_xlfn._xlws.SORT(_xlfn._xlws.FILTER($G$101:$G$108,($F$101:$F$108=AV$3)*($G$101:$G$108&lt;=$N42)))))),
OR(COUNT(_xlfn._xlws.FILTER($F$101:$F$108,($F$101:$F$108=AV$3)*($G$101:$G$108=$N42)))=1,
        ISODD(COUNT(_xlfn._xlws.SORT(_xlfn._xlws.FILTER($F$101:$F$108,($G$101:$G$108=$N42)*($F$101:$F$108&lt;=AV$3))))))
),$L$8,""))</f>
        <v>-9</v>
      </c>
      <c r="AW42" s="21" cm="1">
        <f t="array" ref="AW42">IFERROR(ROUND(_xlfn.XLOOKUP(AW$3&amp;$N42,$F$3:$F$643&amp;$G$3:$G$643,$H$3:$H$643,""),2),
                   IF(OR(
                             OR(_xlfn.XMATCH(AW$3,_xlfn.ANCHORARRAY($P$3))&lt;=2,(COUNT(_xlfn.ANCHORARRAY($P$3))-_xlfn.XMATCH(AW$3,_xlfn.ANCHORARRAY($P$3))+1)&lt;=2),
                             OR(_xlfn.XMATCH($N42,_xlfn.ANCHORARRAY($N$5))&lt;=2,(COUNT(_xlfn.ANCHORARRAY($N$5))-_xlfn.XMATCH($N42,_xlfn.ANCHORARRAY($N$5))+1)&lt;=2),
OR(COUNT(_xlfn._xlws.FILTER($F$101:$F$108,($F$101:$F$108=AW$3)*($G$101:$G$108=$N42)))=1,
        ISODD(COUNT(_xlfn._xlws.SORT(_xlfn._xlws.FILTER($G$101:$G$108,($F$101:$F$108=AW$3)*($G$101:$G$108&lt;=$N42)))))),
OR(COUNT(_xlfn._xlws.FILTER($F$101:$F$108,($F$101:$F$108=AW$3)*($G$101:$G$108=$N42)))=1,
        ISODD(COUNT(_xlfn._xlws.SORT(_xlfn._xlws.FILTER($F$101:$F$108,($G$101:$G$108=$N42)*($F$101:$F$108&lt;=AW$3))))))
),$L$8,""))</f>
        <v>-9</v>
      </c>
      <c r="AX42" s="21"/>
      <c r="AY42" s="21"/>
      <c r="AZ42" s="15"/>
      <c r="BA42" s="77"/>
      <c r="BB42" s="98" t="str">
        <f t="shared" si="5"/>
        <v xml:space="preserve">-9-9-9-9-9-9-9-9-9; </v>
      </c>
      <c r="BC42" s="98" t="s">
        <v>595</v>
      </c>
      <c r="BD42" s="77"/>
      <c r="BE42" s="77"/>
      <c r="BF42" s="77"/>
      <c r="BG42" s="77"/>
      <c r="BH42" s="77"/>
      <c r="BK42" s="7">
        <v>40</v>
      </c>
    </row>
    <row r="43" spans="2:63" ht="20.100000000000001" customHeight="1" x14ac:dyDescent="0.3">
      <c r="B43" s="9" t="s">
        <v>480</v>
      </c>
      <c r="C43" s="17">
        <f t="shared" si="1"/>
        <v>49.875399999999999</v>
      </c>
      <c r="D43" s="18">
        <f t="shared" si="1"/>
        <v>106.12090000000001</v>
      </c>
      <c r="E43" s="64">
        <f t="shared" si="1"/>
        <v>-9</v>
      </c>
      <c r="F43" s="17">
        <f t="shared" si="2"/>
        <v>6.85</v>
      </c>
      <c r="G43" s="18">
        <f t="shared" si="3"/>
        <v>1.07</v>
      </c>
      <c r="H43" s="19">
        <f t="shared" si="4"/>
        <v>-9</v>
      </c>
      <c r="I43" s="8" t="str" cm="1">
        <f t="array" ref="I43">_xlfn.CONCAT(ROUND(F43:H43,2)&amp;", ")</f>
        <v xml:space="preserve">6.85, 1.07, -9, </v>
      </c>
      <c r="J43" s="8"/>
      <c r="L43"/>
      <c r="N43" s="31">
        <v>0.77</v>
      </c>
      <c r="O43" s="15"/>
      <c r="P43" s="21" cm="1">
        <f t="array" ref="P43">IFERROR(ROUND(_xlfn.XLOOKUP(P$3&amp;$N43,$F$3:$F$643&amp;$G$3:$G$643,$H$3:$H$643,""),2),
                   IF(OR(
                             OR(_xlfn.XMATCH(P$3,_xlfn.ANCHORARRAY($P$3))&lt;=2,(COUNT(_xlfn.ANCHORARRAY($P$3))-_xlfn.XMATCH(P$3,_xlfn.ANCHORARRAY($P$3))+1)&lt;=2),
                             OR(_xlfn.XMATCH($N43,_xlfn.ANCHORARRAY($N$5))&lt;=2,(COUNT(_xlfn.ANCHORARRAY($N$5))-_xlfn.XMATCH($N43,_xlfn.ANCHORARRAY($N$5))+1)&lt;=2),
OR(COUNT(_xlfn._xlws.FILTER($F$101:$F$108,($F$101:$F$108=P$3)*($G$101:$G$108=$N43)))=1,
        ISODD(COUNT(_xlfn._xlws.SORT(_xlfn._xlws.FILTER($G$101:$G$108,($F$101:$F$108=P$3)*($G$101:$G$108&lt;=$N43)))))),
OR(COUNT(_xlfn._xlws.FILTER($F$101:$F$108,($F$101:$F$108=P$3)*($G$101:$G$108=$N43)))=1,
        ISODD(COUNT(_xlfn._xlws.SORT(_xlfn._xlws.FILTER($F$101:$F$108,($G$101:$G$108=$N43)*($F$101:$F$108&lt;=P$3))))))
),$L$8,""))</f>
        <v>-9</v>
      </c>
      <c r="Q43" s="21" cm="1">
        <f t="array" ref="Q43">IFERROR(ROUND(_xlfn.XLOOKUP(Q$3&amp;$N43,$F$3:$F$643&amp;$G$3:$G$643,$H$3:$H$643,""),2),
                   IF(OR(
                             OR(_xlfn.XMATCH(Q$3,_xlfn.ANCHORARRAY($P$3))&lt;=2,(COUNT(_xlfn.ANCHORARRAY($P$3))-_xlfn.XMATCH(Q$3,_xlfn.ANCHORARRAY($P$3))+1)&lt;=2),
                             OR(_xlfn.XMATCH($N43,_xlfn.ANCHORARRAY($N$5))&lt;=2,(COUNT(_xlfn.ANCHORARRAY($N$5))-_xlfn.XMATCH($N43,_xlfn.ANCHORARRAY($N$5))+1)&lt;=2),
OR(COUNT(_xlfn._xlws.FILTER($F$101:$F$108,($F$101:$F$108=Q$3)*($G$101:$G$108=$N43)))=1,
        ISODD(COUNT(_xlfn._xlws.SORT(_xlfn._xlws.FILTER($G$101:$G$108,($F$101:$F$108=Q$3)*($G$101:$G$108&lt;=$N43)))))),
OR(COUNT(_xlfn._xlws.FILTER($F$101:$F$108,($F$101:$F$108=Q$3)*($G$101:$G$108=$N43)))=1,
        ISODD(COUNT(_xlfn._xlws.SORT(_xlfn._xlws.FILTER($F$101:$F$108,($G$101:$G$108=$N43)*($F$101:$F$108&lt;=Q$3))))))
),$L$8,""))</f>
        <v>-9</v>
      </c>
      <c r="R43" s="21" cm="1">
        <f t="array" ref="R43">IFERROR(ROUND(_xlfn.XLOOKUP(R$3&amp;$N43,$F$3:$F$643&amp;$G$3:$G$643,$H$3:$H$643,""),2),
                   IF(OR(
                             OR(_xlfn.XMATCH(R$3,_xlfn.ANCHORARRAY($P$3))&lt;=2,(COUNT(_xlfn.ANCHORARRAY($P$3))-_xlfn.XMATCH(R$3,_xlfn.ANCHORARRAY($P$3))+1)&lt;=2),
                             OR(_xlfn.XMATCH($N43,_xlfn.ANCHORARRAY($N$5))&lt;=2,(COUNT(_xlfn.ANCHORARRAY($N$5))-_xlfn.XMATCH($N43,_xlfn.ANCHORARRAY($N$5))+1)&lt;=2),
OR(COUNT(_xlfn._xlws.FILTER($F$101:$F$108,($F$101:$F$108=R$3)*($G$101:$G$108=$N43)))=1,
        ISODD(COUNT(_xlfn._xlws.SORT(_xlfn._xlws.FILTER($G$101:$G$108,($F$101:$F$108=R$3)*($G$101:$G$108&lt;=$N43)))))),
OR(COUNT(_xlfn._xlws.FILTER($F$101:$F$108,($F$101:$F$108=R$3)*($G$101:$G$108=$N43)))=1,
        ISODD(COUNT(_xlfn._xlws.SORT(_xlfn._xlws.FILTER($F$101:$F$108,($G$101:$G$108=$N43)*($F$101:$F$108&lt;=R$3))))))
),$L$8,""))</f>
        <v>0</v>
      </c>
      <c r="S43" s="21" t="str" cm="1">
        <f t="array" ref="S43">IFERROR(ROUND(_xlfn.XLOOKUP(S$3&amp;$N43,$F$3:$F$643&amp;$G$3:$G$643,$H$3:$H$643,""),2),
                   IF(OR(
                             OR(_xlfn.XMATCH(S$3,_xlfn.ANCHORARRAY($P$3))&lt;=2,(COUNT(_xlfn.ANCHORARRAY($P$3))-_xlfn.XMATCH(S$3,_xlfn.ANCHORARRAY($P$3))+1)&lt;=2),
                             OR(_xlfn.XMATCH($N43,_xlfn.ANCHORARRAY($N$5))&lt;=2,(COUNT(_xlfn.ANCHORARRAY($N$5))-_xlfn.XMATCH($N43,_xlfn.ANCHORARRAY($N$5))+1)&lt;=2),
OR(COUNT(_xlfn._xlws.FILTER($F$101:$F$108,($F$101:$F$108=S$3)*($G$101:$G$108=$N43)))=1,
        ISODD(COUNT(_xlfn._xlws.SORT(_xlfn._xlws.FILTER($G$101:$G$108,($F$101:$F$108=S$3)*($G$101:$G$108&lt;=$N43)))))),
OR(COUNT(_xlfn._xlws.FILTER($F$101:$F$108,($F$101:$F$108=S$3)*($G$101:$G$108=$N43)))=1,
        ISODD(COUNT(_xlfn._xlws.SORT(_xlfn._xlws.FILTER($F$101:$F$108,($G$101:$G$108=$N43)*($F$101:$F$108&lt;=S$3))))))
),$L$8,""))</f>
        <v/>
      </c>
      <c r="T43" s="21" cm="1">
        <f t="array" ref="T43">IFERROR(ROUND(_xlfn.XLOOKUP(T$3&amp;$N43,$F$3:$F$643&amp;$G$3:$G$643,$H$3:$H$643,""),2),
                   IF(OR(
                             OR(_xlfn.XMATCH(T$3,_xlfn.ANCHORARRAY($P$3))&lt;=2,(COUNT(_xlfn.ANCHORARRAY($P$3))-_xlfn.XMATCH(T$3,_xlfn.ANCHORARRAY($P$3))+1)&lt;=2),
                             OR(_xlfn.XMATCH($N43,_xlfn.ANCHORARRAY($N$5))&lt;=2,(COUNT(_xlfn.ANCHORARRAY($N$5))-_xlfn.XMATCH($N43,_xlfn.ANCHORARRAY($N$5))+1)&lt;=2),
OR(COUNT(_xlfn._xlws.FILTER($F$101:$F$108,($F$101:$F$108=T$3)*($G$101:$G$108=$N43)))=1,
        ISODD(COUNT(_xlfn._xlws.SORT(_xlfn._xlws.FILTER($G$101:$G$108,($F$101:$F$108=T$3)*($G$101:$G$108&lt;=$N43)))))),
OR(COUNT(_xlfn._xlws.FILTER($F$101:$F$108,($F$101:$F$108=T$3)*($G$101:$G$108=$N43)))=1,
        ISODD(COUNT(_xlfn._xlws.SORT(_xlfn._xlws.FILTER($F$101:$F$108,($G$101:$G$108=$N43)*($F$101:$F$108&lt;=T$3))))))
),$L$8,""))</f>
        <v>0.5</v>
      </c>
      <c r="U43" s="21" t="str" cm="1">
        <f t="array" ref="U43">IFERROR(ROUND(_xlfn.XLOOKUP(U$3&amp;$N43,$F$3:$F$643&amp;$G$3:$G$643,$H$3:$H$643,""),2),
                   IF(OR(
                             OR(_xlfn.XMATCH(U$3,_xlfn.ANCHORARRAY($P$3))&lt;=2,(COUNT(_xlfn.ANCHORARRAY($P$3))-_xlfn.XMATCH(U$3,_xlfn.ANCHORARRAY($P$3))+1)&lt;=2),
                             OR(_xlfn.XMATCH($N43,_xlfn.ANCHORARRAY($N$5))&lt;=2,(COUNT(_xlfn.ANCHORARRAY($N$5))-_xlfn.XMATCH($N43,_xlfn.ANCHORARRAY($N$5))+1)&lt;=2),
OR(COUNT(_xlfn._xlws.FILTER($F$101:$F$108,($F$101:$F$108=U$3)*($G$101:$G$108=$N43)))=1,
        ISODD(COUNT(_xlfn._xlws.SORT(_xlfn._xlws.FILTER($G$101:$G$108,($F$101:$F$108=U$3)*($G$101:$G$108&lt;=$N43)))))),
OR(COUNT(_xlfn._xlws.FILTER($F$101:$F$108,($F$101:$F$108=U$3)*($G$101:$G$108=$N43)))=1,
        ISODD(COUNT(_xlfn._xlws.SORT(_xlfn._xlws.FILTER($F$101:$F$108,($G$101:$G$108=$N43)*($F$101:$F$108&lt;=U$3))))))
),$L$8,""))</f>
        <v/>
      </c>
      <c r="V43" s="21" t="str" cm="1">
        <f t="array" ref="V43">IFERROR(ROUND(_xlfn.XLOOKUP(V$3&amp;$N43,$F$3:$F$643&amp;$G$3:$G$643,$H$3:$H$643,""),2),
                   IF(OR(
                             OR(_xlfn.XMATCH(V$3,_xlfn.ANCHORARRAY($P$3))&lt;=2,(COUNT(_xlfn.ANCHORARRAY($P$3))-_xlfn.XMATCH(V$3,_xlfn.ANCHORARRAY($P$3))+1)&lt;=2),
                             OR(_xlfn.XMATCH($N43,_xlfn.ANCHORARRAY($N$5))&lt;=2,(COUNT(_xlfn.ANCHORARRAY($N$5))-_xlfn.XMATCH($N43,_xlfn.ANCHORARRAY($N$5))+1)&lt;=2),
OR(COUNT(_xlfn._xlws.FILTER($F$101:$F$108,($F$101:$F$108=V$3)*($G$101:$G$108=$N43)))=1,
        ISODD(COUNT(_xlfn._xlws.SORT(_xlfn._xlws.FILTER($G$101:$G$108,($F$101:$F$108=V$3)*($G$101:$G$108&lt;=$N43)))))),
OR(COUNT(_xlfn._xlws.FILTER($F$101:$F$108,($F$101:$F$108=V$3)*($G$101:$G$108=$N43)))=1,
        ISODD(COUNT(_xlfn._xlws.SORT(_xlfn._xlws.FILTER($F$101:$F$108,($G$101:$G$108=$N43)*($F$101:$F$108&lt;=V$3))))))
),$L$8,""))</f>
        <v/>
      </c>
      <c r="W43" s="21" t="str" cm="1">
        <f t="array" ref="W43">IFERROR(ROUND(_xlfn.XLOOKUP(W$3&amp;$N43,$F$3:$F$643&amp;$G$3:$G$643,$H$3:$H$643,""),2),
                   IF(OR(
                             OR(_xlfn.XMATCH(W$3,_xlfn.ANCHORARRAY($P$3))&lt;=2,(COUNT(_xlfn.ANCHORARRAY($P$3))-_xlfn.XMATCH(W$3,_xlfn.ANCHORARRAY($P$3))+1)&lt;=2),
                             OR(_xlfn.XMATCH($N43,_xlfn.ANCHORARRAY($N$5))&lt;=2,(COUNT(_xlfn.ANCHORARRAY($N$5))-_xlfn.XMATCH($N43,_xlfn.ANCHORARRAY($N$5))+1)&lt;=2),
OR(COUNT(_xlfn._xlws.FILTER($F$101:$F$108,($F$101:$F$108=W$3)*($G$101:$G$108=$N43)))=1,
        ISODD(COUNT(_xlfn._xlws.SORT(_xlfn._xlws.FILTER($G$101:$G$108,($F$101:$F$108=W$3)*($G$101:$G$108&lt;=$N43)))))),
OR(COUNT(_xlfn._xlws.FILTER($F$101:$F$108,($F$101:$F$108=W$3)*($G$101:$G$108=$N43)))=1,
        ISODD(COUNT(_xlfn._xlws.SORT(_xlfn._xlws.FILTER($F$101:$F$108,($G$101:$G$108=$N43)*($F$101:$F$108&lt;=W$3))))))
),$L$8,""))</f>
        <v/>
      </c>
      <c r="X43" s="21" cm="1">
        <f t="array" ref="X43">IFERROR(ROUND(_xlfn.XLOOKUP(X$3&amp;$N43,$F$3:$F$643&amp;$G$3:$G$643,$H$3:$H$643,""),2),
                   IF(OR(
                             OR(_xlfn.XMATCH(X$3,_xlfn.ANCHORARRAY($P$3))&lt;=2,(COUNT(_xlfn.ANCHORARRAY($P$3))-_xlfn.XMATCH(X$3,_xlfn.ANCHORARRAY($P$3))+1)&lt;=2),
                             OR(_xlfn.XMATCH($N43,_xlfn.ANCHORARRAY($N$5))&lt;=2,(COUNT(_xlfn.ANCHORARRAY($N$5))-_xlfn.XMATCH($N43,_xlfn.ANCHORARRAY($N$5))+1)&lt;=2),
OR(COUNT(_xlfn._xlws.FILTER($F$101:$F$108,($F$101:$F$108=X$3)*($G$101:$G$108=$N43)))=1,
        ISODD(COUNT(_xlfn._xlws.SORT(_xlfn._xlws.FILTER($G$101:$G$108,($F$101:$F$108=X$3)*($G$101:$G$108&lt;=$N43)))))),
OR(COUNT(_xlfn._xlws.FILTER($F$101:$F$108,($F$101:$F$108=X$3)*($G$101:$G$108=$N43)))=1,
        ISODD(COUNT(_xlfn._xlws.SORT(_xlfn._xlws.FILTER($F$101:$F$108,($G$101:$G$108=$N43)*($F$101:$F$108&lt;=X$3))))))
),$L$8,""))</f>
        <v>0.4</v>
      </c>
      <c r="Y43" s="21" t="str" cm="1">
        <f t="array" ref="Y43">IFERROR(ROUND(_xlfn.XLOOKUP(Y$3&amp;$N43,$F$3:$F$643&amp;$G$3:$G$643,$H$3:$H$643,""),2),
                   IF(OR(
                             OR(_xlfn.XMATCH(Y$3,_xlfn.ANCHORARRAY($P$3))&lt;=2,(COUNT(_xlfn.ANCHORARRAY($P$3))-_xlfn.XMATCH(Y$3,_xlfn.ANCHORARRAY($P$3))+1)&lt;=2),
                             OR(_xlfn.XMATCH($N43,_xlfn.ANCHORARRAY($N$5))&lt;=2,(COUNT(_xlfn.ANCHORARRAY($N$5))-_xlfn.XMATCH($N43,_xlfn.ANCHORARRAY($N$5))+1)&lt;=2),
OR(COUNT(_xlfn._xlws.FILTER($F$101:$F$108,($F$101:$F$108=Y$3)*($G$101:$G$108=$N43)))=1,
        ISODD(COUNT(_xlfn._xlws.SORT(_xlfn._xlws.FILTER($G$101:$G$108,($F$101:$F$108=Y$3)*($G$101:$G$108&lt;=$N43)))))),
OR(COUNT(_xlfn._xlws.FILTER($F$101:$F$108,($F$101:$F$108=Y$3)*($G$101:$G$108=$N43)))=1,
        ISODD(COUNT(_xlfn._xlws.SORT(_xlfn._xlws.FILTER($F$101:$F$108,($G$101:$G$108=$N43)*($F$101:$F$108&lt;=Y$3))))))
),$L$8,""))</f>
        <v/>
      </c>
      <c r="Z43" s="21" t="str" cm="1">
        <f t="array" ref="Z43">IFERROR(ROUND(_xlfn.XLOOKUP(Z$3&amp;$N43,$F$3:$F$643&amp;$G$3:$G$643,$H$3:$H$643,""),2),
                   IF(OR(
                             OR(_xlfn.XMATCH(Z$3,_xlfn.ANCHORARRAY($P$3))&lt;=2,(COUNT(_xlfn.ANCHORARRAY($P$3))-_xlfn.XMATCH(Z$3,_xlfn.ANCHORARRAY($P$3))+1)&lt;=2),
                             OR(_xlfn.XMATCH($N43,_xlfn.ANCHORARRAY($N$5))&lt;=2,(COUNT(_xlfn.ANCHORARRAY($N$5))-_xlfn.XMATCH($N43,_xlfn.ANCHORARRAY($N$5))+1)&lt;=2),
OR(COUNT(_xlfn._xlws.FILTER($F$101:$F$108,($F$101:$F$108=Z$3)*($G$101:$G$108=$N43)))=1,
        ISODD(COUNT(_xlfn._xlws.SORT(_xlfn._xlws.FILTER($G$101:$G$108,($F$101:$F$108=Z$3)*($G$101:$G$108&lt;=$N43)))))),
OR(COUNT(_xlfn._xlws.FILTER($F$101:$F$108,($F$101:$F$108=Z$3)*($G$101:$G$108=$N43)))=1,
        ISODD(COUNT(_xlfn._xlws.SORT(_xlfn._xlws.FILTER($F$101:$F$108,($G$101:$G$108=$N43)*($F$101:$F$108&lt;=Z$3))))))
),$L$8,""))</f>
        <v/>
      </c>
      <c r="AA43" s="21" cm="1">
        <f t="array" ref="AA43">IFERROR(ROUND(_xlfn.XLOOKUP(AA$3&amp;$N43,$F$3:$F$643&amp;$G$3:$G$643,$H$3:$H$643,""),2),
                   IF(OR(
                             OR(_xlfn.XMATCH(AA$3,_xlfn.ANCHORARRAY($P$3))&lt;=2,(COUNT(_xlfn.ANCHORARRAY($P$3))-_xlfn.XMATCH(AA$3,_xlfn.ANCHORARRAY($P$3))+1)&lt;=2),
                             OR(_xlfn.XMATCH($N43,_xlfn.ANCHORARRAY($N$5))&lt;=2,(COUNT(_xlfn.ANCHORARRAY($N$5))-_xlfn.XMATCH($N43,_xlfn.ANCHORARRAY($N$5))+1)&lt;=2),
OR(COUNT(_xlfn._xlws.FILTER($F$101:$F$108,($F$101:$F$108=AA$3)*($G$101:$G$108=$N43)))=1,
        ISODD(COUNT(_xlfn._xlws.SORT(_xlfn._xlws.FILTER($G$101:$G$108,($F$101:$F$108=AA$3)*($G$101:$G$108&lt;=$N43)))))),
OR(COUNT(_xlfn._xlws.FILTER($F$101:$F$108,($F$101:$F$108=AA$3)*($G$101:$G$108=$N43)))=1,
        ISODD(COUNT(_xlfn._xlws.SORT(_xlfn._xlws.FILTER($F$101:$F$108,($G$101:$G$108=$N43)*($F$101:$F$108&lt;=AA$3))))))
),$L$8,""))</f>
        <v>0.4</v>
      </c>
      <c r="AB43" s="21" cm="1">
        <f t="array" ref="AB43">IFERROR(ROUND(_xlfn.XLOOKUP(AB$3&amp;$N43,$F$3:$F$643&amp;$G$3:$G$643,$H$3:$H$643,""),2),
                   IF(OR(
                             OR(_xlfn.XMATCH(AB$3,_xlfn.ANCHORARRAY($P$3))&lt;=2,(COUNT(_xlfn.ANCHORARRAY($P$3))-_xlfn.XMATCH(AB$3,_xlfn.ANCHORARRAY($P$3))+1)&lt;=2),
                             OR(_xlfn.XMATCH($N43,_xlfn.ANCHORARRAY($N$5))&lt;=2,(COUNT(_xlfn.ANCHORARRAY($N$5))-_xlfn.XMATCH($N43,_xlfn.ANCHORARRAY($N$5))+1)&lt;=2),
OR(COUNT(_xlfn._xlws.FILTER($F$101:$F$108,($F$101:$F$108=AB$3)*($G$101:$G$108=$N43)))=1,
        ISODD(COUNT(_xlfn._xlws.SORT(_xlfn._xlws.FILTER($G$101:$G$108,($F$101:$F$108=AB$3)*($G$101:$G$108&lt;=$N43)))))),
OR(COUNT(_xlfn._xlws.FILTER($F$101:$F$108,($F$101:$F$108=AB$3)*($G$101:$G$108=$N43)))=1,
        ISODD(COUNT(_xlfn._xlws.SORT(_xlfn._xlws.FILTER($F$101:$F$108,($G$101:$G$108=$N43)*($F$101:$F$108&lt;=AB$3))))))
),$L$8,""))</f>
        <v>1</v>
      </c>
      <c r="AC43" s="21" t="str" cm="1">
        <f t="array" ref="AC43">IFERROR(ROUND(_xlfn.XLOOKUP(AC$3&amp;$N43,$F$3:$F$643&amp;$G$3:$G$643,$H$3:$H$643,""),2),
                   IF(OR(
                             OR(_xlfn.XMATCH(AC$3,_xlfn.ANCHORARRAY($P$3))&lt;=2,(COUNT(_xlfn.ANCHORARRAY($P$3))-_xlfn.XMATCH(AC$3,_xlfn.ANCHORARRAY($P$3))+1)&lt;=2),
                             OR(_xlfn.XMATCH($N43,_xlfn.ANCHORARRAY($N$5))&lt;=2,(COUNT(_xlfn.ANCHORARRAY($N$5))-_xlfn.XMATCH($N43,_xlfn.ANCHORARRAY($N$5))+1)&lt;=2),
OR(COUNT(_xlfn._xlws.FILTER($F$101:$F$108,($F$101:$F$108=AC$3)*($G$101:$G$108=$N43)))=1,
        ISODD(COUNT(_xlfn._xlws.SORT(_xlfn._xlws.FILTER($G$101:$G$108,($F$101:$F$108=AC$3)*($G$101:$G$108&lt;=$N43)))))),
OR(COUNT(_xlfn._xlws.FILTER($F$101:$F$108,($F$101:$F$108=AC$3)*($G$101:$G$108=$N43)))=1,
        ISODD(COUNT(_xlfn._xlws.SORT(_xlfn._xlws.FILTER($F$101:$F$108,($G$101:$G$108=$N43)*($F$101:$F$108&lt;=AC$3))))))
),$L$8,""))</f>
        <v/>
      </c>
      <c r="AD43" s="21" t="str" cm="1">
        <f t="array" ref="AD43">IFERROR(ROUND(_xlfn.XLOOKUP(AD$3&amp;$N43,$F$3:$F$643&amp;$G$3:$G$643,$H$3:$H$643,""),2),
                   IF(OR(
                             OR(_xlfn.XMATCH(AD$3,_xlfn.ANCHORARRAY($P$3))&lt;=2,(COUNT(_xlfn.ANCHORARRAY($P$3))-_xlfn.XMATCH(AD$3,_xlfn.ANCHORARRAY($P$3))+1)&lt;=2),
                             OR(_xlfn.XMATCH($N43,_xlfn.ANCHORARRAY($N$5))&lt;=2,(COUNT(_xlfn.ANCHORARRAY($N$5))-_xlfn.XMATCH($N43,_xlfn.ANCHORARRAY($N$5))+1)&lt;=2),
OR(COUNT(_xlfn._xlws.FILTER($F$101:$F$108,($F$101:$F$108=AD$3)*($G$101:$G$108=$N43)))=1,
        ISODD(COUNT(_xlfn._xlws.SORT(_xlfn._xlws.FILTER($G$101:$G$108,($F$101:$F$108=AD$3)*($G$101:$G$108&lt;=$N43)))))),
OR(COUNT(_xlfn._xlws.FILTER($F$101:$F$108,($F$101:$F$108=AD$3)*($G$101:$G$108=$N43)))=1,
        ISODD(COUNT(_xlfn._xlws.SORT(_xlfn._xlws.FILTER($F$101:$F$108,($G$101:$G$108=$N43)*($F$101:$F$108&lt;=AD$3))))))
),$L$8,""))</f>
        <v/>
      </c>
      <c r="AE43" s="21" cm="1">
        <f t="array" ref="AE43">IFERROR(ROUND(_xlfn.XLOOKUP(AE$3&amp;$N43,$F$3:$F$643&amp;$G$3:$G$643,$H$3:$H$643,""),2),
                   IF(OR(
                             OR(_xlfn.XMATCH(AE$3,_xlfn.ANCHORARRAY($P$3))&lt;=2,(COUNT(_xlfn.ANCHORARRAY($P$3))-_xlfn.XMATCH(AE$3,_xlfn.ANCHORARRAY($P$3))+1)&lt;=2),
                             OR(_xlfn.XMATCH($N43,_xlfn.ANCHORARRAY($N$5))&lt;=2,(COUNT(_xlfn.ANCHORARRAY($N$5))-_xlfn.XMATCH($N43,_xlfn.ANCHORARRAY($N$5))+1)&lt;=2),
OR(COUNT(_xlfn._xlws.FILTER($F$101:$F$108,($F$101:$F$108=AE$3)*($G$101:$G$108=$N43)))=1,
        ISODD(COUNT(_xlfn._xlws.SORT(_xlfn._xlws.FILTER($G$101:$G$108,($F$101:$F$108=AE$3)*($G$101:$G$108&lt;=$N43)))))),
OR(COUNT(_xlfn._xlws.FILTER($F$101:$F$108,($F$101:$F$108=AE$3)*($G$101:$G$108=$N43)))=1,
        ISODD(COUNT(_xlfn._xlws.SORT(_xlfn._xlws.FILTER($F$101:$F$108,($G$101:$G$108=$N43)*($F$101:$F$108&lt;=AE$3))))))
),$L$8,""))</f>
        <v>0.8</v>
      </c>
      <c r="AF43" s="21" t="str" cm="1">
        <f t="array" ref="AF43">IFERROR(ROUND(_xlfn.XLOOKUP(AF$3&amp;$N43,$F$3:$F$643&amp;$G$3:$G$643,$H$3:$H$643,""),2),
                   IF(OR(
                             OR(_xlfn.XMATCH(AF$3,_xlfn.ANCHORARRAY($P$3))&lt;=2,(COUNT(_xlfn.ANCHORARRAY($P$3))-_xlfn.XMATCH(AF$3,_xlfn.ANCHORARRAY($P$3))+1)&lt;=2),
                             OR(_xlfn.XMATCH($N43,_xlfn.ANCHORARRAY($N$5))&lt;=2,(COUNT(_xlfn.ANCHORARRAY($N$5))-_xlfn.XMATCH($N43,_xlfn.ANCHORARRAY($N$5))+1)&lt;=2),
OR(COUNT(_xlfn._xlws.FILTER($F$101:$F$108,($F$101:$F$108=AF$3)*($G$101:$G$108=$N43)))=1,
        ISODD(COUNT(_xlfn._xlws.SORT(_xlfn._xlws.FILTER($G$101:$G$108,($F$101:$F$108=AF$3)*($G$101:$G$108&lt;=$N43)))))),
OR(COUNT(_xlfn._xlws.FILTER($F$101:$F$108,($F$101:$F$108=AF$3)*($G$101:$G$108=$N43)))=1,
        ISODD(COUNT(_xlfn._xlws.SORT(_xlfn._xlws.FILTER($F$101:$F$108,($G$101:$G$108=$N43)*($F$101:$F$108&lt;=AF$3))))))
),$L$8,""))</f>
        <v/>
      </c>
      <c r="AG43" s="21" cm="1">
        <f t="array" ref="AG43">IFERROR(ROUND(_xlfn.XLOOKUP(AG$3&amp;$N43,$F$3:$F$643&amp;$G$3:$G$643,$H$3:$H$643,""),2),
                   IF(OR(
                             OR(_xlfn.XMATCH(AG$3,_xlfn.ANCHORARRAY($P$3))&lt;=2,(COUNT(_xlfn.ANCHORARRAY($P$3))-_xlfn.XMATCH(AG$3,_xlfn.ANCHORARRAY($P$3))+1)&lt;=2),
                             OR(_xlfn.XMATCH($N43,_xlfn.ANCHORARRAY($N$5))&lt;=2,(COUNT(_xlfn.ANCHORARRAY($N$5))-_xlfn.XMATCH($N43,_xlfn.ANCHORARRAY($N$5))+1)&lt;=2),
OR(COUNT(_xlfn._xlws.FILTER($F$101:$F$108,($F$101:$F$108=AG$3)*($G$101:$G$108=$N43)))=1,
        ISODD(COUNT(_xlfn._xlws.SORT(_xlfn._xlws.FILTER($G$101:$G$108,($F$101:$F$108=AG$3)*($G$101:$G$108&lt;=$N43)))))),
OR(COUNT(_xlfn._xlws.FILTER($F$101:$F$108,($F$101:$F$108=AG$3)*($G$101:$G$108=$N43)))=1,
        ISODD(COUNT(_xlfn._xlws.SORT(_xlfn._xlws.FILTER($F$101:$F$108,($G$101:$G$108=$N43)*($F$101:$F$108&lt;=AG$3))))))
),$L$8,""))</f>
        <v>1</v>
      </c>
      <c r="AH43" s="21" t="str" cm="1">
        <f t="array" ref="AH43">IFERROR(ROUND(_xlfn.XLOOKUP(AH$3&amp;$N43,$F$3:$F$643&amp;$G$3:$G$643,$H$3:$H$643,""),2),
                   IF(OR(
                             OR(_xlfn.XMATCH(AH$3,_xlfn.ANCHORARRAY($P$3))&lt;=2,(COUNT(_xlfn.ANCHORARRAY($P$3))-_xlfn.XMATCH(AH$3,_xlfn.ANCHORARRAY($P$3))+1)&lt;=2),
                             OR(_xlfn.XMATCH($N43,_xlfn.ANCHORARRAY($N$5))&lt;=2,(COUNT(_xlfn.ANCHORARRAY($N$5))-_xlfn.XMATCH($N43,_xlfn.ANCHORARRAY($N$5))+1)&lt;=2),
OR(COUNT(_xlfn._xlws.FILTER($F$101:$F$108,($F$101:$F$108=AH$3)*($G$101:$G$108=$N43)))=1,
        ISODD(COUNT(_xlfn._xlws.SORT(_xlfn._xlws.FILTER($G$101:$G$108,($F$101:$F$108=AH$3)*($G$101:$G$108&lt;=$N43)))))),
OR(COUNT(_xlfn._xlws.FILTER($F$101:$F$108,($F$101:$F$108=AH$3)*($G$101:$G$108=$N43)))=1,
        ISODD(COUNT(_xlfn._xlws.SORT(_xlfn._xlws.FILTER($F$101:$F$108,($G$101:$G$108=$N43)*($F$101:$F$108&lt;=AH$3))))))
),$L$8,""))</f>
        <v/>
      </c>
      <c r="AI43" s="21" cm="1">
        <f t="array" ref="AI43">IFERROR(ROUND(_xlfn.XLOOKUP(AI$3&amp;$N43,$F$3:$F$643&amp;$G$3:$G$643,$H$3:$H$643,""),2),
                   IF(OR(
                             OR(_xlfn.XMATCH(AI$3,_xlfn.ANCHORARRAY($P$3))&lt;=2,(COUNT(_xlfn.ANCHORARRAY($P$3))-_xlfn.XMATCH(AI$3,_xlfn.ANCHORARRAY($P$3))+1)&lt;=2),
                             OR(_xlfn.XMATCH($N43,_xlfn.ANCHORARRAY($N$5))&lt;=2,(COUNT(_xlfn.ANCHORARRAY($N$5))-_xlfn.XMATCH($N43,_xlfn.ANCHORARRAY($N$5))+1)&lt;=2),
OR(COUNT(_xlfn._xlws.FILTER($F$101:$F$108,($F$101:$F$108=AI$3)*($G$101:$G$108=$N43)))=1,
        ISODD(COUNT(_xlfn._xlws.SORT(_xlfn._xlws.FILTER($G$101:$G$108,($F$101:$F$108=AI$3)*($G$101:$G$108&lt;=$N43)))))),
OR(COUNT(_xlfn._xlws.FILTER($F$101:$F$108,($F$101:$F$108=AI$3)*($G$101:$G$108=$N43)))=1,
        ISODD(COUNT(_xlfn._xlws.SORT(_xlfn._xlws.FILTER($F$101:$F$108,($G$101:$G$108=$N43)*($F$101:$F$108&lt;=AI$3))))))
),$L$8,""))</f>
        <v>1.3</v>
      </c>
      <c r="AJ43" s="21" t="str" cm="1">
        <f t="array" ref="AJ43">IFERROR(ROUND(_xlfn.XLOOKUP(AJ$3&amp;$N43,$F$3:$F$643&amp;$G$3:$G$643,$H$3:$H$643,""),2),
                   IF(OR(
                             OR(_xlfn.XMATCH(AJ$3,_xlfn.ANCHORARRAY($P$3))&lt;=2,(COUNT(_xlfn.ANCHORARRAY($P$3))-_xlfn.XMATCH(AJ$3,_xlfn.ANCHORARRAY($P$3))+1)&lt;=2),
                             OR(_xlfn.XMATCH($N43,_xlfn.ANCHORARRAY($N$5))&lt;=2,(COUNT(_xlfn.ANCHORARRAY($N$5))-_xlfn.XMATCH($N43,_xlfn.ANCHORARRAY($N$5))+1)&lt;=2),
OR(COUNT(_xlfn._xlws.FILTER($F$101:$F$108,($F$101:$F$108=AJ$3)*($G$101:$G$108=$N43)))=1,
        ISODD(COUNT(_xlfn._xlws.SORT(_xlfn._xlws.FILTER($G$101:$G$108,($F$101:$F$108=AJ$3)*($G$101:$G$108&lt;=$N43)))))),
OR(COUNT(_xlfn._xlws.FILTER($F$101:$F$108,($F$101:$F$108=AJ$3)*($G$101:$G$108=$N43)))=1,
        ISODD(COUNT(_xlfn._xlws.SORT(_xlfn._xlws.FILTER($F$101:$F$108,($G$101:$G$108=$N43)*($F$101:$F$108&lt;=AJ$3))))))
),$L$8,""))</f>
        <v/>
      </c>
      <c r="AK43" s="21" t="str" cm="1">
        <f t="array" ref="AK43">IFERROR(ROUND(_xlfn.XLOOKUP(AK$3&amp;$N43,$F$3:$F$643&amp;$G$3:$G$643,$H$3:$H$643,""),2),
                   IF(OR(
                             OR(_xlfn.XMATCH(AK$3,_xlfn.ANCHORARRAY($P$3))&lt;=2,(COUNT(_xlfn.ANCHORARRAY($P$3))-_xlfn.XMATCH(AK$3,_xlfn.ANCHORARRAY($P$3))+1)&lt;=2),
                             OR(_xlfn.XMATCH($N43,_xlfn.ANCHORARRAY($N$5))&lt;=2,(COUNT(_xlfn.ANCHORARRAY($N$5))-_xlfn.XMATCH($N43,_xlfn.ANCHORARRAY($N$5))+1)&lt;=2),
OR(COUNT(_xlfn._xlws.FILTER($F$101:$F$108,($F$101:$F$108=AK$3)*($G$101:$G$108=$N43)))=1,
        ISODD(COUNT(_xlfn._xlws.SORT(_xlfn._xlws.FILTER($G$101:$G$108,($F$101:$F$108=AK$3)*($G$101:$G$108&lt;=$N43)))))),
OR(COUNT(_xlfn._xlws.FILTER($F$101:$F$108,($F$101:$F$108=AK$3)*($G$101:$G$108=$N43)))=1,
        ISODD(COUNT(_xlfn._xlws.SORT(_xlfn._xlws.FILTER($F$101:$F$108,($G$101:$G$108=$N43)*($F$101:$F$108&lt;=AK$3))))))
),$L$8,""))</f>
        <v/>
      </c>
      <c r="AL43" s="21" t="str" cm="1">
        <f t="array" ref="AL43">IFERROR(ROUND(_xlfn.XLOOKUP(AL$3&amp;$N43,$F$3:$F$643&amp;$G$3:$G$643,$H$3:$H$643,""),2),
                   IF(OR(
                             OR(_xlfn.XMATCH(AL$3,_xlfn.ANCHORARRAY($P$3))&lt;=2,(COUNT(_xlfn.ANCHORARRAY($P$3))-_xlfn.XMATCH(AL$3,_xlfn.ANCHORARRAY($P$3))+1)&lt;=2),
                             OR(_xlfn.XMATCH($N43,_xlfn.ANCHORARRAY($N$5))&lt;=2,(COUNT(_xlfn.ANCHORARRAY($N$5))-_xlfn.XMATCH($N43,_xlfn.ANCHORARRAY($N$5))+1)&lt;=2),
OR(COUNT(_xlfn._xlws.FILTER($F$101:$F$108,($F$101:$F$108=AL$3)*($G$101:$G$108=$N43)))=1,
        ISODD(COUNT(_xlfn._xlws.SORT(_xlfn._xlws.FILTER($G$101:$G$108,($F$101:$F$108=AL$3)*($G$101:$G$108&lt;=$N43)))))),
OR(COUNT(_xlfn._xlws.FILTER($F$101:$F$108,($F$101:$F$108=AL$3)*($G$101:$G$108=$N43)))=1,
        ISODD(COUNT(_xlfn._xlws.SORT(_xlfn._xlws.FILTER($F$101:$F$108,($G$101:$G$108=$N43)*($F$101:$F$108&lt;=AL$3))))))
),$L$8,""))</f>
        <v/>
      </c>
      <c r="AM43" s="21" t="str" cm="1">
        <f t="array" ref="AM43">IFERROR(ROUND(_xlfn.XLOOKUP(AM$3&amp;$N43,$F$3:$F$643&amp;$G$3:$G$643,$H$3:$H$643,""),2),
                   IF(OR(
                             OR(_xlfn.XMATCH(AM$3,_xlfn.ANCHORARRAY($P$3))&lt;=2,(COUNT(_xlfn.ANCHORARRAY($P$3))-_xlfn.XMATCH(AM$3,_xlfn.ANCHORARRAY($P$3))+1)&lt;=2),
                             OR(_xlfn.XMATCH($N43,_xlfn.ANCHORARRAY($N$5))&lt;=2,(COUNT(_xlfn.ANCHORARRAY($N$5))-_xlfn.XMATCH($N43,_xlfn.ANCHORARRAY($N$5))+1)&lt;=2),
OR(COUNT(_xlfn._xlws.FILTER($F$101:$F$108,($F$101:$F$108=AM$3)*($G$101:$G$108=$N43)))=1,
        ISODD(COUNT(_xlfn._xlws.SORT(_xlfn._xlws.FILTER($G$101:$G$108,($F$101:$F$108=AM$3)*($G$101:$G$108&lt;=$N43)))))),
OR(COUNT(_xlfn._xlws.FILTER($F$101:$F$108,($F$101:$F$108=AM$3)*($G$101:$G$108=$N43)))=1,
        ISODD(COUNT(_xlfn._xlws.SORT(_xlfn._xlws.FILTER($F$101:$F$108,($G$101:$G$108=$N43)*($F$101:$F$108&lt;=AM$3))))))
),$L$8,""))</f>
        <v/>
      </c>
      <c r="AN43" s="21" cm="1">
        <f t="array" ref="AN43">IFERROR(ROUND(_xlfn.XLOOKUP(AN$3&amp;$N43,$F$3:$F$643&amp;$G$3:$G$643,$H$3:$H$643,""),2),
                   IF(OR(
                             OR(_xlfn.XMATCH(AN$3,_xlfn.ANCHORARRAY($P$3))&lt;=2,(COUNT(_xlfn.ANCHORARRAY($P$3))-_xlfn.XMATCH(AN$3,_xlfn.ANCHORARRAY($P$3))+1)&lt;=2),
                             OR(_xlfn.XMATCH($N43,_xlfn.ANCHORARRAY($N$5))&lt;=2,(COUNT(_xlfn.ANCHORARRAY($N$5))-_xlfn.XMATCH($N43,_xlfn.ANCHORARRAY($N$5))+1)&lt;=2),
OR(COUNT(_xlfn._xlws.FILTER($F$101:$F$108,($F$101:$F$108=AN$3)*($G$101:$G$108=$N43)))=1,
        ISODD(COUNT(_xlfn._xlws.SORT(_xlfn._xlws.FILTER($G$101:$G$108,($F$101:$F$108=AN$3)*($G$101:$G$108&lt;=$N43)))))),
OR(COUNT(_xlfn._xlws.FILTER($F$101:$F$108,($F$101:$F$108=AN$3)*($G$101:$G$108=$N43)))=1,
        ISODD(COUNT(_xlfn._xlws.SORT(_xlfn._xlws.FILTER($F$101:$F$108,($G$101:$G$108=$N43)*($F$101:$F$108&lt;=AN$3))))))
),$L$8,""))</f>
        <v>0.4</v>
      </c>
      <c r="AO43" s="21" cm="1">
        <f t="array" ref="AO43">IFERROR(ROUND(_xlfn.XLOOKUP(AO$3&amp;$N43,$F$3:$F$643&amp;$G$3:$G$643,$H$3:$H$643,""),2),
                   IF(OR(
                             OR(_xlfn.XMATCH(AO$3,_xlfn.ANCHORARRAY($P$3))&lt;=2,(COUNT(_xlfn.ANCHORARRAY($P$3))-_xlfn.XMATCH(AO$3,_xlfn.ANCHORARRAY($P$3))+1)&lt;=2),
                             OR(_xlfn.XMATCH($N43,_xlfn.ANCHORARRAY($N$5))&lt;=2,(COUNT(_xlfn.ANCHORARRAY($N$5))-_xlfn.XMATCH($N43,_xlfn.ANCHORARRAY($N$5))+1)&lt;=2),
OR(COUNT(_xlfn._xlws.FILTER($F$101:$F$108,($F$101:$F$108=AO$3)*($G$101:$G$108=$N43)))=1,
        ISODD(COUNT(_xlfn._xlws.SORT(_xlfn._xlws.FILTER($G$101:$G$108,($F$101:$F$108=AO$3)*($G$101:$G$108&lt;=$N43)))))),
OR(COUNT(_xlfn._xlws.FILTER($F$101:$F$108,($F$101:$F$108=AO$3)*($G$101:$G$108=$N43)))=1,
        ISODD(COUNT(_xlfn._xlws.SORT(_xlfn._xlws.FILTER($F$101:$F$108,($G$101:$G$108=$N43)*($F$101:$F$108&lt;=AO$3))))))
),$L$8,""))</f>
        <v>-9</v>
      </c>
      <c r="AP43" s="21" cm="1">
        <f t="array" ref="AP43">IFERROR(ROUND(_xlfn.XLOOKUP(AP$3&amp;$N43,$F$3:$F$643&amp;$G$3:$G$643,$H$3:$H$643,""),2),
                   IF(OR(
                             OR(_xlfn.XMATCH(AP$3,_xlfn.ANCHORARRAY($P$3))&lt;=2,(COUNT(_xlfn.ANCHORARRAY($P$3))-_xlfn.XMATCH(AP$3,_xlfn.ANCHORARRAY($P$3))+1)&lt;=2),
                             OR(_xlfn.XMATCH($N43,_xlfn.ANCHORARRAY($N$5))&lt;=2,(COUNT(_xlfn.ANCHORARRAY($N$5))-_xlfn.XMATCH($N43,_xlfn.ANCHORARRAY($N$5))+1)&lt;=2),
OR(COUNT(_xlfn._xlws.FILTER($F$101:$F$108,($F$101:$F$108=AP$3)*($G$101:$G$108=$N43)))=1,
        ISODD(COUNT(_xlfn._xlws.SORT(_xlfn._xlws.FILTER($G$101:$G$108,($F$101:$F$108=AP$3)*($G$101:$G$108&lt;=$N43)))))),
OR(COUNT(_xlfn._xlws.FILTER($F$101:$F$108,($F$101:$F$108=AP$3)*($G$101:$G$108=$N43)))=1,
        ISODD(COUNT(_xlfn._xlws.SORT(_xlfn._xlws.FILTER($F$101:$F$108,($G$101:$G$108=$N43)*($F$101:$F$108&lt;=AP$3))))))
),$L$8,""))</f>
        <v>-9</v>
      </c>
      <c r="AQ43" s="21" t="str" cm="1">
        <f t="array" ref="AQ43">IFERROR(ROUND(_xlfn.XLOOKUP(AQ$3&amp;$N43,$F$3:$F$643&amp;$G$3:$G$643,$H$3:$H$643,""),2),
                   IF(OR(
                             OR(_xlfn.XMATCH(AQ$3,_xlfn.ANCHORARRAY($P$3))&lt;=2,(COUNT(_xlfn.ANCHORARRAY($P$3))-_xlfn.XMATCH(AQ$3,_xlfn.ANCHORARRAY($P$3))+1)&lt;=2),
                             OR(_xlfn.XMATCH($N43,_xlfn.ANCHORARRAY($N$5))&lt;=2,(COUNT(_xlfn.ANCHORARRAY($N$5))-_xlfn.XMATCH($N43,_xlfn.ANCHORARRAY($N$5))+1)&lt;=2),
OR(COUNT(_xlfn._xlws.FILTER($F$101:$F$108,($F$101:$F$108=AQ$3)*($G$101:$G$108=$N43)))=1,
        ISODD(COUNT(_xlfn._xlws.SORT(_xlfn._xlws.FILTER($G$101:$G$108,($F$101:$F$108=AQ$3)*($G$101:$G$108&lt;=$N43)))))),
OR(COUNT(_xlfn._xlws.FILTER($F$101:$F$108,($F$101:$F$108=AQ$3)*($G$101:$G$108=$N43)))=1,
        ISODD(COUNT(_xlfn._xlws.SORT(_xlfn._xlws.FILTER($F$101:$F$108,($G$101:$G$108=$N43)*($F$101:$F$108&lt;=AQ$3))))))
),$L$8,""))</f>
        <v/>
      </c>
      <c r="AR43" s="21" cm="1">
        <f t="array" ref="AR43">IFERROR(ROUND(_xlfn.XLOOKUP(AR$3&amp;$N43,$F$3:$F$643&amp;$G$3:$G$643,$H$3:$H$643,""),2),
                   IF(OR(
                             OR(_xlfn.XMATCH(AR$3,_xlfn.ANCHORARRAY($P$3))&lt;=2,(COUNT(_xlfn.ANCHORARRAY($P$3))-_xlfn.XMATCH(AR$3,_xlfn.ANCHORARRAY($P$3))+1)&lt;=2),
                             OR(_xlfn.XMATCH($N43,_xlfn.ANCHORARRAY($N$5))&lt;=2,(COUNT(_xlfn.ANCHORARRAY($N$5))-_xlfn.XMATCH($N43,_xlfn.ANCHORARRAY($N$5))+1)&lt;=2),
OR(COUNT(_xlfn._xlws.FILTER($F$101:$F$108,($F$101:$F$108=AR$3)*($G$101:$G$108=$N43)))=1,
        ISODD(COUNT(_xlfn._xlws.SORT(_xlfn._xlws.FILTER($G$101:$G$108,($F$101:$F$108=AR$3)*($G$101:$G$108&lt;=$N43)))))),
OR(COUNT(_xlfn._xlws.FILTER($F$101:$F$108,($F$101:$F$108=AR$3)*($G$101:$G$108=$N43)))=1,
        ISODD(COUNT(_xlfn._xlws.SORT(_xlfn._xlws.FILTER($F$101:$F$108,($G$101:$G$108=$N43)*($F$101:$F$108&lt;=AR$3))))))
),$L$8,""))</f>
        <v>-9</v>
      </c>
      <c r="AS43" s="21" cm="1">
        <f t="array" ref="AS43">IFERROR(ROUND(_xlfn.XLOOKUP(AS$3&amp;$N43,$F$3:$F$643&amp;$G$3:$G$643,$H$3:$H$643,""),2),
                   IF(OR(
                             OR(_xlfn.XMATCH(AS$3,_xlfn.ANCHORARRAY($P$3))&lt;=2,(COUNT(_xlfn.ANCHORARRAY($P$3))-_xlfn.XMATCH(AS$3,_xlfn.ANCHORARRAY($P$3))+1)&lt;=2),
                             OR(_xlfn.XMATCH($N43,_xlfn.ANCHORARRAY($N$5))&lt;=2,(COUNT(_xlfn.ANCHORARRAY($N$5))-_xlfn.XMATCH($N43,_xlfn.ANCHORARRAY($N$5))+1)&lt;=2),
OR(COUNT(_xlfn._xlws.FILTER($F$101:$F$108,($F$101:$F$108=AS$3)*($G$101:$G$108=$N43)))=1,
        ISODD(COUNT(_xlfn._xlws.SORT(_xlfn._xlws.FILTER($G$101:$G$108,($F$101:$F$108=AS$3)*($G$101:$G$108&lt;=$N43)))))),
OR(COUNT(_xlfn._xlws.FILTER($F$101:$F$108,($F$101:$F$108=AS$3)*($G$101:$G$108=$N43)))=1,
        ISODD(COUNT(_xlfn._xlws.SORT(_xlfn._xlws.FILTER($F$101:$F$108,($G$101:$G$108=$N43)*($F$101:$F$108&lt;=AS$3))))))
),$L$8,""))</f>
        <v>-9</v>
      </c>
      <c r="AT43" s="21" t="str" cm="1">
        <f t="array" ref="AT43">IFERROR(ROUND(_xlfn.XLOOKUP(AT$3&amp;$N43,$F$3:$F$643&amp;$G$3:$G$643,$H$3:$H$643,""),2),
                   IF(OR(
                             OR(_xlfn.XMATCH(AT$3,_xlfn.ANCHORARRAY($P$3))&lt;=2,(COUNT(_xlfn.ANCHORARRAY($P$3))-_xlfn.XMATCH(AT$3,_xlfn.ANCHORARRAY($P$3))+1)&lt;=2),
                             OR(_xlfn.XMATCH($N43,_xlfn.ANCHORARRAY($N$5))&lt;=2,(COUNT(_xlfn.ANCHORARRAY($N$5))-_xlfn.XMATCH($N43,_xlfn.ANCHORARRAY($N$5))+1)&lt;=2),
OR(COUNT(_xlfn._xlws.FILTER($F$101:$F$108,($F$101:$F$108=AT$3)*($G$101:$G$108=$N43)))=1,
        ISODD(COUNT(_xlfn._xlws.SORT(_xlfn._xlws.FILTER($G$101:$G$108,($F$101:$F$108=AT$3)*($G$101:$G$108&lt;=$N43)))))),
OR(COUNT(_xlfn._xlws.FILTER($F$101:$F$108,($F$101:$F$108=AT$3)*($G$101:$G$108=$N43)))=1,
        ISODD(COUNT(_xlfn._xlws.SORT(_xlfn._xlws.FILTER($F$101:$F$108,($G$101:$G$108=$N43)*($F$101:$F$108&lt;=AT$3))))))
),$L$8,""))</f>
        <v/>
      </c>
      <c r="AU43" s="21" cm="1">
        <f t="array" ref="AU43">IFERROR(ROUND(_xlfn.XLOOKUP(AU$3&amp;$N43,$F$3:$F$643&amp;$G$3:$G$643,$H$3:$H$643,""),2),
                   IF(OR(
                             OR(_xlfn.XMATCH(AU$3,_xlfn.ANCHORARRAY($P$3))&lt;=2,(COUNT(_xlfn.ANCHORARRAY($P$3))-_xlfn.XMATCH(AU$3,_xlfn.ANCHORARRAY($P$3))+1)&lt;=2),
                             OR(_xlfn.XMATCH($N43,_xlfn.ANCHORARRAY($N$5))&lt;=2,(COUNT(_xlfn.ANCHORARRAY($N$5))-_xlfn.XMATCH($N43,_xlfn.ANCHORARRAY($N$5))+1)&lt;=2),
OR(COUNT(_xlfn._xlws.FILTER($F$101:$F$108,($F$101:$F$108=AU$3)*($G$101:$G$108=$N43)))=1,
        ISODD(COUNT(_xlfn._xlws.SORT(_xlfn._xlws.FILTER($G$101:$G$108,($F$101:$F$108=AU$3)*($G$101:$G$108&lt;=$N43)))))),
OR(COUNT(_xlfn._xlws.FILTER($F$101:$F$108,($F$101:$F$108=AU$3)*($G$101:$G$108=$N43)))=1,
        ISODD(COUNT(_xlfn._xlws.SORT(_xlfn._xlws.FILTER($F$101:$F$108,($G$101:$G$108=$N43)*($F$101:$F$108&lt;=AU$3))))))
),$L$8,""))</f>
        <v>-9</v>
      </c>
      <c r="AV43" s="21" cm="1">
        <f t="array" ref="AV43">IFERROR(ROUND(_xlfn.XLOOKUP(AV$3&amp;$N43,$F$3:$F$643&amp;$G$3:$G$643,$H$3:$H$643,""),2),
                   IF(OR(
                             OR(_xlfn.XMATCH(AV$3,_xlfn.ANCHORARRAY($P$3))&lt;=2,(COUNT(_xlfn.ANCHORARRAY($P$3))-_xlfn.XMATCH(AV$3,_xlfn.ANCHORARRAY($P$3))+1)&lt;=2),
                             OR(_xlfn.XMATCH($N43,_xlfn.ANCHORARRAY($N$5))&lt;=2,(COUNT(_xlfn.ANCHORARRAY($N$5))-_xlfn.XMATCH($N43,_xlfn.ANCHORARRAY($N$5))+1)&lt;=2),
OR(COUNT(_xlfn._xlws.FILTER($F$101:$F$108,($F$101:$F$108=AV$3)*($G$101:$G$108=$N43)))=1,
        ISODD(COUNT(_xlfn._xlws.SORT(_xlfn._xlws.FILTER($G$101:$G$108,($F$101:$F$108=AV$3)*($G$101:$G$108&lt;=$N43)))))),
OR(COUNT(_xlfn._xlws.FILTER($F$101:$F$108,($F$101:$F$108=AV$3)*($G$101:$G$108=$N43)))=1,
        ISODD(COUNT(_xlfn._xlws.SORT(_xlfn._xlws.FILTER($F$101:$F$108,($G$101:$G$108=$N43)*($F$101:$F$108&lt;=AV$3))))))
),$L$8,""))</f>
        <v>-9</v>
      </c>
      <c r="AW43" s="21" cm="1">
        <f t="array" ref="AW43">IFERROR(ROUND(_xlfn.XLOOKUP(AW$3&amp;$N43,$F$3:$F$643&amp;$G$3:$G$643,$H$3:$H$643,""),2),
                   IF(OR(
                             OR(_xlfn.XMATCH(AW$3,_xlfn.ANCHORARRAY($P$3))&lt;=2,(COUNT(_xlfn.ANCHORARRAY($P$3))-_xlfn.XMATCH(AW$3,_xlfn.ANCHORARRAY($P$3))+1)&lt;=2),
                             OR(_xlfn.XMATCH($N43,_xlfn.ANCHORARRAY($N$5))&lt;=2,(COUNT(_xlfn.ANCHORARRAY($N$5))-_xlfn.XMATCH($N43,_xlfn.ANCHORARRAY($N$5))+1)&lt;=2),
OR(COUNT(_xlfn._xlws.FILTER($F$101:$F$108,($F$101:$F$108=AW$3)*($G$101:$G$108=$N43)))=1,
        ISODD(COUNT(_xlfn._xlws.SORT(_xlfn._xlws.FILTER($G$101:$G$108,($F$101:$F$108=AW$3)*($G$101:$G$108&lt;=$N43)))))),
OR(COUNT(_xlfn._xlws.FILTER($F$101:$F$108,($F$101:$F$108=AW$3)*($G$101:$G$108=$N43)))=1,
        ISODD(COUNT(_xlfn._xlws.SORT(_xlfn._xlws.FILTER($F$101:$F$108,($G$101:$G$108=$N43)*($F$101:$F$108&lt;=AW$3))))))
),$L$8,""))</f>
        <v>-9</v>
      </c>
      <c r="AX43" s="21"/>
      <c r="AY43" s="21"/>
      <c r="AZ43" s="15"/>
      <c r="BA43" s="77"/>
      <c r="BB43" s="98" t="str">
        <f t="shared" si="5"/>
        <v xml:space="preserve">-9-900.50.40.410.811.30.4-9-9-9-9-9-9-9; </v>
      </c>
      <c r="BC43" s="98" t="s">
        <v>596</v>
      </c>
      <c r="BD43" s="77"/>
      <c r="BE43" s="77"/>
      <c r="BF43" s="77"/>
      <c r="BG43" s="77"/>
      <c r="BH43" s="77"/>
      <c r="BK43" s="7">
        <v>41</v>
      </c>
    </row>
    <row r="44" spans="2:63" ht="20.100000000000001" customHeight="1" x14ac:dyDescent="0.3">
      <c r="B44" s="9" t="s">
        <v>482</v>
      </c>
      <c r="C44" s="17">
        <f t="shared" si="1"/>
        <v>50.875399999999999</v>
      </c>
      <c r="D44" s="18">
        <f t="shared" si="1"/>
        <v>106.12090000000001</v>
      </c>
      <c r="E44" s="64">
        <f t="shared" si="1"/>
        <v>-9</v>
      </c>
      <c r="F44" s="17">
        <f t="shared" si="2"/>
        <v>7.85</v>
      </c>
      <c r="G44" s="18">
        <f t="shared" si="3"/>
        <v>1.07</v>
      </c>
      <c r="H44" s="19">
        <f t="shared" si="4"/>
        <v>-9</v>
      </c>
      <c r="I44" s="8" t="str" cm="1">
        <f t="array" ref="I44">_xlfn.CONCAT(ROUND(F44:H44,2)&amp;", ")</f>
        <v xml:space="preserve">7.85, 1.07, -9, </v>
      </c>
      <c r="J44" s="8"/>
      <c r="L44"/>
      <c r="N44" s="31">
        <v>0.52</v>
      </c>
      <c r="O44" s="15"/>
      <c r="P44" s="21" cm="1">
        <f t="array" ref="P44">IFERROR(ROUND(_xlfn.XLOOKUP(P$3&amp;$N44,$F$3:$F$643&amp;$G$3:$G$643,$H$3:$H$643,""),2),
                   IF(OR(
                             OR(_xlfn.XMATCH(P$3,_xlfn.ANCHORARRAY($P$3))&lt;=2,(COUNT(_xlfn.ANCHORARRAY($P$3))-_xlfn.XMATCH(P$3,_xlfn.ANCHORARRAY($P$3))+1)&lt;=2),
                             OR(_xlfn.XMATCH($N44,_xlfn.ANCHORARRAY($N$5))&lt;=2,(COUNT(_xlfn.ANCHORARRAY($N$5))-_xlfn.XMATCH($N44,_xlfn.ANCHORARRAY($N$5))+1)&lt;=2),
OR(COUNT(_xlfn._xlws.FILTER($F$101:$F$108,($F$101:$F$108=P$3)*($G$101:$G$108=$N44)))=1,
        ISODD(COUNT(_xlfn._xlws.SORT(_xlfn._xlws.FILTER($G$101:$G$108,($F$101:$F$108=P$3)*($G$101:$G$108&lt;=$N44)))))),
OR(COUNT(_xlfn._xlws.FILTER($F$101:$F$108,($F$101:$F$108=P$3)*($G$101:$G$108=$N44)))=1,
        ISODD(COUNT(_xlfn._xlws.SORT(_xlfn._xlws.FILTER($F$101:$F$108,($G$101:$G$108=$N44)*($F$101:$F$108&lt;=P$3))))))
),$L$8,""))</f>
        <v>-9</v>
      </c>
      <c r="Q44" s="21" cm="1">
        <f t="array" ref="Q44">IFERROR(ROUND(_xlfn.XLOOKUP(Q$3&amp;$N44,$F$3:$F$643&amp;$G$3:$G$643,$H$3:$H$643,""),2),
                   IF(OR(
                             OR(_xlfn.XMATCH(Q$3,_xlfn.ANCHORARRAY($P$3))&lt;=2,(COUNT(_xlfn.ANCHORARRAY($P$3))-_xlfn.XMATCH(Q$3,_xlfn.ANCHORARRAY($P$3))+1)&lt;=2),
                             OR(_xlfn.XMATCH($N44,_xlfn.ANCHORARRAY($N$5))&lt;=2,(COUNT(_xlfn.ANCHORARRAY($N$5))-_xlfn.XMATCH($N44,_xlfn.ANCHORARRAY($N$5))+1)&lt;=2),
OR(COUNT(_xlfn._xlws.FILTER($F$101:$F$108,($F$101:$F$108=Q$3)*($G$101:$G$108=$N44)))=1,
        ISODD(COUNT(_xlfn._xlws.SORT(_xlfn._xlws.FILTER($G$101:$G$108,($F$101:$F$108=Q$3)*($G$101:$G$108&lt;=$N44)))))),
OR(COUNT(_xlfn._xlws.FILTER($F$101:$F$108,($F$101:$F$108=Q$3)*($G$101:$G$108=$N44)))=1,
        ISODD(COUNT(_xlfn._xlws.SORT(_xlfn._xlws.FILTER($F$101:$F$108,($G$101:$G$108=$N44)*($F$101:$F$108&lt;=Q$3))))))
),$L$8,""))</f>
        <v>-9</v>
      </c>
      <c r="R44" s="21" cm="1">
        <f t="array" ref="R44">IFERROR(ROUND(_xlfn.XLOOKUP(R$3&amp;$N44,$F$3:$F$643&amp;$G$3:$G$643,$H$3:$H$643,""),2),
                   IF(OR(
                             OR(_xlfn.XMATCH(R$3,_xlfn.ANCHORARRAY($P$3))&lt;=2,(COUNT(_xlfn.ANCHORARRAY($P$3))-_xlfn.XMATCH(R$3,_xlfn.ANCHORARRAY($P$3))+1)&lt;=2),
                             OR(_xlfn.XMATCH($N44,_xlfn.ANCHORARRAY($N$5))&lt;=2,(COUNT(_xlfn.ANCHORARRAY($N$5))-_xlfn.XMATCH($N44,_xlfn.ANCHORARRAY($N$5))+1)&lt;=2),
OR(COUNT(_xlfn._xlws.FILTER($F$101:$F$108,($F$101:$F$108=R$3)*($G$101:$G$108=$N44)))=1,
        ISODD(COUNT(_xlfn._xlws.SORT(_xlfn._xlws.FILTER($G$101:$G$108,($F$101:$F$108=R$3)*($G$101:$G$108&lt;=$N44)))))),
OR(COUNT(_xlfn._xlws.FILTER($F$101:$F$108,($F$101:$F$108=R$3)*($G$101:$G$108=$N44)))=1,
        ISODD(COUNT(_xlfn._xlws.SORT(_xlfn._xlws.FILTER($F$101:$F$108,($G$101:$G$108=$N44)*($F$101:$F$108&lt;=R$3))))))
),$L$8,""))</f>
        <v>0</v>
      </c>
      <c r="S44" s="21" t="str" cm="1">
        <f t="array" ref="S44">IFERROR(ROUND(_xlfn.XLOOKUP(S$3&amp;$N44,$F$3:$F$643&amp;$G$3:$G$643,$H$3:$H$643,""),2),
                   IF(OR(
                             OR(_xlfn.XMATCH(S$3,_xlfn.ANCHORARRAY($P$3))&lt;=2,(COUNT(_xlfn.ANCHORARRAY($P$3))-_xlfn.XMATCH(S$3,_xlfn.ANCHORARRAY($P$3))+1)&lt;=2),
                             OR(_xlfn.XMATCH($N44,_xlfn.ANCHORARRAY($N$5))&lt;=2,(COUNT(_xlfn.ANCHORARRAY($N$5))-_xlfn.XMATCH($N44,_xlfn.ANCHORARRAY($N$5))+1)&lt;=2),
OR(COUNT(_xlfn._xlws.FILTER($F$101:$F$108,($F$101:$F$108=S$3)*($G$101:$G$108=$N44)))=1,
        ISODD(COUNT(_xlfn._xlws.SORT(_xlfn._xlws.FILTER($G$101:$G$108,($F$101:$F$108=S$3)*($G$101:$G$108&lt;=$N44)))))),
OR(COUNT(_xlfn._xlws.FILTER($F$101:$F$108,($F$101:$F$108=S$3)*($G$101:$G$108=$N44)))=1,
        ISODD(COUNT(_xlfn._xlws.SORT(_xlfn._xlws.FILTER($F$101:$F$108,($G$101:$G$108=$N44)*($F$101:$F$108&lt;=S$3))))))
),$L$8,""))</f>
        <v/>
      </c>
      <c r="T44" s="21" cm="1">
        <f t="array" ref="T44">IFERROR(ROUND(_xlfn.XLOOKUP(T$3&amp;$N44,$F$3:$F$643&amp;$G$3:$G$643,$H$3:$H$643,""),2),
                   IF(OR(
                             OR(_xlfn.XMATCH(T$3,_xlfn.ANCHORARRAY($P$3))&lt;=2,(COUNT(_xlfn.ANCHORARRAY($P$3))-_xlfn.XMATCH(T$3,_xlfn.ANCHORARRAY($P$3))+1)&lt;=2),
                             OR(_xlfn.XMATCH($N44,_xlfn.ANCHORARRAY($N$5))&lt;=2,(COUNT(_xlfn.ANCHORARRAY($N$5))-_xlfn.XMATCH($N44,_xlfn.ANCHORARRAY($N$5))+1)&lt;=2),
OR(COUNT(_xlfn._xlws.FILTER($F$101:$F$108,($F$101:$F$108=T$3)*($G$101:$G$108=$N44)))=1,
        ISODD(COUNT(_xlfn._xlws.SORT(_xlfn._xlws.FILTER($G$101:$G$108,($F$101:$F$108=T$3)*($G$101:$G$108&lt;=$N44)))))),
OR(COUNT(_xlfn._xlws.FILTER($F$101:$F$108,($F$101:$F$108=T$3)*($G$101:$G$108=$N44)))=1,
        ISODD(COUNT(_xlfn._xlws.SORT(_xlfn._xlws.FILTER($F$101:$F$108,($G$101:$G$108=$N44)*($F$101:$F$108&lt;=T$3))))))
),$L$8,""))</f>
        <v>0.9</v>
      </c>
      <c r="U44" s="21" t="str" cm="1">
        <f t="array" ref="U44">IFERROR(ROUND(_xlfn.XLOOKUP(U$3&amp;$N44,$F$3:$F$643&amp;$G$3:$G$643,$H$3:$H$643,""),2),
                   IF(OR(
                             OR(_xlfn.XMATCH(U$3,_xlfn.ANCHORARRAY($P$3))&lt;=2,(COUNT(_xlfn.ANCHORARRAY($P$3))-_xlfn.XMATCH(U$3,_xlfn.ANCHORARRAY($P$3))+1)&lt;=2),
                             OR(_xlfn.XMATCH($N44,_xlfn.ANCHORARRAY($N$5))&lt;=2,(COUNT(_xlfn.ANCHORARRAY($N$5))-_xlfn.XMATCH($N44,_xlfn.ANCHORARRAY($N$5))+1)&lt;=2),
OR(COUNT(_xlfn._xlws.FILTER($F$101:$F$108,($F$101:$F$108=U$3)*($G$101:$G$108=$N44)))=1,
        ISODD(COUNT(_xlfn._xlws.SORT(_xlfn._xlws.FILTER($G$101:$G$108,($F$101:$F$108=U$3)*($G$101:$G$108&lt;=$N44)))))),
OR(COUNT(_xlfn._xlws.FILTER($F$101:$F$108,($F$101:$F$108=U$3)*($G$101:$G$108=$N44)))=1,
        ISODD(COUNT(_xlfn._xlws.SORT(_xlfn._xlws.FILTER($F$101:$F$108,($G$101:$G$108=$N44)*($F$101:$F$108&lt;=U$3))))))
),$L$8,""))</f>
        <v/>
      </c>
      <c r="V44" s="21" t="str" cm="1">
        <f t="array" ref="V44">IFERROR(ROUND(_xlfn.XLOOKUP(V$3&amp;$N44,$F$3:$F$643&amp;$G$3:$G$643,$H$3:$H$643,""),2),
                   IF(OR(
                             OR(_xlfn.XMATCH(V$3,_xlfn.ANCHORARRAY($P$3))&lt;=2,(COUNT(_xlfn.ANCHORARRAY($P$3))-_xlfn.XMATCH(V$3,_xlfn.ANCHORARRAY($P$3))+1)&lt;=2),
                             OR(_xlfn.XMATCH($N44,_xlfn.ANCHORARRAY($N$5))&lt;=2,(COUNT(_xlfn.ANCHORARRAY($N$5))-_xlfn.XMATCH($N44,_xlfn.ANCHORARRAY($N$5))+1)&lt;=2),
OR(COUNT(_xlfn._xlws.FILTER($F$101:$F$108,($F$101:$F$108=V$3)*($G$101:$G$108=$N44)))=1,
        ISODD(COUNT(_xlfn._xlws.SORT(_xlfn._xlws.FILTER($G$101:$G$108,($F$101:$F$108=V$3)*($G$101:$G$108&lt;=$N44)))))),
OR(COUNT(_xlfn._xlws.FILTER($F$101:$F$108,($F$101:$F$108=V$3)*($G$101:$G$108=$N44)))=1,
        ISODD(COUNT(_xlfn._xlws.SORT(_xlfn._xlws.FILTER($F$101:$F$108,($G$101:$G$108=$N44)*($F$101:$F$108&lt;=V$3))))))
),$L$8,""))</f>
        <v/>
      </c>
      <c r="W44" s="21" t="str" cm="1">
        <f t="array" ref="W44">IFERROR(ROUND(_xlfn.XLOOKUP(W$3&amp;$N44,$F$3:$F$643&amp;$G$3:$G$643,$H$3:$H$643,""),2),
                   IF(OR(
                             OR(_xlfn.XMATCH(W$3,_xlfn.ANCHORARRAY($P$3))&lt;=2,(COUNT(_xlfn.ANCHORARRAY($P$3))-_xlfn.XMATCH(W$3,_xlfn.ANCHORARRAY($P$3))+1)&lt;=2),
                             OR(_xlfn.XMATCH($N44,_xlfn.ANCHORARRAY($N$5))&lt;=2,(COUNT(_xlfn.ANCHORARRAY($N$5))-_xlfn.XMATCH($N44,_xlfn.ANCHORARRAY($N$5))+1)&lt;=2),
OR(COUNT(_xlfn._xlws.FILTER($F$101:$F$108,($F$101:$F$108=W$3)*($G$101:$G$108=$N44)))=1,
        ISODD(COUNT(_xlfn._xlws.SORT(_xlfn._xlws.FILTER($G$101:$G$108,($F$101:$F$108=W$3)*($G$101:$G$108&lt;=$N44)))))),
OR(COUNT(_xlfn._xlws.FILTER($F$101:$F$108,($F$101:$F$108=W$3)*($G$101:$G$108=$N44)))=1,
        ISODD(COUNT(_xlfn._xlws.SORT(_xlfn._xlws.FILTER($F$101:$F$108,($G$101:$G$108=$N44)*($F$101:$F$108&lt;=W$3))))))
),$L$8,""))</f>
        <v/>
      </c>
      <c r="X44" s="21" cm="1">
        <f t="array" ref="X44">IFERROR(ROUND(_xlfn.XLOOKUP(X$3&amp;$N44,$F$3:$F$643&amp;$G$3:$G$643,$H$3:$H$643,""),2),
                   IF(OR(
                             OR(_xlfn.XMATCH(X$3,_xlfn.ANCHORARRAY($P$3))&lt;=2,(COUNT(_xlfn.ANCHORARRAY($P$3))-_xlfn.XMATCH(X$3,_xlfn.ANCHORARRAY($P$3))+1)&lt;=2),
                             OR(_xlfn.XMATCH($N44,_xlfn.ANCHORARRAY($N$5))&lt;=2,(COUNT(_xlfn.ANCHORARRAY($N$5))-_xlfn.XMATCH($N44,_xlfn.ANCHORARRAY($N$5))+1)&lt;=2),
OR(COUNT(_xlfn._xlws.FILTER($F$101:$F$108,($F$101:$F$108=X$3)*($G$101:$G$108=$N44)))=1,
        ISODD(COUNT(_xlfn._xlws.SORT(_xlfn._xlws.FILTER($G$101:$G$108,($F$101:$F$108=X$3)*($G$101:$G$108&lt;=$N44)))))),
OR(COUNT(_xlfn._xlws.FILTER($F$101:$F$108,($F$101:$F$108=X$3)*($G$101:$G$108=$N44)))=1,
        ISODD(COUNT(_xlfn._xlws.SORT(_xlfn._xlws.FILTER($F$101:$F$108,($G$101:$G$108=$N44)*($F$101:$F$108&lt;=X$3))))))
),$L$8,""))</f>
        <v>0.9</v>
      </c>
      <c r="Y44" s="21" t="str" cm="1">
        <f t="array" ref="Y44">IFERROR(ROUND(_xlfn.XLOOKUP(Y$3&amp;$N44,$F$3:$F$643&amp;$G$3:$G$643,$H$3:$H$643,""),2),
                   IF(OR(
                             OR(_xlfn.XMATCH(Y$3,_xlfn.ANCHORARRAY($P$3))&lt;=2,(COUNT(_xlfn.ANCHORARRAY($P$3))-_xlfn.XMATCH(Y$3,_xlfn.ANCHORARRAY($P$3))+1)&lt;=2),
                             OR(_xlfn.XMATCH($N44,_xlfn.ANCHORARRAY($N$5))&lt;=2,(COUNT(_xlfn.ANCHORARRAY($N$5))-_xlfn.XMATCH($N44,_xlfn.ANCHORARRAY($N$5))+1)&lt;=2),
OR(COUNT(_xlfn._xlws.FILTER($F$101:$F$108,($F$101:$F$108=Y$3)*($G$101:$G$108=$N44)))=1,
        ISODD(COUNT(_xlfn._xlws.SORT(_xlfn._xlws.FILTER($G$101:$G$108,($F$101:$F$108=Y$3)*($G$101:$G$108&lt;=$N44)))))),
OR(COUNT(_xlfn._xlws.FILTER($F$101:$F$108,($F$101:$F$108=Y$3)*($G$101:$G$108=$N44)))=1,
        ISODD(COUNT(_xlfn._xlws.SORT(_xlfn._xlws.FILTER($F$101:$F$108,($G$101:$G$108=$N44)*($F$101:$F$108&lt;=Y$3))))))
),$L$8,""))</f>
        <v/>
      </c>
      <c r="Z44" s="21" t="str" cm="1">
        <f t="array" ref="Z44">IFERROR(ROUND(_xlfn.XLOOKUP(Z$3&amp;$N44,$F$3:$F$643&amp;$G$3:$G$643,$H$3:$H$643,""),2),
                   IF(OR(
                             OR(_xlfn.XMATCH(Z$3,_xlfn.ANCHORARRAY($P$3))&lt;=2,(COUNT(_xlfn.ANCHORARRAY($P$3))-_xlfn.XMATCH(Z$3,_xlfn.ANCHORARRAY($P$3))+1)&lt;=2),
                             OR(_xlfn.XMATCH($N44,_xlfn.ANCHORARRAY($N$5))&lt;=2,(COUNT(_xlfn.ANCHORARRAY($N$5))-_xlfn.XMATCH($N44,_xlfn.ANCHORARRAY($N$5))+1)&lt;=2),
OR(COUNT(_xlfn._xlws.FILTER($F$101:$F$108,($F$101:$F$108=Z$3)*($G$101:$G$108=$N44)))=1,
        ISODD(COUNT(_xlfn._xlws.SORT(_xlfn._xlws.FILTER($G$101:$G$108,($F$101:$F$108=Z$3)*($G$101:$G$108&lt;=$N44)))))),
OR(COUNT(_xlfn._xlws.FILTER($F$101:$F$108,($F$101:$F$108=Z$3)*($G$101:$G$108=$N44)))=1,
        ISODD(COUNT(_xlfn._xlws.SORT(_xlfn._xlws.FILTER($F$101:$F$108,($G$101:$G$108=$N44)*($F$101:$F$108&lt;=Z$3))))))
),$L$8,""))</f>
        <v/>
      </c>
      <c r="AA44" s="21" cm="1">
        <f t="array" ref="AA44">IFERROR(ROUND(_xlfn.XLOOKUP(AA$3&amp;$N44,$F$3:$F$643&amp;$G$3:$G$643,$H$3:$H$643,""),2),
                   IF(OR(
                             OR(_xlfn.XMATCH(AA$3,_xlfn.ANCHORARRAY($P$3))&lt;=2,(COUNT(_xlfn.ANCHORARRAY($P$3))-_xlfn.XMATCH(AA$3,_xlfn.ANCHORARRAY($P$3))+1)&lt;=2),
                             OR(_xlfn.XMATCH($N44,_xlfn.ANCHORARRAY($N$5))&lt;=2,(COUNT(_xlfn.ANCHORARRAY($N$5))-_xlfn.XMATCH($N44,_xlfn.ANCHORARRAY($N$5))+1)&lt;=2),
OR(COUNT(_xlfn._xlws.FILTER($F$101:$F$108,($F$101:$F$108=AA$3)*($G$101:$G$108=$N44)))=1,
        ISODD(COUNT(_xlfn._xlws.SORT(_xlfn._xlws.FILTER($G$101:$G$108,($F$101:$F$108=AA$3)*($G$101:$G$108&lt;=$N44)))))),
OR(COUNT(_xlfn._xlws.FILTER($F$101:$F$108,($F$101:$F$108=AA$3)*($G$101:$G$108=$N44)))=1,
        ISODD(COUNT(_xlfn._xlws.SORT(_xlfn._xlws.FILTER($F$101:$F$108,($G$101:$G$108=$N44)*($F$101:$F$108&lt;=AA$3))))))
),$L$8,""))</f>
        <v>2.2999999999999998</v>
      </c>
      <c r="AB44" s="21" cm="1">
        <f t="array" ref="AB44">IFERROR(ROUND(_xlfn.XLOOKUP(AB$3&amp;$N44,$F$3:$F$643&amp;$G$3:$G$643,$H$3:$H$643,""),2),
                   IF(OR(
                             OR(_xlfn.XMATCH(AB$3,_xlfn.ANCHORARRAY($P$3))&lt;=2,(COUNT(_xlfn.ANCHORARRAY($P$3))-_xlfn.XMATCH(AB$3,_xlfn.ANCHORARRAY($P$3))+1)&lt;=2),
                             OR(_xlfn.XMATCH($N44,_xlfn.ANCHORARRAY($N$5))&lt;=2,(COUNT(_xlfn.ANCHORARRAY($N$5))-_xlfn.XMATCH($N44,_xlfn.ANCHORARRAY($N$5))+1)&lt;=2),
OR(COUNT(_xlfn._xlws.FILTER($F$101:$F$108,($F$101:$F$108=AB$3)*($G$101:$G$108=$N44)))=1,
        ISODD(COUNT(_xlfn._xlws.SORT(_xlfn._xlws.FILTER($G$101:$G$108,($F$101:$F$108=AB$3)*($G$101:$G$108&lt;=$N44)))))),
OR(COUNT(_xlfn._xlws.FILTER($F$101:$F$108,($F$101:$F$108=AB$3)*($G$101:$G$108=$N44)))=1,
        ISODD(COUNT(_xlfn._xlws.SORT(_xlfn._xlws.FILTER($F$101:$F$108,($G$101:$G$108=$N44)*($F$101:$F$108&lt;=AB$3))))))
),$L$8,""))</f>
        <v>0</v>
      </c>
      <c r="AC44" s="21" t="str" cm="1">
        <f t="array" ref="AC44">IFERROR(ROUND(_xlfn.XLOOKUP(AC$3&amp;$N44,$F$3:$F$643&amp;$G$3:$G$643,$H$3:$H$643,""),2),
                   IF(OR(
                             OR(_xlfn.XMATCH(AC$3,_xlfn.ANCHORARRAY($P$3))&lt;=2,(COUNT(_xlfn.ANCHORARRAY($P$3))-_xlfn.XMATCH(AC$3,_xlfn.ANCHORARRAY($P$3))+1)&lt;=2),
                             OR(_xlfn.XMATCH($N44,_xlfn.ANCHORARRAY($N$5))&lt;=2,(COUNT(_xlfn.ANCHORARRAY($N$5))-_xlfn.XMATCH($N44,_xlfn.ANCHORARRAY($N$5))+1)&lt;=2),
OR(COUNT(_xlfn._xlws.FILTER($F$101:$F$108,($F$101:$F$108=AC$3)*($G$101:$G$108=$N44)))=1,
        ISODD(COUNT(_xlfn._xlws.SORT(_xlfn._xlws.FILTER($G$101:$G$108,($F$101:$F$108=AC$3)*($G$101:$G$108&lt;=$N44)))))),
OR(COUNT(_xlfn._xlws.FILTER($F$101:$F$108,($F$101:$F$108=AC$3)*($G$101:$G$108=$N44)))=1,
        ISODD(COUNT(_xlfn._xlws.SORT(_xlfn._xlws.FILTER($F$101:$F$108,($G$101:$G$108=$N44)*($F$101:$F$108&lt;=AC$3))))))
),$L$8,""))</f>
        <v/>
      </c>
      <c r="AD44" s="21" t="str" cm="1">
        <f t="array" ref="AD44">IFERROR(ROUND(_xlfn.XLOOKUP(AD$3&amp;$N44,$F$3:$F$643&amp;$G$3:$G$643,$H$3:$H$643,""),2),
                   IF(OR(
                             OR(_xlfn.XMATCH(AD$3,_xlfn.ANCHORARRAY($P$3))&lt;=2,(COUNT(_xlfn.ANCHORARRAY($P$3))-_xlfn.XMATCH(AD$3,_xlfn.ANCHORARRAY($P$3))+1)&lt;=2),
                             OR(_xlfn.XMATCH($N44,_xlfn.ANCHORARRAY($N$5))&lt;=2,(COUNT(_xlfn.ANCHORARRAY($N$5))-_xlfn.XMATCH($N44,_xlfn.ANCHORARRAY($N$5))+1)&lt;=2),
OR(COUNT(_xlfn._xlws.FILTER($F$101:$F$108,($F$101:$F$108=AD$3)*($G$101:$G$108=$N44)))=1,
        ISODD(COUNT(_xlfn._xlws.SORT(_xlfn._xlws.FILTER($G$101:$G$108,($F$101:$F$108=AD$3)*($G$101:$G$108&lt;=$N44)))))),
OR(COUNT(_xlfn._xlws.FILTER($F$101:$F$108,($F$101:$F$108=AD$3)*($G$101:$G$108=$N44)))=1,
        ISODD(COUNT(_xlfn._xlws.SORT(_xlfn._xlws.FILTER($F$101:$F$108,($G$101:$G$108=$N44)*($F$101:$F$108&lt;=AD$3))))))
),$L$8,""))</f>
        <v/>
      </c>
      <c r="AE44" s="21" t="str" cm="1">
        <f t="array" ref="AE44">IFERROR(ROUND(_xlfn.XLOOKUP(AE$3&amp;$N44,$F$3:$F$643&amp;$G$3:$G$643,$H$3:$H$643,""),2),
                   IF(OR(
                             OR(_xlfn.XMATCH(AE$3,_xlfn.ANCHORARRAY($P$3))&lt;=2,(COUNT(_xlfn.ANCHORARRAY($P$3))-_xlfn.XMATCH(AE$3,_xlfn.ANCHORARRAY($P$3))+1)&lt;=2),
                             OR(_xlfn.XMATCH($N44,_xlfn.ANCHORARRAY($N$5))&lt;=2,(COUNT(_xlfn.ANCHORARRAY($N$5))-_xlfn.XMATCH($N44,_xlfn.ANCHORARRAY($N$5))+1)&lt;=2),
OR(COUNT(_xlfn._xlws.FILTER($F$101:$F$108,($F$101:$F$108=AE$3)*($G$101:$G$108=$N44)))=1,
        ISODD(COUNT(_xlfn._xlws.SORT(_xlfn._xlws.FILTER($G$101:$G$108,($F$101:$F$108=AE$3)*($G$101:$G$108&lt;=$N44)))))),
OR(COUNT(_xlfn._xlws.FILTER($F$101:$F$108,($F$101:$F$108=AE$3)*($G$101:$G$108=$N44)))=1,
        ISODD(COUNT(_xlfn._xlws.SORT(_xlfn._xlws.FILTER($F$101:$F$108,($G$101:$G$108=$N44)*($F$101:$F$108&lt;=AE$3))))))
),$L$8,""))</f>
        <v/>
      </c>
      <c r="AF44" s="21" t="str" cm="1">
        <f t="array" ref="AF44">IFERROR(ROUND(_xlfn.XLOOKUP(AF$3&amp;$N44,$F$3:$F$643&amp;$G$3:$G$643,$H$3:$H$643,""),2),
                   IF(OR(
                             OR(_xlfn.XMATCH(AF$3,_xlfn.ANCHORARRAY($P$3))&lt;=2,(COUNT(_xlfn.ANCHORARRAY($P$3))-_xlfn.XMATCH(AF$3,_xlfn.ANCHORARRAY($P$3))+1)&lt;=2),
                             OR(_xlfn.XMATCH($N44,_xlfn.ANCHORARRAY($N$5))&lt;=2,(COUNT(_xlfn.ANCHORARRAY($N$5))-_xlfn.XMATCH($N44,_xlfn.ANCHORARRAY($N$5))+1)&lt;=2),
OR(COUNT(_xlfn._xlws.FILTER($F$101:$F$108,($F$101:$F$108=AF$3)*($G$101:$G$108=$N44)))=1,
        ISODD(COUNT(_xlfn._xlws.SORT(_xlfn._xlws.FILTER($G$101:$G$108,($F$101:$F$108=AF$3)*($G$101:$G$108&lt;=$N44)))))),
OR(COUNT(_xlfn._xlws.FILTER($F$101:$F$108,($F$101:$F$108=AF$3)*($G$101:$G$108=$N44)))=1,
        ISODD(COUNT(_xlfn._xlws.SORT(_xlfn._xlws.FILTER($F$101:$F$108,($G$101:$G$108=$N44)*($F$101:$F$108&lt;=AF$3))))))
),$L$8,""))</f>
        <v/>
      </c>
      <c r="AG44" s="21" t="str" cm="1">
        <f t="array" ref="AG44">IFERROR(ROUND(_xlfn.XLOOKUP(AG$3&amp;$N44,$F$3:$F$643&amp;$G$3:$G$643,$H$3:$H$643,""),2),
                   IF(OR(
                             OR(_xlfn.XMATCH(AG$3,_xlfn.ANCHORARRAY($P$3))&lt;=2,(COUNT(_xlfn.ANCHORARRAY($P$3))-_xlfn.XMATCH(AG$3,_xlfn.ANCHORARRAY($P$3))+1)&lt;=2),
                             OR(_xlfn.XMATCH($N44,_xlfn.ANCHORARRAY($N$5))&lt;=2,(COUNT(_xlfn.ANCHORARRAY($N$5))-_xlfn.XMATCH($N44,_xlfn.ANCHORARRAY($N$5))+1)&lt;=2),
OR(COUNT(_xlfn._xlws.FILTER($F$101:$F$108,($F$101:$F$108=AG$3)*($G$101:$G$108=$N44)))=1,
        ISODD(COUNT(_xlfn._xlws.SORT(_xlfn._xlws.FILTER($G$101:$G$108,($F$101:$F$108=AG$3)*($G$101:$G$108&lt;=$N44)))))),
OR(COUNT(_xlfn._xlws.FILTER($F$101:$F$108,($F$101:$F$108=AG$3)*($G$101:$G$108=$N44)))=1,
        ISODD(COUNT(_xlfn._xlws.SORT(_xlfn._xlws.FILTER($F$101:$F$108,($G$101:$G$108=$N44)*($F$101:$F$108&lt;=AG$3))))))
),$L$8,""))</f>
        <v/>
      </c>
      <c r="AH44" s="21" t="str" cm="1">
        <f t="array" ref="AH44">IFERROR(ROUND(_xlfn.XLOOKUP(AH$3&amp;$N44,$F$3:$F$643&amp;$G$3:$G$643,$H$3:$H$643,""),2),
                   IF(OR(
                             OR(_xlfn.XMATCH(AH$3,_xlfn.ANCHORARRAY($P$3))&lt;=2,(COUNT(_xlfn.ANCHORARRAY($P$3))-_xlfn.XMATCH(AH$3,_xlfn.ANCHORARRAY($P$3))+1)&lt;=2),
                             OR(_xlfn.XMATCH($N44,_xlfn.ANCHORARRAY($N$5))&lt;=2,(COUNT(_xlfn.ANCHORARRAY($N$5))-_xlfn.XMATCH($N44,_xlfn.ANCHORARRAY($N$5))+1)&lt;=2),
OR(COUNT(_xlfn._xlws.FILTER($F$101:$F$108,($F$101:$F$108=AH$3)*($G$101:$G$108=$N44)))=1,
        ISODD(COUNT(_xlfn._xlws.SORT(_xlfn._xlws.FILTER($G$101:$G$108,($F$101:$F$108=AH$3)*($G$101:$G$108&lt;=$N44)))))),
OR(COUNT(_xlfn._xlws.FILTER($F$101:$F$108,($F$101:$F$108=AH$3)*($G$101:$G$108=$N44)))=1,
        ISODD(COUNT(_xlfn._xlws.SORT(_xlfn._xlws.FILTER($F$101:$F$108,($G$101:$G$108=$N44)*($F$101:$F$108&lt;=AH$3))))))
),$L$8,""))</f>
        <v/>
      </c>
      <c r="AI44" s="21" t="str" cm="1">
        <f t="array" ref="AI44">IFERROR(ROUND(_xlfn.XLOOKUP(AI$3&amp;$N44,$F$3:$F$643&amp;$G$3:$G$643,$H$3:$H$643,""),2),
                   IF(OR(
                             OR(_xlfn.XMATCH(AI$3,_xlfn.ANCHORARRAY($P$3))&lt;=2,(COUNT(_xlfn.ANCHORARRAY($P$3))-_xlfn.XMATCH(AI$3,_xlfn.ANCHORARRAY($P$3))+1)&lt;=2),
                             OR(_xlfn.XMATCH($N44,_xlfn.ANCHORARRAY($N$5))&lt;=2,(COUNT(_xlfn.ANCHORARRAY($N$5))-_xlfn.XMATCH($N44,_xlfn.ANCHORARRAY($N$5))+1)&lt;=2),
OR(COUNT(_xlfn._xlws.FILTER($F$101:$F$108,($F$101:$F$108=AI$3)*($G$101:$G$108=$N44)))=1,
        ISODD(COUNT(_xlfn._xlws.SORT(_xlfn._xlws.FILTER($G$101:$G$108,($F$101:$F$108=AI$3)*($G$101:$G$108&lt;=$N44)))))),
OR(COUNT(_xlfn._xlws.FILTER($F$101:$F$108,($F$101:$F$108=AI$3)*($G$101:$G$108=$N44)))=1,
        ISODD(COUNT(_xlfn._xlws.SORT(_xlfn._xlws.FILTER($F$101:$F$108,($G$101:$G$108=$N44)*($F$101:$F$108&lt;=AI$3))))))
),$L$8,""))</f>
        <v/>
      </c>
      <c r="AJ44" s="21" t="str" cm="1">
        <f t="array" ref="AJ44">IFERROR(ROUND(_xlfn.XLOOKUP(AJ$3&amp;$N44,$F$3:$F$643&amp;$G$3:$G$643,$H$3:$H$643,""),2),
                   IF(OR(
                             OR(_xlfn.XMATCH(AJ$3,_xlfn.ANCHORARRAY($P$3))&lt;=2,(COUNT(_xlfn.ANCHORARRAY($P$3))-_xlfn.XMATCH(AJ$3,_xlfn.ANCHORARRAY($P$3))+1)&lt;=2),
                             OR(_xlfn.XMATCH($N44,_xlfn.ANCHORARRAY($N$5))&lt;=2,(COUNT(_xlfn.ANCHORARRAY($N$5))-_xlfn.XMATCH($N44,_xlfn.ANCHORARRAY($N$5))+1)&lt;=2),
OR(COUNT(_xlfn._xlws.FILTER($F$101:$F$108,($F$101:$F$108=AJ$3)*($G$101:$G$108=$N44)))=1,
        ISODD(COUNT(_xlfn._xlws.SORT(_xlfn._xlws.FILTER($G$101:$G$108,($F$101:$F$108=AJ$3)*($G$101:$G$108&lt;=$N44)))))),
OR(COUNT(_xlfn._xlws.FILTER($F$101:$F$108,($F$101:$F$108=AJ$3)*($G$101:$G$108=$N44)))=1,
        ISODD(COUNT(_xlfn._xlws.SORT(_xlfn._xlws.FILTER($F$101:$F$108,($G$101:$G$108=$N44)*($F$101:$F$108&lt;=AJ$3))))))
),$L$8,""))</f>
        <v/>
      </c>
      <c r="AK44" s="21" t="str" cm="1">
        <f t="array" ref="AK44">IFERROR(ROUND(_xlfn.XLOOKUP(AK$3&amp;$N44,$F$3:$F$643&amp;$G$3:$G$643,$H$3:$H$643,""),2),
                   IF(OR(
                             OR(_xlfn.XMATCH(AK$3,_xlfn.ANCHORARRAY($P$3))&lt;=2,(COUNT(_xlfn.ANCHORARRAY($P$3))-_xlfn.XMATCH(AK$3,_xlfn.ANCHORARRAY($P$3))+1)&lt;=2),
                             OR(_xlfn.XMATCH($N44,_xlfn.ANCHORARRAY($N$5))&lt;=2,(COUNT(_xlfn.ANCHORARRAY($N$5))-_xlfn.XMATCH($N44,_xlfn.ANCHORARRAY($N$5))+1)&lt;=2),
OR(COUNT(_xlfn._xlws.FILTER($F$101:$F$108,($F$101:$F$108=AK$3)*($G$101:$G$108=$N44)))=1,
        ISODD(COUNT(_xlfn._xlws.SORT(_xlfn._xlws.FILTER($G$101:$G$108,($F$101:$F$108=AK$3)*($G$101:$G$108&lt;=$N44)))))),
OR(COUNT(_xlfn._xlws.FILTER($F$101:$F$108,($F$101:$F$108=AK$3)*($G$101:$G$108=$N44)))=1,
        ISODD(COUNT(_xlfn._xlws.SORT(_xlfn._xlws.FILTER($F$101:$F$108,($G$101:$G$108=$N44)*($F$101:$F$108&lt;=AK$3))))))
),$L$8,""))</f>
        <v/>
      </c>
      <c r="AL44" s="21" t="str" cm="1">
        <f t="array" ref="AL44">IFERROR(ROUND(_xlfn.XLOOKUP(AL$3&amp;$N44,$F$3:$F$643&amp;$G$3:$G$643,$H$3:$H$643,""),2),
                   IF(OR(
                             OR(_xlfn.XMATCH(AL$3,_xlfn.ANCHORARRAY($P$3))&lt;=2,(COUNT(_xlfn.ANCHORARRAY($P$3))-_xlfn.XMATCH(AL$3,_xlfn.ANCHORARRAY($P$3))+1)&lt;=2),
                             OR(_xlfn.XMATCH($N44,_xlfn.ANCHORARRAY($N$5))&lt;=2,(COUNT(_xlfn.ANCHORARRAY($N$5))-_xlfn.XMATCH($N44,_xlfn.ANCHORARRAY($N$5))+1)&lt;=2),
OR(COUNT(_xlfn._xlws.FILTER($F$101:$F$108,($F$101:$F$108=AL$3)*($G$101:$G$108=$N44)))=1,
        ISODD(COUNT(_xlfn._xlws.SORT(_xlfn._xlws.FILTER($G$101:$G$108,($F$101:$F$108=AL$3)*($G$101:$G$108&lt;=$N44)))))),
OR(COUNT(_xlfn._xlws.FILTER($F$101:$F$108,($F$101:$F$108=AL$3)*($G$101:$G$108=$N44)))=1,
        ISODD(COUNT(_xlfn._xlws.SORT(_xlfn._xlws.FILTER($F$101:$F$108,($G$101:$G$108=$N44)*($F$101:$F$108&lt;=AL$3))))))
),$L$8,""))</f>
        <v/>
      </c>
      <c r="AM44" s="21" t="str" cm="1">
        <f t="array" ref="AM44">IFERROR(ROUND(_xlfn.XLOOKUP(AM$3&amp;$N44,$F$3:$F$643&amp;$G$3:$G$643,$H$3:$H$643,""),2),
                   IF(OR(
                             OR(_xlfn.XMATCH(AM$3,_xlfn.ANCHORARRAY($P$3))&lt;=2,(COUNT(_xlfn.ANCHORARRAY($P$3))-_xlfn.XMATCH(AM$3,_xlfn.ANCHORARRAY($P$3))+1)&lt;=2),
                             OR(_xlfn.XMATCH($N44,_xlfn.ANCHORARRAY($N$5))&lt;=2,(COUNT(_xlfn.ANCHORARRAY($N$5))-_xlfn.XMATCH($N44,_xlfn.ANCHORARRAY($N$5))+1)&lt;=2),
OR(COUNT(_xlfn._xlws.FILTER($F$101:$F$108,($F$101:$F$108=AM$3)*($G$101:$G$108=$N44)))=1,
        ISODD(COUNT(_xlfn._xlws.SORT(_xlfn._xlws.FILTER($G$101:$G$108,($F$101:$F$108=AM$3)*($G$101:$G$108&lt;=$N44)))))),
OR(COUNT(_xlfn._xlws.FILTER($F$101:$F$108,($F$101:$F$108=AM$3)*($G$101:$G$108=$N44)))=1,
        ISODD(COUNT(_xlfn._xlws.SORT(_xlfn._xlws.FILTER($F$101:$F$108,($G$101:$G$108=$N44)*($F$101:$F$108&lt;=AM$3))))))
),$L$8,""))</f>
        <v/>
      </c>
      <c r="AN44" s="21" t="str" cm="1">
        <f t="array" ref="AN44">IFERROR(ROUND(_xlfn.XLOOKUP(AN$3&amp;$N44,$F$3:$F$643&amp;$G$3:$G$643,$H$3:$H$643,""),2),
                   IF(OR(
                             OR(_xlfn.XMATCH(AN$3,_xlfn.ANCHORARRAY($P$3))&lt;=2,(COUNT(_xlfn.ANCHORARRAY($P$3))-_xlfn.XMATCH(AN$3,_xlfn.ANCHORARRAY($P$3))+1)&lt;=2),
                             OR(_xlfn.XMATCH($N44,_xlfn.ANCHORARRAY($N$5))&lt;=2,(COUNT(_xlfn.ANCHORARRAY($N$5))-_xlfn.XMATCH($N44,_xlfn.ANCHORARRAY($N$5))+1)&lt;=2),
OR(COUNT(_xlfn._xlws.FILTER($F$101:$F$108,($F$101:$F$108=AN$3)*($G$101:$G$108=$N44)))=1,
        ISODD(COUNT(_xlfn._xlws.SORT(_xlfn._xlws.FILTER($G$101:$G$108,($F$101:$F$108=AN$3)*($G$101:$G$108&lt;=$N44)))))),
OR(COUNT(_xlfn._xlws.FILTER($F$101:$F$108,($F$101:$F$108=AN$3)*($G$101:$G$108=$N44)))=1,
        ISODD(COUNT(_xlfn._xlws.SORT(_xlfn._xlws.FILTER($F$101:$F$108,($G$101:$G$108=$N44)*($F$101:$F$108&lt;=AN$3))))))
),$L$8,""))</f>
        <v/>
      </c>
      <c r="AO44" s="21" cm="1">
        <f t="array" ref="AO44">IFERROR(ROUND(_xlfn.XLOOKUP(AO$3&amp;$N44,$F$3:$F$643&amp;$G$3:$G$643,$H$3:$H$643,""),2),
                   IF(OR(
                             OR(_xlfn.XMATCH(AO$3,_xlfn.ANCHORARRAY($P$3))&lt;=2,(COUNT(_xlfn.ANCHORARRAY($P$3))-_xlfn.XMATCH(AO$3,_xlfn.ANCHORARRAY($P$3))+1)&lt;=2),
                             OR(_xlfn.XMATCH($N44,_xlfn.ANCHORARRAY($N$5))&lt;=2,(COUNT(_xlfn.ANCHORARRAY($N$5))-_xlfn.XMATCH($N44,_xlfn.ANCHORARRAY($N$5))+1)&lt;=2),
OR(COUNT(_xlfn._xlws.FILTER($F$101:$F$108,($F$101:$F$108=AO$3)*($G$101:$G$108=$N44)))=1,
        ISODD(COUNT(_xlfn._xlws.SORT(_xlfn._xlws.FILTER($G$101:$G$108,($F$101:$F$108=AO$3)*($G$101:$G$108&lt;=$N44)))))),
OR(COUNT(_xlfn._xlws.FILTER($F$101:$F$108,($F$101:$F$108=AO$3)*($G$101:$G$108=$N44)))=1,
        ISODD(COUNT(_xlfn._xlws.SORT(_xlfn._xlws.FILTER($F$101:$F$108,($G$101:$G$108=$N44)*($F$101:$F$108&lt;=AO$3))))))
),$L$8,""))</f>
        <v>-9</v>
      </c>
      <c r="AP44" s="21" t="str" cm="1">
        <f t="array" ref="AP44">IFERROR(ROUND(_xlfn.XLOOKUP(AP$3&amp;$N44,$F$3:$F$643&amp;$G$3:$G$643,$H$3:$H$643,""),2),
                   IF(OR(
                             OR(_xlfn.XMATCH(AP$3,_xlfn.ANCHORARRAY($P$3))&lt;=2,(COUNT(_xlfn.ANCHORARRAY($P$3))-_xlfn.XMATCH(AP$3,_xlfn.ANCHORARRAY($P$3))+1)&lt;=2),
                             OR(_xlfn.XMATCH($N44,_xlfn.ANCHORARRAY($N$5))&lt;=2,(COUNT(_xlfn.ANCHORARRAY($N$5))-_xlfn.XMATCH($N44,_xlfn.ANCHORARRAY($N$5))+1)&lt;=2),
OR(COUNT(_xlfn._xlws.FILTER($F$101:$F$108,($F$101:$F$108=AP$3)*($G$101:$G$108=$N44)))=1,
        ISODD(COUNT(_xlfn._xlws.SORT(_xlfn._xlws.FILTER($G$101:$G$108,($F$101:$F$108=AP$3)*($G$101:$G$108&lt;=$N44)))))),
OR(COUNT(_xlfn._xlws.FILTER($F$101:$F$108,($F$101:$F$108=AP$3)*($G$101:$G$108=$N44)))=1,
        ISODD(COUNT(_xlfn._xlws.SORT(_xlfn._xlws.FILTER($F$101:$F$108,($G$101:$G$108=$N44)*($F$101:$F$108&lt;=AP$3))))))
),$L$8,""))</f>
        <v/>
      </c>
      <c r="AQ44" s="21" t="str" cm="1">
        <f t="array" ref="AQ44">IFERROR(ROUND(_xlfn.XLOOKUP(AQ$3&amp;$N44,$F$3:$F$643&amp;$G$3:$G$643,$H$3:$H$643,""),2),
                   IF(OR(
                             OR(_xlfn.XMATCH(AQ$3,_xlfn.ANCHORARRAY($P$3))&lt;=2,(COUNT(_xlfn.ANCHORARRAY($P$3))-_xlfn.XMATCH(AQ$3,_xlfn.ANCHORARRAY($P$3))+1)&lt;=2),
                             OR(_xlfn.XMATCH($N44,_xlfn.ANCHORARRAY($N$5))&lt;=2,(COUNT(_xlfn.ANCHORARRAY($N$5))-_xlfn.XMATCH($N44,_xlfn.ANCHORARRAY($N$5))+1)&lt;=2),
OR(COUNT(_xlfn._xlws.FILTER($F$101:$F$108,($F$101:$F$108=AQ$3)*($G$101:$G$108=$N44)))=1,
        ISODD(COUNT(_xlfn._xlws.SORT(_xlfn._xlws.FILTER($G$101:$G$108,($F$101:$F$108=AQ$3)*($G$101:$G$108&lt;=$N44)))))),
OR(COUNT(_xlfn._xlws.FILTER($F$101:$F$108,($F$101:$F$108=AQ$3)*($G$101:$G$108=$N44)))=1,
        ISODD(COUNT(_xlfn._xlws.SORT(_xlfn._xlws.FILTER($F$101:$F$108,($G$101:$G$108=$N44)*($F$101:$F$108&lt;=AQ$3))))))
),$L$8,""))</f>
        <v/>
      </c>
      <c r="AR44" s="21" t="str" cm="1">
        <f t="array" ref="AR44">IFERROR(ROUND(_xlfn.XLOOKUP(AR$3&amp;$N44,$F$3:$F$643&amp;$G$3:$G$643,$H$3:$H$643,""),2),
                   IF(OR(
                             OR(_xlfn.XMATCH(AR$3,_xlfn.ANCHORARRAY($P$3))&lt;=2,(COUNT(_xlfn.ANCHORARRAY($P$3))-_xlfn.XMATCH(AR$3,_xlfn.ANCHORARRAY($P$3))+1)&lt;=2),
                             OR(_xlfn.XMATCH($N44,_xlfn.ANCHORARRAY($N$5))&lt;=2,(COUNT(_xlfn.ANCHORARRAY($N$5))-_xlfn.XMATCH($N44,_xlfn.ANCHORARRAY($N$5))+1)&lt;=2),
OR(COUNT(_xlfn._xlws.FILTER($F$101:$F$108,($F$101:$F$108=AR$3)*($G$101:$G$108=$N44)))=1,
        ISODD(COUNT(_xlfn._xlws.SORT(_xlfn._xlws.FILTER($G$101:$G$108,($F$101:$F$108=AR$3)*($G$101:$G$108&lt;=$N44)))))),
OR(COUNT(_xlfn._xlws.FILTER($F$101:$F$108,($F$101:$F$108=AR$3)*($G$101:$G$108=$N44)))=1,
        ISODD(COUNT(_xlfn._xlws.SORT(_xlfn._xlws.FILTER($F$101:$F$108,($G$101:$G$108=$N44)*($F$101:$F$108&lt;=AR$3))))))
),$L$8,""))</f>
        <v/>
      </c>
      <c r="AS44" s="21" t="str" cm="1">
        <f t="array" ref="AS44">IFERROR(ROUND(_xlfn.XLOOKUP(AS$3&amp;$N44,$F$3:$F$643&amp;$G$3:$G$643,$H$3:$H$643,""),2),
                   IF(OR(
                             OR(_xlfn.XMATCH(AS$3,_xlfn.ANCHORARRAY($P$3))&lt;=2,(COUNT(_xlfn.ANCHORARRAY($P$3))-_xlfn.XMATCH(AS$3,_xlfn.ANCHORARRAY($P$3))+1)&lt;=2),
                             OR(_xlfn.XMATCH($N44,_xlfn.ANCHORARRAY($N$5))&lt;=2,(COUNT(_xlfn.ANCHORARRAY($N$5))-_xlfn.XMATCH($N44,_xlfn.ANCHORARRAY($N$5))+1)&lt;=2),
OR(COUNT(_xlfn._xlws.FILTER($F$101:$F$108,($F$101:$F$108=AS$3)*($G$101:$G$108=$N44)))=1,
        ISODD(COUNT(_xlfn._xlws.SORT(_xlfn._xlws.FILTER($G$101:$G$108,($F$101:$F$108=AS$3)*($G$101:$G$108&lt;=$N44)))))),
OR(COUNT(_xlfn._xlws.FILTER($F$101:$F$108,($F$101:$F$108=AS$3)*($G$101:$G$108=$N44)))=1,
        ISODD(COUNT(_xlfn._xlws.SORT(_xlfn._xlws.FILTER($F$101:$F$108,($G$101:$G$108=$N44)*($F$101:$F$108&lt;=AS$3))))))
),$L$8,""))</f>
        <v/>
      </c>
      <c r="AT44" s="21" t="str" cm="1">
        <f t="array" ref="AT44">IFERROR(ROUND(_xlfn.XLOOKUP(AT$3&amp;$N44,$F$3:$F$643&amp;$G$3:$G$643,$H$3:$H$643,""),2),
                   IF(OR(
                             OR(_xlfn.XMATCH(AT$3,_xlfn.ANCHORARRAY($P$3))&lt;=2,(COUNT(_xlfn.ANCHORARRAY($P$3))-_xlfn.XMATCH(AT$3,_xlfn.ANCHORARRAY($P$3))+1)&lt;=2),
                             OR(_xlfn.XMATCH($N44,_xlfn.ANCHORARRAY($N$5))&lt;=2,(COUNT(_xlfn.ANCHORARRAY($N$5))-_xlfn.XMATCH($N44,_xlfn.ANCHORARRAY($N$5))+1)&lt;=2),
OR(COUNT(_xlfn._xlws.FILTER($F$101:$F$108,($F$101:$F$108=AT$3)*($G$101:$G$108=$N44)))=1,
        ISODD(COUNT(_xlfn._xlws.SORT(_xlfn._xlws.FILTER($G$101:$G$108,($F$101:$F$108=AT$3)*($G$101:$G$108&lt;=$N44)))))),
OR(COUNT(_xlfn._xlws.FILTER($F$101:$F$108,($F$101:$F$108=AT$3)*($G$101:$G$108=$N44)))=1,
        ISODD(COUNT(_xlfn._xlws.SORT(_xlfn._xlws.FILTER($F$101:$F$108,($G$101:$G$108=$N44)*($F$101:$F$108&lt;=AT$3))))))
),$L$8,""))</f>
        <v/>
      </c>
      <c r="AU44" s="21" t="str" cm="1">
        <f t="array" ref="AU44">IFERROR(ROUND(_xlfn.XLOOKUP(AU$3&amp;$N44,$F$3:$F$643&amp;$G$3:$G$643,$H$3:$H$643,""),2),
                   IF(OR(
                             OR(_xlfn.XMATCH(AU$3,_xlfn.ANCHORARRAY($P$3))&lt;=2,(COUNT(_xlfn.ANCHORARRAY($P$3))-_xlfn.XMATCH(AU$3,_xlfn.ANCHORARRAY($P$3))+1)&lt;=2),
                             OR(_xlfn.XMATCH($N44,_xlfn.ANCHORARRAY($N$5))&lt;=2,(COUNT(_xlfn.ANCHORARRAY($N$5))-_xlfn.XMATCH($N44,_xlfn.ANCHORARRAY($N$5))+1)&lt;=2),
OR(COUNT(_xlfn._xlws.FILTER($F$101:$F$108,($F$101:$F$108=AU$3)*($G$101:$G$108=$N44)))=1,
        ISODD(COUNT(_xlfn._xlws.SORT(_xlfn._xlws.FILTER($G$101:$G$108,($F$101:$F$108=AU$3)*($G$101:$G$108&lt;=$N44)))))),
OR(COUNT(_xlfn._xlws.FILTER($F$101:$F$108,($F$101:$F$108=AU$3)*($G$101:$G$108=$N44)))=1,
        ISODD(COUNT(_xlfn._xlws.SORT(_xlfn._xlws.FILTER($F$101:$F$108,($G$101:$G$108=$N44)*($F$101:$F$108&lt;=AU$3))))))
),$L$8,""))</f>
        <v/>
      </c>
      <c r="AV44" s="21" cm="1">
        <f t="array" ref="AV44">IFERROR(ROUND(_xlfn.XLOOKUP(AV$3&amp;$N44,$F$3:$F$643&amp;$G$3:$G$643,$H$3:$H$643,""),2),
                   IF(OR(
                             OR(_xlfn.XMATCH(AV$3,_xlfn.ANCHORARRAY($P$3))&lt;=2,(COUNT(_xlfn.ANCHORARRAY($P$3))-_xlfn.XMATCH(AV$3,_xlfn.ANCHORARRAY($P$3))+1)&lt;=2),
                             OR(_xlfn.XMATCH($N44,_xlfn.ANCHORARRAY($N$5))&lt;=2,(COUNT(_xlfn.ANCHORARRAY($N$5))-_xlfn.XMATCH($N44,_xlfn.ANCHORARRAY($N$5))+1)&lt;=2),
OR(COUNT(_xlfn._xlws.FILTER($F$101:$F$108,($F$101:$F$108=AV$3)*($G$101:$G$108=$N44)))=1,
        ISODD(COUNT(_xlfn._xlws.SORT(_xlfn._xlws.FILTER($G$101:$G$108,($F$101:$F$108=AV$3)*($G$101:$G$108&lt;=$N44)))))),
OR(COUNT(_xlfn._xlws.FILTER($F$101:$F$108,($F$101:$F$108=AV$3)*($G$101:$G$108=$N44)))=1,
        ISODD(COUNT(_xlfn._xlws.SORT(_xlfn._xlws.FILTER($F$101:$F$108,($G$101:$G$108=$N44)*($F$101:$F$108&lt;=AV$3))))))
),$L$8,""))</f>
        <v>-9</v>
      </c>
      <c r="AW44" s="21" cm="1">
        <f t="array" ref="AW44">IFERROR(ROUND(_xlfn.XLOOKUP(AW$3&amp;$N44,$F$3:$F$643&amp;$G$3:$G$643,$H$3:$H$643,""),2),
                   IF(OR(
                             OR(_xlfn.XMATCH(AW$3,_xlfn.ANCHORARRAY($P$3))&lt;=2,(COUNT(_xlfn.ANCHORARRAY($P$3))-_xlfn.XMATCH(AW$3,_xlfn.ANCHORARRAY($P$3))+1)&lt;=2),
                             OR(_xlfn.XMATCH($N44,_xlfn.ANCHORARRAY($N$5))&lt;=2,(COUNT(_xlfn.ANCHORARRAY($N$5))-_xlfn.XMATCH($N44,_xlfn.ANCHORARRAY($N$5))+1)&lt;=2),
OR(COUNT(_xlfn._xlws.FILTER($F$101:$F$108,($F$101:$F$108=AW$3)*($G$101:$G$108=$N44)))=1,
        ISODD(COUNT(_xlfn._xlws.SORT(_xlfn._xlws.FILTER($G$101:$G$108,($F$101:$F$108=AW$3)*($G$101:$G$108&lt;=$N44)))))),
OR(COUNT(_xlfn._xlws.FILTER($F$101:$F$108,($F$101:$F$108=AW$3)*($G$101:$G$108=$N44)))=1,
        ISODD(COUNT(_xlfn._xlws.SORT(_xlfn._xlws.FILTER($F$101:$F$108,($G$101:$G$108=$N44)*($F$101:$F$108&lt;=AW$3))))))
),$L$8,""))</f>
        <v>-9</v>
      </c>
      <c r="AX44" s="21"/>
      <c r="AY44" s="21"/>
      <c r="AZ44" s="15"/>
      <c r="BA44" s="77"/>
      <c r="BB44" s="98" t="str">
        <f t="shared" si="5"/>
        <v xml:space="preserve">-9-900.90.92.30-9-9-9; </v>
      </c>
      <c r="BC44" s="98" t="s">
        <v>593</v>
      </c>
      <c r="BD44" s="77"/>
      <c r="BE44" s="77"/>
      <c r="BF44" s="77"/>
      <c r="BG44" s="77"/>
      <c r="BH44" s="77"/>
      <c r="BK44" s="7">
        <v>42</v>
      </c>
    </row>
    <row r="45" spans="2:63" ht="20.100000000000001" customHeight="1" x14ac:dyDescent="0.3">
      <c r="B45" s="9" t="s">
        <v>483</v>
      </c>
      <c r="C45" s="17">
        <f t="shared" si="1"/>
        <v>51.875399999999999</v>
      </c>
      <c r="D45" s="18">
        <f t="shared" si="1"/>
        <v>106.12090000000001</v>
      </c>
      <c r="E45" s="64">
        <f t="shared" si="1"/>
        <v>-9</v>
      </c>
      <c r="F45" s="17">
        <f t="shared" si="2"/>
        <v>8.85</v>
      </c>
      <c r="G45" s="18">
        <f t="shared" si="3"/>
        <v>1.07</v>
      </c>
      <c r="H45" s="19">
        <f t="shared" si="4"/>
        <v>-9</v>
      </c>
      <c r="I45" s="8" t="str" cm="1">
        <f t="array" ref="I45">_xlfn.CONCAT(ROUND(F45:H45,2)&amp;", ")</f>
        <v xml:space="preserve">8.85, 1.07, -9, </v>
      </c>
      <c r="J45" s="8"/>
      <c r="L45"/>
      <c r="N45" s="31">
        <v>0</v>
      </c>
      <c r="O45" s="15"/>
      <c r="P45" s="21" cm="1">
        <f t="array" ref="P45">IFERROR(ROUND(_xlfn.XLOOKUP(P$3&amp;$N45,$F$3:$F$643&amp;$G$3:$G$643,$H$3:$H$643,""),2),
                   IF(OR(
                             OR(_xlfn.XMATCH(P$3,_xlfn.ANCHORARRAY($P$3))&lt;=2,(COUNT(_xlfn.ANCHORARRAY($P$3))-_xlfn.XMATCH(P$3,_xlfn.ANCHORARRAY($P$3))+1)&lt;=2),
                             OR(_xlfn.XMATCH($N45,_xlfn.ANCHORARRAY($N$5))&lt;=2,(COUNT(_xlfn.ANCHORARRAY($N$5))-_xlfn.XMATCH($N45,_xlfn.ANCHORARRAY($N$5))+1)&lt;=2),
OR(COUNT(_xlfn._xlws.FILTER($F$101:$F$108,($F$101:$F$108=P$3)*($G$101:$G$108=$N45)))=1,
        ISODD(COUNT(_xlfn._xlws.SORT(_xlfn._xlws.FILTER($G$101:$G$108,($F$101:$F$108=P$3)*($G$101:$G$108&lt;=$N45)))))),
OR(COUNT(_xlfn._xlws.FILTER($F$101:$F$108,($F$101:$F$108=P$3)*($G$101:$G$108=$N45)))=1,
        ISODD(COUNT(_xlfn._xlws.SORT(_xlfn._xlws.FILTER($F$101:$F$108,($G$101:$G$108=$N45)*($F$101:$F$108&lt;=P$3))))))
),$L$8,""))</f>
        <v>-9</v>
      </c>
      <c r="Q45" s="21" cm="1">
        <f t="array" ref="Q45">IFERROR(ROUND(_xlfn.XLOOKUP(Q$3&amp;$N45,$F$3:$F$643&amp;$G$3:$G$643,$H$3:$H$643,""),2),
                   IF(OR(
                             OR(_xlfn.XMATCH(Q$3,_xlfn.ANCHORARRAY($P$3))&lt;=2,(COUNT(_xlfn.ANCHORARRAY($P$3))-_xlfn.XMATCH(Q$3,_xlfn.ANCHORARRAY($P$3))+1)&lt;=2),
                             OR(_xlfn.XMATCH($N45,_xlfn.ANCHORARRAY($N$5))&lt;=2,(COUNT(_xlfn.ANCHORARRAY($N$5))-_xlfn.XMATCH($N45,_xlfn.ANCHORARRAY($N$5))+1)&lt;=2),
OR(COUNT(_xlfn._xlws.FILTER($F$101:$F$108,($F$101:$F$108=Q$3)*($G$101:$G$108=$N45)))=1,
        ISODD(COUNT(_xlfn._xlws.SORT(_xlfn._xlws.FILTER($G$101:$G$108,($F$101:$F$108=Q$3)*($G$101:$G$108&lt;=$N45)))))),
OR(COUNT(_xlfn._xlws.FILTER($F$101:$F$108,($F$101:$F$108=Q$3)*($G$101:$G$108=$N45)))=1,
        ISODD(COUNT(_xlfn._xlws.SORT(_xlfn._xlws.FILTER($F$101:$F$108,($G$101:$G$108=$N45)*($F$101:$F$108&lt;=Q$3))))))
),$L$8,""))</f>
        <v>-9</v>
      </c>
      <c r="R45" s="21" cm="1">
        <f t="array" ref="R45">IFERROR(ROUND(_xlfn.XLOOKUP(R$3&amp;$N45,$F$3:$F$643&amp;$G$3:$G$643,$H$3:$H$643,""),2),
                   IF(OR(
                             OR(_xlfn.XMATCH(R$3,_xlfn.ANCHORARRAY($P$3))&lt;=2,(COUNT(_xlfn.ANCHORARRAY($P$3))-_xlfn.XMATCH(R$3,_xlfn.ANCHORARRAY($P$3))+1)&lt;=2),
                             OR(_xlfn.XMATCH($N45,_xlfn.ANCHORARRAY($N$5))&lt;=2,(COUNT(_xlfn.ANCHORARRAY($N$5))-_xlfn.XMATCH($N45,_xlfn.ANCHORARRAY($N$5))+1)&lt;=2),
OR(COUNT(_xlfn._xlws.FILTER($F$101:$F$108,($F$101:$F$108=R$3)*($G$101:$G$108=$N45)))=1,
        ISODD(COUNT(_xlfn._xlws.SORT(_xlfn._xlws.FILTER($G$101:$G$108,($F$101:$F$108=R$3)*($G$101:$G$108&lt;=$N45)))))),
OR(COUNT(_xlfn._xlws.FILTER($F$101:$F$108,($F$101:$F$108=R$3)*($G$101:$G$108=$N45)))=1,
        ISODD(COUNT(_xlfn._xlws.SORT(_xlfn._xlws.FILTER($F$101:$F$108,($G$101:$G$108=$N45)*($F$101:$F$108&lt;=R$3))))))
),$L$8,""))</f>
        <v>0</v>
      </c>
      <c r="S45" s="21" t="str" cm="1">
        <f t="array" ref="S45">IFERROR(ROUND(_xlfn.XLOOKUP(S$3&amp;$N45,$F$3:$F$643&amp;$G$3:$G$643,$H$3:$H$643,""),2),
                   IF(OR(
                             OR(_xlfn.XMATCH(S$3,_xlfn.ANCHORARRAY($P$3))&lt;=2,(COUNT(_xlfn.ANCHORARRAY($P$3))-_xlfn.XMATCH(S$3,_xlfn.ANCHORARRAY($P$3))+1)&lt;=2),
                             OR(_xlfn.XMATCH($N45,_xlfn.ANCHORARRAY($N$5))&lt;=2,(COUNT(_xlfn.ANCHORARRAY($N$5))-_xlfn.XMATCH($N45,_xlfn.ANCHORARRAY($N$5))+1)&lt;=2),
OR(COUNT(_xlfn._xlws.FILTER($F$101:$F$108,($F$101:$F$108=S$3)*($G$101:$G$108=$N45)))=1,
        ISODD(COUNT(_xlfn._xlws.SORT(_xlfn._xlws.FILTER($G$101:$G$108,($F$101:$F$108=S$3)*($G$101:$G$108&lt;=$N45)))))),
OR(COUNT(_xlfn._xlws.FILTER($F$101:$F$108,($F$101:$F$108=S$3)*($G$101:$G$108=$N45)))=1,
        ISODD(COUNT(_xlfn._xlws.SORT(_xlfn._xlws.FILTER($F$101:$F$108,($G$101:$G$108=$N45)*($F$101:$F$108&lt;=S$3))))))
),$L$8,""))</f>
        <v/>
      </c>
      <c r="T45" s="21" cm="1">
        <f t="array" ref="T45">IFERROR(ROUND(_xlfn.XLOOKUP(T$3&amp;$N45,$F$3:$F$643&amp;$G$3:$G$643,$H$3:$H$643,""),2),
                   IF(OR(
                             OR(_xlfn.XMATCH(T$3,_xlfn.ANCHORARRAY($P$3))&lt;=2,(COUNT(_xlfn.ANCHORARRAY($P$3))-_xlfn.XMATCH(T$3,_xlfn.ANCHORARRAY($P$3))+1)&lt;=2),
                             OR(_xlfn.XMATCH($N45,_xlfn.ANCHORARRAY($N$5))&lt;=2,(COUNT(_xlfn.ANCHORARRAY($N$5))-_xlfn.XMATCH($N45,_xlfn.ANCHORARRAY($N$5))+1)&lt;=2),
OR(COUNT(_xlfn._xlws.FILTER($F$101:$F$108,($F$101:$F$108=T$3)*($G$101:$G$108=$N45)))=1,
        ISODD(COUNT(_xlfn._xlws.SORT(_xlfn._xlws.FILTER($G$101:$G$108,($F$101:$F$108=T$3)*($G$101:$G$108&lt;=$N45)))))),
OR(COUNT(_xlfn._xlws.FILTER($F$101:$F$108,($F$101:$F$108=T$3)*($G$101:$G$108=$N45)))=1,
        ISODD(COUNT(_xlfn._xlws.SORT(_xlfn._xlws.FILTER($F$101:$F$108,($G$101:$G$108=$N45)*($F$101:$F$108&lt;=T$3))))))
),$L$8,""))</f>
        <v>0</v>
      </c>
      <c r="U45" s="21" t="str" cm="1">
        <f t="array" ref="U45">IFERROR(ROUND(_xlfn.XLOOKUP(U$3&amp;$N45,$F$3:$F$643&amp;$G$3:$G$643,$H$3:$H$643,""),2),
                   IF(OR(
                             OR(_xlfn.XMATCH(U$3,_xlfn.ANCHORARRAY($P$3))&lt;=2,(COUNT(_xlfn.ANCHORARRAY($P$3))-_xlfn.XMATCH(U$3,_xlfn.ANCHORARRAY($P$3))+1)&lt;=2),
                             OR(_xlfn.XMATCH($N45,_xlfn.ANCHORARRAY($N$5))&lt;=2,(COUNT(_xlfn.ANCHORARRAY($N$5))-_xlfn.XMATCH($N45,_xlfn.ANCHORARRAY($N$5))+1)&lt;=2),
OR(COUNT(_xlfn._xlws.FILTER($F$101:$F$108,($F$101:$F$108=U$3)*($G$101:$G$108=$N45)))=1,
        ISODD(COUNT(_xlfn._xlws.SORT(_xlfn._xlws.FILTER($G$101:$G$108,($F$101:$F$108=U$3)*($G$101:$G$108&lt;=$N45)))))),
OR(COUNT(_xlfn._xlws.FILTER($F$101:$F$108,($F$101:$F$108=U$3)*($G$101:$G$108=$N45)))=1,
        ISODD(COUNT(_xlfn._xlws.SORT(_xlfn._xlws.FILTER($F$101:$F$108,($G$101:$G$108=$N45)*($F$101:$F$108&lt;=U$3))))))
),$L$8,""))</f>
        <v/>
      </c>
      <c r="V45" s="21" t="str" cm="1">
        <f t="array" ref="V45">IFERROR(ROUND(_xlfn.XLOOKUP(V$3&amp;$N45,$F$3:$F$643&amp;$G$3:$G$643,$H$3:$H$643,""),2),
                   IF(OR(
                             OR(_xlfn.XMATCH(V$3,_xlfn.ANCHORARRAY($P$3))&lt;=2,(COUNT(_xlfn.ANCHORARRAY($P$3))-_xlfn.XMATCH(V$3,_xlfn.ANCHORARRAY($P$3))+1)&lt;=2),
                             OR(_xlfn.XMATCH($N45,_xlfn.ANCHORARRAY($N$5))&lt;=2,(COUNT(_xlfn.ANCHORARRAY($N$5))-_xlfn.XMATCH($N45,_xlfn.ANCHORARRAY($N$5))+1)&lt;=2),
OR(COUNT(_xlfn._xlws.FILTER($F$101:$F$108,($F$101:$F$108=V$3)*($G$101:$G$108=$N45)))=1,
        ISODD(COUNT(_xlfn._xlws.SORT(_xlfn._xlws.FILTER($G$101:$G$108,($F$101:$F$108=V$3)*($G$101:$G$108&lt;=$N45)))))),
OR(COUNT(_xlfn._xlws.FILTER($F$101:$F$108,($F$101:$F$108=V$3)*($G$101:$G$108=$N45)))=1,
        ISODD(COUNT(_xlfn._xlws.SORT(_xlfn._xlws.FILTER($F$101:$F$108,($G$101:$G$108=$N45)*($F$101:$F$108&lt;=V$3))))))
),$L$8,""))</f>
        <v/>
      </c>
      <c r="W45" s="21" t="str" cm="1">
        <f t="array" ref="W45">IFERROR(ROUND(_xlfn.XLOOKUP(W$3&amp;$N45,$F$3:$F$643&amp;$G$3:$G$643,$H$3:$H$643,""),2),
                   IF(OR(
                             OR(_xlfn.XMATCH(W$3,_xlfn.ANCHORARRAY($P$3))&lt;=2,(COUNT(_xlfn.ANCHORARRAY($P$3))-_xlfn.XMATCH(W$3,_xlfn.ANCHORARRAY($P$3))+1)&lt;=2),
                             OR(_xlfn.XMATCH($N45,_xlfn.ANCHORARRAY($N$5))&lt;=2,(COUNT(_xlfn.ANCHORARRAY($N$5))-_xlfn.XMATCH($N45,_xlfn.ANCHORARRAY($N$5))+1)&lt;=2),
OR(COUNT(_xlfn._xlws.FILTER($F$101:$F$108,($F$101:$F$108=W$3)*($G$101:$G$108=$N45)))=1,
        ISODD(COUNT(_xlfn._xlws.SORT(_xlfn._xlws.FILTER($G$101:$G$108,($F$101:$F$108=W$3)*($G$101:$G$108&lt;=$N45)))))),
OR(COUNT(_xlfn._xlws.FILTER($F$101:$F$108,($F$101:$F$108=W$3)*($G$101:$G$108=$N45)))=1,
        ISODD(COUNT(_xlfn._xlws.SORT(_xlfn._xlws.FILTER($F$101:$F$108,($G$101:$G$108=$N45)*($F$101:$F$108&lt;=W$3))))))
),$L$8,""))</f>
        <v/>
      </c>
      <c r="X45" s="21" cm="1">
        <f t="array" ref="X45">IFERROR(ROUND(_xlfn.XLOOKUP(X$3&amp;$N45,$F$3:$F$643&amp;$G$3:$G$643,$H$3:$H$643,""),2),
                   IF(OR(
                             OR(_xlfn.XMATCH(X$3,_xlfn.ANCHORARRAY($P$3))&lt;=2,(COUNT(_xlfn.ANCHORARRAY($P$3))-_xlfn.XMATCH(X$3,_xlfn.ANCHORARRAY($P$3))+1)&lt;=2),
                             OR(_xlfn.XMATCH($N45,_xlfn.ANCHORARRAY($N$5))&lt;=2,(COUNT(_xlfn.ANCHORARRAY($N$5))-_xlfn.XMATCH($N45,_xlfn.ANCHORARRAY($N$5))+1)&lt;=2),
OR(COUNT(_xlfn._xlws.FILTER($F$101:$F$108,($F$101:$F$108=X$3)*($G$101:$G$108=$N45)))=1,
        ISODD(COUNT(_xlfn._xlws.SORT(_xlfn._xlws.FILTER($G$101:$G$108,($F$101:$F$108=X$3)*($G$101:$G$108&lt;=$N45)))))),
OR(COUNT(_xlfn._xlws.FILTER($F$101:$F$108,($F$101:$F$108=X$3)*($G$101:$G$108=$N45)))=1,
        ISODD(COUNT(_xlfn._xlws.SORT(_xlfn._xlws.FILTER($F$101:$F$108,($G$101:$G$108=$N45)*($F$101:$F$108&lt;=X$3))))))
),$L$8,""))</f>
        <v>0</v>
      </c>
      <c r="Y45" s="21" t="str" cm="1">
        <f t="array" ref="Y45">IFERROR(ROUND(_xlfn.XLOOKUP(Y$3&amp;$N45,$F$3:$F$643&amp;$G$3:$G$643,$H$3:$H$643,""),2),
                   IF(OR(
                             OR(_xlfn.XMATCH(Y$3,_xlfn.ANCHORARRAY($P$3))&lt;=2,(COUNT(_xlfn.ANCHORARRAY($P$3))-_xlfn.XMATCH(Y$3,_xlfn.ANCHORARRAY($P$3))+1)&lt;=2),
                             OR(_xlfn.XMATCH($N45,_xlfn.ANCHORARRAY($N$5))&lt;=2,(COUNT(_xlfn.ANCHORARRAY($N$5))-_xlfn.XMATCH($N45,_xlfn.ANCHORARRAY($N$5))+1)&lt;=2),
OR(COUNT(_xlfn._xlws.FILTER($F$101:$F$108,($F$101:$F$108=Y$3)*($G$101:$G$108=$N45)))=1,
        ISODD(COUNT(_xlfn._xlws.SORT(_xlfn._xlws.FILTER($G$101:$G$108,($F$101:$F$108=Y$3)*($G$101:$G$108&lt;=$N45)))))),
OR(COUNT(_xlfn._xlws.FILTER($F$101:$F$108,($F$101:$F$108=Y$3)*($G$101:$G$108=$N45)))=1,
        ISODD(COUNT(_xlfn._xlws.SORT(_xlfn._xlws.FILTER($F$101:$F$108,($G$101:$G$108=$N45)*($F$101:$F$108&lt;=Y$3))))))
),$L$8,""))</f>
        <v/>
      </c>
      <c r="Z45" s="21" t="str" cm="1">
        <f t="array" ref="Z45">IFERROR(ROUND(_xlfn.XLOOKUP(Z$3&amp;$N45,$F$3:$F$643&amp;$G$3:$G$643,$H$3:$H$643,""),2),
                   IF(OR(
                             OR(_xlfn.XMATCH(Z$3,_xlfn.ANCHORARRAY($P$3))&lt;=2,(COUNT(_xlfn.ANCHORARRAY($P$3))-_xlfn.XMATCH(Z$3,_xlfn.ANCHORARRAY($P$3))+1)&lt;=2),
                             OR(_xlfn.XMATCH($N45,_xlfn.ANCHORARRAY($N$5))&lt;=2,(COUNT(_xlfn.ANCHORARRAY($N$5))-_xlfn.XMATCH($N45,_xlfn.ANCHORARRAY($N$5))+1)&lt;=2),
OR(COUNT(_xlfn._xlws.FILTER($F$101:$F$108,($F$101:$F$108=Z$3)*($G$101:$G$108=$N45)))=1,
        ISODD(COUNT(_xlfn._xlws.SORT(_xlfn._xlws.FILTER($G$101:$G$108,($F$101:$F$108=Z$3)*($G$101:$G$108&lt;=$N45)))))),
OR(COUNT(_xlfn._xlws.FILTER($F$101:$F$108,($F$101:$F$108=Z$3)*($G$101:$G$108=$N45)))=1,
        ISODD(COUNT(_xlfn._xlws.SORT(_xlfn._xlws.FILTER($F$101:$F$108,($G$101:$G$108=$N45)*($F$101:$F$108&lt;=Z$3))))))
),$L$8,""))</f>
        <v/>
      </c>
      <c r="AA45" s="21" cm="1">
        <f t="array" ref="AA45">IFERROR(ROUND(_xlfn.XLOOKUP(AA$3&amp;$N45,$F$3:$F$643&amp;$G$3:$G$643,$H$3:$H$643,""),2),
                   IF(OR(
                             OR(_xlfn.XMATCH(AA$3,_xlfn.ANCHORARRAY($P$3))&lt;=2,(COUNT(_xlfn.ANCHORARRAY($P$3))-_xlfn.XMATCH(AA$3,_xlfn.ANCHORARRAY($P$3))+1)&lt;=2),
                             OR(_xlfn.XMATCH($N45,_xlfn.ANCHORARRAY($N$5))&lt;=2,(COUNT(_xlfn.ANCHORARRAY($N$5))-_xlfn.XMATCH($N45,_xlfn.ANCHORARRAY($N$5))+1)&lt;=2),
OR(COUNT(_xlfn._xlws.FILTER($F$101:$F$108,($F$101:$F$108=AA$3)*($G$101:$G$108=$N45)))=1,
        ISODD(COUNT(_xlfn._xlws.SORT(_xlfn._xlws.FILTER($G$101:$G$108,($F$101:$F$108=AA$3)*($G$101:$G$108&lt;=$N45)))))),
OR(COUNT(_xlfn._xlws.FILTER($F$101:$F$108,($F$101:$F$108=AA$3)*($G$101:$G$108=$N45)))=1,
        ISODD(COUNT(_xlfn._xlws.SORT(_xlfn._xlws.FILTER($F$101:$F$108,($G$101:$G$108=$N45)*($F$101:$F$108&lt;=AA$3))))))
),$L$8,""))</f>
        <v>0</v>
      </c>
      <c r="AB45" s="21" t="str" cm="1">
        <f t="array" ref="AB45">IFERROR(ROUND(_xlfn.XLOOKUP(AB$3&amp;$N45,$F$3:$F$643&amp;$G$3:$G$643,$H$3:$H$643,""),2),
                   IF(OR(
                             OR(_xlfn.XMATCH(AB$3,_xlfn.ANCHORARRAY($P$3))&lt;=2,(COUNT(_xlfn.ANCHORARRAY($P$3))-_xlfn.XMATCH(AB$3,_xlfn.ANCHORARRAY($P$3))+1)&lt;=2),
                             OR(_xlfn.XMATCH($N45,_xlfn.ANCHORARRAY($N$5))&lt;=2,(COUNT(_xlfn.ANCHORARRAY($N$5))-_xlfn.XMATCH($N45,_xlfn.ANCHORARRAY($N$5))+1)&lt;=2),
OR(COUNT(_xlfn._xlws.FILTER($F$101:$F$108,($F$101:$F$108=AB$3)*($G$101:$G$108=$N45)))=1,
        ISODD(COUNT(_xlfn._xlws.SORT(_xlfn._xlws.FILTER($G$101:$G$108,($F$101:$F$108=AB$3)*($G$101:$G$108&lt;=$N45)))))),
OR(COUNT(_xlfn._xlws.FILTER($F$101:$F$108,($F$101:$F$108=AB$3)*($G$101:$G$108=$N45)))=1,
        ISODD(COUNT(_xlfn._xlws.SORT(_xlfn._xlws.FILTER($F$101:$F$108,($G$101:$G$108=$N45)*($F$101:$F$108&lt;=AB$3))))))
),$L$8,""))</f>
        <v/>
      </c>
      <c r="AC45" s="21" t="str" cm="1">
        <f t="array" ref="AC45">IFERROR(ROUND(_xlfn.XLOOKUP(AC$3&amp;$N45,$F$3:$F$643&amp;$G$3:$G$643,$H$3:$H$643,""),2),
                   IF(OR(
                             OR(_xlfn.XMATCH(AC$3,_xlfn.ANCHORARRAY($P$3))&lt;=2,(COUNT(_xlfn.ANCHORARRAY($P$3))-_xlfn.XMATCH(AC$3,_xlfn.ANCHORARRAY($P$3))+1)&lt;=2),
                             OR(_xlfn.XMATCH($N45,_xlfn.ANCHORARRAY($N$5))&lt;=2,(COUNT(_xlfn.ANCHORARRAY($N$5))-_xlfn.XMATCH($N45,_xlfn.ANCHORARRAY($N$5))+1)&lt;=2),
OR(COUNT(_xlfn._xlws.FILTER($F$101:$F$108,($F$101:$F$108=AC$3)*($G$101:$G$108=$N45)))=1,
        ISODD(COUNT(_xlfn._xlws.SORT(_xlfn._xlws.FILTER($G$101:$G$108,($F$101:$F$108=AC$3)*($G$101:$G$108&lt;=$N45)))))),
OR(COUNT(_xlfn._xlws.FILTER($F$101:$F$108,($F$101:$F$108=AC$3)*($G$101:$G$108=$N45)))=1,
        ISODD(COUNT(_xlfn._xlws.SORT(_xlfn._xlws.FILTER($F$101:$F$108,($G$101:$G$108=$N45)*($F$101:$F$108&lt;=AC$3))))))
),$L$8,""))</f>
        <v/>
      </c>
      <c r="AD45" s="21" t="str" cm="1">
        <f t="array" ref="AD45">IFERROR(ROUND(_xlfn.XLOOKUP(AD$3&amp;$N45,$F$3:$F$643&amp;$G$3:$G$643,$H$3:$H$643,""),2),
                   IF(OR(
                             OR(_xlfn.XMATCH(AD$3,_xlfn.ANCHORARRAY($P$3))&lt;=2,(COUNT(_xlfn.ANCHORARRAY($P$3))-_xlfn.XMATCH(AD$3,_xlfn.ANCHORARRAY($P$3))+1)&lt;=2),
                             OR(_xlfn.XMATCH($N45,_xlfn.ANCHORARRAY($N$5))&lt;=2,(COUNT(_xlfn.ANCHORARRAY($N$5))-_xlfn.XMATCH($N45,_xlfn.ANCHORARRAY($N$5))+1)&lt;=2),
OR(COUNT(_xlfn._xlws.FILTER($F$101:$F$108,($F$101:$F$108=AD$3)*($G$101:$G$108=$N45)))=1,
        ISODD(COUNT(_xlfn._xlws.SORT(_xlfn._xlws.FILTER($G$101:$G$108,($F$101:$F$108=AD$3)*($G$101:$G$108&lt;=$N45)))))),
OR(COUNT(_xlfn._xlws.FILTER($F$101:$F$108,($F$101:$F$108=AD$3)*($G$101:$G$108=$N45)))=1,
        ISODD(COUNT(_xlfn._xlws.SORT(_xlfn._xlws.FILTER($F$101:$F$108,($G$101:$G$108=$N45)*($F$101:$F$108&lt;=AD$3))))))
),$L$8,""))</f>
        <v/>
      </c>
      <c r="AE45" s="21" cm="1">
        <f t="array" ref="AE45">IFERROR(ROUND(_xlfn.XLOOKUP(AE$3&amp;$N45,$F$3:$F$643&amp;$G$3:$G$643,$H$3:$H$643,""),2),
                   IF(OR(
                             OR(_xlfn.XMATCH(AE$3,_xlfn.ANCHORARRAY($P$3))&lt;=2,(COUNT(_xlfn.ANCHORARRAY($P$3))-_xlfn.XMATCH(AE$3,_xlfn.ANCHORARRAY($P$3))+1)&lt;=2),
                             OR(_xlfn.XMATCH($N45,_xlfn.ANCHORARRAY($N$5))&lt;=2,(COUNT(_xlfn.ANCHORARRAY($N$5))-_xlfn.XMATCH($N45,_xlfn.ANCHORARRAY($N$5))+1)&lt;=2),
OR(COUNT(_xlfn._xlws.FILTER($F$101:$F$108,($F$101:$F$108=AE$3)*($G$101:$G$108=$N45)))=1,
        ISODD(COUNT(_xlfn._xlws.SORT(_xlfn._xlws.FILTER($G$101:$G$108,($F$101:$F$108=AE$3)*($G$101:$G$108&lt;=$N45)))))),
OR(COUNT(_xlfn._xlws.FILTER($F$101:$F$108,($F$101:$F$108=AE$3)*($G$101:$G$108=$N45)))=1,
        ISODD(COUNT(_xlfn._xlws.SORT(_xlfn._xlws.FILTER($F$101:$F$108,($G$101:$G$108=$N45)*($F$101:$F$108&lt;=AE$3))))))
),$L$8,""))</f>
        <v>0</v>
      </c>
      <c r="AF45" s="21" t="str" cm="1">
        <f t="array" ref="AF45">IFERROR(ROUND(_xlfn.XLOOKUP(AF$3&amp;$N45,$F$3:$F$643&amp;$G$3:$G$643,$H$3:$H$643,""),2),
                   IF(OR(
                             OR(_xlfn.XMATCH(AF$3,_xlfn.ANCHORARRAY($P$3))&lt;=2,(COUNT(_xlfn.ANCHORARRAY($P$3))-_xlfn.XMATCH(AF$3,_xlfn.ANCHORARRAY($P$3))+1)&lt;=2),
                             OR(_xlfn.XMATCH($N45,_xlfn.ANCHORARRAY($N$5))&lt;=2,(COUNT(_xlfn.ANCHORARRAY($N$5))-_xlfn.XMATCH($N45,_xlfn.ANCHORARRAY($N$5))+1)&lt;=2),
OR(COUNT(_xlfn._xlws.FILTER($F$101:$F$108,($F$101:$F$108=AF$3)*($G$101:$G$108=$N45)))=1,
        ISODD(COUNT(_xlfn._xlws.SORT(_xlfn._xlws.FILTER($G$101:$G$108,($F$101:$F$108=AF$3)*($G$101:$G$108&lt;=$N45)))))),
OR(COUNT(_xlfn._xlws.FILTER($F$101:$F$108,($F$101:$F$108=AF$3)*($G$101:$G$108=$N45)))=1,
        ISODD(COUNT(_xlfn._xlws.SORT(_xlfn._xlws.FILTER($F$101:$F$108,($G$101:$G$108=$N45)*($F$101:$F$108&lt;=AF$3))))))
),$L$8,""))</f>
        <v/>
      </c>
      <c r="AG45" s="21" cm="1">
        <f t="array" ref="AG45">IFERROR(ROUND(_xlfn.XLOOKUP(AG$3&amp;$N45,$F$3:$F$643&amp;$G$3:$G$643,$H$3:$H$643,""),2),
                   IF(OR(
                             OR(_xlfn.XMATCH(AG$3,_xlfn.ANCHORARRAY($P$3))&lt;=2,(COUNT(_xlfn.ANCHORARRAY($P$3))-_xlfn.XMATCH(AG$3,_xlfn.ANCHORARRAY($P$3))+1)&lt;=2),
                             OR(_xlfn.XMATCH($N45,_xlfn.ANCHORARRAY($N$5))&lt;=2,(COUNT(_xlfn.ANCHORARRAY($N$5))-_xlfn.XMATCH($N45,_xlfn.ANCHORARRAY($N$5))+1)&lt;=2),
OR(COUNT(_xlfn._xlws.FILTER($F$101:$F$108,($F$101:$F$108=AG$3)*($G$101:$G$108=$N45)))=1,
        ISODD(COUNT(_xlfn._xlws.SORT(_xlfn._xlws.FILTER($G$101:$G$108,($F$101:$F$108=AG$3)*($G$101:$G$108&lt;=$N45)))))),
OR(COUNT(_xlfn._xlws.FILTER($F$101:$F$108,($F$101:$F$108=AG$3)*($G$101:$G$108=$N45)))=1,
        ISODD(COUNT(_xlfn._xlws.SORT(_xlfn._xlws.FILTER($F$101:$F$108,($G$101:$G$108=$N45)*($F$101:$F$108&lt;=AG$3))))))
),$L$8,""))</f>
        <v>0</v>
      </c>
      <c r="AH45" s="21" t="str" cm="1">
        <f t="array" ref="AH45">IFERROR(ROUND(_xlfn.XLOOKUP(AH$3&amp;$N45,$F$3:$F$643&amp;$G$3:$G$643,$H$3:$H$643,""),2),
                   IF(OR(
                             OR(_xlfn.XMATCH(AH$3,_xlfn.ANCHORARRAY($P$3))&lt;=2,(COUNT(_xlfn.ANCHORARRAY($P$3))-_xlfn.XMATCH(AH$3,_xlfn.ANCHORARRAY($P$3))+1)&lt;=2),
                             OR(_xlfn.XMATCH($N45,_xlfn.ANCHORARRAY($N$5))&lt;=2,(COUNT(_xlfn.ANCHORARRAY($N$5))-_xlfn.XMATCH($N45,_xlfn.ANCHORARRAY($N$5))+1)&lt;=2),
OR(COUNT(_xlfn._xlws.FILTER($F$101:$F$108,($F$101:$F$108=AH$3)*($G$101:$G$108=$N45)))=1,
        ISODD(COUNT(_xlfn._xlws.SORT(_xlfn._xlws.FILTER($G$101:$G$108,($F$101:$F$108=AH$3)*($G$101:$G$108&lt;=$N45)))))),
OR(COUNT(_xlfn._xlws.FILTER($F$101:$F$108,($F$101:$F$108=AH$3)*($G$101:$G$108=$N45)))=1,
        ISODD(COUNT(_xlfn._xlws.SORT(_xlfn._xlws.FILTER($F$101:$F$108,($G$101:$G$108=$N45)*($F$101:$F$108&lt;=AH$3))))))
),$L$8,""))</f>
        <v/>
      </c>
      <c r="AI45" s="21" cm="1">
        <f t="array" ref="AI45">IFERROR(ROUND(_xlfn.XLOOKUP(AI$3&amp;$N45,$F$3:$F$643&amp;$G$3:$G$643,$H$3:$H$643,""),2),
                   IF(OR(
                             OR(_xlfn.XMATCH(AI$3,_xlfn.ANCHORARRAY($P$3))&lt;=2,(COUNT(_xlfn.ANCHORARRAY($P$3))-_xlfn.XMATCH(AI$3,_xlfn.ANCHORARRAY($P$3))+1)&lt;=2),
                             OR(_xlfn.XMATCH($N45,_xlfn.ANCHORARRAY($N$5))&lt;=2,(COUNT(_xlfn.ANCHORARRAY($N$5))-_xlfn.XMATCH($N45,_xlfn.ANCHORARRAY($N$5))+1)&lt;=2),
OR(COUNT(_xlfn._xlws.FILTER($F$101:$F$108,($F$101:$F$108=AI$3)*($G$101:$G$108=$N45)))=1,
        ISODD(COUNT(_xlfn._xlws.SORT(_xlfn._xlws.FILTER($G$101:$G$108,($F$101:$F$108=AI$3)*($G$101:$G$108&lt;=$N45)))))),
OR(COUNT(_xlfn._xlws.FILTER($F$101:$F$108,($F$101:$F$108=AI$3)*($G$101:$G$108=$N45)))=1,
        ISODD(COUNT(_xlfn._xlws.SORT(_xlfn._xlws.FILTER($F$101:$F$108,($G$101:$G$108=$N45)*($F$101:$F$108&lt;=AI$3))))))
),$L$8,""))</f>
        <v>0</v>
      </c>
      <c r="AJ45" s="21" t="str" cm="1">
        <f t="array" ref="AJ45">IFERROR(ROUND(_xlfn.XLOOKUP(AJ$3&amp;$N45,$F$3:$F$643&amp;$G$3:$G$643,$H$3:$H$643,""),2),
                   IF(OR(
                             OR(_xlfn.XMATCH(AJ$3,_xlfn.ANCHORARRAY($P$3))&lt;=2,(COUNT(_xlfn.ANCHORARRAY($P$3))-_xlfn.XMATCH(AJ$3,_xlfn.ANCHORARRAY($P$3))+1)&lt;=2),
                             OR(_xlfn.XMATCH($N45,_xlfn.ANCHORARRAY($N$5))&lt;=2,(COUNT(_xlfn.ANCHORARRAY($N$5))-_xlfn.XMATCH($N45,_xlfn.ANCHORARRAY($N$5))+1)&lt;=2),
OR(COUNT(_xlfn._xlws.FILTER($F$101:$F$108,($F$101:$F$108=AJ$3)*($G$101:$G$108=$N45)))=1,
        ISODD(COUNT(_xlfn._xlws.SORT(_xlfn._xlws.FILTER($G$101:$G$108,($F$101:$F$108=AJ$3)*($G$101:$G$108&lt;=$N45)))))),
OR(COUNT(_xlfn._xlws.FILTER($F$101:$F$108,($F$101:$F$108=AJ$3)*($G$101:$G$108=$N45)))=1,
        ISODD(COUNT(_xlfn._xlws.SORT(_xlfn._xlws.FILTER($F$101:$F$108,($G$101:$G$108=$N45)*($F$101:$F$108&lt;=AJ$3))))))
),$L$8,""))</f>
        <v/>
      </c>
      <c r="AK45" s="21" t="str" cm="1">
        <f t="array" ref="AK45">IFERROR(ROUND(_xlfn.XLOOKUP(AK$3&amp;$N45,$F$3:$F$643&amp;$G$3:$G$643,$H$3:$H$643,""),2),
                   IF(OR(
                             OR(_xlfn.XMATCH(AK$3,_xlfn.ANCHORARRAY($P$3))&lt;=2,(COUNT(_xlfn.ANCHORARRAY($P$3))-_xlfn.XMATCH(AK$3,_xlfn.ANCHORARRAY($P$3))+1)&lt;=2),
                             OR(_xlfn.XMATCH($N45,_xlfn.ANCHORARRAY($N$5))&lt;=2,(COUNT(_xlfn.ANCHORARRAY($N$5))-_xlfn.XMATCH($N45,_xlfn.ANCHORARRAY($N$5))+1)&lt;=2),
OR(COUNT(_xlfn._xlws.FILTER($F$101:$F$108,($F$101:$F$108=AK$3)*($G$101:$G$108=$N45)))=1,
        ISODD(COUNT(_xlfn._xlws.SORT(_xlfn._xlws.FILTER($G$101:$G$108,($F$101:$F$108=AK$3)*($G$101:$G$108&lt;=$N45)))))),
OR(COUNT(_xlfn._xlws.FILTER($F$101:$F$108,($F$101:$F$108=AK$3)*($G$101:$G$108=$N45)))=1,
        ISODD(COUNT(_xlfn._xlws.SORT(_xlfn._xlws.FILTER($F$101:$F$108,($G$101:$G$108=$N45)*($F$101:$F$108&lt;=AK$3))))))
),$L$8,""))</f>
        <v/>
      </c>
      <c r="AL45" s="21" t="str" cm="1">
        <f t="array" ref="AL45">IFERROR(ROUND(_xlfn.XLOOKUP(AL$3&amp;$N45,$F$3:$F$643&amp;$G$3:$G$643,$H$3:$H$643,""),2),
                   IF(OR(
                             OR(_xlfn.XMATCH(AL$3,_xlfn.ANCHORARRAY($P$3))&lt;=2,(COUNT(_xlfn.ANCHORARRAY($P$3))-_xlfn.XMATCH(AL$3,_xlfn.ANCHORARRAY($P$3))+1)&lt;=2),
                             OR(_xlfn.XMATCH($N45,_xlfn.ANCHORARRAY($N$5))&lt;=2,(COUNT(_xlfn.ANCHORARRAY($N$5))-_xlfn.XMATCH($N45,_xlfn.ANCHORARRAY($N$5))+1)&lt;=2),
OR(COUNT(_xlfn._xlws.FILTER($F$101:$F$108,($F$101:$F$108=AL$3)*($G$101:$G$108=$N45)))=1,
        ISODD(COUNT(_xlfn._xlws.SORT(_xlfn._xlws.FILTER($G$101:$G$108,($F$101:$F$108=AL$3)*($G$101:$G$108&lt;=$N45)))))),
OR(COUNT(_xlfn._xlws.FILTER($F$101:$F$108,($F$101:$F$108=AL$3)*($G$101:$G$108=$N45)))=1,
        ISODD(COUNT(_xlfn._xlws.SORT(_xlfn._xlws.FILTER($F$101:$F$108,($G$101:$G$108=$N45)*($F$101:$F$108&lt;=AL$3))))))
),$L$8,""))</f>
        <v/>
      </c>
      <c r="AM45" s="21" t="str" cm="1">
        <f t="array" ref="AM45">IFERROR(ROUND(_xlfn.XLOOKUP(AM$3&amp;$N45,$F$3:$F$643&amp;$G$3:$G$643,$H$3:$H$643,""),2),
                   IF(OR(
                             OR(_xlfn.XMATCH(AM$3,_xlfn.ANCHORARRAY($P$3))&lt;=2,(COUNT(_xlfn.ANCHORARRAY($P$3))-_xlfn.XMATCH(AM$3,_xlfn.ANCHORARRAY($P$3))+1)&lt;=2),
                             OR(_xlfn.XMATCH($N45,_xlfn.ANCHORARRAY($N$5))&lt;=2,(COUNT(_xlfn.ANCHORARRAY($N$5))-_xlfn.XMATCH($N45,_xlfn.ANCHORARRAY($N$5))+1)&lt;=2),
OR(COUNT(_xlfn._xlws.FILTER($F$101:$F$108,($F$101:$F$108=AM$3)*($G$101:$G$108=$N45)))=1,
        ISODD(COUNT(_xlfn._xlws.SORT(_xlfn._xlws.FILTER($G$101:$G$108,($F$101:$F$108=AM$3)*($G$101:$G$108&lt;=$N45)))))),
OR(COUNT(_xlfn._xlws.FILTER($F$101:$F$108,($F$101:$F$108=AM$3)*($G$101:$G$108=$N45)))=1,
        ISODD(COUNT(_xlfn._xlws.SORT(_xlfn._xlws.FILTER($F$101:$F$108,($G$101:$G$108=$N45)*($F$101:$F$108&lt;=AM$3))))))
),$L$8,""))</f>
        <v/>
      </c>
      <c r="AN45" s="21" cm="1">
        <f t="array" ref="AN45">IFERROR(ROUND(_xlfn.XLOOKUP(AN$3&amp;$N45,$F$3:$F$643&amp;$G$3:$G$643,$H$3:$H$643,""),2),
                   IF(OR(
                             OR(_xlfn.XMATCH(AN$3,_xlfn.ANCHORARRAY($P$3))&lt;=2,(COUNT(_xlfn.ANCHORARRAY($P$3))-_xlfn.XMATCH(AN$3,_xlfn.ANCHORARRAY($P$3))+1)&lt;=2),
                             OR(_xlfn.XMATCH($N45,_xlfn.ANCHORARRAY($N$5))&lt;=2,(COUNT(_xlfn.ANCHORARRAY($N$5))-_xlfn.XMATCH($N45,_xlfn.ANCHORARRAY($N$5))+1)&lt;=2),
OR(COUNT(_xlfn._xlws.FILTER($F$101:$F$108,($F$101:$F$108=AN$3)*($G$101:$G$108=$N45)))=1,
        ISODD(COUNT(_xlfn._xlws.SORT(_xlfn._xlws.FILTER($G$101:$G$108,($F$101:$F$108=AN$3)*($G$101:$G$108&lt;=$N45)))))),
OR(COUNT(_xlfn._xlws.FILTER($F$101:$F$108,($F$101:$F$108=AN$3)*($G$101:$G$108=$N45)))=1,
        ISODD(COUNT(_xlfn._xlws.SORT(_xlfn._xlws.FILTER($F$101:$F$108,($G$101:$G$108=$N45)*($F$101:$F$108&lt;=AN$3))))))
),$L$8,""))</f>
        <v>0</v>
      </c>
      <c r="AO45" s="21" cm="1">
        <f t="array" ref="AO45">IFERROR(ROUND(_xlfn.XLOOKUP(AO$3&amp;$N45,$F$3:$F$643&amp;$G$3:$G$643,$H$3:$H$643,""),2),
                   IF(OR(
                             OR(_xlfn.XMATCH(AO$3,_xlfn.ANCHORARRAY($P$3))&lt;=2,(COUNT(_xlfn.ANCHORARRAY($P$3))-_xlfn.XMATCH(AO$3,_xlfn.ANCHORARRAY($P$3))+1)&lt;=2),
                             OR(_xlfn.XMATCH($N45,_xlfn.ANCHORARRAY($N$5))&lt;=2,(COUNT(_xlfn.ANCHORARRAY($N$5))-_xlfn.XMATCH($N45,_xlfn.ANCHORARRAY($N$5))+1)&lt;=2),
OR(COUNT(_xlfn._xlws.FILTER($F$101:$F$108,($F$101:$F$108=AO$3)*($G$101:$G$108=$N45)))=1,
        ISODD(COUNT(_xlfn._xlws.SORT(_xlfn._xlws.FILTER($G$101:$G$108,($F$101:$F$108=AO$3)*($G$101:$G$108&lt;=$N45)))))),
OR(COUNT(_xlfn._xlws.FILTER($F$101:$F$108,($F$101:$F$108=AO$3)*($G$101:$G$108=$N45)))=1,
        ISODD(COUNT(_xlfn._xlws.SORT(_xlfn._xlws.FILTER($F$101:$F$108,($G$101:$G$108=$N45)*($F$101:$F$108&lt;=AO$3))))))
),$L$8,""))</f>
        <v>-9</v>
      </c>
      <c r="AP45" s="21" cm="1">
        <f t="array" ref="AP45">IFERROR(ROUND(_xlfn.XLOOKUP(AP$3&amp;$N45,$F$3:$F$643&amp;$G$3:$G$643,$H$3:$H$643,""),2),
                   IF(OR(
                             OR(_xlfn.XMATCH(AP$3,_xlfn.ANCHORARRAY($P$3))&lt;=2,(COUNT(_xlfn.ANCHORARRAY($P$3))-_xlfn.XMATCH(AP$3,_xlfn.ANCHORARRAY($P$3))+1)&lt;=2),
                             OR(_xlfn.XMATCH($N45,_xlfn.ANCHORARRAY($N$5))&lt;=2,(COUNT(_xlfn.ANCHORARRAY($N$5))-_xlfn.XMATCH($N45,_xlfn.ANCHORARRAY($N$5))+1)&lt;=2),
OR(COUNT(_xlfn._xlws.FILTER($F$101:$F$108,($F$101:$F$108=AP$3)*($G$101:$G$108=$N45)))=1,
        ISODD(COUNT(_xlfn._xlws.SORT(_xlfn._xlws.FILTER($G$101:$G$108,($F$101:$F$108=AP$3)*($G$101:$G$108&lt;=$N45)))))),
OR(COUNT(_xlfn._xlws.FILTER($F$101:$F$108,($F$101:$F$108=AP$3)*($G$101:$G$108=$N45)))=1,
        ISODD(COUNT(_xlfn._xlws.SORT(_xlfn._xlws.FILTER($F$101:$F$108,($G$101:$G$108=$N45)*($F$101:$F$108&lt;=AP$3))))))
),$L$8,""))</f>
        <v>-9</v>
      </c>
      <c r="AQ45" s="21" t="str" cm="1">
        <f t="array" ref="AQ45">IFERROR(ROUND(_xlfn.XLOOKUP(AQ$3&amp;$N45,$F$3:$F$643&amp;$G$3:$G$643,$H$3:$H$643,""),2),
                   IF(OR(
                             OR(_xlfn.XMATCH(AQ$3,_xlfn.ANCHORARRAY($P$3))&lt;=2,(COUNT(_xlfn.ANCHORARRAY($P$3))-_xlfn.XMATCH(AQ$3,_xlfn.ANCHORARRAY($P$3))+1)&lt;=2),
                             OR(_xlfn.XMATCH($N45,_xlfn.ANCHORARRAY($N$5))&lt;=2,(COUNT(_xlfn.ANCHORARRAY($N$5))-_xlfn.XMATCH($N45,_xlfn.ANCHORARRAY($N$5))+1)&lt;=2),
OR(COUNT(_xlfn._xlws.FILTER($F$101:$F$108,($F$101:$F$108=AQ$3)*($G$101:$G$108=$N45)))=1,
        ISODD(COUNT(_xlfn._xlws.SORT(_xlfn._xlws.FILTER($G$101:$G$108,($F$101:$F$108=AQ$3)*($G$101:$G$108&lt;=$N45)))))),
OR(COUNT(_xlfn._xlws.FILTER($F$101:$F$108,($F$101:$F$108=AQ$3)*($G$101:$G$108=$N45)))=1,
        ISODD(COUNT(_xlfn._xlws.SORT(_xlfn._xlws.FILTER($F$101:$F$108,($G$101:$G$108=$N45)*($F$101:$F$108&lt;=AQ$3))))))
),$L$8,""))</f>
        <v/>
      </c>
      <c r="AR45" s="21" cm="1">
        <f t="array" ref="AR45">IFERROR(ROUND(_xlfn.XLOOKUP(AR$3&amp;$N45,$F$3:$F$643&amp;$G$3:$G$643,$H$3:$H$643,""),2),
                   IF(OR(
                             OR(_xlfn.XMATCH(AR$3,_xlfn.ANCHORARRAY($P$3))&lt;=2,(COUNT(_xlfn.ANCHORARRAY($P$3))-_xlfn.XMATCH(AR$3,_xlfn.ANCHORARRAY($P$3))+1)&lt;=2),
                             OR(_xlfn.XMATCH($N45,_xlfn.ANCHORARRAY($N$5))&lt;=2,(COUNT(_xlfn.ANCHORARRAY($N$5))-_xlfn.XMATCH($N45,_xlfn.ANCHORARRAY($N$5))+1)&lt;=2),
OR(COUNT(_xlfn._xlws.FILTER($F$101:$F$108,($F$101:$F$108=AR$3)*($G$101:$G$108=$N45)))=1,
        ISODD(COUNT(_xlfn._xlws.SORT(_xlfn._xlws.FILTER($G$101:$G$108,($F$101:$F$108=AR$3)*($G$101:$G$108&lt;=$N45)))))),
OR(COUNT(_xlfn._xlws.FILTER($F$101:$F$108,($F$101:$F$108=AR$3)*($G$101:$G$108=$N45)))=1,
        ISODD(COUNT(_xlfn._xlws.SORT(_xlfn._xlws.FILTER($F$101:$F$108,($G$101:$G$108=$N45)*($F$101:$F$108&lt;=AR$3))))))
),$L$8,""))</f>
        <v>-9</v>
      </c>
      <c r="AS45" s="21" cm="1">
        <f t="array" ref="AS45">IFERROR(ROUND(_xlfn.XLOOKUP(AS$3&amp;$N45,$F$3:$F$643&amp;$G$3:$G$643,$H$3:$H$643,""),2),
                   IF(OR(
                             OR(_xlfn.XMATCH(AS$3,_xlfn.ANCHORARRAY($P$3))&lt;=2,(COUNT(_xlfn.ANCHORARRAY($P$3))-_xlfn.XMATCH(AS$3,_xlfn.ANCHORARRAY($P$3))+1)&lt;=2),
                             OR(_xlfn.XMATCH($N45,_xlfn.ANCHORARRAY($N$5))&lt;=2,(COUNT(_xlfn.ANCHORARRAY($N$5))-_xlfn.XMATCH($N45,_xlfn.ANCHORARRAY($N$5))+1)&lt;=2),
OR(COUNT(_xlfn._xlws.FILTER($F$101:$F$108,($F$101:$F$108=AS$3)*($G$101:$G$108=$N45)))=1,
        ISODD(COUNT(_xlfn._xlws.SORT(_xlfn._xlws.FILTER($G$101:$G$108,($F$101:$F$108=AS$3)*($G$101:$G$108&lt;=$N45)))))),
OR(COUNT(_xlfn._xlws.FILTER($F$101:$F$108,($F$101:$F$108=AS$3)*($G$101:$G$108=$N45)))=1,
        ISODD(COUNT(_xlfn._xlws.SORT(_xlfn._xlws.FILTER($F$101:$F$108,($G$101:$G$108=$N45)*($F$101:$F$108&lt;=AS$3))))))
),$L$8,""))</f>
        <v>-9</v>
      </c>
      <c r="AT45" s="21" t="str" cm="1">
        <f t="array" ref="AT45">IFERROR(ROUND(_xlfn.XLOOKUP(AT$3&amp;$N45,$F$3:$F$643&amp;$G$3:$G$643,$H$3:$H$643,""),2),
                   IF(OR(
                             OR(_xlfn.XMATCH(AT$3,_xlfn.ANCHORARRAY($P$3))&lt;=2,(COUNT(_xlfn.ANCHORARRAY($P$3))-_xlfn.XMATCH(AT$3,_xlfn.ANCHORARRAY($P$3))+1)&lt;=2),
                             OR(_xlfn.XMATCH($N45,_xlfn.ANCHORARRAY($N$5))&lt;=2,(COUNT(_xlfn.ANCHORARRAY($N$5))-_xlfn.XMATCH($N45,_xlfn.ANCHORARRAY($N$5))+1)&lt;=2),
OR(COUNT(_xlfn._xlws.FILTER($F$101:$F$108,($F$101:$F$108=AT$3)*($G$101:$G$108=$N45)))=1,
        ISODD(COUNT(_xlfn._xlws.SORT(_xlfn._xlws.FILTER($G$101:$G$108,($F$101:$F$108=AT$3)*($G$101:$G$108&lt;=$N45)))))),
OR(COUNT(_xlfn._xlws.FILTER($F$101:$F$108,($F$101:$F$108=AT$3)*($G$101:$G$108=$N45)))=1,
        ISODD(COUNT(_xlfn._xlws.SORT(_xlfn._xlws.FILTER($F$101:$F$108,($G$101:$G$108=$N45)*($F$101:$F$108&lt;=AT$3))))))
),$L$8,""))</f>
        <v/>
      </c>
      <c r="AU45" s="21" cm="1">
        <f t="array" ref="AU45">IFERROR(ROUND(_xlfn.XLOOKUP(AU$3&amp;$N45,$F$3:$F$643&amp;$G$3:$G$643,$H$3:$H$643,""),2),
                   IF(OR(
                             OR(_xlfn.XMATCH(AU$3,_xlfn.ANCHORARRAY($P$3))&lt;=2,(COUNT(_xlfn.ANCHORARRAY($P$3))-_xlfn.XMATCH(AU$3,_xlfn.ANCHORARRAY($P$3))+1)&lt;=2),
                             OR(_xlfn.XMATCH($N45,_xlfn.ANCHORARRAY($N$5))&lt;=2,(COUNT(_xlfn.ANCHORARRAY($N$5))-_xlfn.XMATCH($N45,_xlfn.ANCHORARRAY($N$5))+1)&lt;=2),
OR(COUNT(_xlfn._xlws.FILTER($F$101:$F$108,($F$101:$F$108=AU$3)*($G$101:$G$108=$N45)))=1,
        ISODD(COUNT(_xlfn._xlws.SORT(_xlfn._xlws.FILTER($G$101:$G$108,($F$101:$F$108=AU$3)*($G$101:$G$108&lt;=$N45)))))),
OR(COUNT(_xlfn._xlws.FILTER($F$101:$F$108,($F$101:$F$108=AU$3)*($G$101:$G$108=$N45)))=1,
        ISODD(COUNT(_xlfn._xlws.SORT(_xlfn._xlws.FILTER($F$101:$F$108,($G$101:$G$108=$N45)*($F$101:$F$108&lt;=AU$3))))))
),$L$8,""))</f>
        <v>-9</v>
      </c>
      <c r="AV45" s="21" cm="1">
        <f t="array" ref="AV45">IFERROR(ROUND(_xlfn.XLOOKUP(AV$3&amp;$N45,$F$3:$F$643&amp;$G$3:$G$643,$H$3:$H$643,""),2),
                   IF(OR(
                             OR(_xlfn.XMATCH(AV$3,_xlfn.ANCHORARRAY($P$3))&lt;=2,(COUNT(_xlfn.ANCHORARRAY($P$3))-_xlfn.XMATCH(AV$3,_xlfn.ANCHORARRAY($P$3))+1)&lt;=2),
                             OR(_xlfn.XMATCH($N45,_xlfn.ANCHORARRAY($N$5))&lt;=2,(COUNT(_xlfn.ANCHORARRAY($N$5))-_xlfn.XMATCH($N45,_xlfn.ANCHORARRAY($N$5))+1)&lt;=2),
OR(COUNT(_xlfn._xlws.FILTER($F$101:$F$108,($F$101:$F$108=AV$3)*($G$101:$G$108=$N45)))=1,
        ISODD(COUNT(_xlfn._xlws.SORT(_xlfn._xlws.FILTER($G$101:$G$108,($F$101:$F$108=AV$3)*($G$101:$G$108&lt;=$N45)))))),
OR(COUNT(_xlfn._xlws.FILTER($F$101:$F$108,($F$101:$F$108=AV$3)*($G$101:$G$108=$N45)))=1,
        ISODD(COUNT(_xlfn._xlws.SORT(_xlfn._xlws.FILTER($F$101:$F$108,($G$101:$G$108=$N45)*($F$101:$F$108&lt;=AV$3))))))
),$L$8,""))</f>
        <v>-9</v>
      </c>
      <c r="AW45" s="21" cm="1">
        <f t="array" ref="AW45">IFERROR(ROUND(_xlfn.XLOOKUP(AW$3&amp;$N45,$F$3:$F$643&amp;$G$3:$G$643,$H$3:$H$643,""),2),
                   IF(OR(
                             OR(_xlfn.XMATCH(AW$3,_xlfn.ANCHORARRAY($P$3))&lt;=2,(COUNT(_xlfn.ANCHORARRAY($P$3))-_xlfn.XMATCH(AW$3,_xlfn.ANCHORARRAY($P$3))+1)&lt;=2),
                             OR(_xlfn.XMATCH($N45,_xlfn.ANCHORARRAY($N$5))&lt;=2,(COUNT(_xlfn.ANCHORARRAY($N$5))-_xlfn.XMATCH($N45,_xlfn.ANCHORARRAY($N$5))+1)&lt;=2),
OR(COUNT(_xlfn._xlws.FILTER($F$101:$F$108,($F$101:$F$108=AW$3)*($G$101:$G$108=$N45)))=1,
        ISODD(COUNT(_xlfn._xlws.SORT(_xlfn._xlws.FILTER($G$101:$G$108,($F$101:$F$108=AW$3)*($G$101:$G$108&lt;=$N45)))))),
OR(COUNT(_xlfn._xlws.FILTER($F$101:$F$108,($F$101:$F$108=AW$3)*($G$101:$G$108=$N45)))=1,
        ISODD(COUNT(_xlfn._xlws.SORT(_xlfn._xlws.FILTER($F$101:$F$108,($G$101:$G$108=$N45)*($F$101:$F$108&lt;=AW$3))))))
),$L$8,""))</f>
        <v>-9</v>
      </c>
      <c r="AX45" s="21"/>
      <c r="AY45" s="21"/>
      <c r="AZ45" s="15"/>
      <c r="BA45" s="77"/>
      <c r="BB45" s="98" t="str">
        <f t="shared" si="5"/>
        <v xml:space="preserve">-9-900000000-9-9-9-9-9-9-9; </v>
      </c>
      <c r="BC45" s="98" t="s">
        <v>597</v>
      </c>
      <c r="BD45" s="77"/>
      <c r="BE45" s="77"/>
      <c r="BF45" s="77"/>
      <c r="BG45" s="77"/>
      <c r="BH45" s="77"/>
      <c r="BK45" s="7">
        <v>43</v>
      </c>
    </row>
    <row r="46" spans="2:63" ht="20.100000000000001" customHeight="1" x14ac:dyDescent="0.3">
      <c r="B46" s="9" t="s">
        <v>347</v>
      </c>
      <c r="C46" s="17">
        <f t="shared" si="1"/>
        <v>52.825400000000002</v>
      </c>
      <c r="D46" s="18">
        <f t="shared" si="1"/>
        <v>106.12090000000001</v>
      </c>
      <c r="E46" s="64">
        <f t="shared" si="1"/>
        <v>-9</v>
      </c>
      <c r="F46" s="17">
        <f t="shared" si="2"/>
        <v>9.8000000000000007</v>
      </c>
      <c r="G46" s="18">
        <f t="shared" si="3"/>
        <v>1.07</v>
      </c>
      <c r="H46" s="19">
        <f t="shared" si="4"/>
        <v>-9</v>
      </c>
      <c r="I46" s="8" t="str" cm="1">
        <f t="array" ref="I46">_xlfn.CONCAT(ROUND(F46:H46,2)&amp;", ")</f>
        <v xml:space="preserve">9.8, 1.07, -9, </v>
      </c>
      <c r="J46" s="8"/>
      <c r="L46"/>
      <c r="N46" s="31">
        <v>-0.05</v>
      </c>
      <c r="O46" s="15"/>
      <c r="P46" s="21" cm="1">
        <f t="array" ref="P46">IFERROR(ROUND(_xlfn.XLOOKUP(P$3&amp;$N46,$F$3:$F$643&amp;$G$3:$G$643,$H$3:$H$643,""),2),
                   IF(OR(
                             OR(_xlfn.XMATCH(P$3,_xlfn.ANCHORARRAY($P$3))&lt;=2,(COUNT(_xlfn.ANCHORARRAY($P$3))-_xlfn.XMATCH(P$3,_xlfn.ANCHORARRAY($P$3))+1)&lt;=2),
                             OR(_xlfn.XMATCH($N46,_xlfn.ANCHORARRAY($N$5))&lt;=2,(COUNT(_xlfn.ANCHORARRAY($N$5))-_xlfn.XMATCH($N46,_xlfn.ANCHORARRAY($N$5))+1)&lt;=2),
OR(COUNT(_xlfn._xlws.FILTER($F$101:$F$108,($F$101:$F$108=P$3)*($G$101:$G$108=$N46)))=1,
        ISODD(COUNT(_xlfn._xlws.SORT(_xlfn._xlws.FILTER($G$101:$G$108,($F$101:$F$108=P$3)*($G$101:$G$108&lt;=$N46)))))),
OR(COUNT(_xlfn._xlws.FILTER($F$101:$F$108,($F$101:$F$108=P$3)*($G$101:$G$108=$N46)))=1,
        ISODD(COUNT(_xlfn._xlws.SORT(_xlfn._xlws.FILTER($F$101:$F$108,($G$101:$G$108=$N46)*($F$101:$F$108&lt;=P$3))))))
),$L$8,""))</f>
        <v>-9</v>
      </c>
      <c r="Q46" s="21" cm="1">
        <f t="array" ref="Q46">IFERROR(ROUND(_xlfn.XLOOKUP(Q$3&amp;$N46,$F$3:$F$643&amp;$G$3:$G$643,$H$3:$H$643,""),2),
                   IF(OR(
                             OR(_xlfn.XMATCH(Q$3,_xlfn.ANCHORARRAY($P$3))&lt;=2,(COUNT(_xlfn.ANCHORARRAY($P$3))-_xlfn.XMATCH(Q$3,_xlfn.ANCHORARRAY($P$3))+1)&lt;=2),
                             OR(_xlfn.XMATCH($N46,_xlfn.ANCHORARRAY($N$5))&lt;=2,(COUNT(_xlfn.ANCHORARRAY($N$5))-_xlfn.XMATCH($N46,_xlfn.ANCHORARRAY($N$5))+1)&lt;=2),
OR(COUNT(_xlfn._xlws.FILTER($F$101:$F$108,($F$101:$F$108=Q$3)*($G$101:$G$108=$N46)))=1,
        ISODD(COUNT(_xlfn._xlws.SORT(_xlfn._xlws.FILTER($G$101:$G$108,($F$101:$F$108=Q$3)*($G$101:$G$108&lt;=$N46)))))),
OR(COUNT(_xlfn._xlws.FILTER($F$101:$F$108,($F$101:$F$108=Q$3)*($G$101:$G$108=$N46)))=1,
        ISODD(COUNT(_xlfn._xlws.SORT(_xlfn._xlws.FILTER($F$101:$F$108,($G$101:$G$108=$N46)*($F$101:$F$108&lt;=Q$3))))))
),$L$8,""))</f>
        <v>-9</v>
      </c>
      <c r="R46" s="21" cm="1">
        <f t="array" ref="R46">IFERROR(ROUND(_xlfn.XLOOKUP(R$3&amp;$N46,$F$3:$F$643&amp;$G$3:$G$643,$H$3:$H$643,""),2),
                   IF(OR(
                             OR(_xlfn.XMATCH(R$3,_xlfn.ANCHORARRAY($P$3))&lt;=2,(COUNT(_xlfn.ANCHORARRAY($P$3))-_xlfn.XMATCH(R$3,_xlfn.ANCHORARRAY($P$3))+1)&lt;=2),
                             OR(_xlfn.XMATCH($N46,_xlfn.ANCHORARRAY($N$5))&lt;=2,(COUNT(_xlfn.ANCHORARRAY($N$5))-_xlfn.XMATCH($N46,_xlfn.ANCHORARRAY($N$5))+1)&lt;=2),
OR(COUNT(_xlfn._xlws.FILTER($F$101:$F$108,($F$101:$F$108=R$3)*($G$101:$G$108=$N46)))=1,
        ISODD(COUNT(_xlfn._xlws.SORT(_xlfn._xlws.FILTER($G$101:$G$108,($F$101:$F$108=R$3)*($G$101:$G$108&lt;=$N46)))))),
OR(COUNT(_xlfn._xlws.FILTER($F$101:$F$108,($F$101:$F$108=R$3)*($G$101:$G$108=$N46)))=1,
        ISODD(COUNT(_xlfn._xlws.SORT(_xlfn._xlws.FILTER($F$101:$F$108,($G$101:$G$108=$N46)*($F$101:$F$108&lt;=R$3))))))
),$L$8,""))</f>
        <v>-9</v>
      </c>
      <c r="S46" s="21" cm="1">
        <f t="array" ref="S46">IFERROR(ROUND(_xlfn.XLOOKUP(S$3&amp;$N46,$F$3:$F$643&amp;$G$3:$G$643,$H$3:$H$643,""),2),
                   IF(OR(
                             OR(_xlfn.XMATCH(S$3,_xlfn.ANCHORARRAY($P$3))&lt;=2,(COUNT(_xlfn.ANCHORARRAY($P$3))-_xlfn.XMATCH(S$3,_xlfn.ANCHORARRAY($P$3))+1)&lt;=2),
                             OR(_xlfn.XMATCH($N46,_xlfn.ANCHORARRAY($N$5))&lt;=2,(COUNT(_xlfn.ANCHORARRAY($N$5))-_xlfn.XMATCH($N46,_xlfn.ANCHORARRAY($N$5))+1)&lt;=2),
OR(COUNT(_xlfn._xlws.FILTER($F$101:$F$108,($F$101:$F$108=S$3)*($G$101:$G$108=$N46)))=1,
        ISODD(COUNT(_xlfn._xlws.SORT(_xlfn._xlws.FILTER($G$101:$G$108,($F$101:$F$108=S$3)*($G$101:$G$108&lt;=$N46)))))),
OR(COUNT(_xlfn._xlws.FILTER($F$101:$F$108,($F$101:$F$108=S$3)*($G$101:$G$108=$N46)))=1,
        ISODD(COUNT(_xlfn._xlws.SORT(_xlfn._xlws.FILTER($F$101:$F$108,($G$101:$G$108=$N46)*($F$101:$F$108&lt;=S$3))))))
),$L$8,""))</f>
        <v>-9</v>
      </c>
      <c r="T46" s="21" cm="1">
        <f t="array" ref="T46">IFERROR(ROUND(_xlfn.XLOOKUP(T$3&amp;$N46,$F$3:$F$643&amp;$G$3:$G$643,$H$3:$H$643,""),2),
                   IF(OR(
                             OR(_xlfn.XMATCH(T$3,_xlfn.ANCHORARRAY($P$3))&lt;=2,(COUNT(_xlfn.ANCHORARRAY($P$3))-_xlfn.XMATCH(T$3,_xlfn.ANCHORARRAY($P$3))+1)&lt;=2),
                             OR(_xlfn.XMATCH($N46,_xlfn.ANCHORARRAY($N$5))&lt;=2,(COUNT(_xlfn.ANCHORARRAY($N$5))-_xlfn.XMATCH($N46,_xlfn.ANCHORARRAY($N$5))+1)&lt;=2),
OR(COUNT(_xlfn._xlws.FILTER($F$101:$F$108,($F$101:$F$108=T$3)*($G$101:$G$108=$N46)))=1,
        ISODD(COUNT(_xlfn._xlws.SORT(_xlfn._xlws.FILTER($G$101:$G$108,($F$101:$F$108=T$3)*($G$101:$G$108&lt;=$N46)))))),
OR(COUNT(_xlfn._xlws.FILTER($F$101:$F$108,($F$101:$F$108=T$3)*($G$101:$G$108=$N46)))=1,
        ISODD(COUNT(_xlfn._xlws.SORT(_xlfn._xlws.FILTER($F$101:$F$108,($G$101:$G$108=$N46)*($F$101:$F$108&lt;=T$3))))))
),$L$8,""))</f>
        <v>-9</v>
      </c>
      <c r="U46" s="21" cm="1">
        <f t="array" ref="U46">IFERROR(ROUND(_xlfn.XLOOKUP(U$3&amp;$N46,$F$3:$F$643&amp;$G$3:$G$643,$H$3:$H$643,""),2),
                   IF(OR(
                             OR(_xlfn.XMATCH(U$3,_xlfn.ANCHORARRAY($P$3))&lt;=2,(COUNT(_xlfn.ANCHORARRAY($P$3))-_xlfn.XMATCH(U$3,_xlfn.ANCHORARRAY($P$3))+1)&lt;=2),
                             OR(_xlfn.XMATCH($N46,_xlfn.ANCHORARRAY($N$5))&lt;=2,(COUNT(_xlfn.ANCHORARRAY($N$5))-_xlfn.XMATCH($N46,_xlfn.ANCHORARRAY($N$5))+1)&lt;=2),
OR(COUNT(_xlfn._xlws.FILTER($F$101:$F$108,($F$101:$F$108=U$3)*($G$101:$G$108=$N46)))=1,
        ISODD(COUNT(_xlfn._xlws.SORT(_xlfn._xlws.FILTER($G$101:$G$108,($F$101:$F$108=U$3)*($G$101:$G$108&lt;=$N46)))))),
OR(COUNT(_xlfn._xlws.FILTER($F$101:$F$108,($F$101:$F$108=U$3)*($G$101:$G$108=$N46)))=1,
        ISODD(COUNT(_xlfn._xlws.SORT(_xlfn._xlws.FILTER($F$101:$F$108,($G$101:$G$108=$N46)*($F$101:$F$108&lt;=U$3))))))
),$L$8,""))</f>
        <v>-9</v>
      </c>
      <c r="V46" s="21" cm="1">
        <f t="array" ref="V46">IFERROR(ROUND(_xlfn.XLOOKUP(V$3&amp;$N46,$F$3:$F$643&amp;$G$3:$G$643,$H$3:$H$643,""),2),
                   IF(OR(
                             OR(_xlfn.XMATCH(V$3,_xlfn.ANCHORARRAY($P$3))&lt;=2,(COUNT(_xlfn.ANCHORARRAY($P$3))-_xlfn.XMATCH(V$3,_xlfn.ANCHORARRAY($P$3))+1)&lt;=2),
                             OR(_xlfn.XMATCH($N46,_xlfn.ANCHORARRAY($N$5))&lt;=2,(COUNT(_xlfn.ANCHORARRAY($N$5))-_xlfn.XMATCH($N46,_xlfn.ANCHORARRAY($N$5))+1)&lt;=2),
OR(COUNT(_xlfn._xlws.FILTER($F$101:$F$108,($F$101:$F$108=V$3)*($G$101:$G$108=$N46)))=1,
        ISODD(COUNT(_xlfn._xlws.SORT(_xlfn._xlws.FILTER($G$101:$G$108,($F$101:$F$108=V$3)*($G$101:$G$108&lt;=$N46)))))),
OR(COUNT(_xlfn._xlws.FILTER($F$101:$F$108,($F$101:$F$108=V$3)*($G$101:$G$108=$N46)))=1,
        ISODD(COUNT(_xlfn._xlws.SORT(_xlfn._xlws.FILTER($F$101:$F$108,($G$101:$G$108=$N46)*($F$101:$F$108&lt;=V$3))))))
),$L$8,""))</f>
        <v>-9</v>
      </c>
      <c r="W46" s="21" cm="1">
        <f t="array" ref="W46">IFERROR(ROUND(_xlfn.XLOOKUP(W$3&amp;$N46,$F$3:$F$643&amp;$G$3:$G$643,$H$3:$H$643,""),2),
                   IF(OR(
                             OR(_xlfn.XMATCH(W$3,_xlfn.ANCHORARRAY($P$3))&lt;=2,(COUNT(_xlfn.ANCHORARRAY($P$3))-_xlfn.XMATCH(W$3,_xlfn.ANCHORARRAY($P$3))+1)&lt;=2),
                             OR(_xlfn.XMATCH($N46,_xlfn.ANCHORARRAY($N$5))&lt;=2,(COUNT(_xlfn.ANCHORARRAY($N$5))-_xlfn.XMATCH($N46,_xlfn.ANCHORARRAY($N$5))+1)&lt;=2),
OR(COUNT(_xlfn._xlws.FILTER($F$101:$F$108,($F$101:$F$108=W$3)*($G$101:$G$108=$N46)))=1,
        ISODD(COUNT(_xlfn._xlws.SORT(_xlfn._xlws.FILTER($G$101:$G$108,($F$101:$F$108=W$3)*($G$101:$G$108&lt;=$N46)))))),
OR(COUNT(_xlfn._xlws.FILTER($F$101:$F$108,($F$101:$F$108=W$3)*($G$101:$G$108=$N46)))=1,
        ISODD(COUNT(_xlfn._xlws.SORT(_xlfn._xlws.FILTER($F$101:$F$108,($G$101:$G$108=$N46)*($F$101:$F$108&lt;=W$3))))))
),$L$8,""))</f>
        <v>-9</v>
      </c>
      <c r="X46" s="21" cm="1">
        <f t="array" ref="X46">IFERROR(ROUND(_xlfn.XLOOKUP(X$3&amp;$N46,$F$3:$F$643&amp;$G$3:$G$643,$H$3:$H$643,""),2),
                   IF(OR(
                             OR(_xlfn.XMATCH(X$3,_xlfn.ANCHORARRAY($P$3))&lt;=2,(COUNT(_xlfn.ANCHORARRAY($P$3))-_xlfn.XMATCH(X$3,_xlfn.ANCHORARRAY($P$3))+1)&lt;=2),
                             OR(_xlfn.XMATCH($N46,_xlfn.ANCHORARRAY($N$5))&lt;=2,(COUNT(_xlfn.ANCHORARRAY($N$5))-_xlfn.XMATCH($N46,_xlfn.ANCHORARRAY($N$5))+1)&lt;=2),
OR(COUNT(_xlfn._xlws.FILTER($F$101:$F$108,($F$101:$F$108=X$3)*($G$101:$G$108=$N46)))=1,
        ISODD(COUNT(_xlfn._xlws.SORT(_xlfn._xlws.FILTER($G$101:$G$108,($F$101:$F$108=X$3)*($G$101:$G$108&lt;=$N46)))))),
OR(COUNT(_xlfn._xlws.FILTER($F$101:$F$108,($F$101:$F$108=X$3)*($G$101:$G$108=$N46)))=1,
        ISODD(COUNT(_xlfn._xlws.SORT(_xlfn._xlws.FILTER($F$101:$F$108,($G$101:$G$108=$N46)*($F$101:$F$108&lt;=X$3))))))
),$L$8,""))</f>
        <v>-9</v>
      </c>
      <c r="Y46" s="21" cm="1">
        <f t="array" ref="Y46">IFERROR(ROUND(_xlfn.XLOOKUP(Y$3&amp;$N46,$F$3:$F$643&amp;$G$3:$G$643,$H$3:$H$643,""),2),
                   IF(OR(
                             OR(_xlfn.XMATCH(Y$3,_xlfn.ANCHORARRAY($P$3))&lt;=2,(COUNT(_xlfn.ANCHORARRAY($P$3))-_xlfn.XMATCH(Y$3,_xlfn.ANCHORARRAY($P$3))+1)&lt;=2),
                             OR(_xlfn.XMATCH($N46,_xlfn.ANCHORARRAY($N$5))&lt;=2,(COUNT(_xlfn.ANCHORARRAY($N$5))-_xlfn.XMATCH($N46,_xlfn.ANCHORARRAY($N$5))+1)&lt;=2),
OR(COUNT(_xlfn._xlws.FILTER($F$101:$F$108,($F$101:$F$108=Y$3)*($G$101:$G$108=$N46)))=1,
        ISODD(COUNT(_xlfn._xlws.SORT(_xlfn._xlws.FILTER($G$101:$G$108,($F$101:$F$108=Y$3)*($G$101:$G$108&lt;=$N46)))))),
OR(COUNT(_xlfn._xlws.FILTER($F$101:$F$108,($F$101:$F$108=Y$3)*($G$101:$G$108=$N46)))=1,
        ISODD(COUNT(_xlfn._xlws.SORT(_xlfn._xlws.FILTER($F$101:$F$108,($G$101:$G$108=$N46)*($F$101:$F$108&lt;=Y$3))))))
),$L$8,""))</f>
        <v>-9</v>
      </c>
      <c r="Z46" s="21" cm="1">
        <f t="array" ref="Z46">IFERROR(ROUND(_xlfn.XLOOKUP(Z$3&amp;$N46,$F$3:$F$643&amp;$G$3:$G$643,$H$3:$H$643,""),2),
                   IF(OR(
                             OR(_xlfn.XMATCH(Z$3,_xlfn.ANCHORARRAY($P$3))&lt;=2,(COUNT(_xlfn.ANCHORARRAY($P$3))-_xlfn.XMATCH(Z$3,_xlfn.ANCHORARRAY($P$3))+1)&lt;=2),
                             OR(_xlfn.XMATCH($N46,_xlfn.ANCHORARRAY($N$5))&lt;=2,(COUNT(_xlfn.ANCHORARRAY($N$5))-_xlfn.XMATCH($N46,_xlfn.ANCHORARRAY($N$5))+1)&lt;=2),
OR(COUNT(_xlfn._xlws.FILTER($F$101:$F$108,($F$101:$F$108=Z$3)*($G$101:$G$108=$N46)))=1,
        ISODD(COUNT(_xlfn._xlws.SORT(_xlfn._xlws.FILTER($G$101:$G$108,($F$101:$F$108=Z$3)*($G$101:$G$108&lt;=$N46)))))),
OR(COUNT(_xlfn._xlws.FILTER($F$101:$F$108,($F$101:$F$108=Z$3)*($G$101:$G$108=$N46)))=1,
        ISODD(COUNT(_xlfn._xlws.SORT(_xlfn._xlws.FILTER($F$101:$F$108,($G$101:$G$108=$N46)*($F$101:$F$108&lt;=Z$3))))))
),$L$8,""))</f>
        <v>-9</v>
      </c>
      <c r="AA46" s="21" cm="1">
        <f t="array" ref="AA46">IFERROR(ROUND(_xlfn.XLOOKUP(AA$3&amp;$N46,$F$3:$F$643&amp;$G$3:$G$643,$H$3:$H$643,""),2),
                   IF(OR(
                             OR(_xlfn.XMATCH(AA$3,_xlfn.ANCHORARRAY($P$3))&lt;=2,(COUNT(_xlfn.ANCHORARRAY($P$3))-_xlfn.XMATCH(AA$3,_xlfn.ANCHORARRAY($P$3))+1)&lt;=2),
                             OR(_xlfn.XMATCH($N46,_xlfn.ANCHORARRAY($N$5))&lt;=2,(COUNT(_xlfn.ANCHORARRAY($N$5))-_xlfn.XMATCH($N46,_xlfn.ANCHORARRAY($N$5))+1)&lt;=2),
OR(COUNT(_xlfn._xlws.FILTER($F$101:$F$108,($F$101:$F$108=AA$3)*($G$101:$G$108=$N46)))=1,
        ISODD(COUNT(_xlfn._xlws.SORT(_xlfn._xlws.FILTER($G$101:$G$108,($F$101:$F$108=AA$3)*($G$101:$G$108&lt;=$N46)))))),
OR(COUNT(_xlfn._xlws.FILTER($F$101:$F$108,($F$101:$F$108=AA$3)*($G$101:$G$108=$N46)))=1,
        ISODD(COUNT(_xlfn._xlws.SORT(_xlfn._xlws.FILTER($F$101:$F$108,($G$101:$G$108=$N46)*($F$101:$F$108&lt;=AA$3))))))
),$L$8,""))</f>
        <v>-9</v>
      </c>
      <c r="AB46" s="21" cm="1">
        <f t="array" ref="AB46">IFERROR(ROUND(_xlfn.XLOOKUP(AB$3&amp;$N46,$F$3:$F$643&amp;$G$3:$G$643,$H$3:$H$643,""),2),
                   IF(OR(
                             OR(_xlfn.XMATCH(AB$3,_xlfn.ANCHORARRAY($P$3))&lt;=2,(COUNT(_xlfn.ANCHORARRAY($P$3))-_xlfn.XMATCH(AB$3,_xlfn.ANCHORARRAY($P$3))+1)&lt;=2),
                             OR(_xlfn.XMATCH($N46,_xlfn.ANCHORARRAY($N$5))&lt;=2,(COUNT(_xlfn.ANCHORARRAY($N$5))-_xlfn.XMATCH($N46,_xlfn.ANCHORARRAY($N$5))+1)&lt;=2),
OR(COUNT(_xlfn._xlws.FILTER($F$101:$F$108,($F$101:$F$108=AB$3)*($G$101:$G$108=$N46)))=1,
        ISODD(COUNT(_xlfn._xlws.SORT(_xlfn._xlws.FILTER($G$101:$G$108,($F$101:$F$108=AB$3)*($G$101:$G$108&lt;=$N46)))))),
OR(COUNT(_xlfn._xlws.FILTER($F$101:$F$108,($F$101:$F$108=AB$3)*($G$101:$G$108=$N46)))=1,
        ISODD(COUNT(_xlfn._xlws.SORT(_xlfn._xlws.FILTER($F$101:$F$108,($G$101:$G$108=$N46)*($F$101:$F$108&lt;=AB$3))))))
),$L$8,""))</f>
        <v>-9</v>
      </c>
      <c r="AC46" s="21" cm="1">
        <f t="array" ref="AC46">IFERROR(ROUND(_xlfn.XLOOKUP(AC$3&amp;$N46,$F$3:$F$643&amp;$G$3:$G$643,$H$3:$H$643,""),2),
                   IF(OR(
                             OR(_xlfn.XMATCH(AC$3,_xlfn.ANCHORARRAY($P$3))&lt;=2,(COUNT(_xlfn.ANCHORARRAY($P$3))-_xlfn.XMATCH(AC$3,_xlfn.ANCHORARRAY($P$3))+1)&lt;=2),
                             OR(_xlfn.XMATCH($N46,_xlfn.ANCHORARRAY($N$5))&lt;=2,(COUNT(_xlfn.ANCHORARRAY($N$5))-_xlfn.XMATCH($N46,_xlfn.ANCHORARRAY($N$5))+1)&lt;=2),
OR(COUNT(_xlfn._xlws.FILTER($F$101:$F$108,($F$101:$F$108=AC$3)*($G$101:$G$108=$N46)))=1,
        ISODD(COUNT(_xlfn._xlws.SORT(_xlfn._xlws.FILTER($G$101:$G$108,($F$101:$F$108=AC$3)*($G$101:$G$108&lt;=$N46)))))),
OR(COUNT(_xlfn._xlws.FILTER($F$101:$F$108,($F$101:$F$108=AC$3)*($G$101:$G$108=$N46)))=1,
        ISODD(COUNT(_xlfn._xlws.SORT(_xlfn._xlws.FILTER($F$101:$F$108,($G$101:$G$108=$N46)*($F$101:$F$108&lt;=AC$3))))))
),$L$8,""))</f>
        <v>-9</v>
      </c>
      <c r="AD46" s="21" cm="1">
        <f t="array" ref="AD46">IFERROR(ROUND(_xlfn.XLOOKUP(AD$3&amp;$N46,$F$3:$F$643&amp;$G$3:$G$643,$H$3:$H$643,""),2),
                   IF(OR(
                             OR(_xlfn.XMATCH(AD$3,_xlfn.ANCHORARRAY($P$3))&lt;=2,(COUNT(_xlfn.ANCHORARRAY($P$3))-_xlfn.XMATCH(AD$3,_xlfn.ANCHORARRAY($P$3))+1)&lt;=2),
                             OR(_xlfn.XMATCH($N46,_xlfn.ANCHORARRAY($N$5))&lt;=2,(COUNT(_xlfn.ANCHORARRAY($N$5))-_xlfn.XMATCH($N46,_xlfn.ANCHORARRAY($N$5))+1)&lt;=2),
OR(COUNT(_xlfn._xlws.FILTER($F$101:$F$108,($F$101:$F$108=AD$3)*($G$101:$G$108=$N46)))=1,
        ISODD(COUNT(_xlfn._xlws.SORT(_xlfn._xlws.FILTER($G$101:$G$108,($F$101:$F$108=AD$3)*($G$101:$G$108&lt;=$N46)))))),
OR(COUNT(_xlfn._xlws.FILTER($F$101:$F$108,($F$101:$F$108=AD$3)*($G$101:$G$108=$N46)))=1,
        ISODD(COUNT(_xlfn._xlws.SORT(_xlfn._xlws.FILTER($F$101:$F$108,($G$101:$G$108=$N46)*($F$101:$F$108&lt;=AD$3))))))
),$L$8,""))</f>
        <v>-9</v>
      </c>
      <c r="AE46" s="21" cm="1">
        <f t="array" ref="AE46">IFERROR(ROUND(_xlfn.XLOOKUP(AE$3&amp;$N46,$F$3:$F$643&amp;$G$3:$G$643,$H$3:$H$643,""),2),
                   IF(OR(
                             OR(_xlfn.XMATCH(AE$3,_xlfn.ANCHORARRAY($P$3))&lt;=2,(COUNT(_xlfn.ANCHORARRAY($P$3))-_xlfn.XMATCH(AE$3,_xlfn.ANCHORARRAY($P$3))+1)&lt;=2),
                             OR(_xlfn.XMATCH($N46,_xlfn.ANCHORARRAY($N$5))&lt;=2,(COUNT(_xlfn.ANCHORARRAY($N$5))-_xlfn.XMATCH($N46,_xlfn.ANCHORARRAY($N$5))+1)&lt;=2),
OR(COUNT(_xlfn._xlws.FILTER($F$101:$F$108,($F$101:$F$108=AE$3)*($G$101:$G$108=$N46)))=1,
        ISODD(COUNT(_xlfn._xlws.SORT(_xlfn._xlws.FILTER($G$101:$G$108,($F$101:$F$108=AE$3)*($G$101:$G$108&lt;=$N46)))))),
OR(COUNT(_xlfn._xlws.FILTER($F$101:$F$108,($F$101:$F$108=AE$3)*($G$101:$G$108=$N46)))=1,
        ISODD(COUNT(_xlfn._xlws.SORT(_xlfn._xlws.FILTER($F$101:$F$108,($G$101:$G$108=$N46)*($F$101:$F$108&lt;=AE$3))))))
),$L$8,""))</f>
        <v>-9</v>
      </c>
      <c r="AF46" s="21" cm="1">
        <f t="array" ref="AF46">IFERROR(ROUND(_xlfn.XLOOKUP(AF$3&amp;$N46,$F$3:$F$643&amp;$G$3:$G$643,$H$3:$H$643,""),2),
                   IF(OR(
                             OR(_xlfn.XMATCH(AF$3,_xlfn.ANCHORARRAY($P$3))&lt;=2,(COUNT(_xlfn.ANCHORARRAY($P$3))-_xlfn.XMATCH(AF$3,_xlfn.ANCHORARRAY($P$3))+1)&lt;=2),
                             OR(_xlfn.XMATCH($N46,_xlfn.ANCHORARRAY($N$5))&lt;=2,(COUNT(_xlfn.ANCHORARRAY($N$5))-_xlfn.XMATCH($N46,_xlfn.ANCHORARRAY($N$5))+1)&lt;=2),
OR(COUNT(_xlfn._xlws.FILTER($F$101:$F$108,($F$101:$F$108=AF$3)*($G$101:$G$108=$N46)))=1,
        ISODD(COUNT(_xlfn._xlws.SORT(_xlfn._xlws.FILTER($G$101:$G$108,($F$101:$F$108=AF$3)*($G$101:$G$108&lt;=$N46)))))),
OR(COUNT(_xlfn._xlws.FILTER($F$101:$F$108,($F$101:$F$108=AF$3)*($G$101:$G$108=$N46)))=1,
        ISODD(COUNT(_xlfn._xlws.SORT(_xlfn._xlws.FILTER($F$101:$F$108,($G$101:$G$108=$N46)*($F$101:$F$108&lt;=AF$3))))))
),$L$8,""))</f>
        <v>-9</v>
      </c>
      <c r="AG46" s="21" cm="1">
        <f t="array" ref="AG46">IFERROR(ROUND(_xlfn.XLOOKUP(AG$3&amp;$N46,$F$3:$F$643&amp;$G$3:$G$643,$H$3:$H$643,""),2),
                   IF(OR(
                             OR(_xlfn.XMATCH(AG$3,_xlfn.ANCHORARRAY($P$3))&lt;=2,(COUNT(_xlfn.ANCHORARRAY($P$3))-_xlfn.XMATCH(AG$3,_xlfn.ANCHORARRAY($P$3))+1)&lt;=2),
                             OR(_xlfn.XMATCH($N46,_xlfn.ANCHORARRAY($N$5))&lt;=2,(COUNT(_xlfn.ANCHORARRAY($N$5))-_xlfn.XMATCH($N46,_xlfn.ANCHORARRAY($N$5))+1)&lt;=2),
OR(COUNT(_xlfn._xlws.FILTER($F$101:$F$108,($F$101:$F$108=AG$3)*($G$101:$G$108=$N46)))=1,
        ISODD(COUNT(_xlfn._xlws.SORT(_xlfn._xlws.FILTER($G$101:$G$108,($F$101:$F$108=AG$3)*($G$101:$G$108&lt;=$N46)))))),
OR(COUNT(_xlfn._xlws.FILTER($F$101:$F$108,($F$101:$F$108=AG$3)*($G$101:$G$108=$N46)))=1,
        ISODD(COUNT(_xlfn._xlws.SORT(_xlfn._xlws.FILTER($F$101:$F$108,($G$101:$G$108=$N46)*($F$101:$F$108&lt;=AG$3))))))
),$L$8,""))</f>
        <v>-9</v>
      </c>
      <c r="AH46" s="21" cm="1">
        <f t="array" ref="AH46">IFERROR(ROUND(_xlfn.XLOOKUP(AH$3&amp;$N46,$F$3:$F$643&amp;$G$3:$G$643,$H$3:$H$643,""),2),
                   IF(OR(
                             OR(_xlfn.XMATCH(AH$3,_xlfn.ANCHORARRAY($P$3))&lt;=2,(COUNT(_xlfn.ANCHORARRAY($P$3))-_xlfn.XMATCH(AH$3,_xlfn.ANCHORARRAY($P$3))+1)&lt;=2),
                             OR(_xlfn.XMATCH($N46,_xlfn.ANCHORARRAY($N$5))&lt;=2,(COUNT(_xlfn.ANCHORARRAY($N$5))-_xlfn.XMATCH($N46,_xlfn.ANCHORARRAY($N$5))+1)&lt;=2),
OR(COUNT(_xlfn._xlws.FILTER($F$101:$F$108,($F$101:$F$108=AH$3)*($G$101:$G$108=$N46)))=1,
        ISODD(COUNT(_xlfn._xlws.SORT(_xlfn._xlws.FILTER($G$101:$G$108,($F$101:$F$108=AH$3)*($G$101:$G$108&lt;=$N46)))))),
OR(COUNT(_xlfn._xlws.FILTER($F$101:$F$108,($F$101:$F$108=AH$3)*($G$101:$G$108=$N46)))=1,
        ISODD(COUNT(_xlfn._xlws.SORT(_xlfn._xlws.FILTER($F$101:$F$108,($G$101:$G$108=$N46)*($F$101:$F$108&lt;=AH$3))))))
),$L$8,""))</f>
        <v>-9</v>
      </c>
      <c r="AI46" s="21" cm="1">
        <f t="array" ref="AI46">IFERROR(ROUND(_xlfn.XLOOKUP(AI$3&amp;$N46,$F$3:$F$643&amp;$G$3:$G$643,$H$3:$H$643,""),2),
                   IF(OR(
                             OR(_xlfn.XMATCH(AI$3,_xlfn.ANCHORARRAY($P$3))&lt;=2,(COUNT(_xlfn.ANCHORARRAY($P$3))-_xlfn.XMATCH(AI$3,_xlfn.ANCHORARRAY($P$3))+1)&lt;=2),
                             OR(_xlfn.XMATCH($N46,_xlfn.ANCHORARRAY($N$5))&lt;=2,(COUNT(_xlfn.ANCHORARRAY($N$5))-_xlfn.XMATCH($N46,_xlfn.ANCHORARRAY($N$5))+1)&lt;=2),
OR(COUNT(_xlfn._xlws.FILTER($F$101:$F$108,($F$101:$F$108=AI$3)*($G$101:$G$108=$N46)))=1,
        ISODD(COUNT(_xlfn._xlws.SORT(_xlfn._xlws.FILTER($G$101:$G$108,($F$101:$F$108=AI$3)*($G$101:$G$108&lt;=$N46)))))),
OR(COUNT(_xlfn._xlws.FILTER($F$101:$F$108,($F$101:$F$108=AI$3)*($G$101:$G$108=$N46)))=1,
        ISODD(COUNT(_xlfn._xlws.SORT(_xlfn._xlws.FILTER($F$101:$F$108,($G$101:$G$108=$N46)*($F$101:$F$108&lt;=AI$3))))))
),$L$8,""))</f>
        <v>-9</v>
      </c>
      <c r="AJ46" s="21" cm="1">
        <f t="array" ref="AJ46">IFERROR(ROUND(_xlfn.XLOOKUP(AJ$3&amp;$N46,$F$3:$F$643&amp;$G$3:$G$643,$H$3:$H$643,""),2),
                   IF(OR(
                             OR(_xlfn.XMATCH(AJ$3,_xlfn.ANCHORARRAY($P$3))&lt;=2,(COUNT(_xlfn.ANCHORARRAY($P$3))-_xlfn.XMATCH(AJ$3,_xlfn.ANCHORARRAY($P$3))+1)&lt;=2),
                             OR(_xlfn.XMATCH($N46,_xlfn.ANCHORARRAY($N$5))&lt;=2,(COUNT(_xlfn.ANCHORARRAY($N$5))-_xlfn.XMATCH($N46,_xlfn.ANCHORARRAY($N$5))+1)&lt;=2),
OR(COUNT(_xlfn._xlws.FILTER($F$101:$F$108,($F$101:$F$108=AJ$3)*($G$101:$G$108=$N46)))=1,
        ISODD(COUNT(_xlfn._xlws.SORT(_xlfn._xlws.FILTER($G$101:$G$108,($F$101:$F$108=AJ$3)*($G$101:$G$108&lt;=$N46)))))),
OR(COUNT(_xlfn._xlws.FILTER($F$101:$F$108,($F$101:$F$108=AJ$3)*($G$101:$G$108=$N46)))=1,
        ISODD(COUNT(_xlfn._xlws.SORT(_xlfn._xlws.FILTER($F$101:$F$108,($G$101:$G$108=$N46)*($F$101:$F$108&lt;=AJ$3))))))
),$L$8,""))</f>
        <v>-9</v>
      </c>
      <c r="AK46" s="21" cm="1">
        <f t="array" ref="AK46">IFERROR(ROUND(_xlfn.XLOOKUP(AK$3&amp;$N46,$F$3:$F$643&amp;$G$3:$G$643,$H$3:$H$643,""),2),
                   IF(OR(
                             OR(_xlfn.XMATCH(AK$3,_xlfn.ANCHORARRAY($P$3))&lt;=2,(COUNT(_xlfn.ANCHORARRAY($P$3))-_xlfn.XMATCH(AK$3,_xlfn.ANCHORARRAY($P$3))+1)&lt;=2),
                             OR(_xlfn.XMATCH($N46,_xlfn.ANCHORARRAY($N$5))&lt;=2,(COUNT(_xlfn.ANCHORARRAY($N$5))-_xlfn.XMATCH($N46,_xlfn.ANCHORARRAY($N$5))+1)&lt;=2),
OR(COUNT(_xlfn._xlws.FILTER($F$101:$F$108,($F$101:$F$108=AK$3)*($G$101:$G$108=$N46)))=1,
        ISODD(COUNT(_xlfn._xlws.SORT(_xlfn._xlws.FILTER($G$101:$G$108,($F$101:$F$108=AK$3)*($G$101:$G$108&lt;=$N46)))))),
OR(COUNT(_xlfn._xlws.FILTER($F$101:$F$108,($F$101:$F$108=AK$3)*($G$101:$G$108=$N46)))=1,
        ISODD(COUNT(_xlfn._xlws.SORT(_xlfn._xlws.FILTER($F$101:$F$108,($G$101:$G$108=$N46)*($F$101:$F$108&lt;=AK$3))))))
),$L$8,""))</f>
        <v>-9</v>
      </c>
      <c r="AL46" s="21" cm="1">
        <f t="array" ref="AL46">IFERROR(ROUND(_xlfn.XLOOKUP(AL$3&amp;$N46,$F$3:$F$643&amp;$G$3:$G$643,$H$3:$H$643,""),2),
                   IF(OR(
                             OR(_xlfn.XMATCH(AL$3,_xlfn.ANCHORARRAY($P$3))&lt;=2,(COUNT(_xlfn.ANCHORARRAY($P$3))-_xlfn.XMATCH(AL$3,_xlfn.ANCHORARRAY($P$3))+1)&lt;=2),
                             OR(_xlfn.XMATCH($N46,_xlfn.ANCHORARRAY($N$5))&lt;=2,(COUNT(_xlfn.ANCHORARRAY($N$5))-_xlfn.XMATCH($N46,_xlfn.ANCHORARRAY($N$5))+1)&lt;=2),
OR(COUNT(_xlfn._xlws.FILTER($F$101:$F$108,($F$101:$F$108=AL$3)*($G$101:$G$108=$N46)))=1,
        ISODD(COUNT(_xlfn._xlws.SORT(_xlfn._xlws.FILTER($G$101:$G$108,($F$101:$F$108=AL$3)*($G$101:$G$108&lt;=$N46)))))),
OR(COUNT(_xlfn._xlws.FILTER($F$101:$F$108,($F$101:$F$108=AL$3)*($G$101:$G$108=$N46)))=1,
        ISODD(COUNT(_xlfn._xlws.SORT(_xlfn._xlws.FILTER($F$101:$F$108,($G$101:$G$108=$N46)*($F$101:$F$108&lt;=AL$3))))))
),$L$8,""))</f>
        <v>-9</v>
      </c>
      <c r="AM46" s="21" cm="1">
        <f t="array" ref="AM46">IFERROR(ROUND(_xlfn.XLOOKUP(AM$3&amp;$N46,$F$3:$F$643&amp;$G$3:$G$643,$H$3:$H$643,""),2),
                   IF(OR(
                             OR(_xlfn.XMATCH(AM$3,_xlfn.ANCHORARRAY($P$3))&lt;=2,(COUNT(_xlfn.ANCHORARRAY($P$3))-_xlfn.XMATCH(AM$3,_xlfn.ANCHORARRAY($P$3))+1)&lt;=2),
                             OR(_xlfn.XMATCH($N46,_xlfn.ANCHORARRAY($N$5))&lt;=2,(COUNT(_xlfn.ANCHORARRAY($N$5))-_xlfn.XMATCH($N46,_xlfn.ANCHORARRAY($N$5))+1)&lt;=2),
OR(COUNT(_xlfn._xlws.FILTER($F$101:$F$108,($F$101:$F$108=AM$3)*($G$101:$G$108=$N46)))=1,
        ISODD(COUNT(_xlfn._xlws.SORT(_xlfn._xlws.FILTER($G$101:$G$108,($F$101:$F$108=AM$3)*($G$101:$G$108&lt;=$N46)))))),
OR(COUNT(_xlfn._xlws.FILTER($F$101:$F$108,($F$101:$F$108=AM$3)*($G$101:$G$108=$N46)))=1,
        ISODD(COUNT(_xlfn._xlws.SORT(_xlfn._xlws.FILTER($F$101:$F$108,($G$101:$G$108=$N46)*($F$101:$F$108&lt;=AM$3))))))
),$L$8,""))</f>
        <v>-9</v>
      </c>
      <c r="AN46" s="21" cm="1">
        <f t="array" ref="AN46">IFERROR(ROUND(_xlfn.XLOOKUP(AN$3&amp;$N46,$F$3:$F$643&amp;$G$3:$G$643,$H$3:$H$643,""),2),
                   IF(OR(
                             OR(_xlfn.XMATCH(AN$3,_xlfn.ANCHORARRAY($P$3))&lt;=2,(COUNT(_xlfn.ANCHORARRAY($P$3))-_xlfn.XMATCH(AN$3,_xlfn.ANCHORARRAY($P$3))+1)&lt;=2),
                             OR(_xlfn.XMATCH($N46,_xlfn.ANCHORARRAY($N$5))&lt;=2,(COUNT(_xlfn.ANCHORARRAY($N$5))-_xlfn.XMATCH($N46,_xlfn.ANCHORARRAY($N$5))+1)&lt;=2),
OR(COUNT(_xlfn._xlws.FILTER($F$101:$F$108,($F$101:$F$108=AN$3)*($G$101:$G$108=$N46)))=1,
        ISODD(COUNT(_xlfn._xlws.SORT(_xlfn._xlws.FILTER($G$101:$G$108,($F$101:$F$108=AN$3)*($G$101:$G$108&lt;=$N46)))))),
OR(COUNT(_xlfn._xlws.FILTER($F$101:$F$108,($F$101:$F$108=AN$3)*($G$101:$G$108=$N46)))=1,
        ISODD(COUNT(_xlfn._xlws.SORT(_xlfn._xlws.FILTER($F$101:$F$108,($G$101:$G$108=$N46)*($F$101:$F$108&lt;=AN$3))))))
),$L$8,""))</f>
        <v>-9</v>
      </c>
      <c r="AO46" s="21" cm="1">
        <f t="array" ref="AO46">IFERROR(ROUND(_xlfn.XLOOKUP(AO$3&amp;$N46,$F$3:$F$643&amp;$G$3:$G$643,$H$3:$H$643,""),2),
                   IF(OR(
                             OR(_xlfn.XMATCH(AO$3,_xlfn.ANCHORARRAY($P$3))&lt;=2,(COUNT(_xlfn.ANCHORARRAY($P$3))-_xlfn.XMATCH(AO$3,_xlfn.ANCHORARRAY($P$3))+1)&lt;=2),
                             OR(_xlfn.XMATCH($N46,_xlfn.ANCHORARRAY($N$5))&lt;=2,(COUNT(_xlfn.ANCHORARRAY($N$5))-_xlfn.XMATCH($N46,_xlfn.ANCHORARRAY($N$5))+1)&lt;=2),
OR(COUNT(_xlfn._xlws.FILTER($F$101:$F$108,($F$101:$F$108=AO$3)*($G$101:$G$108=$N46)))=1,
        ISODD(COUNT(_xlfn._xlws.SORT(_xlfn._xlws.FILTER($G$101:$G$108,($F$101:$F$108=AO$3)*($G$101:$G$108&lt;=$N46)))))),
OR(COUNT(_xlfn._xlws.FILTER($F$101:$F$108,($F$101:$F$108=AO$3)*($G$101:$G$108=$N46)))=1,
        ISODD(COUNT(_xlfn._xlws.SORT(_xlfn._xlws.FILTER($F$101:$F$108,($G$101:$G$108=$N46)*($F$101:$F$108&lt;=AO$3))))))
),$L$8,""))</f>
        <v>-9</v>
      </c>
      <c r="AP46" s="21" cm="1">
        <f t="array" ref="AP46">IFERROR(ROUND(_xlfn.XLOOKUP(AP$3&amp;$N46,$F$3:$F$643&amp;$G$3:$G$643,$H$3:$H$643,""),2),
                   IF(OR(
                             OR(_xlfn.XMATCH(AP$3,_xlfn.ANCHORARRAY($P$3))&lt;=2,(COUNT(_xlfn.ANCHORARRAY($P$3))-_xlfn.XMATCH(AP$3,_xlfn.ANCHORARRAY($P$3))+1)&lt;=2),
                             OR(_xlfn.XMATCH($N46,_xlfn.ANCHORARRAY($N$5))&lt;=2,(COUNT(_xlfn.ANCHORARRAY($N$5))-_xlfn.XMATCH($N46,_xlfn.ANCHORARRAY($N$5))+1)&lt;=2),
OR(COUNT(_xlfn._xlws.FILTER($F$101:$F$108,($F$101:$F$108=AP$3)*($G$101:$G$108=$N46)))=1,
        ISODD(COUNT(_xlfn._xlws.SORT(_xlfn._xlws.FILTER($G$101:$G$108,($F$101:$F$108=AP$3)*($G$101:$G$108&lt;=$N46)))))),
OR(COUNT(_xlfn._xlws.FILTER($F$101:$F$108,($F$101:$F$108=AP$3)*($G$101:$G$108=$N46)))=1,
        ISODD(COUNT(_xlfn._xlws.SORT(_xlfn._xlws.FILTER($F$101:$F$108,($G$101:$G$108=$N46)*($F$101:$F$108&lt;=AP$3))))))
),$L$8,""))</f>
        <v>-9</v>
      </c>
      <c r="AQ46" s="21" cm="1">
        <f t="array" ref="AQ46">IFERROR(ROUND(_xlfn.XLOOKUP(AQ$3&amp;$N46,$F$3:$F$643&amp;$G$3:$G$643,$H$3:$H$643,""),2),
                   IF(OR(
                             OR(_xlfn.XMATCH(AQ$3,_xlfn.ANCHORARRAY($P$3))&lt;=2,(COUNT(_xlfn.ANCHORARRAY($P$3))-_xlfn.XMATCH(AQ$3,_xlfn.ANCHORARRAY($P$3))+1)&lt;=2),
                             OR(_xlfn.XMATCH($N46,_xlfn.ANCHORARRAY($N$5))&lt;=2,(COUNT(_xlfn.ANCHORARRAY($N$5))-_xlfn.XMATCH($N46,_xlfn.ANCHORARRAY($N$5))+1)&lt;=2),
OR(COUNT(_xlfn._xlws.FILTER($F$101:$F$108,($F$101:$F$108=AQ$3)*($G$101:$G$108=$N46)))=1,
        ISODD(COUNT(_xlfn._xlws.SORT(_xlfn._xlws.FILTER($G$101:$G$108,($F$101:$F$108=AQ$3)*($G$101:$G$108&lt;=$N46)))))),
OR(COUNT(_xlfn._xlws.FILTER($F$101:$F$108,($F$101:$F$108=AQ$3)*($G$101:$G$108=$N46)))=1,
        ISODD(COUNT(_xlfn._xlws.SORT(_xlfn._xlws.FILTER($F$101:$F$108,($G$101:$G$108=$N46)*($F$101:$F$108&lt;=AQ$3))))))
),$L$8,""))</f>
        <v>-9</v>
      </c>
      <c r="AR46" s="21" cm="1">
        <f t="array" ref="AR46">IFERROR(ROUND(_xlfn.XLOOKUP(AR$3&amp;$N46,$F$3:$F$643&amp;$G$3:$G$643,$H$3:$H$643,""),2),
                   IF(OR(
                             OR(_xlfn.XMATCH(AR$3,_xlfn.ANCHORARRAY($P$3))&lt;=2,(COUNT(_xlfn.ANCHORARRAY($P$3))-_xlfn.XMATCH(AR$3,_xlfn.ANCHORARRAY($P$3))+1)&lt;=2),
                             OR(_xlfn.XMATCH($N46,_xlfn.ANCHORARRAY($N$5))&lt;=2,(COUNT(_xlfn.ANCHORARRAY($N$5))-_xlfn.XMATCH($N46,_xlfn.ANCHORARRAY($N$5))+1)&lt;=2),
OR(COUNT(_xlfn._xlws.FILTER($F$101:$F$108,($F$101:$F$108=AR$3)*($G$101:$G$108=$N46)))=1,
        ISODD(COUNT(_xlfn._xlws.SORT(_xlfn._xlws.FILTER($G$101:$G$108,($F$101:$F$108=AR$3)*($G$101:$G$108&lt;=$N46)))))),
OR(COUNT(_xlfn._xlws.FILTER($F$101:$F$108,($F$101:$F$108=AR$3)*($G$101:$G$108=$N46)))=1,
        ISODD(COUNT(_xlfn._xlws.SORT(_xlfn._xlws.FILTER($F$101:$F$108,($G$101:$G$108=$N46)*($F$101:$F$108&lt;=AR$3))))))
),$L$8,""))</f>
        <v>-9</v>
      </c>
      <c r="AS46" s="21" cm="1">
        <f t="array" ref="AS46">IFERROR(ROUND(_xlfn.XLOOKUP(AS$3&amp;$N46,$F$3:$F$643&amp;$G$3:$G$643,$H$3:$H$643,""),2),
                   IF(OR(
                             OR(_xlfn.XMATCH(AS$3,_xlfn.ANCHORARRAY($P$3))&lt;=2,(COUNT(_xlfn.ANCHORARRAY($P$3))-_xlfn.XMATCH(AS$3,_xlfn.ANCHORARRAY($P$3))+1)&lt;=2),
                             OR(_xlfn.XMATCH($N46,_xlfn.ANCHORARRAY($N$5))&lt;=2,(COUNT(_xlfn.ANCHORARRAY($N$5))-_xlfn.XMATCH($N46,_xlfn.ANCHORARRAY($N$5))+1)&lt;=2),
OR(COUNT(_xlfn._xlws.FILTER($F$101:$F$108,($F$101:$F$108=AS$3)*($G$101:$G$108=$N46)))=1,
        ISODD(COUNT(_xlfn._xlws.SORT(_xlfn._xlws.FILTER($G$101:$G$108,($F$101:$F$108=AS$3)*($G$101:$G$108&lt;=$N46)))))),
OR(COUNT(_xlfn._xlws.FILTER($F$101:$F$108,($F$101:$F$108=AS$3)*($G$101:$G$108=$N46)))=1,
        ISODD(COUNT(_xlfn._xlws.SORT(_xlfn._xlws.FILTER($F$101:$F$108,($G$101:$G$108=$N46)*($F$101:$F$108&lt;=AS$3))))))
),$L$8,""))</f>
        <v>-9</v>
      </c>
      <c r="AT46" s="21" cm="1">
        <f t="array" ref="AT46">IFERROR(ROUND(_xlfn.XLOOKUP(AT$3&amp;$N46,$F$3:$F$643&amp;$G$3:$G$643,$H$3:$H$643,""),2),
                   IF(OR(
                             OR(_xlfn.XMATCH(AT$3,_xlfn.ANCHORARRAY($P$3))&lt;=2,(COUNT(_xlfn.ANCHORARRAY($P$3))-_xlfn.XMATCH(AT$3,_xlfn.ANCHORARRAY($P$3))+1)&lt;=2),
                             OR(_xlfn.XMATCH($N46,_xlfn.ANCHORARRAY($N$5))&lt;=2,(COUNT(_xlfn.ANCHORARRAY($N$5))-_xlfn.XMATCH($N46,_xlfn.ANCHORARRAY($N$5))+1)&lt;=2),
OR(COUNT(_xlfn._xlws.FILTER($F$101:$F$108,($F$101:$F$108=AT$3)*($G$101:$G$108=$N46)))=1,
        ISODD(COUNT(_xlfn._xlws.SORT(_xlfn._xlws.FILTER($G$101:$G$108,($F$101:$F$108=AT$3)*($G$101:$G$108&lt;=$N46)))))),
OR(COUNT(_xlfn._xlws.FILTER($F$101:$F$108,($F$101:$F$108=AT$3)*($G$101:$G$108=$N46)))=1,
        ISODD(COUNT(_xlfn._xlws.SORT(_xlfn._xlws.FILTER($F$101:$F$108,($G$101:$G$108=$N46)*($F$101:$F$108&lt;=AT$3))))))
),$L$8,""))</f>
        <v>-9</v>
      </c>
      <c r="AU46" s="21" cm="1">
        <f t="array" ref="AU46">IFERROR(ROUND(_xlfn.XLOOKUP(AU$3&amp;$N46,$F$3:$F$643&amp;$G$3:$G$643,$H$3:$H$643,""),2),
                   IF(OR(
                             OR(_xlfn.XMATCH(AU$3,_xlfn.ANCHORARRAY($P$3))&lt;=2,(COUNT(_xlfn.ANCHORARRAY($P$3))-_xlfn.XMATCH(AU$3,_xlfn.ANCHORARRAY($P$3))+1)&lt;=2),
                             OR(_xlfn.XMATCH($N46,_xlfn.ANCHORARRAY($N$5))&lt;=2,(COUNT(_xlfn.ANCHORARRAY($N$5))-_xlfn.XMATCH($N46,_xlfn.ANCHORARRAY($N$5))+1)&lt;=2),
OR(COUNT(_xlfn._xlws.FILTER($F$101:$F$108,($F$101:$F$108=AU$3)*($G$101:$G$108=$N46)))=1,
        ISODD(COUNT(_xlfn._xlws.SORT(_xlfn._xlws.FILTER($G$101:$G$108,($F$101:$F$108=AU$3)*($G$101:$G$108&lt;=$N46)))))),
OR(COUNT(_xlfn._xlws.FILTER($F$101:$F$108,($F$101:$F$108=AU$3)*($G$101:$G$108=$N46)))=1,
        ISODD(COUNT(_xlfn._xlws.SORT(_xlfn._xlws.FILTER($F$101:$F$108,($G$101:$G$108=$N46)*($F$101:$F$108&lt;=AU$3))))))
),$L$8,""))</f>
        <v>-9</v>
      </c>
      <c r="AV46" s="21" cm="1">
        <f t="array" ref="AV46">IFERROR(ROUND(_xlfn.XLOOKUP(AV$3&amp;$N46,$F$3:$F$643&amp;$G$3:$G$643,$H$3:$H$643,""),2),
                   IF(OR(
                             OR(_xlfn.XMATCH(AV$3,_xlfn.ANCHORARRAY($P$3))&lt;=2,(COUNT(_xlfn.ANCHORARRAY($P$3))-_xlfn.XMATCH(AV$3,_xlfn.ANCHORARRAY($P$3))+1)&lt;=2),
                             OR(_xlfn.XMATCH($N46,_xlfn.ANCHORARRAY($N$5))&lt;=2,(COUNT(_xlfn.ANCHORARRAY($N$5))-_xlfn.XMATCH($N46,_xlfn.ANCHORARRAY($N$5))+1)&lt;=2),
OR(COUNT(_xlfn._xlws.FILTER($F$101:$F$108,($F$101:$F$108=AV$3)*($G$101:$G$108=$N46)))=1,
        ISODD(COUNT(_xlfn._xlws.SORT(_xlfn._xlws.FILTER($G$101:$G$108,($F$101:$F$108=AV$3)*($G$101:$G$108&lt;=$N46)))))),
OR(COUNT(_xlfn._xlws.FILTER($F$101:$F$108,($F$101:$F$108=AV$3)*($G$101:$G$108=$N46)))=1,
        ISODD(COUNT(_xlfn._xlws.SORT(_xlfn._xlws.FILTER($F$101:$F$108,($G$101:$G$108=$N46)*($F$101:$F$108&lt;=AV$3))))))
),$L$8,""))</f>
        <v>-9</v>
      </c>
      <c r="AW46" s="21" cm="1">
        <f t="array" ref="AW46">IFERROR(ROUND(_xlfn.XLOOKUP(AW$3&amp;$N46,$F$3:$F$643&amp;$G$3:$G$643,$H$3:$H$643,""),2),
                   IF(OR(
                             OR(_xlfn.XMATCH(AW$3,_xlfn.ANCHORARRAY($P$3))&lt;=2,(COUNT(_xlfn.ANCHORARRAY($P$3))-_xlfn.XMATCH(AW$3,_xlfn.ANCHORARRAY($P$3))+1)&lt;=2),
                             OR(_xlfn.XMATCH($N46,_xlfn.ANCHORARRAY($N$5))&lt;=2,(COUNT(_xlfn.ANCHORARRAY($N$5))-_xlfn.XMATCH($N46,_xlfn.ANCHORARRAY($N$5))+1)&lt;=2),
OR(COUNT(_xlfn._xlws.FILTER($F$101:$F$108,($F$101:$F$108=AW$3)*($G$101:$G$108=$N46)))=1,
        ISODD(COUNT(_xlfn._xlws.SORT(_xlfn._xlws.FILTER($G$101:$G$108,($F$101:$F$108=AW$3)*($G$101:$G$108&lt;=$N46)))))),
OR(COUNT(_xlfn._xlws.FILTER($F$101:$F$108,($F$101:$F$108=AW$3)*($G$101:$G$108=$N46)))=1,
        ISODD(COUNT(_xlfn._xlws.SORT(_xlfn._xlws.FILTER($F$101:$F$108,($G$101:$G$108=$N46)*($F$101:$F$108&lt;=AW$3))))))
),$L$8,""))</f>
        <v>-9</v>
      </c>
      <c r="AX46" s="21"/>
      <c r="AY46" s="21"/>
      <c r="AZ46" s="15"/>
      <c r="BA46" s="77"/>
      <c r="BB46" s="98" t="str">
        <f t="shared" si="5"/>
        <v xml:space="preserve">-9-9-9-9-9-9-9-9-9-9-9-9-9-9-9-9-9-9-9-9-9-9-9-9-9-9-9-9-9-9-9-9-9-9; </v>
      </c>
      <c r="BC46" s="98" t="s">
        <v>598</v>
      </c>
      <c r="BD46" s="77"/>
      <c r="BE46" s="77"/>
      <c r="BF46" s="77"/>
      <c r="BG46" s="77"/>
      <c r="BH46" s="77"/>
    </row>
    <row r="47" spans="2:63" ht="20.100000000000001" customHeight="1" x14ac:dyDescent="0.3">
      <c r="B47" s="9" t="s">
        <v>484</v>
      </c>
      <c r="C47" s="17">
        <f t="shared" si="1"/>
        <v>52.875399999999999</v>
      </c>
      <c r="D47" s="18">
        <f t="shared" si="1"/>
        <v>106.12090000000001</v>
      </c>
      <c r="E47" s="64">
        <f t="shared" si="1"/>
        <v>-9</v>
      </c>
      <c r="F47" s="17">
        <f t="shared" si="2"/>
        <v>9.85</v>
      </c>
      <c r="G47" s="18">
        <f t="shared" si="3"/>
        <v>1.07</v>
      </c>
      <c r="H47" s="19">
        <f t="shared" si="4"/>
        <v>-9</v>
      </c>
      <c r="I47" s="8" t="str" cm="1">
        <f t="array" ref="I47">_xlfn.CONCAT(ROUND(F47:H47,2)&amp;", ")</f>
        <v xml:space="preserve">9.85, 1.07, -9, </v>
      </c>
      <c r="J47" s="8"/>
      <c r="L47"/>
      <c r="N47" s="100">
        <v>-1</v>
      </c>
      <c r="O47" s="15"/>
      <c r="P47" s="21" cm="1">
        <f t="array" ref="P47">IFERROR(ROUND(_xlfn.XLOOKUP(P$3&amp;$N47,$F$3:$F$643&amp;$G$3:$G$643,$H$3:$H$643,""),2),
                   IF(OR(
                             OR(_xlfn.XMATCH(P$3,_xlfn.ANCHORARRAY($P$3))&lt;=2,(COUNT(_xlfn.ANCHORARRAY($P$3))-_xlfn.XMATCH(P$3,_xlfn.ANCHORARRAY($P$3))+1)&lt;=2),
                             OR(_xlfn.XMATCH($N47,_xlfn.ANCHORARRAY($N$5))&lt;=2,(COUNT(_xlfn.ANCHORARRAY($N$5))-_xlfn.XMATCH($N47,_xlfn.ANCHORARRAY($N$5))+1)&lt;=2),
OR(COUNT(_xlfn._xlws.FILTER($F$101:$F$108,($F$101:$F$108=P$3)*($G$101:$G$108=$N47)))=1,
        ISODD(COUNT(_xlfn._xlws.SORT(_xlfn._xlws.FILTER($G$101:$G$108,($F$101:$F$108=P$3)*($G$101:$G$108&lt;=$N47)))))),
OR(COUNT(_xlfn._xlws.FILTER($F$101:$F$108,($F$101:$F$108=P$3)*($G$101:$G$108=$N47)))=1,
        ISODD(COUNT(_xlfn._xlws.SORT(_xlfn._xlws.FILTER($F$101:$F$108,($G$101:$G$108=$N47)*($F$101:$F$108&lt;=P$3))))))
),$L$8,""))</f>
        <v>-9</v>
      </c>
      <c r="Q47" s="21" cm="1">
        <f t="array" ref="Q47">IFERROR(ROUND(_xlfn.XLOOKUP(Q$3&amp;$N47,$F$3:$F$643&amp;$G$3:$G$643,$H$3:$H$643,""),2),
                   IF(OR(
                             OR(_xlfn.XMATCH(Q$3,_xlfn.ANCHORARRAY($P$3))&lt;=2,(COUNT(_xlfn.ANCHORARRAY($P$3))-_xlfn.XMATCH(Q$3,_xlfn.ANCHORARRAY($P$3))+1)&lt;=2),
                             OR(_xlfn.XMATCH($N47,_xlfn.ANCHORARRAY($N$5))&lt;=2,(COUNT(_xlfn.ANCHORARRAY($N$5))-_xlfn.XMATCH($N47,_xlfn.ANCHORARRAY($N$5))+1)&lt;=2),
OR(COUNT(_xlfn._xlws.FILTER($F$101:$F$108,($F$101:$F$108=Q$3)*($G$101:$G$108=$N47)))=1,
        ISODD(COUNT(_xlfn._xlws.SORT(_xlfn._xlws.FILTER($G$101:$G$108,($F$101:$F$108=Q$3)*($G$101:$G$108&lt;=$N47)))))),
OR(COUNT(_xlfn._xlws.FILTER($F$101:$F$108,($F$101:$F$108=Q$3)*($G$101:$G$108=$N47)))=1,
        ISODD(COUNT(_xlfn._xlws.SORT(_xlfn._xlws.FILTER($F$101:$F$108,($G$101:$G$108=$N47)*($F$101:$F$108&lt;=Q$3))))))
),$L$8,""))</f>
        <v>-9</v>
      </c>
      <c r="R47" s="21" cm="1">
        <f t="array" ref="R47">IFERROR(ROUND(_xlfn.XLOOKUP(R$3&amp;$N47,$F$3:$F$643&amp;$G$3:$G$643,$H$3:$H$643,""),2),
                   IF(OR(
                             OR(_xlfn.XMATCH(R$3,_xlfn.ANCHORARRAY($P$3))&lt;=2,(COUNT(_xlfn.ANCHORARRAY($P$3))-_xlfn.XMATCH(R$3,_xlfn.ANCHORARRAY($P$3))+1)&lt;=2),
                             OR(_xlfn.XMATCH($N47,_xlfn.ANCHORARRAY($N$5))&lt;=2,(COUNT(_xlfn.ANCHORARRAY($N$5))-_xlfn.XMATCH($N47,_xlfn.ANCHORARRAY($N$5))+1)&lt;=2),
OR(COUNT(_xlfn._xlws.FILTER($F$101:$F$108,($F$101:$F$108=R$3)*($G$101:$G$108=$N47)))=1,
        ISODD(COUNT(_xlfn._xlws.SORT(_xlfn._xlws.FILTER($G$101:$G$108,($F$101:$F$108=R$3)*($G$101:$G$108&lt;=$N47)))))),
OR(COUNT(_xlfn._xlws.FILTER($F$101:$F$108,($F$101:$F$108=R$3)*($G$101:$G$108=$N47)))=1,
        ISODD(COUNT(_xlfn._xlws.SORT(_xlfn._xlws.FILTER($F$101:$F$108,($G$101:$G$108=$N47)*($F$101:$F$108&lt;=R$3))))))
),$L$8,""))</f>
        <v>-9</v>
      </c>
      <c r="S47" s="21" cm="1">
        <f t="array" ref="S47">IFERROR(ROUND(_xlfn.XLOOKUP(S$3&amp;$N47,$F$3:$F$643&amp;$G$3:$G$643,$H$3:$H$643,""),2),
                   IF(OR(
                             OR(_xlfn.XMATCH(S$3,_xlfn.ANCHORARRAY($P$3))&lt;=2,(COUNT(_xlfn.ANCHORARRAY($P$3))-_xlfn.XMATCH(S$3,_xlfn.ANCHORARRAY($P$3))+1)&lt;=2),
                             OR(_xlfn.XMATCH($N47,_xlfn.ANCHORARRAY($N$5))&lt;=2,(COUNT(_xlfn.ANCHORARRAY($N$5))-_xlfn.XMATCH($N47,_xlfn.ANCHORARRAY($N$5))+1)&lt;=2),
OR(COUNT(_xlfn._xlws.FILTER($F$101:$F$108,($F$101:$F$108=S$3)*($G$101:$G$108=$N47)))=1,
        ISODD(COUNT(_xlfn._xlws.SORT(_xlfn._xlws.FILTER($G$101:$G$108,($F$101:$F$108=S$3)*($G$101:$G$108&lt;=$N47)))))),
OR(COUNT(_xlfn._xlws.FILTER($F$101:$F$108,($F$101:$F$108=S$3)*($G$101:$G$108=$N47)))=1,
        ISODD(COUNT(_xlfn._xlws.SORT(_xlfn._xlws.FILTER($F$101:$F$108,($G$101:$G$108=$N47)*($F$101:$F$108&lt;=S$3))))))
),$L$8,""))</f>
        <v>-9</v>
      </c>
      <c r="T47" s="21" cm="1">
        <f t="array" ref="T47">IFERROR(ROUND(_xlfn.XLOOKUP(T$3&amp;$N47,$F$3:$F$643&amp;$G$3:$G$643,$H$3:$H$643,""),2),
                   IF(OR(
                             OR(_xlfn.XMATCH(T$3,_xlfn.ANCHORARRAY($P$3))&lt;=2,(COUNT(_xlfn.ANCHORARRAY($P$3))-_xlfn.XMATCH(T$3,_xlfn.ANCHORARRAY($P$3))+1)&lt;=2),
                             OR(_xlfn.XMATCH($N47,_xlfn.ANCHORARRAY($N$5))&lt;=2,(COUNT(_xlfn.ANCHORARRAY($N$5))-_xlfn.XMATCH($N47,_xlfn.ANCHORARRAY($N$5))+1)&lt;=2),
OR(COUNT(_xlfn._xlws.FILTER($F$101:$F$108,($F$101:$F$108=T$3)*($G$101:$G$108=$N47)))=1,
        ISODD(COUNT(_xlfn._xlws.SORT(_xlfn._xlws.FILTER($G$101:$G$108,($F$101:$F$108=T$3)*($G$101:$G$108&lt;=$N47)))))),
OR(COUNT(_xlfn._xlws.FILTER($F$101:$F$108,($F$101:$F$108=T$3)*($G$101:$G$108=$N47)))=1,
        ISODD(COUNT(_xlfn._xlws.SORT(_xlfn._xlws.FILTER($F$101:$F$108,($G$101:$G$108=$N47)*($F$101:$F$108&lt;=T$3))))))
),$L$8,""))</f>
        <v>-9</v>
      </c>
      <c r="U47" s="21" cm="1">
        <f t="array" ref="U47">IFERROR(ROUND(_xlfn.XLOOKUP(U$3&amp;$N47,$F$3:$F$643&amp;$G$3:$G$643,$H$3:$H$643,""),2),
                   IF(OR(
                             OR(_xlfn.XMATCH(U$3,_xlfn.ANCHORARRAY($P$3))&lt;=2,(COUNT(_xlfn.ANCHORARRAY($P$3))-_xlfn.XMATCH(U$3,_xlfn.ANCHORARRAY($P$3))+1)&lt;=2),
                             OR(_xlfn.XMATCH($N47,_xlfn.ANCHORARRAY($N$5))&lt;=2,(COUNT(_xlfn.ANCHORARRAY($N$5))-_xlfn.XMATCH($N47,_xlfn.ANCHORARRAY($N$5))+1)&lt;=2),
OR(COUNT(_xlfn._xlws.FILTER($F$101:$F$108,($F$101:$F$108=U$3)*($G$101:$G$108=$N47)))=1,
        ISODD(COUNT(_xlfn._xlws.SORT(_xlfn._xlws.FILTER($G$101:$G$108,($F$101:$F$108=U$3)*($G$101:$G$108&lt;=$N47)))))),
OR(COUNT(_xlfn._xlws.FILTER($F$101:$F$108,($F$101:$F$108=U$3)*($G$101:$G$108=$N47)))=1,
        ISODD(COUNT(_xlfn._xlws.SORT(_xlfn._xlws.FILTER($F$101:$F$108,($G$101:$G$108=$N47)*($F$101:$F$108&lt;=U$3))))))
),$L$8,""))</f>
        <v>-9</v>
      </c>
      <c r="V47" s="21" cm="1">
        <f t="array" ref="V47">IFERROR(ROUND(_xlfn.XLOOKUP(V$3&amp;$N47,$F$3:$F$643&amp;$G$3:$G$643,$H$3:$H$643,""),2),
                   IF(OR(
                             OR(_xlfn.XMATCH(V$3,_xlfn.ANCHORARRAY($P$3))&lt;=2,(COUNT(_xlfn.ANCHORARRAY($P$3))-_xlfn.XMATCH(V$3,_xlfn.ANCHORARRAY($P$3))+1)&lt;=2),
                             OR(_xlfn.XMATCH($N47,_xlfn.ANCHORARRAY($N$5))&lt;=2,(COUNT(_xlfn.ANCHORARRAY($N$5))-_xlfn.XMATCH($N47,_xlfn.ANCHORARRAY($N$5))+1)&lt;=2),
OR(COUNT(_xlfn._xlws.FILTER($F$101:$F$108,($F$101:$F$108=V$3)*($G$101:$G$108=$N47)))=1,
        ISODD(COUNT(_xlfn._xlws.SORT(_xlfn._xlws.FILTER($G$101:$G$108,($F$101:$F$108=V$3)*($G$101:$G$108&lt;=$N47)))))),
OR(COUNT(_xlfn._xlws.FILTER($F$101:$F$108,($F$101:$F$108=V$3)*($G$101:$G$108=$N47)))=1,
        ISODD(COUNT(_xlfn._xlws.SORT(_xlfn._xlws.FILTER($F$101:$F$108,($G$101:$G$108=$N47)*($F$101:$F$108&lt;=V$3))))))
),$L$8,""))</f>
        <v>-9</v>
      </c>
      <c r="W47" s="21" cm="1">
        <f t="array" ref="W47">IFERROR(ROUND(_xlfn.XLOOKUP(W$3&amp;$N47,$F$3:$F$643&amp;$G$3:$G$643,$H$3:$H$643,""),2),
                   IF(OR(
                             OR(_xlfn.XMATCH(W$3,_xlfn.ANCHORARRAY($P$3))&lt;=2,(COUNT(_xlfn.ANCHORARRAY($P$3))-_xlfn.XMATCH(W$3,_xlfn.ANCHORARRAY($P$3))+1)&lt;=2),
                             OR(_xlfn.XMATCH($N47,_xlfn.ANCHORARRAY($N$5))&lt;=2,(COUNT(_xlfn.ANCHORARRAY($N$5))-_xlfn.XMATCH($N47,_xlfn.ANCHORARRAY($N$5))+1)&lt;=2),
OR(COUNT(_xlfn._xlws.FILTER($F$101:$F$108,($F$101:$F$108=W$3)*($G$101:$G$108=$N47)))=1,
        ISODD(COUNT(_xlfn._xlws.SORT(_xlfn._xlws.FILTER($G$101:$G$108,($F$101:$F$108=W$3)*($G$101:$G$108&lt;=$N47)))))),
OR(COUNT(_xlfn._xlws.FILTER($F$101:$F$108,($F$101:$F$108=W$3)*($G$101:$G$108=$N47)))=1,
        ISODD(COUNT(_xlfn._xlws.SORT(_xlfn._xlws.FILTER($F$101:$F$108,($G$101:$G$108=$N47)*($F$101:$F$108&lt;=W$3))))))
),$L$8,""))</f>
        <v>-9</v>
      </c>
      <c r="X47" s="21" cm="1">
        <f t="array" ref="X47">IFERROR(ROUND(_xlfn.XLOOKUP(X$3&amp;$N47,$F$3:$F$643&amp;$G$3:$G$643,$H$3:$H$643,""),2),
                   IF(OR(
                             OR(_xlfn.XMATCH(X$3,_xlfn.ANCHORARRAY($P$3))&lt;=2,(COUNT(_xlfn.ANCHORARRAY($P$3))-_xlfn.XMATCH(X$3,_xlfn.ANCHORARRAY($P$3))+1)&lt;=2),
                             OR(_xlfn.XMATCH($N47,_xlfn.ANCHORARRAY($N$5))&lt;=2,(COUNT(_xlfn.ANCHORARRAY($N$5))-_xlfn.XMATCH($N47,_xlfn.ANCHORARRAY($N$5))+1)&lt;=2),
OR(COUNT(_xlfn._xlws.FILTER($F$101:$F$108,($F$101:$F$108=X$3)*($G$101:$G$108=$N47)))=1,
        ISODD(COUNT(_xlfn._xlws.SORT(_xlfn._xlws.FILTER($G$101:$G$108,($F$101:$F$108=X$3)*($G$101:$G$108&lt;=$N47)))))),
OR(COUNT(_xlfn._xlws.FILTER($F$101:$F$108,($F$101:$F$108=X$3)*($G$101:$G$108=$N47)))=1,
        ISODD(COUNT(_xlfn._xlws.SORT(_xlfn._xlws.FILTER($F$101:$F$108,($G$101:$G$108=$N47)*($F$101:$F$108&lt;=X$3))))))
),$L$8,""))</f>
        <v>-9</v>
      </c>
      <c r="Y47" s="21" cm="1">
        <f t="array" ref="Y47">IFERROR(ROUND(_xlfn.XLOOKUP(Y$3&amp;$N47,$F$3:$F$643&amp;$G$3:$G$643,$H$3:$H$643,""),2),
                   IF(OR(
                             OR(_xlfn.XMATCH(Y$3,_xlfn.ANCHORARRAY($P$3))&lt;=2,(COUNT(_xlfn.ANCHORARRAY($P$3))-_xlfn.XMATCH(Y$3,_xlfn.ANCHORARRAY($P$3))+1)&lt;=2),
                             OR(_xlfn.XMATCH($N47,_xlfn.ANCHORARRAY($N$5))&lt;=2,(COUNT(_xlfn.ANCHORARRAY($N$5))-_xlfn.XMATCH($N47,_xlfn.ANCHORARRAY($N$5))+1)&lt;=2),
OR(COUNT(_xlfn._xlws.FILTER($F$101:$F$108,($F$101:$F$108=Y$3)*($G$101:$G$108=$N47)))=1,
        ISODD(COUNT(_xlfn._xlws.SORT(_xlfn._xlws.FILTER($G$101:$G$108,($F$101:$F$108=Y$3)*($G$101:$G$108&lt;=$N47)))))),
OR(COUNT(_xlfn._xlws.FILTER($F$101:$F$108,($F$101:$F$108=Y$3)*($G$101:$G$108=$N47)))=1,
        ISODD(COUNT(_xlfn._xlws.SORT(_xlfn._xlws.FILTER($F$101:$F$108,($G$101:$G$108=$N47)*($F$101:$F$108&lt;=Y$3))))))
),$L$8,""))</f>
        <v>-9</v>
      </c>
      <c r="Z47" s="21" cm="1">
        <f t="array" ref="Z47">IFERROR(ROUND(_xlfn.XLOOKUP(Z$3&amp;$N47,$F$3:$F$643&amp;$G$3:$G$643,$H$3:$H$643,""),2),
                   IF(OR(
                             OR(_xlfn.XMATCH(Z$3,_xlfn.ANCHORARRAY($P$3))&lt;=2,(COUNT(_xlfn.ANCHORARRAY($P$3))-_xlfn.XMATCH(Z$3,_xlfn.ANCHORARRAY($P$3))+1)&lt;=2),
                             OR(_xlfn.XMATCH($N47,_xlfn.ANCHORARRAY($N$5))&lt;=2,(COUNT(_xlfn.ANCHORARRAY($N$5))-_xlfn.XMATCH($N47,_xlfn.ANCHORARRAY($N$5))+1)&lt;=2),
OR(COUNT(_xlfn._xlws.FILTER($F$101:$F$108,($F$101:$F$108=Z$3)*($G$101:$G$108=$N47)))=1,
        ISODD(COUNT(_xlfn._xlws.SORT(_xlfn._xlws.FILTER($G$101:$G$108,($F$101:$F$108=Z$3)*($G$101:$G$108&lt;=$N47)))))),
OR(COUNT(_xlfn._xlws.FILTER($F$101:$F$108,($F$101:$F$108=Z$3)*($G$101:$G$108=$N47)))=1,
        ISODD(COUNT(_xlfn._xlws.SORT(_xlfn._xlws.FILTER($F$101:$F$108,($G$101:$G$108=$N47)*($F$101:$F$108&lt;=Z$3))))))
),$L$8,""))</f>
        <v>-9</v>
      </c>
      <c r="AA47" s="21" cm="1">
        <f t="array" ref="AA47">IFERROR(ROUND(_xlfn.XLOOKUP(AA$3&amp;$N47,$F$3:$F$643&amp;$G$3:$G$643,$H$3:$H$643,""),2),
                   IF(OR(
                             OR(_xlfn.XMATCH(AA$3,_xlfn.ANCHORARRAY($P$3))&lt;=2,(COUNT(_xlfn.ANCHORARRAY($P$3))-_xlfn.XMATCH(AA$3,_xlfn.ANCHORARRAY($P$3))+1)&lt;=2),
                             OR(_xlfn.XMATCH($N47,_xlfn.ANCHORARRAY($N$5))&lt;=2,(COUNT(_xlfn.ANCHORARRAY($N$5))-_xlfn.XMATCH($N47,_xlfn.ANCHORARRAY($N$5))+1)&lt;=2),
OR(COUNT(_xlfn._xlws.FILTER($F$101:$F$108,($F$101:$F$108=AA$3)*($G$101:$G$108=$N47)))=1,
        ISODD(COUNT(_xlfn._xlws.SORT(_xlfn._xlws.FILTER($G$101:$G$108,($F$101:$F$108=AA$3)*($G$101:$G$108&lt;=$N47)))))),
OR(COUNT(_xlfn._xlws.FILTER($F$101:$F$108,($F$101:$F$108=AA$3)*($G$101:$G$108=$N47)))=1,
        ISODD(COUNT(_xlfn._xlws.SORT(_xlfn._xlws.FILTER($F$101:$F$108,($G$101:$G$108=$N47)*($F$101:$F$108&lt;=AA$3))))))
),$L$8,""))</f>
        <v>-9</v>
      </c>
      <c r="AB47" s="21" cm="1">
        <f t="array" ref="AB47">IFERROR(ROUND(_xlfn.XLOOKUP(AB$3&amp;$N47,$F$3:$F$643&amp;$G$3:$G$643,$H$3:$H$643,""),2),
                   IF(OR(
                             OR(_xlfn.XMATCH(AB$3,_xlfn.ANCHORARRAY($P$3))&lt;=2,(COUNT(_xlfn.ANCHORARRAY($P$3))-_xlfn.XMATCH(AB$3,_xlfn.ANCHORARRAY($P$3))+1)&lt;=2),
                             OR(_xlfn.XMATCH($N47,_xlfn.ANCHORARRAY($N$5))&lt;=2,(COUNT(_xlfn.ANCHORARRAY($N$5))-_xlfn.XMATCH($N47,_xlfn.ANCHORARRAY($N$5))+1)&lt;=2),
OR(COUNT(_xlfn._xlws.FILTER($F$101:$F$108,($F$101:$F$108=AB$3)*($G$101:$G$108=$N47)))=1,
        ISODD(COUNT(_xlfn._xlws.SORT(_xlfn._xlws.FILTER($G$101:$G$108,($F$101:$F$108=AB$3)*($G$101:$G$108&lt;=$N47)))))),
OR(COUNT(_xlfn._xlws.FILTER($F$101:$F$108,($F$101:$F$108=AB$3)*($G$101:$G$108=$N47)))=1,
        ISODD(COUNT(_xlfn._xlws.SORT(_xlfn._xlws.FILTER($F$101:$F$108,($G$101:$G$108=$N47)*($F$101:$F$108&lt;=AB$3))))))
),$L$8,""))</f>
        <v>-9</v>
      </c>
      <c r="AC47" s="21" cm="1">
        <f t="array" ref="AC47">IFERROR(ROUND(_xlfn.XLOOKUP(AC$3&amp;$N47,$F$3:$F$643&amp;$G$3:$G$643,$H$3:$H$643,""),2),
                   IF(OR(
                             OR(_xlfn.XMATCH(AC$3,_xlfn.ANCHORARRAY($P$3))&lt;=2,(COUNT(_xlfn.ANCHORARRAY($P$3))-_xlfn.XMATCH(AC$3,_xlfn.ANCHORARRAY($P$3))+1)&lt;=2),
                             OR(_xlfn.XMATCH($N47,_xlfn.ANCHORARRAY($N$5))&lt;=2,(COUNT(_xlfn.ANCHORARRAY($N$5))-_xlfn.XMATCH($N47,_xlfn.ANCHORARRAY($N$5))+1)&lt;=2),
OR(COUNT(_xlfn._xlws.FILTER($F$101:$F$108,($F$101:$F$108=AC$3)*($G$101:$G$108=$N47)))=1,
        ISODD(COUNT(_xlfn._xlws.SORT(_xlfn._xlws.FILTER($G$101:$G$108,($F$101:$F$108=AC$3)*($G$101:$G$108&lt;=$N47)))))),
OR(COUNT(_xlfn._xlws.FILTER($F$101:$F$108,($F$101:$F$108=AC$3)*($G$101:$G$108=$N47)))=1,
        ISODD(COUNT(_xlfn._xlws.SORT(_xlfn._xlws.FILTER($F$101:$F$108,($G$101:$G$108=$N47)*($F$101:$F$108&lt;=AC$3))))))
),$L$8,""))</f>
        <v>-9</v>
      </c>
      <c r="AD47" s="21" cm="1">
        <f t="array" ref="AD47">IFERROR(ROUND(_xlfn.XLOOKUP(AD$3&amp;$N47,$F$3:$F$643&amp;$G$3:$G$643,$H$3:$H$643,""),2),
                   IF(OR(
                             OR(_xlfn.XMATCH(AD$3,_xlfn.ANCHORARRAY($P$3))&lt;=2,(COUNT(_xlfn.ANCHORARRAY($P$3))-_xlfn.XMATCH(AD$3,_xlfn.ANCHORARRAY($P$3))+1)&lt;=2),
                             OR(_xlfn.XMATCH($N47,_xlfn.ANCHORARRAY($N$5))&lt;=2,(COUNT(_xlfn.ANCHORARRAY($N$5))-_xlfn.XMATCH($N47,_xlfn.ANCHORARRAY($N$5))+1)&lt;=2),
OR(COUNT(_xlfn._xlws.FILTER($F$101:$F$108,($F$101:$F$108=AD$3)*($G$101:$G$108=$N47)))=1,
        ISODD(COUNT(_xlfn._xlws.SORT(_xlfn._xlws.FILTER($G$101:$G$108,($F$101:$F$108=AD$3)*($G$101:$G$108&lt;=$N47)))))),
OR(COUNT(_xlfn._xlws.FILTER($F$101:$F$108,($F$101:$F$108=AD$3)*($G$101:$G$108=$N47)))=1,
        ISODD(COUNT(_xlfn._xlws.SORT(_xlfn._xlws.FILTER($F$101:$F$108,($G$101:$G$108=$N47)*($F$101:$F$108&lt;=AD$3))))))
),$L$8,""))</f>
        <v>-9</v>
      </c>
      <c r="AE47" s="21" cm="1">
        <f t="array" ref="AE47">IFERROR(ROUND(_xlfn.XLOOKUP(AE$3&amp;$N47,$F$3:$F$643&amp;$G$3:$G$643,$H$3:$H$643,""),2),
                   IF(OR(
                             OR(_xlfn.XMATCH(AE$3,_xlfn.ANCHORARRAY($P$3))&lt;=2,(COUNT(_xlfn.ANCHORARRAY($P$3))-_xlfn.XMATCH(AE$3,_xlfn.ANCHORARRAY($P$3))+1)&lt;=2),
                             OR(_xlfn.XMATCH($N47,_xlfn.ANCHORARRAY($N$5))&lt;=2,(COUNT(_xlfn.ANCHORARRAY($N$5))-_xlfn.XMATCH($N47,_xlfn.ANCHORARRAY($N$5))+1)&lt;=2),
OR(COUNT(_xlfn._xlws.FILTER($F$101:$F$108,($F$101:$F$108=AE$3)*($G$101:$G$108=$N47)))=1,
        ISODD(COUNT(_xlfn._xlws.SORT(_xlfn._xlws.FILTER($G$101:$G$108,($F$101:$F$108=AE$3)*($G$101:$G$108&lt;=$N47)))))),
OR(COUNT(_xlfn._xlws.FILTER($F$101:$F$108,($F$101:$F$108=AE$3)*($G$101:$G$108=$N47)))=1,
        ISODD(COUNT(_xlfn._xlws.SORT(_xlfn._xlws.FILTER($F$101:$F$108,($G$101:$G$108=$N47)*($F$101:$F$108&lt;=AE$3))))))
),$L$8,""))</f>
        <v>-9</v>
      </c>
      <c r="AF47" s="21" cm="1">
        <f t="array" ref="AF47">IFERROR(ROUND(_xlfn.XLOOKUP(AF$3&amp;$N47,$F$3:$F$643&amp;$G$3:$G$643,$H$3:$H$643,""),2),
                   IF(OR(
                             OR(_xlfn.XMATCH(AF$3,_xlfn.ANCHORARRAY($P$3))&lt;=2,(COUNT(_xlfn.ANCHORARRAY($P$3))-_xlfn.XMATCH(AF$3,_xlfn.ANCHORARRAY($P$3))+1)&lt;=2),
                             OR(_xlfn.XMATCH($N47,_xlfn.ANCHORARRAY($N$5))&lt;=2,(COUNT(_xlfn.ANCHORARRAY($N$5))-_xlfn.XMATCH($N47,_xlfn.ANCHORARRAY($N$5))+1)&lt;=2),
OR(COUNT(_xlfn._xlws.FILTER($F$101:$F$108,($F$101:$F$108=AF$3)*($G$101:$G$108=$N47)))=1,
        ISODD(COUNT(_xlfn._xlws.SORT(_xlfn._xlws.FILTER($G$101:$G$108,($F$101:$F$108=AF$3)*($G$101:$G$108&lt;=$N47)))))),
OR(COUNT(_xlfn._xlws.FILTER($F$101:$F$108,($F$101:$F$108=AF$3)*($G$101:$G$108=$N47)))=1,
        ISODD(COUNT(_xlfn._xlws.SORT(_xlfn._xlws.FILTER($F$101:$F$108,($G$101:$G$108=$N47)*($F$101:$F$108&lt;=AF$3))))))
),$L$8,""))</f>
        <v>-9</v>
      </c>
      <c r="AG47" s="21" cm="1">
        <f t="array" ref="AG47">IFERROR(ROUND(_xlfn.XLOOKUP(AG$3&amp;$N47,$F$3:$F$643&amp;$G$3:$G$643,$H$3:$H$643,""),2),
                   IF(OR(
                             OR(_xlfn.XMATCH(AG$3,_xlfn.ANCHORARRAY($P$3))&lt;=2,(COUNT(_xlfn.ANCHORARRAY($P$3))-_xlfn.XMATCH(AG$3,_xlfn.ANCHORARRAY($P$3))+1)&lt;=2),
                             OR(_xlfn.XMATCH($N47,_xlfn.ANCHORARRAY($N$5))&lt;=2,(COUNT(_xlfn.ANCHORARRAY($N$5))-_xlfn.XMATCH($N47,_xlfn.ANCHORARRAY($N$5))+1)&lt;=2),
OR(COUNT(_xlfn._xlws.FILTER($F$101:$F$108,($F$101:$F$108=AG$3)*($G$101:$G$108=$N47)))=1,
        ISODD(COUNT(_xlfn._xlws.SORT(_xlfn._xlws.FILTER($G$101:$G$108,($F$101:$F$108=AG$3)*($G$101:$G$108&lt;=$N47)))))),
OR(COUNT(_xlfn._xlws.FILTER($F$101:$F$108,($F$101:$F$108=AG$3)*($G$101:$G$108=$N47)))=1,
        ISODD(COUNT(_xlfn._xlws.SORT(_xlfn._xlws.FILTER($F$101:$F$108,($G$101:$G$108=$N47)*($F$101:$F$108&lt;=AG$3))))))
),$L$8,""))</f>
        <v>-9</v>
      </c>
      <c r="AH47" s="21" cm="1">
        <f t="array" ref="AH47">IFERROR(ROUND(_xlfn.XLOOKUP(AH$3&amp;$N47,$F$3:$F$643&amp;$G$3:$G$643,$H$3:$H$643,""),2),
                   IF(OR(
                             OR(_xlfn.XMATCH(AH$3,_xlfn.ANCHORARRAY($P$3))&lt;=2,(COUNT(_xlfn.ANCHORARRAY($P$3))-_xlfn.XMATCH(AH$3,_xlfn.ANCHORARRAY($P$3))+1)&lt;=2),
                             OR(_xlfn.XMATCH($N47,_xlfn.ANCHORARRAY($N$5))&lt;=2,(COUNT(_xlfn.ANCHORARRAY($N$5))-_xlfn.XMATCH($N47,_xlfn.ANCHORARRAY($N$5))+1)&lt;=2),
OR(COUNT(_xlfn._xlws.FILTER($F$101:$F$108,($F$101:$F$108=AH$3)*($G$101:$G$108=$N47)))=1,
        ISODD(COUNT(_xlfn._xlws.SORT(_xlfn._xlws.FILTER($G$101:$G$108,($F$101:$F$108=AH$3)*($G$101:$G$108&lt;=$N47)))))),
OR(COUNT(_xlfn._xlws.FILTER($F$101:$F$108,($F$101:$F$108=AH$3)*($G$101:$G$108=$N47)))=1,
        ISODD(COUNT(_xlfn._xlws.SORT(_xlfn._xlws.FILTER($F$101:$F$108,($G$101:$G$108=$N47)*($F$101:$F$108&lt;=AH$3))))))
),$L$8,""))</f>
        <v>-9</v>
      </c>
      <c r="AI47" s="21" cm="1">
        <f t="array" ref="AI47">IFERROR(ROUND(_xlfn.XLOOKUP(AI$3&amp;$N47,$F$3:$F$643&amp;$G$3:$G$643,$H$3:$H$643,""),2),
                   IF(OR(
                             OR(_xlfn.XMATCH(AI$3,_xlfn.ANCHORARRAY($P$3))&lt;=2,(COUNT(_xlfn.ANCHORARRAY($P$3))-_xlfn.XMATCH(AI$3,_xlfn.ANCHORARRAY($P$3))+1)&lt;=2),
                             OR(_xlfn.XMATCH($N47,_xlfn.ANCHORARRAY($N$5))&lt;=2,(COUNT(_xlfn.ANCHORARRAY($N$5))-_xlfn.XMATCH($N47,_xlfn.ANCHORARRAY($N$5))+1)&lt;=2),
OR(COUNT(_xlfn._xlws.FILTER($F$101:$F$108,($F$101:$F$108=AI$3)*($G$101:$G$108=$N47)))=1,
        ISODD(COUNT(_xlfn._xlws.SORT(_xlfn._xlws.FILTER($G$101:$G$108,($F$101:$F$108=AI$3)*($G$101:$G$108&lt;=$N47)))))),
OR(COUNT(_xlfn._xlws.FILTER($F$101:$F$108,($F$101:$F$108=AI$3)*($G$101:$G$108=$N47)))=1,
        ISODD(COUNT(_xlfn._xlws.SORT(_xlfn._xlws.FILTER($F$101:$F$108,($G$101:$G$108=$N47)*($F$101:$F$108&lt;=AI$3))))))
),$L$8,""))</f>
        <v>-9</v>
      </c>
      <c r="AJ47" s="21" cm="1">
        <f t="array" ref="AJ47">IFERROR(ROUND(_xlfn.XLOOKUP(AJ$3&amp;$N47,$F$3:$F$643&amp;$G$3:$G$643,$H$3:$H$643,""),2),
                   IF(OR(
                             OR(_xlfn.XMATCH(AJ$3,_xlfn.ANCHORARRAY($P$3))&lt;=2,(COUNT(_xlfn.ANCHORARRAY($P$3))-_xlfn.XMATCH(AJ$3,_xlfn.ANCHORARRAY($P$3))+1)&lt;=2),
                             OR(_xlfn.XMATCH($N47,_xlfn.ANCHORARRAY($N$5))&lt;=2,(COUNT(_xlfn.ANCHORARRAY($N$5))-_xlfn.XMATCH($N47,_xlfn.ANCHORARRAY($N$5))+1)&lt;=2),
OR(COUNT(_xlfn._xlws.FILTER($F$101:$F$108,($F$101:$F$108=AJ$3)*($G$101:$G$108=$N47)))=1,
        ISODD(COUNT(_xlfn._xlws.SORT(_xlfn._xlws.FILTER($G$101:$G$108,($F$101:$F$108=AJ$3)*($G$101:$G$108&lt;=$N47)))))),
OR(COUNT(_xlfn._xlws.FILTER($F$101:$F$108,($F$101:$F$108=AJ$3)*($G$101:$G$108=$N47)))=1,
        ISODD(COUNT(_xlfn._xlws.SORT(_xlfn._xlws.FILTER($F$101:$F$108,($G$101:$G$108=$N47)*($F$101:$F$108&lt;=AJ$3))))))
),$L$8,""))</f>
        <v>-9</v>
      </c>
      <c r="AK47" s="21" cm="1">
        <f t="array" ref="AK47">IFERROR(ROUND(_xlfn.XLOOKUP(AK$3&amp;$N47,$F$3:$F$643&amp;$G$3:$G$643,$H$3:$H$643,""),2),
                   IF(OR(
                             OR(_xlfn.XMATCH(AK$3,_xlfn.ANCHORARRAY($P$3))&lt;=2,(COUNT(_xlfn.ANCHORARRAY($P$3))-_xlfn.XMATCH(AK$3,_xlfn.ANCHORARRAY($P$3))+1)&lt;=2),
                             OR(_xlfn.XMATCH($N47,_xlfn.ANCHORARRAY($N$5))&lt;=2,(COUNT(_xlfn.ANCHORARRAY($N$5))-_xlfn.XMATCH($N47,_xlfn.ANCHORARRAY($N$5))+1)&lt;=2),
OR(COUNT(_xlfn._xlws.FILTER($F$101:$F$108,($F$101:$F$108=AK$3)*($G$101:$G$108=$N47)))=1,
        ISODD(COUNT(_xlfn._xlws.SORT(_xlfn._xlws.FILTER($G$101:$G$108,($F$101:$F$108=AK$3)*($G$101:$G$108&lt;=$N47)))))),
OR(COUNT(_xlfn._xlws.FILTER($F$101:$F$108,($F$101:$F$108=AK$3)*($G$101:$G$108=$N47)))=1,
        ISODD(COUNT(_xlfn._xlws.SORT(_xlfn._xlws.FILTER($F$101:$F$108,($G$101:$G$108=$N47)*($F$101:$F$108&lt;=AK$3))))))
),$L$8,""))</f>
        <v>-9</v>
      </c>
      <c r="AL47" s="21" cm="1">
        <f t="array" ref="AL47">IFERROR(ROUND(_xlfn.XLOOKUP(AL$3&amp;$N47,$F$3:$F$643&amp;$G$3:$G$643,$H$3:$H$643,""),2),
                   IF(OR(
                             OR(_xlfn.XMATCH(AL$3,_xlfn.ANCHORARRAY($P$3))&lt;=2,(COUNT(_xlfn.ANCHORARRAY($P$3))-_xlfn.XMATCH(AL$3,_xlfn.ANCHORARRAY($P$3))+1)&lt;=2),
                             OR(_xlfn.XMATCH($N47,_xlfn.ANCHORARRAY($N$5))&lt;=2,(COUNT(_xlfn.ANCHORARRAY($N$5))-_xlfn.XMATCH($N47,_xlfn.ANCHORARRAY($N$5))+1)&lt;=2),
OR(COUNT(_xlfn._xlws.FILTER($F$101:$F$108,($F$101:$F$108=AL$3)*($G$101:$G$108=$N47)))=1,
        ISODD(COUNT(_xlfn._xlws.SORT(_xlfn._xlws.FILTER($G$101:$G$108,($F$101:$F$108=AL$3)*($G$101:$G$108&lt;=$N47)))))),
OR(COUNT(_xlfn._xlws.FILTER($F$101:$F$108,($F$101:$F$108=AL$3)*($G$101:$G$108=$N47)))=1,
        ISODD(COUNT(_xlfn._xlws.SORT(_xlfn._xlws.FILTER($F$101:$F$108,($G$101:$G$108=$N47)*($F$101:$F$108&lt;=AL$3))))))
),$L$8,""))</f>
        <v>-9</v>
      </c>
      <c r="AM47" s="21" cm="1">
        <f t="array" ref="AM47">IFERROR(ROUND(_xlfn.XLOOKUP(AM$3&amp;$N47,$F$3:$F$643&amp;$G$3:$G$643,$H$3:$H$643,""),2),
                   IF(OR(
                             OR(_xlfn.XMATCH(AM$3,_xlfn.ANCHORARRAY($P$3))&lt;=2,(COUNT(_xlfn.ANCHORARRAY($P$3))-_xlfn.XMATCH(AM$3,_xlfn.ANCHORARRAY($P$3))+1)&lt;=2),
                             OR(_xlfn.XMATCH($N47,_xlfn.ANCHORARRAY($N$5))&lt;=2,(COUNT(_xlfn.ANCHORARRAY($N$5))-_xlfn.XMATCH($N47,_xlfn.ANCHORARRAY($N$5))+1)&lt;=2),
OR(COUNT(_xlfn._xlws.FILTER($F$101:$F$108,($F$101:$F$108=AM$3)*($G$101:$G$108=$N47)))=1,
        ISODD(COUNT(_xlfn._xlws.SORT(_xlfn._xlws.FILTER($G$101:$G$108,($F$101:$F$108=AM$3)*($G$101:$G$108&lt;=$N47)))))),
OR(COUNT(_xlfn._xlws.FILTER($F$101:$F$108,($F$101:$F$108=AM$3)*($G$101:$G$108=$N47)))=1,
        ISODD(COUNT(_xlfn._xlws.SORT(_xlfn._xlws.FILTER($F$101:$F$108,($G$101:$G$108=$N47)*($F$101:$F$108&lt;=AM$3))))))
),$L$8,""))</f>
        <v>-9</v>
      </c>
      <c r="AN47" s="21" cm="1">
        <f t="array" ref="AN47">IFERROR(ROUND(_xlfn.XLOOKUP(AN$3&amp;$N47,$F$3:$F$643&amp;$G$3:$G$643,$H$3:$H$643,""),2),
                   IF(OR(
                             OR(_xlfn.XMATCH(AN$3,_xlfn.ANCHORARRAY($P$3))&lt;=2,(COUNT(_xlfn.ANCHORARRAY($P$3))-_xlfn.XMATCH(AN$3,_xlfn.ANCHORARRAY($P$3))+1)&lt;=2),
                             OR(_xlfn.XMATCH($N47,_xlfn.ANCHORARRAY($N$5))&lt;=2,(COUNT(_xlfn.ANCHORARRAY($N$5))-_xlfn.XMATCH($N47,_xlfn.ANCHORARRAY($N$5))+1)&lt;=2),
OR(COUNT(_xlfn._xlws.FILTER($F$101:$F$108,($F$101:$F$108=AN$3)*($G$101:$G$108=$N47)))=1,
        ISODD(COUNT(_xlfn._xlws.SORT(_xlfn._xlws.FILTER($G$101:$G$108,($F$101:$F$108=AN$3)*($G$101:$G$108&lt;=$N47)))))),
OR(COUNT(_xlfn._xlws.FILTER($F$101:$F$108,($F$101:$F$108=AN$3)*($G$101:$G$108=$N47)))=1,
        ISODD(COUNT(_xlfn._xlws.SORT(_xlfn._xlws.FILTER($F$101:$F$108,($G$101:$G$108=$N47)*($F$101:$F$108&lt;=AN$3))))))
),$L$8,""))</f>
        <v>-9</v>
      </c>
      <c r="AO47" s="21" cm="1">
        <f t="array" ref="AO47">IFERROR(ROUND(_xlfn.XLOOKUP(AO$3&amp;$N47,$F$3:$F$643&amp;$G$3:$G$643,$H$3:$H$643,""),2),
                   IF(OR(
                             OR(_xlfn.XMATCH(AO$3,_xlfn.ANCHORARRAY($P$3))&lt;=2,(COUNT(_xlfn.ANCHORARRAY($P$3))-_xlfn.XMATCH(AO$3,_xlfn.ANCHORARRAY($P$3))+1)&lt;=2),
                             OR(_xlfn.XMATCH($N47,_xlfn.ANCHORARRAY($N$5))&lt;=2,(COUNT(_xlfn.ANCHORARRAY($N$5))-_xlfn.XMATCH($N47,_xlfn.ANCHORARRAY($N$5))+1)&lt;=2),
OR(COUNT(_xlfn._xlws.FILTER($F$101:$F$108,($F$101:$F$108=AO$3)*($G$101:$G$108=$N47)))=1,
        ISODD(COUNT(_xlfn._xlws.SORT(_xlfn._xlws.FILTER($G$101:$G$108,($F$101:$F$108=AO$3)*($G$101:$G$108&lt;=$N47)))))),
OR(COUNT(_xlfn._xlws.FILTER($F$101:$F$108,($F$101:$F$108=AO$3)*($G$101:$G$108=$N47)))=1,
        ISODD(COUNT(_xlfn._xlws.SORT(_xlfn._xlws.FILTER($F$101:$F$108,($G$101:$G$108=$N47)*($F$101:$F$108&lt;=AO$3))))))
),$L$8,""))</f>
        <v>-9</v>
      </c>
      <c r="AP47" s="21" cm="1">
        <f t="array" ref="AP47">IFERROR(ROUND(_xlfn.XLOOKUP(AP$3&amp;$N47,$F$3:$F$643&amp;$G$3:$G$643,$H$3:$H$643,""),2),
                   IF(OR(
                             OR(_xlfn.XMATCH(AP$3,_xlfn.ANCHORARRAY($P$3))&lt;=2,(COUNT(_xlfn.ANCHORARRAY($P$3))-_xlfn.XMATCH(AP$3,_xlfn.ANCHORARRAY($P$3))+1)&lt;=2),
                             OR(_xlfn.XMATCH($N47,_xlfn.ANCHORARRAY($N$5))&lt;=2,(COUNT(_xlfn.ANCHORARRAY($N$5))-_xlfn.XMATCH($N47,_xlfn.ANCHORARRAY($N$5))+1)&lt;=2),
OR(COUNT(_xlfn._xlws.FILTER($F$101:$F$108,($F$101:$F$108=AP$3)*($G$101:$G$108=$N47)))=1,
        ISODD(COUNT(_xlfn._xlws.SORT(_xlfn._xlws.FILTER($G$101:$G$108,($F$101:$F$108=AP$3)*($G$101:$G$108&lt;=$N47)))))),
OR(COUNT(_xlfn._xlws.FILTER($F$101:$F$108,($F$101:$F$108=AP$3)*($G$101:$G$108=$N47)))=1,
        ISODD(COUNT(_xlfn._xlws.SORT(_xlfn._xlws.FILTER($F$101:$F$108,($G$101:$G$108=$N47)*($F$101:$F$108&lt;=AP$3))))))
),$L$8,""))</f>
        <v>-9</v>
      </c>
      <c r="AQ47" s="21" cm="1">
        <f t="array" ref="AQ47">IFERROR(ROUND(_xlfn.XLOOKUP(AQ$3&amp;$N47,$F$3:$F$643&amp;$G$3:$G$643,$H$3:$H$643,""),2),
                   IF(OR(
                             OR(_xlfn.XMATCH(AQ$3,_xlfn.ANCHORARRAY($P$3))&lt;=2,(COUNT(_xlfn.ANCHORARRAY($P$3))-_xlfn.XMATCH(AQ$3,_xlfn.ANCHORARRAY($P$3))+1)&lt;=2),
                             OR(_xlfn.XMATCH($N47,_xlfn.ANCHORARRAY($N$5))&lt;=2,(COUNT(_xlfn.ANCHORARRAY($N$5))-_xlfn.XMATCH($N47,_xlfn.ANCHORARRAY($N$5))+1)&lt;=2),
OR(COUNT(_xlfn._xlws.FILTER($F$101:$F$108,($F$101:$F$108=AQ$3)*($G$101:$G$108=$N47)))=1,
        ISODD(COUNT(_xlfn._xlws.SORT(_xlfn._xlws.FILTER($G$101:$G$108,($F$101:$F$108=AQ$3)*($G$101:$G$108&lt;=$N47)))))),
OR(COUNT(_xlfn._xlws.FILTER($F$101:$F$108,($F$101:$F$108=AQ$3)*($G$101:$G$108=$N47)))=1,
        ISODD(COUNT(_xlfn._xlws.SORT(_xlfn._xlws.FILTER($F$101:$F$108,($G$101:$G$108=$N47)*($F$101:$F$108&lt;=AQ$3))))))
),$L$8,""))</f>
        <v>-9</v>
      </c>
      <c r="AR47" s="21" cm="1">
        <f t="array" ref="AR47">IFERROR(ROUND(_xlfn.XLOOKUP(AR$3&amp;$N47,$F$3:$F$643&amp;$G$3:$G$643,$H$3:$H$643,""),2),
                   IF(OR(
                             OR(_xlfn.XMATCH(AR$3,_xlfn.ANCHORARRAY($P$3))&lt;=2,(COUNT(_xlfn.ANCHORARRAY($P$3))-_xlfn.XMATCH(AR$3,_xlfn.ANCHORARRAY($P$3))+1)&lt;=2),
                             OR(_xlfn.XMATCH($N47,_xlfn.ANCHORARRAY($N$5))&lt;=2,(COUNT(_xlfn.ANCHORARRAY($N$5))-_xlfn.XMATCH($N47,_xlfn.ANCHORARRAY($N$5))+1)&lt;=2),
OR(COUNT(_xlfn._xlws.FILTER($F$101:$F$108,($F$101:$F$108=AR$3)*($G$101:$G$108=$N47)))=1,
        ISODD(COUNT(_xlfn._xlws.SORT(_xlfn._xlws.FILTER($G$101:$G$108,($F$101:$F$108=AR$3)*($G$101:$G$108&lt;=$N47)))))),
OR(COUNT(_xlfn._xlws.FILTER($F$101:$F$108,($F$101:$F$108=AR$3)*($G$101:$G$108=$N47)))=1,
        ISODD(COUNT(_xlfn._xlws.SORT(_xlfn._xlws.FILTER($F$101:$F$108,($G$101:$G$108=$N47)*($F$101:$F$108&lt;=AR$3))))))
),$L$8,""))</f>
        <v>-9</v>
      </c>
      <c r="AS47" s="21" cm="1">
        <f t="array" ref="AS47">IFERROR(ROUND(_xlfn.XLOOKUP(AS$3&amp;$N47,$F$3:$F$643&amp;$G$3:$G$643,$H$3:$H$643,""),2),
                   IF(OR(
                             OR(_xlfn.XMATCH(AS$3,_xlfn.ANCHORARRAY($P$3))&lt;=2,(COUNT(_xlfn.ANCHORARRAY($P$3))-_xlfn.XMATCH(AS$3,_xlfn.ANCHORARRAY($P$3))+1)&lt;=2),
                             OR(_xlfn.XMATCH($N47,_xlfn.ANCHORARRAY($N$5))&lt;=2,(COUNT(_xlfn.ANCHORARRAY($N$5))-_xlfn.XMATCH($N47,_xlfn.ANCHORARRAY($N$5))+1)&lt;=2),
OR(COUNT(_xlfn._xlws.FILTER($F$101:$F$108,($F$101:$F$108=AS$3)*($G$101:$G$108=$N47)))=1,
        ISODD(COUNT(_xlfn._xlws.SORT(_xlfn._xlws.FILTER($G$101:$G$108,($F$101:$F$108=AS$3)*($G$101:$G$108&lt;=$N47)))))),
OR(COUNT(_xlfn._xlws.FILTER($F$101:$F$108,($F$101:$F$108=AS$3)*($G$101:$G$108=$N47)))=1,
        ISODD(COUNT(_xlfn._xlws.SORT(_xlfn._xlws.FILTER($F$101:$F$108,($G$101:$G$108=$N47)*($F$101:$F$108&lt;=AS$3))))))
),$L$8,""))</f>
        <v>-9</v>
      </c>
      <c r="AT47" s="21" cm="1">
        <f t="array" ref="AT47">IFERROR(ROUND(_xlfn.XLOOKUP(AT$3&amp;$N47,$F$3:$F$643&amp;$G$3:$G$643,$H$3:$H$643,""),2),
                   IF(OR(
                             OR(_xlfn.XMATCH(AT$3,_xlfn.ANCHORARRAY($P$3))&lt;=2,(COUNT(_xlfn.ANCHORARRAY($P$3))-_xlfn.XMATCH(AT$3,_xlfn.ANCHORARRAY($P$3))+1)&lt;=2),
                             OR(_xlfn.XMATCH($N47,_xlfn.ANCHORARRAY($N$5))&lt;=2,(COUNT(_xlfn.ANCHORARRAY($N$5))-_xlfn.XMATCH($N47,_xlfn.ANCHORARRAY($N$5))+1)&lt;=2),
OR(COUNT(_xlfn._xlws.FILTER($F$101:$F$108,($F$101:$F$108=AT$3)*($G$101:$G$108=$N47)))=1,
        ISODD(COUNT(_xlfn._xlws.SORT(_xlfn._xlws.FILTER($G$101:$G$108,($F$101:$F$108=AT$3)*($G$101:$G$108&lt;=$N47)))))),
OR(COUNT(_xlfn._xlws.FILTER($F$101:$F$108,($F$101:$F$108=AT$3)*($G$101:$G$108=$N47)))=1,
        ISODD(COUNT(_xlfn._xlws.SORT(_xlfn._xlws.FILTER($F$101:$F$108,($G$101:$G$108=$N47)*($F$101:$F$108&lt;=AT$3))))))
),$L$8,""))</f>
        <v>-9</v>
      </c>
      <c r="AU47" s="21" cm="1">
        <f t="array" ref="AU47">IFERROR(ROUND(_xlfn.XLOOKUP(AU$3&amp;$N47,$F$3:$F$643&amp;$G$3:$G$643,$H$3:$H$643,""),2),
                   IF(OR(
                             OR(_xlfn.XMATCH(AU$3,_xlfn.ANCHORARRAY($P$3))&lt;=2,(COUNT(_xlfn.ANCHORARRAY($P$3))-_xlfn.XMATCH(AU$3,_xlfn.ANCHORARRAY($P$3))+1)&lt;=2),
                             OR(_xlfn.XMATCH($N47,_xlfn.ANCHORARRAY($N$5))&lt;=2,(COUNT(_xlfn.ANCHORARRAY($N$5))-_xlfn.XMATCH($N47,_xlfn.ANCHORARRAY($N$5))+1)&lt;=2),
OR(COUNT(_xlfn._xlws.FILTER($F$101:$F$108,($F$101:$F$108=AU$3)*($G$101:$G$108=$N47)))=1,
        ISODD(COUNT(_xlfn._xlws.SORT(_xlfn._xlws.FILTER($G$101:$G$108,($F$101:$F$108=AU$3)*($G$101:$G$108&lt;=$N47)))))),
OR(COUNT(_xlfn._xlws.FILTER($F$101:$F$108,($F$101:$F$108=AU$3)*($G$101:$G$108=$N47)))=1,
        ISODD(COUNT(_xlfn._xlws.SORT(_xlfn._xlws.FILTER($F$101:$F$108,($G$101:$G$108=$N47)*($F$101:$F$108&lt;=AU$3))))))
),$L$8,""))</f>
        <v>-9</v>
      </c>
      <c r="AV47" s="21" cm="1">
        <f t="array" ref="AV47">IFERROR(ROUND(_xlfn.XLOOKUP(AV$3&amp;$N47,$F$3:$F$643&amp;$G$3:$G$643,$H$3:$H$643,""),2),
                   IF(OR(
                             OR(_xlfn.XMATCH(AV$3,_xlfn.ANCHORARRAY($P$3))&lt;=2,(COUNT(_xlfn.ANCHORARRAY($P$3))-_xlfn.XMATCH(AV$3,_xlfn.ANCHORARRAY($P$3))+1)&lt;=2),
                             OR(_xlfn.XMATCH($N47,_xlfn.ANCHORARRAY($N$5))&lt;=2,(COUNT(_xlfn.ANCHORARRAY($N$5))-_xlfn.XMATCH($N47,_xlfn.ANCHORARRAY($N$5))+1)&lt;=2),
OR(COUNT(_xlfn._xlws.FILTER($F$101:$F$108,($F$101:$F$108=AV$3)*($G$101:$G$108=$N47)))=1,
        ISODD(COUNT(_xlfn._xlws.SORT(_xlfn._xlws.FILTER($G$101:$G$108,($F$101:$F$108=AV$3)*($G$101:$G$108&lt;=$N47)))))),
OR(COUNT(_xlfn._xlws.FILTER($F$101:$F$108,($F$101:$F$108=AV$3)*($G$101:$G$108=$N47)))=1,
        ISODD(COUNT(_xlfn._xlws.SORT(_xlfn._xlws.FILTER($F$101:$F$108,($G$101:$G$108=$N47)*($F$101:$F$108&lt;=AV$3))))))
),$L$8,""))</f>
        <v>-9</v>
      </c>
      <c r="AW47" s="21" cm="1">
        <f t="array" ref="AW47">IFERROR(ROUND(_xlfn.XLOOKUP(AW$3&amp;$N47,$F$3:$F$643&amp;$G$3:$G$643,$H$3:$H$643,""),2),
                   IF(OR(
                             OR(_xlfn.XMATCH(AW$3,_xlfn.ANCHORARRAY($P$3))&lt;=2,(COUNT(_xlfn.ANCHORARRAY($P$3))-_xlfn.XMATCH(AW$3,_xlfn.ANCHORARRAY($P$3))+1)&lt;=2),
                             OR(_xlfn.XMATCH($N47,_xlfn.ANCHORARRAY($N$5))&lt;=2,(COUNT(_xlfn.ANCHORARRAY($N$5))-_xlfn.XMATCH($N47,_xlfn.ANCHORARRAY($N$5))+1)&lt;=2),
OR(COUNT(_xlfn._xlws.FILTER($F$101:$F$108,($F$101:$F$108=AW$3)*($G$101:$G$108=$N47)))=1,
        ISODD(COUNT(_xlfn._xlws.SORT(_xlfn._xlws.FILTER($G$101:$G$108,($F$101:$F$108=AW$3)*($G$101:$G$108&lt;=$N47)))))),
OR(COUNT(_xlfn._xlws.FILTER($F$101:$F$108,($F$101:$F$108=AW$3)*($G$101:$G$108=$N47)))=1,
        ISODD(COUNT(_xlfn._xlws.SORT(_xlfn._xlws.FILTER($F$101:$F$108,($G$101:$G$108=$N47)*($F$101:$F$108&lt;=AW$3))))))
),$L$8,""))</f>
        <v>-9</v>
      </c>
      <c r="AX47" s="21"/>
      <c r="AY47" s="21"/>
      <c r="AZ47" s="15"/>
      <c r="BA47" s="77"/>
      <c r="BB47" s="98" t="str">
        <f t="shared" si="5"/>
        <v xml:space="preserve">-9-9-9-9-9-9-9-9-9-9-9-9-9-9-9-9-9-9-9-9-9-9-9-9-9-9-9-9-9-9-9-9-9-9; </v>
      </c>
      <c r="BC47" s="98" t="s">
        <v>599</v>
      </c>
      <c r="BD47" s="77"/>
      <c r="BE47" s="77"/>
      <c r="BF47" s="77"/>
      <c r="BG47" s="77"/>
      <c r="BH47" s="77"/>
    </row>
    <row r="48" spans="2:63" ht="20.100000000000001" customHeight="1" x14ac:dyDescent="0.3">
      <c r="B48" s="14" t="s">
        <v>513</v>
      </c>
      <c r="C48" s="17">
        <f t="shared" si="1"/>
        <v>42.9754</v>
      </c>
      <c r="D48" s="18">
        <f t="shared" si="1"/>
        <v>105.0009</v>
      </c>
      <c r="E48" s="64">
        <f t="shared" si="1"/>
        <v>-9</v>
      </c>
      <c r="F48" s="17">
        <f t="shared" si="2"/>
        <v>-0.05</v>
      </c>
      <c r="G48" s="18">
        <f t="shared" si="3"/>
        <v>-0.05</v>
      </c>
      <c r="H48" s="19">
        <f t="shared" si="4"/>
        <v>-9</v>
      </c>
      <c r="I48" s="8" t="str" cm="1">
        <f t="array" ref="I48">_xlfn.CONCAT(ROUND(F48:H48,2)&amp;", ")</f>
        <v xml:space="preserve">-0.05, -0.05, -9, </v>
      </c>
      <c r="J48" s="8"/>
      <c r="L48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  <c r="AJ48" s="77"/>
      <c r="AK48" s="77"/>
      <c r="AL48" s="77"/>
      <c r="AM48" s="77"/>
      <c r="AN48" s="77"/>
      <c r="AO48" s="77"/>
      <c r="AP48" s="77"/>
      <c r="AQ48" s="77"/>
      <c r="AR48" s="77"/>
      <c r="AS48" s="77"/>
      <c r="AT48" s="77"/>
      <c r="AU48" s="77"/>
      <c r="AV48" s="77"/>
      <c r="AW48" s="77"/>
      <c r="AX48" s="77"/>
      <c r="AY48" s="77"/>
      <c r="AZ48" s="77"/>
      <c r="BA48" s="77"/>
      <c r="BB48" s="77"/>
      <c r="BC48" s="77"/>
      <c r="BD48" s="77"/>
      <c r="BE48" s="77"/>
      <c r="BF48" s="77"/>
      <c r="BG48" s="77"/>
      <c r="BH48" s="77"/>
    </row>
    <row r="49" spans="2:60" ht="20.100000000000001" customHeight="1" x14ac:dyDescent="0.3">
      <c r="B49" s="81" t="s">
        <v>514</v>
      </c>
      <c r="C49" s="17">
        <f t="shared" si="1"/>
        <v>43.025399999999998</v>
      </c>
      <c r="D49" s="18">
        <f t="shared" si="1"/>
        <v>105.0009</v>
      </c>
      <c r="E49" s="64">
        <f t="shared" si="1"/>
        <v>-9</v>
      </c>
      <c r="F49" s="17">
        <f t="shared" si="2"/>
        <v>0</v>
      </c>
      <c r="G49" s="18">
        <f t="shared" si="3"/>
        <v>-0.05</v>
      </c>
      <c r="H49" s="19">
        <f t="shared" si="4"/>
        <v>-9</v>
      </c>
      <c r="I49" s="8" t="str" cm="1">
        <f t="array" ref="I49">_xlfn.CONCAT(ROUND(F49:H49,2)&amp;", ")</f>
        <v xml:space="preserve">0, -0.05, -9, </v>
      </c>
      <c r="J49" s="8"/>
      <c r="L49"/>
      <c r="N49" s="77"/>
      <c r="O49" s="77"/>
      <c r="P49" s="77"/>
      <c r="Q49" s="77"/>
      <c r="R49" s="77"/>
      <c r="S49" s="77" t="s">
        <v>671</v>
      </c>
      <c r="T49" s="77" t="s">
        <v>49</v>
      </c>
      <c r="U49" s="77"/>
      <c r="V49" s="77" t="s">
        <v>672</v>
      </c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7"/>
      <c r="AJ49" s="77"/>
      <c r="AK49" s="77"/>
      <c r="AL49" s="77"/>
      <c r="AM49" s="77"/>
      <c r="AN49" s="77"/>
      <c r="AO49" s="77"/>
      <c r="AP49" s="77"/>
      <c r="AQ49" s="77"/>
      <c r="AR49" s="77"/>
      <c r="AS49" s="77"/>
      <c r="AT49" s="77"/>
      <c r="AU49" s="77"/>
      <c r="AV49" s="77"/>
      <c r="AW49" s="77"/>
      <c r="AX49" s="77"/>
      <c r="AY49" s="77"/>
      <c r="AZ49" s="77"/>
      <c r="BA49" s="77"/>
      <c r="BB49" s="77"/>
      <c r="BC49" s="77"/>
      <c r="BD49" s="77"/>
      <c r="BE49" s="77"/>
      <c r="BF49" s="77"/>
      <c r="BG49" s="77"/>
      <c r="BH49" s="77"/>
    </row>
    <row r="50" spans="2:60" ht="20.100000000000001" customHeight="1" x14ac:dyDescent="0.3">
      <c r="B50" s="9" t="s">
        <v>515</v>
      </c>
      <c r="C50" s="17">
        <f t="shared" si="1"/>
        <v>43.9754</v>
      </c>
      <c r="D50" s="18">
        <f t="shared" si="1"/>
        <v>105.0009</v>
      </c>
      <c r="E50" s="64">
        <f t="shared" si="1"/>
        <v>-9</v>
      </c>
      <c r="F50" s="17">
        <f t="shared" si="2"/>
        <v>0.95</v>
      </c>
      <c r="G50" s="18">
        <f t="shared" si="3"/>
        <v>-0.05</v>
      </c>
      <c r="H50" s="19">
        <f t="shared" si="4"/>
        <v>-9</v>
      </c>
      <c r="I50" s="8" t="str" cm="1">
        <f t="array" ref="I50">_xlfn.CONCAT(ROUND(F50:H50,2)&amp;", ")</f>
        <v xml:space="preserve">0.95, -0.05, -9, </v>
      </c>
      <c r="J50" s="8"/>
      <c r="L50"/>
      <c r="N50" s="175" t="s">
        <v>502</v>
      </c>
      <c r="O50" s="176"/>
      <c r="P50" s="176"/>
      <c r="Q50" s="176"/>
      <c r="R50" s="176"/>
      <c r="S50" s="176"/>
      <c r="T50" s="176"/>
      <c r="U50" s="176"/>
      <c r="V50" s="176"/>
      <c r="W50" s="176"/>
      <c r="X50" s="176"/>
      <c r="Y50" s="176"/>
      <c r="Z50" s="176"/>
      <c r="AA50" s="176"/>
      <c r="AB50" s="176"/>
      <c r="AC50" s="176"/>
      <c r="AD50" s="176"/>
      <c r="AE50" s="176"/>
      <c r="AF50" s="176"/>
      <c r="AG50" s="176"/>
      <c r="AH50" s="176"/>
      <c r="AI50" s="176"/>
      <c r="AJ50" s="176"/>
      <c r="AK50" s="176"/>
      <c r="AL50" s="176"/>
      <c r="AM50" s="176"/>
      <c r="AN50" s="176"/>
      <c r="AO50" s="176"/>
      <c r="AP50" s="176"/>
      <c r="AQ50" s="176"/>
      <c r="AR50" s="176"/>
      <c r="AS50" s="176"/>
      <c r="AT50" s="177"/>
      <c r="AU50" s="162"/>
      <c r="AV50" s="162"/>
      <c r="AW50" s="162"/>
      <c r="AX50" s="162"/>
      <c r="AY50" s="162"/>
      <c r="AZ50" s="77"/>
      <c r="BA50" s="77"/>
      <c r="BB50" s="77"/>
      <c r="BC50" s="77"/>
      <c r="BD50" s="77"/>
      <c r="BE50" s="77"/>
      <c r="BF50" s="77"/>
      <c r="BG50" s="77"/>
      <c r="BH50" s="77"/>
    </row>
    <row r="51" spans="2:60" ht="20.100000000000001" customHeight="1" x14ac:dyDescent="0.3">
      <c r="B51" s="9" t="s">
        <v>516</v>
      </c>
      <c r="C51" s="17">
        <f t="shared" si="1"/>
        <v>44.9754</v>
      </c>
      <c r="D51" s="18">
        <f t="shared" si="1"/>
        <v>105.0009</v>
      </c>
      <c r="E51" s="64">
        <f t="shared" si="1"/>
        <v>-9</v>
      </c>
      <c r="F51" s="17">
        <f t="shared" si="2"/>
        <v>1.95</v>
      </c>
      <c r="G51" s="18">
        <f t="shared" si="3"/>
        <v>-0.05</v>
      </c>
      <c r="H51" s="19">
        <f t="shared" si="4"/>
        <v>-9</v>
      </c>
      <c r="I51" s="8" t="str" cm="1">
        <f t="array" ref="I51">_xlfn.CONCAT(ROUND(F51:H51,2)&amp;", ")</f>
        <v xml:space="preserve">1.95, -0.05, -9, </v>
      </c>
      <c r="J51" s="8"/>
      <c r="L51"/>
      <c r="N51" s="119" t="s">
        <v>673</v>
      </c>
      <c r="O51" s="15" t="s">
        <v>49</v>
      </c>
      <c r="P51" s="15" cm="1">
        <f t="array" ref="P51:AW51">_xlfn.ANCHORARRAY($P$3)</f>
        <v>-1</v>
      </c>
      <c r="Q51" s="15">
        <v>-0.05</v>
      </c>
      <c r="R51" s="15">
        <v>0</v>
      </c>
      <c r="S51" s="114">
        <v>0.45</v>
      </c>
      <c r="T51" s="116">
        <v>0.95</v>
      </c>
      <c r="U51" s="15">
        <v>1.45</v>
      </c>
      <c r="V51" s="115">
        <v>1.7</v>
      </c>
      <c r="W51" s="15">
        <v>1.75</v>
      </c>
      <c r="X51" s="15">
        <v>1.95</v>
      </c>
      <c r="Y51" s="15">
        <v>2.4500000000000002</v>
      </c>
      <c r="Z51" s="15">
        <v>2.67</v>
      </c>
      <c r="AA51" s="15">
        <v>2.95</v>
      </c>
      <c r="AB51" s="15">
        <v>3.15</v>
      </c>
      <c r="AC51" s="15">
        <v>3.74</v>
      </c>
      <c r="AD51" s="15">
        <v>3.79</v>
      </c>
      <c r="AE51" s="15">
        <v>3.95</v>
      </c>
      <c r="AF51" s="15">
        <v>4.8499999999999996</v>
      </c>
      <c r="AG51" s="15">
        <v>4.9000000000000004</v>
      </c>
      <c r="AH51" s="15">
        <v>5.6</v>
      </c>
      <c r="AI51" s="15">
        <v>5.85</v>
      </c>
      <c r="AJ51" s="15">
        <v>5.95</v>
      </c>
      <c r="AK51" s="15">
        <v>6.02</v>
      </c>
      <c r="AL51" s="15">
        <v>6.45</v>
      </c>
      <c r="AM51" s="15">
        <v>6.5</v>
      </c>
      <c r="AN51" s="15">
        <v>6.6</v>
      </c>
      <c r="AO51" s="15">
        <v>6.65</v>
      </c>
      <c r="AP51" s="15">
        <v>6.85</v>
      </c>
      <c r="AQ51" s="15">
        <v>7.6</v>
      </c>
      <c r="AR51" s="15">
        <v>7.85</v>
      </c>
      <c r="AS51" s="15">
        <v>8.85</v>
      </c>
      <c r="AT51" s="56">
        <v>9.75</v>
      </c>
      <c r="AU51" s="77">
        <v>9.8000000000000007</v>
      </c>
      <c r="AV51" s="77">
        <v>9.85</v>
      </c>
      <c r="AW51" s="77">
        <v>10.8</v>
      </c>
      <c r="AX51" s="77"/>
      <c r="AY51" s="77"/>
      <c r="AZ51" s="77"/>
      <c r="BA51" s="77"/>
      <c r="BB51" s="77"/>
      <c r="BC51" s="77"/>
      <c r="BD51" s="77"/>
      <c r="BE51" s="77"/>
      <c r="BF51" s="77"/>
      <c r="BG51" s="77"/>
      <c r="BH51" s="77"/>
    </row>
    <row r="52" spans="2:60" ht="20.100000000000001" customHeight="1" x14ac:dyDescent="0.3">
      <c r="B52" s="9" t="s">
        <v>517</v>
      </c>
      <c r="C52" s="17">
        <f t="shared" si="1"/>
        <v>45.9754</v>
      </c>
      <c r="D52" s="18">
        <f t="shared" si="1"/>
        <v>105.0009</v>
      </c>
      <c r="E52" s="64">
        <f t="shared" si="1"/>
        <v>-9</v>
      </c>
      <c r="F52" s="17">
        <f t="shared" si="2"/>
        <v>2.95</v>
      </c>
      <c r="G52" s="18">
        <f t="shared" si="3"/>
        <v>-0.05</v>
      </c>
      <c r="H52" s="19">
        <f t="shared" si="4"/>
        <v>-9</v>
      </c>
      <c r="I52" s="8" t="str" cm="1">
        <f t="array" ref="I52">_xlfn.CONCAT(ROUND(F52:H52,2)&amp;", ")</f>
        <v xml:space="preserve">2.95, -0.05, -9, </v>
      </c>
      <c r="J52" s="8"/>
      <c r="L52"/>
      <c r="N52" s="31" t="s">
        <v>50</v>
      </c>
      <c r="O52" s="121" t="s">
        <v>677</v>
      </c>
      <c r="P52" s="15" t="s">
        <v>679</v>
      </c>
      <c r="Q52" s="15" t="s">
        <v>680</v>
      </c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56"/>
      <c r="AU52" s="77"/>
      <c r="AV52" s="77"/>
      <c r="AW52" s="77"/>
      <c r="AX52" s="77"/>
      <c r="AY52" s="77"/>
      <c r="AZ52" s="77"/>
      <c r="BA52" s="77"/>
      <c r="BB52" s="77"/>
      <c r="BC52" s="77"/>
      <c r="BD52" s="77"/>
      <c r="BE52" s="77"/>
      <c r="BF52" s="77"/>
      <c r="BG52" s="77"/>
      <c r="BH52" s="77"/>
    </row>
    <row r="53" spans="2:60" ht="20.100000000000001" customHeight="1" x14ac:dyDescent="0.3">
      <c r="B53" s="9" t="s">
        <v>518</v>
      </c>
      <c r="C53" s="17">
        <f t="shared" si="1"/>
        <v>46.9754</v>
      </c>
      <c r="D53" s="18">
        <f t="shared" si="1"/>
        <v>105.0009</v>
      </c>
      <c r="E53" s="64">
        <f t="shared" si="1"/>
        <v>-9</v>
      </c>
      <c r="F53" s="17">
        <f t="shared" si="2"/>
        <v>3.95</v>
      </c>
      <c r="G53" s="18">
        <f t="shared" si="3"/>
        <v>-0.05</v>
      </c>
      <c r="H53" s="19">
        <f t="shared" si="4"/>
        <v>-9</v>
      </c>
      <c r="I53" s="8" t="str" cm="1">
        <f t="array" ref="I53">_xlfn.CONCAT(ROUND(F53:H53,2)&amp;", ")</f>
        <v xml:space="preserve">3.95, -0.05, -9, </v>
      </c>
      <c r="J53" s="8"/>
      <c r="L53"/>
      <c r="N53" s="31" cm="1">
        <f t="array" ref="N53:N95">_xlfn.ANCHORARRAY($N$5)</f>
        <v>17.12</v>
      </c>
      <c r="O53" s="15"/>
      <c r="P53" s="120" cm="1">
        <f t="array" ref="P53">IF(P5&lt;&gt;"",P5,
_xlfn.LET(_xlpm.Borda,
_xlfn.IFS(
AND(COUNT(_xlfn._xlws.FILTER($F$3:$F$15,$F$3:$F$15=P$51))&gt;=2,
    _xlfn.MAXIFS($G$3:$G$15,$F$3:$F$15,P$51)&gt;=$N53, _xlfn.MINIFS($G$3:$G$15,$F$3:$F$15,P$51)&lt;=$N53),1,
AND(COUNT(_xlfn._xlws.FILTER($G$3:$G$15,$G$3:$G$15=$N53))&gt;=2,
    _xlfn.MAXIFS($F$3:$F$15,$G$3:$G$15,$N53)&gt;=P$51, _xlfn.MINIFS($F$3:$F$15,$G$3:$G$15,$N53)&lt;=P$51),2,
OR(COUNT(_xlfn._xlws.FILTER($F$16:$F$23,($F$16:$F$23=P$51)*($G$16:$G$23=$N53)))=1,
        ISODD(COUNT(_xlfn._xlws.SORT(_xlfn._xlws.FILTER($G$16:$G$23,($F$16:$F$23=P$51)*($G$16:$G$23&lt;=$N53)))))),3,
OR(COUNT(_xlfn._xlws.FILTER($F$16:$F$23,($F$16:$F$23=P$51)*($G$16:$G$23=$N53)))=1,
        ISODD(COUNT(_xlfn._xlws.SORT(_xlfn._xlws.FILTER($F$16:$F$23,($G$16:$G$23=$N53)*($F$16:$F$23&lt;=P$51)))))),4),
_xlpm.Fundo,$L$8,
_xlpm.Ax,_xlfn.XLOOKUP(TRUE,($O5:O5&lt;&gt;""),$O$3:O$3,_xlpm.Fundo,,-1),
_xlpm.Bx,_xlfn.XLOOKUP(TRUE,(Q5:$AZ5&lt;&gt;""),Q$3:$AZ$3,_xlpm.Fundo,,1),
_xlpm.Cx,_xlfn.XLOOKUP(TRUE,($O5:O5&lt;&gt;""),$O5:O5,_xlpm.Fundo,,-1),
_xlpm.Dx,_xlfn.XLOOKUP(TRUE,(Q5:$AZ5&lt;&gt;""),Q5:$AZ5,_xlpm.Fundo,,1),
_xlpm.Xx,P$3, _xlpm.Yx,PRODUCT(SUM(_xlpm.Dx,-_xlpm.Cx),1/SUM(_xlpm.Bx,-_xlpm.Ax))*SUM(_xlpm.Xx,-_xlpm.Ax)+_xlpm.Cx,
_xlpm.Ay,_xlfn.XLOOKUP(TRUE,(P$4:P4&lt;&gt;""),$N$4:$N4,_xlpm.Fundo,,-1),
_xlpm.By,_xlfn.XLOOKUP(TRUE,(P6:P$47&lt;&gt;""),$N6:$N$47,_xlpm.Fundo,,1),
_xlpm.Cy,_xlfn.XLOOKUP(TRUE,(P$4:P4&lt;&gt;""),P$4:P4,_xlpm.Fundo,,-1),
_xlpm.Dy,_xlfn.XLOOKUP(TRUE,(P6:P$47&lt;&gt;""),P6:P$47,_xlpm.Fundo,,1),
_xlpm.Xy,$N5, _xlpm.Yy,PRODUCT(SUM(_xlpm.Dy,-_xlpm.Cy),1/SUM(_xlpm.By,-_xlpm.Ay))*SUM(_xlpm.Xy,-_xlpm.Ay)+_xlpm.Cy,
_xlfn.IFS(IFERROR(ISODD(_xlpm.Borda),FALSE),_xlpm.Yy,
       IFERROR(ISEVEN(_xlpm.Borda),     FALSE),_xlpm.Yx,
      TRUE,"")))</f>
        <v>-9</v>
      </c>
      <c r="Q53" s="120" cm="1">
        <f t="array" ref="Q53">IF(Q5&lt;&gt;"",Q5,
_xlfn.LET(_xlpm.Borda,
_xlfn.IFS(
AND(COUNT(_xlfn._xlws.FILTER($F$3:$F$15,$F$3:$F$15=Q$51))&gt;=2,
    _xlfn.MAXIFS($G$3:$G$15,$F$3:$F$15,Q$51)&gt;=$N53, _xlfn.MINIFS($G$3:$G$15,$F$3:$F$15,Q$51)&lt;=$N53),1,
AND(COUNT(_xlfn._xlws.FILTER($G$3:$G$15,$G$3:$G$15=$N53))&gt;=2,
    _xlfn.MAXIFS($F$3:$F$15,$G$3:$G$15,$N53)&gt;=Q$51, _xlfn.MINIFS($F$3:$F$15,$G$3:$G$15,$N53)&lt;=Q$51),2,
OR(COUNT(_xlfn._xlws.FILTER($F$16:$F$23,($F$16:$F$23=Q$51)*($G$16:$G$23=$N53)))=1,
        ISODD(COUNT(_xlfn._xlws.SORT(_xlfn._xlws.FILTER($G$16:$G$23,($F$16:$F$23=Q$51)*($G$16:$G$23&lt;=$N53)))))),3,
OR(COUNT(_xlfn._xlws.FILTER($F$16:$F$23,($F$16:$F$23=Q$51)*($G$16:$G$23=$N53)))=1,
        ISODD(COUNT(_xlfn._xlws.SORT(_xlfn._xlws.FILTER($F$16:$F$23,($G$16:$G$23=$N53)*($F$16:$F$23&lt;=Q$51)))))),4),
_xlpm.Fundo,$L$8,
_xlpm.Ax,_xlfn.XLOOKUP(TRUE,($O5:P5&lt;&gt;""),$O$3:P$3,_xlpm.Fundo,,-1),
_xlpm.Bx,_xlfn.XLOOKUP(TRUE,(R5:$AZ5&lt;&gt;""),R$3:$AZ$3,_xlpm.Fundo,,1),
_xlpm.Cx,_xlfn.XLOOKUP(TRUE,($O5:P5&lt;&gt;""),$O5:P5,_xlpm.Fundo,,-1),
_xlpm.Dx,_xlfn.XLOOKUP(TRUE,(R5:$AZ5&lt;&gt;""),R5:$AZ5,_xlpm.Fundo,,1),
_xlpm.Xx,Q$3, _xlpm.Yx,PRODUCT(SUM(_xlpm.Dx,-_xlpm.Cx),1/SUM(_xlpm.Bx,-_xlpm.Ax))*SUM(_xlpm.Xx,-_xlpm.Ax)+_xlpm.Cx,
_xlpm.Ay,_xlfn.XLOOKUP(TRUE,(Q$4:Q4&lt;&gt;""),$N$4:$N4,_xlpm.Fundo,,-1),
_xlpm.By,_xlfn.XLOOKUP(TRUE,(Q6:Q$47&lt;&gt;""),$N6:$N$47,_xlpm.Fundo,,1),
_xlpm.Cy,_xlfn.XLOOKUP(TRUE,(Q$4:Q4&lt;&gt;""),Q$4:Q4,_xlpm.Fundo,,-1),
_xlpm.Dy,_xlfn.XLOOKUP(TRUE,(Q6:Q$47&lt;&gt;""),Q6:Q$47,_xlpm.Fundo,,1),
_xlpm.Xy,$N5, _xlpm.Yy,PRODUCT(SUM(_xlpm.Dy,-_xlpm.Cy),1/SUM(_xlpm.By,-_xlpm.Ay))*SUM(_xlpm.Xy,-_xlpm.Ay)+_xlpm.Cy,
_xlfn.IFS(IFERROR(ISODD(_xlpm.Borda),FALSE),_xlpm.Yy,
       IFERROR(ISEVEN(_xlpm.Borda),     FALSE),_xlpm.Yx,
      TRUE,"")))</f>
        <v>-9</v>
      </c>
      <c r="R53" s="120" cm="1">
        <f t="array" ref="R53">IF(R5&lt;&gt;"",R5,
_xlfn.LET(_xlpm.Borda,
_xlfn.IFS(
AND(COUNT(_xlfn._xlws.FILTER($F$3:$F$15,$F$3:$F$15=R$51))&gt;=2,
    _xlfn.MAXIFS($G$3:$G$15,$F$3:$F$15,R$51)&gt;=$N53, _xlfn.MINIFS($G$3:$G$15,$F$3:$F$15,R$51)&lt;=$N53),1,
AND(COUNT(_xlfn._xlws.FILTER($G$3:$G$15,$G$3:$G$15=$N53))&gt;=2,
    _xlfn.MAXIFS($F$3:$F$15,$G$3:$G$15,$N53)&gt;=R$51, _xlfn.MINIFS($F$3:$F$15,$G$3:$G$15,$N53)&lt;=R$51),2,
OR(COUNT(_xlfn._xlws.FILTER($F$16:$F$23,($F$16:$F$23=R$51)*($G$16:$G$23=$N53)))=1,
        ISODD(COUNT(_xlfn._xlws.SORT(_xlfn._xlws.FILTER($G$16:$G$23,($F$16:$F$23=R$51)*($G$16:$G$23&lt;=$N53)))))),3,
OR(COUNT(_xlfn._xlws.FILTER($F$16:$F$23,($F$16:$F$23=R$51)*($G$16:$G$23=$N53)))=1,
        ISODD(COUNT(_xlfn._xlws.SORT(_xlfn._xlws.FILTER($F$16:$F$23,($G$16:$G$23=$N53)*($F$16:$F$23&lt;=R$51)))))),4),
_xlpm.Fundo,$L$8,
_xlpm.Ax,_xlfn.XLOOKUP(TRUE,($O5:Q5&lt;&gt;""),$O$3:Q$3,_xlpm.Fundo,,-1),
_xlpm.Bx,_xlfn.XLOOKUP(TRUE,(S5:$AZ5&lt;&gt;""),S$3:$AZ$3,_xlpm.Fundo,,1),
_xlpm.Cx,_xlfn.XLOOKUP(TRUE,($O5:Q5&lt;&gt;""),$O5:Q5,_xlpm.Fundo,,-1),
_xlpm.Dx,_xlfn.XLOOKUP(TRUE,(S5:$AZ5&lt;&gt;""),S5:$AZ5,_xlpm.Fundo,,1),
_xlpm.Xx,R$3, _xlpm.Yx,PRODUCT(SUM(_xlpm.Dx,-_xlpm.Cx),1/SUM(_xlpm.Bx,-_xlpm.Ax))*SUM(_xlpm.Xx,-_xlpm.Ax)+_xlpm.Cx,
_xlpm.Ay,_xlfn.XLOOKUP(TRUE,(R$4:R4&lt;&gt;""),$N$4:$N4,_xlpm.Fundo,,-1),
_xlpm.By,_xlfn.XLOOKUP(TRUE,(R6:R$47&lt;&gt;""),$N6:$N$47,_xlpm.Fundo,,1),
_xlpm.Cy,_xlfn.XLOOKUP(TRUE,(R$4:R4&lt;&gt;""),R$4:R4,_xlpm.Fundo,,-1),
_xlpm.Dy,_xlfn.XLOOKUP(TRUE,(R6:R$47&lt;&gt;""),R6:R$47,_xlpm.Fundo,,1),
_xlpm.Xy,$N5, _xlpm.Yy,PRODUCT(SUM(_xlpm.Dy,-_xlpm.Cy),1/SUM(_xlpm.By,-_xlpm.Ay))*SUM(_xlpm.Xy,-_xlpm.Ay)+_xlpm.Cy,
_xlfn.IFS(IFERROR(ISODD(_xlpm.Borda),FALSE),_xlpm.Yy,
       IFERROR(ISEVEN(_xlpm.Borda),     FALSE),_xlpm.Yx,
      TRUE,"")))</f>
        <v>-9</v>
      </c>
      <c r="S53" s="120" cm="1">
        <f t="array" ref="S53">IF(S5&lt;&gt;"",S5,
_xlfn.LET(_xlpm.Borda,
_xlfn.IFS(
AND(COUNT(_xlfn._xlws.FILTER($F$3:$F$15,$F$3:$F$15=S$51))&gt;=2,
    _xlfn.MAXIFS($G$3:$G$15,$F$3:$F$15,S$51)&gt;=$N53, _xlfn.MINIFS($G$3:$G$15,$F$3:$F$15,S$51)&lt;=$N53),1,
AND(COUNT(_xlfn._xlws.FILTER($G$3:$G$15,$G$3:$G$15=$N53))&gt;=2,
    _xlfn.MAXIFS($F$3:$F$15,$G$3:$G$15,$N53)&gt;=S$51, _xlfn.MINIFS($F$3:$F$15,$G$3:$G$15,$N53)&lt;=S$51),2,
OR(COUNT(_xlfn._xlws.FILTER($F$16:$F$23,($F$16:$F$23=S$51)*($G$16:$G$23=$N53)))=1,
        ISODD(COUNT(_xlfn._xlws.SORT(_xlfn._xlws.FILTER($G$16:$G$23,($F$16:$F$23=S$51)*($G$16:$G$23&lt;=$N53)))))),3,
OR(COUNT(_xlfn._xlws.FILTER($F$16:$F$23,($F$16:$F$23=S$51)*($G$16:$G$23=$N53)))=1,
        ISODD(COUNT(_xlfn._xlws.SORT(_xlfn._xlws.FILTER($F$16:$F$23,($G$16:$G$23=$N53)*($F$16:$F$23&lt;=S$51)))))),4),
_xlpm.Fundo,$L$8,
_xlpm.Ax,_xlfn.XLOOKUP(TRUE,($O5:R5&lt;&gt;""),$O$3:R$3,_xlpm.Fundo,,-1),
_xlpm.Bx,_xlfn.XLOOKUP(TRUE,(T5:$AZ5&lt;&gt;""),T$3:$AZ$3,_xlpm.Fundo,,1),
_xlpm.Cx,_xlfn.XLOOKUP(TRUE,($O5:R5&lt;&gt;""),$O5:R5,_xlpm.Fundo,,-1),
_xlpm.Dx,_xlfn.XLOOKUP(TRUE,(T5:$AZ5&lt;&gt;""),T5:$AZ5,_xlpm.Fundo,,1),
_xlpm.Xx,S$3, _xlpm.Yx,PRODUCT(SUM(_xlpm.Dx,-_xlpm.Cx),1/SUM(_xlpm.Bx,-_xlpm.Ax))*SUM(_xlpm.Xx,-_xlpm.Ax)+_xlpm.Cx,
_xlpm.Ay,_xlfn.XLOOKUP(TRUE,(S$4:S4&lt;&gt;""),$N$4:$N4,_xlpm.Fundo,,-1),
_xlpm.By,_xlfn.XLOOKUP(TRUE,(S6:S$47&lt;&gt;""),$N6:$N$47,_xlpm.Fundo,,1),
_xlpm.Cy,_xlfn.XLOOKUP(TRUE,(S$4:S4&lt;&gt;""),S$4:S4,_xlpm.Fundo,,-1),
_xlpm.Dy,_xlfn.XLOOKUP(TRUE,(S6:S$47&lt;&gt;""),S6:S$47,_xlpm.Fundo,,1),
_xlpm.Xy,$N5, _xlpm.Yy,PRODUCT(SUM(_xlpm.Dy,-_xlpm.Cy),1/SUM(_xlpm.By,-_xlpm.Ay))*SUM(_xlpm.Xy,-_xlpm.Ay)+_xlpm.Cy,
_xlfn.IFS(IFERROR(ISODD(_xlpm.Borda),FALSE),_xlpm.Yy,
       IFERROR(ISEVEN(_xlpm.Borda),     FALSE),_xlpm.Yx,
      TRUE,"")))</f>
        <v>-9</v>
      </c>
      <c r="T53" s="120" cm="1">
        <f t="array" ref="T53">IF(T5&lt;&gt;"",T5,
_xlfn.LET(_xlpm.Borda,
_xlfn.IFS(
AND(COUNT(_xlfn._xlws.FILTER($F$3:$F$15,$F$3:$F$15=T$51))&gt;=2,
    _xlfn.MAXIFS($G$3:$G$15,$F$3:$F$15,T$51)&gt;=$N53, _xlfn.MINIFS($G$3:$G$15,$F$3:$F$15,T$51)&lt;=$N53),1,
AND(COUNT(_xlfn._xlws.FILTER($G$3:$G$15,$G$3:$G$15=$N53))&gt;=2,
    _xlfn.MAXIFS($F$3:$F$15,$G$3:$G$15,$N53)&gt;=T$51, _xlfn.MINIFS($F$3:$F$15,$G$3:$G$15,$N53)&lt;=T$51),2,
OR(COUNT(_xlfn._xlws.FILTER($F$16:$F$23,($F$16:$F$23=T$51)*($G$16:$G$23=$N53)))=1,
        ISODD(COUNT(_xlfn._xlws.SORT(_xlfn._xlws.FILTER($G$16:$G$23,($F$16:$F$23=T$51)*($G$16:$G$23&lt;=$N53)))))),3,
OR(COUNT(_xlfn._xlws.FILTER($F$16:$F$23,($F$16:$F$23=T$51)*($G$16:$G$23=$N53)))=1,
        ISODD(COUNT(_xlfn._xlws.SORT(_xlfn._xlws.FILTER($F$16:$F$23,($G$16:$G$23=$N53)*($F$16:$F$23&lt;=T$51)))))),4),
_xlpm.Fundo,$L$8,
_xlpm.Ax,_xlfn.XLOOKUP(TRUE,($O5:S5&lt;&gt;""),$O$3:S$3,_xlpm.Fundo,,-1),
_xlpm.Bx,_xlfn.XLOOKUP(TRUE,(U5:$AZ5&lt;&gt;""),U$3:$AZ$3,_xlpm.Fundo,,1),
_xlpm.Cx,_xlfn.XLOOKUP(TRUE,($O5:S5&lt;&gt;""),$O5:S5,_xlpm.Fundo,,-1),
_xlpm.Dx,_xlfn.XLOOKUP(TRUE,(U5:$AZ5&lt;&gt;""),U5:$AZ5,_xlpm.Fundo,,1),
_xlpm.Xx,T$3, _xlpm.Yx,PRODUCT(SUM(_xlpm.Dx,-_xlpm.Cx),1/SUM(_xlpm.Bx,-_xlpm.Ax))*SUM(_xlpm.Xx,-_xlpm.Ax)+_xlpm.Cx,
_xlpm.Ay,_xlfn.XLOOKUP(TRUE,(T$4:T4&lt;&gt;""),$N$4:$N4,_xlpm.Fundo,,-1),
_xlpm.By,_xlfn.XLOOKUP(TRUE,(T6:T$47&lt;&gt;""),$N6:$N$47,_xlpm.Fundo,,1),
_xlpm.Cy,_xlfn.XLOOKUP(TRUE,(T$4:T4&lt;&gt;""),T$4:T4,_xlpm.Fundo,,-1),
_xlpm.Dy,_xlfn.XLOOKUP(TRUE,(T6:T$47&lt;&gt;""),T6:T$47,_xlpm.Fundo,,1),
_xlpm.Xy,$N5, _xlpm.Yy,PRODUCT(SUM(_xlpm.Dy,-_xlpm.Cy),1/SUM(_xlpm.By,-_xlpm.Ay))*SUM(_xlpm.Xy,-_xlpm.Ay)+_xlpm.Cy,
_xlfn.IFS(IFERROR(ISODD(_xlpm.Borda),FALSE),_xlpm.Yy,
       IFERROR(ISEVEN(_xlpm.Borda),     FALSE),_xlpm.Yx,
      TRUE,"")))</f>
        <v>-9</v>
      </c>
      <c r="U53" s="120" cm="1">
        <f t="array" ref="U53">IF(U5&lt;&gt;"",U5,
_xlfn.LET(_xlpm.Borda,
_xlfn.IFS(
AND(COUNT(_xlfn._xlws.FILTER($F$3:$F$15,$F$3:$F$15=U$51))&gt;=2,
    _xlfn.MAXIFS($G$3:$G$15,$F$3:$F$15,U$51)&gt;=$N53, _xlfn.MINIFS($G$3:$G$15,$F$3:$F$15,U$51)&lt;=$N53),1,
AND(COUNT(_xlfn._xlws.FILTER($G$3:$G$15,$G$3:$G$15=$N53))&gt;=2,
    _xlfn.MAXIFS($F$3:$F$15,$G$3:$G$15,$N53)&gt;=U$51, _xlfn.MINIFS($F$3:$F$15,$G$3:$G$15,$N53)&lt;=U$51),2,
OR(COUNT(_xlfn._xlws.FILTER($F$16:$F$23,($F$16:$F$23=U$51)*($G$16:$G$23=$N53)))=1,
        ISODD(COUNT(_xlfn._xlws.SORT(_xlfn._xlws.FILTER($G$16:$G$23,($F$16:$F$23=U$51)*($G$16:$G$23&lt;=$N53)))))),3,
OR(COUNT(_xlfn._xlws.FILTER($F$16:$F$23,($F$16:$F$23=U$51)*($G$16:$G$23=$N53)))=1,
        ISODD(COUNT(_xlfn._xlws.SORT(_xlfn._xlws.FILTER($F$16:$F$23,($G$16:$G$23=$N53)*($F$16:$F$23&lt;=U$51)))))),4),
_xlpm.Fundo,$L$8,
_xlpm.Ax,_xlfn.XLOOKUP(TRUE,($O5:T5&lt;&gt;""),$O$3:T$3,_xlpm.Fundo,,-1),
_xlpm.Bx,_xlfn.XLOOKUP(TRUE,(V5:$AZ5&lt;&gt;""),V$3:$AZ$3,_xlpm.Fundo,,1),
_xlpm.Cx,_xlfn.XLOOKUP(TRUE,($O5:T5&lt;&gt;""),$O5:T5,_xlpm.Fundo,,-1),
_xlpm.Dx,_xlfn.XLOOKUP(TRUE,(V5:$AZ5&lt;&gt;""),V5:$AZ5,_xlpm.Fundo,,1),
_xlpm.Xx,U$3, _xlpm.Yx,PRODUCT(SUM(_xlpm.Dx,-_xlpm.Cx),1/SUM(_xlpm.Bx,-_xlpm.Ax))*SUM(_xlpm.Xx,-_xlpm.Ax)+_xlpm.Cx,
_xlpm.Ay,_xlfn.XLOOKUP(TRUE,(U$4:U4&lt;&gt;""),$N$4:$N4,_xlpm.Fundo,,-1),
_xlpm.By,_xlfn.XLOOKUP(TRUE,(U6:U$47&lt;&gt;""),$N6:$N$47,_xlpm.Fundo,,1),
_xlpm.Cy,_xlfn.XLOOKUP(TRUE,(U$4:U4&lt;&gt;""),U$4:U4,_xlpm.Fundo,,-1),
_xlpm.Dy,_xlfn.XLOOKUP(TRUE,(U6:U$47&lt;&gt;""),U6:U$47,_xlpm.Fundo,,1),
_xlpm.Xy,$N5, _xlpm.Yy,PRODUCT(SUM(_xlpm.Dy,-_xlpm.Cy),1/SUM(_xlpm.By,-_xlpm.Ay))*SUM(_xlpm.Xy,-_xlpm.Ay)+_xlpm.Cy,
_xlfn.IFS(IFERROR(ISODD(_xlpm.Borda),FALSE),_xlpm.Yy,
       IFERROR(ISEVEN(_xlpm.Borda),     FALSE),_xlpm.Yx,
      TRUE,"")))</f>
        <v>-9</v>
      </c>
      <c r="V53" s="120" cm="1">
        <f t="array" ref="V53">IF(V5&lt;&gt;"",V5,
_xlfn.LET(_xlpm.Borda,
_xlfn.IFS(
AND(COUNT(_xlfn._xlws.FILTER($F$3:$F$15,$F$3:$F$15=V$51))&gt;=2,
    _xlfn.MAXIFS($G$3:$G$15,$F$3:$F$15,V$51)&gt;=$N53, _xlfn.MINIFS($G$3:$G$15,$F$3:$F$15,V$51)&lt;=$N53),1,
AND(COUNT(_xlfn._xlws.FILTER($G$3:$G$15,$G$3:$G$15=$N53))&gt;=2,
    _xlfn.MAXIFS($F$3:$F$15,$G$3:$G$15,$N53)&gt;=V$51, _xlfn.MINIFS($F$3:$F$15,$G$3:$G$15,$N53)&lt;=V$51),2,
OR(COUNT(_xlfn._xlws.FILTER($F$16:$F$23,($F$16:$F$23=V$51)*($G$16:$G$23=$N53)))=1,
        ISODD(COUNT(_xlfn._xlws.SORT(_xlfn._xlws.FILTER($G$16:$G$23,($F$16:$F$23=V$51)*($G$16:$G$23&lt;=$N53)))))),3,
OR(COUNT(_xlfn._xlws.FILTER($F$16:$F$23,($F$16:$F$23=V$51)*($G$16:$G$23=$N53)))=1,
        ISODD(COUNT(_xlfn._xlws.SORT(_xlfn._xlws.FILTER($F$16:$F$23,($G$16:$G$23=$N53)*($F$16:$F$23&lt;=V$51)))))),4),
_xlpm.Fundo,$L$8,
_xlpm.Ax,_xlfn.XLOOKUP(TRUE,($O5:U5&lt;&gt;""),$O$3:U$3,_xlpm.Fundo,,-1),
_xlpm.Bx,_xlfn.XLOOKUP(TRUE,(W5:$AZ5&lt;&gt;""),W$3:$AZ$3,_xlpm.Fundo,,1),
_xlpm.Cx,_xlfn.XLOOKUP(TRUE,($O5:U5&lt;&gt;""),$O5:U5,_xlpm.Fundo,,-1),
_xlpm.Dx,_xlfn.XLOOKUP(TRUE,(W5:$AZ5&lt;&gt;""),W5:$AZ5,_xlpm.Fundo,,1),
_xlpm.Xx,V$3, _xlpm.Yx,PRODUCT(SUM(_xlpm.Dx,-_xlpm.Cx),1/SUM(_xlpm.Bx,-_xlpm.Ax))*SUM(_xlpm.Xx,-_xlpm.Ax)+_xlpm.Cx,
_xlpm.Ay,_xlfn.XLOOKUP(TRUE,(V$4:V4&lt;&gt;""),$N$4:$N4,_xlpm.Fundo,,-1),
_xlpm.By,_xlfn.XLOOKUP(TRUE,(V6:V$47&lt;&gt;""),$N6:$N$47,_xlpm.Fundo,,1),
_xlpm.Cy,_xlfn.XLOOKUP(TRUE,(V$4:V4&lt;&gt;""),V$4:V4,_xlpm.Fundo,,-1),
_xlpm.Dy,_xlfn.XLOOKUP(TRUE,(V6:V$47&lt;&gt;""),V6:V$47,_xlpm.Fundo,,1),
_xlpm.Xy,$N5, _xlpm.Yy,PRODUCT(SUM(_xlpm.Dy,-_xlpm.Cy),1/SUM(_xlpm.By,-_xlpm.Ay))*SUM(_xlpm.Xy,-_xlpm.Ay)+_xlpm.Cy,
_xlfn.IFS(IFERROR(ISODD(_xlpm.Borda),FALSE),_xlpm.Yy,
       IFERROR(ISEVEN(_xlpm.Borda),     FALSE),_xlpm.Yx,
      TRUE,"")))</f>
        <v>-9</v>
      </c>
      <c r="W53" s="120" cm="1">
        <f t="array" ref="W53">IF(W5&lt;&gt;"",W5,
_xlfn.LET(_xlpm.Borda,
_xlfn.IFS(
AND(COUNT(_xlfn._xlws.FILTER($F$3:$F$15,$F$3:$F$15=W$51))&gt;=2,
    _xlfn.MAXIFS($G$3:$G$15,$F$3:$F$15,W$51)&gt;=$N53, _xlfn.MINIFS($G$3:$G$15,$F$3:$F$15,W$51)&lt;=$N53),1,
AND(COUNT(_xlfn._xlws.FILTER($G$3:$G$15,$G$3:$G$15=$N53))&gt;=2,
    _xlfn.MAXIFS($F$3:$F$15,$G$3:$G$15,$N53)&gt;=W$51, _xlfn.MINIFS($F$3:$F$15,$G$3:$G$15,$N53)&lt;=W$51),2,
OR(COUNT(_xlfn._xlws.FILTER($F$16:$F$23,($F$16:$F$23=W$51)*($G$16:$G$23=$N53)))=1,
        ISODD(COUNT(_xlfn._xlws.SORT(_xlfn._xlws.FILTER($G$16:$G$23,($F$16:$F$23=W$51)*($G$16:$G$23&lt;=$N53)))))),3,
OR(COUNT(_xlfn._xlws.FILTER($F$16:$F$23,($F$16:$F$23=W$51)*($G$16:$G$23=$N53)))=1,
        ISODD(COUNT(_xlfn._xlws.SORT(_xlfn._xlws.FILTER($F$16:$F$23,($G$16:$G$23=$N53)*($F$16:$F$23&lt;=W$51)))))),4),
_xlpm.Fundo,$L$8,
_xlpm.Ax,_xlfn.XLOOKUP(TRUE,($O5:V5&lt;&gt;""),$O$3:V$3,_xlpm.Fundo,,-1),
_xlpm.Bx,_xlfn.XLOOKUP(TRUE,(X5:$AZ5&lt;&gt;""),X$3:$AZ$3,_xlpm.Fundo,,1),
_xlpm.Cx,_xlfn.XLOOKUP(TRUE,($O5:V5&lt;&gt;""),$O5:V5,_xlpm.Fundo,,-1),
_xlpm.Dx,_xlfn.XLOOKUP(TRUE,(X5:$AZ5&lt;&gt;""),X5:$AZ5,_xlpm.Fundo,,1),
_xlpm.Xx,W$3, _xlpm.Yx,PRODUCT(SUM(_xlpm.Dx,-_xlpm.Cx),1/SUM(_xlpm.Bx,-_xlpm.Ax))*SUM(_xlpm.Xx,-_xlpm.Ax)+_xlpm.Cx,
_xlpm.Ay,_xlfn.XLOOKUP(TRUE,(W$4:W4&lt;&gt;""),$N$4:$N4,_xlpm.Fundo,,-1),
_xlpm.By,_xlfn.XLOOKUP(TRUE,(W6:W$47&lt;&gt;""),$N6:$N$47,_xlpm.Fundo,,1),
_xlpm.Cy,_xlfn.XLOOKUP(TRUE,(W$4:W4&lt;&gt;""),W$4:W4,_xlpm.Fundo,,-1),
_xlpm.Dy,_xlfn.XLOOKUP(TRUE,(W6:W$47&lt;&gt;""),W6:W$47,_xlpm.Fundo,,1),
_xlpm.Xy,$N5, _xlpm.Yy,PRODUCT(SUM(_xlpm.Dy,-_xlpm.Cy),1/SUM(_xlpm.By,-_xlpm.Ay))*SUM(_xlpm.Xy,-_xlpm.Ay)+_xlpm.Cy,
_xlfn.IFS(IFERROR(ISODD(_xlpm.Borda),FALSE),_xlpm.Yy,
       IFERROR(ISEVEN(_xlpm.Borda),     FALSE),_xlpm.Yx,
      TRUE,"")))</f>
        <v>-9</v>
      </c>
      <c r="X53" s="120" cm="1">
        <f t="array" ref="X53">IF(X5&lt;&gt;"",X5,
_xlfn.LET(_xlpm.Borda,
_xlfn.IFS(
AND(COUNT(_xlfn._xlws.FILTER($F$3:$F$15,$F$3:$F$15=X$51))&gt;=2,
    _xlfn.MAXIFS($G$3:$G$15,$F$3:$F$15,X$51)&gt;=$N53, _xlfn.MINIFS($G$3:$G$15,$F$3:$F$15,X$51)&lt;=$N53),1,
AND(COUNT(_xlfn._xlws.FILTER($G$3:$G$15,$G$3:$G$15=$N53))&gt;=2,
    _xlfn.MAXIFS($F$3:$F$15,$G$3:$G$15,$N53)&gt;=X$51, _xlfn.MINIFS($F$3:$F$15,$G$3:$G$15,$N53)&lt;=X$51),2,
OR(COUNT(_xlfn._xlws.FILTER($F$16:$F$23,($F$16:$F$23=X$51)*($G$16:$G$23=$N53)))=1,
        ISODD(COUNT(_xlfn._xlws.SORT(_xlfn._xlws.FILTER($G$16:$G$23,($F$16:$F$23=X$51)*($G$16:$G$23&lt;=$N53)))))),3,
OR(COUNT(_xlfn._xlws.FILTER($F$16:$F$23,($F$16:$F$23=X$51)*($G$16:$G$23=$N53)))=1,
        ISODD(COUNT(_xlfn._xlws.SORT(_xlfn._xlws.FILTER($F$16:$F$23,($G$16:$G$23=$N53)*($F$16:$F$23&lt;=X$51)))))),4),
_xlpm.Fundo,$L$8,
_xlpm.Ax,_xlfn.XLOOKUP(TRUE,($O5:W5&lt;&gt;""),$O$3:W$3,_xlpm.Fundo,,-1),
_xlpm.Bx,_xlfn.XLOOKUP(TRUE,(Y5:$AZ5&lt;&gt;""),Y$3:$AZ$3,_xlpm.Fundo,,1),
_xlpm.Cx,_xlfn.XLOOKUP(TRUE,($O5:W5&lt;&gt;""),$O5:W5,_xlpm.Fundo,,-1),
_xlpm.Dx,_xlfn.XLOOKUP(TRUE,(Y5:$AZ5&lt;&gt;""),Y5:$AZ5,_xlpm.Fundo,,1),
_xlpm.Xx,X$3, _xlpm.Yx,PRODUCT(SUM(_xlpm.Dx,-_xlpm.Cx),1/SUM(_xlpm.Bx,-_xlpm.Ax))*SUM(_xlpm.Xx,-_xlpm.Ax)+_xlpm.Cx,
_xlpm.Ay,_xlfn.XLOOKUP(TRUE,(X$4:X4&lt;&gt;""),$N$4:$N4,_xlpm.Fundo,,-1),
_xlpm.By,_xlfn.XLOOKUP(TRUE,(X6:X$47&lt;&gt;""),$N6:$N$47,_xlpm.Fundo,,1),
_xlpm.Cy,_xlfn.XLOOKUP(TRUE,(X$4:X4&lt;&gt;""),X$4:X4,_xlpm.Fundo,,-1),
_xlpm.Dy,_xlfn.XLOOKUP(TRUE,(X6:X$47&lt;&gt;""),X6:X$47,_xlpm.Fundo,,1),
_xlpm.Xy,$N5, _xlpm.Yy,PRODUCT(SUM(_xlpm.Dy,-_xlpm.Cy),1/SUM(_xlpm.By,-_xlpm.Ay))*SUM(_xlpm.Xy,-_xlpm.Ay)+_xlpm.Cy,
_xlfn.IFS(IFERROR(ISODD(_xlpm.Borda),FALSE),_xlpm.Yy,
       IFERROR(ISEVEN(_xlpm.Borda),     FALSE),_xlpm.Yx,
      TRUE,"")))</f>
        <v>-9</v>
      </c>
      <c r="Y53" s="120" cm="1">
        <f t="array" ref="Y53">IF(Y5&lt;&gt;"",Y5,
_xlfn.LET(_xlpm.Borda,
_xlfn.IFS(
AND(COUNT(_xlfn._xlws.FILTER($F$3:$F$15,$F$3:$F$15=Y$51))&gt;=2,
    _xlfn.MAXIFS($G$3:$G$15,$F$3:$F$15,Y$51)&gt;=$N53, _xlfn.MINIFS($G$3:$G$15,$F$3:$F$15,Y$51)&lt;=$N53),1,
AND(COUNT(_xlfn._xlws.FILTER($G$3:$G$15,$G$3:$G$15=$N53))&gt;=2,
    _xlfn.MAXIFS($F$3:$F$15,$G$3:$G$15,$N53)&gt;=Y$51, _xlfn.MINIFS($F$3:$F$15,$G$3:$G$15,$N53)&lt;=Y$51),2,
OR(COUNT(_xlfn._xlws.FILTER($F$16:$F$23,($F$16:$F$23=Y$51)*($G$16:$G$23=$N53)))=1,
        ISODD(COUNT(_xlfn._xlws.SORT(_xlfn._xlws.FILTER($G$16:$G$23,($F$16:$F$23=Y$51)*($G$16:$G$23&lt;=$N53)))))),3,
OR(COUNT(_xlfn._xlws.FILTER($F$16:$F$23,($F$16:$F$23=Y$51)*($G$16:$G$23=$N53)))=1,
        ISODD(COUNT(_xlfn._xlws.SORT(_xlfn._xlws.FILTER($F$16:$F$23,($G$16:$G$23=$N53)*($F$16:$F$23&lt;=Y$51)))))),4),
_xlpm.Fundo,$L$8,
_xlpm.Ax,_xlfn.XLOOKUP(TRUE,($O5:X5&lt;&gt;""),$O$3:X$3,_xlpm.Fundo,,-1),
_xlpm.Bx,_xlfn.XLOOKUP(TRUE,(Z5:$AZ5&lt;&gt;""),Z$3:$AZ$3,_xlpm.Fundo,,1),
_xlpm.Cx,_xlfn.XLOOKUP(TRUE,($O5:X5&lt;&gt;""),$O5:X5,_xlpm.Fundo,,-1),
_xlpm.Dx,_xlfn.XLOOKUP(TRUE,(Z5:$AZ5&lt;&gt;""),Z5:$AZ5,_xlpm.Fundo,,1),
_xlpm.Xx,Y$3, _xlpm.Yx,PRODUCT(SUM(_xlpm.Dx,-_xlpm.Cx),1/SUM(_xlpm.Bx,-_xlpm.Ax))*SUM(_xlpm.Xx,-_xlpm.Ax)+_xlpm.Cx,
_xlpm.Ay,_xlfn.XLOOKUP(TRUE,(Y$4:Y4&lt;&gt;""),$N$4:$N4,_xlpm.Fundo,,-1),
_xlpm.By,_xlfn.XLOOKUP(TRUE,(Y6:Y$47&lt;&gt;""),$N6:$N$47,_xlpm.Fundo,,1),
_xlpm.Cy,_xlfn.XLOOKUP(TRUE,(Y$4:Y4&lt;&gt;""),Y$4:Y4,_xlpm.Fundo,,-1),
_xlpm.Dy,_xlfn.XLOOKUP(TRUE,(Y6:Y$47&lt;&gt;""),Y6:Y$47,_xlpm.Fundo,,1),
_xlpm.Xy,$N5, _xlpm.Yy,PRODUCT(SUM(_xlpm.Dy,-_xlpm.Cy),1/SUM(_xlpm.By,-_xlpm.Ay))*SUM(_xlpm.Xy,-_xlpm.Ay)+_xlpm.Cy,
_xlfn.IFS(IFERROR(ISODD(_xlpm.Borda),FALSE),_xlpm.Yy,
       IFERROR(ISEVEN(_xlpm.Borda),     FALSE),_xlpm.Yx,
      TRUE,"")))</f>
        <v>-9</v>
      </c>
      <c r="Z53" s="120" cm="1">
        <f t="array" ref="Z53">IF(Z5&lt;&gt;"",Z5,
_xlfn.LET(_xlpm.Borda,
_xlfn.IFS(
AND(COUNT(_xlfn._xlws.FILTER($F$3:$F$15,$F$3:$F$15=Z$51))&gt;=2,
    _xlfn.MAXIFS($G$3:$G$15,$F$3:$F$15,Z$51)&gt;=$N53, _xlfn.MINIFS($G$3:$G$15,$F$3:$F$15,Z$51)&lt;=$N53),1,
AND(COUNT(_xlfn._xlws.FILTER($G$3:$G$15,$G$3:$G$15=$N53))&gt;=2,
    _xlfn.MAXIFS($F$3:$F$15,$G$3:$G$15,$N53)&gt;=Z$51, _xlfn.MINIFS($F$3:$F$15,$G$3:$G$15,$N53)&lt;=Z$51),2,
OR(COUNT(_xlfn._xlws.FILTER($F$16:$F$23,($F$16:$F$23=Z$51)*($G$16:$G$23=$N53)))=1,
        ISODD(COUNT(_xlfn._xlws.SORT(_xlfn._xlws.FILTER($G$16:$G$23,($F$16:$F$23=Z$51)*($G$16:$G$23&lt;=$N53)))))),3,
OR(COUNT(_xlfn._xlws.FILTER($F$16:$F$23,($F$16:$F$23=Z$51)*($G$16:$G$23=$N53)))=1,
        ISODD(COUNT(_xlfn._xlws.SORT(_xlfn._xlws.FILTER($F$16:$F$23,($G$16:$G$23=$N53)*($F$16:$F$23&lt;=Z$51)))))),4),
_xlpm.Fundo,$L$8,
_xlpm.Ax,_xlfn.XLOOKUP(TRUE,($O5:Y5&lt;&gt;""),$O$3:Y$3,_xlpm.Fundo,,-1),
_xlpm.Bx,_xlfn.XLOOKUP(TRUE,(AA5:$AZ5&lt;&gt;""),AA$3:$AZ$3,_xlpm.Fundo,,1),
_xlpm.Cx,_xlfn.XLOOKUP(TRUE,($O5:Y5&lt;&gt;""),$O5:Y5,_xlpm.Fundo,,-1),
_xlpm.Dx,_xlfn.XLOOKUP(TRUE,(AA5:$AZ5&lt;&gt;""),AA5:$AZ5,_xlpm.Fundo,,1),
_xlpm.Xx,Z$3, _xlpm.Yx,PRODUCT(SUM(_xlpm.Dx,-_xlpm.Cx),1/SUM(_xlpm.Bx,-_xlpm.Ax))*SUM(_xlpm.Xx,-_xlpm.Ax)+_xlpm.Cx,
_xlpm.Ay,_xlfn.XLOOKUP(TRUE,(Z$4:Z4&lt;&gt;""),$N$4:$N4,_xlpm.Fundo,,-1),
_xlpm.By,_xlfn.XLOOKUP(TRUE,(Z6:Z$47&lt;&gt;""),$N6:$N$47,_xlpm.Fundo,,1),
_xlpm.Cy,_xlfn.XLOOKUP(TRUE,(Z$4:Z4&lt;&gt;""),Z$4:Z4,_xlpm.Fundo,,-1),
_xlpm.Dy,_xlfn.XLOOKUP(TRUE,(Z6:Z$47&lt;&gt;""),Z6:Z$47,_xlpm.Fundo,,1),
_xlpm.Xy,$N5, _xlpm.Yy,PRODUCT(SUM(_xlpm.Dy,-_xlpm.Cy),1/SUM(_xlpm.By,-_xlpm.Ay))*SUM(_xlpm.Xy,-_xlpm.Ay)+_xlpm.Cy,
_xlfn.IFS(IFERROR(ISODD(_xlpm.Borda),FALSE),_xlpm.Yy,
       IFERROR(ISEVEN(_xlpm.Borda),     FALSE),_xlpm.Yx,
      TRUE,"")))</f>
        <v>-9</v>
      </c>
      <c r="AA53" s="120" cm="1">
        <f t="array" ref="AA53">IF(AA5&lt;&gt;"",AA5,
_xlfn.LET(_xlpm.Borda,
_xlfn.IFS(
AND(COUNT(_xlfn._xlws.FILTER($F$3:$F$15,$F$3:$F$15=AA$51))&gt;=2,
    _xlfn.MAXIFS($G$3:$G$15,$F$3:$F$15,AA$51)&gt;=$N53, _xlfn.MINIFS($G$3:$G$15,$F$3:$F$15,AA$51)&lt;=$N53),1,
AND(COUNT(_xlfn._xlws.FILTER($G$3:$G$15,$G$3:$G$15=$N53))&gt;=2,
    _xlfn.MAXIFS($F$3:$F$15,$G$3:$G$15,$N53)&gt;=AA$51, _xlfn.MINIFS($F$3:$F$15,$G$3:$G$15,$N53)&lt;=AA$51),2,
OR(COUNT(_xlfn._xlws.FILTER($F$16:$F$23,($F$16:$F$23=AA$51)*($G$16:$G$23=$N53)))=1,
        ISODD(COUNT(_xlfn._xlws.SORT(_xlfn._xlws.FILTER($G$16:$G$23,($F$16:$F$23=AA$51)*($G$16:$G$23&lt;=$N53)))))),3,
OR(COUNT(_xlfn._xlws.FILTER($F$16:$F$23,($F$16:$F$23=AA$51)*($G$16:$G$23=$N53)))=1,
        ISODD(COUNT(_xlfn._xlws.SORT(_xlfn._xlws.FILTER($F$16:$F$23,($G$16:$G$23=$N53)*($F$16:$F$23&lt;=AA$51)))))),4),
_xlpm.Fundo,$L$8,
_xlpm.Ax,_xlfn.XLOOKUP(TRUE,($O5:Z5&lt;&gt;""),$O$3:Z$3,_xlpm.Fundo,,-1),
_xlpm.Bx,_xlfn.XLOOKUP(TRUE,(AB5:$AZ5&lt;&gt;""),AB$3:$AZ$3,_xlpm.Fundo,,1),
_xlpm.Cx,_xlfn.XLOOKUP(TRUE,($O5:Z5&lt;&gt;""),$O5:Z5,_xlpm.Fundo,,-1),
_xlpm.Dx,_xlfn.XLOOKUP(TRUE,(AB5:$AZ5&lt;&gt;""),AB5:$AZ5,_xlpm.Fundo,,1),
_xlpm.Xx,AA$3, _xlpm.Yx,PRODUCT(SUM(_xlpm.Dx,-_xlpm.Cx),1/SUM(_xlpm.Bx,-_xlpm.Ax))*SUM(_xlpm.Xx,-_xlpm.Ax)+_xlpm.Cx,
_xlpm.Ay,_xlfn.XLOOKUP(TRUE,(AA$4:AA4&lt;&gt;""),$N$4:$N4,_xlpm.Fundo,,-1),
_xlpm.By,_xlfn.XLOOKUP(TRUE,(AA6:AA$47&lt;&gt;""),$N6:$N$47,_xlpm.Fundo,,1),
_xlpm.Cy,_xlfn.XLOOKUP(TRUE,(AA$4:AA4&lt;&gt;""),AA$4:AA4,_xlpm.Fundo,,-1),
_xlpm.Dy,_xlfn.XLOOKUP(TRUE,(AA6:AA$47&lt;&gt;""),AA6:AA$47,_xlpm.Fundo,,1),
_xlpm.Xy,$N5, _xlpm.Yy,PRODUCT(SUM(_xlpm.Dy,-_xlpm.Cy),1/SUM(_xlpm.By,-_xlpm.Ay))*SUM(_xlpm.Xy,-_xlpm.Ay)+_xlpm.Cy,
_xlfn.IFS(IFERROR(ISODD(_xlpm.Borda),FALSE),_xlpm.Yy,
       IFERROR(ISEVEN(_xlpm.Borda),     FALSE),_xlpm.Yx,
      TRUE,"")))</f>
        <v>-9</v>
      </c>
      <c r="AB53" s="120" cm="1">
        <f t="array" ref="AB53">IF(AB5&lt;&gt;"",AB5,
_xlfn.LET(_xlpm.Borda,
_xlfn.IFS(
AND(COUNT(_xlfn._xlws.FILTER($F$3:$F$15,$F$3:$F$15=AB$51))&gt;=2,
    _xlfn.MAXIFS($G$3:$G$15,$F$3:$F$15,AB$51)&gt;=$N53, _xlfn.MINIFS($G$3:$G$15,$F$3:$F$15,AB$51)&lt;=$N53),1,
AND(COUNT(_xlfn._xlws.FILTER($G$3:$G$15,$G$3:$G$15=$N53))&gt;=2,
    _xlfn.MAXIFS($F$3:$F$15,$G$3:$G$15,$N53)&gt;=AB$51, _xlfn.MINIFS($F$3:$F$15,$G$3:$G$15,$N53)&lt;=AB$51),2,
OR(COUNT(_xlfn._xlws.FILTER($F$16:$F$23,($F$16:$F$23=AB$51)*($G$16:$G$23=$N53)))=1,
        ISODD(COUNT(_xlfn._xlws.SORT(_xlfn._xlws.FILTER($G$16:$G$23,($F$16:$F$23=AB$51)*($G$16:$G$23&lt;=$N53)))))),3,
OR(COUNT(_xlfn._xlws.FILTER($F$16:$F$23,($F$16:$F$23=AB$51)*($G$16:$G$23=$N53)))=1,
        ISODD(COUNT(_xlfn._xlws.SORT(_xlfn._xlws.FILTER($F$16:$F$23,($G$16:$G$23=$N53)*($F$16:$F$23&lt;=AB$51)))))),4),
_xlpm.Fundo,$L$8,
_xlpm.Ax,_xlfn.XLOOKUP(TRUE,($O5:AA5&lt;&gt;""),$O$3:AA$3,_xlpm.Fundo,,-1),
_xlpm.Bx,_xlfn.XLOOKUP(TRUE,(AC5:$AZ5&lt;&gt;""),AC$3:$AZ$3,_xlpm.Fundo,,1),
_xlpm.Cx,_xlfn.XLOOKUP(TRUE,($O5:AA5&lt;&gt;""),$O5:AA5,_xlpm.Fundo,,-1),
_xlpm.Dx,_xlfn.XLOOKUP(TRUE,(AC5:$AZ5&lt;&gt;""),AC5:$AZ5,_xlpm.Fundo,,1),
_xlpm.Xx,AB$3, _xlpm.Yx,PRODUCT(SUM(_xlpm.Dx,-_xlpm.Cx),1/SUM(_xlpm.Bx,-_xlpm.Ax))*SUM(_xlpm.Xx,-_xlpm.Ax)+_xlpm.Cx,
_xlpm.Ay,_xlfn.XLOOKUP(TRUE,(AB$4:AB4&lt;&gt;""),$N$4:$N4,_xlpm.Fundo,,-1),
_xlpm.By,_xlfn.XLOOKUP(TRUE,(AB6:AB$47&lt;&gt;""),$N6:$N$47,_xlpm.Fundo,,1),
_xlpm.Cy,_xlfn.XLOOKUP(TRUE,(AB$4:AB4&lt;&gt;""),AB$4:AB4,_xlpm.Fundo,,-1),
_xlpm.Dy,_xlfn.XLOOKUP(TRUE,(AB6:AB$47&lt;&gt;""),AB6:AB$47,_xlpm.Fundo,,1),
_xlpm.Xy,$N5, _xlpm.Yy,PRODUCT(SUM(_xlpm.Dy,-_xlpm.Cy),1/SUM(_xlpm.By,-_xlpm.Ay))*SUM(_xlpm.Xy,-_xlpm.Ay)+_xlpm.Cy,
_xlfn.IFS(IFERROR(ISODD(_xlpm.Borda),FALSE),_xlpm.Yy,
       IFERROR(ISEVEN(_xlpm.Borda),     FALSE),_xlpm.Yx,
      TRUE,"")))</f>
        <v>-9</v>
      </c>
      <c r="AC53" s="120" cm="1">
        <f t="array" ref="AC53">IF(AC5&lt;&gt;"",AC5,
_xlfn.LET(_xlpm.Borda,
_xlfn.IFS(
AND(COUNT(_xlfn._xlws.FILTER($F$3:$F$15,$F$3:$F$15=AC$51))&gt;=2,
    _xlfn.MAXIFS($G$3:$G$15,$F$3:$F$15,AC$51)&gt;=$N53, _xlfn.MINIFS($G$3:$G$15,$F$3:$F$15,AC$51)&lt;=$N53),1,
AND(COUNT(_xlfn._xlws.FILTER($G$3:$G$15,$G$3:$G$15=$N53))&gt;=2,
    _xlfn.MAXIFS($F$3:$F$15,$G$3:$G$15,$N53)&gt;=AC$51, _xlfn.MINIFS($F$3:$F$15,$G$3:$G$15,$N53)&lt;=AC$51),2,
OR(COUNT(_xlfn._xlws.FILTER($F$16:$F$23,($F$16:$F$23=AC$51)*($G$16:$G$23=$N53)))=1,
        ISODD(COUNT(_xlfn._xlws.SORT(_xlfn._xlws.FILTER($G$16:$G$23,($F$16:$F$23=AC$51)*($G$16:$G$23&lt;=$N53)))))),3,
OR(COUNT(_xlfn._xlws.FILTER($F$16:$F$23,($F$16:$F$23=AC$51)*($G$16:$G$23=$N53)))=1,
        ISODD(COUNT(_xlfn._xlws.SORT(_xlfn._xlws.FILTER($F$16:$F$23,($G$16:$G$23=$N53)*($F$16:$F$23&lt;=AC$51)))))),4),
_xlpm.Fundo,$L$8,
_xlpm.Ax,_xlfn.XLOOKUP(TRUE,($O5:AB5&lt;&gt;""),$O$3:AB$3,_xlpm.Fundo,,-1),
_xlpm.Bx,_xlfn.XLOOKUP(TRUE,(AD5:$AZ5&lt;&gt;""),AD$3:$AZ$3,_xlpm.Fundo,,1),
_xlpm.Cx,_xlfn.XLOOKUP(TRUE,($O5:AB5&lt;&gt;""),$O5:AB5,_xlpm.Fundo,,-1),
_xlpm.Dx,_xlfn.XLOOKUP(TRUE,(AD5:$AZ5&lt;&gt;""),AD5:$AZ5,_xlpm.Fundo,,1),
_xlpm.Xx,AC$3, _xlpm.Yx,PRODUCT(SUM(_xlpm.Dx,-_xlpm.Cx),1/SUM(_xlpm.Bx,-_xlpm.Ax))*SUM(_xlpm.Xx,-_xlpm.Ax)+_xlpm.Cx,
_xlpm.Ay,_xlfn.XLOOKUP(TRUE,(AC$4:AC4&lt;&gt;""),$N$4:$N4,_xlpm.Fundo,,-1),
_xlpm.By,_xlfn.XLOOKUP(TRUE,(AC6:AC$47&lt;&gt;""),$N6:$N$47,_xlpm.Fundo,,1),
_xlpm.Cy,_xlfn.XLOOKUP(TRUE,(AC$4:AC4&lt;&gt;""),AC$4:AC4,_xlpm.Fundo,,-1),
_xlpm.Dy,_xlfn.XLOOKUP(TRUE,(AC6:AC$47&lt;&gt;""),AC6:AC$47,_xlpm.Fundo,,1),
_xlpm.Xy,$N5, _xlpm.Yy,PRODUCT(SUM(_xlpm.Dy,-_xlpm.Cy),1/SUM(_xlpm.By,-_xlpm.Ay))*SUM(_xlpm.Xy,-_xlpm.Ay)+_xlpm.Cy,
_xlfn.IFS(IFERROR(ISODD(_xlpm.Borda),FALSE),_xlpm.Yy,
       IFERROR(ISEVEN(_xlpm.Borda),     FALSE),_xlpm.Yx,
      TRUE,"")))</f>
        <v>-9</v>
      </c>
      <c r="AD53" s="120" cm="1">
        <f t="array" ref="AD53">IF(AD5&lt;&gt;"",AD5,
_xlfn.LET(_xlpm.Borda,
_xlfn.IFS(
AND(COUNT(_xlfn._xlws.FILTER($F$3:$F$15,$F$3:$F$15=AD$51))&gt;=2,
    _xlfn.MAXIFS($G$3:$G$15,$F$3:$F$15,AD$51)&gt;=$N53, _xlfn.MINIFS($G$3:$G$15,$F$3:$F$15,AD$51)&lt;=$N53),1,
AND(COUNT(_xlfn._xlws.FILTER($G$3:$G$15,$G$3:$G$15=$N53))&gt;=2,
    _xlfn.MAXIFS($F$3:$F$15,$G$3:$G$15,$N53)&gt;=AD$51, _xlfn.MINIFS($F$3:$F$15,$G$3:$G$15,$N53)&lt;=AD$51),2,
OR(COUNT(_xlfn._xlws.FILTER($F$16:$F$23,($F$16:$F$23=AD$51)*($G$16:$G$23=$N53)))=1,
        ISODD(COUNT(_xlfn._xlws.SORT(_xlfn._xlws.FILTER($G$16:$G$23,($F$16:$F$23=AD$51)*($G$16:$G$23&lt;=$N53)))))),3,
OR(COUNT(_xlfn._xlws.FILTER($F$16:$F$23,($F$16:$F$23=AD$51)*($G$16:$G$23=$N53)))=1,
        ISODD(COUNT(_xlfn._xlws.SORT(_xlfn._xlws.FILTER($F$16:$F$23,($G$16:$G$23=$N53)*($F$16:$F$23&lt;=AD$51)))))),4),
_xlpm.Fundo,$L$8,
_xlpm.Ax,_xlfn.XLOOKUP(TRUE,($O5:AC5&lt;&gt;""),$O$3:AC$3,_xlpm.Fundo,,-1),
_xlpm.Bx,_xlfn.XLOOKUP(TRUE,(AE5:$AZ5&lt;&gt;""),AE$3:$AZ$3,_xlpm.Fundo,,1),
_xlpm.Cx,_xlfn.XLOOKUP(TRUE,($O5:AC5&lt;&gt;""),$O5:AC5,_xlpm.Fundo,,-1),
_xlpm.Dx,_xlfn.XLOOKUP(TRUE,(AE5:$AZ5&lt;&gt;""),AE5:$AZ5,_xlpm.Fundo,,1),
_xlpm.Xx,AD$3, _xlpm.Yx,PRODUCT(SUM(_xlpm.Dx,-_xlpm.Cx),1/SUM(_xlpm.Bx,-_xlpm.Ax))*SUM(_xlpm.Xx,-_xlpm.Ax)+_xlpm.Cx,
_xlpm.Ay,_xlfn.XLOOKUP(TRUE,(AD$4:AD4&lt;&gt;""),$N$4:$N4,_xlpm.Fundo,,-1),
_xlpm.By,_xlfn.XLOOKUP(TRUE,(AD6:AD$47&lt;&gt;""),$N6:$N$47,_xlpm.Fundo,,1),
_xlpm.Cy,_xlfn.XLOOKUP(TRUE,(AD$4:AD4&lt;&gt;""),AD$4:AD4,_xlpm.Fundo,,-1),
_xlpm.Dy,_xlfn.XLOOKUP(TRUE,(AD6:AD$47&lt;&gt;""),AD6:AD$47,_xlpm.Fundo,,1),
_xlpm.Xy,$N5, _xlpm.Yy,PRODUCT(SUM(_xlpm.Dy,-_xlpm.Cy),1/SUM(_xlpm.By,-_xlpm.Ay))*SUM(_xlpm.Xy,-_xlpm.Ay)+_xlpm.Cy,
_xlfn.IFS(IFERROR(ISODD(_xlpm.Borda),FALSE),_xlpm.Yy,
       IFERROR(ISEVEN(_xlpm.Borda),     FALSE),_xlpm.Yx,
      TRUE,"")))</f>
        <v>-9</v>
      </c>
      <c r="AE53" s="120" cm="1">
        <f t="array" ref="AE53">IF(AE5&lt;&gt;"",AE5,
_xlfn.LET(_xlpm.Borda,
_xlfn.IFS(
AND(COUNT(_xlfn._xlws.FILTER($F$3:$F$15,$F$3:$F$15=AE$51))&gt;=2,
    _xlfn.MAXIFS($G$3:$G$15,$F$3:$F$15,AE$51)&gt;=$N53, _xlfn.MINIFS($G$3:$G$15,$F$3:$F$15,AE$51)&lt;=$N53),1,
AND(COUNT(_xlfn._xlws.FILTER($G$3:$G$15,$G$3:$G$15=$N53))&gt;=2,
    _xlfn.MAXIFS($F$3:$F$15,$G$3:$G$15,$N53)&gt;=AE$51, _xlfn.MINIFS($F$3:$F$15,$G$3:$G$15,$N53)&lt;=AE$51),2,
OR(COUNT(_xlfn._xlws.FILTER($F$16:$F$23,($F$16:$F$23=AE$51)*($G$16:$G$23=$N53)))=1,
        ISODD(COUNT(_xlfn._xlws.SORT(_xlfn._xlws.FILTER($G$16:$G$23,($F$16:$F$23=AE$51)*($G$16:$G$23&lt;=$N53)))))),3,
OR(COUNT(_xlfn._xlws.FILTER($F$16:$F$23,($F$16:$F$23=AE$51)*($G$16:$G$23=$N53)))=1,
        ISODD(COUNT(_xlfn._xlws.SORT(_xlfn._xlws.FILTER($F$16:$F$23,($G$16:$G$23=$N53)*($F$16:$F$23&lt;=AE$51)))))),4),
_xlpm.Fundo,$L$8,
_xlpm.Ax,_xlfn.XLOOKUP(TRUE,($O5:AD5&lt;&gt;""),$O$3:AD$3,_xlpm.Fundo,,-1),
_xlpm.Bx,_xlfn.XLOOKUP(TRUE,(AF5:$AZ5&lt;&gt;""),AF$3:$AZ$3,_xlpm.Fundo,,1),
_xlpm.Cx,_xlfn.XLOOKUP(TRUE,($O5:AD5&lt;&gt;""),$O5:AD5,_xlpm.Fundo,,-1),
_xlpm.Dx,_xlfn.XLOOKUP(TRUE,(AF5:$AZ5&lt;&gt;""),AF5:$AZ5,_xlpm.Fundo,,1),
_xlpm.Xx,AE$3, _xlpm.Yx,PRODUCT(SUM(_xlpm.Dx,-_xlpm.Cx),1/SUM(_xlpm.Bx,-_xlpm.Ax))*SUM(_xlpm.Xx,-_xlpm.Ax)+_xlpm.Cx,
_xlpm.Ay,_xlfn.XLOOKUP(TRUE,(AE$4:AE4&lt;&gt;""),$N$4:$N4,_xlpm.Fundo,,-1),
_xlpm.By,_xlfn.XLOOKUP(TRUE,(AE6:AE$47&lt;&gt;""),$N6:$N$47,_xlpm.Fundo,,1),
_xlpm.Cy,_xlfn.XLOOKUP(TRUE,(AE$4:AE4&lt;&gt;""),AE$4:AE4,_xlpm.Fundo,,-1),
_xlpm.Dy,_xlfn.XLOOKUP(TRUE,(AE6:AE$47&lt;&gt;""),AE6:AE$47,_xlpm.Fundo,,1),
_xlpm.Xy,$N5, _xlpm.Yy,PRODUCT(SUM(_xlpm.Dy,-_xlpm.Cy),1/SUM(_xlpm.By,-_xlpm.Ay))*SUM(_xlpm.Xy,-_xlpm.Ay)+_xlpm.Cy,
_xlfn.IFS(IFERROR(ISODD(_xlpm.Borda),FALSE),_xlpm.Yy,
       IFERROR(ISEVEN(_xlpm.Borda),     FALSE),_xlpm.Yx,
      TRUE,"")))</f>
        <v>-9</v>
      </c>
      <c r="AF53" s="120" cm="1">
        <f t="array" ref="AF53">IF(AF5&lt;&gt;"",AF5,
_xlfn.LET(_xlpm.Borda,
_xlfn.IFS(
AND(COUNT(_xlfn._xlws.FILTER($F$3:$F$15,$F$3:$F$15=AF$51))&gt;=2,
    _xlfn.MAXIFS($G$3:$G$15,$F$3:$F$15,AF$51)&gt;=$N53, _xlfn.MINIFS($G$3:$G$15,$F$3:$F$15,AF$51)&lt;=$N53),1,
AND(COUNT(_xlfn._xlws.FILTER($G$3:$G$15,$G$3:$G$15=$N53))&gt;=2,
    _xlfn.MAXIFS($F$3:$F$15,$G$3:$G$15,$N53)&gt;=AF$51, _xlfn.MINIFS($F$3:$F$15,$G$3:$G$15,$N53)&lt;=AF$51),2,
OR(COUNT(_xlfn._xlws.FILTER($F$16:$F$23,($F$16:$F$23=AF$51)*($G$16:$G$23=$N53)))=1,
        ISODD(COUNT(_xlfn._xlws.SORT(_xlfn._xlws.FILTER($G$16:$G$23,($F$16:$F$23=AF$51)*($G$16:$G$23&lt;=$N53)))))),3,
OR(COUNT(_xlfn._xlws.FILTER($F$16:$F$23,($F$16:$F$23=AF$51)*($G$16:$G$23=$N53)))=1,
        ISODD(COUNT(_xlfn._xlws.SORT(_xlfn._xlws.FILTER($F$16:$F$23,($G$16:$G$23=$N53)*($F$16:$F$23&lt;=AF$51)))))),4),
_xlpm.Fundo,$L$8,
_xlpm.Ax,_xlfn.XLOOKUP(TRUE,($O5:AE5&lt;&gt;""),$O$3:AE$3,_xlpm.Fundo,,-1),
_xlpm.Bx,_xlfn.XLOOKUP(TRUE,(AG5:$AZ5&lt;&gt;""),AG$3:$AZ$3,_xlpm.Fundo,,1),
_xlpm.Cx,_xlfn.XLOOKUP(TRUE,($O5:AE5&lt;&gt;""),$O5:AE5,_xlpm.Fundo,,-1),
_xlpm.Dx,_xlfn.XLOOKUP(TRUE,(AG5:$AZ5&lt;&gt;""),AG5:$AZ5,_xlpm.Fundo,,1),
_xlpm.Xx,AF$3, _xlpm.Yx,PRODUCT(SUM(_xlpm.Dx,-_xlpm.Cx),1/SUM(_xlpm.Bx,-_xlpm.Ax))*SUM(_xlpm.Xx,-_xlpm.Ax)+_xlpm.Cx,
_xlpm.Ay,_xlfn.XLOOKUP(TRUE,(AF$4:AF4&lt;&gt;""),$N$4:$N4,_xlpm.Fundo,,-1),
_xlpm.By,_xlfn.XLOOKUP(TRUE,(AF6:AF$47&lt;&gt;""),$N6:$N$47,_xlpm.Fundo,,1),
_xlpm.Cy,_xlfn.XLOOKUP(TRUE,(AF$4:AF4&lt;&gt;""),AF$4:AF4,_xlpm.Fundo,,-1),
_xlpm.Dy,_xlfn.XLOOKUP(TRUE,(AF6:AF$47&lt;&gt;""),AF6:AF$47,_xlpm.Fundo,,1),
_xlpm.Xy,$N5, _xlpm.Yy,PRODUCT(SUM(_xlpm.Dy,-_xlpm.Cy),1/SUM(_xlpm.By,-_xlpm.Ay))*SUM(_xlpm.Xy,-_xlpm.Ay)+_xlpm.Cy,
_xlfn.IFS(IFERROR(ISODD(_xlpm.Borda),FALSE),_xlpm.Yy,
       IFERROR(ISEVEN(_xlpm.Borda),     FALSE),_xlpm.Yx,
      TRUE,"")))</f>
        <v>-9</v>
      </c>
      <c r="AG53" s="120" cm="1">
        <f t="array" ref="AG53">IF(AG5&lt;&gt;"",AG5,
_xlfn.LET(_xlpm.Borda,
_xlfn.IFS(
AND(COUNT(_xlfn._xlws.FILTER($F$3:$F$15,$F$3:$F$15=AG$51))&gt;=2,
    _xlfn.MAXIFS($G$3:$G$15,$F$3:$F$15,AG$51)&gt;=$N53, _xlfn.MINIFS($G$3:$G$15,$F$3:$F$15,AG$51)&lt;=$N53),1,
AND(COUNT(_xlfn._xlws.FILTER($G$3:$G$15,$G$3:$G$15=$N53))&gt;=2,
    _xlfn.MAXIFS($F$3:$F$15,$G$3:$G$15,$N53)&gt;=AG$51, _xlfn.MINIFS($F$3:$F$15,$G$3:$G$15,$N53)&lt;=AG$51),2,
OR(COUNT(_xlfn._xlws.FILTER($F$16:$F$23,($F$16:$F$23=AG$51)*($G$16:$G$23=$N53)))=1,
        ISODD(COUNT(_xlfn._xlws.SORT(_xlfn._xlws.FILTER($G$16:$G$23,($F$16:$F$23=AG$51)*($G$16:$G$23&lt;=$N53)))))),3,
OR(COUNT(_xlfn._xlws.FILTER($F$16:$F$23,($F$16:$F$23=AG$51)*($G$16:$G$23=$N53)))=1,
        ISODD(COUNT(_xlfn._xlws.SORT(_xlfn._xlws.FILTER($F$16:$F$23,($G$16:$G$23=$N53)*($F$16:$F$23&lt;=AG$51)))))),4),
_xlpm.Fundo,$L$8,
_xlpm.Ax,_xlfn.XLOOKUP(TRUE,($O5:AF5&lt;&gt;""),$O$3:AF$3,_xlpm.Fundo,,-1),
_xlpm.Bx,_xlfn.XLOOKUP(TRUE,(AH5:$AZ5&lt;&gt;""),AH$3:$AZ$3,_xlpm.Fundo,,1),
_xlpm.Cx,_xlfn.XLOOKUP(TRUE,($O5:AF5&lt;&gt;""),$O5:AF5,_xlpm.Fundo,,-1),
_xlpm.Dx,_xlfn.XLOOKUP(TRUE,(AH5:$AZ5&lt;&gt;""),AH5:$AZ5,_xlpm.Fundo,,1),
_xlpm.Xx,AG$3, _xlpm.Yx,PRODUCT(SUM(_xlpm.Dx,-_xlpm.Cx),1/SUM(_xlpm.Bx,-_xlpm.Ax))*SUM(_xlpm.Xx,-_xlpm.Ax)+_xlpm.Cx,
_xlpm.Ay,_xlfn.XLOOKUP(TRUE,(AG$4:AG4&lt;&gt;""),$N$4:$N4,_xlpm.Fundo,,-1),
_xlpm.By,_xlfn.XLOOKUP(TRUE,(AG6:AG$47&lt;&gt;""),$N6:$N$47,_xlpm.Fundo,,1),
_xlpm.Cy,_xlfn.XLOOKUP(TRUE,(AG$4:AG4&lt;&gt;""),AG$4:AG4,_xlpm.Fundo,,-1),
_xlpm.Dy,_xlfn.XLOOKUP(TRUE,(AG6:AG$47&lt;&gt;""),AG6:AG$47,_xlpm.Fundo,,1),
_xlpm.Xy,$N5, _xlpm.Yy,PRODUCT(SUM(_xlpm.Dy,-_xlpm.Cy),1/SUM(_xlpm.By,-_xlpm.Ay))*SUM(_xlpm.Xy,-_xlpm.Ay)+_xlpm.Cy,
_xlfn.IFS(IFERROR(ISODD(_xlpm.Borda),FALSE),_xlpm.Yy,
       IFERROR(ISEVEN(_xlpm.Borda),     FALSE),_xlpm.Yx,
      TRUE,"")))</f>
        <v>-9</v>
      </c>
      <c r="AH53" s="120" cm="1">
        <f t="array" ref="AH53">IF(AH5&lt;&gt;"",AH5,
_xlfn.LET(_xlpm.Borda,
_xlfn.IFS(
AND(COUNT(_xlfn._xlws.FILTER($F$3:$F$15,$F$3:$F$15=AH$51))&gt;=2,
    _xlfn.MAXIFS($G$3:$G$15,$F$3:$F$15,AH$51)&gt;=$N53, _xlfn.MINIFS($G$3:$G$15,$F$3:$F$15,AH$51)&lt;=$N53),1,
AND(COUNT(_xlfn._xlws.FILTER($G$3:$G$15,$G$3:$G$15=$N53))&gt;=2,
    _xlfn.MAXIFS($F$3:$F$15,$G$3:$G$15,$N53)&gt;=AH$51, _xlfn.MINIFS($F$3:$F$15,$G$3:$G$15,$N53)&lt;=AH$51),2,
OR(COUNT(_xlfn._xlws.FILTER($F$16:$F$23,($F$16:$F$23=AH$51)*($G$16:$G$23=$N53)))=1,
        ISODD(COUNT(_xlfn._xlws.SORT(_xlfn._xlws.FILTER($G$16:$G$23,($F$16:$F$23=AH$51)*($G$16:$G$23&lt;=$N53)))))),3,
OR(COUNT(_xlfn._xlws.FILTER($F$16:$F$23,($F$16:$F$23=AH$51)*($G$16:$G$23=$N53)))=1,
        ISODD(COUNT(_xlfn._xlws.SORT(_xlfn._xlws.FILTER($F$16:$F$23,($G$16:$G$23=$N53)*($F$16:$F$23&lt;=AH$51)))))),4),
_xlpm.Fundo,$L$8,
_xlpm.Ax,_xlfn.XLOOKUP(TRUE,($O5:AG5&lt;&gt;""),$O$3:AG$3,_xlpm.Fundo,,-1),
_xlpm.Bx,_xlfn.XLOOKUP(TRUE,(AI5:$AZ5&lt;&gt;""),AI$3:$AZ$3,_xlpm.Fundo,,1),
_xlpm.Cx,_xlfn.XLOOKUP(TRUE,($O5:AG5&lt;&gt;""),$O5:AG5,_xlpm.Fundo,,-1),
_xlpm.Dx,_xlfn.XLOOKUP(TRUE,(AI5:$AZ5&lt;&gt;""),AI5:$AZ5,_xlpm.Fundo,,1),
_xlpm.Xx,AH$3, _xlpm.Yx,PRODUCT(SUM(_xlpm.Dx,-_xlpm.Cx),1/SUM(_xlpm.Bx,-_xlpm.Ax))*SUM(_xlpm.Xx,-_xlpm.Ax)+_xlpm.Cx,
_xlpm.Ay,_xlfn.XLOOKUP(TRUE,(AH$4:AH4&lt;&gt;""),$N$4:$N4,_xlpm.Fundo,,-1),
_xlpm.By,_xlfn.XLOOKUP(TRUE,(AH6:AH$47&lt;&gt;""),$N6:$N$47,_xlpm.Fundo,,1),
_xlpm.Cy,_xlfn.XLOOKUP(TRUE,(AH$4:AH4&lt;&gt;""),AH$4:AH4,_xlpm.Fundo,,-1),
_xlpm.Dy,_xlfn.XLOOKUP(TRUE,(AH6:AH$47&lt;&gt;""),AH6:AH$47,_xlpm.Fundo,,1),
_xlpm.Xy,$N5, _xlpm.Yy,PRODUCT(SUM(_xlpm.Dy,-_xlpm.Cy),1/SUM(_xlpm.By,-_xlpm.Ay))*SUM(_xlpm.Xy,-_xlpm.Ay)+_xlpm.Cy,
_xlfn.IFS(IFERROR(ISODD(_xlpm.Borda),FALSE),_xlpm.Yy,
       IFERROR(ISEVEN(_xlpm.Borda),     FALSE),_xlpm.Yx,
      TRUE,"")))</f>
        <v>-9</v>
      </c>
      <c r="AI53" s="120" cm="1">
        <f t="array" ref="AI53">IF(AI5&lt;&gt;"",AI5,
_xlfn.LET(_xlpm.Borda,
_xlfn.IFS(
AND(COUNT(_xlfn._xlws.FILTER($F$3:$F$15,$F$3:$F$15=AI$51))&gt;=2,
    _xlfn.MAXIFS($G$3:$G$15,$F$3:$F$15,AI$51)&gt;=$N53, _xlfn.MINIFS($G$3:$G$15,$F$3:$F$15,AI$51)&lt;=$N53),1,
AND(COUNT(_xlfn._xlws.FILTER($G$3:$G$15,$G$3:$G$15=$N53))&gt;=2,
    _xlfn.MAXIFS($F$3:$F$15,$G$3:$G$15,$N53)&gt;=AI$51, _xlfn.MINIFS($F$3:$F$15,$G$3:$G$15,$N53)&lt;=AI$51),2,
OR(COUNT(_xlfn._xlws.FILTER($F$16:$F$23,($F$16:$F$23=AI$51)*($G$16:$G$23=$N53)))=1,
        ISODD(COUNT(_xlfn._xlws.SORT(_xlfn._xlws.FILTER($G$16:$G$23,($F$16:$F$23=AI$51)*($G$16:$G$23&lt;=$N53)))))),3,
OR(COUNT(_xlfn._xlws.FILTER($F$16:$F$23,($F$16:$F$23=AI$51)*($G$16:$G$23=$N53)))=1,
        ISODD(COUNT(_xlfn._xlws.SORT(_xlfn._xlws.FILTER($F$16:$F$23,($G$16:$G$23=$N53)*($F$16:$F$23&lt;=AI$51)))))),4),
_xlpm.Fundo,$L$8,
_xlpm.Ax,_xlfn.XLOOKUP(TRUE,($O5:AH5&lt;&gt;""),$O$3:AH$3,_xlpm.Fundo,,-1),
_xlpm.Bx,_xlfn.XLOOKUP(TRUE,(AJ5:$AZ5&lt;&gt;""),AJ$3:$AZ$3,_xlpm.Fundo,,1),
_xlpm.Cx,_xlfn.XLOOKUP(TRUE,($O5:AH5&lt;&gt;""),$O5:AH5,_xlpm.Fundo,,-1),
_xlpm.Dx,_xlfn.XLOOKUP(TRUE,(AJ5:$AZ5&lt;&gt;""),AJ5:$AZ5,_xlpm.Fundo,,1),
_xlpm.Xx,AI$3, _xlpm.Yx,PRODUCT(SUM(_xlpm.Dx,-_xlpm.Cx),1/SUM(_xlpm.Bx,-_xlpm.Ax))*SUM(_xlpm.Xx,-_xlpm.Ax)+_xlpm.Cx,
_xlpm.Ay,_xlfn.XLOOKUP(TRUE,(AI$4:AI4&lt;&gt;""),$N$4:$N4,_xlpm.Fundo,,-1),
_xlpm.By,_xlfn.XLOOKUP(TRUE,(AI6:AI$47&lt;&gt;""),$N6:$N$47,_xlpm.Fundo,,1),
_xlpm.Cy,_xlfn.XLOOKUP(TRUE,(AI$4:AI4&lt;&gt;""),AI$4:AI4,_xlpm.Fundo,,-1),
_xlpm.Dy,_xlfn.XLOOKUP(TRUE,(AI6:AI$47&lt;&gt;""),AI6:AI$47,_xlpm.Fundo,,1),
_xlpm.Xy,$N5, _xlpm.Yy,PRODUCT(SUM(_xlpm.Dy,-_xlpm.Cy),1/SUM(_xlpm.By,-_xlpm.Ay))*SUM(_xlpm.Xy,-_xlpm.Ay)+_xlpm.Cy,
_xlfn.IFS(IFERROR(ISODD(_xlpm.Borda),FALSE),_xlpm.Yy,
       IFERROR(ISEVEN(_xlpm.Borda),     FALSE),_xlpm.Yx,
      TRUE,"")))</f>
        <v>-9</v>
      </c>
      <c r="AJ53" s="120" cm="1">
        <f t="array" ref="AJ53">IF(AJ5&lt;&gt;"",AJ5,
_xlfn.LET(_xlpm.Borda,
_xlfn.IFS(
AND(COUNT(_xlfn._xlws.FILTER($F$3:$F$15,$F$3:$F$15=AJ$51))&gt;=2,
    _xlfn.MAXIFS($G$3:$G$15,$F$3:$F$15,AJ$51)&gt;=$N53, _xlfn.MINIFS($G$3:$G$15,$F$3:$F$15,AJ$51)&lt;=$N53),1,
AND(COUNT(_xlfn._xlws.FILTER($G$3:$G$15,$G$3:$G$15=$N53))&gt;=2,
    _xlfn.MAXIFS($F$3:$F$15,$G$3:$G$15,$N53)&gt;=AJ$51, _xlfn.MINIFS($F$3:$F$15,$G$3:$G$15,$N53)&lt;=AJ$51),2,
OR(COUNT(_xlfn._xlws.FILTER($F$16:$F$23,($F$16:$F$23=AJ$51)*($G$16:$G$23=$N53)))=1,
        ISODD(COUNT(_xlfn._xlws.SORT(_xlfn._xlws.FILTER($G$16:$G$23,($F$16:$F$23=AJ$51)*($G$16:$G$23&lt;=$N53)))))),3,
OR(COUNT(_xlfn._xlws.FILTER($F$16:$F$23,($F$16:$F$23=AJ$51)*($G$16:$G$23=$N53)))=1,
        ISODD(COUNT(_xlfn._xlws.SORT(_xlfn._xlws.FILTER($F$16:$F$23,($G$16:$G$23=$N53)*($F$16:$F$23&lt;=AJ$51)))))),4),
_xlpm.Fundo,$L$8,
_xlpm.Ax,_xlfn.XLOOKUP(TRUE,($O5:AI5&lt;&gt;""),$O$3:AI$3,_xlpm.Fundo,,-1),
_xlpm.Bx,_xlfn.XLOOKUP(TRUE,(AK5:$AZ5&lt;&gt;""),AK$3:$AZ$3,_xlpm.Fundo,,1),
_xlpm.Cx,_xlfn.XLOOKUP(TRUE,($O5:AI5&lt;&gt;""),$O5:AI5,_xlpm.Fundo,,-1),
_xlpm.Dx,_xlfn.XLOOKUP(TRUE,(AK5:$AZ5&lt;&gt;""),AK5:$AZ5,_xlpm.Fundo,,1),
_xlpm.Xx,AJ$3, _xlpm.Yx,PRODUCT(SUM(_xlpm.Dx,-_xlpm.Cx),1/SUM(_xlpm.Bx,-_xlpm.Ax))*SUM(_xlpm.Xx,-_xlpm.Ax)+_xlpm.Cx,
_xlpm.Ay,_xlfn.XLOOKUP(TRUE,(AJ$4:AJ4&lt;&gt;""),$N$4:$N4,_xlpm.Fundo,,-1),
_xlpm.By,_xlfn.XLOOKUP(TRUE,(AJ6:AJ$47&lt;&gt;""),$N6:$N$47,_xlpm.Fundo,,1),
_xlpm.Cy,_xlfn.XLOOKUP(TRUE,(AJ$4:AJ4&lt;&gt;""),AJ$4:AJ4,_xlpm.Fundo,,-1),
_xlpm.Dy,_xlfn.XLOOKUP(TRUE,(AJ6:AJ$47&lt;&gt;""),AJ6:AJ$47,_xlpm.Fundo,,1),
_xlpm.Xy,$N5, _xlpm.Yy,PRODUCT(SUM(_xlpm.Dy,-_xlpm.Cy),1/SUM(_xlpm.By,-_xlpm.Ay))*SUM(_xlpm.Xy,-_xlpm.Ay)+_xlpm.Cy,
_xlfn.IFS(IFERROR(ISODD(_xlpm.Borda),FALSE),_xlpm.Yy,
       IFERROR(ISEVEN(_xlpm.Borda),     FALSE),_xlpm.Yx,
      TRUE,"")))</f>
        <v>-9</v>
      </c>
      <c r="AK53" s="120" cm="1">
        <f t="array" ref="AK53">IF(AK5&lt;&gt;"",AK5,
_xlfn.LET(_xlpm.Borda,
_xlfn.IFS(
AND(COUNT(_xlfn._xlws.FILTER($F$3:$F$15,$F$3:$F$15=AK$51))&gt;=2,
    _xlfn.MAXIFS($G$3:$G$15,$F$3:$F$15,AK$51)&gt;=$N53, _xlfn.MINIFS($G$3:$G$15,$F$3:$F$15,AK$51)&lt;=$N53),1,
AND(COUNT(_xlfn._xlws.FILTER($G$3:$G$15,$G$3:$G$15=$N53))&gt;=2,
    _xlfn.MAXIFS($F$3:$F$15,$G$3:$G$15,$N53)&gt;=AK$51, _xlfn.MINIFS($F$3:$F$15,$G$3:$G$15,$N53)&lt;=AK$51),2,
OR(COUNT(_xlfn._xlws.FILTER($F$16:$F$23,($F$16:$F$23=AK$51)*($G$16:$G$23=$N53)))=1,
        ISODD(COUNT(_xlfn._xlws.SORT(_xlfn._xlws.FILTER($G$16:$G$23,($F$16:$F$23=AK$51)*($G$16:$G$23&lt;=$N53)))))),3,
OR(COUNT(_xlfn._xlws.FILTER($F$16:$F$23,($F$16:$F$23=AK$51)*($G$16:$G$23=$N53)))=1,
        ISODD(COUNT(_xlfn._xlws.SORT(_xlfn._xlws.FILTER($F$16:$F$23,($G$16:$G$23=$N53)*($F$16:$F$23&lt;=AK$51)))))),4),
_xlpm.Fundo,$L$8,
_xlpm.Ax,_xlfn.XLOOKUP(TRUE,($O5:AJ5&lt;&gt;""),$O$3:AJ$3,_xlpm.Fundo,,-1),
_xlpm.Bx,_xlfn.XLOOKUP(TRUE,(AL5:$AZ5&lt;&gt;""),AL$3:$AZ$3,_xlpm.Fundo,,1),
_xlpm.Cx,_xlfn.XLOOKUP(TRUE,($O5:AJ5&lt;&gt;""),$O5:AJ5,_xlpm.Fundo,,-1),
_xlpm.Dx,_xlfn.XLOOKUP(TRUE,(AL5:$AZ5&lt;&gt;""),AL5:$AZ5,_xlpm.Fundo,,1),
_xlpm.Xx,AK$3, _xlpm.Yx,PRODUCT(SUM(_xlpm.Dx,-_xlpm.Cx),1/SUM(_xlpm.Bx,-_xlpm.Ax))*SUM(_xlpm.Xx,-_xlpm.Ax)+_xlpm.Cx,
_xlpm.Ay,_xlfn.XLOOKUP(TRUE,(AK$4:AK4&lt;&gt;""),$N$4:$N4,_xlpm.Fundo,,-1),
_xlpm.By,_xlfn.XLOOKUP(TRUE,(AK6:AK$47&lt;&gt;""),$N6:$N$47,_xlpm.Fundo,,1),
_xlpm.Cy,_xlfn.XLOOKUP(TRUE,(AK$4:AK4&lt;&gt;""),AK$4:AK4,_xlpm.Fundo,,-1),
_xlpm.Dy,_xlfn.XLOOKUP(TRUE,(AK6:AK$47&lt;&gt;""),AK6:AK$47,_xlpm.Fundo,,1),
_xlpm.Xy,$N5, _xlpm.Yy,PRODUCT(SUM(_xlpm.Dy,-_xlpm.Cy),1/SUM(_xlpm.By,-_xlpm.Ay))*SUM(_xlpm.Xy,-_xlpm.Ay)+_xlpm.Cy,
_xlfn.IFS(IFERROR(ISODD(_xlpm.Borda),FALSE),_xlpm.Yy,
       IFERROR(ISEVEN(_xlpm.Borda),     FALSE),_xlpm.Yx,
      TRUE,"")))</f>
        <v>-9</v>
      </c>
      <c r="AL53" s="120" cm="1">
        <f t="array" ref="AL53">IF(AL5&lt;&gt;"",AL5,
_xlfn.LET(_xlpm.Borda,
_xlfn.IFS(
AND(COUNT(_xlfn._xlws.FILTER($F$3:$F$15,$F$3:$F$15=AL$51))&gt;=2,
    _xlfn.MAXIFS($G$3:$G$15,$F$3:$F$15,AL$51)&gt;=$N53, _xlfn.MINIFS($G$3:$G$15,$F$3:$F$15,AL$51)&lt;=$N53),1,
AND(COUNT(_xlfn._xlws.FILTER($G$3:$G$15,$G$3:$G$15=$N53))&gt;=2,
    _xlfn.MAXIFS($F$3:$F$15,$G$3:$G$15,$N53)&gt;=AL$51, _xlfn.MINIFS($F$3:$F$15,$G$3:$G$15,$N53)&lt;=AL$51),2,
OR(COUNT(_xlfn._xlws.FILTER($F$16:$F$23,($F$16:$F$23=AL$51)*($G$16:$G$23=$N53)))=1,
        ISODD(COUNT(_xlfn._xlws.SORT(_xlfn._xlws.FILTER($G$16:$G$23,($F$16:$F$23=AL$51)*($G$16:$G$23&lt;=$N53)))))),3,
OR(COUNT(_xlfn._xlws.FILTER($F$16:$F$23,($F$16:$F$23=AL$51)*($G$16:$G$23=$N53)))=1,
        ISODD(COUNT(_xlfn._xlws.SORT(_xlfn._xlws.FILTER($F$16:$F$23,($G$16:$G$23=$N53)*($F$16:$F$23&lt;=AL$51)))))),4),
_xlpm.Fundo,$L$8,
_xlpm.Ax,_xlfn.XLOOKUP(TRUE,($O5:AK5&lt;&gt;""),$O$3:AK$3,_xlpm.Fundo,,-1),
_xlpm.Bx,_xlfn.XLOOKUP(TRUE,(AM5:$AZ5&lt;&gt;""),AM$3:$AZ$3,_xlpm.Fundo,,1),
_xlpm.Cx,_xlfn.XLOOKUP(TRUE,($O5:AK5&lt;&gt;""),$O5:AK5,_xlpm.Fundo,,-1),
_xlpm.Dx,_xlfn.XLOOKUP(TRUE,(AM5:$AZ5&lt;&gt;""),AM5:$AZ5,_xlpm.Fundo,,1),
_xlpm.Xx,AL$3, _xlpm.Yx,PRODUCT(SUM(_xlpm.Dx,-_xlpm.Cx),1/SUM(_xlpm.Bx,-_xlpm.Ax))*SUM(_xlpm.Xx,-_xlpm.Ax)+_xlpm.Cx,
_xlpm.Ay,_xlfn.XLOOKUP(TRUE,(AL$4:AL4&lt;&gt;""),$N$4:$N4,_xlpm.Fundo,,-1),
_xlpm.By,_xlfn.XLOOKUP(TRUE,(AL6:AL$47&lt;&gt;""),$N6:$N$47,_xlpm.Fundo,,1),
_xlpm.Cy,_xlfn.XLOOKUP(TRUE,(AL$4:AL4&lt;&gt;""),AL$4:AL4,_xlpm.Fundo,,-1),
_xlpm.Dy,_xlfn.XLOOKUP(TRUE,(AL6:AL$47&lt;&gt;""),AL6:AL$47,_xlpm.Fundo,,1),
_xlpm.Xy,$N5, _xlpm.Yy,PRODUCT(SUM(_xlpm.Dy,-_xlpm.Cy),1/SUM(_xlpm.By,-_xlpm.Ay))*SUM(_xlpm.Xy,-_xlpm.Ay)+_xlpm.Cy,
_xlfn.IFS(IFERROR(ISODD(_xlpm.Borda),FALSE),_xlpm.Yy,
       IFERROR(ISEVEN(_xlpm.Borda),     FALSE),_xlpm.Yx,
      TRUE,"")))</f>
        <v>-9</v>
      </c>
      <c r="AM53" s="120" cm="1">
        <f t="array" ref="AM53">IF(AM5&lt;&gt;"",AM5,
_xlfn.LET(_xlpm.Borda,
_xlfn.IFS(
AND(COUNT(_xlfn._xlws.FILTER($F$3:$F$15,$F$3:$F$15=AM$51))&gt;=2,
    _xlfn.MAXIFS($G$3:$G$15,$F$3:$F$15,AM$51)&gt;=$N53, _xlfn.MINIFS($G$3:$G$15,$F$3:$F$15,AM$51)&lt;=$N53),1,
AND(COUNT(_xlfn._xlws.FILTER($G$3:$G$15,$G$3:$G$15=$N53))&gt;=2,
    _xlfn.MAXIFS($F$3:$F$15,$G$3:$G$15,$N53)&gt;=AM$51, _xlfn.MINIFS($F$3:$F$15,$G$3:$G$15,$N53)&lt;=AM$51),2,
OR(COUNT(_xlfn._xlws.FILTER($F$16:$F$23,($F$16:$F$23=AM$51)*($G$16:$G$23=$N53)))=1,
        ISODD(COUNT(_xlfn._xlws.SORT(_xlfn._xlws.FILTER($G$16:$G$23,($F$16:$F$23=AM$51)*($G$16:$G$23&lt;=$N53)))))),3,
OR(COUNT(_xlfn._xlws.FILTER($F$16:$F$23,($F$16:$F$23=AM$51)*($G$16:$G$23=$N53)))=1,
        ISODD(COUNT(_xlfn._xlws.SORT(_xlfn._xlws.FILTER($F$16:$F$23,($G$16:$G$23=$N53)*($F$16:$F$23&lt;=AM$51)))))),4),
_xlpm.Fundo,$L$8,
_xlpm.Ax,_xlfn.XLOOKUP(TRUE,($O5:AL5&lt;&gt;""),$O$3:AL$3,_xlpm.Fundo,,-1),
_xlpm.Bx,_xlfn.XLOOKUP(TRUE,(AN5:$AZ5&lt;&gt;""),AN$3:$AZ$3,_xlpm.Fundo,,1),
_xlpm.Cx,_xlfn.XLOOKUP(TRUE,($O5:AL5&lt;&gt;""),$O5:AL5,_xlpm.Fundo,,-1),
_xlpm.Dx,_xlfn.XLOOKUP(TRUE,(AN5:$AZ5&lt;&gt;""),AN5:$AZ5,_xlpm.Fundo,,1),
_xlpm.Xx,AM$3, _xlpm.Yx,PRODUCT(SUM(_xlpm.Dx,-_xlpm.Cx),1/SUM(_xlpm.Bx,-_xlpm.Ax))*SUM(_xlpm.Xx,-_xlpm.Ax)+_xlpm.Cx,
_xlpm.Ay,_xlfn.XLOOKUP(TRUE,(AM$4:AM4&lt;&gt;""),$N$4:$N4,_xlpm.Fundo,,-1),
_xlpm.By,_xlfn.XLOOKUP(TRUE,(AM6:AM$47&lt;&gt;""),$N6:$N$47,_xlpm.Fundo,,1),
_xlpm.Cy,_xlfn.XLOOKUP(TRUE,(AM$4:AM4&lt;&gt;""),AM$4:AM4,_xlpm.Fundo,,-1),
_xlpm.Dy,_xlfn.XLOOKUP(TRUE,(AM6:AM$47&lt;&gt;""),AM6:AM$47,_xlpm.Fundo,,1),
_xlpm.Xy,$N5, _xlpm.Yy,PRODUCT(SUM(_xlpm.Dy,-_xlpm.Cy),1/SUM(_xlpm.By,-_xlpm.Ay))*SUM(_xlpm.Xy,-_xlpm.Ay)+_xlpm.Cy,
_xlfn.IFS(IFERROR(ISODD(_xlpm.Borda),FALSE),_xlpm.Yy,
       IFERROR(ISEVEN(_xlpm.Borda),     FALSE),_xlpm.Yx,
      TRUE,"")))</f>
        <v>-9</v>
      </c>
      <c r="AN53" s="120" cm="1">
        <f t="array" ref="AN53">IF(AN5&lt;&gt;"",AN5,
_xlfn.LET(_xlpm.Borda,
_xlfn.IFS(
AND(COUNT(_xlfn._xlws.FILTER($F$3:$F$15,$F$3:$F$15=AN$51))&gt;=2,
    _xlfn.MAXIFS($G$3:$G$15,$F$3:$F$15,AN$51)&gt;=$N53, _xlfn.MINIFS($G$3:$G$15,$F$3:$F$15,AN$51)&lt;=$N53),1,
AND(COUNT(_xlfn._xlws.FILTER($G$3:$G$15,$G$3:$G$15=$N53))&gt;=2,
    _xlfn.MAXIFS($F$3:$F$15,$G$3:$G$15,$N53)&gt;=AN$51, _xlfn.MINIFS($F$3:$F$15,$G$3:$G$15,$N53)&lt;=AN$51),2,
OR(COUNT(_xlfn._xlws.FILTER($F$16:$F$23,($F$16:$F$23=AN$51)*($G$16:$G$23=$N53)))=1,
        ISODD(COUNT(_xlfn._xlws.SORT(_xlfn._xlws.FILTER($G$16:$G$23,($F$16:$F$23=AN$51)*($G$16:$G$23&lt;=$N53)))))),3,
OR(COUNT(_xlfn._xlws.FILTER($F$16:$F$23,($F$16:$F$23=AN$51)*($G$16:$G$23=$N53)))=1,
        ISODD(COUNT(_xlfn._xlws.SORT(_xlfn._xlws.FILTER($F$16:$F$23,($G$16:$G$23=$N53)*($F$16:$F$23&lt;=AN$51)))))),4),
_xlpm.Fundo,$L$8,
_xlpm.Ax,_xlfn.XLOOKUP(TRUE,($O5:AM5&lt;&gt;""),$O$3:AM$3,_xlpm.Fundo,,-1),
_xlpm.Bx,_xlfn.XLOOKUP(TRUE,(AO5:$AZ5&lt;&gt;""),AO$3:$AZ$3,_xlpm.Fundo,,1),
_xlpm.Cx,_xlfn.XLOOKUP(TRUE,($O5:AM5&lt;&gt;""),$O5:AM5,_xlpm.Fundo,,-1),
_xlpm.Dx,_xlfn.XLOOKUP(TRUE,(AO5:$AZ5&lt;&gt;""),AO5:$AZ5,_xlpm.Fundo,,1),
_xlpm.Xx,AN$3, _xlpm.Yx,PRODUCT(SUM(_xlpm.Dx,-_xlpm.Cx),1/SUM(_xlpm.Bx,-_xlpm.Ax))*SUM(_xlpm.Xx,-_xlpm.Ax)+_xlpm.Cx,
_xlpm.Ay,_xlfn.XLOOKUP(TRUE,(AN$4:AN4&lt;&gt;""),$N$4:$N4,_xlpm.Fundo,,-1),
_xlpm.By,_xlfn.XLOOKUP(TRUE,(AN6:AN$47&lt;&gt;""),$N6:$N$47,_xlpm.Fundo,,1),
_xlpm.Cy,_xlfn.XLOOKUP(TRUE,(AN$4:AN4&lt;&gt;""),AN$4:AN4,_xlpm.Fundo,,-1),
_xlpm.Dy,_xlfn.XLOOKUP(TRUE,(AN6:AN$47&lt;&gt;""),AN6:AN$47,_xlpm.Fundo,,1),
_xlpm.Xy,$N5, _xlpm.Yy,PRODUCT(SUM(_xlpm.Dy,-_xlpm.Cy),1/SUM(_xlpm.By,-_xlpm.Ay))*SUM(_xlpm.Xy,-_xlpm.Ay)+_xlpm.Cy,
_xlfn.IFS(IFERROR(ISODD(_xlpm.Borda),FALSE),_xlpm.Yy,
       IFERROR(ISEVEN(_xlpm.Borda),     FALSE),_xlpm.Yx,
      TRUE,"")))</f>
        <v>-9</v>
      </c>
      <c r="AO53" s="120" cm="1">
        <f t="array" ref="AO53">IF(AO5&lt;&gt;"",AO5,
_xlfn.LET(_xlpm.Borda,
_xlfn.IFS(
AND(COUNT(_xlfn._xlws.FILTER($F$3:$F$15,$F$3:$F$15=AO$51))&gt;=2,
    _xlfn.MAXIFS($G$3:$G$15,$F$3:$F$15,AO$51)&gt;=$N53, _xlfn.MINIFS($G$3:$G$15,$F$3:$F$15,AO$51)&lt;=$N53),1,
AND(COUNT(_xlfn._xlws.FILTER($G$3:$G$15,$G$3:$G$15=$N53))&gt;=2,
    _xlfn.MAXIFS($F$3:$F$15,$G$3:$G$15,$N53)&gt;=AO$51, _xlfn.MINIFS($F$3:$F$15,$G$3:$G$15,$N53)&lt;=AO$51),2,
OR(COUNT(_xlfn._xlws.FILTER($F$16:$F$23,($F$16:$F$23=AO$51)*($G$16:$G$23=$N53)))=1,
        ISODD(COUNT(_xlfn._xlws.SORT(_xlfn._xlws.FILTER($G$16:$G$23,($F$16:$F$23=AO$51)*($G$16:$G$23&lt;=$N53)))))),3,
OR(COUNT(_xlfn._xlws.FILTER($F$16:$F$23,($F$16:$F$23=AO$51)*($G$16:$G$23=$N53)))=1,
        ISODD(COUNT(_xlfn._xlws.SORT(_xlfn._xlws.FILTER($F$16:$F$23,($G$16:$G$23=$N53)*($F$16:$F$23&lt;=AO$51)))))),4),
_xlpm.Fundo,$L$8,
_xlpm.Ax,_xlfn.XLOOKUP(TRUE,($O5:AN5&lt;&gt;""),$O$3:AN$3,_xlpm.Fundo,,-1),
_xlpm.Bx,_xlfn.XLOOKUP(TRUE,(AP5:$AZ5&lt;&gt;""),AP$3:$AZ$3,_xlpm.Fundo,,1),
_xlpm.Cx,_xlfn.XLOOKUP(TRUE,($O5:AN5&lt;&gt;""),$O5:AN5,_xlpm.Fundo,,-1),
_xlpm.Dx,_xlfn.XLOOKUP(TRUE,(AP5:$AZ5&lt;&gt;""),AP5:$AZ5,_xlpm.Fundo,,1),
_xlpm.Xx,AO$3, _xlpm.Yx,PRODUCT(SUM(_xlpm.Dx,-_xlpm.Cx),1/SUM(_xlpm.Bx,-_xlpm.Ax))*SUM(_xlpm.Xx,-_xlpm.Ax)+_xlpm.Cx,
_xlpm.Ay,_xlfn.XLOOKUP(TRUE,(AO$4:AO4&lt;&gt;""),$N$4:$N4,_xlpm.Fundo,,-1),
_xlpm.By,_xlfn.XLOOKUP(TRUE,(AO6:AO$47&lt;&gt;""),$N6:$N$47,_xlpm.Fundo,,1),
_xlpm.Cy,_xlfn.XLOOKUP(TRUE,(AO$4:AO4&lt;&gt;""),AO$4:AO4,_xlpm.Fundo,,-1),
_xlpm.Dy,_xlfn.XLOOKUP(TRUE,(AO6:AO$47&lt;&gt;""),AO6:AO$47,_xlpm.Fundo,,1),
_xlpm.Xy,$N5, _xlpm.Yy,PRODUCT(SUM(_xlpm.Dy,-_xlpm.Cy),1/SUM(_xlpm.By,-_xlpm.Ay))*SUM(_xlpm.Xy,-_xlpm.Ay)+_xlpm.Cy,
_xlfn.IFS(IFERROR(ISODD(_xlpm.Borda),FALSE),_xlpm.Yy,
       IFERROR(ISEVEN(_xlpm.Borda),     FALSE),_xlpm.Yx,
      TRUE,"")))</f>
        <v>-9</v>
      </c>
      <c r="AP53" s="120" cm="1">
        <f t="array" ref="AP53">IF(AP5&lt;&gt;"",AP5,
_xlfn.LET(_xlpm.Borda,
_xlfn.IFS(
AND(COUNT(_xlfn._xlws.FILTER($F$3:$F$15,$F$3:$F$15=AP$51))&gt;=2,
    _xlfn.MAXIFS($G$3:$G$15,$F$3:$F$15,AP$51)&gt;=$N53, _xlfn.MINIFS($G$3:$G$15,$F$3:$F$15,AP$51)&lt;=$N53),1,
AND(COUNT(_xlfn._xlws.FILTER($G$3:$G$15,$G$3:$G$15=$N53))&gt;=2,
    _xlfn.MAXIFS($F$3:$F$15,$G$3:$G$15,$N53)&gt;=AP$51, _xlfn.MINIFS($F$3:$F$15,$G$3:$G$15,$N53)&lt;=AP$51),2,
OR(COUNT(_xlfn._xlws.FILTER($F$16:$F$23,($F$16:$F$23=AP$51)*($G$16:$G$23=$N53)))=1,
        ISODD(COUNT(_xlfn._xlws.SORT(_xlfn._xlws.FILTER($G$16:$G$23,($F$16:$F$23=AP$51)*($G$16:$G$23&lt;=$N53)))))),3,
OR(COUNT(_xlfn._xlws.FILTER($F$16:$F$23,($F$16:$F$23=AP$51)*($G$16:$G$23=$N53)))=1,
        ISODD(COUNT(_xlfn._xlws.SORT(_xlfn._xlws.FILTER($F$16:$F$23,($G$16:$G$23=$N53)*($F$16:$F$23&lt;=AP$51)))))),4),
_xlpm.Fundo,$L$8,
_xlpm.Ax,_xlfn.XLOOKUP(TRUE,($O5:AO5&lt;&gt;""),$O$3:AO$3,_xlpm.Fundo,,-1),
_xlpm.Bx,_xlfn.XLOOKUP(TRUE,(AQ5:$AZ5&lt;&gt;""),AQ$3:$AZ$3,_xlpm.Fundo,,1),
_xlpm.Cx,_xlfn.XLOOKUP(TRUE,($O5:AO5&lt;&gt;""),$O5:AO5,_xlpm.Fundo,,-1),
_xlpm.Dx,_xlfn.XLOOKUP(TRUE,(AQ5:$AZ5&lt;&gt;""),AQ5:$AZ5,_xlpm.Fundo,,1),
_xlpm.Xx,AP$3, _xlpm.Yx,PRODUCT(SUM(_xlpm.Dx,-_xlpm.Cx),1/SUM(_xlpm.Bx,-_xlpm.Ax))*SUM(_xlpm.Xx,-_xlpm.Ax)+_xlpm.Cx,
_xlpm.Ay,_xlfn.XLOOKUP(TRUE,(AP$4:AP4&lt;&gt;""),$N$4:$N4,_xlpm.Fundo,,-1),
_xlpm.By,_xlfn.XLOOKUP(TRUE,(AP6:AP$47&lt;&gt;""),$N6:$N$47,_xlpm.Fundo,,1),
_xlpm.Cy,_xlfn.XLOOKUP(TRUE,(AP$4:AP4&lt;&gt;""),AP$4:AP4,_xlpm.Fundo,,-1),
_xlpm.Dy,_xlfn.XLOOKUP(TRUE,(AP6:AP$47&lt;&gt;""),AP6:AP$47,_xlpm.Fundo,,1),
_xlpm.Xy,$N5, _xlpm.Yy,PRODUCT(SUM(_xlpm.Dy,-_xlpm.Cy),1/SUM(_xlpm.By,-_xlpm.Ay))*SUM(_xlpm.Xy,-_xlpm.Ay)+_xlpm.Cy,
_xlfn.IFS(IFERROR(ISODD(_xlpm.Borda),FALSE),_xlpm.Yy,
       IFERROR(ISEVEN(_xlpm.Borda),     FALSE),_xlpm.Yx,
      TRUE,"")))</f>
        <v>-9</v>
      </c>
      <c r="AQ53" s="120" cm="1">
        <f t="array" ref="AQ53">IF(AQ5&lt;&gt;"",AQ5,
_xlfn.LET(_xlpm.Borda,
_xlfn.IFS(
AND(COUNT(_xlfn._xlws.FILTER($F$3:$F$15,$F$3:$F$15=AQ$51))&gt;=2,
    _xlfn.MAXIFS($G$3:$G$15,$F$3:$F$15,AQ$51)&gt;=$N53, _xlfn.MINIFS($G$3:$G$15,$F$3:$F$15,AQ$51)&lt;=$N53),1,
AND(COUNT(_xlfn._xlws.FILTER($G$3:$G$15,$G$3:$G$15=$N53))&gt;=2,
    _xlfn.MAXIFS($F$3:$F$15,$G$3:$G$15,$N53)&gt;=AQ$51, _xlfn.MINIFS($F$3:$F$15,$G$3:$G$15,$N53)&lt;=AQ$51),2,
OR(COUNT(_xlfn._xlws.FILTER($F$16:$F$23,($F$16:$F$23=AQ$51)*($G$16:$G$23=$N53)))=1,
        ISODD(COUNT(_xlfn._xlws.SORT(_xlfn._xlws.FILTER($G$16:$G$23,($F$16:$F$23=AQ$51)*($G$16:$G$23&lt;=$N53)))))),3,
OR(COUNT(_xlfn._xlws.FILTER($F$16:$F$23,($F$16:$F$23=AQ$51)*($G$16:$G$23=$N53)))=1,
        ISODD(COUNT(_xlfn._xlws.SORT(_xlfn._xlws.FILTER($F$16:$F$23,($G$16:$G$23=$N53)*($F$16:$F$23&lt;=AQ$51)))))),4),
_xlpm.Fundo,$L$8,
_xlpm.Ax,_xlfn.XLOOKUP(TRUE,($O5:AP5&lt;&gt;""),$O$3:AP$3,_xlpm.Fundo,,-1),
_xlpm.Bx,_xlfn.XLOOKUP(TRUE,(AR5:$AZ5&lt;&gt;""),AR$3:$AZ$3,_xlpm.Fundo,,1),
_xlpm.Cx,_xlfn.XLOOKUP(TRUE,($O5:AP5&lt;&gt;""),$O5:AP5,_xlpm.Fundo,,-1),
_xlpm.Dx,_xlfn.XLOOKUP(TRUE,(AR5:$AZ5&lt;&gt;""),AR5:$AZ5,_xlpm.Fundo,,1),
_xlpm.Xx,AQ$3, _xlpm.Yx,PRODUCT(SUM(_xlpm.Dx,-_xlpm.Cx),1/SUM(_xlpm.Bx,-_xlpm.Ax))*SUM(_xlpm.Xx,-_xlpm.Ax)+_xlpm.Cx,
_xlpm.Ay,_xlfn.XLOOKUP(TRUE,(AQ$4:AQ4&lt;&gt;""),$N$4:$N4,_xlpm.Fundo,,-1),
_xlpm.By,_xlfn.XLOOKUP(TRUE,(AQ6:AQ$47&lt;&gt;""),$N6:$N$47,_xlpm.Fundo,,1),
_xlpm.Cy,_xlfn.XLOOKUP(TRUE,(AQ$4:AQ4&lt;&gt;""),AQ$4:AQ4,_xlpm.Fundo,,-1),
_xlpm.Dy,_xlfn.XLOOKUP(TRUE,(AQ6:AQ$47&lt;&gt;""),AQ6:AQ$47,_xlpm.Fundo,,1),
_xlpm.Xy,$N5, _xlpm.Yy,PRODUCT(SUM(_xlpm.Dy,-_xlpm.Cy),1/SUM(_xlpm.By,-_xlpm.Ay))*SUM(_xlpm.Xy,-_xlpm.Ay)+_xlpm.Cy,
_xlfn.IFS(IFERROR(ISODD(_xlpm.Borda),FALSE),_xlpm.Yy,
       IFERROR(ISEVEN(_xlpm.Borda),     FALSE),_xlpm.Yx,
      TRUE,"")))</f>
        <v>-9</v>
      </c>
      <c r="AR53" s="120" cm="1">
        <f t="array" ref="AR53">IF(AR5&lt;&gt;"",AR5,
_xlfn.LET(_xlpm.Borda,
_xlfn.IFS(
AND(COUNT(_xlfn._xlws.FILTER($F$3:$F$15,$F$3:$F$15=AR$51))&gt;=2,
    _xlfn.MAXIFS($G$3:$G$15,$F$3:$F$15,AR$51)&gt;=$N53, _xlfn.MINIFS($G$3:$G$15,$F$3:$F$15,AR$51)&lt;=$N53),1,
AND(COUNT(_xlfn._xlws.FILTER($G$3:$G$15,$G$3:$G$15=$N53))&gt;=2,
    _xlfn.MAXIFS($F$3:$F$15,$G$3:$G$15,$N53)&gt;=AR$51, _xlfn.MINIFS($F$3:$F$15,$G$3:$G$15,$N53)&lt;=AR$51),2,
OR(COUNT(_xlfn._xlws.FILTER($F$16:$F$23,($F$16:$F$23=AR$51)*($G$16:$G$23=$N53)))=1,
        ISODD(COUNT(_xlfn._xlws.SORT(_xlfn._xlws.FILTER($G$16:$G$23,($F$16:$F$23=AR$51)*($G$16:$G$23&lt;=$N53)))))),3,
OR(COUNT(_xlfn._xlws.FILTER($F$16:$F$23,($F$16:$F$23=AR$51)*($G$16:$G$23=$N53)))=1,
        ISODD(COUNT(_xlfn._xlws.SORT(_xlfn._xlws.FILTER($F$16:$F$23,($G$16:$G$23=$N53)*($F$16:$F$23&lt;=AR$51)))))),4),
_xlpm.Fundo,$L$8,
_xlpm.Ax,_xlfn.XLOOKUP(TRUE,($O5:AQ5&lt;&gt;""),$O$3:AQ$3,_xlpm.Fundo,,-1),
_xlpm.Bx,_xlfn.XLOOKUP(TRUE,(AS5:$AZ5&lt;&gt;""),AS$3:$AZ$3,_xlpm.Fundo,,1),
_xlpm.Cx,_xlfn.XLOOKUP(TRUE,($O5:AQ5&lt;&gt;""),$O5:AQ5,_xlpm.Fundo,,-1),
_xlpm.Dx,_xlfn.XLOOKUP(TRUE,(AS5:$AZ5&lt;&gt;""),AS5:$AZ5,_xlpm.Fundo,,1),
_xlpm.Xx,AR$3, _xlpm.Yx,PRODUCT(SUM(_xlpm.Dx,-_xlpm.Cx),1/SUM(_xlpm.Bx,-_xlpm.Ax))*SUM(_xlpm.Xx,-_xlpm.Ax)+_xlpm.Cx,
_xlpm.Ay,_xlfn.XLOOKUP(TRUE,(AR$4:AR4&lt;&gt;""),$N$4:$N4,_xlpm.Fundo,,-1),
_xlpm.By,_xlfn.XLOOKUP(TRUE,(AR6:AR$47&lt;&gt;""),$N6:$N$47,_xlpm.Fundo,,1),
_xlpm.Cy,_xlfn.XLOOKUP(TRUE,(AR$4:AR4&lt;&gt;""),AR$4:AR4,_xlpm.Fundo,,-1),
_xlpm.Dy,_xlfn.XLOOKUP(TRUE,(AR6:AR$47&lt;&gt;""),AR6:AR$47,_xlpm.Fundo,,1),
_xlpm.Xy,$N5, _xlpm.Yy,PRODUCT(SUM(_xlpm.Dy,-_xlpm.Cy),1/SUM(_xlpm.By,-_xlpm.Ay))*SUM(_xlpm.Xy,-_xlpm.Ay)+_xlpm.Cy,
_xlfn.IFS(IFERROR(ISODD(_xlpm.Borda),FALSE),_xlpm.Yy,
       IFERROR(ISEVEN(_xlpm.Borda),     FALSE),_xlpm.Yx,
      TRUE,"")))</f>
        <v>-9</v>
      </c>
      <c r="AS53" s="120" cm="1">
        <f t="array" ref="AS53">IF(AS5&lt;&gt;"",AS5,
_xlfn.LET(_xlpm.Borda,
_xlfn.IFS(
AND(COUNT(_xlfn._xlws.FILTER($F$3:$F$15,$F$3:$F$15=AS$51))&gt;=2,
    _xlfn.MAXIFS($G$3:$G$15,$F$3:$F$15,AS$51)&gt;=$N53, _xlfn.MINIFS($G$3:$G$15,$F$3:$F$15,AS$51)&lt;=$N53),1,
AND(COUNT(_xlfn._xlws.FILTER($G$3:$G$15,$G$3:$G$15=$N53))&gt;=2,
    _xlfn.MAXIFS($F$3:$F$15,$G$3:$G$15,$N53)&gt;=AS$51, _xlfn.MINIFS($F$3:$F$15,$G$3:$G$15,$N53)&lt;=AS$51),2,
OR(COUNT(_xlfn._xlws.FILTER($F$16:$F$23,($F$16:$F$23=AS$51)*($G$16:$G$23=$N53)))=1,
        ISODD(COUNT(_xlfn._xlws.SORT(_xlfn._xlws.FILTER($G$16:$G$23,($F$16:$F$23=AS$51)*($G$16:$G$23&lt;=$N53)))))),3,
OR(COUNT(_xlfn._xlws.FILTER($F$16:$F$23,($F$16:$F$23=AS$51)*($G$16:$G$23=$N53)))=1,
        ISODD(COUNT(_xlfn._xlws.SORT(_xlfn._xlws.FILTER($F$16:$F$23,($G$16:$G$23=$N53)*($F$16:$F$23&lt;=AS$51)))))),4),
_xlpm.Fundo,$L$8,
_xlpm.Ax,_xlfn.XLOOKUP(TRUE,($O5:AR5&lt;&gt;""),$O$3:AR$3,_xlpm.Fundo,,-1),
_xlpm.Bx,_xlfn.XLOOKUP(TRUE,(AT5:$AZ5&lt;&gt;""),AT$3:$AZ$3,_xlpm.Fundo,,1),
_xlpm.Cx,_xlfn.XLOOKUP(TRUE,($O5:AR5&lt;&gt;""),$O5:AR5,_xlpm.Fundo,,-1),
_xlpm.Dx,_xlfn.XLOOKUP(TRUE,(AT5:$AZ5&lt;&gt;""),AT5:$AZ5,_xlpm.Fundo,,1),
_xlpm.Xx,AS$3, _xlpm.Yx,PRODUCT(SUM(_xlpm.Dx,-_xlpm.Cx),1/SUM(_xlpm.Bx,-_xlpm.Ax))*SUM(_xlpm.Xx,-_xlpm.Ax)+_xlpm.Cx,
_xlpm.Ay,_xlfn.XLOOKUP(TRUE,(AS$4:AS4&lt;&gt;""),$N$4:$N4,_xlpm.Fundo,,-1),
_xlpm.By,_xlfn.XLOOKUP(TRUE,(AS6:AS$47&lt;&gt;""),$N6:$N$47,_xlpm.Fundo,,1),
_xlpm.Cy,_xlfn.XLOOKUP(TRUE,(AS$4:AS4&lt;&gt;""),AS$4:AS4,_xlpm.Fundo,,-1),
_xlpm.Dy,_xlfn.XLOOKUP(TRUE,(AS6:AS$47&lt;&gt;""),AS6:AS$47,_xlpm.Fundo,,1),
_xlpm.Xy,$N5, _xlpm.Yy,PRODUCT(SUM(_xlpm.Dy,-_xlpm.Cy),1/SUM(_xlpm.By,-_xlpm.Ay))*SUM(_xlpm.Xy,-_xlpm.Ay)+_xlpm.Cy,
_xlfn.IFS(IFERROR(ISODD(_xlpm.Borda),FALSE),_xlpm.Yy,
       IFERROR(ISEVEN(_xlpm.Borda),     FALSE),_xlpm.Yx,
      TRUE,"")))</f>
        <v>-9</v>
      </c>
      <c r="AT53" s="120" cm="1">
        <f t="array" ref="AT53">IF(AT5&lt;&gt;"",AT5,
_xlfn.LET(_xlpm.Borda,
_xlfn.IFS(
AND(COUNT(_xlfn._xlws.FILTER($F$3:$F$15,$F$3:$F$15=AT$51))&gt;=2,
    _xlfn.MAXIFS($G$3:$G$15,$F$3:$F$15,AT$51)&gt;=$N53, _xlfn.MINIFS($G$3:$G$15,$F$3:$F$15,AT$51)&lt;=$N53),1,
AND(COUNT(_xlfn._xlws.FILTER($G$3:$G$15,$G$3:$G$15=$N53))&gt;=2,
    _xlfn.MAXIFS($F$3:$F$15,$G$3:$G$15,$N53)&gt;=AT$51, _xlfn.MINIFS($F$3:$F$15,$G$3:$G$15,$N53)&lt;=AT$51),2,
OR(COUNT(_xlfn._xlws.FILTER($F$16:$F$23,($F$16:$F$23=AT$51)*($G$16:$G$23=$N53)))=1,
        ISODD(COUNT(_xlfn._xlws.SORT(_xlfn._xlws.FILTER($G$16:$G$23,($F$16:$F$23=AT$51)*($G$16:$G$23&lt;=$N53)))))),3,
OR(COUNT(_xlfn._xlws.FILTER($F$16:$F$23,($F$16:$F$23=AT$51)*($G$16:$G$23=$N53)))=1,
        ISODD(COUNT(_xlfn._xlws.SORT(_xlfn._xlws.FILTER($F$16:$F$23,($G$16:$G$23=$N53)*($F$16:$F$23&lt;=AT$51)))))),4),
_xlpm.Fundo,$L$8,
_xlpm.Ax,_xlfn.XLOOKUP(TRUE,($O5:AS5&lt;&gt;""),$O$3:AS$3,_xlpm.Fundo,,-1),
_xlpm.Bx,_xlfn.XLOOKUP(TRUE,(AZ5:$AZ5&lt;&gt;""),AZ$3:$AZ$3,_xlpm.Fundo,,1),
_xlpm.Cx,_xlfn.XLOOKUP(TRUE,($O5:AS5&lt;&gt;""),$O5:AS5,_xlpm.Fundo,,-1),
_xlpm.Dx,_xlfn.XLOOKUP(TRUE,(AZ5:$AZ5&lt;&gt;""),AZ5:$AZ5,_xlpm.Fundo,,1),
_xlpm.Xx,AT$3, _xlpm.Yx,PRODUCT(SUM(_xlpm.Dx,-_xlpm.Cx),1/SUM(_xlpm.Bx,-_xlpm.Ax))*SUM(_xlpm.Xx,-_xlpm.Ax)+_xlpm.Cx,
_xlpm.Ay,_xlfn.XLOOKUP(TRUE,(AT$4:AT4&lt;&gt;""),$N$4:$N4,_xlpm.Fundo,,-1),
_xlpm.By,_xlfn.XLOOKUP(TRUE,(AT6:AT$47&lt;&gt;""),$N6:$N$47,_xlpm.Fundo,,1),
_xlpm.Cy,_xlfn.XLOOKUP(TRUE,(AT$4:AT4&lt;&gt;""),AT$4:AT4,_xlpm.Fundo,,-1),
_xlpm.Dy,_xlfn.XLOOKUP(TRUE,(AT6:AT$47&lt;&gt;""),AT6:AT$47,_xlpm.Fundo,,1),
_xlpm.Xy,$N5, _xlpm.Yy,PRODUCT(SUM(_xlpm.Dy,-_xlpm.Cy),1/SUM(_xlpm.By,-_xlpm.Ay))*SUM(_xlpm.Xy,-_xlpm.Ay)+_xlpm.Cy,
_xlfn.IFS(IFERROR(ISODD(_xlpm.Borda),FALSE),_xlpm.Yy,
       IFERROR(ISEVEN(_xlpm.Borda),     FALSE),_xlpm.Yx,
      TRUE,"")))</f>
        <v>-9</v>
      </c>
      <c r="AU53" s="120" cm="1">
        <f t="array" ref="AU53">IF(AU5&lt;&gt;"",AU5,
_xlfn.LET(_xlpm.Borda,
_xlfn.IFS(
AND(COUNT(_xlfn._xlws.FILTER($F$3:$F$15,$F$3:$F$15=AU$51))&gt;=2,
    _xlfn.MAXIFS($G$3:$G$15,$F$3:$F$15,AU$51)&gt;=$N53, _xlfn.MINIFS($G$3:$G$15,$F$3:$F$15,AU$51)&lt;=$N53),1,
AND(COUNT(_xlfn._xlws.FILTER($G$3:$G$15,$G$3:$G$15=$N53))&gt;=2,
    _xlfn.MAXIFS($F$3:$F$15,$G$3:$G$15,$N53)&gt;=AU$51, _xlfn.MINIFS($F$3:$F$15,$G$3:$G$15,$N53)&lt;=AU$51),2,
OR(COUNT(_xlfn._xlws.FILTER($F$16:$F$23,($F$16:$F$23=AU$51)*($G$16:$G$23=$N53)))=1,
        ISODD(COUNT(_xlfn._xlws.SORT(_xlfn._xlws.FILTER($G$16:$G$23,($F$16:$F$23=AU$51)*($G$16:$G$23&lt;=$N53)))))),3,
OR(COUNT(_xlfn._xlws.FILTER($F$16:$F$23,($F$16:$F$23=AU$51)*($G$16:$G$23=$N53)))=1,
        ISODD(COUNT(_xlfn._xlws.SORT(_xlfn._xlws.FILTER($F$16:$F$23,($G$16:$G$23=$N53)*($F$16:$F$23&lt;=AU$51)))))),4),
_xlpm.Fundo,$L$8,
_xlpm.Ax,_xlfn.XLOOKUP(TRUE,($O5:AT5&lt;&gt;""),$O$3:AT$3,_xlpm.Fundo,,-1),
_xlpm.Bx,_xlfn.XLOOKUP(TRUE,($AZ5:BA5&lt;&gt;""),$AZ$3:BA$3,_xlpm.Fundo,,1),
_xlpm.Cx,_xlfn.XLOOKUP(TRUE,($O5:AT5&lt;&gt;""),$O5:AT5,_xlpm.Fundo,,-1),
_xlpm.Dx,_xlfn.XLOOKUP(TRUE,($AZ5:BA5&lt;&gt;""),$AZ5:BA5,_xlpm.Fundo,,1),
_xlpm.Xx,AU$3, _xlpm.Yx,PRODUCT(SUM(_xlpm.Dx,-_xlpm.Cx),1/SUM(_xlpm.Bx,-_xlpm.Ax))*SUM(_xlpm.Xx,-_xlpm.Ax)+_xlpm.Cx,
_xlpm.Ay,_xlfn.XLOOKUP(TRUE,(AU$4:AU4&lt;&gt;""),$N$4:$N4,_xlpm.Fundo,,-1),
_xlpm.By,_xlfn.XLOOKUP(TRUE,(AU6:AU$47&lt;&gt;""),$N6:$N$47,_xlpm.Fundo,,1),
_xlpm.Cy,_xlfn.XLOOKUP(TRUE,(AU$4:AU4&lt;&gt;""),AU$4:AU4,_xlpm.Fundo,,-1),
_xlpm.Dy,_xlfn.XLOOKUP(TRUE,(AU6:AU$47&lt;&gt;""),AU6:AU$47,_xlpm.Fundo,,1),
_xlpm.Xy,$N5, _xlpm.Yy,PRODUCT(SUM(_xlpm.Dy,-_xlpm.Cy),1/SUM(_xlpm.By,-_xlpm.Ay))*SUM(_xlpm.Xy,-_xlpm.Ay)+_xlpm.Cy,
_xlfn.IFS(IFERROR(ISODD(_xlpm.Borda),FALSE),_xlpm.Yy,
       IFERROR(ISEVEN(_xlpm.Borda),     FALSE),_xlpm.Yx,
      TRUE,"")))</f>
        <v>-9</v>
      </c>
      <c r="AV53" s="120" cm="1">
        <f t="array" ref="AV53">IF(AV5&lt;&gt;"",AV5,
_xlfn.LET(_xlpm.Borda,
_xlfn.IFS(
AND(COUNT(_xlfn._xlws.FILTER($F$3:$F$15,$F$3:$F$15=AV$51))&gt;=2,
    _xlfn.MAXIFS($G$3:$G$15,$F$3:$F$15,AV$51)&gt;=$N53, _xlfn.MINIFS($G$3:$G$15,$F$3:$F$15,AV$51)&lt;=$N53),1,
AND(COUNT(_xlfn._xlws.FILTER($G$3:$G$15,$G$3:$G$15=$N53))&gt;=2,
    _xlfn.MAXIFS($F$3:$F$15,$G$3:$G$15,$N53)&gt;=AV$51, _xlfn.MINIFS($F$3:$F$15,$G$3:$G$15,$N53)&lt;=AV$51),2,
OR(COUNT(_xlfn._xlws.FILTER($F$16:$F$23,($F$16:$F$23=AV$51)*($G$16:$G$23=$N53)))=1,
        ISODD(COUNT(_xlfn._xlws.SORT(_xlfn._xlws.FILTER($G$16:$G$23,($F$16:$F$23=AV$51)*($G$16:$G$23&lt;=$N53)))))),3,
OR(COUNT(_xlfn._xlws.FILTER($F$16:$F$23,($F$16:$F$23=AV$51)*($G$16:$G$23=$N53)))=1,
        ISODD(COUNT(_xlfn._xlws.SORT(_xlfn._xlws.FILTER($F$16:$F$23,($G$16:$G$23=$N53)*($F$16:$F$23&lt;=AV$51)))))),4),
_xlpm.Fundo,$L$8,
_xlpm.Ax,_xlfn.XLOOKUP(TRUE,($O5:AU5&lt;&gt;""),$O$3:AU$3,_xlpm.Fundo,,-1),
_xlpm.Bx,_xlfn.XLOOKUP(TRUE,($AZ5:BB5&lt;&gt;""),$AZ$3:BB$3,_xlpm.Fundo,,1),
_xlpm.Cx,_xlfn.XLOOKUP(TRUE,($O5:AU5&lt;&gt;""),$O5:AU5,_xlpm.Fundo,,-1),
_xlpm.Dx,_xlfn.XLOOKUP(TRUE,($AZ5:BB5&lt;&gt;""),$AZ5:BB5,_xlpm.Fundo,,1),
_xlpm.Xx,AV$3, _xlpm.Yx,PRODUCT(SUM(_xlpm.Dx,-_xlpm.Cx),1/SUM(_xlpm.Bx,-_xlpm.Ax))*SUM(_xlpm.Xx,-_xlpm.Ax)+_xlpm.Cx,
_xlpm.Ay,_xlfn.XLOOKUP(TRUE,(AV$4:AV4&lt;&gt;""),$N$4:$N4,_xlpm.Fundo,,-1),
_xlpm.By,_xlfn.XLOOKUP(TRUE,(AV6:AV$47&lt;&gt;""),$N6:$N$47,_xlpm.Fundo,,1),
_xlpm.Cy,_xlfn.XLOOKUP(TRUE,(AV$4:AV4&lt;&gt;""),AV$4:AV4,_xlpm.Fundo,,-1),
_xlpm.Dy,_xlfn.XLOOKUP(TRUE,(AV6:AV$47&lt;&gt;""),AV6:AV$47,_xlpm.Fundo,,1),
_xlpm.Xy,$N5, _xlpm.Yy,PRODUCT(SUM(_xlpm.Dy,-_xlpm.Cy),1/SUM(_xlpm.By,-_xlpm.Ay))*SUM(_xlpm.Xy,-_xlpm.Ay)+_xlpm.Cy,
_xlfn.IFS(IFERROR(ISODD(_xlpm.Borda),FALSE),_xlpm.Yy,
       IFERROR(ISEVEN(_xlpm.Borda),     FALSE),_xlpm.Yx,
      TRUE,"")))</f>
        <v>-9</v>
      </c>
      <c r="AW53" s="120" cm="1">
        <f t="array" ref="AW53">IF(AW5&lt;&gt;"",AW5,
_xlfn.LET(_xlpm.Borda,
_xlfn.IFS(
AND(COUNT(_xlfn._xlws.FILTER($F$3:$F$15,$F$3:$F$15=AW$51))&gt;=2,
    _xlfn.MAXIFS($G$3:$G$15,$F$3:$F$15,AW$51)&gt;=$N53, _xlfn.MINIFS($G$3:$G$15,$F$3:$F$15,AW$51)&lt;=$N53),1,
AND(COUNT(_xlfn._xlws.FILTER($G$3:$G$15,$G$3:$G$15=$N53))&gt;=2,
    _xlfn.MAXIFS($F$3:$F$15,$G$3:$G$15,$N53)&gt;=AW$51, _xlfn.MINIFS($F$3:$F$15,$G$3:$G$15,$N53)&lt;=AW$51),2,
OR(COUNT(_xlfn._xlws.FILTER($F$16:$F$23,($F$16:$F$23=AW$51)*($G$16:$G$23=$N53)))=1,
        ISODD(COUNT(_xlfn._xlws.SORT(_xlfn._xlws.FILTER($G$16:$G$23,($F$16:$F$23=AW$51)*($G$16:$G$23&lt;=$N53)))))),3,
OR(COUNT(_xlfn._xlws.FILTER($F$16:$F$23,($F$16:$F$23=AW$51)*($G$16:$G$23=$N53)))=1,
        ISODD(COUNT(_xlfn._xlws.SORT(_xlfn._xlws.FILTER($F$16:$F$23,($G$16:$G$23=$N53)*($F$16:$F$23&lt;=AW$51)))))),4),
_xlpm.Fundo,$L$8,
_xlpm.Ax,_xlfn.XLOOKUP(TRUE,($O5:AV5&lt;&gt;""),$O$3:AV$3,_xlpm.Fundo,,-1),
_xlpm.Bx,_xlfn.XLOOKUP(TRUE,($AZ5:BC5&lt;&gt;""),$AZ$3:BC$3,_xlpm.Fundo,,1),
_xlpm.Cx,_xlfn.XLOOKUP(TRUE,($O5:AV5&lt;&gt;""),$O5:AV5,_xlpm.Fundo,,-1),
_xlpm.Dx,_xlfn.XLOOKUP(TRUE,($AZ5:BC5&lt;&gt;""),$AZ5:BC5,_xlpm.Fundo,,1),
_xlpm.Xx,AW$3, _xlpm.Yx,PRODUCT(SUM(_xlpm.Dx,-_xlpm.Cx),1/SUM(_xlpm.Bx,-_xlpm.Ax))*SUM(_xlpm.Xx,-_xlpm.Ax)+_xlpm.Cx,
_xlpm.Ay,_xlfn.XLOOKUP(TRUE,(AW$4:AW4&lt;&gt;""),$N$4:$N4,_xlpm.Fundo,,-1),
_xlpm.By,_xlfn.XLOOKUP(TRUE,(AW6:AW$47&lt;&gt;""),$N6:$N$47,_xlpm.Fundo,,1),
_xlpm.Cy,_xlfn.XLOOKUP(TRUE,(AW$4:AW4&lt;&gt;""),AW$4:AW4,_xlpm.Fundo,,-1),
_xlpm.Dy,_xlfn.XLOOKUP(TRUE,(AW6:AW$47&lt;&gt;""),AW6:AW$47,_xlpm.Fundo,,1),
_xlpm.Xy,$N5, _xlpm.Yy,PRODUCT(SUM(_xlpm.Dy,-_xlpm.Cy),1/SUM(_xlpm.By,-_xlpm.Ay))*SUM(_xlpm.Xy,-_xlpm.Ay)+_xlpm.Cy,
_xlfn.IFS(IFERROR(ISODD(_xlpm.Borda),FALSE),_xlpm.Yy,
       IFERROR(ISEVEN(_xlpm.Borda),     FALSE),_xlpm.Yx,
      TRUE,"")))</f>
        <v>-9</v>
      </c>
      <c r="AX53" s="98"/>
      <c r="AY53" s="98"/>
      <c r="AZ53" s="77"/>
      <c r="BA53" s="77"/>
      <c r="BB53" s="77"/>
      <c r="BC53" s="77"/>
      <c r="BD53" s="77"/>
      <c r="BE53" s="77"/>
      <c r="BF53" s="77"/>
      <c r="BG53" s="77"/>
      <c r="BH53" s="77"/>
    </row>
    <row r="54" spans="2:60" ht="20.100000000000001" customHeight="1" x14ac:dyDescent="0.3">
      <c r="B54" s="9" t="s">
        <v>519</v>
      </c>
      <c r="C54" s="17">
        <f t="shared" si="1"/>
        <v>47.925400000000003</v>
      </c>
      <c r="D54" s="18">
        <f t="shared" si="1"/>
        <v>105.0009</v>
      </c>
      <c r="E54" s="64">
        <f t="shared" si="1"/>
        <v>-9</v>
      </c>
      <c r="F54" s="17">
        <f t="shared" si="2"/>
        <v>4.9000000000000004</v>
      </c>
      <c r="G54" s="18">
        <f t="shared" si="3"/>
        <v>-0.05</v>
      </c>
      <c r="H54" s="19">
        <f t="shared" si="4"/>
        <v>-9</v>
      </c>
      <c r="I54" s="8" t="str" cm="1">
        <f t="array" ref="I54">_xlfn.CONCAT(ROUND(F54:H54,2)&amp;", ")</f>
        <v xml:space="preserve">4.9, -0.05, -9, </v>
      </c>
      <c r="J54" s="8"/>
      <c r="L54"/>
      <c r="N54" s="31">
        <v>16.170000000000002</v>
      </c>
      <c r="O54" s="15"/>
      <c r="P54" s="120" cm="1">
        <f t="array" ref="P54">IF(P6&lt;&gt;"",P6,
_xlfn.LET(_xlpm.Borda,
_xlfn.IFS(
AND(COUNT(_xlfn._xlws.FILTER($F$3:$F$15,$F$3:$F$15=P$51))&gt;=2,
    _xlfn.MAXIFS($G$3:$G$15,$F$3:$F$15,P$51)&gt;=$N54, _xlfn.MINIFS($G$3:$G$15,$F$3:$F$15,P$51)&lt;=$N54),1,
AND(COUNT(_xlfn._xlws.FILTER($G$3:$G$15,$G$3:$G$15=$N54))&gt;=2,
    _xlfn.MAXIFS($F$3:$F$15,$G$3:$G$15,$N54)&gt;=P$51, _xlfn.MINIFS($F$3:$F$15,$G$3:$G$15,$N54)&lt;=P$51),2,
OR(COUNT(_xlfn._xlws.FILTER($F$16:$F$23,($F$16:$F$23=P$51)*($G$16:$G$23=$N54)))=1,
        ISODD(COUNT(_xlfn._xlws.SORT(_xlfn._xlws.FILTER($G$16:$G$23,($F$16:$F$23=P$51)*($G$16:$G$23&lt;=$N54)))))),3,
OR(COUNT(_xlfn._xlws.FILTER($F$16:$F$23,($F$16:$F$23=P$51)*($G$16:$G$23=$N54)))=1,
        ISODD(COUNT(_xlfn._xlws.SORT(_xlfn._xlws.FILTER($F$16:$F$23,($G$16:$G$23=$N54)*($F$16:$F$23&lt;=P$51)))))),4),
_xlpm.Fundo,$L$8,
_xlpm.Ax,_xlfn.XLOOKUP(TRUE,($O6:O6&lt;&gt;""),$O$3:O$3,_xlpm.Fundo,,-1),
_xlpm.Bx,_xlfn.XLOOKUP(TRUE,(Q6:$AZ6&lt;&gt;""),Q$3:$AZ$3,_xlpm.Fundo,,1),
_xlpm.Cx,_xlfn.XLOOKUP(TRUE,($O6:O6&lt;&gt;""),$O6:O6,_xlpm.Fundo,,-1),
_xlpm.Dx,_xlfn.XLOOKUP(TRUE,(Q6:$AZ6&lt;&gt;""),Q6:$AZ6,_xlpm.Fundo,,1),
_xlpm.Xx,P$3, _xlpm.Yx,PRODUCT(SUM(_xlpm.Dx,-_xlpm.Cx),1/SUM(_xlpm.Bx,-_xlpm.Ax))*SUM(_xlpm.Xx,-_xlpm.Ax)+_xlpm.Cx,
_xlpm.Ay,_xlfn.XLOOKUP(TRUE,(P$4:P5&lt;&gt;""),$N$4:$N5,_xlpm.Fundo,,-1),
_xlpm.By,_xlfn.XLOOKUP(TRUE,(P7:P$47&lt;&gt;""),$N7:$N$47,_xlpm.Fundo,,1),
_xlpm.Cy,_xlfn.XLOOKUP(TRUE,(P$4:P5&lt;&gt;""),P$4:P5,_xlpm.Fundo,,-1),
_xlpm.Dy,_xlfn.XLOOKUP(TRUE,(P7:P$47&lt;&gt;""),P7:P$47,_xlpm.Fundo,,1),
_xlpm.Xy,$N6, _xlpm.Yy,PRODUCT(SUM(_xlpm.Dy,-_xlpm.Cy),1/SUM(_xlpm.By,-_xlpm.Ay))*SUM(_xlpm.Xy,-_xlpm.Ay)+_xlpm.Cy,
_xlfn.IFS(IFERROR(ISODD(_xlpm.Borda),FALSE),_xlpm.Yy,
       IFERROR(ISEVEN(_xlpm.Borda),     FALSE),_xlpm.Yx,
      TRUE,"")))</f>
        <v>-9</v>
      </c>
      <c r="Q54" s="120" cm="1">
        <f t="array" ref="Q54">IF(Q6&lt;&gt;"",Q6,
_xlfn.LET(_xlpm.Borda,
_xlfn.IFS(
AND(COUNT(_xlfn._xlws.FILTER($F$3:$F$15,$F$3:$F$15=Q$51))&gt;=2,
    _xlfn.MAXIFS($G$3:$G$15,$F$3:$F$15,Q$51)&gt;=$N54, _xlfn.MINIFS($G$3:$G$15,$F$3:$F$15,Q$51)&lt;=$N54),1,
AND(COUNT(_xlfn._xlws.FILTER($G$3:$G$15,$G$3:$G$15=$N54))&gt;=2,
    _xlfn.MAXIFS($F$3:$F$15,$G$3:$G$15,$N54)&gt;=Q$51, _xlfn.MINIFS($F$3:$F$15,$G$3:$G$15,$N54)&lt;=Q$51),2,
OR(COUNT(_xlfn._xlws.FILTER($F$16:$F$23,($F$16:$F$23=Q$51)*($G$16:$G$23=$N54)))=1,
        ISODD(COUNT(_xlfn._xlws.SORT(_xlfn._xlws.FILTER($G$16:$G$23,($F$16:$F$23=Q$51)*($G$16:$G$23&lt;=$N54)))))),3,
OR(COUNT(_xlfn._xlws.FILTER($F$16:$F$23,($F$16:$F$23=Q$51)*($G$16:$G$23=$N54)))=1,
        ISODD(COUNT(_xlfn._xlws.SORT(_xlfn._xlws.FILTER($F$16:$F$23,($G$16:$G$23=$N54)*($F$16:$F$23&lt;=Q$51)))))),4),
_xlpm.Fundo,$L$8,
_xlpm.Ax,_xlfn.XLOOKUP(TRUE,($O6:P6&lt;&gt;""),$O$3:P$3,_xlpm.Fundo,,-1),
_xlpm.Bx,_xlfn.XLOOKUP(TRUE,(R6:$AZ6&lt;&gt;""),R$3:$AZ$3,_xlpm.Fundo,,1),
_xlpm.Cx,_xlfn.XLOOKUP(TRUE,($O6:P6&lt;&gt;""),$O6:P6,_xlpm.Fundo,,-1),
_xlpm.Dx,_xlfn.XLOOKUP(TRUE,(R6:$AZ6&lt;&gt;""),R6:$AZ6,_xlpm.Fundo,,1),
_xlpm.Xx,Q$3, _xlpm.Yx,PRODUCT(SUM(_xlpm.Dx,-_xlpm.Cx),1/SUM(_xlpm.Bx,-_xlpm.Ax))*SUM(_xlpm.Xx,-_xlpm.Ax)+_xlpm.Cx,
_xlpm.Ay,_xlfn.XLOOKUP(TRUE,(Q$4:Q5&lt;&gt;""),$N$4:$N5,_xlpm.Fundo,,-1),
_xlpm.By,_xlfn.XLOOKUP(TRUE,(Q7:Q$47&lt;&gt;""),$N7:$N$47,_xlpm.Fundo,,1),
_xlpm.Cy,_xlfn.XLOOKUP(TRUE,(Q$4:Q5&lt;&gt;""),Q$4:Q5,_xlpm.Fundo,,-1),
_xlpm.Dy,_xlfn.XLOOKUP(TRUE,(Q7:Q$47&lt;&gt;""),Q7:Q$47,_xlpm.Fundo,,1),
_xlpm.Xy,$N6, _xlpm.Yy,PRODUCT(SUM(_xlpm.Dy,-_xlpm.Cy),1/SUM(_xlpm.By,-_xlpm.Ay))*SUM(_xlpm.Xy,-_xlpm.Ay)+_xlpm.Cy,
_xlfn.IFS(IFERROR(ISODD(_xlpm.Borda),FALSE),_xlpm.Yy,
       IFERROR(ISEVEN(_xlpm.Borda),     FALSE),_xlpm.Yx,
      TRUE,"")))</f>
        <v>-9</v>
      </c>
      <c r="R54" s="120" cm="1">
        <f t="array" ref="R54">IF(R6&lt;&gt;"",R6,
_xlfn.LET(_xlpm.Borda,
_xlfn.IFS(
AND(COUNT(_xlfn._xlws.FILTER($F$3:$F$15,$F$3:$F$15=R$51))&gt;=2,
    _xlfn.MAXIFS($G$3:$G$15,$F$3:$F$15,R$51)&gt;=$N54, _xlfn.MINIFS($G$3:$G$15,$F$3:$F$15,R$51)&lt;=$N54),1,
AND(COUNT(_xlfn._xlws.FILTER($G$3:$G$15,$G$3:$G$15=$N54))&gt;=2,
    _xlfn.MAXIFS($F$3:$F$15,$G$3:$G$15,$N54)&gt;=R$51, _xlfn.MINIFS($F$3:$F$15,$G$3:$G$15,$N54)&lt;=R$51),2,
OR(COUNT(_xlfn._xlws.FILTER($F$16:$F$23,($F$16:$F$23=R$51)*($G$16:$G$23=$N54)))=1,
        ISODD(COUNT(_xlfn._xlws.SORT(_xlfn._xlws.FILTER($G$16:$G$23,($F$16:$F$23=R$51)*($G$16:$G$23&lt;=$N54)))))),3,
OR(COUNT(_xlfn._xlws.FILTER($F$16:$F$23,($F$16:$F$23=R$51)*($G$16:$G$23=$N54)))=1,
        ISODD(COUNT(_xlfn._xlws.SORT(_xlfn._xlws.FILTER($F$16:$F$23,($G$16:$G$23=$N54)*($F$16:$F$23&lt;=R$51)))))),4),
_xlpm.Fundo,$L$8,
_xlpm.Ax,_xlfn.XLOOKUP(TRUE,($O6:Q6&lt;&gt;""),$O$3:Q$3,_xlpm.Fundo,,-1),
_xlpm.Bx,_xlfn.XLOOKUP(TRUE,(S6:$AZ6&lt;&gt;""),S$3:$AZ$3,_xlpm.Fundo,,1),
_xlpm.Cx,_xlfn.XLOOKUP(TRUE,($O6:Q6&lt;&gt;""),$O6:Q6,_xlpm.Fundo,,-1),
_xlpm.Dx,_xlfn.XLOOKUP(TRUE,(S6:$AZ6&lt;&gt;""),S6:$AZ6,_xlpm.Fundo,,1),
_xlpm.Xx,R$3, _xlpm.Yx,PRODUCT(SUM(_xlpm.Dx,-_xlpm.Cx),1/SUM(_xlpm.Bx,-_xlpm.Ax))*SUM(_xlpm.Xx,-_xlpm.Ax)+_xlpm.Cx,
_xlpm.Ay,_xlfn.XLOOKUP(TRUE,(R$4:R5&lt;&gt;""),$N$4:$N5,_xlpm.Fundo,,-1),
_xlpm.By,_xlfn.XLOOKUP(TRUE,(R7:R$47&lt;&gt;""),$N7:$N$47,_xlpm.Fundo,,1),
_xlpm.Cy,_xlfn.XLOOKUP(TRUE,(R$4:R5&lt;&gt;""),R$4:R5,_xlpm.Fundo,,-1),
_xlpm.Dy,_xlfn.XLOOKUP(TRUE,(R7:R$47&lt;&gt;""),R7:R$47,_xlpm.Fundo,,1),
_xlpm.Xy,$N6, _xlpm.Yy,PRODUCT(SUM(_xlpm.Dy,-_xlpm.Cy),1/SUM(_xlpm.By,-_xlpm.Ay))*SUM(_xlpm.Xy,-_xlpm.Ay)+_xlpm.Cy,
_xlfn.IFS(IFERROR(ISODD(_xlpm.Borda),FALSE),_xlpm.Yy,
       IFERROR(ISEVEN(_xlpm.Borda),     FALSE),_xlpm.Yx,
      TRUE,"")))</f>
        <v>-9</v>
      </c>
      <c r="S54" s="120" cm="1">
        <f t="array" ref="S54">IF(S6&lt;&gt;"",S6,
_xlfn.LET(_xlpm.Borda,
_xlfn.IFS(
AND(COUNT(_xlfn._xlws.FILTER($F$3:$F$15,$F$3:$F$15=S$51))&gt;=2,
    _xlfn.MAXIFS($G$3:$G$15,$F$3:$F$15,S$51)&gt;=$N54, _xlfn.MINIFS($G$3:$G$15,$F$3:$F$15,S$51)&lt;=$N54),1,
AND(COUNT(_xlfn._xlws.FILTER($G$3:$G$15,$G$3:$G$15=$N54))&gt;=2,
    _xlfn.MAXIFS($F$3:$F$15,$G$3:$G$15,$N54)&gt;=S$51, _xlfn.MINIFS($F$3:$F$15,$G$3:$G$15,$N54)&lt;=S$51),2,
OR(COUNT(_xlfn._xlws.FILTER($F$16:$F$23,($F$16:$F$23=S$51)*($G$16:$G$23=$N54)))=1,
        ISODD(COUNT(_xlfn._xlws.SORT(_xlfn._xlws.FILTER($G$16:$G$23,($F$16:$F$23=S$51)*($G$16:$G$23&lt;=$N54)))))),3,
OR(COUNT(_xlfn._xlws.FILTER($F$16:$F$23,($F$16:$F$23=S$51)*($G$16:$G$23=$N54)))=1,
        ISODD(COUNT(_xlfn._xlws.SORT(_xlfn._xlws.FILTER($F$16:$F$23,($G$16:$G$23=$N54)*($F$16:$F$23&lt;=S$51)))))),4),
_xlpm.Fundo,$L$8,
_xlpm.Ax,_xlfn.XLOOKUP(TRUE,($O6:R6&lt;&gt;""),$O$3:R$3,_xlpm.Fundo,,-1),
_xlpm.Bx,_xlfn.XLOOKUP(TRUE,(T6:$AZ6&lt;&gt;""),T$3:$AZ$3,_xlpm.Fundo,,1),
_xlpm.Cx,_xlfn.XLOOKUP(TRUE,($O6:R6&lt;&gt;""),$O6:R6,_xlpm.Fundo,,-1),
_xlpm.Dx,_xlfn.XLOOKUP(TRUE,(T6:$AZ6&lt;&gt;""),T6:$AZ6,_xlpm.Fundo,,1),
_xlpm.Xx,S$3, _xlpm.Yx,PRODUCT(SUM(_xlpm.Dx,-_xlpm.Cx),1/SUM(_xlpm.Bx,-_xlpm.Ax))*SUM(_xlpm.Xx,-_xlpm.Ax)+_xlpm.Cx,
_xlpm.Ay,_xlfn.XLOOKUP(TRUE,(S$4:S5&lt;&gt;""),$N$4:$N5,_xlpm.Fundo,,-1),
_xlpm.By,_xlfn.XLOOKUP(TRUE,(S7:S$47&lt;&gt;""),$N7:$N$47,_xlpm.Fundo,,1),
_xlpm.Cy,_xlfn.XLOOKUP(TRUE,(S$4:S5&lt;&gt;""),S$4:S5,_xlpm.Fundo,,-1),
_xlpm.Dy,_xlfn.XLOOKUP(TRUE,(S7:S$47&lt;&gt;""),S7:S$47,_xlpm.Fundo,,1),
_xlpm.Xy,$N6, _xlpm.Yy,PRODUCT(SUM(_xlpm.Dy,-_xlpm.Cy),1/SUM(_xlpm.By,-_xlpm.Ay))*SUM(_xlpm.Xy,-_xlpm.Ay)+_xlpm.Cy,
_xlfn.IFS(IFERROR(ISODD(_xlpm.Borda),FALSE),_xlpm.Yy,
       IFERROR(ISEVEN(_xlpm.Borda),     FALSE),_xlpm.Yx,
      TRUE,"")))</f>
        <v>-9</v>
      </c>
      <c r="T54" s="120" cm="1">
        <f t="array" ref="T54">IF(T6&lt;&gt;"",T6,
_xlfn.LET(_xlpm.Borda,
_xlfn.IFS(
AND(COUNT(_xlfn._xlws.FILTER($F$3:$F$15,$F$3:$F$15=T$51))&gt;=2,
    _xlfn.MAXIFS($G$3:$G$15,$F$3:$F$15,T$51)&gt;=$N54, _xlfn.MINIFS($G$3:$G$15,$F$3:$F$15,T$51)&lt;=$N54),1,
AND(COUNT(_xlfn._xlws.FILTER($G$3:$G$15,$G$3:$G$15=$N54))&gt;=2,
    _xlfn.MAXIFS($F$3:$F$15,$G$3:$G$15,$N54)&gt;=T$51, _xlfn.MINIFS($F$3:$F$15,$G$3:$G$15,$N54)&lt;=T$51),2,
OR(COUNT(_xlfn._xlws.FILTER($F$16:$F$23,($F$16:$F$23=T$51)*($G$16:$G$23=$N54)))=1,
        ISODD(COUNT(_xlfn._xlws.SORT(_xlfn._xlws.FILTER($G$16:$G$23,($F$16:$F$23=T$51)*($G$16:$G$23&lt;=$N54)))))),3,
OR(COUNT(_xlfn._xlws.FILTER($F$16:$F$23,($F$16:$F$23=T$51)*($G$16:$G$23=$N54)))=1,
        ISODD(COUNT(_xlfn._xlws.SORT(_xlfn._xlws.FILTER($F$16:$F$23,($G$16:$G$23=$N54)*($F$16:$F$23&lt;=T$51)))))),4),
_xlpm.Fundo,$L$8,
_xlpm.Ax,_xlfn.XLOOKUP(TRUE,($O6:S6&lt;&gt;""),$O$3:S$3,_xlpm.Fundo,,-1),
_xlpm.Bx,_xlfn.XLOOKUP(TRUE,(U6:$AZ6&lt;&gt;""),U$3:$AZ$3,_xlpm.Fundo,,1),
_xlpm.Cx,_xlfn.XLOOKUP(TRUE,($O6:S6&lt;&gt;""),$O6:S6,_xlpm.Fundo,,-1),
_xlpm.Dx,_xlfn.XLOOKUP(TRUE,(U6:$AZ6&lt;&gt;""),U6:$AZ6,_xlpm.Fundo,,1),
_xlpm.Xx,T$3, _xlpm.Yx,PRODUCT(SUM(_xlpm.Dx,-_xlpm.Cx),1/SUM(_xlpm.Bx,-_xlpm.Ax))*SUM(_xlpm.Xx,-_xlpm.Ax)+_xlpm.Cx,
_xlpm.Ay,_xlfn.XLOOKUP(TRUE,(T$4:T5&lt;&gt;""),$N$4:$N5,_xlpm.Fundo,,-1),
_xlpm.By,_xlfn.XLOOKUP(TRUE,(T7:T$47&lt;&gt;""),$N7:$N$47,_xlpm.Fundo,,1),
_xlpm.Cy,_xlfn.XLOOKUP(TRUE,(T$4:T5&lt;&gt;""),T$4:T5,_xlpm.Fundo,,-1),
_xlpm.Dy,_xlfn.XLOOKUP(TRUE,(T7:T$47&lt;&gt;""),T7:T$47,_xlpm.Fundo,,1),
_xlpm.Xy,$N6, _xlpm.Yy,PRODUCT(SUM(_xlpm.Dy,-_xlpm.Cy),1/SUM(_xlpm.By,-_xlpm.Ay))*SUM(_xlpm.Xy,-_xlpm.Ay)+_xlpm.Cy,
_xlfn.IFS(IFERROR(ISODD(_xlpm.Borda),FALSE),_xlpm.Yy,
       IFERROR(ISEVEN(_xlpm.Borda),     FALSE),_xlpm.Yx,
      TRUE,"")))</f>
        <v>-9</v>
      </c>
      <c r="U54" s="120" cm="1">
        <f t="array" ref="U54">IF(U6&lt;&gt;"",U6,
_xlfn.LET(_xlpm.Borda,
_xlfn.IFS(
AND(COUNT(_xlfn._xlws.FILTER($F$3:$F$15,$F$3:$F$15=U$51))&gt;=2,
    _xlfn.MAXIFS($G$3:$G$15,$F$3:$F$15,U$51)&gt;=$N54, _xlfn.MINIFS($G$3:$G$15,$F$3:$F$15,U$51)&lt;=$N54),1,
AND(COUNT(_xlfn._xlws.FILTER($G$3:$G$15,$G$3:$G$15=$N54))&gt;=2,
    _xlfn.MAXIFS($F$3:$F$15,$G$3:$G$15,$N54)&gt;=U$51, _xlfn.MINIFS($F$3:$F$15,$G$3:$G$15,$N54)&lt;=U$51),2,
OR(COUNT(_xlfn._xlws.FILTER($F$16:$F$23,($F$16:$F$23=U$51)*($G$16:$G$23=$N54)))=1,
        ISODD(COUNT(_xlfn._xlws.SORT(_xlfn._xlws.FILTER($G$16:$G$23,($F$16:$F$23=U$51)*($G$16:$G$23&lt;=$N54)))))),3,
OR(COUNT(_xlfn._xlws.FILTER($F$16:$F$23,($F$16:$F$23=U$51)*($G$16:$G$23=$N54)))=1,
        ISODD(COUNT(_xlfn._xlws.SORT(_xlfn._xlws.FILTER($F$16:$F$23,($G$16:$G$23=$N54)*($F$16:$F$23&lt;=U$51)))))),4),
_xlpm.Fundo,$L$8,
_xlpm.Ax,_xlfn.XLOOKUP(TRUE,($O6:T6&lt;&gt;""),$O$3:T$3,_xlpm.Fundo,,-1),
_xlpm.Bx,_xlfn.XLOOKUP(TRUE,(V6:$AZ6&lt;&gt;""),V$3:$AZ$3,_xlpm.Fundo,,1),
_xlpm.Cx,_xlfn.XLOOKUP(TRUE,($O6:T6&lt;&gt;""),$O6:T6,_xlpm.Fundo,,-1),
_xlpm.Dx,_xlfn.XLOOKUP(TRUE,(V6:$AZ6&lt;&gt;""),V6:$AZ6,_xlpm.Fundo,,1),
_xlpm.Xx,U$3, _xlpm.Yx,PRODUCT(SUM(_xlpm.Dx,-_xlpm.Cx),1/SUM(_xlpm.Bx,-_xlpm.Ax))*SUM(_xlpm.Xx,-_xlpm.Ax)+_xlpm.Cx,
_xlpm.Ay,_xlfn.XLOOKUP(TRUE,(U$4:U5&lt;&gt;""),$N$4:$N5,_xlpm.Fundo,,-1),
_xlpm.By,_xlfn.XLOOKUP(TRUE,(U7:U$47&lt;&gt;""),$N7:$N$47,_xlpm.Fundo,,1),
_xlpm.Cy,_xlfn.XLOOKUP(TRUE,(U$4:U5&lt;&gt;""),U$4:U5,_xlpm.Fundo,,-1),
_xlpm.Dy,_xlfn.XLOOKUP(TRUE,(U7:U$47&lt;&gt;""),U7:U$47,_xlpm.Fundo,,1),
_xlpm.Xy,$N6, _xlpm.Yy,PRODUCT(SUM(_xlpm.Dy,-_xlpm.Cy),1/SUM(_xlpm.By,-_xlpm.Ay))*SUM(_xlpm.Xy,-_xlpm.Ay)+_xlpm.Cy,
_xlfn.IFS(IFERROR(ISODD(_xlpm.Borda),FALSE),_xlpm.Yy,
       IFERROR(ISEVEN(_xlpm.Borda),     FALSE),_xlpm.Yx,
      TRUE,"")))</f>
        <v>-9</v>
      </c>
      <c r="V54" s="120" cm="1">
        <f t="array" ref="V54">IF(V6&lt;&gt;"",V6,
_xlfn.LET(_xlpm.Borda,
_xlfn.IFS(
AND(COUNT(_xlfn._xlws.FILTER($F$3:$F$15,$F$3:$F$15=V$51))&gt;=2,
    _xlfn.MAXIFS($G$3:$G$15,$F$3:$F$15,V$51)&gt;=$N54, _xlfn.MINIFS($G$3:$G$15,$F$3:$F$15,V$51)&lt;=$N54),1,
AND(COUNT(_xlfn._xlws.FILTER($G$3:$G$15,$G$3:$G$15=$N54))&gt;=2,
    _xlfn.MAXIFS($F$3:$F$15,$G$3:$G$15,$N54)&gt;=V$51, _xlfn.MINIFS($F$3:$F$15,$G$3:$G$15,$N54)&lt;=V$51),2,
OR(COUNT(_xlfn._xlws.FILTER($F$16:$F$23,($F$16:$F$23=V$51)*($G$16:$G$23=$N54)))=1,
        ISODD(COUNT(_xlfn._xlws.SORT(_xlfn._xlws.FILTER($G$16:$G$23,($F$16:$F$23=V$51)*($G$16:$G$23&lt;=$N54)))))),3,
OR(COUNT(_xlfn._xlws.FILTER($F$16:$F$23,($F$16:$F$23=V$51)*($G$16:$G$23=$N54)))=1,
        ISODD(COUNT(_xlfn._xlws.SORT(_xlfn._xlws.FILTER($F$16:$F$23,($G$16:$G$23=$N54)*($F$16:$F$23&lt;=V$51)))))),4),
_xlpm.Fundo,$L$8,
_xlpm.Ax,_xlfn.XLOOKUP(TRUE,($O6:U6&lt;&gt;""),$O$3:U$3,_xlpm.Fundo,,-1),
_xlpm.Bx,_xlfn.XLOOKUP(TRUE,(W6:$AZ6&lt;&gt;""),W$3:$AZ$3,_xlpm.Fundo,,1),
_xlpm.Cx,_xlfn.XLOOKUP(TRUE,($O6:U6&lt;&gt;""),$O6:U6,_xlpm.Fundo,,-1),
_xlpm.Dx,_xlfn.XLOOKUP(TRUE,(W6:$AZ6&lt;&gt;""),W6:$AZ6,_xlpm.Fundo,,1),
_xlpm.Xx,V$3, _xlpm.Yx,PRODUCT(SUM(_xlpm.Dx,-_xlpm.Cx),1/SUM(_xlpm.Bx,-_xlpm.Ax))*SUM(_xlpm.Xx,-_xlpm.Ax)+_xlpm.Cx,
_xlpm.Ay,_xlfn.XLOOKUP(TRUE,(V$4:V5&lt;&gt;""),$N$4:$N5,_xlpm.Fundo,,-1),
_xlpm.By,_xlfn.XLOOKUP(TRUE,(V7:V$47&lt;&gt;""),$N7:$N$47,_xlpm.Fundo,,1),
_xlpm.Cy,_xlfn.XLOOKUP(TRUE,(V$4:V5&lt;&gt;""),V$4:V5,_xlpm.Fundo,,-1),
_xlpm.Dy,_xlfn.XLOOKUP(TRUE,(V7:V$47&lt;&gt;""),V7:V$47,_xlpm.Fundo,,1),
_xlpm.Xy,$N6, _xlpm.Yy,PRODUCT(SUM(_xlpm.Dy,-_xlpm.Cy),1/SUM(_xlpm.By,-_xlpm.Ay))*SUM(_xlpm.Xy,-_xlpm.Ay)+_xlpm.Cy,
_xlfn.IFS(IFERROR(ISODD(_xlpm.Borda),FALSE),_xlpm.Yy,
       IFERROR(ISEVEN(_xlpm.Borda),     FALSE),_xlpm.Yx,
      TRUE,"")))</f>
        <v>-9</v>
      </c>
      <c r="W54" s="120" cm="1">
        <f t="array" ref="W54">IF(W6&lt;&gt;"",W6,
_xlfn.LET(_xlpm.Borda,
_xlfn.IFS(
AND(COUNT(_xlfn._xlws.FILTER($F$3:$F$15,$F$3:$F$15=W$51))&gt;=2,
    _xlfn.MAXIFS($G$3:$G$15,$F$3:$F$15,W$51)&gt;=$N54, _xlfn.MINIFS($G$3:$G$15,$F$3:$F$15,W$51)&lt;=$N54),1,
AND(COUNT(_xlfn._xlws.FILTER($G$3:$G$15,$G$3:$G$15=$N54))&gt;=2,
    _xlfn.MAXIFS($F$3:$F$15,$G$3:$G$15,$N54)&gt;=W$51, _xlfn.MINIFS($F$3:$F$15,$G$3:$G$15,$N54)&lt;=W$51),2,
OR(COUNT(_xlfn._xlws.FILTER($F$16:$F$23,($F$16:$F$23=W$51)*($G$16:$G$23=$N54)))=1,
        ISODD(COUNT(_xlfn._xlws.SORT(_xlfn._xlws.FILTER($G$16:$G$23,($F$16:$F$23=W$51)*($G$16:$G$23&lt;=$N54)))))),3,
OR(COUNT(_xlfn._xlws.FILTER($F$16:$F$23,($F$16:$F$23=W$51)*($G$16:$G$23=$N54)))=1,
        ISODD(COUNT(_xlfn._xlws.SORT(_xlfn._xlws.FILTER($F$16:$F$23,($G$16:$G$23=$N54)*($F$16:$F$23&lt;=W$51)))))),4),
_xlpm.Fundo,$L$8,
_xlpm.Ax,_xlfn.XLOOKUP(TRUE,($O6:V6&lt;&gt;""),$O$3:V$3,_xlpm.Fundo,,-1),
_xlpm.Bx,_xlfn.XLOOKUP(TRUE,(X6:$AZ6&lt;&gt;""),X$3:$AZ$3,_xlpm.Fundo,,1),
_xlpm.Cx,_xlfn.XLOOKUP(TRUE,($O6:V6&lt;&gt;""),$O6:V6,_xlpm.Fundo,,-1),
_xlpm.Dx,_xlfn.XLOOKUP(TRUE,(X6:$AZ6&lt;&gt;""),X6:$AZ6,_xlpm.Fundo,,1),
_xlpm.Xx,W$3, _xlpm.Yx,PRODUCT(SUM(_xlpm.Dx,-_xlpm.Cx),1/SUM(_xlpm.Bx,-_xlpm.Ax))*SUM(_xlpm.Xx,-_xlpm.Ax)+_xlpm.Cx,
_xlpm.Ay,_xlfn.XLOOKUP(TRUE,(W$4:W5&lt;&gt;""),$N$4:$N5,_xlpm.Fundo,,-1),
_xlpm.By,_xlfn.XLOOKUP(TRUE,(W7:W$47&lt;&gt;""),$N7:$N$47,_xlpm.Fundo,,1),
_xlpm.Cy,_xlfn.XLOOKUP(TRUE,(W$4:W5&lt;&gt;""),W$4:W5,_xlpm.Fundo,,-1),
_xlpm.Dy,_xlfn.XLOOKUP(TRUE,(W7:W$47&lt;&gt;""),W7:W$47,_xlpm.Fundo,,1),
_xlpm.Xy,$N6, _xlpm.Yy,PRODUCT(SUM(_xlpm.Dy,-_xlpm.Cy),1/SUM(_xlpm.By,-_xlpm.Ay))*SUM(_xlpm.Xy,-_xlpm.Ay)+_xlpm.Cy,
_xlfn.IFS(IFERROR(ISODD(_xlpm.Borda),FALSE),_xlpm.Yy,
       IFERROR(ISEVEN(_xlpm.Borda),     FALSE),_xlpm.Yx,
      TRUE,"")))</f>
        <v>-9</v>
      </c>
      <c r="X54" s="120" cm="1">
        <f t="array" ref="X54">IF(X6&lt;&gt;"",X6,
_xlfn.LET(_xlpm.Borda,
_xlfn.IFS(
AND(COUNT(_xlfn._xlws.FILTER($F$3:$F$15,$F$3:$F$15=X$51))&gt;=2,
    _xlfn.MAXIFS($G$3:$G$15,$F$3:$F$15,X$51)&gt;=$N54, _xlfn.MINIFS($G$3:$G$15,$F$3:$F$15,X$51)&lt;=$N54),1,
AND(COUNT(_xlfn._xlws.FILTER($G$3:$G$15,$G$3:$G$15=$N54))&gt;=2,
    _xlfn.MAXIFS($F$3:$F$15,$G$3:$G$15,$N54)&gt;=X$51, _xlfn.MINIFS($F$3:$F$15,$G$3:$G$15,$N54)&lt;=X$51),2,
OR(COUNT(_xlfn._xlws.FILTER($F$16:$F$23,($F$16:$F$23=X$51)*($G$16:$G$23=$N54)))=1,
        ISODD(COUNT(_xlfn._xlws.SORT(_xlfn._xlws.FILTER($G$16:$G$23,($F$16:$F$23=X$51)*($G$16:$G$23&lt;=$N54)))))),3,
OR(COUNT(_xlfn._xlws.FILTER($F$16:$F$23,($F$16:$F$23=X$51)*($G$16:$G$23=$N54)))=1,
        ISODD(COUNT(_xlfn._xlws.SORT(_xlfn._xlws.FILTER($F$16:$F$23,($G$16:$G$23=$N54)*($F$16:$F$23&lt;=X$51)))))),4),
_xlpm.Fundo,$L$8,
_xlpm.Ax,_xlfn.XLOOKUP(TRUE,($O6:W6&lt;&gt;""),$O$3:W$3,_xlpm.Fundo,,-1),
_xlpm.Bx,_xlfn.XLOOKUP(TRUE,(Y6:$AZ6&lt;&gt;""),Y$3:$AZ$3,_xlpm.Fundo,,1),
_xlpm.Cx,_xlfn.XLOOKUP(TRUE,($O6:W6&lt;&gt;""),$O6:W6,_xlpm.Fundo,,-1),
_xlpm.Dx,_xlfn.XLOOKUP(TRUE,(Y6:$AZ6&lt;&gt;""),Y6:$AZ6,_xlpm.Fundo,,1),
_xlpm.Xx,X$3, _xlpm.Yx,PRODUCT(SUM(_xlpm.Dx,-_xlpm.Cx),1/SUM(_xlpm.Bx,-_xlpm.Ax))*SUM(_xlpm.Xx,-_xlpm.Ax)+_xlpm.Cx,
_xlpm.Ay,_xlfn.XLOOKUP(TRUE,(X$4:X5&lt;&gt;""),$N$4:$N5,_xlpm.Fundo,,-1),
_xlpm.By,_xlfn.XLOOKUP(TRUE,(X7:X$47&lt;&gt;""),$N7:$N$47,_xlpm.Fundo,,1),
_xlpm.Cy,_xlfn.XLOOKUP(TRUE,(X$4:X5&lt;&gt;""),X$4:X5,_xlpm.Fundo,,-1),
_xlpm.Dy,_xlfn.XLOOKUP(TRUE,(X7:X$47&lt;&gt;""),X7:X$47,_xlpm.Fundo,,1),
_xlpm.Xy,$N6, _xlpm.Yy,PRODUCT(SUM(_xlpm.Dy,-_xlpm.Cy),1/SUM(_xlpm.By,-_xlpm.Ay))*SUM(_xlpm.Xy,-_xlpm.Ay)+_xlpm.Cy,
_xlfn.IFS(IFERROR(ISODD(_xlpm.Borda),FALSE),_xlpm.Yy,
       IFERROR(ISEVEN(_xlpm.Borda),     FALSE),_xlpm.Yx,
      TRUE,"")))</f>
        <v>-9</v>
      </c>
      <c r="Y54" s="120" cm="1">
        <f t="array" ref="Y54">IF(Y6&lt;&gt;"",Y6,
_xlfn.LET(_xlpm.Borda,
_xlfn.IFS(
AND(COUNT(_xlfn._xlws.FILTER($F$3:$F$15,$F$3:$F$15=Y$51))&gt;=2,
    _xlfn.MAXIFS($G$3:$G$15,$F$3:$F$15,Y$51)&gt;=$N54, _xlfn.MINIFS($G$3:$G$15,$F$3:$F$15,Y$51)&lt;=$N54),1,
AND(COUNT(_xlfn._xlws.FILTER($G$3:$G$15,$G$3:$G$15=$N54))&gt;=2,
    _xlfn.MAXIFS($F$3:$F$15,$G$3:$G$15,$N54)&gt;=Y$51, _xlfn.MINIFS($F$3:$F$15,$G$3:$G$15,$N54)&lt;=Y$51),2,
OR(COUNT(_xlfn._xlws.FILTER($F$16:$F$23,($F$16:$F$23=Y$51)*($G$16:$G$23=$N54)))=1,
        ISODD(COUNT(_xlfn._xlws.SORT(_xlfn._xlws.FILTER($G$16:$G$23,($F$16:$F$23=Y$51)*($G$16:$G$23&lt;=$N54)))))),3,
OR(COUNT(_xlfn._xlws.FILTER($F$16:$F$23,($F$16:$F$23=Y$51)*($G$16:$G$23=$N54)))=1,
        ISODD(COUNT(_xlfn._xlws.SORT(_xlfn._xlws.FILTER($F$16:$F$23,($G$16:$G$23=$N54)*($F$16:$F$23&lt;=Y$51)))))),4),
_xlpm.Fundo,$L$8,
_xlpm.Ax,_xlfn.XLOOKUP(TRUE,($O6:X6&lt;&gt;""),$O$3:X$3,_xlpm.Fundo,,-1),
_xlpm.Bx,_xlfn.XLOOKUP(TRUE,(Z6:$AZ6&lt;&gt;""),Z$3:$AZ$3,_xlpm.Fundo,,1),
_xlpm.Cx,_xlfn.XLOOKUP(TRUE,($O6:X6&lt;&gt;""),$O6:X6,_xlpm.Fundo,,-1),
_xlpm.Dx,_xlfn.XLOOKUP(TRUE,(Z6:$AZ6&lt;&gt;""),Z6:$AZ6,_xlpm.Fundo,,1),
_xlpm.Xx,Y$3, _xlpm.Yx,PRODUCT(SUM(_xlpm.Dx,-_xlpm.Cx),1/SUM(_xlpm.Bx,-_xlpm.Ax))*SUM(_xlpm.Xx,-_xlpm.Ax)+_xlpm.Cx,
_xlpm.Ay,_xlfn.XLOOKUP(TRUE,(Y$4:Y5&lt;&gt;""),$N$4:$N5,_xlpm.Fundo,,-1),
_xlpm.By,_xlfn.XLOOKUP(TRUE,(Y7:Y$47&lt;&gt;""),$N7:$N$47,_xlpm.Fundo,,1),
_xlpm.Cy,_xlfn.XLOOKUP(TRUE,(Y$4:Y5&lt;&gt;""),Y$4:Y5,_xlpm.Fundo,,-1),
_xlpm.Dy,_xlfn.XLOOKUP(TRUE,(Y7:Y$47&lt;&gt;""),Y7:Y$47,_xlpm.Fundo,,1),
_xlpm.Xy,$N6, _xlpm.Yy,PRODUCT(SUM(_xlpm.Dy,-_xlpm.Cy),1/SUM(_xlpm.By,-_xlpm.Ay))*SUM(_xlpm.Xy,-_xlpm.Ay)+_xlpm.Cy,
_xlfn.IFS(IFERROR(ISODD(_xlpm.Borda),FALSE),_xlpm.Yy,
       IFERROR(ISEVEN(_xlpm.Borda),     FALSE),_xlpm.Yx,
      TRUE,"")))</f>
        <v>-9</v>
      </c>
      <c r="Z54" s="120" cm="1">
        <f t="array" ref="Z54">IF(Z6&lt;&gt;"",Z6,
_xlfn.LET(_xlpm.Borda,
_xlfn.IFS(
AND(COUNT(_xlfn._xlws.FILTER($F$3:$F$15,$F$3:$F$15=Z$51))&gt;=2,
    _xlfn.MAXIFS($G$3:$G$15,$F$3:$F$15,Z$51)&gt;=$N54, _xlfn.MINIFS($G$3:$G$15,$F$3:$F$15,Z$51)&lt;=$N54),1,
AND(COUNT(_xlfn._xlws.FILTER($G$3:$G$15,$G$3:$G$15=$N54))&gt;=2,
    _xlfn.MAXIFS($F$3:$F$15,$G$3:$G$15,$N54)&gt;=Z$51, _xlfn.MINIFS($F$3:$F$15,$G$3:$G$15,$N54)&lt;=Z$51),2,
OR(COUNT(_xlfn._xlws.FILTER($F$16:$F$23,($F$16:$F$23=Z$51)*($G$16:$G$23=$N54)))=1,
        ISODD(COUNT(_xlfn._xlws.SORT(_xlfn._xlws.FILTER($G$16:$G$23,($F$16:$F$23=Z$51)*($G$16:$G$23&lt;=$N54)))))),3,
OR(COUNT(_xlfn._xlws.FILTER($F$16:$F$23,($F$16:$F$23=Z$51)*($G$16:$G$23=$N54)))=1,
        ISODD(COUNT(_xlfn._xlws.SORT(_xlfn._xlws.FILTER($F$16:$F$23,($G$16:$G$23=$N54)*($F$16:$F$23&lt;=Z$51)))))),4),
_xlpm.Fundo,$L$8,
_xlpm.Ax,_xlfn.XLOOKUP(TRUE,($O6:Y6&lt;&gt;""),$O$3:Y$3,_xlpm.Fundo,,-1),
_xlpm.Bx,_xlfn.XLOOKUP(TRUE,(AA6:$AZ6&lt;&gt;""),AA$3:$AZ$3,_xlpm.Fundo,,1),
_xlpm.Cx,_xlfn.XLOOKUP(TRUE,($O6:Y6&lt;&gt;""),$O6:Y6,_xlpm.Fundo,,-1),
_xlpm.Dx,_xlfn.XLOOKUP(TRUE,(AA6:$AZ6&lt;&gt;""),AA6:$AZ6,_xlpm.Fundo,,1),
_xlpm.Xx,Z$3, _xlpm.Yx,PRODUCT(SUM(_xlpm.Dx,-_xlpm.Cx),1/SUM(_xlpm.Bx,-_xlpm.Ax))*SUM(_xlpm.Xx,-_xlpm.Ax)+_xlpm.Cx,
_xlpm.Ay,_xlfn.XLOOKUP(TRUE,(Z$4:Z5&lt;&gt;""),$N$4:$N5,_xlpm.Fundo,,-1),
_xlpm.By,_xlfn.XLOOKUP(TRUE,(Z7:Z$47&lt;&gt;""),$N7:$N$47,_xlpm.Fundo,,1),
_xlpm.Cy,_xlfn.XLOOKUP(TRUE,(Z$4:Z5&lt;&gt;""),Z$4:Z5,_xlpm.Fundo,,-1),
_xlpm.Dy,_xlfn.XLOOKUP(TRUE,(Z7:Z$47&lt;&gt;""),Z7:Z$47,_xlpm.Fundo,,1),
_xlpm.Xy,$N6, _xlpm.Yy,PRODUCT(SUM(_xlpm.Dy,-_xlpm.Cy),1/SUM(_xlpm.By,-_xlpm.Ay))*SUM(_xlpm.Xy,-_xlpm.Ay)+_xlpm.Cy,
_xlfn.IFS(IFERROR(ISODD(_xlpm.Borda),FALSE),_xlpm.Yy,
       IFERROR(ISEVEN(_xlpm.Borda),     FALSE),_xlpm.Yx,
      TRUE,"")))</f>
        <v>-9</v>
      </c>
      <c r="AA54" s="120" cm="1">
        <f t="array" ref="AA54">IF(AA6&lt;&gt;"",AA6,
_xlfn.LET(_xlpm.Borda,
_xlfn.IFS(
AND(COUNT(_xlfn._xlws.FILTER($F$3:$F$15,$F$3:$F$15=AA$51))&gt;=2,
    _xlfn.MAXIFS($G$3:$G$15,$F$3:$F$15,AA$51)&gt;=$N54, _xlfn.MINIFS($G$3:$G$15,$F$3:$F$15,AA$51)&lt;=$N54),1,
AND(COUNT(_xlfn._xlws.FILTER($G$3:$G$15,$G$3:$G$15=$N54))&gt;=2,
    _xlfn.MAXIFS($F$3:$F$15,$G$3:$G$15,$N54)&gt;=AA$51, _xlfn.MINIFS($F$3:$F$15,$G$3:$G$15,$N54)&lt;=AA$51),2,
OR(COUNT(_xlfn._xlws.FILTER($F$16:$F$23,($F$16:$F$23=AA$51)*($G$16:$G$23=$N54)))=1,
        ISODD(COUNT(_xlfn._xlws.SORT(_xlfn._xlws.FILTER($G$16:$G$23,($F$16:$F$23=AA$51)*($G$16:$G$23&lt;=$N54)))))),3,
OR(COUNT(_xlfn._xlws.FILTER($F$16:$F$23,($F$16:$F$23=AA$51)*($G$16:$G$23=$N54)))=1,
        ISODD(COUNT(_xlfn._xlws.SORT(_xlfn._xlws.FILTER($F$16:$F$23,($G$16:$G$23=$N54)*($F$16:$F$23&lt;=AA$51)))))),4),
_xlpm.Fundo,$L$8,
_xlpm.Ax,_xlfn.XLOOKUP(TRUE,($O6:Z6&lt;&gt;""),$O$3:Z$3,_xlpm.Fundo,,-1),
_xlpm.Bx,_xlfn.XLOOKUP(TRUE,(AB6:$AZ6&lt;&gt;""),AB$3:$AZ$3,_xlpm.Fundo,,1),
_xlpm.Cx,_xlfn.XLOOKUP(TRUE,($O6:Z6&lt;&gt;""),$O6:Z6,_xlpm.Fundo,,-1),
_xlpm.Dx,_xlfn.XLOOKUP(TRUE,(AB6:$AZ6&lt;&gt;""),AB6:$AZ6,_xlpm.Fundo,,1),
_xlpm.Xx,AA$3, _xlpm.Yx,PRODUCT(SUM(_xlpm.Dx,-_xlpm.Cx),1/SUM(_xlpm.Bx,-_xlpm.Ax))*SUM(_xlpm.Xx,-_xlpm.Ax)+_xlpm.Cx,
_xlpm.Ay,_xlfn.XLOOKUP(TRUE,(AA$4:AA5&lt;&gt;""),$N$4:$N5,_xlpm.Fundo,,-1),
_xlpm.By,_xlfn.XLOOKUP(TRUE,(AA7:AA$47&lt;&gt;""),$N7:$N$47,_xlpm.Fundo,,1),
_xlpm.Cy,_xlfn.XLOOKUP(TRUE,(AA$4:AA5&lt;&gt;""),AA$4:AA5,_xlpm.Fundo,,-1),
_xlpm.Dy,_xlfn.XLOOKUP(TRUE,(AA7:AA$47&lt;&gt;""),AA7:AA$47,_xlpm.Fundo,,1),
_xlpm.Xy,$N6, _xlpm.Yy,PRODUCT(SUM(_xlpm.Dy,-_xlpm.Cy),1/SUM(_xlpm.By,-_xlpm.Ay))*SUM(_xlpm.Xy,-_xlpm.Ay)+_xlpm.Cy,
_xlfn.IFS(IFERROR(ISODD(_xlpm.Borda),FALSE),_xlpm.Yy,
       IFERROR(ISEVEN(_xlpm.Borda),     FALSE),_xlpm.Yx,
      TRUE,"")))</f>
        <v>-9</v>
      </c>
      <c r="AB54" s="120" cm="1">
        <f t="array" ref="AB54">IF(AB6&lt;&gt;"",AB6,
_xlfn.LET(_xlpm.Borda,
_xlfn.IFS(
AND(COUNT(_xlfn._xlws.FILTER($F$3:$F$15,$F$3:$F$15=AB$51))&gt;=2,
    _xlfn.MAXIFS($G$3:$G$15,$F$3:$F$15,AB$51)&gt;=$N54, _xlfn.MINIFS($G$3:$G$15,$F$3:$F$15,AB$51)&lt;=$N54),1,
AND(COUNT(_xlfn._xlws.FILTER($G$3:$G$15,$G$3:$G$15=$N54))&gt;=2,
    _xlfn.MAXIFS($F$3:$F$15,$G$3:$G$15,$N54)&gt;=AB$51, _xlfn.MINIFS($F$3:$F$15,$G$3:$G$15,$N54)&lt;=AB$51),2,
OR(COUNT(_xlfn._xlws.FILTER($F$16:$F$23,($F$16:$F$23=AB$51)*($G$16:$G$23=$N54)))=1,
        ISODD(COUNT(_xlfn._xlws.SORT(_xlfn._xlws.FILTER($G$16:$G$23,($F$16:$F$23=AB$51)*($G$16:$G$23&lt;=$N54)))))),3,
OR(COUNT(_xlfn._xlws.FILTER($F$16:$F$23,($F$16:$F$23=AB$51)*($G$16:$G$23=$N54)))=1,
        ISODD(COUNT(_xlfn._xlws.SORT(_xlfn._xlws.FILTER($F$16:$F$23,($G$16:$G$23=$N54)*($F$16:$F$23&lt;=AB$51)))))),4),
_xlpm.Fundo,$L$8,
_xlpm.Ax,_xlfn.XLOOKUP(TRUE,($O6:AA6&lt;&gt;""),$O$3:AA$3,_xlpm.Fundo,,-1),
_xlpm.Bx,_xlfn.XLOOKUP(TRUE,(AC6:$AZ6&lt;&gt;""),AC$3:$AZ$3,_xlpm.Fundo,,1),
_xlpm.Cx,_xlfn.XLOOKUP(TRUE,($O6:AA6&lt;&gt;""),$O6:AA6,_xlpm.Fundo,,-1),
_xlpm.Dx,_xlfn.XLOOKUP(TRUE,(AC6:$AZ6&lt;&gt;""),AC6:$AZ6,_xlpm.Fundo,,1),
_xlpm.Xx,AB$3, _xlpm.Yx,PRODUCT(SUM(_xlpm.Dx,-_xlpm.Cx),1/SUM(_xlpm.Bx,-_xlpm.Ax))*SUM(_xlpm.Xx,-_xlpm.Ax)+_xlpm.Cx,
_xlpm.Ay,_xlfn.XLOOKUP(TRUE,(AB$4:AB5&lt;&gt;""),$N$4:$N5,_xlpm.Fundo,,-1),
_xlpm.By,_xlfn.XLOOKUP(TRUE,(AB7:AB$47&lt;&gt;""),$N7:$N$47,_xlpm.Fundo,,1),
_xlpm.Cy,_xlfn.XLOOKUP(TRUE,(AB$4:AB5&lt;&gt;""),AB$4:AB5,_xlpm.Fundo,,-1),
_xlpm.Dy,_xlfn.XLOOKUP(TRUE,(AB7:AB$47&lt;&gt;""),AB7:AB$47,_xlpm.Fundo,,1),
_xlpm.Xy,$N6, _xlpm.Yy,PRODUCT(SUM(_xlpm.Dy,-_xlpm.Cy),1/SUM(_xlpm.By,-_xlpm.Ay))*SUM(_xlpm.Xy,-_xlpm.Ay)+_xlpm.Cy,
_xlfn.IFS(IFERROR(ISODD(_xlpm.Borda),FALSE),_xlpm.Yy,
       IFERROR(ISEVEN(_xlpm.Borda),     FALSE),_xlpm.Yx,
      TRUE,"")))</f>
        <v>-9</v>
      </c>
      <c r="AC54" s="120" cm="1">
        <f t="array" ref="AC54">IF(AC6&lt;&gt;"",AC6,
_xlfn.LET(_xlpm.Borda,
_xlfn.IFS(
AND(COUNT(_xlfn._xlws.FILTER($F$3:$F$15,$F$3:$F$15=AC$51))&gt;=2,
    _xlfn.MAXIFS($G$3:$G$15,$F$3:$F$15,AC$51)&gt;=$N54, _xlfn.MINIFS($G$3:$G$15,$F$3:$F$15,AC$51)&lt;=$N54),1,
AND(COUNT(_xlfn._xlws.FILTER($G$3:$G$15,$G$3:$G$15=$N54))&gt;=2,
    _xlfn.MAXIFS($F$3:$F$15,$G$3:$G$15,$N54)&gt;=AC$51, _xlfn.MINIFS($F$3:$F$15,$G$3:$G$15,$N54)&lt;=AC$51),2,
OR(COUNT(_xlfn._xlws.FILTER($F$16:$F$23,($F$16:$F$23=AC$51)*($G$16:$G$23=$N54)))=1,
        ISODD(COUNT(_xlfn._xlws.SORT(_xlfn._xlws.FILTER($G$16:$G$23,($F$16:$F$23=AC$51)*($G$16:$G$23&lt;=$N54)))))),3,
OR(COUNT(_xlfn._xlws.FILTER($F$16:$F$23,($F$16:$F$23=AC$51)*($G$16:$G$23=$N54)))=1,
        ISODD(COUNT(_xlfn._xlws.SORT(_xlfn._xlws.FILTER($F$16:$F$23,($G$16:$G$23=$N54)*($F$16:$F$23&lt;=AC$51)))))),4),
_xlpm.Fundo,$L$8,
_xlpm.Ax,_xlfn.XLOOKUP(TRUE,($O6:AB6&lt;&gt;""),$O$3:AB$3,_xlpm.Fundo,,-1),
_xlpm.Bx,_xlfn.XLOOKUP(TRUE,(AD6:$AZ6&lt;&gt;""),AD$3:$AZ$3,_xlpm.Fundo,,1),
_xlpm.Cx,_xlfn.XLOOKUP(TRUE,($O6:AB6&lt;&gt;""),$O6:AB6,_xlpm.Fundo,,-1),
_xlpm.Dx,_xlfn.XLOOKUP(TRUE,(AD6:$AZ6&lt;&gt;""),AD6:$AZ6,_xlpm.Fundo,,1),
_xlpm.Xx,AC$3, _xlpm.Yx,PRODUCT(SUM(_xlpm.Dx,-_xlpm.Cx),1/SUM(_xlpm.Bx,-_xlpm.Ax))*SUM(_xlpm.Xx,-_xlpm.Ax)+_xlpm.Cx,
_xlpm.Ay,_xlfn.XLOOKUP(TRUE,(AC$4:AC5&lt;&gt;""),$N$4:$N5,_xlpm.Fundo,,-1),
_xlpm.By,_xlfn.XLOOKUP(TRUE,(AC7:AC$47&lt;&gt;""),$N7:$N$47,_xlpm.Fundo,,1),
_xlpm.Cy,_xlfn.XLOOKUP(TRUE,(AC$4:AC5&lt;&gt;""),AC$4:AC5,_xlpm.Fundo,,-1),
_xlpm.Dy,_xlfn.XLOOKUP(TRUE,(AC7:AC$47&lt;&gt;""),AC7:AC$47,_xlpm.Fundo,,1),
_xlpm.Xy,$N6, _xlpm.Yy,PRODUCT(SUM(_xlpm.Dy,-_xlpm.Cy),1/SUM(_xlpm.By,-_xlpm.Ay))*SUM(_xlpm.Xy,-_xlpm.Ay)+_xlpm.Cy,
_xlfn.IFS(IFERROR(ISODD(_xlpm.Borda),FALSE),_xlpm.Yy,
       IFERROR(ISEVEN(_xlpm.Borda),     FALSE),_xlpm.Yx,
      TRUE,"")))</f>
        <v>-9</v>
      </c>
      <c r="AD54" s="120" cm="1">
        <f t="array" ref="AD54">IF(AD6&lt;&gt;"",AD6,
_xlfn.LET(_xlpm.Borda,
_xlfn.IFS(
AND(COUNT(_xlfn._xlws.FILTER($F$3:$F$15,$F$3:$F$15=AD$51))&gt;=2,
    _xlfn.MAXIFS($G$3:$G$15,$F$3:$F$15,AD$51)&gt;=$N54, _xlfn.MINIFS($G$3:$G$15,$F$3:$F$15,AD$51)&lt;=$N54),1,
AND(COUNT(_xlfn._xlws.FILTER($G$3:$G$15,$G$3:$G$15=$N54))&gt;=2,
    _xlfn.MAXIFS($F$3:$F$15,$G$3:$G$15,$N54)&gt;=AD$51, _xlfn.MINIFS($F$3:$F$15,$G$3:$G$15,$N54)&lt;=AD$51),2,
OR(COUNT(_xlfn._xlws.FILTER($F$16:$F$23,($F$16:$F$23=AD$51)*($G$16:$G$23=$N54)))=1,
        ISODD(COUNT(_xlfn._xlws.SORT(_xlfn._xlws.FILTER($G$16:$G$23,($F$16:$F$23=AD$51)*($G$16:$G$23&lt;=$N54)))))),3,
OR(COUNT(_xlfn._xlws.FILTER($F$16:$F$23,($F$16:$F$23=AD$51)*($G$16:$G$23=$N54)))=1,
        ISODD(COUNT(_xlfn._xlws.SORT(_xlfn._xlws.FILTER($F$16:$F$23,($G$16:$G$23=$N54)*($F$16:$F$23&lt;=AD$51)))))),4),
_xlpm.Fundo,$L$8,
_xlpm.Ax,_xlfn.XLOOKUP(TRUE,($O6:AC6&lt;&gt;""),$O$3:AC$3,_xlpm.Fundo,,-1),
_xlpm.Bx,_xlfn.XLOOKUP(TRUE,(AE6:$AZ6&lt;&gt;""),AE$3:$AZ$3,_xlpm.Fundo,,1),
_xlpm.Cx,_xlfn.XLOOKUP(TRUE,($O6:AC6&lt;&gt;""),$O6:AC6,_xlpm.Fundo,,-1),
_xlpm.Dx,_xlfn.XLOOKUP(TRUE,(AE6:$AZ6&lt;&gt;""),AE6:$AZ6,_xlpm.Fundo,,1),
_xlpm.Xx,AD$3, _xlpm.Yx,PRODUCT(SUM(_xlpm.Dx,-_xlpm.Cx),1/SUM(_xlpm.Bx,-_xlpm.Ax))*SUM(_xlpm.Xx,-_xlpm.Ax)+_xlpm.Cx,
_xlpm.Ay,_xlfn.XLOOKUP(TRUE,(AD$4:AD5&lt;&gt;""),$N$4:$N5,_xlpm.Fundo,,-1),
_xlpm.By,_xlfn.XLOOKUP(TRUE,(AD7:AD$47&lt;&gt;""),$N7:$N$47,_xlpm.Fundo,,1),
_xlpm.Cy,_xlfn.XLOOKUP(TRUE,(AD$4:AD5&lt;&gt;""),AD$4:AD5,_xlpm.Fundo,,-1),
_xlpm.Dy,_xlfn.XLOOKUP(TRUE,(AD7:AD$47&lt;&gt;""),AD7:AD$47,_xlpm.Fundo,,1),
_xlpm.Xy,$N6, _xlpm.Yy,PRODUCT(SUM(_xlpm.Dy,-_xlpm.Cy),1/SUM(_xlpm.By,-_xlpm.Ay))*SUM(_xlpm.Xy,-_xlpm.Ay)+_xlpm.Cy,
_xlfn.IFS(IFERROR(ISODD(_xlpm.Borda),FALSE),_xlpm.Yy,
       IFERROR(ISEVEN(_xlpm.Borda),     FALSE),_xlpm.Yx,
      TRUE,"")))</f>
        <v>-9</v>
      </c>
      <c r="AE54" s="120" cm="1">
        <f t="array" ref="AE54">IF(AE6&lt;&gt;"",AE6,
_xlfn.LET(_xlpm.Borda,
_xlfn.IFS(
AND(COUNT(_xlfn._xlws.FILTER($F$3:$F$15,$F$3:$F$15=AE$51))&gt;=2,
    _xlfn.MAXIFS($G$3:$G$15,$F$3:$F$15,AE$51)&gt;=$N54, _xlfn.MINIFS($G$3:$G$15,$F$3:$F$15,AE$51)&lt;=$N54),1,
AND(COUNT(_xlfn._xlws.FILTER($G$3:$G$15,$G$3:$G$15=$N54))&gt;=2,
    _xlfn.MAXIFS($F$3:$F$15,$G$3:$G$15,$N54)&gt;=AE$51, _xlfn.MINIFS($F$3:$F$15,$G$3:$G$15,$N54)&lt;=AE$51),2,
OR(COUNT(_xlfn._xlws.FILTER($F$16:$F$23,($F$16:$F$23=AE$51)*($G$16:$G$23=$N54)))=1,
        ISODD(COUNT(_xlfn._xlws.SORT(_xlfn._xlws.FILTER($G$16:$G$23,($F$16:$F$23=AE$51)*($G$16:$G$23&lt;=$N54)))))),3,
OR(COUNT(_xlfn._xlws.FILTER($F$16:$F$23,($F$16:$F$23=AE$51)*($G$16:$G$23=$N54)))=1,
        ISODD(COUNT(_xlfn._xlws.SORT(_xlfn._xlws.FILTER($F$16:$F$23,($G$16:$G$23=$N54)*($F$16:$F$23&lt;=AE$51)))))),4),
_xlpm.Fundo,$L$8,
_xlpm.Ax,_xlfn.XLOOKUP(TRUE,($O6:AD6&lt;&gt;""),$O$3:AD$3,_xlpm.Fundo,,-1),
_xlpm.Bx,_xlfn.XLOOKUP(TRUE,(AF6:$AZ6&lt;&gt;""),AF$3:$AZ$3,_xlpm.Fundo,,1),
_xlpm.Cx,_xlfn.XLOOKUP(TRUE,($O6:AD6&lt;&gt;""),$O6:AD6,_xlpm.Fundo,,-1),
_xlpm.Dx,_xlfn.XLOOKUP(TRUE,(AF6:$AZ6&lt;&gt;""),AF6:$AZ6,_xlpm.Fundo,,1),
_xlpm.Xx,AE$3, _xlpm.Yx,PRODUCT(SUM(_xlpm.Dx,-_xlpm.Cx),1/SUM(_xlpm.Bx,-_xlpm.Ax))*SUM(_xlpm.Xx,-_xlpm.Ax)+_xlpm.Cx,
_xlpm.Ay,_xlfn.XLOOKUP(TRUE,(AE$4:AE5&lt;&gt;""),$N$4:$N5,_xlpm.Fundo,,-1),
_xlpm.By,_xlfn.XLOOKUP(TRUE,(AE7:AE$47&lt;&gt;""),$N7:$N$47,_xlpm.Fundo,,1),
_xlpm.Cy,_xlfn.XLOOKUP(TRUE,(AE$4:AE5&lt;&gt;""),AE$4:AE5,_xlpm.Fundo,,-1),
_xlpm.Dy,_xlfn.XLOOKUP(TRUE,(AE7:AE$47&lt;&gt;""),AE7:AE$47,_xlpm.Fundo,,1),
_xlpm.Xy,$N6, _xlpm.Yy,PRODUCT(SUM(_xlpm.Dy,-_xlpm.Cy),1/SUM(_xlpm.By,-_xlpm.Ay))*SUM(_xlpm.Xy,-_xlpm.Ay)+_xlpm.Cy,
_xlfn.IFS(IFERROR(ISODD(_xlpm.Borda),FALSE),_xlpm.Yy,
       IFERROR(ISEVEN(_xlpm.Borda),     FALSE),_xlpm.Yx,
      TRUE,"")))</f>
        <v>-9</v>
      </c>
      <c r="AF54" s="120" cm="1">
        <f t="array" ref="AF54">IF(AF6&lt;&gt;"",AF6,
_xlfn.LET(_xlpm.Borda,
_xlfn.IFS(
AND(COUNT(_xlfn._xlws.FILTER($F$3:$F$15,$F$3:$F$15=AF$51))&gt;=2,
    _xlfn.MAXIFS($G$3:$G$15,$F$3:$F$15,AF$51)&gt;=$N54, _xlfn.MINIFS($G$3:$G$15,$F$3:$F$15,AF$51)&lt;=$N54),1,
AND(COUNT(_xlfn._xlws.FILTER($G$3:$G$15,$G$3:$G$15=$N54))&gt;=2,
    _xlfn.MAXIFS($F$3:$F$15,$G$3:$G$15,$N54)&gt;=AF$51, _xlfn.MINIFS($F$3:$F$15,$G$3:$G$15,$N54)&lt;=AF$51),2,
OR(COUNT(_xlfn._xlws.FILTER($F$16:$F$23,($F$16:$F$23=AF$51)*($G$16:$G$23=$N54)))=1,
        ISODD(COUNT(_xlfn._xlws.SORT(_xlfn._xlws.FILTER($G$16:$G$23,($F$16:$F$23=AF$51)*($G$16:$G$23&lt;=$N54)))))),3,
OR(COUNT(_xlfn._xlws.FILTER($F$16:$F$23,($F$16:$F$23=AF$51)*($G$16:$G$23=$N54)))=1,
        ISODD(COUNT(_xlfn._xlws.SORT(_xlfn._xlws.FILTER($F$16:$F$23,($G$16:$G$23=$N54)*($F$16:$F$23&lt;=AF$51)))))),4),
_xlpm.Fundo,$L$8,
_xlpm.Ax,_xlfn.XLOOKUP(TRUE,($O6:AE6&lt;&gt;""),$O$3:AE$3,_xlpm.Fundo,,-1),
_xlpm.Bx,_xlfn.XLOOKUP(TRUE,(AG6:$AZ6&lt;&gt;""),AG$3:$AZ$3,_xlpm.Fundo,,1),
_xlpm.Cx,_xlfn.XLOOKUP(TRUE,($O6:AE6&lt;&gt;""),$O6:AE6,_xlpm.Fundo,,-1),
_xlpm.Dx,_xlfn.XLOOKUP(TRUE,(AG6:$AZ6&lt;&gt;""),AG6:$AZ6,_xlpm.Fundo,,1),
_xlpm.Xx,AF$3, _xlpm.Yx,PRODUCT(SUM(_xlpm.Dx,-_xlpm.Cx),1/SUM(_xlpm.Bx,-_xlpm.Ax))*SUM(_xlpm.Xx,-_xlpm.Ax)+_xlpm.Cx,
_xlpm.Ay,_xlfn.XLOOKUP(TRUE,(AF$4:AF5&lt;&gt;""),$N$4:$N5,_xlpm.Fundo,,-1),
_xlpm.By,_xlfn.XLOOKUP(TRUE,(AF7:AF$47&lt;&gt;""),$N7:$N$47,_xlpm.Fundo,,1),
_xlpm.Cy,_xlfn.XLOOKUP(TRUE,(AF$4:AF5&lt;&gt;""),AF$4:AF5,_xlpm.Fundo,,-1),
_xlpm.Dy,_xlfn.XLOOKUP(TRUE,(AF7:AF$47&lt;&gt;""),AF7:AF$47,_xlpm.Fundo,,1),
_xlpm.Xy,$N6, _xlpm.Yy,PRODUCT(SUM(_xlpm.Dy,-_xlpm.Cy),1/SUM(_xlpm.By,-_xlpm.Ay))*SUM(_xlpm.Xy,-_xlpm.Ay)+_xlpm.Cy,
_xlfn.IFS(IFERROR(ISODD(_xlpm.Borda),FALSE),_xlpm.Yy,
       IFERROR(ISEVEN(_xlpm.Borda),     FALSE),_xlpm.Yx,
      TRUE,"")))</f>
        <v>-9</v>
      </c>
      <c r="AG54" s="120" cm="1">
        <f t="array" ref="AG54">IF(AG6&lt;&gt;"",AG6,
_xlfn.LET(_xlpm.Borda,
_xlfn.IFS(
AND(COUNT(_xlfn._xlws.FILTER($F$3:$F$15,$F$3:$F$15=AG$51))&gt;=2,
    _xlfn.MAXIFS($G$3:$G$15,$F$3:$F$15,AG$51)&gt;=$N54, _xlfn.MINIFS($G$3:$G$15,$F$3:$F$15,AG$51)&lt;=$N54),1,
AND(COUNT(_xlfn._xlws.FILTER($G$3:$G$15,$G$3:$G$15=$N54))&gt;=2,
    _xlfn.MAXIFS($F$3:$F$15,$G$3:$G$15,$N54)&gt;=AG$51, _xlfn.MINIFS($F$3:$F$15,$G$3:$G$15,$N54)&lt;=AG$51),2,
OR(COUNT(_xlfn._xlws.FILTER($F$16:$F$23,($F$16:$F$23=AG$51)*($G$16:$G$23=$N54)))=1,
        ISODD(COUNT(_xlfn._xlws.SORT(_xlfn._xlws.FILTER($G$16:$G$23,($F$16:$F$23=AG$51)*($G$16:$G$23&lt;=$N54)))))),3,
OR(COUNT(_xlfn._xlws.FILTER($F$16:$F$23,($F$16:$F$23=AG$51)*($G$16:$G$23=$N54)))=1,
        ISODD(COUNT(_xlfn._xlws.SORT(_xlfn._xlws.FILTER($F$16:$F$23,($G$16:$G$23=$N54)*($F$16:$F$23&lt;=AG$51)))))),4),
_xlpm.Fundo,$L$8,
_xlpm.Ax,_xlfn.XLOOKUP(TRUE,($O6:AF6&lt;&gt;""),$O$3:AF$3,_xlpm.Fundo,,-1),
_xlpm.Bx,_xlfn.XLOOKUP(TRUE,(AH6:$AZ6&lt;&gt;""),AH$3:$AZ$3,_xlpm.Fundo,,1),
_xlpm.Cx,_xlfn.XLOOKUP(TRUE,($O6:AF6&lt;&gt;""),$O6:AF6,_xlpm.Fundo,,-1),
_xlpm.Dx,_xlfn.XLOOKUP(TRUE,(AH6:$AZ6&lt;&gt;""),AH6:$AZ6,_xlpm.Fundo,,1),
_xlpm.Xx,AG$3, _xlpm.Yx,PRODUCT(SUM(_xlpm.Dx,-_xlpm.Cx),1/SUM(_xlpm.Bx,-_xlpm.Ax))*SUM(_xlpm.Xx,-_xlpm.Ax)+_xlpm.Cx,
_xlpm.Ay,_xlfn.XLOOKUP(TRUE,(AG$4:AG5&lt;&gt;""),$N$4:$N5,_xlpm.Fundo,,-1),
_xlpm.By,_xlfn.XLOOKUP(TRUE,(AG7:AG$47&lt;&gt;""),$N7:$N$47,_xlpm.Fundo,,1),
_xlpm.Cy,_xlfn.XLOOKUP(TRUE,(AG$4:AG5&lt;&gt;""),AG$4:AG5,_xlpm.Fundo,,-1),
_xlpm.Dy,_xlfn.XLOOKUP(TRUE,(AG7:AG$47&lt;&gt;""),AG7:AG$47,_xlpm.Fundo,,1),
_xlpm.Xy,$N6, _xlpm.Yy,PRODUCT(SUM(_xlpm.Dy,-_xlpm.Cy),1/SUM(_xlpm.By,-_xlpm.Ay))*SUM(_xlpm.Xy,-_xlpm.Ay)+_xlpm.Cy,
_xlfn.IFS(IFERROR(ISODD(_xlpm.Borda),FALSE),_xlpm.Yy,
       IFERROR(ISEVEN(_xlpm.Borda),     FALSE),_xlpm.Yx,
      TRUE,"")))</f>
        <v>-9</v>
      </c>
      <c r="AH54" s="120" cm="1">
        <f t="array" ref="AH54">IF(AH6&lt;&gt;"",AH6,
_xlfn.LET(_xlpm.Borda,
_xlfn.IFS(
AND(COUNT(_xlfn._xlws.FILTER($F$3:$F$15,$F$3:$F$15=AH$51))&gt;=2,
    _xlfn.MAXIFS($G$3:$G$15,$F$3:$F$15,AH$51)&gt;=$N54, _xlfn.MINIFS($G$3:$G$15,$F$3:$F$15,AH$51)&lt;=$N54),1,
AND(COUNT(_xlfn._xlws.FILTER($G$3:$G$15,$G$3:$G$15=$N54))&gt;=2,
    _xlfn.MAXIFS($F$3:$F$15,$G$3:$G$15,$N54)&gt;=AH$51, _xlfn.MINIFS($F$3:$F$15,$G$3:$G$15,$N54)&lt;=AH$51),2,
OR(COUNT(_xlfn._xlws.FILTER($F$16:$F$23,($F$16:$F$23=AH$51)*($G$16:$G$23=$N54)))=1,
        ISODD(COUNT(_xlfn._xlws.SORT(_xlfn._xlws.FILTER($G$16:$G$23,($F$16:$F$23=AH$51)*($G$16:$G$23&lt;=$N54)))))),3,
OR(COUNT(_xlfn._xlws.FILTER($F$16:$F$23,($F$16:$F$23=AH$51)*($G$16:$G$23=$N54)))=1,
        ISODD(COUNT(_xlfn._xlws.SORT(_xlfn._xlws.FILTER($F$16:$F$23,($G$16:$G$23=$N54)*($F$16:$F$23&lt;=AH$51)))))),4),
_xlpm.Fundo,$L$8,
_xlpm.Ax,_xlfn.XLOOKUP(TRUE,($O6:AG6&lt;&gt;""),$O$3:AG$3,_xlpm.Fundo,,-1),
_xlpm.Bx,_xlfn.XLOOKUP(TRUE,(AI6:$AZ6&lt;&gt;""),AI$3:$AZ$3,_xlpm.Fundo,,1),
_xlpm.Cx,_xlfn.XLOOKUP(TRUE,($O6:AG6&lt;&gt;""),$O6:AG6,_xlpm.Fundo,,-1),
_xlpm.Dx,_xlfn.XLOOKUP(TRUE,(AI6:$AZ6&lt;&gt;""),AI6:$AZ6,_xlpm.Fundo,,1),
_xlpm.Xx,AH$3, _xlpm.Yx,PRODUCT(SUM(_xlpm.Dx,-_xlpm.Cx),1/SUM(_xlpm.Bx,-_xlpm.Ax))*SUM(_xlpm.Xx,-_xlpm.Ax)+_xlpm.Cx,
_xlpm.Ay,_xlfn.XLOOKUP(TRUE,(AH$4:AH5&lt;&gt;""),$N$4:$N5,_xlpm.Fundo,,-1),
_xlpm.By,_xlfn.XLOOKUP(TRUE,(AH7:AH$47&lt;&gt;""),$N7:$N$47,_xlpm.Fundo,,1),
_xlpm.Cy,_xlfn.XLOOKUP(TRUE,(AH$4:AH5&lt;&gt;""),AH$4:AH5,_xlpm.Fundo,,-1),
_xlpm.Dy,_xlfn.XLOOKUP(TRUE,(AH7:AH$47&lt;&gt;""),AH7:AH$47,_xlpm.Fundo,,1),
_xlpm.Xy,$N6, _xlpm.Yy,PRODUCT(SUM(_xlpm.Dy,-_xlpm.Cy),1/SUM(_xlpm.By,-_xlpm.Ay))*SUM(_xlpm.Xy,-_xlpm.Ay)+_xlpm.Cy,
_xlfn.IFS(IFERROR(ISODD(_xlpm.Borda),FALSE),_xlpm.Yy,
       IFERROR(ISEVEN(_xlpm.Borda),     FALSE),_xlpm.Yx,
      TRUE,"")))</f>
        <v>-9</v>
      </c>
      <c r="AI54" s="120" cm="1">
        <f t="array" ref="AI54">IF(AI6&lt;&gt;"",AI6,
_xlfn.LET(_xlpm.Borda,
_xlfn.IFS(
AND(COUNT(_xlfn._xlws.FILTER($F$3:$F$15,$F$3:$F$15=AI$51))&gt;=2,
    _xlfn.MAXIFS($G$3:$G$15,$F$3:$F$15,AI$51)&gt;=$N54, _xlfn.MINIFS($G$3:$G$15,$F$3:$F$15,AI$51)&lt;=$N54),1,
AND(COUNT(_xlfn._xlws.FILTER($G$3:$G$15,$G$3:$G$15=$N54))&gt;=2,
    _xlfn.MAXIFS($F$3:$F$15,$G$3:$G$15,$N54)&gt;=AI$51, _xlfn.MINIFS($F$3:$F$15,$G$3:$G$15,$N54)&lt;=AI$51),2,
OR(COUNT(_xlfn._xlws.FILTER($F$16:$F$23,($F$16:$F$23=AI$51)*($G$16:$G$23=$N54)))=1,
        ISODD(COUNT(_xlfn._xlws.SORT(_xlfn._xlws.FILTER($G$16:$G$23,($F$16:$F$23=AI$51)*($G$16:$G$23&lt;=$N54)))))),3,
OR(COUNT(_xlfn._xlws.FILTER($F$16:$F$23,($F$16:$F$23=AI$51)*($G$16:$G$23=$N54)))=1,
        ISODD(COUNT(_xlfn._xlws.SORT(_xlfn._xlws.FILTER($F$16:$F$23,($G$16:$G$23=$N54)*($F$16:$F$23&lt;=AI$51)))))),4),
_xlpm.Fundo,$L$8,
_xlpm.Ax,_xlfn.XLOOKUP(TRUE,($O6:AH6&lt;&gt;""),$O$3:AH$3,_xlpm.Fundo,,-1),
_xlpm.Bx,_xlfn.XLOOKUP(TRUE,(AJ6:$AZ6&lt;&gt;""),AJ$3:$AZ$3,_xlpm.Fundo,,1),
_xlpm.Cx,_xlfn.XLOOKUP(TRUE,($O6:AH6&lt;&gt;""),$O6:AH6,_xlpm.Fundo,,-1),
_xlpm.Dx,_xlfn.XLOOKUP(TRUE,(AJ6:$AZ6&lt;&gt;""),AJ6:$AZ6,_xlpm.Fundo,,1),
_xlpm.Xx,AI$3, _xlpm.Yx,PRODUCT(SUM(_xlpm.Dx,-_xlpm.Cx),1/SUM(_xlpm.Bx,-_xlpm.Ax))*SUM(_xlpm.Xx,-_xlpm.Ax)+_xlpm.Cx,
_xlpm.Ay,_xlfn.XLOOKUP(TRUE,(AI$4:AI5&lt;&gt;""),$N$4:$N5,_xlpm.Fundo,,-1),
_xlpm.By,_xlfn.XLOOKUP(TRUE,(AI7:AI$47&lt;&gt;""),$N7:$N$47,_xlpm.Fundo,,1),
_xlpm.Cy,_xlfn.XLOOKUP(TRUE,(AI$4:AI5&lt;&gt;""),AI$4:AI5,_xlpm.Fundo,,-1),
_xlpm.Dy,_xlfn.XLOOKUP(TRUE,(AI7:AI$47&lt;&gt;""),AI7:AI$47,_xlpm.Fundo,,1),
_xlpm.Xy,$N6, _xlpm.Yy,PRODUCT(SUM(_xlpm.Dy,-_xlpm.Cy),1/SUM(_xlpm.By,-_xlpm.Ay))*SUM(_xlpm.Xy,-_xlpm.Ay)+_xlpm.Cy,
_xlfn.IFS(IFERROR(ISODD(_xlpm.Borda),FALSE),_xlpm.Yy,
       IFERROR(ISEVEN(_xlpm.Borda),     FALSE),_xlpm.Yx,
      TRUE,"")))</f>
        <v>-9</v>
      </c>
      <c r="AJ54" s="120" cm="1">
        <f t="array" ref="AJ54">IF(AJ6&lt;&gt;"",AJ6,
_xlfn.LET(_xlpm.Borda,
_xlfn.IFS(
AND(COUNT(_xlfn._xlws.FILTER($F$3:$F$15,$F$3:$F$15=AJ$51))&gt;=2,
    _xlfn.MAXIFS($G$3:$G$15,$F$3:$F$15,AJ$51)&gt;=$N54, _xlfn.MINIFS($G$3:$G$15,$F$3:$F$15,AJ$51)&lt;=$N54),1,
AND(COUNT(_xlfn._xlws.FILTER($G$3:$G$15,$G$3:$G$15=$N54))&gt;=2,
    _xlfn.MAXIFS($F$3:$F$15,$G$3:$G$15,$N54)&gt;=AJ$51, _xlfn.MINIFS($F$3:$F$15,$G$3:$G$15,$N54)&lt;=AJ$51),2,
OR(COUNT(_xlfn._xlws.FILTER($F$16:$F$23,($F$16:$F$23=AJ$51)*($G$16:$G$23=$N54)))=1,
        ISODD(COUNT(_xlfn._xlws.SORT(_xlfn._xlws.FILTER($G$16:$G$23,($F$16:$F$23=AJ$51)*($G$16:$G$23&lt;=$N54)))))),3,
OR(COUNT(_xlfn._xlws.FILTER($F$16:$F$23,($F$16:$F$23=AJ$51)*($G$16:$G$23=$N54)))=1,
        ISODD(COUNT(_xlfn._xlws.SORT(_xlfn._xlws.FILTER($F$16:$F$23,($G$16:$G$23=$N54)*($F$16:$F$23&lt;=AJ$51)))))),4),
_xlpm.Fundo,$L$8,
_xlpm.Ax,_xlfn.XLOOKUP(TRUE,($O6:AI6&lt;&gt;""),$O$3:AI$3,_xlpm.Fundo,,-1),
_xlpm.Bx,_xlfn.XLOOKUP(TRUE,(AK6:$AZ6&lt;&gt;""),AK$3:$AZ$3,_xlpm.Fundo,,1),
_xlpm.Cx,_xlfn.XLOOKUP(TRUE,($O6:AI6&lt;&gt;""),$O6:AI6,_xlpm.Fundo,,-1),
_xlpm.Dx,_xlfn.XLOOKUP(TRUE,(AK6:$AZ6&lt;&gt;""),AK6:$AZ6,_xlpm.Fundo,,1),
_xlpm.Xx,AJ$3, _xlpm.Yx,PRODUCT(SUM(_xlpm.Dx,-_xlpm.Cx),1/SUM(_xlpm.Bx,-_xlpm.Ax))*SUM(_xlpm.Xx,-_xlpm.Ax)+_xlpm.Cx,
_xlpm.Ay,_xlfn.XLOOKUP(TRUE,(AJ$4:AJ5&lt;&gt;""),$N$4:$N5,_xlpm.Fundo,,-1),
_xlpm.By,_xlfn.XLOOKUP(TRUE,(AJ7:AJ$47&lt;&gt;""),$N7:$N$47,_xlpm.Fundo,,1),
_xlpm.Cy,_xlfn.XLOOKUP(TRUE,(AJ$4:AJ5&lt;&gt;""),AJ$4:AJ5,_xlpm.Fundo,,-1),
_xlpm.Dy,_xlfn.XLOOKUP(TRUE,(AJ7:AJ$47&lt;&gt;""),AJ7:AJ$47,_xlpm.Fundo,,1),
_xlpm.Xy,$N6, _xlpm.Yy,PRODUCT(SUM(_xlpm.Dy,-_xlpm.Cy),1/SUM(_xlpm.By,-_xlpm.Ay))*SUM(_xlpm.Xy,-_xlpm.Ay)+_xlpm.Cy,
_xlfn.IFS(IFERROR(ISODD(_xlpm.Borda),FALSE),_xlpm.Yy,
       IFERROR(ISEVEN(_xlpm.Borda),     FALSE),_xlpm.Yx,
      TRUE,"")))</f>
        <v>-9</v>
      </c>
      <c r="AK54" s="120" cm="1">
        <f t="array" ref="AK54">IF(AK6&lt;&gt;"",AK6,
_xlfn.LET(_xlpm.Borda,
_xlfn.IFS(
AND(COUNT(_xlfn._xlws.FILTER($F$3:$F$15,$F$3:$F$15=AK$51))&gt;=2,
    _xlfn.MAXIFS($G$3:$G$15,$F$3:$F$15,AK$51)&gt;=$N54, _xlfn.MINIFS($G$3:$G$15,$F$3:$F$15,AK$51)&lt;=$N54),1,
AND(COUNT(_xlfn._xlws.FILTER($G$3:$G$15,$G$3:$G$15=$N54))&gt;=2,
    _xlfn.MAXIFS($F$3:$F$15,$G$3:$G$15,$N54)&gt;=AK$51, _xlfn.MINIFS($F$3:$F$15,$G$3:$G$15,$N54)&lt;=AK$51),2,
OR(COUNT(_xlfn._xlws.FILTER($F$16:$F$23,($F$16:$F$23=AK$51)*($G$16:$G$23=$N54)))=1,
        ISODD(COUNT(_xlfn._xlws.SORT(_xlfn._xlws.FILTER($G$16:$G$23,($F$16:$F$23=AK$51)*($G$16:$G$23&lt;=$N54)))))),3,
OR(COUNT(_xlfn._xlws.FILTER($F$16:$F$23,($F$16:$F$23=AK$51)*($G$16:$G$23=$N54)))=1,
        ISODD(COUNT(_xlfn._xlws.SORT(_xlfn._xlws.FILTER($F$16:$F$23,($G$16:$G$23=$N54)*($F$16:$F$23&lt;=AK$51)))))),4),
_xlpm.Fundo,$L$8,
_xlpm.Ax,_xlfn.XLOOKUP(TRUE,($O6:AJ6&lt;&gt;""),$O$3:AJ$3,_xlpm.Fundo,,-1),
_xlpm.Bx,_xlfn.XLOOKUP(TRUE,(AL6:$AZ6&lt;&gt;""),AL$3:$AZ$3,_xlpm.Fundo,,1),
_xlpm.Cx,_xlfn.XLOOKUP(TRUE,($O6:AJ6&lt;&gt;""),$O6:AJ6,_xlpm.Fundo,,-1),
_xlpm.Dx,_xlfn.XLOOKUP(TRUE,(AL6:$AZ6&lt;&gt;""),AL6:$AZ6,_xlpm.Fundo,,1),
_xlpm.Xx,AK$3, _xlpm.Yx,PRODUCT(SUM(_xlpm.Dx,-_xlpm.Cx),1/SUM(_xlpm.Bx,-_xlpm.Ax))*SUM(_xlpm.Xx,-_xlpm.Ax)+_xlpm.Cx,
_xlpm.Ay,_xlfn.XLOOKUP(TRUE,(AK$4:AK5&lt;&gt;""),$N$4:$N5,_xlpm.Fundo,,-1),
_xlpm.By,_xlfn.XLOOKUP(TRUE,(AK7:AK$47&lt;&gt;""),$N7:$N$47,_xlpm.Fundo,,1),
_xlpm.Cy,_xlfn.XLOOKUP(TRUE,(AK$4:AK5&lt;&gt;""),AK$4:AK5,_xlpm.Fundo,,-1),
_xlpm.Dy,_xlfn.XLOOKUP(TRUE,(AK7:AK$47&lt;&gt;""),AK7:AK$47,_xlpm.Fundo,,1),
_xlpm.Xy,$N6, _xlpm.Yy,PRODUCT(SUM(_xlpm.Dy,-_xlpm.Cy),1/SUM(_xlpm.By,-_xlpm.Ay))*SUM(_xlpm.Xy,-_xlpm.Ay)+_xlpm.Cy,
_xlfn.IFS(IFERROR(ISODD(_xlpm.Borda),FALSE),_xlpm.Yy,
       IFERROR(ISEVEN(_xlpm.Borda),     FALSE),_xlpm.Yx,
      TRUE,"")))</f>
        <v>-9</v>
      </c>
      <c r="AL54" s="120" cm="1">
        <f t="array" ref="AL54">IF(AL6&lt;&gt;"",AL6,
_xlfn.LET(_xlpm.Borda,
_xlfn.IFS(
AND(COUNT(_xlfn._xlws.FILTER($F$3:$F$15,$F$3:$F$15=AL$51))&gt;=2,
    _xlfn.MAXIFS($G$3:$G$15,$F$3:$F$15,AL$51)&gt;=$N54, _xlfn.MINIFS($G$3:$G$15,$F$3:$F$15,AL$51)&lt;=$N54),1,
AND(COUNT(_xlfn._xlws.FILTER($G$3:$G$15,$G$3:$G$15=$N54))&gt;=2,
    _xlfn.MAXIFS($F$3:$F$15,$G$3:$G$15,$N54)&gt;=AL$51, _xlfn.MINIFS($F$3:$F$15,$G$3:$G$15,$N54)&lt;=AL$51),2,
OR(COUNT(_xlfn._xlws.FILTER($F$16:$F$23,($F$16:$F$23=AL$51)*($G$16:$G$23=$N54)))=1,
        ISODD(COUNT(_xlfn._xlws.SORT(_xlfn._xlws.FILTER($G$16:$G$23,($F$16:$F$23=AL$51)*($G$16:$G$23&lt;=$N54)))))),3,
OR(COUNT(_xlfn._xlws.FILTER($F$16:$F$23,($F$16:$F$23=AL$51)*($G$16:$G$23=$N54)))=1,
        ISODD(COUNT(_xlfn._xlws.SORT(_xlfn._xlws.FILTER($F$16:$F$23,($G$16:$G$23=$N54)*($F$16:$F$23&lt;=AL$51)))))),4),
_xlpm.Fundo,$L$8,
_xlpm.Ax,_xlfn.XLOOKUP(TRUE,($O6:AK6&lt;&gt;""),$O$3:AK$3,_xlpm.Fundo,,-1),
_xlpm.Bx,_xlfn.XLOOKUP(TRUE,(AM6:$AZ6&lt;&gt;""),AM$3:$AZ$3,_xlpm.Fundo,,1),
_xlpm.Cx,_xlfn.XLOOKUP(TRUE,($O6:AK6&lt;&gt;""),$O6:AK6,_xlpm.Fundo,,-1),
_xlpm.Dx,_xlfn.XLOOKUP(TRUE,(AM6:$AZ6&lt;&gt;""),AM6:$AZ6,_xlpm.Fundo,,1),
_xlpm.Xx,AL$3, _xlpm.Yx,PRODUCT(SUM(_xlpm.Dx,-_xlpm.Cx),1/SUM(_xlpm.Bx,-_xlpm.Ax))*SUM(_xlpm.Xx,-_xlpm.Ax)+_xlpm.Cx,
_xlpm.Ay,_xlfn.XLOOKUP(TRUE,(AL$4:AL5&lt;&gt;""),$N$4:$N5,_xlpm.Fundo,,-1),
_xlpm.By,_xlfn.XLOOKUP(TRUE,(AL7:AL$47&lt;&gt;""),$N7:$N$47,_xlpm.Fundo,,1),
_xlpm.Cy,_xlfn.XLOOKUP(TRUE,(AL$4:AL5&lt;&gt;""),AL$4:AL5,_xlpm.Fundo,,-1),
_xlpm.Dy,_xlfn.XLOOKUP(TRUE,(AL7:AL$47&lt;&gt;""),AL7:AL$47,_xlpm.Fundo,,1),
_xlpm.Xy,$N6, _xlpm.Yy,PRODUCT(SUM(_xlpm.Dy,-_xlpm.Cy),1/SUM(_xlpm.By,-_xlpm.Ay))*SUM(_xlpm.Xy,-_xlpm.Ay)+_xlpm.Cy,
_xlfn.IFS(IFERROR(ISODD(_xlpm.Borda),FALSE),_xlpm.Yy,
       IFERROR(ISEVEN(_xlpm.Borda),     FALSE),_xlpm.Yx,
      TRUE,"")))</f>
        <v>-9</v>
      </c>
      <c r="AM54" s="120" cm="1">
        <f t="array" ref="AM54">IF(AM6&lt;&gt;"",AM6,
_xlfn.LET(_xlpm.Borda,
_xlfn.IFS(
AND(COUNT(_xlfn._xlws.FILTER($F$3:$F$15,$F$3:$F$15=AM$51))&gt;=2,
    _xlfn.MAXIFS($G$3:$G$15,$F$3:$F$15,AM$51)&gt;=$N54, _xlfn.MINIFS($G$3:$G$15,$F$3:$F$15,AM$51)&lt;=$N54),1,
AND(COUNT(_xlfn._xlws.FILTER($G$3:$G$15,$G$3:$G$15=$N54))&gt;=2,
    _xlfn.MAXIFS($F$3:$F$15,$G$3:$G$15,$N54)&gt;=AM$51, _xlfn.MINIFS($F$3:$F$15,$G$3:$G$15,$N54)&lt;=AM$51),2,
OR(COUNT(_xlfn._xlws.FILTER($F$16:$F$23,($F$16:$F$23=AM$51)*($G$16:$G$23=$N54)))=1,
        ISODD(COUNT(_xlfn._xlws.SORT(_xlfn._xlws.FILTER($G$16:$G$23,($F$16:$F$23=AM$51)*($G$16:$G$23&lt;=$N54)))))),3,
OR(COUNT(_xlfn._xlws.FILTER($F$16:$F$23,($F$16:$F$23=AM$51)*($G$16:$G$23=$N54)))=1,
        ISODD(COUNT(_xlfn._xlws.SORT(_xlfn._xlws.FILTER($F$16:$F$23,($G$16:$G$23=$N54)*($F$16:$F$23&lt;=AM$51)))))),4),
_xlpm.Fundo,$L$8,
_xlpm.Ax,_xlfn.XLOOKUP(TRUE,($O6:AL6&lt;&gt;""),$O$3:AL$3,_xlpm.Fundo,,-1),
_xlpm.Bx,_xlfn.XLOOKUP(TRUE,(AN6:$AZ6&lt;&gt;""),AN$3:$AZ$3,_xlpm.Fundo,,1),
_xlpm.Cx,_xlfn.XLOOKUP(TRUE,($O6:AL6&lt;&gt;""),$O6:AL6,_xlpm.Fundo,,-1),
_xlpm.Dx,_xlfn.XLOOKUP(TRUE,(AN6:$AZ6&lt;&gt;""),AN6:$AZ6,_xlpm.Fundo,,1),
_xlpm.Xx,AM$3, _xlpm.Yx,PRODUCT(SUM(_xlpm.Dx,-_xlpm.Cx),1/SUM(_xlpm.Bx,-_xlpm.Ax))*SUM(_xlpm.Xx,-_xlpm.Ax)+_xlpm.Cx,
_xlpm.Ay,_xlfn.XLOOKUP(TRUE,(AM$4:AM5&lt;&gt;""),$N$4:$N5,_xlpm.Fundo,,-1),
_xlpm.By,_xlfn.XLOOKUP(TRUE,(AM7:AM$47&lt;&gt;""),$N7:$N$47,_xlpm.Fundo,,1),
_xlpm.Cy,_xlfn.XLOOKUP(TRUE,(AM$4:AM5&lt;&gt;""),AM$4:AM5,_xlpm.Fundo,,-1),
_xlpm.Dy,_xlfn.XLOOKUP(TRUE,(AM7:AM$47&lt;&gt;""),AM7:AM$47,_xlpm.Fundo,,1),
_xlpm.Xy,$N6, _xlpm.Yy,PRODUCT(SUM(_xlpm.Dy,-_xlpm.Cy),1/SUM(_xlpm.By,-_xlpm.Ay))*SUM(_xlpm.Xy,-_xlpm.Ay)+_xlpm.Cy,
_xlfn.IFS(IFERROR(ISODD(_xlpm.Borda),FALSE),_xlpm.Yy,
       IFERROR(ISEVEN(_xlpm.Borda),     FALSE),_xlpm.Yx,
      TRUE,"")))</f>
        <v>-9</v>
      </c>
      <c r="AN54" s="120" cm="1">
        <f t="array" ref="AN54">IF(AN6&lt;&gt;"",AN6,
_xlfn.LET(_xlpm.Borda,
_xlfn.IFS(
AND(COUNT(_xlfn._xlws.FILTER($F$3:$F$15,$F$3:$F$15=AN$51))&gt;=2,
    _xlfn.MAXIFS($G$3:$G$15,$F$3:$F$15,AN$51)&gt;=$N54, _xlfn.MINIFS($G$3:$G$15,$F$3:$F$15,AN$51)&lt;=$N54),1,
AND(COUNT(_xlfn._xlws.FILTER($G$3:$G$15,$G$3:$G$15=$N54))&gt;=2,
    _xlfn.MAXIFS($F$3:$F$15,$G$3:$G$15,$N54)&gt;=AN$51, _xlfn.MINIFS($F$3:$F$15,$G$3:$G$15,$N54)&lt;=AN$51),2,
OR(COUNT(_xlfn._xlws.FILTER($F$16:$F$23,($F$16:$F$23=AN$51)*($G$16:$G$23=$N54)))=1,
        ISODD(COUNT(_xlfn._xlws.SORT(_xlfn._xlws.FILTER($G$16:$G$23,($F$16:$F$23=AN$51)*($G$16:$G$23&lt;=$N54)))))),3,
OR(COUNT(_xlfn._xlws.FILTER($F$16:$F$23,($F$16:$F$23=AN$51)*($G$16:$G$23=$N54)))=1,
        ISODD(COUNT(_xlfn._xlws.SORT(_xlfn._xlws.FILTER($F$16:$F$23,($G$16:$G$23=$N54)*($F$16:$F$23&lt;=AN$51)))))),4),
_xlpm.Fundo,$L$8,
_xlpm.Ax,_xlfn.XLOOKUP(TRUE,($O6:AM6&lt;&gt;""),$O$3:AM$3,_xlpm.Fundo,,-1),
_xlpm.Bx,_xlfn.XLOOKUP(TRUE,(AO6:$AZ6&lt;&gt;""),AO$3:$AZ$3,_xlpm.Fundo,,1),
_xlpm.Cx,_xlfn.XLOOKUP(TRUE,($O6:AM6&lt;&gt;""),$O6:AM6,_xlpm.Fundo,,-1),
_xlpm.Dx,_xlfn.XLOOKUP(TRUE,(AO6:$AZ6&lt;&gt;""),AO6:$AZ6,_xlpm.Fundo,,1),
_xlpm.Xx,AN$3, _xlpm.Yx,PRODUCT(SUM(_xlpm.Dx,-_xlpm.Cx),1/SUM(_xlpm.Bx,-_xlpm.Ax))*SUM(_xlpm.Xx,-_xlpm.Ax)+_xlpm.Cx,
_xlpm.Ay,_xlfn.XLOOKUP(TRUE,(AN$4:AN5&lt;&gt;""),$N$4:$N5,_xlpm.Fundo,,-1),
_xlpm.By,_xlfn.XLOOKUP(TRUE,(AN7:AN$47&lt;&gt;""),$N7:$N$47,_xlpm.Fundo,,1),
_xlpm.Cy,_xlfn.XLOOKUP(TRUE,(AN$4:AN5&lt;&gt;""),AN$4:AN5,_xlpm.Fundo,,-1),
_xlpm.Dy,_xlfn.XLOOKUP(TRUE,(AN7:AN$47&lt;&gt;""),AN7:AN$47,_xlpm.Fundo,,1),
_xlpm.Xy,$N6, _xlpm.Yy,PRODUCT(SUM(_xlpm.Dy,-_xlpm.Cy),1/SUM(_xlpm.By,-_xlpm.Ay))*SUM(_xlpm.Xy,-_xlpm.Ay)+_xlpm.Cy,
_xlfn.IFS(IFERROR(ISODD(_xlpm.Borda),FALSE),_xlpm.Yy,
       IFERROR(ISEVEN(_xlpm.Borda),     FALSE),_xlpm.Yx,
      TRUE,"")))</f>
        <v>-9</v>
      </c>
      <c r="AO54" s="120" cm="1">
        <f t="array" ref="AO54">IF(AO6&lt;&gt;"",AO6,
_xlfn.LET(_xlpm.Borda,
_xlfn.IFS(
AND(COUNT(_xlfn._xlws.FILTER($F$3:$F$15,$F$3:$F$15=AO$51))&gt;=2,
    _xlfn.MAXIFS($G$3:$G$15,$F$3:$F$15,AO$51)&gt;=$N54, _xlfn.MINIFS($G$3:$G$15,$F$3:$F$15,AO$51)&lt;=$N54),1,
AND(COUNT(_xlfn._xlws.FILTER($G$3:$G$15,$G$3:$G$15=$N54))&gt;=2,
    _xlfn.MAXIFS($F$3:$F$15,$G$3:$G$15,$N54)&gt;=AO$51, _xlfn.MINIFS($F$3:$F$15,$G$3:$G$15,$N54)&lt;=AO$51),2,
OR(COUNT(_xlfn._xlws.FILTER($F$16:$F$23,($F$16:$F$23=AO$51)*($G$16:$G$23=$N54)))=1,
        ISODD(COUNT(_xlfn._xlws.SORT(_xlfn._xlws.FILTER($G$16:$G$23,($F$16:$F$23=AO$51)*($G$16:$G$23&lt;=$N54)))))),3,
OR(COUNT(_xlfn._xlws.FILTER($F$16:$F$23,($F$16:$F$23=AO$51)*($G$16:$G$23=$N54)))=1,
        ISODD(COUNT(_xlfn._xlws.SORT(_xlfn._xlws.FILTER($F$16:$F$23,($G$16:$G$23=$N54)*($F$16:$F$23&lt;=AO$51)))))),4),
_xlpm.Fundo,$L$8,
_xlpm.Ax,_xlfn.XLOOKUP(TRUE,($O6:AN6&lt;&gt;""),$O$3:AN$3,_xlpm.Fundo,,-1),
_xlpm.Bx,_xlfn.XLOOKUP(TRUE,(AP6:$AZ6&lt;&gt;""),AP$3:$AZ$3,_xlpm.Fundo,,1),
_xlpm.Cx,_xlfn.XLOOKUP(TRUE,($O6:AN6&lt;&gt;""),$O6:AN6,_xlpm.Fundo,,-1),
_xlpm.Dx,_xlfn.XLOOKUP(TRUE,(AP6:$AZ6&lt;&gt;""),AP6:$AZ6,_xlpm.Fundo,,1),
_xlpm.Xx,AO$3, _xlpm.Yx,PRODUCT(SUM(_xlpm.Dx,-_xlpm.Cx),1/SUM(_xlpm.Bx,-_xlpm.Ax))*SUM(_xlpm.Xx,-_xlpm.Ax)+_xlpm.Cx,
_xlpm.Ay,_xlfn.XLOOKUP(TRUE,(AO$4:AO5&lt;&gt;""),$N$4:$N5,_xlpm.Fundo,,-1),
_xlpm.By,_xlfn.XLOOKUP(TRUE,(AO7:AO$47&lt;&gt;""),$N7:$N$47,_xlpm.Fundo,,1),
_xlpm.Cy,_xlfn.XLOOKUP(TRUE,(AO$4:AO5&lt;&gt;""),AO$4:AO5,_xlpm.Fundo,,-1),
_xlpm.Dy,_xlfn.XLOOKUP(TRUE,(AO7:AO$47&lt;&gt;""),AO7:AO$47,_xlpm.Fundo,,1),
_xlpm.Xy,$N6, _xlpm.Yy,PRODUCT(SUM(_xlpm.Dy,-_xlpm.Cy),1/SUM(_xlpm.By,-_xlpm.Ay))*SUM(_xlpm.Xy,-_xlpm.Ay)+_xlpm.Cy,
_xlfn.IFS(IFERROR(ISODD(_xlpm.Borda),FALSE),_xlpm.Yy,
       IFERROR(ISEVEN(_xlpm.Borda),     FALSE),_xlpm.Yx,
      TRUE,"")))</f>
        <v>-9</v>
      </c>
      <c r="AP54" s="120" cm="1">
        <f t="array" ref="AP54">IF(AP6&lt;&gt;"",AP6,
_xlfn.LET(_xlpm.Borda,
_xlfn.IFS(
AND(COUNT(_xlfn._xlws.FILTER($F$3:$F$15,$F$3:$F$15=AP$51))&gt;=2,
    _xlfn.MAXIFS($G$3:$G$15,$F$3:$F$15,AP$51)&gt;=$N54, _xlfn.MINIFS($G$3:$G$15,$F$3:$F$15,AP$51)&lt;=$N54),1,
AND(COUNT(_xlfn._xlws.FILTER($G$3:$G$15,$G$3:$G$15=$N54))&gt;=2,
    _xlfn.MAXIFS($F$3:$F$15,$G$3:$G$15,$N54)&gt;=AP$51, _xlfn.MINIFS($F$3:$F$15,$G$3:$G$15,$N54)&lt;=AP$51),2,
OR(COUNT(_xlfn._xlws.FILTER($F$16:$F$23,($F$16:$F$23=AP$51)*($G$16:$G$23=$N54)))=1,
        ISODD(COUNT(_xlfn._xlws.SORT(_xlfn._xlws.FILTER($G$16:$G$23,($F$16:$F$23=AP$51)*($G$16:$G$23&lt;=$N54)))))),3,
OR(COUNT(_xlfn._xlws.FILTER($F$16:$F$23,($F$16:$F$23=AP$51)*($G$16:$G$23=$N54)))=1,
        ISODD(COUNT(_xlfn._xlws.SORT(_xlfn._xlws.FILTER($F$16:$F$23,($G$16:$G$23=$N54)*($F$16:$F$23&lt;=AP$51)))))),4),
_xlpm.Fundo,$L$8,
_xlpm.Ax,_xlfn.XLOOKUP(TRUE,($O6:AO6&lt;&gt;""),$O$3:AO$3,_xlpm.Fundo,,-1),
_xlpm.Bx,_xlfn.XLOOKUP(TRUE,(AQ6:$AZ6&lt;&gt;""),AQ$3:$AZ$3,_xlpm.Fundo,,1),
_xlpm.Cx,_xlfn.XLOOKUP(TRUE,($O6:AO6&lt;&gt;""),$O6:AO6,_xlpm.Fundo,,-1),
_xlpm.Dx,_xlfn.XLOOKUP(TRUE,(AQ6:$AZ6&lt;&gt;""),AQ6:$AZ6,_xlpm.Fundo,,1),
_xlpm.Xx,AP$3, _xlpm.Yx,PRODUCT(SUM(_xlpm.Dx,-_xlpm.Cx),1/SUM(_xlpm.Bx,-_xlpm.Ax))*SUM(_xlpm.Xx,-_xlpm.Ax)+_xlpm.Cx,
_xlpm.Ay,_xlfn.XLOOKUP(TRUE,(AP$4:AP5&lt;&gt;""),$N$4:$N5,_xlpm.Fundo,,-1),
_xlpm.By,_xlfn.XLOOKUP(TRUE,(AP7:AP$47&lt;&gt;""),$N7:$N$47,_xlpm.Fundo,,1),
_xlpm.Cy,_xlfn.XLOOKUP(TRUE,(AP$4:AP5&lt;&gt;""),AP$4:AP5,_xlpm.Fundo,,-1),
_xlpm.Dy,_xlfn.XLOOKUP(TRUE,(AP7:AP$47&lt;&gt;""),AP7:AP$47,_xlpm.Fundo,,1),
_xlpm.Xy,$N6, _xlpm.Yy,PRODUCT(SUM(_xlpm.Dy,-_xlpm.Cy),1/SUM(_xlpm.By,-_xlpm.Ay))*SUM(_xlpm.Xy,-_xlpm.Ay)+_xlpm.Cy,
_xlfn.IFS(IFERROR(ISODD(_xlpm.Borda),FALSE),_xlpm.Yy,
       IFERROR(ISEVEN(_xlpm.Borda),     FALSE),_xlpm.Yx,
      TRUE,"")))</f>
        <v>-9</v>
      </c>
      <c r="AQ54" s="120" cm="1">
        <f t="array" ref="AQ54">IF(AQ6&lt;&gt;"",AQ6,
_xlfn.LET(_xlpm.Borda,
_xlfn.IFS(
AND(COUNT(_xlfn._xlws.FILTER($F$3:$F$15,$F$3:$F$15=AQ$51))&gt;=2,
    _xlfn.MAXIFS($G$3:$G$15,$F$3:$F$15,AQ$51)&gt;=$N54, _xlfn.MINIFS($G$3:$G$15,$F$3:$F$15,AQ$51)&lt;=$N54),1,
AND(COUNT(_xlfn._xlws.FILTER($G$3:$G$15,$G$3:$G$15=$N54))&gt;=2,
    _xlfn.MAXIFS($F$3:$F$15,$G$3:$G$15,$N54)&gt;=AQ$51, _xlfn.MINIFS($F$3:$F$15,$G$3:$G$15,$N54)&lt;=AQ$51),2,
OR(COUNT(_xlfn._xlws.FILTER($F$16:$F$23,($F$16:$F$23=AQ$51)*($G$16:$G$23=$N54)))=1,
        ISODD(COUNT(_xlfn._xlws.SORT(_xlfn._xlws.FILTER($G$16:$G$23,($F$16:$F$23=AQ$51)*($G$16:$G$23&lt;=$N54)))))),3,
OR(COUNT(_xlfn._xlws.FILTER($F$16:$F$23,($F$16:$F$23=AQ$51)*($G$16:$G$23=$N54)))=1,
        ISODD(COUNT(_xlfn._xlws.SORT(_xlfn._xlws.FILTER($F$16:$F$23,($G$16:$G$23=$N54)*($F$16:$F$23&lt;=AQ$51)))))),4),
_xlpm.Fundo,$L$8,
_xlpm.Ax,_xlfn.XLOOKUP(TRUE,($O6:AP6&lt;&gt;""),$O$3:AP$3,_xlpm.Fundo,,-1),
_xlpm.Bx,_xlfn.XLOOKUP(TRUE,(AR6:$AZ6&lt;&gt;""),AR$3:$AZ$3,_xlpm.Fundo,,1),
_xlpm.Cx,_xlfn.XLOOKUP(TRUE,($O6:AP6&lt;&gt;""),$O6:AP6,_xlpm.Fundo,,-1),
_xlpm.Dx,_xlfn.XLOOKUP(TRUE,(AR6:$AZ6&lt;&gt;""),AR6:$AZ6,_xlpm.Fundo,,1),
_xlpm.Xx,AQ$3, _xlpm.Yx,PRODUCT(SUM(_xlpm.Dx,-_xlpm.Cx),1/SUM(_xlpm.Bx,-_xlpm.Ax))*SUM(_xlpm.Xx,-_xlpm.Ax)+_xlpm.Cx,
_xlpm.Ay,_xlfn.XLOOKUP(TRUE,(AQ$4:AQ5&lt;&gt;""),$N$4:$N5,_xlpm.Fundo,,-1),
_xlpm.By,_xlfn.XLOOKUP(TRUE,(AQ7:AQ$47&lt;&gt;""),$N7:$N$47,_xlpm.Fundo,,1),
_xlpm.Cy,_xlfn.XLOOKUP(TRUE,(AQ$4:AQ5&lt;&gt;""),AQ$4:AQ5,_xlpm.Fundo,,-1),
_xlpm.Dy,_xlfn.XLOOKUP(TRUE,(AQ7:AQ$47&lt;&gt;""),AQ7:AQ$47,_xlpm.Fundo,,1),
_xlpm.Xy,$N6, _xlpm.Yy,PRODUCT(SUM(_xlpm.Dy,-_xlpm.Cy),1/SUM(_xlpm.By,-_xlpm.Ay))*SUM(_xlpm.Xy,-_xlpm.Ay)+_xlpm.Cy,
_xlfn.IFS(IFERROR(ISODD(_xlpm.Borda),FALSE),_xlpm.Yy,
       IFERROR(ISEVEN(_xlpm.Borda),     FALSE),_xlpm.Yx,
      TRUE,"")))</f>
        <v>-9</v>
      </c>
      <c r="AR54" s="120" cm="1">
        <f t="array" ref="AR54">IF(AR6&lt;&gt;"",AR6,
_xlfn.LET(_xlpm.Borda,
_xlfn.IFS(
AND(COUNT(_xlfn._xlws.FILTER($F$3:$F$15,$F$3:$F$15=AR$51))&gt;=2,
    _xlfn.MAXIFS($G$3:$G$15,$F$3:$F$15,AR$51)&gt;=$N54, _xlfn.MINIFS($G$3:$G$15,$F$3:$F$15,AR$51)&lt;=$N54),1,
AND(COUNT(_xlfn._xlws.FILTER($G$3:$G$15,$G$3:$G$15=$N54))&gt;=2,
    _xlfn.MAXIFS($F$3:$F$15,$G$3:$G$15,$N54)&gt;=AR$51, _xlfn.MINIFS($F$3:$F$15,$G$3:$G$15,$N54)&lt;=AR$51),2,
OR(COUNT(_xlfn._xlws.FILTER($F$16:$F$23,($F$16:$F$23=AR$51)*($G$16:$G$23=$N54)))=1,
        ISODD(COUNT(_xlfn._xlws.SORT(_xlfn._xlws.FILTER($G$16:$G$23,($F$16:$F$23=AR$51)*($G$16:$G$23&lt;=$N54)))))),3,
OR(COUNT(_xlfn._xlws.FILTER($F$16:$F$23,($F$16:$F$23=AR$51)*($G$16:$G$23=$N54)))=1,
        ISODD(COUNT(_xlfn._xlws.SORT(_xlfn._xlws.FILTER($F$16:$F$23,($G$16:$G$23=$N54)*($F$16:$F$23&lt;=AR$51)))))),4),
_xlpm.Fundo,$L$8,
_xlpm.Ax,_xlfn.XLOOKUP(TRUE,($O6:AQ6&lt;&gt;""),$O$3:AQ$3,_xlpm.Fundo,,-1),
_xlpm.Bx,_xlfn.XLOOKUP(TRUE,(AS6:$AZ6&lt;&gt;""),AS$3:$AZ$3,_xlpm.Fundo,,1),
_xlpm.Cx,_xlfn.XLOOKUP(TRUE,($O6:AQ6&lt;&gt;""),$O6:AQ6,_xlpm.Fundo,,-1),
_xlpm.Dx,_xlfn.XLOOKUP(TRUE,(AS6:$AZ6&lt;&gt;""),AS6:$AZ6,_xlpm.Fundo,,1),
_xlpm.Xx,AR$3, _xlpm.Yx,PRODUCT(SUM(_xlpm.Dx,-_xlpm.Cx),1/SUM(_xlpm.Bx,-_xlpm.Ax))*SUM(_xlpm.Xx,-_xlpm.Ax)+_xlpm.Cx,
_xlpm.Ay,_xlfn.XLOOKUP(TRUE,(AR$4:AR5&lt;&gt;""),$N$4:$N5,_xlpm.Fundo,,-1),
_xlpm.By,_xlfn.XLOOKUP(TRUE,(AR7:AR$47&lt;&gt;""),$N7:$N$47,_xlpm.Fundo,,1),
_xlpm.Cy,_xlfn.XLOOKUP(TRUE,(AR$4:AR5&lt;&gt;""),AR$4:AR5,_xlpm.Fundo,,-1),
_xlpm.Dy,_xlfn.XLOOKUP(TRUE,(AR7:AR$47&lt;&gt;""),AR7:AR$47,_xlpm.Fundo,,1),
_xlpm.Xy,$N6, _xlpm.Yy,PRODUCT(SUM(_xlpm.Dy,-_xlpm.Cy),1/SUM(_xlpm.By,-_xlpm.Ay))*SUM(_xlpm.Xy,-_xlpm.Ay)+_xlpm.Cy,
_xlfn.IFS(IFERROR(ISODD(_xlpm.Borda),FALSE),_xlpm.Yy,
       IFERROR(ISEVEN(_xlpm.Borda),     FALSE),_xlpm.Yx,
      TRUE,"")))</f>
        <v>-9</v>
      </c>
      <c r="AS54" s="120" cm="1">
        <f t="array" ref="AS54">IF(AS6&lt;&gt;"",AS6,
_xlfn.LET(_xlpm.Borda,
_xlfn.IFS(
AND(COUNT(_xlfn._xlws.FILTER($F$3:$F$15,$F$3:$F$15=AS$51))&gt;=2,
    _xlfn.MAXIFS($G$3:$G$15,$F$3:$F$15,AS$51)&gt;=$N54, _xlfn.MINIFS($G$3:$G$15,$F$3:$F$15,AS$51)&lt;=$N54),1,
AND(COUNT(_xlfn._xlws.FILTER($G$3:$G$15,$G$3:$G$15=$N54))&gt;=2,
    _xlfn.MAXIFS($F$3:$F$15,$G$3:$G$15,$N54)&gt;=AS$51, _xlfn.MINIFS($F$3:$F$15,$G$3:$G$15,$N54)&lt;=AS$51),2,
OR(COUNT(_xlfn._xlws.FILTER($F$16:$F$23,($F$16:$F$23=AS$51)*($G$16:$G$23=$N54)))=1,
        ISODD(COUNT(_xlfn._xlws.SORT(_xlfn._xlws.FILTER($G$16:$G$23,($F$16:$F$23=AS$51)*($G$16:$G$23&lt;=$N54)))))),3,
OR(COUNT(_xlfn._xlws.FILTER($F$16:$F$23,($F$16:$F$23=AS$51)*($G$16:$G$23=$N54)))=1,
        ISODD(COUNT(_xlfn._xlws.SORT(_xlfn._xlws.FILTER($F$16:$F$23,($G$16:$G$23=$N54)*($F$16:$F$23&lt;=AS$51)))))),4),
_xlpm.Fundo,$L$8,
_xlpm.Ax,_xlfn.XLOOKUP(TRUE,($O6:AR6&lt;&gt;""),$O$3:AR$3,_xlpm.Fundo,,-1),
_xlpm.Bx,_xlfn.XLOOKUP(TRUE,(AT6:$AZ6&lt;&gt;""),AT$3:$AZ$3,_xlpm.Fundo,,1),
_xlpm.Cx,_xlfn.XLOOKUP(TRUE,($O6:AR6&lt;&gt;""),$O6:AR6,_xlpm.Fundo,,-1),
_xlpm.Dx,_xlfn.XLOOKUP(TRUE,(AT6:$AZ6&lt;&gt;""),AT6:$AZ6,_xlpm.Fundo,,1),
_xlpm.Xx,AS$3, _xlpm.Yx,PRODUCT(SUM(_xlpm.Dx,-_xlpm.Cx),1/SUM(_xlpm.Bx,-_xlpm.Ax))*SUM(_xlpm.Xx,-_xlpm.Ax)+_xlpm.Cx,
_xlpm.Ay,_xlfn.XLOOKUP(TRUE,(AS$4:AS5&lt;&gt;""),$N$4:$N5,_xlpm.Fundo,,-1),
_xlpm.By,_xlfn.XLOOKUP(TRUE,(AS7:AS$47&lt;&gt;""),$N7:$N$47,_xlpm.Fundo,,1),
_xlpm.Cy,_xlfn.XLOOKUP(TRUE,(AS$4:AS5&lt;&gt;""),AS$4:AS5,_xlpm.Fundo,,-1),
_xlpm.Dy,_xlfn.XLOOKUP(TRUE,(AS7:AS$47&lt;&gt;""),AS7:AS$47,_xlpm.Fundo,,1),
_xlpm.Xy,$N6, _xlpm.Yy,PRODUCT(SUM(_xlpm.Dy,-_xlpm.Cy),1/SUM(_xlpm.By,-_xlpm.Ay))*SUM(_xlpm.Xy,-_xlpm.Ay)+_xlpm.Cy,
_xlfn.IFS(IFERROR(ISODD(_xlpm.Borda),FALSE),_xlpm.Yy,
       IFERROR(ISEVEN(_xlpm.Borda),     FALSE),_xlpm.Yx,
      TRUE,"")))</f>
        <v>-9</v>
      </c>
      <c r="AT54" s="120" cm="1">
        <f t="array" ref="AT54">IF(AT6&lt;&gt;"",AT6,
_xlfn.LET(_xlpm.Borda,
_xlfn.IFS(
AND(COUNT(_xlfn._xlws.FILTER($F$3:$F$15,$F$3:$F$15=AT$51))&gt;=2,
    _xlfn.MAXIFS($G$3:$G$15,$F$3:$F$15,AT$51)&gt;=$N54, _xlfn.MINIFS($G$3:$G$15,$F$3:$F$15,AT$51)&lt;=$N54),1,
AND(COUNT(_xlfn._xlws.FILTER($G$3:$G$15,$G$3:$G$15=$N54))&gt;=2,
    _xlfn.MAXIFS($F$3:$F$15,$G$3:$G$15,$N54)&gt;=AT$51, _xlfn.MINIFS($F$3:$F$15,$G$3:$G$15,$N54)&lt;=AT$51),2,
OR(COUNT(_xlfn._xlws.FILTER($F$16:$F$23,($F$16:$F$23=AT$51)*($G$16:$G$23=$N54)))=1,
        ISODD(COUNT(_xlfn._xlws.SORT(_xlfn._xlws.FILTER($G$16:$G$23,($F$16:$F$23=AT$51)*($G$16:$G$23&lt;=$N54)))))),3,
OR(COUNT(_xlfn._xlws.FILTER($F$16:$F$23,($F$16:$F$23=AT$51)*($G$16:$G$23=$N54)))=1,
        ISODD(COUNT(_xlfn._xlws.SORT(_xlfn._xlws.FILTER($F$16:$F$23,($G$16:$G$23=$N54)*($F$16:$F$23&lt;=AT$51)))))),4),
_xlpm.Fundo,$L$8,
_xlpm.Ax,_xlfn.XLOOKUP(TRUE,($O6:AS6&lt;&gt;""),$O$3:AS$3,_xlpm.Fundo,,-1),
_xlpm.Bx,_xlfn.XLOOKUP(TRUE,(AZ6:$AZ6&lt;&gt;""),AZ$3:$AZ$3,_xlpm.Fundo,,1),
_xlpm.Cx,_xlfn.XLOOKUP(TRUE,($O6:AS6&lt;&gt;""),$O6:AS6,_xlpm.Fundo,,-1),
_xlpm.Dx,_xlfn.XLOOKUP(TRUE,(AZ6:$AZ6&lt;&gt;""),AZ6:$AZ6,_xlpm.Fundo,,1),
_xlpm.Xx,AT$3, _xlpm.Yx,PRODUCT(SUM(_xlpm.Dx,-_xlpm.Cx),1/SUM(_xlpm.Bx,-_xlpm.Ax))*SUM(_xlpm.Xx,-_xlpm.Ax)+_xlpm.Cx,
_xlpm.Ay,_xlfn.XLOOKUP(TRUE,(AT$4:AT5&lt;&gt;""),$N$4:$N5,_xlpm.Fundo,,-1),
_xlpm.By,_xlfn.XLOOKUP(TRUE,(AT7:AT$47&lt;&gt;""),$N7:$N$47,_xlpm.Fundo,,1),
_xlpm.Cy,_xlfn.XLOOKUP(TRUE,(AT$4:AT5&lt;&gt;""),AT$4:AT5,_xlpm.Fundo,,-1),
_xlpm.Dy,_xlfn.XLOOKUP(TRUE,(AT7:AT$47&lt;&gt;""),AT7:AT$47,_xlpm.Fundo,,1),
_xlpm.Xy,$N6, _xlpm.Yy,PRODUCT(SUM(_xlpm.Dy,-_xlpm.Cy),1/SUM(_xlpm.By,-_xlpm.Ay))*SUM(_xlpm.Xy,-_xlpm.Ay)+_xlpm.Cy,
_xlfn.IFS(IFERROR(ISODD(_xlpm.Borda),FALSE),_xlpm.Yy,
       IFERROR(ISEVEN(_xlpm.Borda),     FALSE),_xlpm.Yx,
      TRUE,"")))</f>
        <v>-9</v>
      </c>
      <c r="AU54" s="120" cm="1">
        <f t="array" ref="AU54">IF(AU6&lt;&gt;"",AU6,
_xlfn.LET(_xlpm.Borda,
_xlfn.IFS(
AND(COUNT(_xlfn._xlws.FILTER($F$3:$F$15,$F$3:$F$15=AU$51))&gt;=2,
    _xlfn.MAXIFS($G$3:$G$15,$F$3:$F$15,AU$51)&gt;=$N54, _xlfn.MINIFS($G$3:$G$15,$F$3:$F$15,AU$51)&lt;=$N54),1,
AND(COUNT(_xlfn._xlws.FILTER($G$3:$G$15,$G$3:$G$15=$N54))&gt;=2,
    _xlfn.MAXIFS($F$3:$F$15,$G$3:$G$15,$N54)&gt;=AU$51, _xlfn.MINIFS($F$3:$F$15,$G$3:$G$15,$N54)&lt;=AU$51),2,
OR(COUNT(_xlfn._xlws.FILTER($F$16:$F$23,($F$16:$F$23=AU$51)*($G$16:$G$23=$N54)))=1,
        ISODD(COUNT(_xlfn._xlws.SORT(_xlfn._xlws.FILTER($G$16:$G$23,($F$16:$F$23=AU$51)*($G$16:$G$23&lt;=$N54)))))),3,
OR(COUNT(_xlfn._xlws.FILTER($F$16:$F$23,($F$16:$F$23=AU$51)*($G$16:$G$23=$N54)))=1,
        ISODD(COUNT(_xlfn._xlws.SORT(_xlfn._xlws.FILTER($F$16:$F$23,($G$16:$G$23=$N54)*($F$16:$F$23&lt;=AU$51)))))),4),
_xlpm.Fundo,$L$8,
_xlpm.Ax,_xlfn.XLOOKUP(TRUE,($O6:AT6&lt;&gt;""),$O$3:AT$3,_xlpm.Fundo,,-1),
_xlpm.Bx,_xlfn.XLOOKUP(TRUE,($AZ6:BA6&lt;&gt;""),$AZ$3:BA$3,_xlpm.Fundo,,1),
_xlpm.Cx,_xlfn.XLOOKUP(TRUE,($O6:AT6&lt;&gt;""),$O6:AT6,_xlpm.Fundo,,-1),
_xlpm.Dx,_xlfn.XLOOKUP(TRUE,($AZ6:BA6&lt;&gt;""),$AZ6:BA6,_xlpm.Fundo,,1),
_xlpm.Xx,AU$3, _xlpm.Yx,PRODUCT(SUM(_xlpm.Dx,-_xlpm.Cx),1/SUM(_xlpm.Bx,-_xlpm.Ax))*SUM(_xlpm.Xx,-_xlpm.Ax)+_xlpm.Cx,
_xlpm.Ay,_xlfn.XLOOKUP(TRUE,(AU$4:AU5&lt;&gt;""),$N$4:$N5,_xlpm.Fundo,,-1),
_xlpm.By,_xlfn.XLOOKUP(TRUE,(AU7:AU$47&lt;&gt;""),$N7:$N$47,_xlpm.Fundo,,1),
_xlpm.Cy,_xlfn.XLOOKUP(TRUE,(AU$4:AU5&lt;&gt;""),AU$4:AU5,_xlpm.Fundo,,-1),
_xlpm.Dy,_xlfn.XLOOKUP(TRUE,(AU7:AU$47&lt;&gt;""),AU7:AU$47,_xlpm.Fundo,,1),
_xlpm.Xy,$N6, _xlpm.Yy,PRODUCT(SUM(_xlpm.Dy,-_xlpm.Cy),1/SUM(_xlpm.By,-_xlpm.Ay))*SUM(_xlpm.Xy,-_xlpm.Ay)+_xlpm.Cy,
_xlfn.IFS(IFERROR(ISODD(_xlpm.Borda),FALSE),_xlpm.Yy,
       IFERROR(ISEVEN(_xlpm.Borda),     FALSE),_xlpm.Yx,
      TRUE,"")))</f>
        <v>-9</v>
      </c>
      <c r="AV54" s="120" cm="1">
        <f t="array" ref="AV54">IF(AV6&lt;&gt;"",AV6,
_xlfn.LET(_xlpm.Borda,
_xlfn.IFS(
AND(COUNT(_xlfn._xlws.FILTER($F$3:$F$15,$F$3:$F$15=AV$51))&gt;=2,
    _xlfn.MAXIFS($G$3:$G$15,$F$3:$F$15,AV$51)&gt;=$N54, _xlfn.MINIFS($G$3:$G$15,$F$3:$F$15,AV$51)&lt;=$N54),1,
AND(COUNT(_xlfn._xlws.FILTER($G$3:$G$15,$G$3:$G$15=$N54))&gt;=2,
    _xlfn.MAXIFS($F$3:$F$15,$G$3:$G$15,$N54)&gt;=AV$51, _xlfn.MINIFS($F$3:$F$15,$G$3:$G$15,$N54)&lt;=AV$51),2,
OR(COUNT(_xlfn._xlws.FILTER($F$16:$F$23,($F$16:$F$23=AV$51)*($G$16:$G$23=$N54)))=1,
        ISODD(COUNT(_xlfn._xlws.SORT(_xlfn._xlws.FILTER($G$16:$G$23,($F$16:$F$23=AV$51)*($G$16:$G$23&lt;=$N54)))))),3,
OR(COUNT(_xlfn._xlws.FILTER($F$16:$F$23,($F$16:$F$23=AV$51)*($G$16:$G$23=$N54)))=1,
        ISODD(COUNT(_xlfn._xlws.SORT(_xlfn._xlws.FILTER($F$16:$F$23,($G$16:$G$23=$N54)*($F$16:$F$23&lt;=AV$51)))))),4),
_xlpm.Fundo,$L$8,
_xlpm.Ax,_xlfn.XLOOKUP(TRUE,($O6:AU6&lt;&gt;""),$O$3:AU$3,_xlpm.Fundo,,-1),
_xlpm.Bx,_xlfn.XLOOKUP(TRUE,($AZ6:BB6&lt;&gt;""),$AZ$3:BB$3,_xlpm.Fundo,,1),
_xlpm.Cx,_xlfn.XLOOKUP(TRUE,($O6:AU6&lt;&gt;""),$O6:AU6,_xlpm.Fundo,,-1),
_xlpm.Dx,_xlfn.XLOOKUP(TRUE,($AZ6:BB6&lt;&gt;""),$AZ6:BB6,_xlpm.Fundo,,1),
_xlpm.Xx,AV$3, _xlpm.Yx,PRODUCT(SUM(_xlpm.Dx,-_xlpm.Cx),1/SUM(_xlpm.Bx,-_xlpm.Ax))*SUM(_xlpm.Xx,-_xlpm.Ax)+_xlpm.Cx,
_xlpm.Ay,_xlfn.XLOOKUP(TRUE,(AV$4:AV5&lt;&gt;""),$N$4:$N5,_xlpm.Fundo,,-1),
_xlpm.By,_xlfn.XLOOKUP(TRUE,(AV7:AV$47&lt;&gt;""),$N7:$N$47,_xlpm.Fundo,,1),
_xlpm.Cy,_xlfn.XLOOKUP(TRUE,(AV$4:AV5&lt;&gt;""),AV$4:AV5,_xlpm.Fundo,,-1),
_xlpm.Dy,_xlfn.XLOOKUP(TRUE,(AV7:AV$47&lt;&gt;""),AV7:AV$47,_xlpm.Fundo,,1),
_xlpm.Xy,$N6, _xlpm.Yy,PRODUCT(SUM(_xlpm.Dy,-_xlpm.Cy),1/SUM(_xlpm.By,-_xlpm.Ay))*SUM(_xlpm.Xy,-_xlpm.Ay)+_xlpm.Cy,
_xlfn.IFS(IFERROR(ISODD(_xlpm.Borda),FALSE),_xlpm.Yy,
       IFERROR(ISEVEN(_xlpm.Borda),     FALSE),_xlpm.Yx,
      TRUE,"")))</f>
        <v>-9</v>
      </c>
      <c r="AW54" s="120" cm="1">
        <f t="array" ref="AW54">IF(AW6&lt;&gt;"",AW6,
_xlfn.LET(_xlpm.Borda,
_xlfn.IFS(
AND(COUNT(_xlfn._xlws.FILTER($F$3:$F$15,$F$3:$F$15=AW$51))&gt;=2,
    _xlfn.MAXIFS($G$3:$G$15,$F$3:$F$15,AW$51)&gt;=$N54, _xlfn.MINIFS($G$3:$G$15,$F$3:$F$15,AW$51)&lt;=$N54),1,
AND(COUNT(_xlfn._xlws.FILTER($G$3:$G$15,$G$3:$G$15=$N54))&gt;=2,
    _xlfn.MAXIFS($F$3:$F$15,$G$3:$G$15,$N54)&gt;=AW$51, _xlfn.MINIFS($F$3:$F$15,$G$3:$G$15,$N54)&lt;=AW$51),2,
OR(COUNT(_xlfn._xlws.FILTER($F$16:$F$23,($F$16:$F$23=AW$51)*($G$16:$G$23=$N54)))=1,
        ISODD(COUNT(_xlfn._xlws.SORT(_xlfn._xlws.FILTER($G$16:$G$23,($F$16:$F$23=AW$51)*($G$16:$G$23&lt;=$N54)))))),3,
OR(COUNT(_xlfn._xlws.FILTER($F$16:$F$23,($F$16:$F$23=AW$51)*($G$16:$G$23=$N54)))=1,
        ISODD(COUNT(_xlfn._xlws.SORT(_xlfn._xlws.FILTER($F$16:$F$23,($G$16:$G$23=$N54)*($F$16:$F$23&lt;=AW$51)))))),4),
_xlpm.Fundo,$L$8,
_xlpm.Ax,_xlfn.XLOOKUP(TRUE,($O6:AV6&lt;&gt;""),$O$3:AV$3,_xlpm.Fundo,,-1),
_xlpm.Bx,_xlfn.XLOOKUP(TRUE,($AZ6:BC6&lt;&gt;""),$AZ$3:BC$3,_xlpm.Fundo,,1),
_xlpm.Cx,_xlfn.XLOOKUP(TRUE,($O6:AV6&lt;&gt;""),$O6:AV6,_xlpm.Fundo,,-1),
_xlpm.Dx,_xlfn.XLOOKUP(TRUE,($AZ6:BC6&lt;&gt;""),$AZ6:BC6,_xlpm.Fundo,,1),
_xlpm.Xx,AW$3, _xlpm.Yx,PRODUCT(SUM(_xlpm.Dx,-_xlpm.Cx),1/SUM(_xlpm.Bx,-_xlpm.Ax))*SUM(_xlpm.Xx,-_xlpm.Ax)+_xlpm.Cx,
_xlpm.Ay,_xlfn.XLOOKUP(TRUE,(AW$4:AW5&lt;&gt;""),$N$4:$N5,_xlpm.Fundo,,-1),
_xlpm.By,_xlfn.XLOOKUP(TRUE,(AW7:AW$47&lt;&gt;""),$N7:$N$47,_xlpm.Fundo,,1),
_xlpm.Cy,_xlfn.XLOOKUP(TRUE,(AW$4:AW5&lt;&gt;""),AW$4:AW5,_xlpm.Fundo,,-1),
_xlpm.Dy,_xlfn.XLOOKUP(TRUE,(AW7:AW$47&lt;&gt;""),AW7:AW$47,_xlpm.Fundo,,1),
_xlpm.Xy,$N6, _xlpm.Yy,PRODUCT(SUM(_xlpm.Dy,-_xlpm.Cy),1/SUM(_xlpm.By,-_xlpm.Ay))*SUM(_xlpm.Xy,-_xlpm.Ay)+_xlpm.Cy,
_xlfn.IFS(IFERROR(ISODD(_xlpm.Borda),FALSE),_xlpm.Yy,
       IFERROR(ISEVEN(_xlpm.Borda),     FALSE),_xlpm.Yx,
      TRUE,"")))</f>
        <v>-9</v>
      </c>
      <c r="AX54" s="98"/>
      <c r="AY54" s="98"/>
      <c r="AZ54" s="77"/>
      <c r="BA54" s="77"/>
      <c r="BB54" s="77"/>
      <c r="BC54" s="77"/>
      <c r="BD54" s="77"/>
      <c r="BE54" s="77"/>
      <c r="BF54" s="77"/>
      <c r="BG54" s="77"/>
      <c r="BH54" s="77"/>
    </row>
    <row r="55" spans="2:60" ht="20.100000000000001" customHeight="1" x14ac:dyDescent="0.3">
      <c r="B55" s="9" t="s">
        <v>520</v>
      </c>
      <c r="C55" s="17">
        <f t="shared" si="1"/>
        <v>48.875399999999999</v>
      </c>
      <c r="D55" s="18">
        <f t="shared" si="1"/>
        <v>105.0009</v>
      </c>
      <c r="E55" s="64">
        <f t="shared" si="1"/>
        <v>-9</v>
      </c>
      <c r="F55" s="17">
        <f t="shared" si="2"/>
        <v>5.85</v>
      </c>
      <c r="G55" s="18">
        <f t="shared" si="3"/>
        <v>-0.05</v>
      </c>
      <c r="H55" s="19">
        <f t="shared" si="4"/>
        <v>-9</v>
      </c>
      <c r="I55" s="8" t="str" cm="1">
        <f t="array" ref="I55">_xlfn.CONCAT(ROUND(F55:H55,2)&amp;", ")</f>
        <v xml:space="preserve">5.85, -0.05, -9, </v>
      </c>
      <c r="J55" s="8"/>
      <c r="L55"/>
      <c r="N55" s="31">
        <v>16.12</v>
      </c>
      <c r="O55" s="15"/>
      <c r="P55" s="120" cm="1">
        <f t="array" ref="P55">IF(P7&lt;&gt;"",P7,
_xlfn.LET(_xlpm.Borda,
_xlfn.IFS(
AND(COUNT(_xlfn._xlws.FILTER($F$3:$F$15,$F$3:$F$15=P$51))&gt;=2,
    _xlfn.MAXIFS($G$3:$G$15,$F$3:$F$15,P$51)&gt;=$N55, _xlfn.MINIFS($G$3:$G$15,$F$3:$F$15,P$51)&lt;=$N55),1,
AND(COUNT(_xlfn._xlws.FILTER($G$3:$G$15,$G$3:$G$15=$N55))&gt;=2,
    _xlfn.MAXIFS($F$3:$F$15,$G$3:$G$15,$N55)&gt;=P$51, _xlfn.MINIFS($F$3:$F$15,$G$3:$G$15,$N55)&lt;=P$51),2,
OR(COUNT(_xlfn._xlws.FILTER($F$16:$F$23,($F$16:$F$23=P$51)*($G$16:$G$23=$N55)))=1,
        ISODD(COUNT(_xlfn._xlws.SORT(_xlfn._xlws.FILTER($G$16:$G$23,($F$16:$F$23=P$51)*($G$16:$G$23&lt;=$N55)))))),3,
OR(COUNT(_xlfn._xlws.FILTER($F$16:$F$23,($F$16:$F$23=P$51)*($G$16:$G$23=$N55)))=1,
        ISODD(COUNT(_xlfn._xlws.SORT(_xlfn._xlws.FILTER($F$16:$F$23,($G$16:$G$23=$N55)*($F$16:$F$23&lt;=P$51)))))),4),
_xlpm.Fundo,$L$8,
_xlpm.Ax,_xlfn.XLOOKUP(TRUE,($O7:O7&lt;&gt;""),$O$3:O$3,_xlpm.Fundo,,-1),
_xlpm.Bx,_xlfn.XLOOKUP(TRUE,(Q7:$AZ7&lt;&gt;""),Q$3:$AZ$3,_xlpm.Fundo,,1),
_xlpm.Cx,_xlfn.XLOOKUP(TRUE,($O7:O7&lt;&gt;""),$O7:O7,_xlpm.Fundo,,-1),
_xlpm.Dx,_xlfn.XLOOKUP(TRUE,(Q7:$AZ7&lt;&gt;""),Q7:$AZ7,_xlpm.Fundo,,1),
_xlpm.Xx,P$3, _xlpm.Yx,PRODUCT(SUM(_xlpm.Dx,-_xlpm.Cx),1/SUM(_xlpm.Bx,-_xlpm.Ax))*SUM(_xlpm.Xx,-_xlpm.Ax)+_xlpm.Cx,
_xlpm.Ay,_xlfn.XLOOKUP(TRUE,(P$4:P6&lt;&gt;""),$N$4:$N6,_xlpm.Fundo,,-1),
_xlpm.By,_xlfn.XLOOKUP(TRUE,(P8:P$47&lt;&gt;""),$N8:$N$47,_xlpm.Fundo,,1),
_xlpm.Cy,_xlfn.XLOOKUP(TRUE,(P$4:P6&lt;&gt;""),P$4:P6,_xlpm.Fundo,,-1),
_xlpm.Dy,_xlfn.XLOOKUP(TRUE,(P8:P$47&lt;&gt;""),P8:P$47,_xlpm.Fundo,,1),
_xlpm.Xy,$N7, _xlpm.Yy,PRODUCT(SUM(_xlpm.Dy,-_xlpm.Cy),1/SUM(_xlpm.By,-_xlpm.Ay))*SUM(_xlpm.Xy,-_xlpm.Ay)+_xlpm.Cy,
_xlfn.IFS(IFERROR(ISODD(_xlpm.Borda),FALSE),_xlpm.Yy,
       IFERROR(ISEVEN(_xlpm.Borda),     FALSE),_xlpm.Yx,
      TRUE,"")))</f>
        <v>-9</v>
      </c>
      <c r="Q55" s="120" cm="1">
        <f t="array" ref="Q55">IF(Q7&lt;&gt;"",Q7,
_xlfn.LET(_xlpm.Borda,
_xlfn.IFS(
AND(COUNT(_xlfn._xlws.FILTER($F$3:$F$15,$F$3:$F$15=Q$51))&gt;=2,
    _xlfn.MAXIFS($G$3:$G$15,$F$3:$F$15,Q$51)&gt;=$N55, _xlfn.MINIFS($G$3:$G$15,$F$3:$F$15,Q$51)&lt;=$N55),1,
AND(COUNT(_xlfn._xlws.FILTER($G$3:$G$15,$G$3:$G$15=$N55))&gt;=2,
    _xlfn.MAXIFS($F$3:$F$15,$G$3:$G$15,$N55)&gt;=Q$51, _xlfn.MINIFS($F$3:$F$15,$G$3:$G$15,$N55)&lt;=Q$51),2,
OR(COUNT(_xlfn._xlws.FILTER($F$16:$F$23,($F$16:$F$23=Q$51)*($G$16:$G$23=$N55)))=1,
        ISODD(COUNT(_xlfn._xlws.SORT(_xlfn._xlws.FILTER($G$16:$G$23,($F$16:$F$23=Q$51)*($G$16:$G$23&lt;=$N55)))))),3,
OR(COUNT(_xlfn._xlws.FILTER($F$16:$F$23,($F$16:$F$23=Q$51)*($G$16:$G$23=$N55)))=1,
        ISODD(COUNT(_xlfn._xlws.SORT(_xlfn._xlws.FILTER($F$16:$F$23,($G$16:$G$23=$N55)*($F$16:$F$23&lt;=Q$51)))))),4),
_xlpm.Fundo,$L$8,
_xlpm.Ax,_xlfn.XLOOKUP(TRUE,($O7:P7&lt;&gt;""),$O$3:P$3,_xlpm.Fundo,,-1),
_xlpm.Bx,_xlfn.XLOOKUP(TRUE,(R7:$AZ7&lt;&gt;""),R$3:$AZ$3,_xlpm.Fundo,,1),
_xlpm.Cx,_xlfn.XLOOKUP(TRUE,($O7:P7&lt;&gt;""),$O7:P7,_xlpm.Fundo,,-1),
_xlpm.Dx,_xlfn.XLOOKUP(TRUE,(R7:$AZ7&lt;&gt;""),R7:$AZ7,_xlpm.Fundo,,1),
_xlpm.Xx,Q$3, _xlpm.Yx,PRODUCT(SUM(_xlpm.Dx,-_xlpm.Cx),1/SUM(_xlpm.Bx,-_xlpm.Ax))*SUM(_xlpm.Xx,-_xlpm.Ax)+_xlpm.Cx,
_xlpm.Ay,_xlfn.XLOOKUP(TRUE,(Q$4:Q6&lt;&gt;""),$N$4:$N6,_xlpm.Fundo,,-1),
_xlpm.By,_xlfn.XLOOKUP(TRUE,(Q8:Q$47&lt;&gt;""),$N8:$N$47,_xlpm.Fundo,,1),
_xlpm.Cy,_xlfn.XLOOKUP(TRUE,(Q$4:Q6&lt;&gt;""),Q$4:Q6,_xlpm.Fundo,,-1),
_xlpm.Dy,_xlfn.XLOOKUP(TRUE,(Q8:Q$47&lt;&gt;""),Q8:Q$47,_xlpm.Fundo,,1),
_xlpm.Xy,$N7, _xlpm.Yy,PRODUCT(SUM(_xlpm.Dy,-_xlpm.Cy),1/SUM(_xlpm.By,-_xlpm.Ay))*SUM(_xlpm.Xy,-_xlpm.Ay)+_xlpm.Cy,
_xlfn.IFS(IFERROR(ISODD(_xlpm.Borda),FALSE),_xlpm.Yy,
       IFERROR(ISEVEN(_xlpm.Borda),     FALSE),_xlpm.Yx,
      TRUE,"")))</f>
        <v>-9</v>
      </c>
      <c r="R55" s="120" cm="1">
        <f t="array" ref="R55">IF(R7&lt;&gt;"",R7,
_xlfn.LET(_xlpm.Borda,
_xlfn.IFS(
AND(COUNT(_xlfn._xlws.FILTER($F$3:$F$15,$F$3:$F$15=R$51))&gt;=2,
    _xlfn.MAXIFS($G$3:$G$15,$F$3:$F$15,R$51)&gt;=$N55, _xlfn.MINIFS($G$3:$G$15,$F$3:$F$15,R$51)&lt;=$N55),1,
AND(COUNT(_xlfn._xlws.FILTER($G$3:$G$15,$G$3:$G$15=$N55))&gt;=2,
    _xlfn.MAXIFS($F$3:$F$15,$G$3:$G$15,$N55)&gt;=R$51, _xlfn.MINIFS($F$3:$F$15,$G$3:$G$15,$N55)&lt;=R$51),2,
OR(COUNT(_xlfn._xlws.FILTER($F$16:$F$23,($F$16:$F$23=R$51)*($G$16:$G$23=$N55)))=1,
        ISODD(COUNT(_xlfn._xlws.SORT(_xlfn._xlws.FILTER($G$16:$G$23,($F$16:$F$23=R$51)*($G$16:$G$23&lt;=$N55)))))),3,
OR(COUNT(_xlfn._xlws.FILTER($F$16:$F$23,($F$16:$F$23=R$51)*($G$16:$G$23=$N55)))=1,
        ISODD(COUNT(_xlfn._xlws.SORT(_xlfn._xlws.FILTER($F$16:$F$23,($G$16:$G$23=$N55)*($F$16:$F$23&lt;=R$51)))))),4),
_xlpm.Fundo,$L$8,
_xlpm.Ax,_xlfn.XLOOKUP(TRUE,($O7:Q7&lt;&gt;""),$O$3:Q$3,_xlpm.Fundo,,-1),
_xlpm.Bx,_xlfn.XLOOKUP(TRUE,(S7:$AZ7&lt;&gt;""),S$3:$AZ$3,_xlpm.Fundo,,1),
_xlpm.Cx,_xlfn.XLOOKUP(TRUE,($O7:Q7&lt;&gt;""),$O7:Q7,_xlpm.Fundo,,-1),
_xlpm.Dx,_xlfn.XLOOKUP(TRUE,(S7:$AZ7&lt;&gt;""),S7:$AZ7,_xlpm.Fundo,,1),
_xlpm.Xx,R$3, _xlpm.Yx,PRODUCT(SUM(_xlpm.Dx,-_xlpm.Cx),1/SUM(_xlpm.Bx,-_xlpm.Ax))*SUM(_xlpm.Xx,-_xlpm.Ax)+_xlpm.Cx,
_xlpm.Ay,_xlfn.XLOOKUP(TRUE,(R$4:R6&lt;&gt;""),$N$4:$N6,_xlpm.Fundo,,-1),
_xlpm.By,_xlfn.XLOOKUP(TRUE,(R8:R$47&lt;&gt;""),$N8:$N$47,_xlpm.Fundo,,1),
_xlpm.Cy,_xlfn.XLOOKUP(TRUE,(R$4:R6&lt;&gt;""),R$4:R6,_xlpm.Fundo,,-1),
_xlpm.Dy,_xlfn.XLOOKUP(TRUE,(R8:R$47&lt;&gt;""),R8:R$47,_xlpm.Fundo,,1),
_xlpm.Xy,$N7, _xlpm.Yy,PRODUCT(SUM(_xlpm.Dy,-_xlpm.Cy),1/SUM(_xlpm.By,-_xlpm.Ay))*SUM(_xlpm.Xy,-_xlpm.Ay)+_xlpm.Cy,
_xlfn.IFS(IFERROR(ISODD(_xlpm.Borda),FALSE),_xlpm.Yy,
       IFERROR(ISEVEN(_xlpm.Borda),     FALSE),_xlpm.Yx,
      TRUE,"")))</f>
        <v>-9</v>
      </c>
      <c r="S55" s="120" t="str" cm="1">
        <f t="array" ref="S55">IF(S7&lt;&gt;"",S7,
_xlfn.LET(_xlpm.Borda,
_xlfn.IFS(
AND(COUNT(_xlfn._xlws.FILTER($F$3:$F$15,$F$3:$F$15=S$51))&gt;=2,
    _xlfn.MAXIFS($G$3:$G$15,$F$3:$F$15,S$51)&gt;=$N55, _xlfn.MINIFS($G$3:$G$15,$F$3:$F$15,S$51)&lt;=$N55),1,
AND(COUNT(_xlfn._xlws.FILTER($G$3:$G$15,$G$3:$G$15=$N55))&gt;=2,
    _xlfn.MAXIFS($F$3:$F$15,$G$3:$G$15,$N55)&gt;=S$51, _xlfn.MINIFS($F$3:$F$15,$G$3:$G$15,$N55)&lt;=S$51),2,
OR(COUNT(_xlfn._xlws.FILTER($F$16:$F$23,($F$16:$F$23=S$51)*($G$16:$G$23=$N55)))=1,
        ISODD(COUNT(_xlfn._xlws.SORT(_xlfn._xlws.FILTER($G$16:$G$23,($F$16:$F$23=S$51)*($G$16:$G$23&lt;=$N55)))))),3,
OR(COUNT(_xlfn._xlws.FILTER($F$16:$F$23,($F$16:$F$23=S$51)*($G$16:$G$23=$N55)))=1,
        ISODD(COUNT(_xlfn._xlws.SORT(_xlfn._xlws.FILTER($F$16:$F$23,($G$16:$G$23=$N55)*($F$16:$F$23&lt;=S$51)))))),4),
_xlpm.Fundo,$L$8,
_xlpm.Ax,_xlfn.XLOOKUP(TRUE,($O7:R7&lt;&gt;""),$O$3:R$3,_xlpm.Fundo,,-1),
_xlpm.Bx,_xlfn.XLOOKUP(TRUE,(T7:$AZ7&lt;&gt;""),T$3:$AZ$3,_xlpm.Fundo,,1),
_xlpm.Cx,_xlfn.XLOOKUP(TRUE,($O7:R7&lt;&gt;""),$O7:R7,_xlpm.Fundo,,-1),
_xlpm.Dx,_xlfn.XLOOKUP(TRUE,(T7:$AZ7&lt;&gt;""),T7:$AZ7,_xlpm.Fundo,,1),
_xlpm.Xx,S$3, _xlpm.Yx,PRODUCT(SUM(_xlpm.Dx,-_xlpm.Cx),1/SUM(_xlpm.Bx,-_xlpm.Ax))*SUM(_xlpm.Xx,-_xlpm.Ax)+_xlpm.Cx,
_xlpm.Ay,_xlfn.XLOOKUP(TRUE,(S$4:S6&lt;&gt;""),$N$4:$N6,_xlpm.Fundo,,-1),
_xlpm.By,_xlfn.XLOOKUP(TRUE,(S8:S$47&lt;&gt;""),$N8:$N$47,_xlpm.Fundo,,1),
_xlpm.Cy,_xlfn.XLOOKUP(TRUE,(S$4:S6&lt;&gt;""),S$4:S6,_xlpm.Fundo,,-1),
_xlpm.Dy,_xlfn.XLOOKUP(TRUE,(S8:S$47&lt;&gt;""),S8:S$47,_xlpm.Fundo,,1),
_xlpm.Xy,$N7, _xlpm.Yy,PRODUCT(SUM(_xlpm.Dy,-_xlpm.Cy),1/SUM(_xlpm.By,-_xlpm.Ay))*SUM(_xlpm.Xy,-_xlpm.Ay)+_xlpm.Cy,
_xlfn.IFS(IFERROR(ISODD(_xlpm.Borda),FALSE),_xlpm.Yy,
       IFERROR(ISEVEN(_xlpm.Borda),     FALSE),_xlpm.Yx,
      TRUE,"")))</f>
        <v/>
      </c>
      <c r="T55" s="120" cm="1">
        <f t="array" ref="T55">IF(T7&lt;&gt;"",T7,
_xlfn.LET(_xlpm.Borda,
_xlfn.IFS(
AND(COUNT(_xlfn._xlws.FILTER($F$3:$F$15,$F$3:$F$15=T$51))&gt;=2,
    _xlfn.MAXIFS($G$3:$G$15,$F$3:$F$15,T$51)&gt;=$N55, _xlfn.MINIFS($G$3:$G$15,$F$3:$F$15,T$51)&lt;=$N55),1,
AND(COUNT(_xlfn._xlws.FILTER($G$3:$G$15,$G$3:$G$15=$N55))&gt;=2,
    _xlfn.MAXIFS($F$3:$F$15,$G$3:$G$15,$N55)&gt;=T$51, _xlfn.MINIFS($F$3:$F$15,$G$3:$G$15,$N55)&lt;=T$51),2,
OR(COUNT(_xlfn._xlws.FILTER($F$16:$F$23,($F$16:$F$23=T$51)*($G$16:$G$23=$N55)))=1,
        ISODD(COUNT(_xlfn._xlws.SORT(_xlfn._xlws.FILTER($G$16:$G$23,($F$16:$F$23=T$51)*($G$16:$G$23&lt;=$N55)))))),3,
OR(COUNT(_xlfn._xlws.FILTER($F$16:$F$23,($F$16:$F$23=T$51)*($G$16:$G$23=$N55)))=1,
        ISODD(COUNT(_xlfn._xlws.SORT(_xlfn._xlws.FILTER($F$16:$F$23,($G$16:$G$23=$N55)*($F$16:$F$23&lt;=T$51)))))),4),
_xlpm.Fundo,$L$8,
_xlpm.Ax,_xlfn.XLOOKUP(TRUE,($O7:S7&lt;&gt;""),$O$3:S$3,_xlpm.Fundo,,-1),
_xlpm.Bx,_xlfn.XLOOKUP(TRUE,(U7:$AZ7&lt;&gt;""),U$3:$AZ$3,_xlpm.Fundo,,1),
_xlpm.Cx,_xlfn.XLOOKUP(TRUE,($O7:S7&lt;&gt;""),$O7:S7,_xlpm.Fundo,,-1),
_xlpm.Dx,_xlfn.XLOOKUP(TRUE,(U7:$AZ7&lt;&gt;""),U7:$AZ7,_xlpm.Fundo,,1),
_xlpm.Xx,T$3, _xlpm.Yx,PRODUCT(SUM(_xlpm.Dx,-_xlpm.Cx),1/SUM(_xlpm.Bx,-_xlpm.Ax))*SUM(_xlpm.Xx,-_xlpm.Ax)+_xlpm.Cx,
_xlpm.Ay,_xlfn.XLOOKUP(TRUE,(T$4:T6&lt;&gt;""),$N$4:$N6,_xlpm.Fundo,,-1),
_xlpm.By,_xlfn.XLOOKUP(TRUE,(T8:T$47&lt;&gt;""),$N8:$N$47,_xlpm.Fundo,,1),
_xlpm.Cy,_xlfn.XLOOKUP(TRUE,(T$4:T6&lt;&gt;""),T$4:T6,_xlpm.Fundo,,-1),
_xlpm.Dy,_xlfn.XLOOKUP(TRUE,(T8:T$47&lt;&gt;""),T8:T$47,_xlpm.Fundo,,1),
_xlpm.Xy,$N7, _xlpm.Yy,PRODUCT(SUM(_xlpm.Dy,-_xlpm.Cy),1/SUM(_xlpm.By,-_xlpm.Ay))*SUM(_xlpm.Xy,-_xlpm.Ay)+_xlpm.Cy,
_xlfn.IFS(IFERROR(ISODD(_xlpm.Borda),FALSE),_xlpm.Yy,
       IFERROR(ISEVEN(_xlpm.Borda),     FALSE),_xlpm.Yx,
      TRUE,"")))</f>
        <v>-9</v>
      </c>
      <c r="U55" s="120" t="str" cm="1">
        <f t="array" ref="U55">IF(U7&lt;&gt;"",U7,
_xlfn.LET(_xlpm.Borda,
_xlfn.IFS(
AND(COUNT(_xlfn._xlws.FILTER($F$3:$F$15,$F$3:$F$15=U$51))&gt;=2,
    _xlfn.MAXIFS($G$3:$G$15,$F$3:$F$15,U$51)&gt;=$N55, _xlfn.MINIFS($G$3:$G$15,$F$3:$F$15,U$51)&lt;=$N55),1,
AND(COUNT(_xlfn._xlws.FILTER($G$3:$G$15,$G$3:$G$15=$N55))&gt;=2,
    _xlfn.MAXIFS($F$3:$F$15,$G$3:$G$15,$N55)&gt;=U$51, _xlfn.MINIFS($F$3:$F$15,$G$3:$G$15,$N55)&lt;=U$51),2,
OR(COUNT(_xlfn._xlws.FILTER($F$16:$F$23,($F$16:$F$23=U$51)*($G$16:$G$23=$N55)))=1,
        ISODD(COUNT(_xlfn._xlws.SORT(_xlfn._xlws.FILTER($G$16:$G$23,($F$16:$F$23=U$51)*($G$16:$G$23&lt;=$N55)))))),3,
OR(COUNT(_xlfn._xlws.FILTER($F$16:$F$23,($F$16:$F$23=U$51)*($G$16:$G$23=$N55)))=1,
        ISODD(COUNT(_xlfn._xlws.SORT(_xlfn._xlws.FILTER($F$16:$F$23,($G$16:$G$23=$N55)*($F$16:$F$23&lt;=U$51)))))),4),
_xlpm.Fundo,$L$8,
_xlpm.Ax,_xlfn.XLOOKUP(TRUE,($O7:T7&lt;&gt;""),$O$3:T$3,_xlpm.Fundo,,-1),
_xlpm.Bx,_xlfn.XLOOKUP(TRUE,(V7:$AZ7&lt;&gt;""),V$3:$AZ$3,_xlpm.Fundo,,1),
_xlpm.Cx,_xlfn.XLOOKUP(TRUE,($O7:T7&lt;&gt;""),$O7:T7,_xlpm.Fundo,,-1),
_xlpm.Dx,_xlfn.XLOOKUP(TRUE,(V7:$AZ7&lt;&gt;""),V7:$AZ7,_xlpm.Fundo,,1),
_xlpm.Xx,U$3, _xlpm.Yx,PRODUCT(SUM(_xlpm.Dx,-_xlpm.Cx),1/SUM(_xlpm.Bx,-_xlpm.Ax))*SUM(_xlpm.Xx,-_xlpm.Ax)+_xlpm.Cx,
_xlpm.Ay,_xlfn.XLOOKUP(TRUE,(U$4:U6&lt;&gt;""),$N$4:$N6,_xlpm.Fundo,,-1),
_xlpm.By,_xlfn.XLOOKUP(TRUE,(U8:U$47&lt;&gt;""),$N8:$N$47,_xlpm.Fundo,,1),
_xlpm.Cy,_xlfn.XLOOKUP(TRUE,(U$4:U6&lt;&gt;""),U$4:U6,_xlpm.Fundo,,-1),
_xlpm.Dy,_xlfn.XLOOKUP(TRUE,(U8:U$47&lt;&gt;""),U8:U$47,_xlpm.Fundo,,1),
_xlpm.Xy,$N7, _xlpm.Yy,PRODUCT(SUM(_xlpm.Dy,-_xlpm.Cy),1/SUM(_xlpm.By,-_xlpm.Ay))*SUM(_xlpm.Xy,-_xlpm.Ay)+_xlpm.Cy,
_xlfn.IFS(IFERROR(ISODD(_xlpm.Borda),FALSE),_xlpm.Yy,
       IFERROR(ISEVEN(_xlpm.Borda),     FALSE),_xlpm.Yx,
      TRUE,"")))</f>
        <v/>
      </c>
      <c r="V55" s="120" t="str" cm="1">
        <f t="array" ref="V55">IF(V7&lt;&gt;"",V7,
_xlfn.LET(_xlpm.Borda,
_xlfn.IFS(
AND(COUNT(_xlfn._xlws.FILTER($F$3:$F$15,$F$3:$F$15=V$51))&gt;=2,
    _xlfn.MAXIFS($G$3:$G$15,$F$3:$F$15,V$51)&gt;=$N55, _xlfn.MINIFS($G$3:$G$15,$F$3:$F$15,V$51)&lt;=$N55),1,
AND(COUNT(_xlfn._xlws.FILTER($G$3:$G$15,$G$3:$G$15=$N55))&gt;=2,
    _xlfn.MAXIFS($F$3:$F$15,$G$3:$G$15,$N55)&gt;=V$51, _xlfn.MINIFS($F$3:$F$15,$G$3:$G$15,$N55)&lt;=V$51),2,
OR(COUNT(_xlfn._xlws.FILTER($F$16:$F$23,($F$16:$F$23=V$51)*($G$16:$G$23=$N55)))=1,
        ISODD(COUNT(_xlfn._xlws.SORT(_xlfn._xlws.FILTER($G$16:$G$23,($F$16:$F$23=V$51)*($G$16:$G$23&lt;=$N55)))))),3,
OR(COUNT(_xlfn._xlws.FILTER($F$16:$F$23,($F$16:$F$23=V$51)*($G$16:$G$23=$N55)))=1,
        ISODD(COUNT(_xlfn._xlws.SORT(_xlfn._xlws.FILTER($F$16:$F$23,($G$16:$G$23=$N55)*($F$16:$F$23&lt;=V$51)))))),4),
_xlpm.Fundo,$L$8,
_xlpm.Ax,_xlfn.XLOOKUP(TRUE,($O7:U7&lt;&gt;""),$O$3:U$3,_xlpm.Fundo,,-1),
_xlpm.Bx,_xlfn.XLOOKUP(TRUE,(W7:$AZ7&lt;&gt;""),W$3:$AZ$3,_xlpm.Fundo,,1),
_xlpm.Cx,_xlfn.XLOOKUP(TRUE,($O7:U7&lt;&gt;""),$O7:U7,_xlpm.Fundo,,-1),
_xlpm.Dx,_xlfn.XLOOKUP(TRUE,(W7:$AZ7&lt;&gt;""),W7:$AZ7,_xlpm.Fundo,,1),
_xlpm.Xx,V$3, _xlpm.Yx,PRODUCT(SUM(_xlpm.Dx,-_xlpm.Cx),1/SUM(_xlpm.Bx,-_xlpm.Ax))*SUM(_xlpm.Xx,-_xlpm.Ax)+_xlpm.Cx,
_xlpm.Ay,_xlfn.XLOOKUP(TRUE,(V$4:V6&lt;&gt;""),$N$4:$N6,_xlpm.Fundo,,-1),
_xlpm.By,_xlfn.XLOOKUP(TRUE,(V8:V$47&lt;&gt;""),$N8:$N$47,_xlpm.Fundo,,1),
_xlpm.Cy,_xlfn.XLOOKUP(TRUE,(V$4:V6&lt;&gt;""),V$4:V6,_xlpm.Fundo,,-1),
_xlpm.Dy,_xlfn.XLOOKUP(TRUE,(V8:V$47&lt;&gt;""),V8:V$47,_xlpm.Fundo,,1),
_xlpm.Xy,$N7, _xlpm.Yy,PRODUCT(SUM(_xlpm.Dy,-_xlpm.Cy),1/SUM(_xlpm.By,-_xlpm.Ay))*SUM(_xlpm.Xy,-_xlpm.Ay)+_xlpm.Cy,
_xlfn.IFS(IFERROR(ISODD(_xlpm.Borda),FALSE),_xlpm.Yy,
       IFERROR(ISEVEN(_xlpm.Borda),     FALSE),_xlpm.Yx,
      TRUE,"")))</f>
        <v/>
      </c>
      <c r="W55" s="120" t="str" cm="1">
        <f t="array" ref="W55">IF(W7&lt;&gt;"",W7,
_xlfn.LET(_xlpm.Borda,
_xlfn.IFS(
AND(COUNT(_xlfn._xlws.FILTER($F$3:$F$15,$F$3:$F$15=W$51))&gt;=2,
    _xlfn.MAXIFS($G$3:$G$15,$F$3:$F$15,W$51)&gt;=$N55, _xlfn.MINIFS($G$3:$G$15,$F$3:$F$15,W$51)&lt;=$N55),1,
AND(COUNT(_xlfn._xlws.FILTER($G$3:$G$15,$G$3:$G$15=$N55))&gt;=2,
    _xlfn.MAXIFS($F$3:$F$15,$G$3:$G$15,$N55)&gt;=W$51, _xlfn.MINIFS($F$3:$F$15,$G$3:$G$15,$N55)&lt;=W$51),2,
OR(COUNT(_xlfn._xlws.FILTER($F$16:$F$23,($F$16:$F$23=W$51)*($G$16:$G$23=$N55)))=1,
        ISODD(COUNT(_xlfn._xlws.SORT(_xlfn._xlws.FILTER($G$16:$G$23,($F$16:$F$23=W$51)*($G$16:$G$23&lt;=$N55)))))),3,
OR(COUNT(_xlfn._xlws.FILTER($F$16:$F$23,($F$16:$F$23=W$51)*($G$16:$G$23=$N55)))=1,
        ISODD(COUNT(_xlfn._xlws.SORT(_xlfn._xlws.FILTER($F$16:$F$23,($G$16:$G$23=$N55)*($F$16:$F$23&lt;=W$51)))))),4),
_xlpm.Fundo,$L$8,
_xlpm.Ax,_xlfn.XLOOKUP(TRUE,($O7:V7&lt;&gt;""),$O$3:V$3,_xlpm.Fundo,,-1),
_xlpm.Bx,_xlfn.XLOOKUP(TRUE,(X7:$AZ7&lt;&gt;""),X$3:$AZ$3,_xlpm.Fundo,,1),
_xlpm.Cx,_xlfn.XLOOKUP(TRUE,($O7:V7&lt;&gt;""),$O7:V7,_xlpm.Fundo,,-1),
_xlpm.Dx,_xlfn.XLOOKUP(TRUE,(X7:$AZ7&lt;&gt;""),X7:$AZ7,_xlpm.Fundo,,1),
_xlpm.Xx,W$3, _xlpm.Yx,PRODUCT(SUM(_xlpm.Dx,-_xlpm.Cx),1/SUM(_xlpm.Bx,-_xlpm.Ax))*SUM(_xlpm.Xx,-_xlpm.Ax)+_xlpm.Cx,
_xlpm.Ay,_xlfn.XLOOKUP(TRUE,(W$4:W6&lt;&gt;""),$N$4:$N6,_xlpm.Fundo,,-1),
_xlpm.By,_xlfn.XLOOKUP(TRUE,(W8:W$47&lt;&gt;""),$N8:$N$47,_xlpm.Fundo,,1),
_xlpm.Cy,_xlfn.XLOOKUP(TRUE,(W$4:W6&lt;&gt;""),W$4:W6,_xlpm.Fundo,,-1),
_xlpm.Dy,_xlfn.XLOOKUP(TRUE,(W8:W$47&lt;&gt;""),W8:W$47,_xlpm.Fundo,,1),
_xlpm.Xy,$N7, _xlpm.Yy,PRODUCT(SUM(_xlpm.Dy,-_xlpm.Cy),1/SUM(_xlpm.By,-_xlpm.Ay))*SUM(_xlpm.Xy,-_xlpm.Ay)+_xlpm.Cy,
_xlfn.IFS(IFERROR(ISODD(_xlpm.Borda),FALSE),_xlpm.Yy,
       IFERROR(ISEVEN(_xlpm.Borda),     FALSE),_xlpm.Yx,
      TRUE,"")))</f>
        <v/>
      </c>
      <c r="X55" s="120" cm="1">
        <f t="array" ref="X55">IF(X7&lt;&gt;"",X7,
_xlfn.LET(_xlpm.Borda,
_xlfn.IFS(
AND(COUNT(_xlfn._xlws.FILTER($F$3:$F$15,$F$3:$F$15=X$51))&gt;=2,
    _xlfn.MAXIFS($G$3:$G$15,$F$3:$F$15,X$51)&gt;=$N55, _xlfn.MINIFS($G$3:$G$15,$F$3:$F$15,X$51)&lt;=$N55),1,
AND(COUNT(_xlfn._xlws.FILTER($G$3:$G$15,$G$3:$G$15=$N55))&gt;=2,
    _xlfn.MAXIFS($F$3:$F$15,$G$3:$G$15,$N55)&gt;=X$51, _xlfn.MINIFS($F$3:$F$15,$G$3:$G$15,$N55)&lt;=X$51),2,
OR(COUNT(_xlfn._xlws.FILTER($F$16:$F$23,($F$16:$F$23=X$51)*($G$16:$G$23=$N55)))=1,
        ISODD(COUNT(_xlfn._xlws.SORT(_xlfn._xlws.FILTER($G$16:$G$23,($F$16:$F$23=X$51)*($G$16:$G$23&lt;=$N55)))))),3,
OR(COUNT(_xlfn._xlws.FILTER($F$16:$F$23,($F$16:$F$23=X$51)*($G$16:$G$23=$N55)))=1,
        ISODD(COUNT(_xlfn._xlws.SORT(_xlfn._xlws.FILTER($F$16:$F$23,($G$16:$G$23=$N55)*($F$16:$F$23&lt;=X$51)))))),4),
_xlpm.Fundo,$L$8,
_xlpm.Ax,_xlfn.XLOOKUP(TRUE,($O7:W7&lt;&gt;""),$O$3:W$3,_xlpm.Fundo,,-1),
_xlpm.Bx,_xlfn.XLOOKUP(TRUE,(Y7:$AZ7&lt;&gt;""),Y$3:$AZ$3,_xlpm.Fundo,,1),
_xlpm.Cx,_xlfn.XLOOKUP(TRUE,($O7:W7&lt;&gt;""),$O7:W7,_xlpm.Fundo,,-1),
_xlpm.Dx,_xlfn.XLOOKUP(TRUE,(Y7:$AZ7&lt;&gt;""),Y7:$AZ7,_xlpm.Fundo,,1),
_xlpm.Xx,X$3, _xlpm.Yx,PRODUCT(SUM(_xlpm.Dx,-_xlpm.Cx),1/SUM(_xlpm.Bx,-_xlpm.Ax))*SUM(_xlpm.Xx,-_xlpm.Ax)+_xlpm.Cx,
_xlpm.Ay,_xlfn.XLOOKUP(TRUE,(X$4:X6&lt;&gt;""),$N$4:$N6,_xlpm.Fundo,,-1),
_xlpm.By,_xlfn.XLOOKUP(TRUE,(X8:X$47&lt;&gt;""),$N8:$N$47,_xlpm.Fundo,,1),
_xlpm.Cy,_xlfn.XLOOKUP(TRUE,(X$4:X6&lt;&gt;""),X$4:X6,_xlpm.Fundo,,-1),
_xlpm.Dy,_xlfn.XLOOKUP(TRUE,(X8:X$47&lt;&gt;""),X8:X$47,_xlpm.Fundo,,1),
_xlpm.Xy,$N7, _xlpm.Yy,PRODUCT(SUM(_xlpm.Dy,-_xlpm.Cy),1/SUM(_xlpm.By,-_xlpm.Ay))*SUM(_xlpm.Xy,-_xlpm.Ay)+_xlpm.Cy,
_xlfn.IFS(IFERROR(ISODD(_xlpm.Borda),FALSE),_xlpm.Yy,
       IFERROR(ISEVEN(_xlpm.Borda),     FALSE),_xlpm.Yx,
      TRUE,"")))</f>
        <v>-9</v>
      </c>
      <c r="Y55" s="120" t="str" cm="1">
        <f t="array" ref="Y55">IF(Y7&lt;&gt;"",Y7,
_xlfn.LET(_xlpm.Borda,
_xlfn.IFS(
AND(COUNT(_xlfn._xlws.FILTER($F$3:$F$15,$F$3:$F$15=Y$51))&gt;=2,
    _xlfn.MAXIFS($G$3:$G$15,$F$3:$F$15,Y$51)&gt;=$N55, _xlfn.MINIFS($G$3:$G$15,$F$3:$F$15,Y$51)&lt;=$N55),1,
AND(COUNT(_xlfn._xlws.FILTER($G$3:$G$15,$G$3:$G$15=$N55))&gt;=2,
    _xlfn.MAXIFS($F$3:$F$15,$G$3:$G$15,$N55)&gt;=Y$51, _xlfn.MINIFS($F$3:$F$15,$G$3:$G$15,$N55)&lt;=Y$51),2,
OR(COUNT(_xlfn._xlws.FILTER($F$16:$F$23,($F$16:$F$23=Y$51)*($G$16:$G$23=$N55)))=1,
        ISODD(COUNT(_xlfn._xlws.SORT(_xlfn._xlws.FILTER($G$16:$G$23,($F$16:$F$23=Y$51)*($G$16:$G$23&lt;=$N55)))))),3,
OR(COUNT(_xlfn._xlws.FILTER($F$16:$F$23,($F$16:$F$23=Y$51)*($G$16:$G$23=$N55)))=1,
        ISODD(COUNT(_xlfn._xlws.SORT(_xlfn._xlws.FILTER($F$16:$F$23,($G$16:$G$23=$N55)*($F$16:$F$23&lt;=Y$51)))))),4),
_xlpm.Fundo,$L$8,
_xlpm.Ax,_xlfn.XLOOKUP(TRUE,($O7:X7&lt;&gt;""),$O$3:X$3,_xlpm.Fundo,,-1),
_xlpm.Bx,_xlfn.XLOOKUP(TRUE,(Z7:$AZ7&lt;&gt;""),Z$3:$AZ$3,_xlpm.Fundo,,1),
_xlpm.Cx,_xlfn.XLOOKUP(TRUE,($O7:X7&lt;&gt;""),$O7:X7,_xlpm.Fundo,,-1),
_xlpm.Dx,_xlfn.XLOOKUP(TRUE,(Z7:$AZ7&lt;&gt;""),Z7:$AZ7,_xlpm.Fundo,,1),
_xlpm.Xx,Y$3, _xlpm.Yx,PRODUCT(SUM(_xlpm.Dx,-_xlpm.Cx),1/SUM(_xlpm.Bx,-_xlpm.Ax))*SUM(_xlpm.Xx,-_xlpm.Ax)+_xlpm.Cx,
_xlpm.Ay,_xlfn.XLOOKUP(TRUE,(Y$4:Y6&lt;&gt;""),$N$4:$N6,_xlpm.Fundo,,-1),
_xlpm.By,_xlfn.XLOOKUP(TRUE,(Y8:Y$47&lt;&gt;""),$N8:$N$47,_xlpm.Fundo,,1),
_xlpm.Cy,_xlfn.XLOOKUP(TRUE,(Y$4:Y6&lt;&gt;""),Y$4:Y6,_xlpm.Fundo,,-1),
_xlpm.Dy,_xlfn.XLOOKUP(TRUE,(Y8:Y$47&lt;&gt;""),Y8:Y$47,_xlpm.Fundo,,1),
_xlpm.Xy,$N7, _xlpm.Yy,PRODUCT(SUM(_xlpm.Dy,-_xlpm.Cy),1/SUM(_xlpm.By,-_xlpm.Ay))*SUM(_xlpm.Xy,-_xlpm.Ay)+_xlpm.Cy,
_xlfn.IFS(IFERROR(ISODD(_xlpm.Borda),FALSE),_xlpm.Yy,
       IFERROR(ISEVEN(_xlpm.Borda),     FALSE),_xlpm.Yx,
      TRUE,"")))</f>
        <v/>
      </c>
      <c r="Z55" s="120" t="str" cm="1">
        <f t="array" ref="Z55">IF(Z7&lt;&gt;"",Z7,
_xlfn.LET(_xlpm.Borda,
_xlfn.IFS(
AND(COUNT(_xlfn._xlws.FILTER($F$3:$F$15,$F$3:$F$15=Z$51))&gt;=2,
    _xlfn.MAXIFS($G$3:$G$15,$F$3:$F$15,Z$51)&gt;=$N55, _xlfn.MINIFS($G$3:$G$15,$F$3:$F$15,Z$51)&lt;=$N55),1,
AND(COUNT(_xlfn._xlws.FILTER($G$3:$G$15,$G$3:$G$15=$N55))&gt;=2,
    _xlfn.MAXIFS($F$3:$F$15,$G$3:$G$15,$N55)&gt;=Z$51, _xlfn.MINIFS($F$3:$F$15,$G$3:$G$15,$N55)&lt;=Z$51),2,
OR(COUNT(_xlfn._xlws.FILTER($F$16:$F$23,($F$16:$F$23=Z$51)*($G$16:$G$23=$N55)))=1,
        ISODD(COUNT(_xlfn._xlws.SORT(_xlfn._xlws.FILTER($G$16:$G$23,($F$16:$F$23=Z$51)*($G$16:$G$23&lt;=$N55)))))),3,
OR(COUNT(_xlfn._xlws.FILTER($F$16:$F$23,($F$16:$F$23=Z$51)*($G$16:$G$23=$N55)))=1,
        ISODD(COUNT(_xlfn._xlws.SORT(_xlfn._xlws.FILTER($F$16:$F$23,($G$16:$G$23=$N55)*($F$16:$F$23&lt;=Z$51)))))),4),
_xlpm.Fundo,$L$8,
_xlpm.Ax,_xlfn.XLOOKUP(TRUE,($O7:Y7&lt;&gt;""),$O$3:Y$3,_xlpm.Fundo,,-1),
_xlpm.Bx,_xlfn.XLOOKUP(TRUE,(AA7:$AZ7&lt;&gt;""),AA$3:$AZ$3,_xlpm.Fundo,,1),
_xlpm.Cx,_xlfn.XLOOKUP(TRUE,($O7:Y7&lt;&gt;""),$O7:Y7,_xlpm.Fundo,,-1),
_xlpm.Dx,_xlfn.XLOOKUP(TRUE,(AA7:$AZ7&lt;&gt;""),AA7:$AZ7,_xlpm.Fundo,,1),
_xlpm.Xx,Z$3, _xlpm.Yx,PRODUCT(SUM(_xlpm.Dx,-_xlpm.Cx),1/SUM(_xlpm.Bx,-_xlpm.Ax))*SUM(_xlpm.Xx,-_xlpm.Ax)+_xlpm.Cx,
_xlpm.Ay,_xlfn.XLOOKUP(TRUE,(Z$4:Z6&lt;&gt;""),$N$4:$N6,_xlpm.Fundo,,-1),
_xlpm.By,_xlfn.XLOOKUP(TRUE,(Z8:Z$47&lt;&gt;""),$N8:$N$47,_xlpm.Fundo,,1),
_xlpm.Cy,_xlfn.XLOOKUP(TRUE,(Z$4:Z6&lt;&gt;""),Z$4:Z6,_xlpm.Fundo,,-1),
_xlpm.Dy,_xlfn.XLOOKUP(TRUE,(Z8:Z$47&lt;&gt;""),Z8:Z$47,_xlpm.Fundo,,1),
_xlpm.Xy,$N7, _xlpm.Yy,PRODUCT(SUM(_xlpm.Dy,-_xlpm.Cy),1/SUM(_xlpm.By,-_xlpm.Ay))*SUM(_xlpm.Xy,-_xlpm.Ay)+_xlpm.Cy,
_xlfn.IFS(IFERROR(ISODD(_xlpm.Borda),FALSE),_xlpm.Yy,
       IFERROR(ISEVEN(_xlpm.Borda),     FALSE),_xlpm.Yx,
      TRUE,"")))</f>
        <v/>
      </c>
      <c r="AA55" s="120" cm="1">
        <f t="array" ref="AA55">IF(AA7&lt;&gt;"",AA7,
_xlfn.LET(_xlpm.Borda,
_xlfn.IFS(
AND(COUNT(_xlfn._xlws.FILTER($F$3:$F$15,$F$3:$F$15=AA$51))&gt;=2,
    _xlfn.MAXIFS($G$3:$G$15,$F$3:$F$15,AA$51)&gt;=$N55, _xlfn.MINIFS($G$3:$G$15,$F$3:$F$15,AA$51)&lt;=$N55),1,
AND(COUNT(_xlfn._xlws.FILTER($G$3:$G$15,$G$3:$G$15=$N55))&gt;=2,
    _xlfn.MAXIFS($F$3:$F$15,$G$3:$G$15,$N55)&gt;=AA$51, _xlfn.MINIFS($F$3:$F$15,$G$3:$G$15,$N55)&lt;=AA$51),2,
OR(COUNT(_xlfn._xlws.FILTER($F$16:$F$23,($F$16:$F$23=AA$51)*($G$16:$G$23=$N55)))=1,
        ISODD(COUNT(_xlfn._xlws.SORT(_xlfn._xlws.FILTER($G$16:$G$23,($F$16:$F$23=AA$51)*($G$16:$G$23&lt;=$N55)))))),3,
OR(COUNT(_xlfn._xlws.FILTER($F$16:$F$23,($F$16:$F$23=AA$51)*($G$16:$G$23=$N55)))=1,
        ISODD(COUNT(_xlfn._xlws.SORT(_xlfn._xlws.FILTER($F$16:$F$23,($G$16:$G$23=$N55)*($F$16:$F$23&lt;=AA$51)))))),4),
_xlpm.Fundo,$L$8,
_xlpm.Ax,_xlfn.XLOOKUP(TRUE,($O7:Z7&lt;&gt;""),$O$3:Z$3,_xlpm.Fundo,,-1),
_xlpm.Bx,_xlfn.XLOOKUP(TRUE,(AB7:$AZ7&lt;&gt;""),AB$3:$AZ$3,_xlpm.Fundo,,1),
_xlpm.Cx,_xlfn.XLOOKUP(TRUE,($O7:Z7&lt;&gt;""),$O7:Z7,_xlpm.Fundo,,-1),
_xlpm.Dx,_xlfn.XLOOKUP(TRUE,(AB7:$AZ7&lt;&gt;""),AB7:$AZ7,_xlpm.Fundo,,1),
_xlpm.Xx,AA$3, _xlpm.Yx,PRODUCT(SUM(_xlpm.Dx,-_xlpm.Cx),1/SUM(_xlpm.Bx,-_xlpm.Ax))*SUM(_xlpm.Xx,-_xlpm.Ax)+_xlpm.Cx,
_xlpm.Ay,_xlfn.XLOOKUP(TRUE,(AA$4:AA6&lt;&gt;""),$N$4:$N6,_xlpm.Fundo,,-1),
_xlpm.By,_xlfn.XLOOKUP(TRUE,(AA8:AA$47&lt;&gt;""),$N8:$N$47,_xlpm.Fundo,,1),
_xlpm.Cy,_xlfn.XLOOKUP(TRUE,(AA$4:AA6&lt;&gt;""),AA$4:AA6,_xlpm.Fundo,,-1),
_xlpm.Dy,_xlfn.XLOOKUP(TRUE,(AA8:AA$47&lt;&gt;""),AA8:AA$47,_xlpm.Fundo,,1),
_xlpm.Xy,$N7, _xlpm.Yy,PRODUCT(SUM(_xlpm.Dy,-_xlpm.Cy),1/SUM(_xlpm.By,-_xlpm.Ay))*SUM(_xlpm.Xy,-_xlpm.Ay)+_xlpm.Cy,
_xlfn.IFS(IFERROR(ISODD(_xlpm.Borda),FALSE),_xlpm.Yy,
       IFERROR(ISEVEN(_xlpm.Borda),     FALSE),_xlpm.Yx,
      TRUE,"")))</f>
        <v>-9</v>
      </c>
      <c r="AB55" s="120" t="str" cm="1">
        <f t="array" ref="AB55">IF(AB7&lt;&gt;"",AB7,
_xlfn.LET(_xlpm.Borda,
_xlfn.IFS(
AND(COUNT(_xlfn._xlws.FILTER($F$3:$F$15,$F$3:$F$15=AB$51))&gt;=2,
    _xlfn.MAXIFS($G$3:$G$15,$F$3:$F$15,AB$51)&gt;=$N55, _xlfn.MINIFS($G$3:$G$15,$F$3:$F$15,AB$51)&lt;=$N55),1,
AND(COUNT(_xlfn._xlws.FILTER($G$3:$G$15,$G$3:$G$15=$N55))&gt;=2,
    _xlfn.MAXIFS($F$3:$F$15,$G$3:$G$15,$N55)&gt;=AB$51, _xlfn.MINIFS($F$3:$F$15,$G$3:$G$15,$N55)&lt;=AB$51),2,
OR(COUNT(_xlfn._xlws.FILTER($F$16:$F$23,($F$16:$F$23=AB$51)*($G$16:$G$23=$N55)))=1,
        ISODD(COUNT(_xlfn._xlws.SORT(_xlfn._xlws.FILTER($G$16:$G$23,($F$16:$F$23=AB$51)*($G$16:$G$23&lt;=$N55)))))),3,
OR(COUNT(_xlfn._xlws.FILTER($F$16:$F$23,($F$16:$F$23=AB$51)*($G$16:$G$23=$N55)))=1,
        ISODD(COUNT(_xlfn._xlws.SORT(_xlfn._xlws.FILTER($F$16:$F$23,($G$16:$G$23=$N55)*($F$16:$F$23&lt;=AB$51)))))),4),
_xlpm.Fundo,$L$8,
_xlpm.Ax,_xlfn.XLOOKUP(TRUE,($O7:AA7&lt;&gt;""),$O$3:AA$3,_xlpm.Fundo,,-1),
_xlpm.Bx,_xlfn.XLOOKUP(TRUE,(AC7:$AZ7&lt;&gt;""),AC$3:$AZ$3,_xlpm.Fundo,,1),
_xlpm.Cx,_xlfn.XLOOKUP(TRUE,($O7:AA7&lt;&gt;""),$O7:AA7,_xlpm.Fundo,,-1),
_xlpm.Dx,_xlfn.XLOOKUP(TRUE,(AC7:$AZ7&lt;&gt;""),AC7:$AZ7,_xlpm.Fundo,,1),
_xlpm.Xx,AB$3, _xlpm.Yx,PRODUCT(SUM(_xlpm.Dx,-_xlpm.Cx),1/SUM(_xlpm.Bx,-_xlpm.Ax))*SUM(_xlpm.Xx,-_xlpm.Ax)+_xlpm.Cx,
_xlpm.Ay,_xlfn.XLOOKUP(TRUE,(AB$4:AB6&lt;&gt;""),$N$4:$N6,_xlpm.Fundo,,-1),
_xlpm.By,_xlfn.XLOOKUP(TRUE,(AB8:AB$47&lt;&gt;""),$N8:$N$47,_xlpm.Fundo,,1),
_xlpm.Cy,_xlfn.XLOOKUP(TRUE,(AB$4:AB6&lt;&gt;""),AB$4:AB6,_xlpm.Fundo,,-1),
_xlpm.Dy,_xlfn.XLOOKUP(TRUE,(AB8:AB$47&lt;&gt;""),AB8:AB$47,_xlpm.Fundo,,1),
_xlpm.Xy,$N7, _xlpm.Yy,PRODUCT(SUM(_xlpm.Dy,-_xlpm.Cy),1/SUM(_xlpm.By,-_xlpm.Ay))*SUM(_xlpm.Xy,-_xlpm.Ay)+_xlpm.Cy,
_xlfn.IFS(IFERROR(ISODD(_xlpm.Borda),FALSE),_xlpm.Yy,
       IFERROR(ISEVEN(_xlpm.Borda),     FALSE),_xlpm.Yx,
      TRUE,"")))</f>
        <v/>
      </c>
      <c r="AC55" s="120" t="str" cm="1">
        <f t="array" ref="AC55">IF(AC7&lt;&gt;"",AC7,
_xlfn.LET(_xlpm.Borda,
_xlfn.IFS(
AND(COUNT(_xlfn._xlws.FILTER($F$3:$F$15,$F$3:$F$15=AC$51))&gt;=2,
    _xlfn.MAXIFS($G$3:$G$15,$F$3:$F$15,AC$51)&gt;=$N55, _xlfn.MINIFS($G$3:$G$15,$F$3:$F$15,AC$51)&lt;=$N55),1,
AND(COUNT(_xlfn._xlws.FILTER($G$3:$G$15,$G$3:$G$15=$N55))&gt;=2,
    _xlfn.MAXIFS($F$3:$F$15,$G$3:$G$15,$N55)&gt;=AC$51, _xlfn.MINIFS($F$3:$F$15,$G$3:$G$15,$N55)&lt;=AC$51),2,
OR(COUNT(_xlfn._xlws.FILTER($F$16:$F$23,($F$16:$F$23=AC$51)*($G$16:$G$23=$N55)))=1,
        ISODD(COUNT(_xlfn._xlws.SORT(_xlfn._xlws.FILTER($G$16:$G$23,($F$16:$F$23=AC$51)*($G$16:$G$23&lt;=$N55)))))),3,
OR(COUNT(_xlfn._xlws.FILTER($F$16:$F$23,($F$16:$F$23=AC$51)*($G$16:$G$23=$N55)))=1,
        ISODD(COUNT(_xlfn._xlws.SORT(_xlfn._xlws.FILTER($F$16:$F$23,($G$16:$G$23=$N55)*($F$16:$F$23&lt;=AC$51)))))),4),
_xlpm.Fundo,$L$8,
_xlpm.Ax,_xlfn.XLOOKUP(TRUE,($O7:AB7&lt;&gt;""),$O$3:AB$3,_xlpm.Fundo,,-1),
_xlpm.Bx,_xlfn.XLOOKUP(TRUE,(AD7:$AZ7&lt;&gt;""),AD$3:$AZ$3,_xlpm.Fundo,,1),
_xlpm.Cx,_xlfn.XLOOKUP(TRUE,($O7:AB7&lt;&gt;""),$O7:AB7,_xlpm.Fundo,,-1),
_xlpm.Dx,_xlfn.XLOOKUP(TRUE,(AD7:$AZ7&lt;&gt;""),AD7:$AZ7,_xlpm.Fundo,,1),
_xlpm.Xx,AC$3, _xlpm.Yx,PRODUCT(SUM(_xlpm.Dx,-_xlpm.Cx),1/SUM(_xlpm.Bx,-_xlpm.Ax))*SUM(_xlpm.Xx,-_xlpm.Ax)+_xlpm.Cx,
_xlpm.Ay,_xlfn.XLOOKUP(TRUE,(AC$4:AC6&lt;&gt;""),$N$4:$N6,_xlpm.Fundo,,-1),
_xlpm.By,_xlfn.XLOOKUP(TRUE,(AC8:AC$47&lt;&gt;""),$N8:$N$47,_xlpm.Fundo,,1),
_xlpm.Cy,_xlfn.XLOOKUP(TRUE,(AC$4:AC6&lt;&gt;""),AC$4:AC6,_xlpm.Fundo,,-1),
_xlpm.Dy,_xlfn.XLOOKUP(TRUE,(AC8:AC$47&lt;&gt;""),AC8:AC$47,_xlpm.Fundo,,1),
_xlpm.Xy,$N7, _xlpm.Yy,PRODUCT(SUM(_xlpm.Dy,-_xlpm.Cy),1/SUM(_xlpm.By,-_xlpm.Ay))*SUM(_xlpm.Xy,-_xlpm.Ay)+_xlpm.Cy,
_xlfn.IFS(IFERROR(ISODD(_xlpm.Borda),FALSE),_xlpm.Yy,
       IFERROR(ISEVEN(_xlpm.Borda),     FALSE),_xlpm.Yx,
      TRUE,"")))</f>
        <v/>
      </c>
      <c r="AD55" s="120" t="str" cm="1">
        <f t="array" ref="AD55">IF(AD7&lt;&gt;"",AD7,
_xlfn.LET(_xlpm.Borda,
_xlfn.IFS(
AND(COUNT(_xlfn._xlws.FILTER($F$3:$F$15,$F$3:$F$15=AD$51))&gt;=2,
    _xlfn.MAXIFS($G$3:$G$15,$F$3:$F$15,AD$51)&gt;=$N55, _xlfn.MINIFS($G$3:$G$15,$F$3:$F$15,AD$51)&lt;=$N55),1,
AND(COUNT(_xlfn._xlws.FILTER($G$3:$G$15,$G$3:$G$15=$N55))&gt;=2,
    _xlfn.MAXIFS($F$3:$F$15,$G$3:$G$15,$N55)&gt;=AD$51, _xlfn.MINIFS($F$3:$F$15,$G$3:$G$15,$N55)&lt;=AD$51),2,
OR(COUNT(_xlfn._xlws.FILTER($F$16:$F$23,($F$16:$F$23=AD$51)*($G$16:$G$23=$N55)))=1,
        ISODD(COUNT(_xlfn._xlws.SORT(_xlfn._xlws.FILTER($G$16:$G$23,($F$16:$F$23=AD$51)*($G$16:$G$23&lt;=$N55)))))),3,
OR(COUNT(_xlfn._xlws.FILTER($F$16:$F$23,($F$16:$F$23=AD$51)*($G$16:$G$23=$N55)))=1,
        ISODD(COUNT(_xlfn._xlws.SORT(_xlfn._xlws.FILTER($F$16:$F$23,($G$16:$G$23=$N55)*($F$16:$F$23&lt;=AD$51)))))),4),
_xlpm.Fundo,$L$8,
_xlpm.Ax,_xlfn.XLOOKUP(TRUE,($O7:AC7&lt;&gt;""),$O$3:AC$3,_xlpm.Fundo,,-1),
_xlpm.Bx,_xlfn.XLOOKUP(TRUE,(AE7:$AZ7&lt;&gt;""),AE$3:$AZ$3,_xlpm.Fundo,,1),
_xlpm.Cx,_xlfn.XLOOKUP(TRUE,($O7:AC7&lt;&gt;""),$O7:AC7,_xlpm.Fundo,,-1),
_xlpm.Dx,_xlfn.XLOOKUP(TRUE,(AE7:$AZ7&lt;&gt;""),AE7:$AZ7,_xlpm.Fundo,,1),
_xlpm.Xx,AD$3, _xlpm.Yx,PRODUCT(SUM(_xlpm.Dx,-_xlpm.Cx),1/SUM(_xlpm.Bx,-_xlpm.Ax))*SUM(_xlpm.Xx,-_xlpm.Ax)+_xlpm.Cx,
_xlpm.Ay,_xlfn.XLOOKUP(TRUE,(AD$4:AD6&lt;&gt;""),$N$4:$N6,_xlpm.Fundo,,-1),
_xlpm.By,_xlfn.XLOOKUP(TRUE,(AD8:AD$47&lt;&gt;""),$N8:$N$47,_xlpm.Fundo,,1),
_xlpm.Cy,_xlfn.XLOOKUP(TRUE,(AD$4:AD6&lt;&gt;""),AD$4:AD6,_xlpm.Fundo,,-1),
_xlpm.Dy,_xlfn.XLOOKUP(TRUE,(AD8:AD$47&lt;&gt;""),AD8:AD$47,_xlpm.Fundo,,1),
_xlpm.Xy,$N7, _xlpm.Yy,PRODUCT(SUM(_xlpm.Dy,-_xlpm.Cy),1/SUM(_xlpm.By,-_xlpm.Ay))*SUM(_xlpm.Xy,-_xlpm.Ay)+_xlpm.Cy,
_xlfn.IFS(IFERROR(ISODD(_xlpm.Borda),FALSE),_xlpm.Yy,
       IFERROR(ISEVEN(_xlpm.Borda),     FALSE),_xlpm.Yx,
      TRUE,"")))</f>
        <v/>
      </c>
      <c r="AE55" s="120" cm="1">
        <f t="array" ref="AE55">IF(AE7&lt;&gt;"",AE7,
_xlfn.LET(_xlpm.Borda,
_xlfn.IFS(
AND(COUNT(_xlfn._xlws.FILTER($F$3:$F$15,$F$3:$F$15=AE$51))&gt;=2,
    _xlfn.MAXIFS($G$3:$G$15,$F$3:$F$15,AE$51)&gt;=$N55, _xlfn.MINIFS($G$3:$G$15,$F$3:$F$15,AE$51)&lt;=$N55),1,
AND(COUNT(_xlfn._xlws.FILTER($G$3:$G$15,$G$3:$G$15=$N55))&gt;=2,
    _xlfn.MAXIFS($F$3:$F$15,$G$3:$G$15,$N55)&gt;=AE$51, _xlfn.MINIFS($F$3:$F$15,$G$3:$G$15,$N55)&lt;=AE$51),2,
OR(COUNT(_xlfn._xlws.FILTER($F$16:$F$23,($F$16:$F$23=AE$51)*($G$16:$G$23=$N55)))=1,
        ISODD(COUNT(_xlfn._xlws.SORT(_xlfn._xlws.FILTER($G$16:$G$23,($F$16:$F$23=AE$51)*($G$16:$G$23&lt;=$N55)))))),3,
OR(COUNT(_xlfn._xlws.FILTER($F$16:$F$23,($F$16:$F$23=AE$51)*($G$16:$G$23=$N55)))=1,
        ISODD(COUNT(_xlfn._xlws.SORT(_xlfn._xlws.FILTER($F$16:$F$23,($G$16:$G$23=$N55)*($F$16:$F$23&lt;=AE$51)))))),4),
_xlpm.Fundo,$L$8,
_xlpm.Ax,_xlfn.XLOOKUP(TRUE,($O7:AD7&lt;&gt;""),$O$3:AD$3,_xlpm.Fundo,,-1),
_xlpm.Bx,_xlfn.XLOOKUP(TRUE,(AF7:$AZ7&lt;&gt;""),AF$3:$AZ$3,_xlpm.Fundo,,1),
_xlpm.Cx,_xlfn.XLOOKUP(TRUE,($O7:AD7&lt;&gt;""),$O7:AD7,_xlpm.Fundo,,-1),
_xlpm.Dx,_xlfn.XLOOKUP(TRUE,(AF7:$AZ7&lt;&gt;""),AF7:$AZ7,_xlpm.Fundo,,1),
_xlpm.Xx,AE$3, _xlpm.Yx,PRODUCT(SUM(_xlpm.Dx,-_xlpm.Cx),1/SUM(_xlpm.Bx,-_xlpm.Ax))*SUM(_xlpm.Xx,-_xlpm.Ax)+_xlpm.Cx,
_xlpm.Ay,_xlfn.XLOOKUP(TRUE,(AE$4:AE6&lt;&gt;""),$N$4:$N6,_xlpm.Fundo,,-1),
_xlpm.By,_xlfn.XLOOKUP(TRUE,(AE8:AE$47&lt;&gt;""),$N8:$N$47,_xlpm.Fundo,,1),
_xlpm.Cy,_xlfn.XLOOKUP(TRUE,(AE$4:AE6&lt;&gt;""),AE$4:AE6,_xlpm.Fundo,,-1),
_xlpm.Dy,_xlfn.XLOOKUP(TRUE,(AE8:AE$47&lt;&gt;""),AE8:AE$47,_xlpm.Fundo,,1),
_xlpm.Xy,$N7, _xlpm.Yy,PRODUCT(SUM(_xlpm.Dy,-_xlpm.Cy),1/SUM(_xlpm.By,-_xlpm.Ay))*SUM(_xlpm.Xy,-_xlpm.Ay)+_xlpm.Cy,
_xlfn.IFS(IFERROR(ISODD(_xlpm.Borda),FALSE),_xlpm.Yy,
       IFERROR(ISEVEN(_xlpm.Borda),     FALSE),_xlpm.Yx,
      TRUE,"")))</f>
        <v>-9</v>
      </c>
      <c r="AF55" s="120" cm="1">
        <f t="array" ref="AF55">IF(AF7&lt;&gt;"",AF7,
_xlfn.LET(_xlpm.Borda,
_xlfn.IFS(
AND(COUNT(_xlfn._xlws.FILTER($F$3:$F$15,$F$3:$F$15=AF$51))&gt;=2,
    _xlfn.MAXIFS($G$3:$G$15,$F$3:$F$15,AF$51)&gt;=$N55, _xlfn.MINIFS($G$3:$G$15,$F$3:$F$15,AF$51)&lt;=$N55),1,
AND(COUNT(_xlfn._xlws.FILTER($G$3:$G$15,$G$3:$G$15=$N55))&gt;=2,
    _xlfn.MAXIFS($F$3:$F$15,$G$3:$G$15,$N55)&gt;=AF$51, _xlfn.MINIFS($F$3:$F$15,$G$3:$G$15,$N55)&lt;=AF$51),2,
OR(COUNT(_xlfn._xlws.FILTER($F$16:$F$23,($F$16:$F$23=AF$51)*($G$16:$G$23=$N55)))=1,
        ISODD(COUNT(_xlfn._xlws.SORT(_xlfn._xlws.FILTER($G$16:$G$23,($F$16:$F$23=AF$51)*($G$16:$G$23&lt;=$N55)))))),3,
OR(COUNT(_xlfn._xlws.FILTER($F$16:$F$23,($F$16:$F$23=AF$51)*($G$16:$G$23=$N55)))=1,
        ISODD(COUNT(_xlfn._xlws.SORT(_xlfn._xlws.FILTER($F$16:$F$23,($G$16:$G$23=$N55)*($F$16:$F$23&lt;=AF$51)))))),4),
_xlpm.Fundo,$L$8,
_xlpm.Ax,_xlfn.XLOOKUP(TRUE,($O7:AE7&lt;&gt;""),$O$3:AE$3,_xlpm.Fundo,,-1),
_xlpm.Bx,_xlfn.XLOOKUP(TRUE,(AG7:$AZ7&lt;&gt;""),AG$3:$AZ$3,_xlpm.Fundo,,1),
_xlpm.Cx,_xlfn.XLOOKUP(TRUE,($O7:AE7&lt;&gt;""),$O7:AE7,_xlpm.Fundo,,-1),
_xlpm.Dx,_xlfn.XLOOKUP(TRUE,(AG7:$AZ7&lt;&gt;""),AG7:$AZ7,_xlpm.Fundo,,1),
_xlpm.Xx,AF$3, _xlpm.Yx,PRODUCT(SUM(_xlpm.Dx,-_xlpm.Cx),1/SUM(_xlpm.Bx,-_xlpm.Ax))*SUM(_xlpm.Xx,-_xlpm.Ax)+_xlpm.Cx,
_xlpm.Ay,_xlfn.XLOOKUP(TRUE,(AF$4:AF6&lt;&gt;""),$N$4:$N6,_xlpm.Fundo,,-1),
_xlpm.By,_xlfn.XLOOKUP(TRUE,(AF8:AF$47&lt;&gt;""),$N8:$N$47,_xlpm.Fundo,,1),
_xlpm.Cy,_xlfn.XLOOKUP(TRUE,(AF$4:AF6&lt;&gt;""),AF$4:AF6,_xlpm.Fundo,,-1),
_xlpm.Dy,_xlfn.XLOOKUP(TRUE,(AF8:AF$47&lt;&gt;""),AF8:AF$47,_xlpm.Fundo,,1),
_xlpm.Xy,$N7, _xlpm.Yy,PRODUCT(SUM(_xlpm.Dy,-_xlpm.Cy),1/SUM(_xlpm.By,-_xlpm.Ay))*SUM(_xlpm.Xy,-_xlpm.Ay)+_xlpm.Cy,
_xlfn.IFS(IFERROR(ISODD(_xlpm.Borda),FALSE),_xlpm.Yy,
       IFERROR(ISEVEN(_xlpm.Borda),     FALSE),_xlpm.Yx,
      TRUE,"")))</f>
        <v>-9</v>
      </c>
      <c r="AG55" s="120" cm="1">
        <f t="array" ref="AG55">IF(AG7&lt;&gt;"",AG7,
_xlfn.LET(_xlpm.Borda,
_xlfn.IFS(
AND(COUNT(_xlfn._xlws.FILTER($F$3:$F$15,$F$3:$F$15=AG$51))&gt;=2,
    _xlfn.MAXIFS($G$3:$G$15,$F$3:$F$15,AG$51)&gt;=$N55, _xlfn.MINIFS($G$3:$G$15,$F$3:$F$15,AG$51)&lt;=$N55),1,
AND(COUNT(_xlfn._xlws.FILTER($G$3:$G$15,$G$3:$G$15=$N55))&gt;=2,
    _xlfn.MAXIFS($F$3:$F$15,$G$3:$G$15,$N55)&gt;=AG$51, _xlfn.MINIFS($F$3:$F$15,$G$3:$G$15,$N55)&lt;=AG$51),2,
OR(COUNT(_xlfn._xlws.FILTER($F$16:$F$23,($F$16:$F$23=AG$51)*($G$16:$G$23=$N55)))=1,
        ISODD(COUNT(_xlfn._xlws.SORT(_xlfn._xlws.FILTER($G$16:$G$23,($F$16:$F$23=AG$51)*($G$16:$G$23&lt;=$N55)))))),3,
OR(COUNT(_xlfn._xlws.FILTER($F$16:$F$23,($F$16:$F$23=AG$51)*($G$16:$G$23=$N55)))=1,
        ISODD(COUNT(_xlfn._xlws.SORT(_xlfn._xlws.FILTER($F$16:$F$23,($G$16:$G$23=$N55)*($F$16:$F$23&lt;=AG$51)))))),4),
_xlpm.Fundo,$L$8,
_xlpm.Ax,_xlfn.XLOOKUP(TRUE,($O7:AF7&lt;&gt;""),$O$3:AF$3,_xlpm.Fundo,,-1),
_xlpm.Bx,_xlfn.XLOOKUP(TRUE,(AH7:$AZ7&lt;&gt;""),AH$3:$AZ$3,_xlpm.Fundo,,1),
_xlpm.Cx,_xlfn.XLOOKUP(TRUE,($O7:AF7&lt;&gt;""),$O7:AF7,_xlpm.Fundo,,-1),
_xlpm.Dx,_xlfn.XLOOKUP(TRUE,(AH7:$AZ7&lt;&gt;""),AH7:$AZ7,_xlpm.Fundo,,1),
_xlpm.Xx,AG$3, _xlpm.Yx,PRODUCT(SUM(_xlpm.Dx,-_xlpm.Cx),1/SUM(_xlpm.Bx,-_xlpm.Ax))*SUM(_xlpm.Xx,-_xlpm.Ax)+_xlpm.Cx,
_xlpm.Ay,_xlfn.XLOOKUP(TRUE,(AG$4:AG6&lt;&gt;""),$N$4:$N6,_xlpm.Fundo,,-1),
_xlpm.By,_xlfn.XLOOKUP(TRUE,(AG8:AG$47&lt;&gt;""),$N8:$N$47,_xlpm.Fundo,,1),
_xlpm.Cy,_xlfn.XLOOKUP(TRUE,(AG$4:AG6&lt;&gt;""),AG$4:AG6,_xlpm.Fundo,,-1),
_xlpm.Dy,_xlfn.XLOOKUP(TRUE,(AG8:AG$47&lt;&gt;""),AG8:AG$47,_xlpm.Fundo,,1),
_xlpm.Xy,$N7, _xlpm.Yy,PRODUCT(SUM(_xlpm.Dy,-_xlpm.Cy),1/SUM(_xlpm.By,-_xlpm.Ay))*SUM(_xlpm.Xy,-_xlpm.Ay)+_xlpm.Cy,
_xlfn.IFS(IFERROR(ISODD(_xlpm.Borda),FALSE),_xlpm.Yy,
       IFERROR(ISEVEN(_xlpm.Borda),     FALSE),_xlpm.Yx,
      TRUE,"")))</f>
        <v>0</v>
      </c>
      <c r="AH55" s="120" cm="1">
        <f t="array" ref="AH55">IF(AH7&lt;&gt;"",AH7,
_xlfn.LET(_xlpm.Borda,
_xlfn.IFS(
AND(COUNT(_xlfn._xlws.FILTER($F$3:$F$15,$F$3:$F$15=AH$51))&gt;=2,
    _xlfn.MAXIFS($G$3:$G$15,$F$3:$F$15,AH$51)&gt;=$N55, _xlfn.MINIFS($G$3:$G$15,$F$3:$F$15,AH$51)&lt;=$N55),1,
AND(COUNT(_xlfn._xlws.FILTER($G$3:$G$15,$G$3:$G$15=$N55))&gt;=2,
    _xlfn.MAXIFS($F$3:$F$15,$G$3:$G$15,$N55)&gt;=AH$51, _xlfn.MINIFS($F$3:$F$15,$G$3:$G$15,$N55)&lt;=AH$51),2,
OR(COUNT(_xlfn._xlws.FILTER($F$16:$F$23,($F$16:$F$23=AH$51)*($G$16:$G$23=$N55)))=1,
        ISODD(COUNT(_xlfn._xlws.SORT(_xlfn._xlws.FILTER($G$16:$G$23,($F$16:$F$23=AH$51)*($G$16:$G$23&lt;=$N55)))))),3,
OR(COUNT(_xlfn._xlws.FILTER($F$16:$F$23,($F$16:$F$23=AH$51)*($G$16:$G$23=$N55)))=1,
        ISODD(COUNT(_xlfn._xlws.SORT(_xlfn._xlws.FILTER($F$16:$F$23,($G$16:$G$23=$N55)*($F$16:$F$23&lt;=AH$51)))))),4),
_xlpm.Fundo,$L$8,
_xlpm.Ax,_xlfn.XLOOKUP(TRUE,($O7:AG7&lt;&gt;""),$O$3:AG$3,_xlpm.Fundo,,-1),
_xlpm.Bx,_xlfn.XLOOKUP(TRUE,(AI7:$AZ7&lt;&gt;""),AI$3:$AZ$3,_xlpm.Fundo,,1),
_xlpm.Cx,_xlfn.XLOOKUP(TRUE,($O7:AG7&lt;&gt;""),$O7:AG7,_xlpm.Fundo,,-1),
_xlpm.Dx,_xlfn.XLOOKUP(TRUE,(AI7:$AZ7&lt;&gt;""),AI7:$AZ7,_xlpm.Fundo,,1),
_xlpm.Xx,AH$3, _xlpm.Yx,PRODUCT(SUM(_xlpm.Dx,-_xlpm.Cx),1/SUM(_xlpm.Bx,-_xlpm.Ax))*SUM(_xlpm.Xx,-_xlpm.Ax)+_xlpm.Cx,
_xlpm.Ay,_xlfn.XLOOKUP(TRUE,(AH$4:AH6&lt;&gt;""),$N$4:$N6,_xlpm.Fundo,,-1),
_xlpm.By,_xlfn.XLOOKUP(TRUE,(AH8:AH$47&lt;&gt;""),$N8:$N$47,_xlpm.Fundo,,1),
_xlpm.Cy,_xlfn.XLOOKUP(TRUE,(AH$4:AH6&lt;&gt;""),AH$4:AH6,_xlpm.Fundo,,-1),
_xlpm.Dy,_xlfn.XLOOKUP(TRUE,(AH8:AH$47&lt;&gt;""),AH8:AH$47,_xlpm.Fundo,,1),
_xlpm.Xy,$N7, _xlpm.Yy,PRODUCT(SUM(_xlpm.Dy,-_xlpm.Cy),1/SUM(_xlpm.By,-_xlpm.Ay))*SUM(_xlpm.Xy,-_xlpm.Ay)+_xlpm.Cy,
_xlfn.IFS(IFERROR(ISODD(_xlpm.Borda),FALSE),_xlpm.Yy,
       IFERROR(ISEVEN(_xlpm.Borda),     FALSE),_xlpm.Yx,
      TRUE,"")))</f>
        <v>0</v>
      </c>
      <c r="AI55" s="120" cm="1">
        <f t="array" ref="AI55">IF(AI7&lt;&gt;"",AI7,
_xlfn.LET(_xlpm.Borda,
_xlfn.IFS(
AND(COUNT(_xlfn._xlws.FILTER($F$3:$F$15,$F$3:$F$15=AI$51))&gt;=2,
    _xlfn.MAXIFS($G$3:$G$15,$F$3:$F$15,AI$51)&gt;=$N55, _xlfn.MINIFS($G$3:$G$15,$F$3:$F$15,AI$51)&lt;=$N55),1,
AND(COUNT(_xlfn._xlws.FILTER($G$3:$G$15,$G$3:$G$15=$N55))&gt;=2,
    _xlfn.MAXIFS($F$3:$F$15,$G$3:$G$15,$N55)&gt;=AI$51, _xlfn.MINIFS($F$3:$F$15,$G$3:$G$15,$N55)&lt;=AI$51),2,
OR(COUNT(_xlfn._xlws.FILTER($F$16:$F$23,($F$16:$F$23=AI$51)*($G$16:$G$23=$N55)))=1,
        ISODD(COUNT(_xlfn._xlws.SORT(_xlfn._xlws.FILTER($G$16:$G$23,($F$16:$F$23=AI$51)*($G$16:$G$23&lt;=$N55)))))),3,
OR(COUNT(_xlfn._xlws.FILTER($F$16:$F$23,($F$16:$F$23=AI$51)*($G$16:$G$23=$N55)))=1,
        ISODD(COUNT(_xlfn._xlws.SORT(_xlfn._xlws.FILTER($F$16:$F$23,($G$16:$G$23=$N55)*($F$16:$F$23&lt;=AI$51)))))),4),
_xlpm.Fundo,$L$8,
_xlpm.Ax,_xlfn.XLOOKUP(TRUE,($O7:AH7&lt;&gt;""),$O$3:AH$3,_xlpm.Fundo,,-1),
_xlpm.Bx,_xlfn.XLOOKUP(TRUE,(AJ7:$AZ7&lt;&gt;""),AJ$3:$AZ$3,_xlpm.Fundo,,1),
_xlpm.Cx,_xlfn.XLOOKUP(TRUE,($O7:AH7&lt;&gt;""),$O7:AH7,_xlpm.Fundo,,-1),
_xlpm.Dx,_xlfn.XLOOKUP(TRUE,(AJ7:$AZ7&lt;&gt;""),AJ7:$AZ7,_xlpm.Fundo,,1),
_xlpm.Xx,AI$3, _xlpm.Yx,PRODUCT(SUM(_xlpm.Dx,-_xlpm.Cx),1/SUM(_xlpm.Bx,-_xlpm.Ax))*SUM(_xlpm.Xx,-_xlpm.Ax)+_xlpm.Cx,
_xlpm.Ay,_xlfn.XLOOKUP(TRUE,(AI$4:AI6&lt;&gt;""),$N$4:$N6,_xlpm.Fundo,,-1),
_xlpm.By,_xlfn.XLOOKUP(TRUE,(AI8:AI$47&lt;&gt;""),$N8:$N$47,_xlpm.Fundo,,1),
_xlpm.Cy,_xlfn.XLOOKUP(TRUE,(AI$4:AI6&lt;&gt;""),AI$4:AI6,_xlpm.Fundo,,-1),
_xlpm.Dy,_xlfn.XLOOKUP(TRUE,(AI8:AI$47&lt;&gt;""),AI8:AI$47,_xlpm.Fundo,,1),
_xlpm.Xy,$N7, _xlpm.Yy,PRODUCT(SUM(_xlpm.Dy,-_xlpm.Cy),1/SUM(_xlpm.By,-_xlpm.Ay))*SUM(_xlpm.Xy,-_xlpm.Ay)+_xlpm.Cy,
_xlfn.IFS(IFERROR(ISODD(_xlpm.Borda),FALSE),_xlpm.Yy,
       IFERROR(ISEVEN(_xlpm.Borda),     FALSE),_xlpm.Yx,
      TRUE,"")))</f>
        <v>0</v>
      </c>
      <c r="AJ55" s="120" cm="1">
        <f t="array" ref="AJ55">IF(AJ7&lt;&gt;"",AJ7,
_xlfn.LET(_xlpm.Borda,
_xlfn.IFS(
AND(COUNT(_xlfn._xlws.FILTER($F$3:$F$15,$F$3:$F$15=AJ$51))&gt;=2,
    _xlfn.MAXIFS($G$3:$G$15,$F$3:$F$15,AJ$51)&gt;=$N55, _xlfn.MINIFS($G$3:$G$15,$F$3:$F$15,AJ$51)&lt;=$N55),1,
AND(COUNT(_xlfn._xlws.FILTER($G$3:$G$15,$G$3:$G$15=$N55))&gt;=2,
    _xlfn.MAXIFS($F$3:$F$15,$G$3:$G$15,$N55)&gt;=AJ$51, _xlfn.MINIFS($F$3:$F$15,$G$3:$G$15,$N55)&lt;=AJ$51),2,
OR(COUNT(_xlfn._xlws.FILTER($F$16:$F$23,($F$16:$F$23=AJ$51)*($G$16:$G$23=$N55)))=1,
        ISODD(COUNT(_xlfn._xlws.SORT(_xlfn._xlws.FILTER($G$16:$G$23,($F$16:$F$23=AJ$51)*($G$16:$G$23&lt;=$N55)))))),3,
OR(COUNT(_xlfn._xlws.FILTER($F$16:$F$23,($F$16:$F$23=AJ$51)*($G$16:$G$23=$N55)))=1,
        ISODD(COUNT(_xlfn._xlws.SORT(_xlfn._xlws.FILTER($F$16:$F$23,($G$16:$G$23=$N55)*($F$16:$F$23&lt;=AJ$51)))))),4),
_xlpm.Fundo,$L$8,
_xlpm.Ax,_xlfn.XLOOKUP(TRUE,($O7:AI7&lt;&gt;""),$O$3:AI$3,_xlpm.Fundo,,-1),
_xlpm.Bx,_xlfn.XLOOKUP(TRUE,(AK7:$AZ7&lt;&gt;""),AK$3:$AZ$3,_xlpm.Fundo,,1),
_xlpm.Cx,_xlfn.XLOOKUP(TRUE,($O7:AI7&lt;&gt;""),$O7:AI7,_xlpm.Fundo,,-1),
_xlpm.Dx,_xlfn.XLOOKUP(TRUE,(AK7:$AZ7&lt;&gt;""),AK7:$AZ7,_xlpm.Fundo,,1),
_xlpm.Xx,AJ$3, _xlpm.Yx,PRODUCT(SUM(_xlpm.Dx,-_xlpm.Cx),1/SUM(_xlpm.Bx,-_xlpm.Ax))*SUM(_xlpm.Xx,-_xlpm.Ax)+_xlpm.Cx,
_xlpm.Ay,_xlfn.XLOOKUP(TRUE,(AJ$4:AJ6&lt;&gt;""),$N$4:$N6,_xlpm.Fundo,,-1),
_xlpm.By,_xlfn.XLOOKUP(TRUE,(AJ8:AJ$47&lt;&gt;""),$N8:$N$47,_xlpm.Fundo,,1),
_xlpm.Cy,_xlfn.XLOOKUP(TRUE,(AJ$4:AJ6&lt;&gt;""),AJ$4:AJ6,_xlpm.Fundo,,-1),
_xlpm.Dy,_xlfn.XLOOKUP(TRUE,(AJ8:AJ$47&lt;&gt;""),AJ8:AJ$47,_xlpm.Fundo,,1),
_xlpm.Xy,$N7, _xlpm.Yy,PRODUCT(SUM(_xlpm.Dy,-_xlpm.Cy),1/SUM(_xlpm.By,-_xlpm.Ay))*SUM(_xlpm.Xy,-_xlpm.Ay)+_xlpm.Cy,
_xlfn.IFS(IFERROR(ISODD(_xlpm.Borda),FALSE),_xlpm.Yy,
       IFERROR(ISEVEN(_xlpm.Borda),     FALSE),_xlpm.Yx,
      TRUE,"")))</f>
        <v>7.0000000000000367E-2</v>
      </c>
      <c r="AK55" s="120" cm="1">
        <f t="array" ref="AK55">IF(AK7&lt;&gt;"",AK7,
_xlfn.LET(_xlpm.Borda,
_xlfn.IFS(
AND(COUNT(_xlfn._xlws.FILTER($F$3:$F$15,$F$3:$F$15=AK$51))&gt;=2,
    _xlfn.MAXIFS($G$3:$G$15,$F$3:$F$15,AK$51)&gt;=$N55, _xlfn.MINIFS($G$3:$G$15,$F$3:$F$15,AK$51)&lt;=$N55),1,
AND(COUNT(_xlfn._xlws.FILTER($G$3:$G$15,$G$3:$G$15=$N55))&gt;=2,
    _xlfn.MAXIFS($F$3:$F$15,$G$3:$G$15,$N55)&gt;=AK$51, _xlfn.MINIFS($F$3:$F$15,$G$3:$G$15,$N55)&lt;=AK$51),2,
OR(COUNT(_xlfn._xlws.FILTER($F$16:$F$23,($F$16:$F$23=AK$51)*($G$16:$G$23=$N55)))=1,
        ISODD(COUNT(_xlfn._xlws.SORT(_xlfn._xlws.FILTER($G$16:$G$23,($F$16:$F$23=AK$51)*($G$16:$G$23&lt;=$N55)))))),3,
OR(COUNT(_xlfn._xlws.FILTER($F$16:$F$23,($F$16:$F$23=AK$51)*($G$16:$G$23=$N55)))=1,
        ISODD(COUNT(_xlfn._xlws.SORT(_xlfn._xlws.FILTER($F$16:$F$23,($G$16:$G$23=$N55)*($F$16:$F$23&lt;=AK$51)))))),4),
_xlpm.Fundo,$L$8,
_xlpm.Ax,_xlfn.XLOOKUP(TRUE,($O7:AJ7&lt;&gt;""),$O$3:AJ$3,_xlpm.Fundo,,-1),
_xlpm.Bx,_xlfn.XLOOKUP(TRUE,(AL7:$AZ7&lt;&gt;""),AL$3:$AZ$3,_xlpm.Fundo,,1),
_xlpm.Cx,_xlfn.XLOOKUP(TRUE,($O7:AJ7&lt;&gt;""),$O7:AJ7,_xlpm.Fundo,,-1),
_xlpm.Dx,_xlfn.XLOOKUP(TRUE,(AL7:$AZ7&lt;&gt;""),AL7:$AZ7,_xlpm.Fundo,,1),
_xlpm.Xx,AK$3, _xlpm.Yx,PRODUCT(SUM(_xlpm.Dx,-_xlpm.Cx),1/SUM(_xlpm.Bx,-_xlpm.Ax))*SUM(_xlpm.Xx,-_xlpm.Ax)+_xlpm.Cx,
_xlpm.Ay,_xlfn.XLOOKUP(TRUE,(AK$4:AK6&lt;&gt;""),$N$4:$N6,_xlpm.Fundo,,-1),
_xlpm.By,_xlfn.XLOOKUP(TRUE,(AK8:AK$47&lt;&gt;""),$N8:$N$47,_xlpm.Fundo,,1),
_xlpm.Cy,_xlfn.XLOOKUP(TRUE,(AK$4:AK6&lt;&gt;""),AK$4:AK6,_xlpm.Fundo,,-1),
_xlpm.Dy,_xlfn.XLOOKUP(TRUE,(AK8:AK$47&lt;&gt;""),AK8:AK$47,_xlpm.Fundo,,1),
_xlpm.Xy,$N7, _xlpm.Yy,PRODUCT(SUM(_xlpm.Dy,-_xlpm.Cy),1/SUM(_xlpm.By,-_xlpm.Ay))*SUM(_xlpm.Xy,-_xlpm.Ay)+_xlpm.Cy,
_xlfn.IFS(IFERROR(ISODD(_xlpm.Borda),FALSE),_xlpm.Yy,
       IFERROR(ISEVEN(_xlpm.Borda),     FALSE),_xlpm.Yx,
      TRUE,"")))</f>
        <v>0.11899999999999994</v>
      </c>
      <c r="AL55" s="120" cm="1">
        <f t="array" ref="AL55">IF(AL7&lt;&gt;"",AL7,
_xlfn.LET(_xlpm.Borda,
_xlfn.IFS(
AND(COUNT(_xlfn._xlws.FILTER($F$3:$F$15,$F$3:$F$15=AL$51))&gt;=2,
    _xlfn.MAXIFS($G$3:$G$15,$F$3:$F$15,AL$51)&gt;=$N55, _xlfn.MINIFS($G$3:$G$15,$F$3:$F$15,AL$51)&lt;=$N55),1,
AND(COUNT(_xlfn._xlws.FILTER($G$3:$G$15,$G$3:$G$15=$N55))&gt;=2,
    _xlfn.MAXIFS($F$3:$F$15,$G$3:$G$15,$N55)&gt;=AL$51, _xlfn.MINIFS($F$3:$F$15,$G$3:$G$15,$N55)&lt;=AL$51),2,
OR(COUNT(_xlfn._xlws.FILTER($F$16:$F$23,($F$16:$F$23=AL$51)*($G$16:$G$23=$N55)))=1,
        ISODD(COUNT(_xlfn._xlws.SORT(_xlfn._xlws.FILTER($G$16:$G$23,($F$16:$F$23=AL$51)*($G$16:$G$23&lt;=$N55)))))),3,
OR(COUNT(_xlfn._xlws.FILTER($F$16:$F$23,($F$16:$F$23=AL$51)*($G$16:$G$23=$N55)))=1,
        ISODD(COUNT(_xlfn._xlws.SORT(_xlfn._xlws.FILTER($F$16:$F$23,($G$16:$G$23=$N55)*($F$16:$F$23&lt;=AL$51)))))),4),
_xlpm.Fundo,$L$8,
_xlpm.Ax,_xlfn.XLOOKUP(TRUE,($O7:AK7&lt;&gt;""),$O$3:AK$3,_xlpm.Fundo,,-1),
_xlpm.Bx,_xlfn.XLOOKUP(TRUE,(AM7:$AZ7&lt;&gt;""),AM$3:$AZ$3,_xlpm.Fundo,,1),
_xlpm.Cx,_xlfn.XLOOKUP(TRUE,($O7:AK7&lt;&gt;""),$O7:AK7,_xlpm.Fundo,,-1),
_xlpm.Dx,_xlfn.XLOOKUP(TRUE,(AM7:$AZ7&lt;&gt;""),AM7:$AZ7,_xlpm.Fundo,,1),
_xlpm.Xx,AL$3, _xlpm.Yx,PRODUCT(SUM(_xlpm.Dx,-_xlpm.Cx),1/SUM(_xlpm.Bx,-_xlpm.Ax))*SUM(_xlpm.Xx,-_xlpm.Ax)+_xlpm.Cx,
_xlpm.Ay,_xlfn.XLOOKUP(TRUE,(AL$4:AL6&lt;&gt;""),$N$4:$N6,_xlpm.Fundo,,-1),
_xlpm.By,_xlfn.XLOOKUP(TRUE,(AL8:AL$47&lt;&gt;""),$N8:$N$47,_xlpm.Fundo,,1),
_xlpm.Cy,_xlfn.XLOOKUP(TRUE,(AL$4:AL6&lt;&gt;""),AL$4:AL6,_xlpm.Fundo,,-1),
_xlpm.Dy,_xlfn.XLOOKUP(TRUE,(AL8:AL$47&lt;&gt;""),AL8:AL$47,_xlpm.Fundo,,1),
_xlpm.Xy,$N7, _xlpm.Yy,PRODUCT(SUM(_xlpm.Dy,-_xlpm.Cy),1/SUM(_xlpm.By,-_xlpm.Ay))*SUM(_xlpm.Xy,-_xlpm.Ay)+_xlpm.Cy,
_xlfn.IFS(IFERROR(ISODD(_xlpm.Borda),FALSE),_xlpm.Yy,
       IFERROR(ISEVEN(_xlpm.Borda),     FALSE),_xlpm.Yx,
      TRUE,"")))</f>
        <v>0.42000000000000037</v>
      </c>
      <c r="AM55" s="120" cm="1">
        <f t="array" ref="AM55">IF(AM7&lt;&gt;"",AM7,
_xlfn.LET(_xlpm.Borda,
_xlfn.IFS(
AND(COUNT(_xlfn._xlws.FILTER($F$3:$F$15,$F$3:$F$15=AM$51))&gt;=2,
    _xlfn.MAXIFS($G$3:$G$15,$F$3:$F$15,AM$51)&gt;=$N55, _xlfn.MINIFS($G$3:$G$15,$F$3:$F$15,AM$51)&lt;=$N55),1,
AND(COUNT(_xlfn._xlws.FILTER($G$3:$G$15,$G$3:$G$15=$N55))&gt;=2,
    _xlfn.MAXIFS($F$3:$F$15,$G$3:$G$15,$N55)&gt;=AM$51, _xlfn.MINIFS($F$3:$F$15,$G$3:$G$15,$N55)&lt;=AM$51),2,
OR(COUNT(_xlfn._xlws.FILTER($F$16:$F$23,($F$16:$F$23=AM$51)*($G$16:$G$23=$N55)))=1,
        ISODD(COUNT(_xlfn._xlws.SORT(_xlfn._xlws.FILTER($G$16:$G$23,($F$16:$F$23=AM$51)*($G$16:$G$23&lt;=$N55)))))),3,
OR(COUNT(_xlfn._xlws.FILTER($F$16:$F$23,($F$16:$F$23=AM$51)*($G$16:$G$23=$N55)))=1,
        ISODD(COUNT(_xlfn._xlws.SORT(_xlfn._xlws.FILTER($F$16:$F$23,($G$16:$G$23=$N55)*($F$16:$F$23&lt;=AM$51)))))),4),
_xlpm.Fundo,$L$8,
_xlpm.Ax,_xlfn.XLOOKUP(TRUE,($O7:AL7&lt;&gt;""),$O$3:AL$3,_xlpm.Fundo,,-1),
_xlpm.Bx,_xlfn.XLOOKUP(TRUE,(AN7:$AZ7&lt;&gt;""),AN$3:$AZ$3,_xlpm.Fundo,,1),
_xlpm.Cx,_xlfn.XLOOKUP(TRUE,($O7:AL7&lt;&gt;""),$O7:AL7,_xlpm.Fundo,,-1),
_xlpm.Dx,_xlfn.XLOOKUP(TRUE,(AN7:$AZ7&lt;&gt;""),AN7:$AZ7,_xlpm.Fundo,,1),
_xlpm.Xx,AM$3, _xlpm.Yx,PRODUCT(SUM(_xlpm.Dx,-_xlpm.Cx),1/SUM(_xlpm.Bx,-_xlpm.Ax))*SUM(_xlpm.Xx,-_xlpm.Ax)+_xlpm.Cx,
_xlpm.Ay,_xlfn.XLOOKUP(TRUE,(AM$4:AM6&lt;&gt;""),$N$4:$N6,_xlpm.Fundo,,-1),
_xlpm.By,_xlfn.XLOOKUP(TRUE,(AM8:AM$47&lt;&gt;""),$N8:$N$47,_xlpm.Fundo,,1),
_xlpm.Cy,_xlfn.XLOOKUP(TRUE,(AM$4:AM6&lt;&gt;""),AM$4:AM6,_xlpm.Fundo,,-1),
_xlpm.Dy,_xlfn.XLOOKUP(TRUE,(AM8:AM$47&lt;&gt;""),AM8:AM$47,_xlpm.Fundo,,1),
_xlpm.Xy,$N7, _xlpm.Yy,PRODUCT(SUM(_xlpm.Dy,-_xlpm.Cy),1/SUM(_xlpm.By,-_xlpm.Ay))*SUM(_xlpm.Xy,-_xlpm.Ay)+_xlpm.Cy,
_xlfn.IFS(IFERROR(ISODD(_xlpm.Borda),FALSE),_xlpm.Yy,
       IFERROR(ISEVEN(_xlpm.Borda),     FALSE),_xlpm.Yx,
      TRUE,"")))</f>
        <v>0.45500000000000024</v>
      </c>
      <c r="AN55" s="120" cm="1">
        <f t="array" ref="AN55">IF(AN7&lt;&gt;"",AN7,
_xlfn.LET(_xlpm.Borda,
_xlfn.IFS(
AND(COUNT(_xlfn._xlws.FILTER($F$3:$F$15,$F$3:$F$15=AN$51))&gt;=2,
    _xlfn.MAXIFS($G$3:$G$15,$F$3:$F$15,AN$51)&gt;=$N55, _xlfn.MINIFS($G$3:$G$15,$F$3:$F$15,AN$51)&lt;=$N55),1,
AND(COUNT(_xlfn._xlws.FILTER($G$3:$G$15,$G$3:$G$15=$N55))&gt;=2,
    _xlfn.MAXIFS($F$3:$F$15,$G$3:$G$15,$N55)&gt;=AN$51, _xlfn.MINIFS($F$3:$F$15,$G$3:$G$15,$N55)&lt;=AN$51),2,
OR(COUNT(_xlfn._xlws.FILTER($F$16:$F$23,($F$16:$F$23=AN$51)*($G$16:$G$23=$N55)))=1,
        ISODD(COUNT(_xlfn._xlws.SORT(_xlfn._xlws.FILTER($G$16:$G$23,($F$16:$F$23=AN$51)*($G$16:$G$23&lt;=$N55)))))),3,
OR(COUNT(_xlfn._xlws.FILTER($F$16:$F$23,($F$16:$F$23=AN$51)*($G$16:$G$23=$N55)))=1,
        ISODD(COUNT(_xlfn._xlws.SORT(_xlfn._xlws.FILTER($F$16:$F$23,($G$16:$G$23=$N55)*($F$16:$F$23&lt;=AN$51)))))),4),
_xlpm.Fundo,$L$8,
_xlpm.Ax,_xlfn.XLOOKUP(TRUE,($O7:AM7&lt;&gt;""),$O$3:AM$3,_xlpm.Fundo,,-1),
_xlpm.Bx,_xlfn.XLOOKUP(TRUE,(AO7:$AZ7&lt;&gt;""),AO$3:$AZ$3,_xlpm.Fundo,,1),
_xlpm.Cx,_xlfn.XLOOKUP(TRUE,($O7:AM7&lt;&gt;""),$O7:AM7,_xlpm.Fundo,,-1),
_xlpm.Dx,_xlfn.XLOOKUP(TRUE,(AO7:$AZ7&lt;&gt;""),AO7:$AZ7,_xlpm.Fundo,,1),
_xlpm.Xx,AN$3, _xlpm.Yx,PRODUCT(SUM(_xlpm.Dx,-_xlpm.Cx),1/SUM(_xlpm.Bx,-_xlpm.Ax))*SUM(_xlpm.Xx,-_xlpm.Ax)+_xlpm.Cx,
_xlpm.Ay,_xlfn.XLOOKUP(TRUE,(AN$4:AN6&lt;&gt;""),$N$4:$N6,_xlpm.Fundo,,-1),
_xlpm.By,_xlfn.XLOOKUP(TRUE,(AN8:AN$47&lt;&gt;""),$N8:$N$47,_xlpm.Fundo,,1),
_xlpm.Cy,_xlfn.XLOOKUP(TRUE,(AN$4:AN6&lt;&gt;""),AN$4:AN6,_xlpm.Fundo,,-1),
_xlpm.Dy,_xlfn.XLOOKUP(TRUE,(AN8:AN$47&lt;&gt;""),AN8:AN$47,_xlpm.Fundo,,1),
_xlpm.Xy,$N7, _xlpm.Yy,PRODUCT(SUM(_xlpm.Dy,-_xlpm.Cy),1/SUM(_xlpm.By,-_xlpm.Ay))*SUM(_xlpm.Xy,-_xlpm.Ay)+_xlpm.Cy,
_xlfn.IFS(IFERROR(ISODD(_xlpm.Borda),FALSE),_xlpm.Yy,
       IFERROR(ISEVEN(_xlpm.Borda),     FALSE),_xlpm.Yx,
      TRUE,"")))</f>
        <v>0.52499999999999991</v>
      </c>
      <c r="AO55" s="120" cm="1">
        <f t="array" ref="AO55">IF(AO7&lt;&gt;"",AO7,
_xlfn.LET(_xlpm.Borda,
_xlfn.IFS(
AND(COUNT(_xlfn._xlws.FILTER($F$3:$F$15,$F$3:$F$15=AO$51))&gt;=2,
    _xlfn.MAXIFS($G$3:$G$15,$F$3:$F$15,AO$51)&gt;=$N55, _xlfn.MINIFS($G$3:$G$15,$F$3:$F$15,AO$51)&lt;=$N55),1,
AND(COUNT(_xlfn._xlws.FILTER($G$3:$G$15,$G$3:$G$15=$N55))&gt;=2,
    _xlfn.MAXIFS($F$3:$F$15,$G$3:$G$15,$N55)&gt;=AO$51, _xlfn.MINIFS($F$3:$F$15,$G$3:$G$15,$N55)&lt;=AO$51),2,
OR(COUNT(_xlfn._xlws.FILTER($F$16:$F$23,($F$16:$F$23=AO$51)*($G$16:$G$23=$N55)))=1,
        ISODD(COUNT(_xlfn._xlws.SORT(_xlfn._xlws.FILTER($G$16:$G$23,($F$16:$F$23=AO$51)*($G$16:$G$23&lt;=$N55)))))),3,
OR(COUNT(_xlfn._xlws.FILTER($F$16:$F$23,($F$16:$F$23=AO$51)*($G$16:$G$23=$N55)))=1,
        ISODD(COUNT(_xlfn._xlws.SORT(_xlfn._xlws.FILTER($F$16:$F$23,($G$16:$G$23=$N55)*($F$16:$F$23&lt;=AO$51)))))),4),
_xlpm.Fundo,$L$8,
_xlpm.Ax,_xlfn.XLOOKUP(TRUE,($O7:AN7&lt;&gt;""),$O$3:AN$3,_xlpm.Fundo,,-1),
_xlpm.Bx,_xlfn.XLOOKUP(TRUE,(AP7:$AZ7&lt;&gt;""),AP$3:$AZ$3,_xlpm.Fundo,,1),
_xlpm.Cx,_xlfn.XLOOKUP(TRUE,($O7:AN7&lt;&gt;""),$O7:AN7,_xlpm.Fundo,,-1),
_xlpm.Dx,_xlfn.XLOOKUP(TRUE,(AP7:$AZ7&lt;&gt;""),AP7:$AZ7,_xlpm.Fundo,,1),
_xlpm.Xx,AO$3, _xlpm.Yx,PRODUCT(SUM(_xlpm.Dx,-_xlpm.Cx),1/SUM(_xlpm.Bx,-_xlpm.Ax))*SUM(_xlpm.Xx,-_xlpm.Ax)+_xlpm.Cx,
_xlpm.Ay,_xlfn.XLOOKUP(TRUE,(AO$4:AO6&lt;&gt;""),$N$4:$N6,_xlpm.Fundo,,-1),
_xlpm.By,_xlfn.XLOOKUP(TRUE,(AO8:AO$47&lt;&gt;""),$N8:$N$47,_xlpm.Fundo,,1),
_xlpm.Cy,_xlfn.XLOOKUP(TRUE,(AO$4:AO6&lt;&gt;""),AO$4:AO6,_xlpm.Fundo,,-1),
_xlpm.Dy,_xlfn.XLOOKUP(TRUE,(AO8:AO$47&lt;&gt;""),AO8:AO$47,_xlpm.Fundo,,1),
_xlpm.Xy,$N7, _xlpm.Yy,PRODUCT(SUM(_xlpm.Dy,-_xlpm.Cy),1/SUM(_xlpm.By,-_xlpm.Ay))*SUM(_xlpm.Xy,-_xlpm.Ay)+_xlpm.Cy,
_xlfn.IFS(IFERROR(ISODD(_xlpm.Borda),FALSE),_xlpm.Yy,
       IFERROR(ISEVEN(_xlpm.Borda),     FALSE),_xlpm.Yx,
      TRUE,"")))</f>
        <v>0.5600000000000005</v>
      </c>
      <c r="AP55" s="120" cm="1">
        <f t="array" ref="AP55">IF(AP7&lt;&gt;"",AP7,
_xlfn.LET(_xlpm.Borda,
_xlfn.IFS(
AND(COUNT(_xlfn._xlws.FILTER($F$3:$F$15,$F$3:$F$15=AP$51))&gt;=2,
    _xlfn.MAXIFS($G$3:$G$15,$F$3:$F$15,AP$51)&gt;=$N55, _xlfn.MINIFS($G$3:$G$15,$F$3:$F$15,AP$51)&lt;=$N55),1,
AND(COUNT(_xlfn._xlws.FILTER($G$3:$G$15,$G$3:$G$15=$N55))&gt;=2,
    _xlfn.MAXIFS($F$3:$F$15,$G$3:$G$15,$N55)&gt;=AP$51, _xlfn.MINIFS($F$3:$F$15,$G$3:$G$15,$N55)&lt;=AP$51),2,
OR(COUNT(_xlfn._xlws.FILTER($F$16:$F$23,($F$16:$F$23=AP$51)*($G$16:$G$23=$N55)))=1,
        ISODD(COUNT(_xlfn._xlws.SORT(_xlfn._xlws.FILTER($G$16:$G$23,($F$16:$F$23=AP$51)*($G$16:$G$23&lt;=$N55)))))),3,
OR(COUNT(_xlfn._xlws.FILTER($F$16:$F$23,($F$16:$F$23=AP$51)*($G$16:$G$23=$N55)))=1,
        ISODD(COUNT(_xlfn._xlws.SORT(_xlfn._xlws.FILTER($F$16:$F$23,($G$16:$G$23=$N55)*($F$16:$F$23&lt;=AP$51)))))),4),
_xlpm.Fundo,$L$8,
_xlpm.Ax,_xlfn.XLOOKUP(TRUE,($O7:AO7&lt;&gt;""),$O$3:AO$3,_xlpm.Fundo,,-1),
_xlpm.Bx,_xlfn.XLOOKUP(TRUE,(AQ7:$AZ7&lt;&gt;""),AQ$3:$AZ$3,_xlpm.Fundo,,1),
_xlpm.Cx,_xlfn.XLOOKUP(TRUE,($O7:AO7&lt;&gt;""),$O7:AO7,_xlpm.Fundo,,-1),
_xlpm.Dx,_xlfn.XLOOKUP(TRUE,(AQ7:$AZ7&lt;&gt;""),AQ7:$AZ7,_xlpm.Fundo,,1),
_xlpm.Xx,AP$3, _xlpm.Yx,PRODUCT(SUM(_xlpm.Dx,-_xlpm.Cx),1/SUM(_xlpm.Bx,-_xlpm.Ax))*SUM(_xlpm.Xx,-_xlpm.Ax)+_xlpm.Cx,
_xlpm.Ay,_xlfn.XLOOKUP(TRUE,(AP$4:AP6&lt;&gt;""),$N$4:$N6,_xlpm.Fundo,,-1),
_xlpm.By,_xlfn.XLOOKUP(TRUE,(AP8:AP$47&lt;&gt;""),$N8:$N$47,_xlpm.Fundo,,1),
_xlpm.Cy,_xlfn.XLOOKUP(TRUE,(AP$4:AP6&lt;&gt;""),AP$4:AP6,_xlpm.Fundo,,-1),
_xlpm.Dy,_xlfn.XLOOKUP(TRUE,(AP8:AP$47&lt;&gt;""),AP8:AP$47,_xlpm.Fundo,,1),
_xlpm.Xy,$N7, _xlpm.Yy,PRODUCT(SUM(_xlpm.Dy,-_xlpm.Cy),1/SUM(_xlpm.By,-_xlpm.Ay))*SUM(_xlpm.Xy,-_xlpm.Ay)+_xlpm.Cy,
_xlfn.IFS(IFERROR(ISODD(_xlpm.Borda),FALSE),_xlpm.Yy,
       IFERROR(ISEVEN(_xlpm.Borda),     FALSE),_xlpm.Yx,
      TRUE,"")))</f>
        <v>0.7</v>
      </c>
      <c r="AQ55" s="120" cm="1">
        <f t="array" ref="AQ55">IF(AQ7&lt;&gt;"",AQ7,
_xlfn.LET(_xlpm.Borda,
_xlfn.IFS(
AND(COUNT(_xlfn._xlws.FILTER($F$3:$F$15,$F$3:$F$15=AQ$51))&gt;=2,
    _xlfn.MAXIFS($G$3:$G$15,$F$3:$F$15,AQ$51)&gt;=$N55, _xlfn.MINIFS($G$3:$G$15,$F$3:$F$15,AQ$51)&lt;=$N55),1,
AND(COUNT(_xlfn._xlws.FILTER($G$3:$G$15,$G$3:$G$15=$N55))&gt;=2,
    _xlfn.MAXIFS($F$3:$F$15,$G$3:$G$15,$N55)&gt;=AQ$51, _xlfn.MINIFS($F$3:$F$15,$G$3:$G$15,$N55)&lt;=AQ$51),2,
OR(COUNT(_xlfn._xlws.FILTER($F$16:$F$23,($F$16:$F$23=AQ$51)*($G$16:$G$23=$N55)))=1,
        ISODD(COUNT(_xlfn._xlws.SORT(_xlfn._xlws.FILTER($G$16:$G$23,($F$16:$F$23=AQ$51)*($G$16:$G$23&lt;=$N55)))))),3,
OR(COUNT(_xlfn._xlws.FILTER($F$16:$F$23,($F$16:$F$23=AQ$51)*($G$16:$G$23=$N55)))=1,
        ISODD(COUNT(_xlfn._xlws.SORT(_xlfn._xlws.FILTER($F$16:$F$23,($G$16:$G$23=$N55)*($F$16:$F$23&lt;=AQ$51)))))),4),
_xlpm.Fundo,$L$8,
_xlpm.Ax,_xlfn.XLOOKUP(TRUE,($O7:AP7&lt;&gt;""),$O$3:AP$3,_xlpm.Fundo,,-1),
_xlpm.Bx,_xlfn.XLOOKUP(TRUE,(AR7:$AZ7&lt;&gt;""),AR$3:$AZ$3,_xlpm.Fundo,,1),
_xlpm.Cx,_xlfn.XLOOKUP(TRUE,($O7:AP7&lt;&gt;""),$O7:AP7,_xlpm.Fundo,,-1),
_xlpm.Dx,_xlfn.XLOOKUP(TRUE,(AR7:$AZ7&lt;&gt;""),AR7:$AZ7,_xlpm.Fundo,,1),
_xlpm.Xx,AQ$3, _xlpm.Yx,PRODUCT(SUM(_xlpm.Dx,-_xlpm.Cx),1/SUM(_xlpm.Bx,-_xlpm.Ax))*SUM(_xlpm.Xx,-_xlpm.Ax)+_xlpm.Cx,
_xlpm.Ay,_xlfn.XLOOKUP(TRUE,(AQ$4:AQ6&lt;&gt;""),$N$4:$N6,_xlpm.Fundo,,-1),
_xlpm.By,_xlfn.XLOOKUP(TRUE,(AQ8:AQ$47&lt;&gt;""),$N8:$N$47,_xlpm.Fundo,,1),
_xlpm.Cy,_xlfn.XLOOKUP(TRUE,(AQ$4:AQ6&lt;&gt;""),AQ$4:AQ6,_xlpm.Fundo,,-1),
_xlpm.Dy,_xlfn.XLOOKUP(TRUE,(AQ8:AQ$47&lt;&gt;""),AQ8:AQ$47,_xlpm.Fundo,,1),
_xlpm.Xy,$N7, _xlpm.Yy,PRODUCT(SUM(_xlpm.Dy,-_xlpm.Cy),1/SUM(_xlpm.By,-_xlpm.Ay))*SUM(_xlpm.Xy,-_xlpm.Ay)+_xlpm.Cy,
_xlfn.IFS(IFERROR(ISODD(_xlpm.Borda),FALSE),_xlpm.Yy,
       IFERROR(ISEVEN(_xlpm.Borda),     FALSE),_xlpm.Yx,
      TRUE,"")))</f>
        <v>0.55000000000000004</v>
      </c>
      <c r="AR55" s="120" cm="1">
        <f t="array" ref="AR55">IF(AR7&lt;&gt;"",AR7,
_xlfn.LET(_xlpm.Borda,
_xlfn.IFS(
AND(COUNT(_xlfn._xlws.FILTER($F$3:$F$15,$F$3:$F$15=AR$51))&gt;=2,
    _xlfn.MAXIFS($G$3:$G$15,$F$3:$F$15,AR$51)&gt;=$N55, _xlfn.MINIFS($G$3:$G$15,$F$3:$F$15,AR$51)&lt;=$N55),1,
AND(COUNT(_xlfn._xlws.FILTER($G$3:$G$15,$G$3:$G$15=$N55))&gt;=2,
    _xlfn.MAXIFS($F$3:$F$15,$G$3:$G$15,$N55)&gt;=AR$51, _xlfn.MINIFS($F$3:$F$15,$G$3:$G$15,$N55)&lt;=AR$51),2,
OR(COUNT(_xlfn._xlws.FILTER($F$16:$F$23,($F$16:$F$23=AR$51)*($G$16:$G$23=$N55)))=1,
        ISODD(COUNT(_xlfn._xlws.SORT(_xlfn._xlws.FILTER($G$16:$G$23,($F$16:$F$23=AR$51)*($G$16:$G$23&lt;=$N55)))))),3,
OR(COUNT(_xlfn._xlws.FILTER($F$16:$F$23,($F$16:$F$23=AR$51)*($G$16:$G$23=$N55)))=1,
        ISODD(COUNT(_xlfn._xlws.SORT(_xlfn._xlws.FILTER($F$16:$F$23,($G$16:$G$23=$N55)*($F$16:$F$23&lt;=AR$51)))))),4),
_xlpm.Fundo,$L$8,
_xlpm.Ax,_xlfn.XLOOKUP(TRUE,($O7:AQ7&lt;&gt;""),$O$3:AQ$3,_xlpm.Fundo,,-1),
_xlpm.Bx,_xlfn.XLOOKUP(TRUE,(AS7:$AZ7&lt;&gt;""),AS$3:$AZ$3,_xlpm.Fundo,,1),
_xlpm.Cx,_xlfn.XLOOKUP(TRUE,($O7:AQ7&lt;&gt;""),$O7:AQ7,_xlpm.Fundo,,-1),
_xlpm.Dx,_xlfn.XLOOKUP(TRUE,(AS7:$AZ7&lt;&gt;""),AS7:$AZ7,_xlpm.Fundo,,1),
_xlpm.Xx,AR$3, _xlpm.Yx,PRODUCT(SUM(_xlpm.Dx,-_xlpm.Cx),1/SUM(_xlpm.Bx,-_xlpm.Ax))*SUM(_xlpm.Xx,-_xlpm.Ax)+_xlpm.Cx,
_xlpm.Ay,_xlfn.XLOOKUP(TRUE,(AR$4:AR6&lt;&gt;""),$N$4:$N6,_xlpm.Fundo,,-1),
_xlpm.By,_xlfn.XLOOKUP(TRUE,(AR8:AR$47&lt;&gt;""),$N8:$N$47,_xlpm.Fundo,,1),
_xlpm.Cy,_xlfn.XLOOKUP(TRUE,(AR$4:AR6&lt;&gt;""),AR$4:AR6,_xlpm.Fundo,,-1),
_xlpm.Dy,_xlfn.XLOOKUP(TRUE,(AR8:AR$47&lt;&gt;""),AR8:AR$47,_xlpm.Fundo,,1),
_xlpm.Xy,$N7, _xlpm.Yy,PRODUCT(SUM(_xlpm.Dy,-_xlpm.Cy),1/SUM(_xlpm.By,-_xlpm.Ay))*SUM(_xlpm.Xy,-_xlpm.Ay)+_xlpm.Cy,
_xlfn.IFS(IFERROR(ISODD(_xlpm.Borda),FALSE),_xlpm.Yy,
       IFERROR(ISEVEN(_xlpm.Borda),     FALSE),_xlpm.Yx,
      TRUE,"")))</f>
        <v>0.5</v>
      </c>
      <c r="AS55" s="120" cm="1">
        <f t="array" ref="AS55">IF(AS7&lt;&gt;"",AS7,
_xlfn.LET(_xlpm.Borda,
_xlfn.IFS(
AND(COUNT(_xlfn._xlws.FILTER($F$3:$F$15,$F$3:$F$15=AS$51))&gt;=2,
    _xlfn.MAXIFS($G$3:$G$15,$F$3:$F$15,AS$51)&gt;=$N55, _xlfn.MINIFS($G$3:$G$15,$F$3:$F$15,AS$51)&lt;=$N55),1,
AND(COUNT(_xlfn._xlws.FILTER($G$3:$G$15,$G$3:$G$15=$N55))&gt;=2,
    _xlfn.MAXIFS($F$3:$F$15,$G$3:$G$15,$N55)&gt;=AS$51, _xlfn.MINIFS($F$3:$F$15,$G$3:$G$15,$N55)&lt;=AS$51),2,
OR(COUNT(_xlfn._xlws.FILTER($F$16:$F$23,($F$16:$F$23=AS$51)*($G$16:$G$23=$N55)))=1,
        ISODD(COUNT(_xlfn._xlws.SORT(_xlfn._xlws.FILTER($G$16:$G$23,($F$16:$F$23=AS$51)*($G$16:$G$23&lt;=$N55)))))),3,
OR(COUNT(_xlfn._xlws.FILTER($F$16:$F$23,($F$16:$F$23=AS$51)*($G$16:$G$23=$N55)))=1,
        ISODD(COUNT(_xlfn._xlws.SORT(_xlfn._xlws.FILTER($F$16:$F$23,($G$16:$G$23=$N55)*($F$16:$F$23&lt;=AS$51)))))),4),
_xlpm.Fundo,$L$8,
_xlpm.Ax,_xlfn.XLOOKUP(TRUE,($O7:AR7&lt;&gt;""),$O$3:AR$3,_xlpm.Fundo,,-1),
_xlpm.Bx,_xlfn.XLOOKUP(TRUE,(AT7:$AZ7&lt;&gt;""),AT$3:$AZ$3,_xlpm.Fundo,,1),
_xlpm.Cx,_xlfn.XLOOKUP(TRUE,($O7:AR7&lt;&gt;""),$O7:AR7,_xlpm.Fundo,,-1),
_xlpm.Dx,_xlfn.XLOOKUP(TRUE,(AT7:$AZ7&lt;&gt;""),AT7:$AZ7,_xlpm.Fundo,,1),
_xlpm.Xx,AS$3, _xlpm.Yx,PRODUCT(SUM(_xlpm.Dx,-_xlpm.Cx),1/SUM(_xlpm.Bx,-_xlpm.Ax))*SUM(_xlpm.Xx,-_xlpm.Ax)+_xlpm.Cx,
_xlpm.Ay,_xlfn.XLOOKUP(TRUE,(AS$4:AS6&lt;&gt;""),$N$4:$N6,_xlpm.Fundo,,-1),
_xlpm.By,_xlfn.XLOOKUP(TRUE,(AS8:AS$47&lt;&gt;""),$N8:$N$47,_xlpm.Fundo,,1),
_xlpm.Cy,_xlfn.XLOOKUP(TRUE,(AS$4:AS6&lt;&gt;""),AS$4:AS6,_xlpm.Fundo,,-1),
_xlpm.Dy,_xlfn.XLOOKUP(TRUE,(AS8:AS$47&lt;&gt;""),AS8:AS$47,_xlpm.Fundo,,1),
_xlpm.Xy,$N7, _xlpm.Yy,PRODUCT(SUM(_xlpm.Dy,-_xlpm.Cy),1/SUM(_xlpm.By,-_xlpm.Ay))*SUM(_xlpm.Xy,-_xlpm.Ay)+_xlpm.Cy,
_xlfn.IFS(IFERROR(ISODD(_xlpm.Borda),FALSE),_xlpm.Yy,
       IFERROR(ISEVEN(_xlpm.Borda),     FALSE),_xlpm.Yx,
      TRUE,"")))</f>
        <v>0.6</v>
      </c>
      <c r="AT55" s="120" cm="1">
        <f t="array" ref="AT55">IF(AT7&lt;&gt;"",AT7,
_xlfn.LET(_xlpm.Borda,
_xlfn.IFS(
AND(COUNT(_xlfn._xlws.FILTER($F$3:$F$15,$F$3:$F$15=AT$51))&gt;=2,
    _xlfn.MAXIFS($G$3:$G$15,$F$3:$F$15,AT$51)&gt;=$N55, _xlfn.MINIFS($G$3:$G$15,$F$3:$F$15,AT$51)&lt;=$N55),1,
AND(COUNT(_xlfn._xlws.FILTER($G$3:$G$15,$G$3:$G$15=$N55))&gt;=2,
    _xlfn.MAXIFS($F$3:$F$15,$G$3:$G$15,$N55)&gt;=AT$51, _xlfn.MINIFS($F$3:$F$15,$G$3:$G$15,$N55)&lt;=AT$51),2,
OR(COUNT(_xlfn._xlws.FILTER($F$16:$F$23,($F$16:$F$23=AT$51)*($G$16:$G$23=$N55)))=1,
        ISODD(COUNT(_xlfn._xlws.SORT(_xlfn._xlws.FILTER($G$16:$G$23,($F$16:$F$23=AT$51)*($G$16:$G$23&lt;=$N55)))))),3,
OR(COUNT(_xlfn._xlws.FILTER($F$16:$F$23,($F$16:$F$23=AT$51)*($G$16:$G$23=$N55)))=1,
        ISODD(COUNT(_xlfn._xlws.SORT(_xlfn._xlws.FILTER($F$16:$F$23,($G$16:$G$23=$N55)*($F$16:$F$23&lt;=AT$51)))))),4),
_xlpm.Fundo,$L$8,
_xlpm.Ax,_xlfn.XLOOKUP(TRUE,($O7:AS7&lt;&gt;""),$O$3:AS$3,_xlpm.Fundo,,-1),
_xlpm.Bx,_xlfn.XLOOKUP(TRUE,(AZ7:$AZ7&lt;&gt;""),AZ$3:$AZ$3,_xlpm.Fundo,,1),
_xlpm.Cx,_xlfn.XLOOKUP(TRUE,($O7:AS7&lt;&gt;""),$O7:AS7,_xlpm.Fundo,,-1),
_xlpm.Dx,_xlfn.XLOOKUP(TRUE,(AZ7:$AZ7&lt;&gt;""),AZ7:$AZ7,_xlpm.Fundo,,1),
_xlpm.Xx,AT$3, _xlpm.Yx,PRODUCT(SUM(_xlpm.Dx,-_xlpm.Cx),1/SUM(_xlpm.Bx,-_xlpm.Ax))*SUM(_xlpm.Xx,-_xlpm.Ax)+_xlpm.Cx,
_xlpm.Ay,_xlfn.XLOOKUP(TRUE,(AT$4:AT6&lt;&gt;""),$N$4:$N6,_xlpm.Fundo,,-1),
_xlpm.By,_xlfn.XLOOKUP(TRUE,(AT8:AT$47&lt;&gt;""),$N8:$N$47,_xlpm.Fundo,,1),
_xlpm.Cy,_xlfn.XLOOKUP(TRUE,(AT$4:AT6&lt;&gt;""),AT$4:AT6,_xlpm.Fundo,,-1),
_xlpm.Dy,_xlfn.XLOOKUP(TRUE,(AT8:AT$47&lt;&gt;""),AT8:AT$47,_xlpm.Fundo,,1),
_xlpm.Xy,$N7, _xlpm.Yy,PRODUCT(SUM(_xlpm.Dy,-_xlpm.Cy),1/SUM(_xlpm.By,-_xlpm.Ay))*SUM(_xlpm.Xy,-_xlpm.Ay)+_xlpm.Cy,
_xlfn.IFS(IFERROR(ISODD(_xlpm.Borda),FALSE),_xlpm.Yy,
       IFERROR(ISEVEN(_xlpm.Borda),     FALSE),_xlpm.Yx,
      TRUE,"")))</f>
        <v>1.0840336134453783</v>
      </c>
      <c r="AU55" s="120" cm="1">
        <f t="array" ref="AU55">IF(AU7&lt;&gt;"",AU7,
_xlfn.LET(_xlpm.Borda,
_xlfn.IFS(
AND(COUNT(_xlfn._xlws.FILTER($F$3:$F$15,$F$3:$F$15=AU$51))&gt;=2,
    _xlfn.MAXIFS($G$3:$G$15,$F$3:$F$15,AU$51)&gt;=$N55, _xlfn.MINIFS($G$3:$G$15,$F$3:$F$15,AU$51)&lt;=$N55),1,
AND(COUNT(_xlfn._xlws.FILTER($G$3:$G$15,$G$3:$G$15=$N55))&gt;=2,
    _xlfn.MAXIFS($F$3:$F$15,$G$3:$G$15,$N55)&gt;=AU$51, _xlfn.MINIFS($F$3:$F$15,$G$3:$G$15,$N55)&lt;=AU$51),2,
OR(COUNT(_xlfn._xlws.FILTER($F$16:$F$23,($F$16:$F$23=AU$51)*($G$16:$G$23=$N55)))=1,
        ISODD(COUNT(_xlfn._xlws.SORT(_xlfn._xlws.FILTER($G$16:$G$23,($F$16:$F$23=AU$51)*($G$16:$G$23&lt;=$N55)))))),3,
OR(COUNT(_xlfn._xlws.FILTER($F$16:$F$23,($F$16:$F$23=AU$51)*($G$16:$G$23=$N55)))=1,
        ISODD(COUNT(_xlfn._xlws.SORT(_xlfn._xlws.FILTER($F$16:$F$23,($G$16:$G$23=$N55)*($F$16:$F$23&lt;=AU$51)))))),4),
_xlpm.Fundo,$L$8,
_xlpm.Ax,_xlfn.XLOOKUP(TRUE,($O7:AT7&lt;&gt;""),$O$3:AT$3,_xlpm.Fundo,,-1),
_xlpm.Bx,_xlfn.XLOOKUP(TRUE,($AZ7:BA7&lt;&gt;""),$AZ$3:BA$3,_xlpm.Fundo,,1),
_xlpm.Cx,_xlfn.XLOOKUP(TRUE,($O7:AT7&lt;&gt;""),$O7:AT7,_xlpm.Fundo,,-1),
_xlpm.Dx,_xlfn.XLOOKUP(TRUE,($AZ7:BA7&lt;&gt;""),$AZ7:BA7,_xlpm.Fundo,,1),
_xlpm.Xx,AU$3, _xlpm.Yx,PRODUCT(SUM(_xlpm.Dx,-_xlpm.Cx),1/SUM(_xlpm.Bx,-_xlpm.Ax))*SUM(_xlpm.Xx,-_xlpm.Ax)+_xlpm.Cx,
_xlpm.Ay,_xlfn.XLOOKUP(TRUE,(AU$4:AU6&lt;&gt;""),$N$4:$N6,_xlpm.Fundo,,-1),
_xlpm.By,_xlfn.XLOOKUP(TRUE,(AU8:AU$47&lt;&gt;""),$N8:$N$47,_xlpm.Fundo,,1),
_xlpm.Cy,_xlfn.XLOOKUP(TRUE,(AU$4:AU6&lt;&gt;""),AU$4:AU6,_xlpm.Fundo,,-1),
_xlpm.Dy,_xlfn.XLOOKUP(TRUE,(AU8:AU$47&lt;&gt;""),AU8:AU$47,_xlpm.Fundo,,1),
_xlpm.Xy,$N7, _xlpm.Yy,PRODUCT(SUM(_xlpm.Dy,-_xlpm.Cy),1/SUM(_xlpm.By,-_xlpm.Ay))*SUM(_xlpm.Xy,-_xlpm.Ay)+_xlpm.Cy,
_xlfn.IFS(IFERROR(ISODD(_xlpm.Borda),FALSE),_xlpm.Yy,
       IFERROR(ISEVEN(_xlpm.Borda),     FALSE),_xlpm.Yx,
      TRUE,"")))</f>
        <v>0</v>
      </c>
      <c r="AV55" s="120" cm="1">
        <f t="array" ref="AV55">IF(AV7&lt;&gt;"",AV7,
_xlfn.LET(_xlpm.Borda,
_xlfn.IFS(
AND(COUNT(_xlfn._xlws.FILTER($F$3:$F$15,$F$3:$F$15=AV$51))&gt;=2,
    _xlfn.MAXIFS($G$3:$G$15,$F$3:$F$15,AV$51)&gt;=$N55, _xlfn.MINIFS($G$3:$G$15,$F$3:$F$15,AV$51)&lt;=$N55),1,
AND(COUNT(_xlfn._xlws.FILTER($G$3:$G$15,$G$3:$G$15=$N55))&gt;=2,
    _xlfn.MAXIFS($F$3:$F$15,$G$3:$G$15,$N55)&gt;=AV$51, _xlfn.MINIFS($F$3:$F$15,$G$3:$G$15,$N55)&lt;=AV$51),2,
OR(COUNT(_xlfn._xlws.FILTER($F$16:$F$23,($F$16:$F$23=AV$51)*($G$16:$G$23=$N55)))=1,
        ISODD(COUNT(_xlfn._xlws.SORT(_xlfn._xlws.FILTER($G$16:$G$23,($F$16:$F$23=AV$51)*($G$16:$G$23&lt;=$N55)))))),3,
OR(COUNT(_xlfn._xlws.FILTER($F$16:$F$23,($F$16:$F$23=AV$51)*($G$16:$G$23=$N55)))=1,
        ISODD(COUNT(_xlfn._xlws.SORT(_xlfn._xlws.FILTER($F$16:$F$23,($G$16:$G$23=$N55)*($F$16:$F$23&lt;=AV$51)))))),4),
_xlpm.Fundo,$L$8,
_xlpm.Ax,_xlfn.XLOOKUP(TRUE,($O7:AU7&lt;&gt;""),$O$3:AU$3,_xlpm.Fundo,,-1),
_xlpm.Bx,_xlfn.XLOOKUP(TRUE,($AZ7:BB7&lt;&gt;""),$AZ$3:BB$3,_xlpm.Fundo,,1),
_xlpm.Cx,_xlfn.XLOOKUP(TRUE,($O7:AU7&lt;&gt;""),$O7:AU7,_xlpm.Fundo,,-1),
_xlpm.Dx,_xlfn.XLOOKUP(TRUE,($AZ7:BB7&lt;&gt;""),$AZ7:BB7,_xlpm.Fundo,,1),
_xlpm.Xx,AV$3, _xlpm.Yx,PRODUCT(SUM(_xlpm.Dx,-_xlpm.Cx),1/SUM(_xlpm.Bx,-_xlpm.Ax))*SUM(_xlpm.Xx,-_xlpm.Ax)+_xlpm.Cx,
_xlpm.Ay,_xlfn.XLOOKUP(TRUE,(AV$4:AV6&lt;&gt;""),$N$4:$N6,_xlpm.Fundo,,-1),
_xlpm.By,_xlfn.XLOOKUP(TRUE,(AV8:AV$47&lt;&gt;""),$N8:$N$47,_xlpm.Fundo,,1),
_xlpm.Cy,_xlfn.XLOOKUP(TRUE,(AV$4:AV6&lt;&gt;""),AV$4:AV6,_xlpm.Fundo,,-1),
_xlpm.Dy,_xlfn.XLOOKUP(TRUE,(AV8:AV$47&lt;&gt;""),AV8:AV$47,_xlpm.Fundo,,1),
_xlpm.Xy,$N7, _xlpm.Yy,PRODUCT(SUM(_xlpm.Dy,-_xlpm.Cy),1/SUM(_xlpm.By,-_xlpm.Ay))*SUM(_xlpm.Xy,-_xlpm.Ay)+_xlpm.Cy,
_xlfn.IFS(IFERROR(ISODD(_xlpm.Borda),FALSE),_xlpm.Yy,
       IFERROR(ISEVEN(_xlpm.Borda),     FALSE),_xlpm.Yx,
      TRUE,"")))</f>
        <v>-9</v>
      </c>
      <c r="AW55" s="120" cm="1">
        <f t="array" ref="AW55">IF(AW7&lt;&gt;"",AW7,
_xlfn.LET(_xlpm.Borda,
_xlfn.IFS(
AND(COUNT(_xlfn._xlws.FILTER($F$3:$F$15,$F$3:$F$15=AW$51))&gt;=2,
    _xlfn.MAXIFS($G$3:$G$15,$F$3:$F$15,AW$51)&gt;=$N55, _xlfn.MINIFS($G$3:$G$15,$F$3:$F$15,AW$51)&lt;=$N55),1,
AND(COUNT(_xlfn._xlws.FILTER($G$3:$G$15,$G$3:$G$15=$N55))&gt;=2,
    _xlfn.MAXIFS($F$3:$F$15,$G$3:$G$15,$N55)&gt;=AW$51, _xlfn.MINIFS($F$3:$F$15,$G$3:$G$15,$N55)&lt;=AW$51),2,
OR(COUNT(_xlfn._xlws.FILTER($F$16:$F$23,($F$16:$F$23=AW$51)*($G$16:$G$23=$N55)))=1,
        ISODD(COUNT(_xlfn._xlws.SORT(_xlfn._xlws.FILTER($G$16:$G$23,($F$16:$F$23=AW$51)*($G$16:$G$23&lt;=$N55)))))),3,
OR(COUNT(_xlfn._xlws.FILTER($F$16:$F$23,($F$16:$F$23=AW$51)*($G$16:$G$23=$N55)))=1,
        ISODD(COUNT(_xlfn._xlws.SORT(_xlfn._xlws.FILTER($F$16:$F$23,($G$16:$G$23=$N55)*($F$16:$F$23&lt;=AW$51)))))),4),
_xlpm.Fundo,$L$8,
_xlpm.Ax,_xlfn.XLOOKUP(TRUE,($O7:AV7&lt;&gt;""),$O$3:AV$3,_xlpm.Fundo,,-1),
_xlpm.Bx,_xlfn.XLOOKUP(TRUE,($AZ7:BC7&lt;&gt;""),$AZ$3:BC$3,_xlpm.Fundo,,1),
_xlpm.Cx,_xlfn.XLOOKUP(TRUE,($O7:AV7&lt;&gt;""),$O7:AV7,_xlpm.Fundo,,-1),
_xlpm.Dx,_xlfn.XLOOKUP(TRUE,($AZ7:BC7&lt;&gt;""),$AZ7:BC7,_xlpm.Fundo,,1),
_xlpm.Xx,AW$3, _xlpm.Yx,PRODUCT(SUM(_xlpm.Dx,-_xlpm.Cx),1/SUM(_xlpm.Bx,-_xlpm.Ax))*SUM(_xlpm.Xx,-_xlpm.Ax)+_xlpm.Cx,
_xlpm.Ay,_xlfn.XLOOKUP(TRUE,(AW$4:AW6&lt;&gt;""),$N$4:$N6,_xlpm.Fundo,,-1),
_xlpm.By,_xlfn.XLOOKUP(TRUE,(AW8:AW$47&lt;&gt;""),$N8:$N$47,_xlpm.Fundo,,1),
_xlpm.Cy,_xlfn.XLOOKUP(TRUE,(AW$4:AW6&lt;&gt;""),AW$4:AW6,_xlpm.Fundo,,-1),
_xlpm.Dy,_xlfn.XLOOKUP(TRUE,(AW8:AW$47&lt;&gt;""),AW8:AW$47,_xlpm.Fundo,,1),
_xlpm.Xy,$N7, _xlpm.Yy,PRODUCT(SUM(_xlpm.Dy,-_xlpm.Cy),1/SUM(_xlpm.By,-_xlpm.Ay))*SUM(_xlpm.Xy,-_xlpm.Ay)+_xlpm.Cy,
_xlfn.IFS(IFERROR(ISODD(_xlpm.Borda),FALSE),_xlpm.Yy,
       IFERROR(ISEVEN(_xlpm.Borda),     FALSE),_xlpm.Yx,
      TRUE,"")))</f>
        <v>-9</v>
      </c>
      <c r="AX55" s="98"/>
      <c r="AY55" s="98"/>
      <c r="AZ55" s="77"/>
      <c r="BA55" s="77"/>
      <c r="BB55" s="77"/>
      <c r="BC55" s="77"/>
      <c r="BD55" s="77"/>
      <c r="BE55" s="77"/>
      <c r="BF55" s="77"/>
      <c r="BG55" s="77"/>
      <c r="BH55" s="77"/>
    </row>
    <row r="56" spans="2:60" ht="20.100000000000001" customHeight="1" x14ac:dyDescent="0.3">
      <c r="B56" s="9" t="s">
        <v>521</v>
      </c>
      <c r="C56" s="17">
        <f t="shared" si="1"/>
        <v>49.625399999999999</v>
      </c>
      <c r="D56" s="18">
        <f t="shared" si="1"/>
        <v>105.0009</v>
      </c>
      <c r="E56" s="64">
        <f t="shared" si="1"/>
        <v>-9</v>
      </c>
      <c r="F56" s="17">
        <f t="shared" si="2"/>
        <v>6.6</v>
      </c>
      <c r="G56" s="18">
        <f t="shared" si="3"/>
        <v>-0.05</v>
      </c>
      <c r="H56" s="19">
        <f t="shared" si="4"/>
        <v>-9</v>
      </c>
      <c r="I56" s="8" t="str" cm="1">
        <f t="array" ref="I56">_xlfn.CONCAT(ROUND(F56:H56,2)&amp;", ")</f>
        <v xml:space="preserve">6.6, -0.05, -9, </v>
      </c>
      <c r="J56" s="8"/>
      <c r="L56"/>
      <c r="N56" s="31">
        <v>15.9</v>
      </c>
      <c r="O56" s="15"/>
      <c r="P56" s="120" cm="1">
        <f t="array" ref="P56">IF(P8&lt;&gt;"",P8,
_xlfn.LET(_xlpm.Borda,
_xlfn.IFS(
AND(COUNT(_xlfn._xlws.FILTER($F$3:$F$15,$F$3:$F$15=P$51))&gt;=2,
    _xlfn.MAXIFS($G$3:$G$15,$F$3:$F$15,P$51)&gt;=$N56, _xlfn.MINIFS($G$3:$G$15,$F$3:$F$15,P$51)&lt;=$N56),1,
AND(COUNT(_xlfn._xlws.FILTER($G$3:$G$15,$G$3:$G$15=$N56))&gt;=2,
    _xlfn.MAXIFS($F$3:$F$15,$G$3:$G$15,$N56)&gt;=P$51, _xlfn.MINIFS($F$3:$F$15,$G$3:$G$15,$N56)&lt;=P$51),2,
OR(COUNT(_xlfn._xlws.FILTER($F$16:$F$23,($F$16:$F$23=P$51)*($G$16:$G$23=$N56)))=1,
        ISODD(COUNT(_xlfn._xlws.SORT(_xlfn._xlws.FILTER($G$16:$G$23,($F$16:$F$23=P$51)*($G$16:$G$23&lt;=$N56)))))),3,
OR(COUNT(_xlfn._xlws.FILTER($F$16:$F$23,($F$16:$F$23=P$51)*($G$16:$G$23=$N56)))=1,
        ISODD(COUNT(_xlfn._xlws.SORT(_xlfn._xlws.FILTER($F$16:$F$23,($G$16:$G$23=$N56)*($F$16:$F$23&lt;=P$51)))))),4),
_xlpm.Fundo,$L$8,
_xlpm.Ax,_xlfn.XLOOKUP(TRUE,($O8:O8&lt;&gt;""),$O$3:O$3,_xlpm.Fundo,,-1),
_xlpm.Bx,_xlfn.XLOOKUP(TRUE,(Q8:$AZ8&lt;&gt;""),Q$3:$AZ$3,_xlpm.Fundo,,1),
_xlpm.Cx,_xlfn.XLOOKUP(TRUE,($O8:O8&lt;&gt;""),$O8:O8,_xlpm.Fundo,,-1),
_xlpm.Dx,_xlfn.XLOOKUP(TRUE,(Q8:$AZ8&lt;&gt;""),Q8:$AZ8,_xlpm.Fundo,,1),
_xlpm.Xx,P$3, _xlpm.Yx,PRODUCT(SUM(_xlpm.Dx,-_xlpm.Cx),1/SUM(_xlpm.Bx,-_xlpm.Ax))*SUM(_xlpm.Xx,-_xlpm.Ax)+_xlpm.Cx,
_xlpm.Ay,_xlfn.XLOOKUP(TRUE,(P$4:P7&lt;&gt;""),$N$4:$N7,_xlpm.Fundo,,-1),
_xlpm.By,_xlfn.XLOOKUP(TRUE,(P9:P$47&lt;&gt;""),$N9:$N$47,_xlpm.Fundo,,1),
_xlpm.Cy,_xlfn.XLOOKUP(TRUE,(P$4:P7&lt;&gt;""),P$4:P7,_xlpm.Fundo,,-1),
_xlpm.Dy,_xlfn.XLOOKUP(TRUE,(P9:P$47&lt;&gt;""),P9:P$47,_xlpm.Fundo,,1),
_xlpm.Xy,$N8, _xlpm.Yy,PRODUCT(SUM(_xlpm.Dy,-_xlpm.Cy),1/SUM(_xlpm.By,-_xlpm.Ay))*SUM(_xlpm.Xy,-_xlpm.Ay)+_xlpm.Cy,
_xlfn.IFS(IFERROR(ISODD(_xlpm.Borda),FALSE),_xlpm.Yy,
       IFERROR(ISEVEN(_xlpm.Borda),     FALSE),_xlpm.Yx,
      TRUE,"")))</f>
        <v>-9</v>
      </c>
      <c r="Q56" s="120" cm="1">
        <f t="array" ref="Q56">IF(Q8&lt;&gt;"",Q8,
_xlfn.LET(_xlpm.Borda,
_xlfn.IFS(
AND(COUNT(_xlfn._xlws.FILTER($F$3:$F$15,$F$3:$F$15=Q$51))&gt;=2,
    _xlfn.MAXIFS($G$3:$G$15,$F$3:$F$15,Q$51)&gt;=$N56, _xlfn.MINIFS($G$3:$G$15,$F$3:$F$15,Q$51)&lt;=$N56),1,
AND(COUNT(_xlfn._xlws.FILTER($G$3:$G$15,$G$3:$G$15=$N56))&gt;=2,
    _xlfn.MAXIFS($F$3:$F$15,$G$3:$G$15,$N56)&gt;=Q$51, _xlfn.MINIFS($F$3:$F$15,$G$3:$G$15,$N56)&lt;=Q$51),2,
OR(COUNT(_xlfn._xlws.FILTER($F$16:$F$23,($F$16:$F$23=Q$51)*($G$16:$G$23=$N56)))=1,
        ISODD(COUNT(_xlfn._xlws.SORT(_xlfn._xlws.FILTER($G$16:$G$23,($F$16:$F$23=Q$51)*($G$16:$G$23&lt;=$N56)))))),3,
OR(COUNT(_xlfn._xlws.FILTER($F$16:$F$23,($F$16:$F$23=Q$51)*($G$16:$G$23=$N56)))=1,
        ISODD(COUNT(_xlfn._xlws.SORT(_xlfn._xlws.FILTER($F$16:$F$23,($G$16:$G$23=$N56)*($F$16:$F$23&lt;=Q$51)))))),4),
_xlpm.Fundo,$L$8,
_xlpm.Ax,_xlfn.XLOOKUP(TRUE,($O8:P8&lt;&gt;""),$O$3:P$3,_xlpm.Fundo,,-1),
_xlpm.Bx,_xlfn.XLOOKUP(TRUE,(R8:$AZ8&lt;&gt;""),R$3:$AZ$3,_xlpm.Fundo,,1),
_xlpm.Cx,_xlfn.XLOOKUP(TRUE,($O8:P8&lt;&gt;""),$O8:P8,_xlpm.Fundo,,-1),
_xlpm.Dx,_xlfn.XLOOKUP(TRUE,(R8:$AZ8&lt;&gt;""),R8:$AZ8,_xlpm.Fundo,,1),
_xlpm.Xx,Q$3, _xlpm.Yx,PRODUCT(SUM(_xlpm.Dx,-_xlpm.Cx),1/SUM(_xlpm.Bx,-_xlpm.Ax))*SUM(_xlpm.Xx,-_xlpm.Ax)+_xlpm.Cx,
_xlpm.Ay,_xlfn.XLOOKUP(TRUE,(Q$4:Q7&lt;&gt;""),$N$4:$N7,_xlpm.Fundo,,-1),
_xlpm.By,_xlfn.XLOOKUP(TRUE,(Q9:Q$47&lt;&gt;""),$N9:$N$47,_xlpm.Fundo,,1),
_xlpm.Cy,_xlfn.XLOOKUP(TRUE,(Q$4:Q7&lt;&gt;""),Q$4:Q7,_xlpm.Fundo,,-1),
_xlpm.Dy,_xlfn.XLOOKUP(TRUE,(Q9:Q$47&lt;&gt;""),Q9:Q$47,_xlpm.Fundo,,1),
_xlpm.Xy,$N8, _xlpm.Yy,PRODUCT(SUM(_xlpm.Dy,-_xlpm.Cy),1/SUM(_xlpm.By,-_xlpm.Ay))*SUM(_xlpm.Xy,-_xlpm.Ay)+_xlpm.Cy,
_xlfn.IFS(IFERROR(ISODD(_xlpm.Borda),FALSE),_xlpm.Yy,
       IFERROR(ISEVEN(_xlpm.Borda),     FALSE),_xlpm.Yx,
      TRUE,"")))</f>
        <v>-9</v>
      </c>
      <c r="R56" s="120" t="str" cm="1">
        <f t="array" ref="R56">IF(R8&lt;&gt;"",R8,
_xlfn.LET(_xlpm.Borda,
_xlfn.IFS(
AND(COUNT(_xlfn._xlws.FILTER($F$3:$F$15,$F$3:$F$15=R$51))&gt;=2,
    _xlfn.MAXIFS($G$3:$G$15,$F$3:$F$15,R$51)&gt;=$N56, _xlfn.MINIFS($G$3:$G$15,$F$3:$F$15,R$51)&lt;=$N56),1,
AND(COUNT(_xlfn._xlws.FILTER($G$3:$G$15,$G$3:$G$15=$N56))&gt;=2,
    _xlfn.MAXIFS($F$3:$F$15,$G$3:$G$15,$N56)&gt;=R$51, _xlfn.MINIFS($F$3:$F$15,$G$3:$G$15,$N56)&lt;=R$51),2,
OR(COUNT(_xlfn._xlws.FILTER($F$16:$F$23,($F$16:$F$23=R$51)*($G$16:$G$23=$N56)))=1,
        ISODD(COUNT(_xlfn._xlws.SORT(_xlfn._xlws.FILTER($G$16:$G$23,($F$16:$F$23=R$51)*($G$16:$G$23&lt;=$N56)))))),3,
OR(COUNT(_xlfn._xlws.FILTER($F$16:$F$23,($F$16:$F$23=R$51)*($G$16:$G$23=$N56)))=1,
        ISODD(COUNT(_xlfn._xlws.SORT(_xlfn._xlws.FILTER($F$16:$F$23,($G$16:$G$23=$N56)*($F$16:$F$23&lt;=R$51)))))),4),
_xlpm.Fundo,$L$8,
_xlpm.Ax,_xlfn.XLOOKUP(TRUE,($O8:Q8&lt;&gt;""),$O$3:Q$3,_xlpm.Fundo,,-1),
_xlpm.Bx,_xlfn.XLOOKUP(TRUE,(S8:$AZ8&lt;&gt;""),S$3:$AZ$3,_xlpm.Fundo,,1),
_xlpm.Cx,_xlfn.XLOOKUP(TRUE,($O8:Q8&lt;&gt;""),$O8:Q8,_xlpm.Fundo,,-1),
_xlpm.Dx,_xlfn.XLOOKUP(TRUE,(S8:$AZ8&lt;&gt;""),S8:$AZ8,_xlpm.Fundo,,1),
_xlpm.Xx,R$3, _xlpm.Yx,PRODUCT(SUM(_xlpm.Dx,-_xlpm.Cx),1/SUM(_xlpm.Bx,-_xlpm.Ax))*SUM(_xlpm.Xx,-_xlpm.Ax)+_xlpm.Cx,
_xlpm.Ay,_xlfn.XLOOKUP(TRUE,(R$4:R7&lt;&gt;""),$N$4:$N7,_xlpm.Fundo,,-1),
_xlpm.By,_xlfn.XLOOKUP(TRUE,(R9:R$47&lt;&gt;""),$N9:$N$47,_xlpm.Fundo,,1),
_xlpm.Cy,_xlfn.XLOOKUP(TRUE,(R$4:R7&lt;&gt;""),R$4:R7,_xlpm.Fundo,,-1),
_xlpm.Dy,_xlfn.XLOOKUP(TRUE,(R9:R$47&lt;&gt;""),R9:R$47,_xlpm.Fundo,,1),
_xlpm.Xy,$N8, _xlpm.Yy,PRODUCT(SUM(_xlpm.Dy,-_xlpm.Cy),1/SUM(_xlpm.By,-_xlpm.Ay))*SUM(_xlpm.Xy,-_xlpm.Ay)+_xlpm.Cy,
_xlfn.IFS(IFERROR(ISODD(_xlpm.Borda),FALSE),_xlpm.Yy,
       IFERROR(ISEVEN(_xlpm.Borda),     FALSE),_xlpm.Yx,
      TRUE,"")))</f>
        <v/>
      </c>
      <c r="S56" s="120" t="str" cm="1">
        <f t="array" ref="S56">IF(S8&lt;&gt;"",S8,
_xlfn.LET(_xlpm.Borda,
_xlfn.IFS(
AND(COUNT(_xlfn._xlws.FILTER($F$3:$F$15,$F$3:$F$15=S$51))&gt;=2,
    _xlfn.MAXIFS($G$3:$G$15,$F$3:$F$15,S$51)&gt;=$N56, _xlfn.MINIFS($G$3:$G$15,$F$3:$F$15,S$51)&lt;=$N56),1,
AND(COUNT(_xlfn._xlws.FILTER($G$3:$G$15,$G$3:$G$15=$N56))&gt;=2,
    _xlfn.MAXIFS($F$3:$F$15,$G$3:$G$15,$N56)&gt;=S$51, _xlfn.MINIFS($F$3:$F$15,$G$3:$G$15,$N56)&lt;=S$51),2,
OR(COUNT(_xlfn._xlws.FILTER($F$16:$F$23,($F$16:$F$23=S$51)*($G$16:$G$23=$N56)))=1,
        ISODD(COUNT(_xlfn._xlws.SORT(_xlfn._xlws.FILTER($G$16:$G$23,($F$16:$F$23=S$51)*($G$16:$G$23&lt;=$N56)))))),3,
OR(COUNT(_xlfn._xlws.FILTER($F$16:$F$23,($F$16:$F$23=S$51)*($G$16:$G$23=$N56)))=1,
        ISODD(COUNT(_xlfn._xlws.SORT(_xlfn._xlws.FILTER($F$16:$F$23,($G$16:$G$23=$N56)*($F$16:$F$23&lt;=S$51)))))),4),
_xlpm.Fundo,$L$8,
_xlpm.Ax,_xlfn.XLOOKUP(TRUE,($O8:R8&lt;&gt;""),$O$3:R$3,_xlpm.Fundo,,-1),
_xlpm.Bx,_xlfn.XLOOKUP(TRUE,(T8:$AZ8&lt;&gt;""),T$3:$AZ$3,_xlpm.Fundo,,1),
_xlpm.Cx,_xlfn.XLOOKUP(TRUE,($O8:R8&lt;&gt;""),$O8:R8,_xlpm.Fundo,,-1),
_xlpm.Dx,_xlfn.XLOOKUP(TRUE,(T8:$AZ8&lt;&gt;""),T8:$AZ8,_xlpm.Fundo,,1),
_xlpm.Xx,S$3, _xlpm.Yx,PRODUCT(SUM(_xlpm.Dx,-_xlpm.Cx),1/SUM(_xlpm.Bx,-_xlpm.Ax))*SUM(_xlpm.Xx,-_xlpm.Ax)+_xlpm.Cx,
_xlpm.Ay,_xlfn.XLOOKUP(TRUE,(S$4:S7&lt;&gt;""),$N$4:$N7,_xlpm.Fundo,,-1),
_xlpm.By,_xlfn.XLOOKUP(TRUE,(S9:S$47&lt;&gt;""),$N9:$N$47,_xlpm.Fundo,,1),
_xlpm.Cy,_xlfn.XLOOKUP(TRUE,(S$4:S7&lt;&gt;""),S$4:S7,_xlpm.Fundo,,-1),
_xlpm.Dy,_xlfn.XLOOKUP(TRUE,(S9:S$47&lt;&gt;""),S9:S$47,_xlpm.Fundo,,1),
_xlpm.Xy,$N8, _xlpm.Yy,PRODUCT(SUM(_xlpm.Dy,-_xlpm.Cy),1/SUM(_xlpm.By,-_xlpm.Ay))*SUM(_xlpm.Xy,-_xlpm.Ay)+_xlpm.Cy,
_xlfn.IFS(IFERROR(ISODD(_xlpm.Borda),FALSE),_xlpm.Yy,
       IFERROR(ISEVEN(_xlpm.Borda),     FALSE),_xlpm.Yx,
      TRUE,"")))</f>
        <v/>
      </c>
      <c r="T56" s="120" t="str" cm="1">
        <f t="array" ref="T56">IF(T8&lt;&gt;"",T8,
_xlfn.LET(_xlpm.Borda,
_xlfn.IFS(
AND(COUNT(_xlfn._xlws.FILTER($F$3:$F$15,$F$3:$F$15=T$51))&gt;=2,
    _xlfn.MAXIFS($G$3:$G$15,$F$3:$F$15,T$51)&gt;=$N56, _xlfn.MINIFS($G$3:$G$15,$F$3:$F$15,T$51)&lt;=$N56),1,
AND(COUNT(_xlfn._xlws.FILTER($G$3:$G$15,$G$3:$G$15=$N56))&gt;=2,
    _xlfn.MAXIFS($F$3:$F$15,$G$3:$G$15,$N56)&gt;=T$51, _xlfn.MINIFS($F$3:$F$15,$G$3:$G$15,$N56)&lt;=T$51),2,
OR(COUNT(_xlfn._xlws.FILTER($F$16:$F$23,($F$16:$F$23=T$51)*($G$16:$G$23=$N56)))=1,
        ISODD(COUNT(_xlfn._xlws.SORT(_xlfn._xlws.FILTER($G$16:$G$23,($F$16:$F$23=T$51)*($G$16:$G$23&lt;=$N56)))))),3,
OR(COUNT(_xlfn._xlws.FILTER($F$16:$F$23,($F$16:$F$23=T$51)*($G$16:$G$23=$N56)))=1,
        ISODD(COUNT(_xlfn._xlws.SORT(_xlfn._xlws.FILTER($F$16:$F$23,($G$16:$G$23=$N56)*($F$16:$F$23&lt;=T$51)))))),4),
_xlpm.Fundo,$L$8,
_xlpm.Ax,_xlfn.XLOOKUP(TRUE,($O8:S8&lt;&gt;""),$O$3:S$3,_xlpm.Fundo,,-1),
_xlpm.Bx,_xlfn.XLOOKUP(TRUE,(U8:$AZ8&lt;&gt;""),U$3:$AZ$3,_xlpm.Fundo,,1),
_xlpm.Cx,_xlfn.XLOOKUP(TRUE,($O8:S8&lt;&gt;""),$O8:S8,_xlpm.Fundo,,-1),
_xlpm.Dx,_xlfn.XLOOKUP(TRUE,(U8:$AZ8&lt;&gt;""),U8:$AZ8,_xlpm.Fundo,,1),
_xlpm.Xx,T$3, _xlpm.Yx,PRODUCT(SUM(_xlpm.Dx,-_xlpm.Cx),1/SUM(_xlpm.Bx,-_xlpm.Ax))*SUM(_xlpm.Xx,-_xlpm.Ax)+_xlpm.Cx,
_xlpm.Ay,_xlfn.XLOOKUP(TRUE,(T$4:T7&lt;&gt;""),$N$4:$N7,_xlpm.Fundo,,-1),
_xlpm.By,_xlfn.XLOOKUP(TRUE,(T9:T$47&lt;&gt;""),$N9:$N$47,_xlpm.Fundo,,1),
_xlpm.Cy,_xlfn.XLOOKUP(TRUE,(T$4:T7&lt;&gt;""),T$4:T7,_xlpm.Fundo,,-1),
_xlpm.Dy,_xlfn.XLOOKUP(TRUE,(T9:T$47&lt;&gt;""),T9:T$47,_xlpm.Fundo,,1),
_xlpm.Xy,$N8, _xlpm.Yy,PRODUCT(SUM(_xlpm.Dy,-_xlpm.Cy),1/SUM(_xlpm.By,-_xlpm.Ay))*SUM(_xlpm.Xy,-_xlpm.Ay)+_xlpm.Cy,
_xlfn.IFS(IFERROR(ISODD(_xlpm.Borda),FALSE),_xlpm.Yy,
       IFERROR(ISEVEN(_xlpm.Borda),     FALSE),_xlpm.Yx,
      TRUE,"")))</f>
        <v/>
      </c>
      <c r="U56" s="120" t="str" cm="1">
        <f t="array" ref="U56">IF(U8&lt;&gt;"",U8,
_xlfn.LET(_xlpm.Borda,
_xlfn.IFS(
AND(COUNT(_xlfn._xlws.FILTER($F$3:$F$15,$F$3:$F$15=U$51))&gt;=2,
    _xlfn.MAXIFS($G$3:$G$15,$F$3:$F$15,U$51)&gt;=$N56, _xlfn.MINIFS($G$3:$G$15,$F$3:$F$15,U$51)&lt;=$N56),1,
AND(COUNT(_xlfn._xlws.FILTER($G$3:$G$15,$G$3:$G$15=$N56))&gt;=2,
    _xlfn.MAXIFS($F$3:$F$15,$G$3:$G$15,$N56)&gt;=U$51, _xlfn.MINIFS($F$3:$F$15,$G$3:$G$15,$N56)&lt;=U$51),2,
OR(COUNT(_xlfn._xlws.FILTER($F$16:$F$23,($F$16:$F$23=U$51)*($G$16:$G$23=$N56)))=1,
        ISODD(COUNT(_xlfn._xlws.SORT(_xlfn._xlws.FILTER($G$16:$G$23,($F$16:$F$23=U$51)*($G$16:$G$23&lt;=$N56)))))),3,
OR(COUNT(_xlfn._xlws.FILTER($F$16:$F$23,($F$16:$F$23=U$51)*($G$16:$G$23=$N56)))=1,
        ISODD(COUNT(_xlfn._xlws.SORT(_xlfn._xlws.FILTER($F$16:$F$23,($G$16:$G$23=$N56)*($F$16:$F$23&lt;=U$51)))))),4),
_xlpm.Fundo,$L$8,
_xlpm.Ax,_xlfn.XLOOKUP(TRUE,($O8:T8&lt;&gt;""),$O$3:T$3,_xlpm.Fundo,,-1),
_xlpm.Bx,_xlfn.XLOOKUP(TRUE,(V8:$AZ8&lt;&gt;""),V$3:$AZ$3,_xlpm.Fundo,,1),
_xlpm.Cx,_xlfn.XLOOKUP(TRUE,($O8:T8&lt;&gt;""),$O8:T8,_xlpm.Fundo,,-1),
_xlpm.Dx,_xlfn.XLOOKUP(TRUE,(V8:$AZ8&lt;&gt;""),V8:$AZ8,_xlpm.Fundo,,1),
_xlpm.Xx,U$3, _xlpm.Yx,PRODUCT(SUM(_xlpm.Dx,-_xlpm.Cx),1/SUM(_xlpm.Bx,-_xlpm.Ax))*SUM(_xlpm.Xx,-_xlpm.Ax)+_xlpm.Cx,
_xlpm.Ay,_xlfn.XLOOKUP(TRUE,(U$4:U7&lt;&gt;""),$N$4:$N7,_xlpm.Fundo,,-1),
_xlpm.By,_xlfn.XLOOKUP(TRUE,(U9:U$47&lt;&gt;""),$N9:$N$47,_xlpm.Fundo,,1),
_xlpm.Cy,_xlfn.XLOOKUP(TRUE,(U$4:U7&lt;&gt;""),U$4:U7,_xlpm.Fundo,,-1),
_xlpm.Dy,_xlfn.XLOOKUP(TRUE,(U9:U$47&lt;&gt;""),U9:U$47,_xlpm.Fundo,,1),
_xlpm.Xy,$N8, _xlpm.Yy,PRODUCT(SUM(_xlpm.Dy,-_xlpm.Cy),1/SUM(_xlpm.By,-_xlpm.Ay))*SUM(_xlpm.Xy,-_xlpm.Ay)+_xlpm.Cy,
_xlfn.IFS(IFERROR(ISODD(_xlpm.Borda),FALSE),_xlpm.Yy,
       IFERROR(ISEVEN(_xlpm.Borda),     FALSE),_xlpm.Yx,
      TRUE,"")))</f>
        <v/>
      </c>
      <c r="V56" s="120" t="str" cm="1">
        <f t="array" ref="V56">IF(V8&lt;&gt;"",V8,
_xlfn.LET(_xlpm.Borda,
_xlfn.IFS(
AND(COUNT(_xlfn._xlws.FILTER($F$3:$F$15,$F$3:$F$15=V$51))&gt;=2,
    _xlfn.MAXIFS($G$3:$G$15,$F$3:$F$15,V$51)&gt;=$N56, _xlfn.MINIFS($G$3:$G$15,$F$3:$F$15,V$51)&lt;=$N56),1,
AND(COUNT(_xlfn._xlws.FILTER($G$3:$G$15,$G$3:$G$15=$N56))&gt;=2,
    _xlfn.MAXIFS($F$3:$F$15,$G$3:$G$15,$N56)&gt;=V$51, _xlfn.MINIFS($F$3:$F$15,$G$3:$G$15,$N56)&lt;=V$51),2,
OR(COUNT(_xlfn._xlws.FILTER($F$16:$F$23,($F$16:$F$23=V$51)*($G$16:$G$23=$N56)))=1,
        ISODD(COUNT(_xlfn._xlws.SORT(_xlfn._xlws.FILTER($G$16:$G$23,($F$16:$F$23=V$51)*($G$16:$G$23&lt;=$N56)))))),3,
OR(COUNT(_xlfn._xlws.FILTER($F$16:$F$23,($F$16:$F$23=V$51)*($G$16:$G$23=$N56)))=1,
        ISODD(COUNT(_xlfn._xlws.SORT(_xlfn._xlws.FILTER($F$16:$F$23,($G$16:$G$23=$N56)*($F$16:$F$23&lt;=V$51)))))),4),
_xlpm.Fundo,$L$8,
_xlpm.Ax,_xlfn.XLOOKUP(TRUE,($O8:U8&lt;&gt;""),$O$3:U$3,_xlpm.Fundo,,-1),
_xlpm.Bx,_xlfn.XLOOKUP(TRUE,(W8:$AZ8&lt;&gt;""),W$3:$AZ$3,_xlpm.Fundo,,1),
_xlpm.Cx,_xlfn.XLOOKUP(TRUE,($O8:U8&lt;&gt;""),$O8:U8,_xlpm.Fundo,,-1),
_xlpm.Dx,_xlfn.XLOOKUP(TRUE,(W8:$AZ8&lt;&gt;""),W8:$AZ8,_xlpm.Fundo,,1),
_xlpm.Xx,V$3, _xlpm.Yx,PRODUCT(SUM(_xlpm.Dx,-_xlpm.Cx),1/SUM(_xlpm.Bx,-_xlpm.Ax))*SUM(_xlpm.Xx,-_xlpm.Ax)+_xlpm.Cx,
_xlpm.Ay,_xlfn.XLOOKUP(TRUE,(V$4:V7&lt;&gt;""),$N$4:$N7,_xlpm.Fundo,,-1),
_xlpm.By,_xlfn.XLOOKUP(TRUE,(V9:V$47&lt;&gt;""),$N9:$N$47,_xlpm.Fundo,,1),
_xlpm.Cy,_xlfn.XLOOKUP(TRUE,(V$4:V7&lt;&gt;""),V$4:V7,_xlpm.Fundo,,-1),
_xlpm.Dy,_xlfn.XLOOKUP(TRUE,(V9:V$47&lt;&gt;""),V9:V$47,_xlpm.Fundo,,1),
_xlpm.Xy,$N8, _xlpm.Yy,PRODUCT(SUM(_xlpm.Dy,-_xlpm.Cy),1/SUM(_xlpm.By,-_xlpm.Ay))*SUM(_xlpm.Xy,-_xlpm.Ay)+_xlpm.Cy,
_xlfn.IFS(IFERROR(ISODD(_xlpm.Borda),FALSE),_xlpm.Yy,
       IFERROR(ISEVEN(_xlpm.Borda),     FALSE),_xlpm.Yx,
      TRUE,"")))</f>
        <v/>
      </c>
      <c r="W56" s="120" t="str" cm="1">
        <f t="array" ref="W56">IF(W8&lt;&gt;"",W8,
_xlfn.LET(_xlpm.Borda,
_xlfn.IFS(
AND(COUNT(_xlfn._xlws.FILTER($F$3:$F$15,$F$3:$F$15=W$51))&gt;=2,
    _xlfn.MAXIFS($G$3:$G$15,$F$3:$F$15,W$51)&gt;=$N56, _xlfn.MINIFS($G$3:$G$15,$F$3:$F$15,W$51)&lt;=$N56),1,
AND(COUNT(_xlfn._xlws.FILTER($G$3:$G$15,$G$3:$G$15=$N56))&gt;=2,
    _xlfn.MAXIFS($F$3:$F$15,$G$3:$G$15,$N56)&gt;=W$51, _xlfn.MINIFS($F$3:$F$15,$G$3:$G$15,$N56)&lt;=W$51),2,
OR(COUNT(_xlfn._xlws.FILTER($F$16:$F$23,($F$16:$F$23=W$51)*($G$16:$G$23=$N56)))=1,
        ISODD(COUNT(_xlfn._xlws.SORT(_xlfn._xlws.FILTER($G$16:$G$23,($F$16:$F$23=W$51)*($G$16:$G$23&lt;=$N56)))))),3,
OR(COUNT(_xlfn._xlws.FILTER($F$16:$F$23,($F$16:$F$23=W$51)*($G$16:$G$23=$N56)))=1,
        ISODD(COUNT(_xlfn._xlws.SORT(_xlfn._xlws.FILTER($F$16:$F$23,($G$16:$G$23=$N56)*($F$16:$F$23&lt;=W$51)))))),4),
_xlpm.Fundo,$L$8,
_xlpm.Ax,_xlfn.XLOOKUP(TRUE,($O8:V8&lt;&gt;""),$O$3:V$3,_xlpm.Fundo,,-1),
_xlpm.Bx,_xlfn.XLOOKUP(TRUE,(X8:$AZ8&lt;&gt;""),X$3:$AZ$3,_xlpm.Fundo,,1),
_xlpm.Cx,_xlfn.XLOOKUP(TRUE,($O8:V8&lt;&gt;""),$O8:V8,_xlpm.Fundo,,-1),
_xlpm.Dx,_xlfn.XLOOKUP(TRUE,(X8:$AZ8&lt;&gt;""),X8:$AZ8,_xlpm.Fundo,,1),
_xlpm.Xx,W$3, _xlpm.Yx,PRODUCT(SUM(_xlpm.Dx,-_xlpm.Cx),1/SUM(_xlpm.Bx,-_xlpm.Ax))*SUM(_xlpm.Xx,-_xlpm.Ax)+_xlpm.Cx,
_xlpm.Ay,_xlfn.XLOOKUP(TRUE,(W$4:W7&lt;&gt;""),$N$4:$N7,_xlpm.Fundo,,-1),
_xlpm.By,_xlfn.XLOOKUP(TRUE,(W9:W$47&lt;&gt;""),$N9:$N$47,_xlpm.Fundo,,1),
_xlpm.Cy,_xlfn.XLOOKUP(TRUE,(W$4:W7&lt;&gt;""),W$4:W7,_xlpm.Fundo,,-1),
_xlpm.Dy,_xlfn.XLOOKUP(TRUE,(W9:W$47&lt;&gt;""),W9:W$47,_xlpm.Fundo,,1),
_xlpm.Xy,$N8, _xlpm.Yy,PRODUCT(SUM(_xlpm.Dy,-_xlpm.Cy),1/SUM(_xlpm.By,-_xlpm.Ay))*SUM(_xlpm.Xy,-_xlpm.Ay)+_xlpm.Cy,
_xlfn.IFS(IFERROR(ISODD(_xlpm.Borda),FALSE),_xlpm.Yy,
       IFERROR(ISEVEN(_xlpm.Borda),     FALSE),_xlpm.Yx,
      TRUE,"")))</f>
        <v/>
      </c>
      <c r="X56" s="120" t="str" cm="1">
        <f t="array" ref="X56">IF(X8&lt;&gt;"",X8,
_xlfn.LET(_xlpm.Borda,
_xlfn.IFS(
AND(COUNT(_xlfn._xlws.FILTER($F$3:$F$15,$F$3:$F$15=X$51))&gt;=2,
    _xlfn.MAXIFS($G$3:$G$15,$F$3:$F$15,X$51)&gt;=$N56, _xlfn.MINIFS($G$3:$G$15,$F$3:$F$15,X$51)&lt;=$N56),1,
AND(COUNT(_xlfn._xlws.FILTER($G$3:$G$15,$G$3:$G$15=$N56))&gt;=2,
    _xlfn.MAXIFS($F$3:$F$15,$G$3:$G$15,$N56)&gt;=X$51, _xlfn.MINIFS($F$3:$F$15,$G$3:$G$15,$N56)&lt;=X$51),2,
OR(COUNT(_xlfn._xlws.FILTER($F$16:$F$23,($F$16:$F$23=X$51)*($G$16:$G$23=$N56)))=1,
        ISODD(COUNT(_xlfn._xlws.SORT(_xlfn._xlws.FILTER($G$16:$G$23,($F$16:$F$23=X$51)*($G$16:$G$23&lt;=$N56)))))),3,
OR(COUNT(_xlfn._xlws.FILTER($F$16:$F$23,($F$16:$F$23=X$51)*($G$16:$G$23=$N56)))=1,
        ISODD(COUNT(_xlfn._xlws.SORT(_xlfn._xlws.FILTER($F$16:$F$23,($G$16:$G$23=$N56)*($F$16:$F$23&lt;=X$51)))))),4),
_xlpm.Fundo,$L$8,
_xlpm.Ax,_xlfn.XLOOKUP(TRUE,($O8:W8&lt;&gt;""),$O$3:W$3,_xlpm.Fundo,,-1),
_xlpm.Bx,_xlfn.XLOOKUP(TRUE,(Y8:$AZ8&lt;&gt;""),Y$3:$AZ$3,_xlpm.Fundo,,1),
_xlpm.Cx,_xlfn.XLOOKUP(TRUE,($O8:W8&lt;&gt;""),$O8:W8,_xlpm.Fundo,,-1),
_xlpm.Dx,_xlfn.XLOOKUP(TRUE,(Y8:$AZ8&lt;&gt;""),Y8:$AZ8,_xlpm.Fundo,,1),
_xlpm.Xx,X$3, _xlpm.Yx,PRODUCT(SUM(_xlpm.Dx,-_xlpm.Cx),1/SUM(_xlpm.Bx,-_xlpm.Ax))*SUM(_xlpm.Xx,-_xlpm.Ax)+_xlpm.Cx,
_xlpm.Ay,_xlfn.XLOOKUP(TRUE,(X$4:X7&lt;&gt;""),$N$4:$N7,_xlpm.Fundo,,-1),
_xlpm.By,_xlfn.XLOOKUP(TRUE,(X9:X$47&lt;&gt;""),$N9:$N$47,_xlpm.Fundo,,1),
_xlpm.Cy,_xlfn.XLOOKUP(TRUE,(X$4:X7&lt;&gt;""),X$4:X7,_xlpm.Fundo,,-1),
_xlpm.Dy,_xlfn.XLOOKUP(TRUE,(X9:X$47&lt;&gt;""),X9:X$47,_xlpm.Fundo,,1),
_xlpm.Xy,$N8, _xlpm.Yy,PRODUCT(SUM(_xlpm.Dy,-_xlpm.Cy),1/SUM(_xlpm.By,-_xlpm.Ay))*SUM(_xlpm.Xy,-_xlpm.Ay)+_xlpm.Cy,
_xlfn.IFS(IFERROR(ISODD(_xlpm.Borda),FALSE),_xlpm.Yy,
       IFERROR(ISEVEN(_xlpm.Borda),     FALSE),_xlpm.Yx,
      TRUE,"")))</f>
        <v/>
      </c>
      <c r="Y56" s="120" t="str" cm="1">
        <f t="array" ref="Y56">IF(Y8&lt;&gt;"",Y8,
_xlfn.LET(_xlpm.Borda,
_xlfn.IFS(
AND(COUNT(_xlfn._xlws.FILTER($F$3:$F$15,$F$3:$F$15=Y$51))&gt;=2,
    _xlfn.MAXIFS($G$3:$G$15,$F$3:$F$15,Y$51)&gt;=$N56, _xlfn.MINIFS($G$3:$G$15,$F$3:$F$15,Y$51)&lt;=$N56),1,
AND(COUNT(_xlfn._xlws.FILTER($G$3:$G$15,$G$3:$G$15=$N56))&gt;=2,
    _xlfn.MAXIFS($F$3:$F$15,$G$3:$G$15,$N56)&gt;=Y$51, _xlfn.MINIFS($F$3:$F$15,$G$3:$G$15,$N56)&lt;=Y$51),2,
OR(COUNT(_xlfn._xlws.FILTER($F$16:$F$23,($F$16:$F$23=Y$51)*($G$16:$G$23=$N56)))=1,
        ISODD(COUNT(_xlfn._xlws.SORT(_xlfn._xlws.FILTER($G$16:$G$23,($F$16:$F$23=Y$51)*($G$16:$G$23&lt;=$N56)))))),3,
OR(COUNT(_xlfn._xlws.FILTER($F$16:$F$23,($F$16:$F$23=Y$51)*($G$16:$G$23=$N56)))=1,
        ISODD(COUNT(_xlfn._xlws.SORT(_xlfn._xlws.FILTER($F$16:$F$23,($G$16:$G$23=$N56)*($F$16:$F$23&lt;=Y$51)))))),4),
_xlpm.Fundo,$L$8,
_xlpm.Ax,_xlfn.XLOOKUP(TRUE,($O8:X8&lt;&gt;""),$O$3:X$3,_xlpm.Fundo,,-1),
_xlpm.Bx,_xlfn.XLOOKUP(TRUE,(Z8:$AZ8&lt;&gt;""),Z$3:$AZ$3,_xlpm.Fundo,,1),
_xlpm.Cx,_xlfn.XLOOKUP(TRUE,($O8:X8&lt;&gt;""),$O8:X8,_xlpm.Fundo,,-1),
_xlpm.Dx,_xlfn.XLOOKUP(TRUE,(Z8:$AZ8&lt;&gt;""),Z8:$AZ8,_xlpm.Fundo,,1),
_xlpm.Xx,Y$3, _xlpm.Yx,PRODUCT(SUM(_xlpm.Dx,-_xlpm.Cx),1/SUM(_xlpm.Bx,-_xlpm.Ax))*SUM(_xlpm.Xx,-_xlpm.Ax)+_xlpm.Cx,
_xlpm.Ay,_xlfn.XLOOKUP(TRUE,(Y$4:Y7&lt;&gt;""),$N$4:$N7,_xlpm.Fundo,,-1),
_xlpm.By,_xlfn.XLOOKUP(TRUE,(Y9:Y$47&lt;&gt;""),$N9:$N$47,_xlpm.Fundo,,1),
_xlpm.Cy,_xlfn.XLOOKUP(TRUE,(Y$4:Y7&lt;&gt;""),Y$4:Y7,_xlpm.Fundo,,-1),
_xlpm.Dy,_xlfn.XLOOKUP(TRUE,(Y9:Y$47&lt;&gt;""),Y9:Y$47,_xlpm.Fundo,,1),
_xlpm.Xy,$N8, _xlpm.Yy,PRODUCT(SUM(_xlpm.Dy,-_xlpm.Cy),1/SUM(_xlpm.By,-_xlpm.Ay))*SUM(_xlpm.Xy,-_xlpm.Ay)+_xlpm.Cy,
_xlfn.IFS(IFERROR(ISODD(_xlpm.Borda),FALSE),_xlpm.Yy,
       IFERROR(ISEVEN(_xlpm.Borda),     FALSE),_xlpm.Yx,
      TRUE,"")))</f>
        <v/>
      </c>
      <c r="Z56" s="120" t="str" cm="1">
        <f t="array" ref="Z56">IF(Z8&lt;&gt;"",Z8,
_xlfn.LET(_xlpm.Borda,
_xlfn.IFS(
AND(COUNT(_xlfn._xlws.FILTER($F$3:$F$15,$F$3:$F$15=Z$51))&gt;=2,
    _xlfn.MAXIFS($G$3:$G$15,$F$3:$F$15,Z$51)&gt;=$N56, _xlfn.MINIFS($G$3:$G$15,$F$3:$F$15,Z$51)&lt;=$N56),1,
AND(COUNT(_xlfn._xlws.FILTER($G$3:$G$15,$G$3:$G$15=$N56))&gt;=2,
    _xlfn.MAXIFS($F$3:$F$15,$G$3:$G$15,$N56)&gt;=Z$51, _xlfn.MINIFS($F$3:$F$15,$G$3:$G$15,$N56)&lt;=Z$51),2,
OR(COUNT(_xlfn._xlws.FILTER($F$16:$F$23,($F$16:$F$23=Z$51)*($G$16:$G$23=$N56)))=1,
        ISODD(COUNT(_xlfn._xlws.SORT(_xlfn._xlws.FILTER($G$16:$G$23,($F$16:$F$23=Z$51)*($G$16:$G$23&lt;=$N56)))))),3,
OR(COUNT(_xlfn._xlws.FILTER($F$16:$F$23,($F$16:$F$23=Z$51)*($G$16:$G$23=$N56)))=1,
        ISODD(COUNT(_xlfn._xlws.SORT(_xlfn._xlws.FILTER($F$16:$F$23,($G$16:$G$23=$N56)*($F$16:$F$23&lt;=Z$51)))))),4),
_xlpm.Fundo,$L$8,
_xlpm.Ax,_xlfn.XLOOKUP(TRUE,($O8:Y8&lt;&gt;""),$O$3:Y$3,_xlpm.Fundo,,-1),
_xlpm.Bx,_xlfn.XLOOKUP(TRUE,(AA8:$AZ8&lt;&gt;""),AA$3:$AZ$3,_xlpm.Fundo,,1),
_xlpm.Cx,_xlfn.XLOOKUP(TRUE,($O8:Y8&lt;&gt;""),$O8:Y8,_xlpm.Fundo,,-1),
_xlpm.Dx,_xlfn.XLOOKUP(TRUE,(AA8:$AZ8&lt;&gt;""),AA8:$AZ8,_xlpm.Fundo,,1),
_xlpm.Xx,Z$3, _xlpm.Yx,PRODUCT(SUM(_xlpm.Dx,-_xlpm.Cx),1/SUM(_xlpm.Bx,-_xlpm.Ax))*SUM(_xlpm.Xx,-_xlpm.Ax)+_xlpm.Cx,
_xlpm.Ay,_xlfn.XLOOKUP(TRUE,(Z$4:Z7&lt;&gt;""),$N$4:$N7,_xlpm.Fundo,,-1),
_xlpm.By,_xlfn.XLOOKUP(TRUE,(Z9:Z$47&lt;&gt;""),$N9:$N$47,_xlpm.Fundo,,1),
_xlpm.Cy,_xlfn.XLOOKUP(TRUE,(Z$4:Z7&lt;&gt;""),Z$4:Z7,_xlpm.Fundo,,-1),
_xlpm.Dy,_xlfn.XLOOKUP(TRUE,(Z9:Z$47&lt;&gt;""),Z9:Z$47,_xlpm.Fundo,,1),
_xlpm.Xy,$N8, _xlpm.Yy,PRODUCT(SUM(_xlpm.Dy,-_xlpm.Cy),1/SUM(_xlpm.By,-_xlpm.Ay))*SUM(_xlpm.Xy,-_xlpm.Ay)+_xlpm.Cy,
_xlfn.IFS(IFERROR(ISODD(_xlpm.Borda),FALSE),_xlpm.Yy,
       IFERROR(ISEVEN(_xlpm.Borda),     FALSE),_xlpm.Yx,
      TRUE,"")))</f>
        <v/>
      </c>
      <c r="AA56" s="120" t="str" cm="1">
        <f t="array" ref="AA56">IF(AA8&lt;&gt;"",AA8,
_xlfn.LET(_xlpm.Borda,
_xlfn.IFS(
AND(COUNT(_xlfn._xlws.FILTER($F$3:$F$15,$F$3:$F$15=AA$51))&gt;=2,
    _xlfn.MAXIFS($G$3:$G$15,$F$3:$F$15,AA$51)&gt;=$N56, _xlfn.MINIFS($G$3:$G$15,$F$3:$F$15,AA$51)&lt;=$N56),1,
AND(COUNT(_xlfn._xlws.FILTER($G$3:$G$15,$G$3:$G$15=$N56))&gt;=2,
    _xlfn.MAXIFS($F$3:$F$15,$G$3:$G$15,$N56)&gt;=AA$51, _xlfn.MINIFS($F$3:$F$15,$G$3:$G$15,$N56)&lt;=AA$51),2,
OR(COUNT(_xlfn._xlws.FILTER($F$16:$F$23,($F$16:$F$23=AA$51)*($G$16:$G$23=$N56)))=1,
        ISODD(COUNT(_xlfn._xlws.SORT(_xlfn._xlws.FILTER($G$16:$G$23,($F$16:$F$23=AA$51)*($G$16:$G$23&lt;=$N56)))))),3,
OR(COUNT(_xlfn._xlws.FILTER($F$16:$F$23,($F$16:$F$23=AA$51)*($G$16:$G$23=$N56)))=1,
        ISODD(COUNT(_xlfn._xlws.SORT(_xlfn._xlws.FILTER($F$16:$F$23,($G$16:$G$23=$N56)*($F$16:$F$23&lt;=AA$51)))))),4),
_xlpm.Fundo,$L$8,
_xlpm.Ax,_xlfn.XLOOKUP(TRUE,($O8:Z8&lt;&gt;""),$O$3:Z$3,_xlpm.Fundo,,-1),
_xlpm.Bx,_xlfn.XLOOKUP(TRUE,(AB8:$AZ8&lt;&gt;""),AB$3:$AZ$3,_xlpm.Fundo,,1),
_xlpm.Cx,_xlfn.XLOOKUP(TRUE,($O8:Z8&lt;&gt;""),$O8:Z8,_xlpm.Fundo,,-1),
_xlpm.Dx,_xlfn.XLOOKUP(TRUE,(AB8:$AZ8&lt;&gt;""),AB8:$AZ8,_xlpm.Fundo,,1),
_xlpm.Xx,AA$3, _xlpm.Yx,PRODUCT(SUM(_xlpm.Dx,-_xlpm.Cx),1/SUM(_xlpm.Bx,-_xlpm.Ax))*SUM(_xlpm.Xx,-_xlpm.Ax)+_xlpm.Cx,
_xlpm.Ay,_xlfn.XLOOKUP(TRUE,(AA$4:AA7&lt;&gt;""),$N$4:$N7,_xlpm.Fundo,,-1),
_xlpm.By,_xlfn.XLOOKUP(TRUE,(AA9:AA$47&lt;&gt;""),$N9:$N$47,_xlpm.Fundo,,1),
_xlpm.Cy,_xlfn.XLOOKUP(TRUE,(AA$4:AA7&lt;&gt;""),AA$4:AA7,_xlpm.Fundo,,-1),
_xlpm.Dy,_xlfn.XLOOKUP(TRUE,(AA9:AA$47&lt;&gt;""),AA9:AA$47,_xlpm.Fundo,,1),
_xlpm.Xy,$N8, _xlpm.Yy,PRODUCT(SUM(_xlpm.Dy,-_xlpm.Cy),1/SUM(_xlpm.By,-_xlpm.Ay))*SUM(_xlpm.Xy,-_xlpm.Ay)+_xlpm.Cy,
_xlfn.IFS(IFERROR(ISODD(_xlpm.Borda),FALSE),_xlpm.Yy,
       IFERROR(ISEVEN(_xlpm.Borda),     FALSE),_xlpm.Yx,
      TRUE,"")))</f>
        <v/>
      </c>
      <c r="AB56" s="120" t="str" cm="1">
        <f t="array" ref="AB56">IF(AB8&lt;&gt;"",AB8,
_xlfn.LET(_xlpm.Borda,
_xlfn.IFS(
AND(COUNT(_xlfn._xlws.FILTER($F$3:$F$15,$F$3:$F$15=AB$51))&gt;=2,
    _xlfn.MAXIFS($G$3:$G$15,$F$3:$F$15,AB$51)&gt;=$N56, _xlfn.MINIFS($G$3:$G$15,$F$3:$F$15,AB$51)&lt;=$N56),1,
AND(COUNT(_xlfn._xlws.FILTER($G$3:$G$15,$G$3:$G$15=$N56))&gt;=2,
    _xlfn.MAXIFS($F$3:$F$15,$G$3:$G$15,$N56)&gt;=AB$51, _xlfn.MINIFS($F$3:$F$15,$G$3:$G$15,$N56)&lt;=AB$51),2,
OR(COUNT(_xlfn._xlws.FILTER($F$16:$F$23,($F$16:$F$23=AB$51)*($G$16:$G$23=$N56)))=1,
        ISODD(COUNT(_xlfn._xlws.SORT(_xlfn._xlws.FILTER($G$16:$G$23,($F$16:$F$23=AB$51)*($G$16:$G$23&lt;=$N56)))))),3,
OR(COUNT(_xlfn._xlws.FILTER($F$16:$F$23,($F$16:$F$23=AB$51)*($G$16:$G$23=$N56)))=1,
        ISODD(COUNT(_xlfn._xlws.SORT(_xlfn._xlws.FILTER($F$16:$F$23,($G$16:$G$23=$N56)*($F$16:$F$23&lt;=AB$51)))))),4),
_xlpm.Fundo,$L$8,
_xlpm.Ax,_xlfn.XLOOKUP(TRUE,($O8:AA8&lt;&gt;""),$O$3:AA$3,_xlpm.Fundo,,-1),
_xlpm.Bx,_xlfn.XLOOKUP(TRUE,(AC8:$AZ8&lt;&gt;""),AC$3:$AZ$3,_xlpm.Fundo,,1),
_xlpm.Cx,_xlfn.XLOOKUP(TRUE,($O8:AA8&lt;&gt;""),$O8:AA8,_xlpm.Fundo,,-1),
_xlpm.Dx,_xlfn.XLOOKUP(TRUE,(AC8:$AZ8&lt;&gt;""),AC8:$AZ8,_xlpm.Fundo,,1),
_xlpm.Xx,AB$3, _xlpm.Yx,PRODUCT(SUM(_xlpm.Dx,-_xlpm.Cx),1/SUM(_xlpm.Bx,-_xlpm.Ax))*SUM(_xlpm.Xx,-_xlpm.Ax)+_xlpm.Cx,
_xlpm.Ay,_xlfn.XLOOKUP(TRUE,(AB$4:AB7&lt;&gt;""),$N$4:$N7,_xlpm.Fundo,,-1),
_xlpm.By,_xlfn.XLOOKUP(TRUE,(AB9:AB$47&lt;&gt;""),$N9:$N$47,_xlpm.Fundo,,1),
_xlpm.Cy,_xlfn.XLOOKUP(TRUE,(AB$4:AB7&lt;&gt;""),AB$4:AB7,_xlpm.Fundo,,-1),
_xlpm.Dy,_xlfn.XLOOKUP(TRUE,(AB9:AB$47&lt;&gt;""),AB9:AB$47,_xlpm.Fundo,,1),
_xlpm.Xy,$N8, _xlpm.Yy,PRODUCT(SUM(_xlpm.Dy,-_xlpm.Cy),1/SUM(_xlpm.By,-_xlpm.Ay))*SUM(_xlpm.Xy,-_xlpm.Ay)+_xlpm.Cy,
_xlfn.IFS(IFERROR(ISODD(_xlpm.Borda),FALSE),_xlpm.Yy,
       IFERROR(ISEVEN(_xlpm.Borda),     FALSE),_xlpm.Yx,
      TRUE,"")))</f>
        <v/>
      </c>
      <c r="AC56" s="120" t="str" cm="1">
        <f t="array" ref="AC56">IF(AC8&lt;&gt;"",AC8,
_xlfn.LET(_xlpm.Borda,
_xlfn.IFS(
AND(COUNT(_xlfn._xlws.FILTER($F$3:$F$15,$F$3:$F$15=AC$51))&gt;=2,
    _xlfn.MAXIFS($G$3:$G$15,$F$3:$F$15,AC$51)&gt;=$N56, _xlfn.MINIFS($G$3:$G$15,$F$3:$F$15,AC$51)&lt;=$N56),1,
AND(COUNT(_xlfn._xlws.FILTER($G$3:$G$15,$G$3:$G$15=$N56))&gt;=2,
    _xlfn.MAXIFS($F$3:$F$15,$G$3:$G$15,$N56)&gt;=AC$51, _xlfn.MINIFS($F$3:$F$15,$G$3:$G$15,$N56)&lt;=AC$51),2,
OR(COUNT(_xlfn._xlws.FILTER($F$16:$F$23,($F$16:$F$23=AC$51)*($G$16:$G$23=$N56)))=1,
        ISODD(COUNT(_xlfn._xlws.SORT(_xlfn._xlws.FILTER($G$16:$G$23,($F$16:$F$23=AC$51)*($G$16:$G$23&lt;=$N56)))))),3,
OR(COUNT(_xlfn._xlws.FILTER($F$16:$F$23,($F$16:$F$23=AC$51)*($G$16:$G$23=$N56)))=1,
        ISODD(COUNT(_xlfn._xlws.SORT(_xlfn._xlws.FILTER($F$16:$F$23,($G$16:$G$23=$N56)*($F$16:$F$23&lt;=AC$51)))))),4),
_xlpm.Fundo,$L$8,
_xlpm.Ax,_xlfn.XLOOKUP(TRUE,($O8:AB8&lt;&gt;""),$O$3:AB$3,_xlpm.Fundo,,-1),
_xlpm.Bx,_xlfn.XLOOKUP(TRUE,(AD8:$AZ8&lt;&gt;""),AD$3:$AZ$3,_xlpm.Fundo,,1),
_xlpm.Cx,_xlfn.XLOOKUP(TRUE,($O8:AB8&lt;&gt;""),$O8:AB8,_xlpm.Fundo,,-1),
_xlpm.Dx,_xlfn.XLOOKUP(TRUE,(AD8:$AZ8&lt;&gt;""),AD8:$AZ8,_xlpm.Fundo,,1),
_xlpm.Xx,AC$3, _xlpm.Yx,PRODUCT(SUM(_xlpm.Dx,-_xlpm.Cx),1/SUM(_xlpm.Bx,-_xlpm.Ax))*SUM(_xlpm.Xx,-_xlpm.Ax)+_xlpm.Cx,
_xlpm.Ay,_xlfn.XLOOKUP(TRUE,(AC$4:AC7&lt;&gt;""),$N$4:$N7,_xlpm.Fundo,,-1),
_xlpm.By,_xlfn.XLOOKUP(TRUE,(AC9:AC$47&lt;&gt;""),$N9:$N$47,_xlpm.Fundo,,1),
_xlpm.Cy,_xlfn.XLOOKUP(TRUE,(AC$4:AC7&lt;&gt;""),AC$4:AC7,_xlpm.Fundo,,-1),
_xlpm.Dy,_xlfn.XLOOKUP(TRUE,(AC9:AC$47&lt;&gt;""),AC9:AC$47,_xlpm.Fundo,,1),
_xlpm.Xy,$N8, _xlpm.Yy,PRODUCT(SUM(_xlpm.Dy,-_xlpm.Cy),1/SUM(_xlpm.By,-_xlpm.Ay))*SUM(_xlpm.Xy,-_xlpm.Ay)+_xlpm.Cy,
_xlfn.IFS(IFERROR(ISODD(_xlpm.Borda),FALSE),_xlpm.Yy,
       IFERROR(ISEVEN(_xlpm.Borda),     FALSE),_xlpm.Yx,
      TRUE,"")))</f>
        <v/>
      </c>
      <c r="AD56" s="120" t="str" cm="1">
        <f t="array" ref="AD56">IF(AD8&lt;&gt;"",AD8,
_xlfn.LET(_xlpm.Borda,
_xlfn.IFS(
AND(COUNT(_xlfn._xlws.FILTER($F$3:$F$15,$F$3:$F$15=AD$51))&gt;=2,
    _xlfn.MAXIFS($G$3:$G$15,$F$3:$F$15,AD$51)&gt;=$N56, _xlfn.MINIFS($G$3:$G$15,$F$3:$F$15,AD$51)&lt;=$N56),1,
AND(COUNT(_xlfn._xlws.FILTER($G$3:$G$15,$G$3:$G$15=$N56))&gt;=2,
    _xlfn.MAXIFS($F$3:$F$15,$G$3:$G$15,$N56)&gt;=AD$51, _xlfn.MINIFS($F$3:$F$15,$G$3:$G$15,$N56)&lt;=AD$51),2,
OR(COUNT(_xlfn._xlws.FILTER($F$16:$F$23,($F$16:$F$23=AD$51)*($G$16:$G$23=$N56)))=1,
        ISODD(COUNT(_xlfn._xlws.SORT(_xlfn._xlws.FILTER($G$16:$G$23,($F$16:$F$23=AD$51)*($G$16:$G$23&lt;=$N56)))))),3,
OR(COUNT(_xlfn._xlws.FILTER($F$16:$F$23,($F$16:$F$23=AD$51)*($G$16:$G$23=$N56)))=1,
        ISODD(COUNT(_xlfn._xlws.SORT(_xlfn._xlws.FILTER($F$16:$F$23,($G$16:$G$23=$N56)*($F$16:$F$23&lt;=AD$51)))))),4),
_xlpm.Fundo,$L$8,
_xlpm.Ax,_xlfn.XLOOKUP(TRUE,($O8:AC8&lt;&gt;""),$O$3:AC$3,_xlpm.Fundo,,-1),
_xlpm.Bx,_xlfn.XLOOKUP(TRUE,(AE8:$AZ8&lt;&gt;""),AE$3:$AZ$3,_xlpm.Fundo,,1),
_xlpm.Cx,_xlfn.XLOOKUP(TRUE,($O8:AC8&lt;&gt;""),$O8:AC8,_xlpm.Fundo,,-1),
_xlpm.Dx,_xlfn.XLOOKUP(TRUE,(AE8:$AZ8&lt;&gt;""),AE8:$AZ8,_xlpm.Fundo,,1),
_xlpm.Xx,AD$3, _xlpm.Yx,PRODUCT(SUM(_xlpm.Dx,-_xlpm.Cx),1/SUM(_xlpm.Bx,-_xlpm.Ax))*SUM(_xlpm.Xx,-_xlpm.Ax)+_xlpm.Cx,
_xlpm.Ay,_xlfn.XLOOKUP(TRUE,(AD$4:AD7&lt;&gt;""),$N$4:$N7,_xlpm.Fundo,,-1),
_xlpm.By,_xlfn.XLOOKUP(TRUE,(AD9:AD$47&lt;&gt;""),$N9:$N$47,_xlpm.Fundo,,1),
_xlpm.Cy,_xlfn.XLOOKUP(TRUE,(AD$4:AD7&lt;&gt;""),AD$4:AD7,_xlpm.Fundo,,-1),
_xlpm.Dy,_xlfn.XLOOKUP(TRUE,(AD9:AD$47&lt;&gt;""),AD9:AD$47,_xlpm.Fundo,,1),
_xlpm.Xy,$N8, _xlpm.Yy,PRODUCT(SUM(_xlpm.Dy,-_xlpm.Cy),1/SUM(_xlpm.By,-_xlpm.Ay))*SUM(_xlpm.Xy,-_xlpm.Ay)+_xlpm.Cy,
_xlfn.IFS(IFERROR(ISODD(_xlpm.Borda),FALSE),_xlpm.Yy,
       IFERROR(ISEVEN(_xlpm.Borda),     FALSE),_xlpm.Yx,
      TRUE,"")))</f>
        <v/>
      </c>
      <c r="AE56" s="120" t="str" cm="1">
        <f t="array" ref="AE56">IF(AE8&lt;&gt;"",AE8,
_xlfn.LET(_xlpm.Borda,
_xlfn.IFS(
AND(COUNT(_xlfn._xlws.FILTER($F$3:$F$15,$F$3:$F$15=AE$51))&gt;=2,
    _xlfn.MAXIFS($G$3:$G$15,$F$3:$F$15,AE$51)&gt;=$N56, _xlfn.MINIFS($G$3:$G$15,$F$3:$F$15,AE$51)&lt;=$N56),1,
AND(COUNT(_xlfn._xlws.FILTER($G$3:$G$15,$G$3:$G$15=$N56))&gt;=2,
    _xlfn.MAXIFS($F$3:$F$15,$G$3:$G$15,$N56)&gt;=AE$51, _xlfn.MINIFS($F$3:$F$15,$G$3:$G$15,$N56)&lt;=AE$51),2,
OR(COUNT(_xlfn._xlws.FILTER($F$16:$F$23,($F$16:$F$23=AE$51)*($G$16:$G$23=$N56)))=1,
        ISODD(COUNT(_xlfn._xlws.SORT(_xlfn._xlws.FILTER($G$16:$G$23,($F$16:$F$23=AE$51)*($G$16:$G$23&lt;=$N56)))))),3,
OR(COUNT(_xlfn._xlws.FILTER($F$16:$F$23,($F$16:$F$23=AE$51)*($G$16:$G$23=$N56)))=1,
        ISODD(COUNT(_xlfn._xlws.SORT(_xlfn._xlws.FILTER($F$16:$F$23,($G$16:$G$23=$N56)*($F$16:$F$23&lt;=AE$51)))))),4),
_xlpm.Fundo,$L$8,
_xlpm.Ax,_xlfn.XLOOKUP(TRUE,($O8:AD8&lt;&gt;""),$O$3:AD$3,_xlpm.Fundo,,-1),
_xlpm.Bx,_xlfn.XLOOKUP(TRUE,(AF8:$AZ8&lt;&gt;""),AF$3:$AZ$3,_xlpm.Fundo,,1),
_xlpm.Cx,_xlfn.XLOOKUP(TRUE,($O8:AD8&lt;&gt;""),$O8:AD8,_xlpm.Fundo,,-1),
_xlpm.Dx,_xlfn.XLOOKUP(TRUE,(AF8:$AZ8&lt;&gt;""),AF8:$AZ8,_xlpm.Fundo,,1),
_xlpm.Xx,AE$3, _xlpm.Yx,PRODUCT(SUM(_xlpm.Dx,-_xlpm.Cx),1/SUM(_xlpm.Bx,-_xlpm.Ax))*SUM(_xlpm.Xx,-_xlpm.Ax)+_xlpm.Cx,
_xlpm.Ay,_xlfn.XLOOKUP(TRUE,(AE$4:AE7&lt;&gt;""),$N$4:$N7,_xlpm.Fundo,,-1),
_xlpm.By,_xlfn.XLOOKUP(TRUE,(AE9:AE$47&lt;&gt;""),$N9:$N$47,_xlpm.Fundo,,1),
_xlpm.Cy,_xlfn.XLOOKUP(TRUE,(AE$4:AE7&lt;&gt;""),AE$4:AE7,_xlpm.Fundo,,-1),
_xlpm.Dy,_xlfn.XLOOKUP(TRUE,(AE9:AE$47&lt;&gt;""),AE9:AE$47,_xlpm.Fundo,,1),
_xlpm.Xy,$N8, _xlpm.Yy,PRODUCT(SUM(_xlpm.Dy,-_xlpm.Cy),1/SUM(_xlpm.By,-_xlpm.Ay))*SUM(_xlpm.Xy,-_xlpm.Ay)+_xlpm.Cy,
_xlfn.IFS(IFERROR(ISODD(_xlpm.Borda),FALSE),_xlpm.Yy,
       IFERROR(ISEVEN(_xlpm.Borda),     FALSE),_xlpm.Yx,
      TRUE,"")))</f>
        <v/>
      </c>
      <c r="AF56" s="120" cm="1">
        <f t="array" ref="AF56">IF(AF8&lt;&gt;"",AF8,
_xlfn.LET(_xlpm.Borda,
_xlfn.IFS(
AND(COUNT(_xlfn._xlws.FILTER($F$3:$F$15,$F$3:$F$15=AF$51))&gt;=2,
    _xlfn.MAXIFS($G$3:$G$15,$F$3:$F$15,AF$51)&gt;=$N56, _xlfn.MINIFS($G$3:$G$15,$F$3:$F$15,AF$51)&lt;=$N56),1,
AND(COUNT(_xlfn._xlws.FILTER($G$3:$G$15,$G$3:$G$15=$N56))&gt;=2,
    _xlfn.MAXIFS($F$3:$F$15,$G$3:$G$15,$N56)&gt;=AF$51, _xlfn.MINIFS($F$3:$F$15,$G$3:$G$15,$N56)&lt;=AF$51),2,
OR(COUNT(_xlfn._xlws.FILTER($F$16:$F$23,($F$16:$F$23=AF$51)*($G$16:$G$23=$N56)))=1,
        ISODD(COUNT(_xlfn._xlws.SORT(_xlfn._xlws.FILTER($G$16:$G$23,($F$16:$F$23=AF$51)*($G$16:$G$23&lt;=$N56)))))),3,
OR(COUNT(_xlfn._xlws.FILTER($F$16:$F$23,($F$16:$F$23=AF$51)*($G$16:$G$23=$N56)))=1,
        ISODD(COUNT(_xlfn._xlws.SORT(_xlfn._xlws.FILTER($F$16:$F$23,($G$16:$G$23=$N56)*($F$16:$F$23&lt;=AF$51)))))),4),
_xlpm.Fundo,$L$8,
_xlpm.Ax,_xlfn.XLOOKUP(TRUE,($O8:AE8&lt;&gt;""),$O$3:AE$3,_xlpm.Fundo,,-1),
_xlpm.Bx,_xlfn.XLOOKUP(TRUE,(AG8:$AZ8&lt;&gt;""),AG$3:$AZ$3,_xlpm.Fundo,,1),
_xlpm.Cx,_xlfn.XLOOKUP(TRUE,($O8:AE8&lt;&gt;""),$O8:AE8,_xlpm.Fundo,,-1),
_xlpm.Dx,_xlfn.XLOOKUP(TRUE,(AG8:$AZ8&lt;&gt;""),AG8:$AZ8,_xlpm.Fundo,,1),
_xlpm.Xx,AF$3, _xlpm.Yx,PRODUCT(SUM(_xlpm.Dx,-_xlpm.Cx),1/SUM(_xlpm.Bx,-_xlpm.Ax))*SUM(_xlpm.Xx,-_xlpm.Ax)+_xlpm.Cx,
_xlpm.Ay,_xlfn.XLOOKUP(TRUE,(AF$4:AF7&lt;&gt;""),$N$4:$N7,_xlpm.Fundo,,-1),
_xlpm.By,_xlfn.XLOOKUP(TRUE,(AF9:AF$47&lt;&gt;""),$N9:$N$47,_xlpm.Fundo,,1),
_xlpm.Cy,_xlfn.XLOOKUP(TRUE,(AF$4:AF7&lt;&gt;""),AF$4:AF7,_xlpm.Fundo,,-1),
_xlpm.Dy,_xlfn.XLOOKUP(TRUE,(AF9:AF$47&lt;&gt;""),AF9:AF$47,_xlpm.Fundo,,1),
_xlpm.Xy,$N8, _xlpm.Yy,PRODUCT(SUM(_xlpm.Dy,-_xlpm.Cy),1/SUM(_xlpm.By,-_xlpm.Ay))*SUM(_xlpm.Xy,-_xlpm.Ay)+_xlpm.Cy,
_xlfn.IFS(IFERROR(ISODD(_xlpm.Borda),FALSE),_xlpm.Yy,
       IFERROR(ISEVEN(_xlpm.Borda),     FALSE),_xlpm.Yx,
      TRUE,"")))</f>
        <v>-9</v>
      </c>
      <c r="AG56" s="120" cm="1">
        <f t="array" ref="AG56">IF(AG8&lt;&gt;"",AG8,
_xlfn.LET(_xlpm.Borda,
_xlfn.IFS(
AND(COUNT(_xlfn._xlws.FILTER($F$3:$F$15,$F$3:$F$15=AG$51))&gt;=2,
    _xlfn.MAXIFS($G$3:$G$15,$F$3:$F$15,AG$51)&gt;=$N56, _xlfn.MINIFS($G$3:$G$15,$F$3:$F$15,AG$51)&lt;=$N56),1,
AND(COUNT(_xlfn._xlws.FILTER($G$3:$G$15,$G$3:$G$15=$N56))&gt;=2,
    _xlfn.MAXIFS($F$3:$F$15,$G$3:$G$15,$N56)&gt;=AG$51, _xlfn.MINIFS($F$3:$F$15,$G$3:$G$15,$N56)&lt;=AG$51),2,
OR(COUNT(_xlfn._xlws.FILTER($F$16:$F$23,($F$16:$F$23=AG$51)*($G$16:$G$23=$N56)))=1,
        ISODD(COUNT(_xlfn._xlws.SORT(_xlfn._xlws.FILTER($G$16:$G$23,($F$16:$F$23=AG$51)*($G$16:$G$23&lt;=$N56)))))),3,
OR(COUNT(_xlfn._xlws.FILTER($F$16:$F$23,($F$16:$F$23=AG$51)*($G$16:$G$23=$N56)))=1,
        ISODD(COUNT(_xlfn._xlws.SORT(_xlfn._xlws.FILTER($F$16:$F$23,($G$16:$G$23=$N56)*($F$16:$F$23&lt;=AG$51)))))),4),
_xlpm.Fundo,$L$8,
_xlpm.Ax,_xlfn.XLOOKUP(TRUE,($O8:AF8&lt;&gt;""),$O$3:AF$3,_xlpm.Fundo,,-1),
_xlpm.Bx,_xlfn.XLOOKUP(TRUE,(AH8:$AZ8&lt;&gt;""),AH$3:$AZ$3,_xlpm.Fundo,,1),
_xlpm.Cx,_xlfn.XLOOKUP(TRUE,($O8:AF8&lt;&gt;""),$O8:AF8,_xlpm.Fundo,,-1),
_xlpm.Dx,_xlfn.XLOOKUP(TRUE,(AH8:$AZ8&lt;&gt;""),AH8:$AZ8,_xlpm.Fundo,,1),
_xlpm.Xx,AG$3, _xlpm.Yx,PRODUCT(SUM(_xlpm.Dx,-_xlpm.Cx),1/SUM(_xlpm.Bx,-_xlpm.Ax))*SUM(_xlpm.Xx,-_xlpm.Ax)+_xlpm.Cx,
_xlpm.Ay,_xlfn.XLOOKUP(TRUE,(AG$4:AG7&lt;&gt;""),$N$4:$N7,_xlpm.Fundo,,-1),
_xlpm.By,_xlfn.XLOOKUP(TRUE,(AG9:AG$47&lt;&gt;""),$N9:$N$47,_xlpm.Fundo,,1),
_xlpm.Cy,_xlfn.XLOOKUP(TRUE,(AG$4:AG7&lt;&gt;""),AG$4:AG7,_xlpm.Fundo,,-1),
_xlpm.Dy,_xlfn.XLOOKUP(TRUE,(AG9:AG$47&lt;&gt;""),AG9:AG$47,_xlpm.Fundo,,1),
_xlpm.Xy,$N8, _xlpm.Yy,PRODUCT(SUM(_xlpm.Dy,-_xlpm.Cy),1/SUM(_xlpm.By,-_xlpm.Ay))*SUM(_xlpm.Xy,-_xlpm.Ay)+_xlpm.Cy,
_xlfn.IFS(IFERROR(ISODD(_xlpm.Borda),FALSE),_xlpm.Yy,
       IFERROR(ISEVEN(_xlpm.Borda),     FALSE),_xlpm.Yx,
      TRUE,"")))</f>
        <v>0.7</v>
      </c>
      <c r="AH56" s="120" t="str" cm="1">
        <f t="array" ref="AH56">IF(AH8&lt;&gt;"",AH8,
_xlfn.LET(_xlpm.Borda,
_xlfn.IFS(
AND(COUNT(_xlfn._xlws.FILTER($F$3:$F$15,$F$3:$F$15=AH$51))&gt;=2,
    _xlfn.MAXIFS($G$3:$G$15,$F$3:$F$15,AH$51)&gt;=$N56, _xlfn.MINIFS($G$3:$G$15,$F$3:$F$15,AH$51)&lt;=$N56),1,
AND(COUNT(_xlfn._xlws.FILTER($G$3:$G$15,$G$3:$G$15=$N56))&gt;=2,
    _xlfn.MAXIFS($F$3:$F$15,$G$3:$G$15,$N56)&gt;=AH$51, _xlfn.MINIFS($F$3:$F$15,$G$3:$G$15,$N56)&lt;=AH$51),2,
OR(COUNT(_xlfn._xlws.FILTER($F$16:$F$23,($F$16:$F$23=AH$51)*($G$16:$G$23=$N56)))=1,
        ISODD(COUNT(_xlfn._xlws.SORT(_xlfn._xlws.FILTER($G$16:$G$23,($F$16:$F$23=AH$51)*($G$16:$G$23&lt;=$N56)))))),3,
OR(COUNT(_xlfn._xlws.FILTER($F$16:$F$23,($F$16:$F$23=AH$51)*($G$16:$G$23=$N56)))=1,
        ISODD(COUNT(_xlfn._xlws.SORT(_xlfn._xlws.FILTER($F$16:$F$23,($G$16:$G$23=$N56)*($F$16:$F$23&lt;=AH$51)))))),4),
_xlpm.Fundo,$L$8,
_xlpm.Ax,_xlfn.XLOOKUP(TRUE,($O8:AG8&lt;&gt;""),$O$3:AG$3,_xlpm.Fundo,,-1),
_xlpm.Bx,_xlfn.XLOOKUP(TRUE,(AI8:$AZ8&lt;&gt;""),AI$3:$AZ$3,_xlpm.Fundo,,1),
_xlpm.Cx,_xlfn.XLOOKUP(TRUE,($O8:AG8&lt;&gt;""),$O8:AG8,_xlpm.Fundo,,-1),
_xlpm.Dx,_xlfn.XLOOKUP(TRUE,(AI8:$AZ8&lt;&gt;""),AI8:$AZ8,_xlpm.Fundo,,1),
_xlpm.Xx,AH$3, _xlpm.Yx,PRODUCT(SUM(_xlpm.Dx,-_xlpm.Cx),1/SUM(_xlpm.Bx,-_xlpm.Ax))*SUM(_xlpm.Xx,-_xlpm.Ax)+_xlpm.Cx,
_xlpm.Ay,_xlfn.XLOOKUP(TRUE,(AH$4:AH7&lt;&gt;""),$N$4:$N7,_xlpm.Fundo,,-1),
_xlpm.By,_xlfn.XLOOKUP(TRUE,(AH9:AH$47&lt;&gt;""),$N9:$N$47,_xlpm.Fundo,,1),
_xlpm.Cy,_xlfn.XLOOKUP(TRUE,(AH$4:AH7&lt;&gt;""),AH$4:AH7,_xlpm.Fundo,,-1),
_xlpm.Dy,_xlfn.XLOOKUP(TRUE,(AH9:AH$47&lt;&gt;""),AH9:AH$47,_xlpm.Fundo,,1),
_xlpm.Xy,$N8, _xlpm.Yy,PRODUCT(SUM(_xlpm.Dy,-_xlpm.Cy),1/SUM(_xlpm.By,-_xlpm.Ay))*SUM(_xlpm.Xy,-_xlpm.Ay)+_xlpm.Cy,
_xlfn.IFS(IFERROR(ISODD(_xlpm.Borda),FALSE),_xlpm.Yy,
       IFERROR(ISEVEN(_xlpm.Borda),     FALSE),_xlpm.Yx,
      TRUE,"")))</f>
        <v/>
      </c>
      <c r="AI56" s="120" cm="1">
        <f t="array" ref="AI56">IF(AI8&lt;&gt;"",AI8,
_xlfn.LET(_xlpm.Borda,
_xlfn.IFS(
AND(COUNT(_xlfn._xlws.FILTER($F$3:$F$15,$F$3:$F$15=AI$51))&gt;=2,
    _xlfn.MAXIFS($G$3:$G$15,$F$3:$F$15,AI$51)&gt;=$N56, _xlfn.MINIFS($G$3:$G$15,$F$3:$F$15,AI$51)&lt;=$N56),1,
AND(COUNT(_xlfn._xlws.FILTER($G$3:$G$15,$G$3:$G$15=$N56))&gt;=2,
    _xlfn.MAXIFS($F$3:$F$15,$G$3:$G$15,$N56)&gt;=AI$51, _xlfn.MINIFS($F$3:$F$15,$G$3:$G$15,$N56)&lt;=AI$51),2,
OR(COUNT(_xlfn._xlws.FILTER($F$16:$F$23,($F$16:$F$23=AI$51)*($G$16:$G$23=$N56)))=1,
        ISODD(COUNT(_xlfn._xlws.SORT(_xlfn._xlws.FILTER($G$16:$G$23,($F$16:$F$23=AI$51)*($G$16:$G$23&lt;=$N56)))))),3,
OR(COUNT(_xlfn._xlws.FILTER($F$16:$F$23,($F$16:$F$23=AI$51)*($G$16:$G$23=$N56)))=1,
        ISODD(COUNT(_xlfn._xlws.SORT(_xlfn._xlws.FILTER($F$16:$F$23,($G$16:$G$23=$N56)*($F$16:$F$23&lt;=AI$51)))))),4),
_xlpm.Fundo,$L$8,
_xlpm.Ax,_xlfn.XLOOKUP(TRUE,($O8:AH8&lt;&gt;""),$O$3:AH$3,_xlpm.Fundo,,-1),
_xlpm.Bx,_xlfn.XLOOKUP(TRUE,(AJ8:$AZ8&lt;&gt;""),AJ$3:$AZ$3,_xlpm.Fundo,,1),
_xlpm.Cx,_xlfn.XLOOKUP(TRUE,($O8:AH8&lt;&gt;""),$O8:AH8,_xlpm.Fundo,,-1),
_xlpm.Dx,_xlfn.XLOOKUP(TRUE,(AJ8:$AZ8&lt;&gt;""),AJ8:$AZ8,_xlpm.Fundo,,1),
_xlpm.Xx,AI$3, _xlpm.Yx,PRODUCT(SUM(_xlpm.Dx,-_xlpm.Cx),1/SUM(_xlpm.Bx,-_xlpm.Ax))*SUM(_xlpm.Xx,-_xlpm.Ax)+_xlpm.Cx,
_xlpm.Ay,_xlfn.XLOOKUP(TRUE,(AI$4:AI7&lt;&gt;""),$N$4:$N7,_xlpm.Fundo,,-1),
_xlpm.By,_xlfn.XLOOKUP(TRUE,(AI9:AI$47&lt;&gt;""),$N9:$N$47,_xlpm.Fundo,,1),
_xlpm.Cy,_xlfn.XLOOKUP(TRUE,(AI$4:AI7&lt;&gt;""),AI$4:AI7,_xlpm.Fundo,,-1),
_xlpm.Dy,_xlfn.XLOOKUP(TRUE,(AI9:AI$47&lt;&gt;""),AI9:AI$47,_xlpm.Fundo,,1),
_xlpm.Xy,$N8, _xlpm.Yy,PRODUCT(SUM(_xlpm.Dy,-_xlpm.Cy),1/SUM(_xlpm.By,-_xlpm.Ay))*SUM(_xlpm.Xy,-_xlpm.Ay)+_xlpm.Cy,
_xlfn.IFS(IFERROR(ISODD(_xlpm.Borda),FALSE),_xlpm.Yy,
       IFERROR(ISEVEN(_xlpm.Borda),     FALSE),_xlpm.Yx,
      TRUE,"")))</f>
        <v>0</v>
      </c>
      <c r="AJ56" s="120" t="str" cm="1">
        <f t="array" ref="AJ56">IF(AJ8&lt;&gt;"",AJ8,
_xlfn.LET(_xlpm.Borda,
_xlfn.IFS(
AND(COUNT(_xlfn._xlws.FILTER($F$3:$F$15,$F$3:$F$15=AJ$51))&gt;=2,
    _xlfn.MAXIFS($G$3:$G$15,$F$3:$F$15,AJ$51)&gt;=$N56, _xlfn.MINIFS($G$3:$G$15,$F$3:$F$15,AJ$51)&lt;=$N56),1,
AND(COUNT(_xlfn._xlws.FILTER($G$3:$G$15,$G$3:$G$15=$N56))&gt;=2,
    _xlfn.MAXIFS($F$3:$F$15,$G$3:$G$15,$N56)&gt;=AJ$51, _xlfn.MINIFS($F$3:$F$15,$G$3:$G$15,$N56)&lt;=AJ$51),2,
OR(COUNT(_xlfn._xlws.FILTER($F$16:$F$23,($F$16:$F$23=AJ$51)*($G$16:$G$23=$N56)))=1,
        ISODD(COUNT(_xlfn._xlws.SORT(_xlfn._xlws.FILTER($G$16:$G$23,($F$16:$F$23=AJ$51)*($G$16:$G$23&lt;=$N56)))))),3,
OR(COUNT(_xlfn._xlws.FILTER($F$16:$F$23,($F$16:$F$23=AJ$51)*($G$16:$G$23=$N56)))=1,
        ISODD(COUNT(_xlfn._xlws.SORT(_xlfn._xlws.FILTER($F$16:$F$23,($G$16:$G$23=$N56)*($F$16:$F$23&lt;=AJ$51)))))),4),
_xlpm.Fundo,$L$8,
_xlpm.Ax,_xlfn.XLOOKUP(TRUE,($O8:AI8&lt;&gt;""),$O$3:AI$3,_xlpm.Fundo,,-1),
_xlpm.Bx,_xlfn.XLOOKUP(TRUE,(AK8:$AZ8&lt;&gt;""),AK$3:$AZ$3,_xlpm.Fundo,,1),
_xlpm.Cx,_xlfn.XLOOKUP(TRUE,($O8:AI8&lt;&gt;""),$O8:AI8,_xlpm.Fundo,,-1),
_xlpm.Dx,_xlfn.XLOOKUP(TRUE,(AK8:$AZ8&lt;&gt;""),AK8:$AZ8,_xlpm.Fundo,,1),
_xlpm.Xx,AJ$3, _xlpm.Yx,PRODUCT(SUM(_xlpm.Dx,-_xlpm.Cx),1/SUM(_xlpm.Bx,-_xlpm.Ax))*SUM(_xlpm.Xx,-_xlpm.Ax)+_xlpm.Cx,
_xlpm.Ay,_xlfn.XLOOKUP(TRUE,(AJ$4:AJ7&lt;&gt;""),$N$4:$N7,_xlpm.Fundo,,-1),
_xlpm.By,_xlfn.XLOOKUP(TRUE,(AJ9:AJ$47&lt;&gt;""),$N9:$N$47,_xlpm.Fundo,,1),
_xlpm.Cy,_xlfn.XLOOKUP(TRUE,(AJ$4:AJ7&lt;&gt;""),AJ$4:AJ7,_xlpm.Fundo,,-1),
_xlpm.Dy,_xlfn.XLOOKUP(TRUE,(AJ9:AJ$47&lt;&gt;""),AJ9:AJ$47,_xlpm.Fundo,,1),
_xlpm.Xy,$N8, _xlpm.Yy,PRODUCT(SUM(_xlpm.Dy,-_xlpm.Cy),1/SUM(_xlpm.By,-_xlpm.Ay))*SUM(_xlpm.Xy,-_xlpm.Ay)+_xlpm.Cy,
_xlfn.IFS(IFERROR(ISODD(_xlpm.Borda),FALSE),_xlpm.Yy,
       IFERROR(ISEVEN(_xlpm.Borda),     FALSE),_xlpm.Yx,
      TRUE,"")))</f>
        <v/>
      </c>
      <c r="AK56" s="120" t="str" cm="1">
        <f t="array" ref="AK56">IF(AK8&lt;&gt;"",AK8,
_xlfn.LET(_xlpm.Borda,
_xlfn.IFS(
AND(COUNT(_xlfn._xlws.FILTER($F$3:$F$15,$F$3:$F$15=AK$51))&gt;=2,
    _xlfn.MAXIFS($G$3:$G$15,$F$3:$F$15,AK$51)&gt;=$N56, _xlfn.MINIFS($G$3:$G$15,$F$3:$F$15,AK$51)&lt;=$N56),1,
AND(COUNT(_xlfn._xlws.FILTER($G$3:$G$15,$G$3:$G$15=$N56))&gt;=2,
    _xlfn.MAXIFS($F$3:$F$15,$G$3:$G$15,$N56)&gt;=AK$51, _xlfn.MINIFS($F$3:$F$15,$G$3:$G$15,$N56)&lt;=AK$51),2,
OR(COUNT(_xlfn._xlws.FILTER($F$16:$F$23,($F$16:$F$23=AK$51)*($G$16:$G$23=$N56)))=1,
        ISODD(COUNT(_xlfn._xlws.SORT(_xlfn._xlws.FILTER($G$16:$G$23,($F$16:$F$23=AK$51)*($G$16:$G$23&lt;=$N56)))))),3,
OR(COUNT(_xlfn._xlws.FILTER($F$16:$F$23,($F$16:$F$23=AK$51)*($G$16:$G$23=$N56)))=1,
        ISODD(COUNT(_xlfn._xlws.SORT(_xlfn._xlws.FILTER($F$16:$F$23,($G$16:$G$23=$N56)*($F$16:$F$23&lt;=AK$51)))))),4),
_xlpm.Fundo,$L$8,
_xlpm.Ax,_xlfn.XLOOKUP(TRUE,($O8:AJ8&lt;&gt;""),$O$3:AJ$3,_xlpm.Fundo,,-1),
_xlpm.Bx,_xlfn.XLOOKUP(TRUE,(AL8:$AZ8&lt;&gt;""),AL$3:$AZ$3,_xlpm.Fundo,,1),
_xlpm.Cx,_xlfn.XLOOKUP(TRUE,($O8:AJ8&lt;&gt;""),$O8:AJ8,_xlpm.Fundo,,-1),
_xlpm.Dx,_xlfn.XLOOKUP(TRUE,(AL8:$AZ8&lt;&gt;""),AL8:$AZ8,_xlpm.Fundo,,1),
_xlpm.Xx,AK$3, _xlpm.Yx,PRODUCT(SUM(_xlpm.Dx,-_xlpm.Cx),1/SUM(_xlpm.Bx,-_xlpm.Ax))*SUM(_xlpm.Xx,-_xlpm.Ax)+_xlpm.Cx,
_xlpm.Ay,_xlfn.XLOOKUP(TRUE,(AK$4:AK7&lt;&gt;""),$N$4:$N7,_xlpm.Fundo,,-1),
_xlpm.By,_xlfn.XLOOKUP(TRUE,(AK9:AK$47&lt;&gt;""),$N9:$N$47,_xlpm.Fundo,,1),
_xlpm.Cy,_xlfn.XLOOKUP(TRUE,(AK$4:AK7&lt;&gt;""),AK$4:AK7,_xlpm.Fundo,,-1),
_xlpm.Dy,_xlfn.XLOOKUP(TRUE,(AK9:AK$47&lt;&gt;""),AK9:AK$47,_xlpm.Fundo,,1),
_xlpm.Xy,$N8, _xlpm.Yy,PRODUCT(SUM(_xlpm.Dy,-_xlpm.Cy),1/SUM(_xlpm.By,-_xlpm.Ay))*SUM(_xlpm.Xy,-_xlpm.Ay)+_xlpm.Cy,
_xlfn.IFS(IFERROR(ISODD(_xlpm.Borda),FALSE),_xlpm.Yy,
       IFERROR(ISEVEN(_xlpm.Borda),     FALSE),_xlpm.Yx,
      TRUE,"")))</f>
        <v/>
      </c>
      <c r="AL56" s="120" t="str" cm="1">
        <f t="array" ref="AL56">IF(AL8&lt;&gt;"",AL8,
_xlfn.LET(_xlpm.Borda,
_xlfn.IFS(
AND(COUNT(_xlfn._xlws.FILTER($F$3:$F$15,$F$3:$F$15=AL$51))&gt;=2,
    _xlfn.MAXIFS($G$3:$G$15,$F$3:$F$15,AL$51)&gt;=$N56, _xlfn.MINIFS($G$3:$G$15,$F$3:$F$15,AL$51)&lt;=$N56),1,
AND(COUNT(_xlfn._xlws.FILTER($G$3:$G$15,$G$3:$G$15=$N56))&gt;=2,
    _xlfn.MAXIFS($F$3:$F$15,$G$3:$G$15,$N56)&gt;=AL$51, _xlfn.MINIFS($F$3:$F$15,$G$3:$G$15,$N56)&lt;=AL$51),2,
OR(COUNT(_xlfn._xlws.FILTER($F$16:$F$23,($F$16:$F$23=AL$51)*($G$16:$G$23=$N56)))=1,
        ISODD(COUNT(_xlfn._xlws.SORT(_xlfn._xlws.FILTER($G$16:$G$23,($F$16:$F$23=AL$51)*($G$16:$G$23&lt;=$N56)))))),3,
OR(COUNT(_xlfn._xlws.FILTER($F$16:$F$23,($F$16:$F$23=AL$51)*($G$16:$G$23=$N56)))=1,
        ISODD(COUNT(_xlfn._xlws.SORT(_xlfn._xlws.FILTER($F$16:$F$23,($G$16:$G$23=$N56)*($F$16:$F$23&lt;=AL$51)))))),4),
_xlpm.Fundo,$L$8,
_xlpm.Ax,_xlfn.XLOOKUP(TRUE,($O8:AK8&lt;&gt;""),$O$3:AK$3,_xlpm.Fundo,,-1),
_xlpm.Bx,_xlfn.XLOOKUP(TRUE,(AM8:$AZ8&lt;&gt;""),AM$3:$AZ$3,_xlpm.Fundo,,1),
_xlpm.Cx,_xlfn.XLOOKUP(TRUE,($O8:AK8&lt;&gt;""),$O8:AK8,_xlpm.Fundo,,-1),
_xlpm.Dx,_xlfn.XLOOKUP(TRUE,(AM8:$AZ8&lt;&gt;""),AM8:$AZ8,_xlpm.Fundo,,1),
_xlpm.Xx,AL$3, _xlpm.Yx,PRODUCT(SUM(_xlpm.Dx,-_xlpm.Cx),1/SUM(_xlpm.Bx,-_xlpm.Ax))*SUM(_xlpm.Xx,-_xlpm.Ax)+_xlpm.Cx,
_xlpm.Ay,_xlfn.XLOOKUP(TRUE,(AL$4:AL7&lt;&gt;""),$N$4:$N7,_xlpm.Fundo,,-1),
_xlpm.By,_xlfn.XLOOKUP(TRUE,(AL9:AL$47&lt;&gt;""),$N9:$N$47,_xlpm.Fundo,,1),
_xlpm.Cy,_xlfn.XLOOKUP(TRUE,(AL$4:AL7&lt;&gt;""),AL$4:AL7,_xlpm.Fundo,,-1),
_xlpm.Dy,_xlfn.XLOOKUP(TRUE,(AL9:AL$47&lt;&gt;""),AL9:AL$47,_xlpm.Fundo,,1),
_xlpm.Xy,$N8, _xlpm.Yy,PRODUCT(SUM(_xlpm.Dy,-_xlpm.Cy),1/SUM(_xlpm.By,-_xlpm.Ay))*SUM(_xlpm.Xy,-_xlpm.Ay)+_xlpm.Cy,
_xlfn.IFS(IFERROR(ISODD(_xlpm.Borda),FALSE),_xlpm.Yy,
       IFERROR(ISEVEN(_xlpm.Borda),     FALSE),_xlpm.Yx,
      TRUE,"")))</f>
        <v/>
      </c>
      <c r="AM56" s="120" t="str" cm="1">
        <f t="array" ref="AM56">IF(AM8&lt;&gt;"",AM8,
_xlfn.LET(_xlpm.Borda,
_xlfn.IFS(
AND(COUNT(_xlfn._xlws.FILTER($F$3:$F$15,$F$3:$F$15=AM$51))&gt;=2,
    _xlfn.MAXIFS($G$3:$G$15,$F$3:$F$15,AM$51)&gt;=$N56, _xlfn.MINIFS($G$3:$G$15,$F$3:$F$15,AM$51)&lt;=$N56),1,
AND(COUNT(_xlfn._xlws.FILTER($G$3:$G$15,$G$3:$G$15=$N56))&gt;=2,
    _xlfn.MAXIFS($F$3:$F$15,$G$3:$G$15,$N56)&gt;=AM$51, _xlfn.MINIFS($F$3:$F$15,$G$3:$G$15,$N56)&lt;=AM$51),2,
OR(COUNT(_xlfn._xlws.FILTER($F$16:$F$23,($F$16:$F$23=AM$51)*($G$16:$G$23=$N56)))=1,
        ISODD(COUNT(_xlfn._xlws.SORT(_xlfn._xlws.FILTER($G$16:$G$23,($F$16:$F$23=AM$51)*($G$16:$G$23&lt;=$N56)))))),3,
OR(COUNT(_xlfn._xlws.FILTER($F$16:$F$23,($F$16:$F$23=AM$51)*($G$16:$G$23=$N56)))=1,
        ISODD(COUNT(_xlfn._xlws.SORT(_xlfn._xlws.FILTER($F$16:$F$23,($G$16:$G$23=$N56)*($F$16:$F$23&lt;=AM$51)))))),4),
_xlpm.Fundo,$L$8,
_xlpm.Ax,_xlfn.XLOOKUP(TRUE,($O8:AL8&lt;&gt;""),$O$3:AL$3,_xlpm.Fundo,,-1),
_xlpm.Bx,_xlfn.XLOOKUP(TRUE,(AN8:$AZ8&lt;&gt;""),AN$3:$AZ$3,_xlpm.Fundo,,1),
_xlpm.Cx,_xlfn.XLOOKUP(TRUE,($O8:AL8&lt;&gt;""),$O8:AL8,_xlpm.Fundo,,-1),
_xlpm.Dx,_xlfn.XLOOKUP(TRUE,(AN8:$AZ8&lt;&gt;""),AN8:$AZ8,_xlpm.Fundo,,1),
_xlpm.Xx,AM$3, _xlpm.Yx,PRODUCT(SUM(_xlpm.Dx,-_xlpm.Cx),1/SUM(_xlpm.Bx,-_xlpm.Ax))*SUM(_xlpm.Xx,-_xlpm.Ax)+_xlpm.Cx,
_xlpm.Ay,_xlfn.XLOOKUP(TRUE,(AM$4:AM7&lt;&gt;""),$N$4:$N7,_xlpm.Fundo,,-1),
_xlpm.By,_xlfn.XLOOKUP(TRUE,(AM9:AM$47&lt;&gt;""),$N9:$N$47,_xlpm.Fundo,,1),
_xlpm.Cy,_xlfn.XLOOKUP(TRUE,(AM$4:AM7&lt;&gt;""),AM$4:AM7,_xlpm.Fundo,,-1),
_xlpm.Dy,_xlfn.XLOOKUP(TRUE,(AM9:AM$47&lt;&gt;""),AM9:AM$47,_xlpm.Fundo,,1),
_xlpm.Xy,$N8, _xlpm.Yy,PRODUCT(SUM(_xlpm.Dy,-_xlpm.Cy),1/SUM(_xlpm.By,-_xlpm.Ay))*SUM(_xlpm.Xy,-_xlpm.Ay)+_xlpm.Cy,
_xlfn.IFS(IFERROR(ISODD(_xlpm.Borda),FALSE),_xlpm.Yy,
       IFERROR(ISEVEN(_xlpm.Borda),     FALSE),_xlpm.Yx,
      TRUE,"")))</f>
        <v/>
      </c>
      <c r="AN56" s="120" t="str" cm="1">
        <f t="array" ref="AN56">IF(AN8&lt;&gt;"",AN8,
_xlfn.LET(_xlpm.Borda,
_xlfn.IFS(
AND(COUNT(_xlfn._xlws.FILTER($F$3:$F$15,$F$3:$F$15=AN$51))&gt;=2,
    _xlfn.MAXIFS($G$3:$G$15,$F$3:$F$15,AN$51)&gt;=$N56, _xlfn.MINIFS($G$3:$G$15,$F$3:$F$15,AN$51)&lt;=$N56),1,
AND(COUNT(_xlfn._xlws.FILTER($G$3:$G$15,$G$3:$G$15=$N56))&gt;=2,
    _xlfn.MAXIFS($F$3:$F$15,$G$3:$G$15,$N56)&gt;=AN$51, _xlfn.MINIFS($F$3:$F$15,$G$3:$G$15,$N56)&lt;=AN$51),2,
OR(COUNT(_xlfn._xlws.FILTER($F$16:$F$23,($F$16:$F$23=AN$51)*($G$16:$G$23=$N56)))=1,
        ISODD(COUNT(_xlfn._xlws.SORT(_xlfn._xlws.FILTER($G$16:$G$23,($F$16:$F$23=AN$51)*($G$16:$G$23&lt;=$N56)))))),3,
OR(COUNT(_xlfn._xlws.FILTER($F$16:$F$23,($F$16:$F$23=AN$51)*($G$16:$G$23=$N56)))=1,
        ISODD(COUNT(_xlfn._xlws.SORT(_xlfn._xlws.FILTER($F$16:$F$23,($G$16:$G$23=$N56)*($F$16:$F$23&lt;=AN$51)))))),4),
_xlpm.Fundo,$L$8,
_xlpm.Ax,_xlfn.XLOOKUP(TRUE,($O8:AM8&lt;&gt;""),$O$3:AM$3,_xlpm.Fundo,,-1),
_xlpm.Bx,_xlfn.XLOOKUP(TRUE,(AO8:$AZ8&lt;&gt;""),AO$3:$AZ$3,_xlpm.Fundo,,1),
_xlpm.Cx,_xlfn.XLOOKUP(TRUE,($O8:AM8&lt;&gt;""),$O8:AM8,_xlpm.Fundo,,-1),
_xlpm.Dx,_xlfn.XLOOKUP(TRUE,(AO8:$AZ8&lt;&gt;""),AO8:$AZ8,_xlpm.Fundo,,1),
_xlpm.Xx,AN$3, _xlpm.Yx,PRODUCT(SUM(_xlpm.Dx,-_xlpm.Cx),1/SUM(_xlpm.Bx,-_xlpm.Ax))*SUM(_xlpm.Xx,-_xlpm.Ax)+_xlpm.Cx,
_xlpm.Ay,_xlfn.XLOOKUP(TRUE,(AN$4:AN7&lt;&gt;""),$N$4:$N7,_xlpm.Fundo,,-1),
_xlpm.By,_xlfn.XLOOKUP(TRUE,(AN9:AN$47&lt;&gt;""),$N9:$N$47,_xlpm.Fundo,,1),
_xlpm.Cy,_xlfn.XLOOKUP(TRUE,(AN$4:AN7&lt;&gt;""),AN$4:AN7,_xlpm.Fundo,,-1),
_xlpm.Dy,_xlfn.XLOOKUP(TRUE,(AN9:AN$47&lt;&gt;""),AN9:AN$47,_xlpm.Fundo,,1),
_xlpm.Xy,$N8, _xlpm.Yy,PRODUCT(SUM(_xlpm.Dy,-_xlpm.Cy),1/SUM(_xlpm.By,-_xlpm.Ay))*SUM(_xlpm.Xy,-_xlpm.Ay)+_xlpm.Cy,
_xlfn.IFS(IFERROR(ISODD(_xlpm.Borda),FALSE),_xlpm.Yy,
       IFERROR(ISEVEN(_xlpm.Borda),     FALSE),_xlpm.Yx,
      TRUE,"")))</f>
        <v/>
      </c>
      <c r="AO56" s="120" t="str" cm="1">
        <f t="array" ref="AO56">IF(AO8&lt;&gt;"",AO8,
_xlfn.LET(_xlpm.Borda,
_xlfn.IFS(
AND(COUNT(_xlfn._xlws.FILTER($F$3:$F$15,$F$3:$F$15=AO$51))&gt;=2,
    _xlfn.MAXIFS($G$3:$G$15,$F$3:$F$15,AO$51)&gt;=$N56, _xlfn.MINIFS($G$3:$G$15,$F$3:$F$15,AO$51)&lt;=$N56),1,
AND(COUNT(_xlfn._xlws.FILTER($G$3:$G$15,$G$3:$G$15=$N56))&gt;=2,
    _xlfn.MAXIFS($F$3:$F$15,$G$3:$G$15,$N56)&gt;=AO$51, _xlfn.MINIFS($F$3:$F$15,$G$3:$G$15,$N56)&lt;=AO$51),2,
OR(COUNT(_xlfn._xlws.FILTER($F$16:$F$23,($F$16:$F$23=AO$51)*($G$16:$G$23=$N56)))=1,
        ISODD(COUNT(_xlfn._xlws.SORT(_xlfn._xlws.FILTER($G$16:$G$23,($F$16:$F$23=AO$51)*($G$16:$G$23&lt;=$N56)))))),3,
OR(COUNT(_xlfn._xlws.FILTER($F$16:$F$23,($F$16:$F$23=AO$51)*($G$16:$G$23=$N56)))=1,
        ISODD(COUNT(_xlfn._xlws.SORT(_xlfn._xlws.FILTER($F$16:$F$23,($G$16:$G$23=$N56)*($F$16:$F$23&lt;=AO$51)))))),4),
_xlpm.Fundo,$L$8,
_xlpm.Ax,_xlfn.XLOOKUP(TRUE,($O8:AN8&lt;&gt;""),$O$3:AN$3,_xlpm.Fundo,,-1),
_xlpm.Bx,_xlfn.XLOOKUP(TRUE,(AP8:$AZ8&lt;&gt;""),AP$3:$AZ$3,_xlpm.Fundo,,1),
_xlpm.Cx,_xlfn.XLOOKUP(TRUE,($O8:AN8&lt;&gt;""),$O8:AN8,_xlpm.Fundo,,-1),
_xlpm.Dx,_xlfn.XLOOKUP(TRUE,(AP8:$AZ8&lt;&gt;""),AP8:$AZ8,_xlpm.Fundo,,1),
_xlpm.Xx,AO$3, _xlpm.Yx,PRODUCT(SUM(_xlpm.Dx,-_xlpm.Cx),1/SUM(_xlpm.Bx,-_xlpm.Ax))*SUM(_xlpm.Xx,-_xlpm.Ax)+_xlpm.Cx,
_xlpm.Ay,_xlfn.XLOOKUP(TRUE,(AO$4:AO7&lt;&gt;""),$N$4:$N7,_xlpm.Fundo,,-1),
_xlpm.By,_xlfn.XLOOKUP(TRUE,(AO9:AO$47&lt;&gt;""),$N9:$N$47,_xlpm.Fundo,,1),
_xlpm.Cy,_xlfn.XLOOKUP(TRUE,(AO$4:AO7&lt;&gt;""),AO$4:AO7,_xlpm.Fundo,,-1),
_xlpm.Dy,_xlfn.XLOOKUP(TRUE,(AO9:AO$47&lt;&gt;""),AO9:AO$47,_xlpm.Fundo,,1),
_xlpm.Xy,$N8, _xlpm.Yy,PRODUCT(SUM(_xlpm.Dy,-_xlpm.Cy),1/SUM(_xlpm.By,-_xlpm.Ay))*SUM(_xlpm.Xy,-_xlpm.Ay)+_xlpm.Cy,
_xlfn.IFS(IFERROR(ISODD(_xlpm.Borda),FALSE),_xlpm.Yy,
       IFERROR(ISEVEN(_xlpm.Borda),     FALSE),_xlpm.Yx,
      TRUE,"")))</f>
        <v/>
      </c>
      <c r="AP56" s="120" cm="1">
        <f t="array" ref="AP56">IF(AP8&lt;&gt;"",AP8,
_xlfn.LET(_xlpm.Borda,
_xlfn.IFS(
AND(COUNT(_xlfn._xlws.FILTER($F$3:$F$15,$F$3:$F$15=AP$51))&gt;=2,
    _xlfn.MAXIFS($G$3:$G$15,$F$3:$F$15,AP$51)&gt;=$N56, _xlfn.MINIFS($G$3:$G$15,$F$3:$F$15,AP$51)&lt;=$N56),1,
AND(COUNT(_xlfn._xlws.FILTER($G$3:$G$15,$G$3:$G$15=$N56))&gt;=2,
    _xlfn.MAXIFS($F$3:$F$15,$G$3:$G$15,$N56)&gt;=AP$51, _xlfn.MINIFS($F$3:$F$15,$G$3:$G$15,$N56)&lt;=AP$51),2,
OR(COUNT(_xlfn._xlws.FILTER($F$16:$F$23,($F$16:$F$23=AP$51)*($G$16:$G$23=$N56)))=1,
        ISODD(COUNT(_xlfn._xlws.SORT(_xlfn._xlws.FILTER($G$16:$G$23,($F$16:$F$23=AP$51)*($G$16:$G$23&lt;=$N56)))))),3,
OR(COUNT(_xlfn._xlws.FILTER($F$16:$F$23,($F$16:$F$23=AP$51)*($G$16:$G$23=$N56)))=1,
        ISODD(COUNT(_xlfn._xlws.SORT(_xlfn._xlws.FILTER($F$16:$F$23,($G$16:$G$23=$N56)*($F$16:$F$23&lt;=AP$51)))))),4),
_xlpm.Fundo,$L$8,
_xlpm.Ax,_xlfn.XLOOKUP(TRUE,($O8:AO8&lt;&gt;""),$O$3:AO$3,_xlpm.Fundo,,-1),
_xlpm.Bx,_xlfn.XLOOKUP(TRUE,(AQ8:$AZ8&lt;&gt;""),AQ$3:$AZ$3,_xlpm.Fundo,,1),
_xlpm.Cx,_xlfn.XLOOKUP(TRUE,($O8:AO8&lt;&gt;""),$O8:AO8,_xlpm.Fundo,,-1),
_xlpm.Dx,_xlfn.XLOOKUP(TRUE,(AQ8:$AZ8&lt;&gt;""),AQ8:$AZ8,_xlpm.Fundo,,1),
_xlpm.Xx,AP$3, _xlpm.Yx,PRODUCT(SUM(_xlpm.Dx,-_xlpm.Cx),1/SUM(_xlpm.Bx,-_xlpm.Ax))*SUM(_xlpm.Xx,-_xlpm.Ax)+_xlpm.Cx,
_xlpm.Ay,_xlfn.XLOOKUP(TRUE,(AP$4:AP7&lt;&gt;""),$N$4:$N7,_xlpm.Fundo,,-1),
_xlpm.By,_xlfn.XLOOKUP(TRUE,(AP9:AP$47&lt;&gt;""),$N9:$N$47,_xlpm.Fundo,,1),
_xlpm.Cy,_xlfn.XLOOKUP(TRUE,(AP$4:AP7&lt;&gt;""),AP$4:AP7,_xlpm.Fundo,,-1),
_xlpm.Dy,_xlfn.XLOOKUP(TRUE,(AP9:AP$47&lt;&gt;""),AP9:AP$47,_xlpm.Fundo,,1),
_xlpm.Xy,$N8, _xlpm.Yy,PRODUCT(SUM(_xlpm.Dy,-_xlpm.Cy),1/SUM(_xlpm.By,-_xlpm.Ay))*SUM(_xlpm.Xy,-_xlpm.Ay)+_xlpm.Cy,
_xlfn.IFS(IFERROR(ISODD(_xlpm.Borda),FALSE),_xlpm.Yy,
       IFERROR(ISEVEN(_xlpm.Borda),     FALSE),_xlpm.Yx,
      TRUE,"")))</f>
        <v>0.4</v>
      </c>
      <c r="AQ56" s="120" t="str" cm="1">
        <f t="array" ref="AQ56">IF(AQ8&lt;&gt;"",AQ8,
_xlfn.LET(_xlpm.Borda,
_xlfn.IFS(
AND(COUNT(_xlfn._xlws.FILTER($F$3:$F$15,$F$3:$F$15=AQ$51))&gt;=2,
    _xlfn.MAXIFS($G$3:$G$15,$F$3:$F$15,AQ$51)&gt;=$N56, _xlfn.MINIFS($G$3:$G$15,$F$3:$F$15,AQ$51)&lt;=$N56),1,
AND(COUNT(_xlfn._xlws.FILTER($G$3:$G$15,$G$3:$G$15=$N56))&gt;=2,
    _xlfn.MAXIFS($F$3:$F$15,$G$3:$G$15,$N56)&gt;=AQ$51, _xlfn.MINIFS($F$3:$F$15,$G$3:$G$15,$N56)&lt;=AQ$51),2,
OR(COUNT(_xlfn._xlws.FILTER($F$16:$F$23,($F$16:$F$23=AQ$51)*($G$16:$G$23=$N56)))=1,
        ISODD(COUNT(_xlfn._xlws.SORT(_xlfn._xlws.FILTER($G$16:$G$23,($F$16:$F$23=AQ$51)*($G$16:$G$23&lt;=$N56)))))),3,
OR(COUNT(_xlfn._xlws.FILTER($F$16:$F$23,($F$16:$F$23=AQ$51)*($G$16:$G$23=$N56)))=1,
        ISODD(COUNT(_xlfn._xlws.SORT(_xlfn._xlws.FILTER($F$16:$F$23,($G$16:$G$23=$N56)*($F$16:$F$23&lt;=AQ$51)))))),4),
_xlpm.Fundo,$L$8,
_xlpm.Ax,_xlfn.XLOOKUP(TRUE,($O8:AP8&lt;&gt;""),$O$3:AP$3,_xlpm.Fundo,,-1),
_xlpm.Bx,_xlfn.XLOOKUP(TRUE,(AR8:$AZ8&lt;&gt;""),AR$3:$AZ$3,_xlpm.Fundo,,1),
_xlpm.Cx,_xlfn.XLOOKUP(TRUE,($O8:AP8&lt;&gt;""),$O8:AP8,_xlpm.Fundo,,-1),
_xlpm.Dx,_xlfn.XLOOKUP(TRUE,(AR8:$AZ8&lt;&gt;""),AR8:$AZ8,_xlpm.Fundo,,1),
_xlpm.Xx,AQ$3, _xlpm.Yx,PRODUCT(SUM(_xlpm.Dx,-_xlpm.Cx),1/SUM(_xlpm.Bx,-_xlpm.Ax))*SUM(_xlpm.Xx,-_xlpm.Ax)+_xlpm.Cx,
_xlpm.Ay,_xlfn.XLOOKUP(TRUE,(AQ$4:AQ7&lt;&gt;""),$N$4:$N7,_xlpm.Fundo,,-1),
_xlpm.By,_xlfn.XLOOKUP(TRUE,(AQ9:AQ$47&lt;&gt;""),$N9:$N$47,_xlpm.Fundo,,1),
_xlpm.Cy,_xlfn.XLOOKUP(TRUE,(AQ$4:AQ7&lt;&gt;""),AQ$4:AQ7,_xlpm.Fundo,,-1),
_xlpm.Dy,_xlfn.XLOOKUP(TRUE,(AQ9:AQ$47&lt;&gt;""),AQ9:AQ$47,_xlpm.Fundo,,1),
_xlpm.Xy,$N8, _xlpm.Yy,PRODUCT(SUM(_xlpm.Dy,-_xlpm.Cy),1/SUM(_xlpm.By,-_xlpm.Ay))*SUM(_xlpm.Xy,-_xlpm.Ay)+_xlpm.Cy,
_xlfn.IFS(IFERROR(ISODD(_xlpm.Borda),FALSE),_xlpm.Yy,
       IFERROR(ISEVEN(_xlpm.Borda),     FALSE),_xlpm.Yx,
      TRUE,"")))</f>
        <v/>
      </c>
      <c r="AR56" s="120" cm="1">
        <f t="array" ref="AR56">IF(AR8&lt;&gt;"",AR8,
_xlfn.LET(_xlpm.Borda,
_xlfn.IFS(
AND(COUNT(_xlfn._xlws.FILTER($F$3:$F$15,$F$3:$F$15=AR$51))&gt;=2,
    _xlfn.MAXIFS($G$3:$G$15,$F$3:$F$15,AR$51)&gt;=$N56, _xlfn.MINIFS($G$3:$G$15,$F$3:$F$15,AR$51)&lt;=$N56),1,
AND(COUNT(_xlfn._xlws.FILTER($G$3:$G$15,$G$3:$G$15=$N56))&gt;=2,
    _xlfn.MAXIFS($F$3:$F$15,$G$3:$G$15,$N56)&gt;=AR$51, _xlfn.MINIFS($F$3:$F$15,$G$3:$G$15,$N56)&lt;=AR$51),2,
OR(COUNT(_xlfn._xlws.FILTER($F$16:$F$23,($F$16:$F$23=AR$51)*($G$16:$G$23=$N56)))=1,
        ISODD(COUNT(_xlfn._xlws.SORT(_xlfn._xlws.FILTER($G$16:$G$23,($F$16:$F$23=AR$51)*($G$16:$G$23&lt;=$N56)))))),3,
OR(COUNT(_xlfn._xlws.FILTER($F$16:$F$23,($F$16:$F$23=AR$51)*($G$16:$G$23=$N56)))=1,
        ISODD(COUNT(_xlfn._xlws.SORT(_xlfn._xlws.FILTER($F$16:$F$23,($G$16:$G$23=$N56)*($F$16:$F$23&lt;=AR$51)))))),4),
_xlpm.Fundo,$L$8,
_xlpm.Ax,_xlfn.XLOOKUP(TRUE,($O8:AQ8&lt;&gt;""),$O$3:AQ$3,_xlpm.Fundo,,-1),
_xlpm.Bx,_xlfn.XLOOKUP(TRUE,(AS8:$AZ8&lt;&gt;""),AS$3:$AZ$3,_xlpm.Fundo,,1),
_xlpm.Cx,_xlfn.XLOOKUP(TRUE,($O8:AQ8&lt;&gt;""),$O8:AQ8,_xlpm.Fundo,,-1),
_xlpm.Dx,_xlfn.XLOOKUP(TRUE,(AS8:$AZ8&lt;&gt;""),AS8:$AZ8,_xlpm.Fundo,,1),
_xlpm.Xx,AR$3, _xlpm.Yx,PRODUCT(SUM(_xlpm.Dx,-_xlpm.Cx),1/SUM(_xlpm.Bx,-_xlpm.Ax))*SUM(_xlpm.Xx,-_xlpm.Ax)+_xlpm.Cx,
_xlpm.Ay,_xlfn.XLOOKUP(TRUE,(AR$4:AR7&lt;&gt;""),$N$4:$N7,_xlpm.Fundo,,-1),
_xlpm.By,_xlfn.XLOOKUP(TRUE,(AR9:AR$47&lt;&gt;""),$N9:$N$47,_xlpm.Fundo,,1),
_xlpm.Cy,_xlfn.XLOOKUP(TRUE,(AR$4:AR7&lt;&gt;""),AR$4:AR7,_xlpm.Fundo,,-1),
_xlpm.Dy,_xlfn.XLOOKUP(TRUE,(AR9:AR$47&lt;&gt;""),AR9:AR$47,_xlpm.Fundo,,1),
_xlpm.Xy,$N8, _xlpm.Yy,PRODUCT(SUM(_xlpm.Dy,-_xlpm.Cy),1/SUM(_xlpm.By,-_xlpm.Ay))*SUM(_xlpm.Xy,-_xlpm.Ay)+_xlpm.Cy,
_xlfn.IFS(IFERROR(ISODD(_xlpm.Borda),FALSE),_xlpm.Yy,
       IFERROR(ISEVEN(_xlpm.Borda),     FALSE),_xlpm.Yx,
      TRUE,"")))</f>
        <v>0.4</v>
      </c>
      <c r="AS56" s="120" cm="1">
        <f t="array" ref="AS56">IF(AS8&lt;&gt;"",AS8,
_xlfn.LET(_xlpm.Borda,
_xlfn.IFS(
AND(COUNT(_xlfn._xlws.FILTER($F$3:$F$15,$F$3:$F$15=AS$51))&gt;=2,
    _xlfn.MAXIFS($G$3:$G$15,$F$3:$F$15,AS$51)&gt;=$N56, _xlfn.MINIFS($G$3:$G$15,$F$3:$F$15,AS$51)&lt;=$N56),1,
AND(COUNT(_xlfn._xlws.FILTER($G$3:$G$15,$G$3:$G$15=$N56))&gt;=2,
    _xlfn.MAXIFS($F$3:$F$15,$G$3:$G$15,$N56)&gt;=AS$51, _xlfn.MINIFS($F$3:$F$15,$G$3:$G$15,$N56)&lt;=AS$51),2,
OR(COUNT(_xlfn._xlws.FILTER($F$16:$F$23,($F$16:$F$23=AS$51)*($G$16:$G$23=$N56)))=1,
        ISODD(COUNT(_xlfn._xlws.SORT(_xlfn._xlws.FILTER($G$16:$G$23,($F$16:$F$23=AS$51)*($G$16:$G$23&lt;=$N56)))))),3,
OR(COUNT(_xlfn._xlws.FILTER($F$16:$F$23,($F$16:$F$23=AS$51)*($G$16:$G$23=$N56)))=1,
        ISODD(COUNT(_xlfn._xlws.SORT(_xlfn._xlws.FILTER($F$16:$F$23,($G$16:$G$23=$N56)*($F$16:$F$23&lt;=AS$51)))))),4),
_xlpm.Fundo,$L$8,
_xlpm.Ax,_xlfn.XLOOKUP(TRUE,($O8:AR8&lt;&gt;""),$O$3:AR$3,_xlpm.Fundo,,-1),
_xlpm.Bx,_xlfn.XLOOKUP(TRUE,(AT8:$AZ8&lt;&gt;""),AT$3:$AZ$3,_xlpm.Fundo,,1),
_xlpm.Cx,_xlfn.XLOOKUP(TRUE,($O8:AR8&lt;&gt;""),$O8:AR8,_xlpm.Fundo,,-1),
_xlpm.Dx,_xlfn.XLOOKUP(TRUE,(AT8:$AZ8&lt;&gt;""),AT8:$AZ8,_xlpm.Fundo,,1),
_xlpm.Xx,AS$3, _xlpm.Yx,PRODUCT(SUM(_xlpm.Dx,-_xlpm.Cx),1/SUM(_xlpm.Bx,-_xlpm.Ax))*SUM(_xlpm.Xx,-_xlpm.Ax)+_xlpm.Cx,
_xlpm.Ay,_xlfn.XLOOKUP(TRUE,(AS$4:AS7&lt;&gt;""),$N$4:$N7,_xlpm.Fundo,,-1),
_xlpm.By,_xlfn.XLOOKUP(TRUE,(AS9:AS$47&lt;&gt;""),$N9:$N$47,_xlpm.Fundo,,1),
_xlpm.Cy,_xlfn.XLOOKUP(TRUE,(AS$4:AS7&lt;&gt;""),AS$4:AS7,_xlpm.Fundo,,-1),
_xlpm.Dy,_xlfn.XLOOKUP(TRUE,(AS9:AS$47&lt;&gt;""),AS9:AS$47,_xlpm.Fundo,,1),
_xlpm.Xy,$N8, _xlpm.Yy,PRODUCT(SUM(_xlpm.Dy,-_xlpm.Cy),1/SUM(_xlpm.By,-_xlpm.Ay))*SUM(_xlpm.Xy,-_xlpm.Ay)+_xlpm.Cy,
_xlfn.IFS(IFERROR(ISODD(_xlpm.Borda),FALSE),_xlpm.Yy,
       IFERROR(ISEVEN(_xlpm.Borda),     FALSE),_xlpm.Yx,
      TRUE,"")))</f>
        <v>0.4</v>
      </c>
      <c r="AT56" s="120" t="str" cm="1">
        <f t="array" ref="AT56">IF(AT8&lt;&gt;"",AT8,
_xlfn.LET(_xlpm.Borda,
_xlfn.IFS(
AND(COUNT(_xlfn._xlws.FILTER($F$3:$F$15,$F$3:$F$15=AT$51))&gt;=2,
    _xlfn.MAXIFS($G$3:$G$15,$F$3:$F$15,AT$51)&gt;=$N56, _xlfn.MINIFS($G$3:$G$15,$F$3:$F$15,AT$51)&lt;=$N56),1,
AND(COUNT(_xlfn._xlws.FILTER($G$3:$G$15,$G$3:$G$15=$N56))&gt;=2,
    _xlfn.MAXIFS($F$3:$F$15,$G$3:$G$15,$N56)&gt;=AT$51, _xlfn.MINIFS($F$3:$F$15,$G$3:$G$15,$N56)&lt;=AT$51),2,
OR(COUNT(_xlfn._xlws.FILTER($F$16:$F$23,($F$16:$F$23=AT$51)*($G$16:$G$23=$N56)))=1,
        ISODD(COUNT(_xlfn._xlws.SORT(_xlfn._xlws.FILTER($G$16:$G$23,($F$16:$F$23=AT$51)*($G$16:$G$23&lt;=$N56)))))),3,
OR(COUNT(_xlfn._xlws.FILTER($F$16:$F$23,($F$16:$F$23=AT$51)*($G$16:$G$23=$N56)))=1,
        ISODD(COUNT(_xlfn._xlws.SORT(_xlfn._xlws.FILTER($F$16:$F$23,($G$16:$G$23=$N56)*($F$16:$F$23&lt;=AT$51)))))),4),
_xlpm.Fundo,$L$8,
_xlpm.Ax,_xlfn.XLOOKUP(TRUE,($O8:AS8&lt;&gt;""),$O$3:AS$3,_xlpm.Fundo,,-1),
_xlpm.Bx,_xlfn.XLOOKUP(TRUE,(AZ8:$AZ8&lt;&gt;""),AZ$3:$AZ$3,_xlpm.Fundo,,1),
_xlpm.Cx,_xlfn.XLOOKUP(TRUE,($O8:AS8&lt;&gt;""),$O8:AS8,_xlpm.Fundo,,-1),
_xlpm.Dx,_xlfn.XLOOKUP(TRUE,(AZ8:$AZ8&lt;&gt;""),AZ8:$AZ8,_xlpm.Fundo,,1),
_xlpm.Xx,AT$3, _xlpm.Yx,PRODUCT(SUM(_xlpm.Dx,-_xlpm.Cx),1/SUM(_xlpm.Bx,-_xlpm.Ax))*SUM(_xlpm.Xx,-_xlpm.Ax)+_xlpm.Cx,
_xlpm.Ay,_xlfn.XLOOKUP(TRUE,(AT$4:AT7&lt;&gt;""),$N$4:$N7,_xlpm.Fundo,,-1),
_xlpm.By,_xlfn.XLOOKUP(TRUE,(AT9:AT$47&lt;&gt;""),$N9:$N$47,_xlpm.Fundo,,1),
_xlpm.Cy,_xlfn.XLOOKUP(TRUE,(AT$4:AT7&lt;&gt;""),AT$4:AT7,_xlpm.Fundo,,-1),
_xlpm.Dy,_xlfn.XLOOKUP(TRUE,(AT9:AT$47&lt;&gt;""),AT9:AT$47,_xlpm.Fundo,,1),
_xlpm.Xy,$N8, _xlpm.Yy,PRODUCT(SUM(_xlpm.Dy,-_xlpm.Cy),1/SUM(_xlpm.By,-_xlpm.Ay))*SUM(_xlpm.Xy,-_xlpm.Ay)+_xlpm.Cy,
_xlfn.IFS(IFERROR(ISODD(_xlpm.Borda),FALSE),_xlpm.Yy,
       IFERROR(ISEVEN(_xlpm.Borda),     FALSE),_xlpm.Yx,
      TRUE,"")))</f>
        <v/>
      </c>
      <c r="AU56" s="120" cm="1">
        <f t="array" ref="AU56">IF(AU8&lt;&gt;"",AU8,
_xlfn.LET(_xlpm.Borda,
_xlfn.IFS(
AND(COUNT(_xlfn._xlws.FILTER($F$3:$F$15,$F$3:$F$15=AU$51))&gt;=2,
    _xlfn.MAXIFS($G$3:$G$15,$F$3:$F$15,AU$51)&gt;=$N56, _xlfn.MINIFS($G$3:$G$15,$F$3:$F$15,AU$51)&lt;=$N56),1,
AND(COUNT(_xlfn._xlws.FILTER($G$3:$G$15,$G$3:$G$15=$N56))&gt;=2,
    _xlfn.MAXIFS($F$3:$F$15,$G$3:$G$15,$N56)&gt;=AU$51, _xlfn.MINIFS($F$3:$F$15,$G$3:$G$15,$N56)&lt;=AU$51),2,
OR(COUNT(_xlfn._xlws.FILTER($F$16:$F$23,($F$16:$F$23=AU$51)*($G$16:$G$23=$N56)))=1,
        ISODD(COUNT(_xlfn._xlws.SORT(_xlfn._xlws.FILTER($G$16:$G$23,($F$16:$F$23=AU$51)*($G$16:$G$23&lt;=$N56)))))),3,
OR(COUNT(_xlfn._xlws.FILTER($F$16:$F$23,($F$16:$F$23=AU$51)*($G$16:$G$23=$N56)))=1,
        ISODD(COUNT(_xlfn._xlws.SORT(_xlfn._xlws.FILTER($F$16:$F$23,($G$16:$G$23=$N56)*($F$16:$F$23&lt;=AU$51)))))),4),
_xlpm.Fundo,$L$8,
_xlpm.Ax,_xlfn.XLOOKUP(TRUE,($O8:AT8&lt;&gt;""),$O$3:AT$3,_xlpm.Fundo,,-1),
_xlpm.Bx,_xlfn.XLOOKUP(TRUE,($AZ8:BA8&lt;&gt;""),$AZ$3:BA$3,_xlpm.Fundo,,1),
_xlpm.Cx,_xlfn.XLOOKUP(TRUE,($O8:AT8&lt;&gt;""),$O8:AT8,_xlpm.Fundo,,-1),
_xlpm.Dx,_xlfn.XLOOKUP(TRUE,($AZ8:BA8&lt;&gt;""),$AZ8:BA8,_xlpm.Fundo,,1),
_xlpm.Xx,AU$3, _xlpm.Yx,PRODUCT(SUM(_xlpm.Dx,-_xlpm.Cx),1/SUM(_xlpm.Bx,-_xlpm.Ax))*SUM(_xlpm.Xx,-_xlpm.Ax)+_xlpm.Cx,
_xlpm.Ay,_xlfn.XLOOKUP(TRUE,(AU$4:AU7&lt;&gt;""),$N$4:$N7,_xlpm.Fundo,,-1),
_xlpm.By,_xlfn.XLOOKUP(TRUE,(AU9:AU$47&lt;&gt;""),$N9:$N$47,_xlpm.Fundo,,1),
_xlpm.Cy,_xlfn.XLOOKUP(TRUE,(AU$4:AU7&lt;&gt;""),AU$4:AU7,_xlpm.Fundo,,-1),
_xlpm.Dy,_xlfn.XLOOKUP(TRUE,(AU9:AU$47&lt;&gt;""),AU9:AU$47,_xlpm.Fundo,,1),
_xlpm.Xy,$N8, _xlpm.Yy,PRODUCT(SUM(_xlpm.Dy,-_xlpm.Cy),1/SUM(_xlpm.By,-_xlpm.Ay))*SUM(_xlpm.Xy,-_xlpm.Ay)+_xlpm.Cy,
_xlfn.IFS(IFERROR(ISODD(_xlpm.Borda),FALSE),_xlpm.Yy,
       IFERROR(ISEVEN(_xlpm.Borda),     FALSE),_xlpm.Yx,
      TRUE,"")))</f>
        <v>0.4</v>
      </c>
      <c r="AV56" s="120" cm="1">
        <f t="array" ref="AV56">IF(AV8&lt;&gt;"",AV8,
_xlfn.LET(_xlpm.Borda,
_xlfn.IFS(
AND(COUNT(_xlfn._xlws.FILTER($F$3:$F$15,$F$3:$F$15=AV$51))&gt;=2,
    _xlfn.MAXIFS($G$3:$G$15,$F$3:$F$15,AV$51)&gt;=$N56, _xlfn.MINIFS($G$3:$G$15,$F$3:$F$15,AV$51)&lt;=$N56),1,
AND(COUNT(_xlfn._xlws.FILTER($G$3:$G$15,$G$3:$G$15=$N56))&gt;=2,
    _xlfn.MAXIFS($F$3:$F$15,$G$3:$G$15,$N56)&gt;=AV$51, _xlfn.MINIFS($F$3:$F$15,$G$3:$G$15,$N56)&lt;=AV$51),2,
OR(COUNT(_xlfn._xlws.FILTER($F$16:$F$23,($F$16:$F$23=AV$51)*($G$16:$G$23=$N56)))=1,
        ISODD(COUNT(_xlfn._xlws.SORT(_xlfn._xlws.FILTER($G$16:$G$23,($F$16:$F$23=AV$51)*($G$16:$G$23&lt;=$N56)))))),3,
OR(COUNT(_xlfn._xlws.FILTER($F$16:$F$23,($F$16:$F$23=AV$51)*($G$16:$G$23=$N56)))=1,
        ISODD(COUNT(_xlfn._xlws.SORT(_xlfn._xlws.FILTER($F$16:$F$23,($G$16:$G$23=$N56)*($F$16:$F$23&lt;=AV$51)))))),4),
_xlpm.Fundo,$L$8,
_xlpm.Ax,_xlfn.XLOOKUP(TRUE,($O8:AU8&lt;&gt;""),$O$3:AU$3,_xlpm.Fundo,,-1),
_xlpm.Bx,_xlfn.XLOOKUP(TRUE,($AZ8:BB8&lt;&gt;""),$AZ$3:BB$3,_xlpm.Fundo,,1),
_xlpm.Cx,_xlfn.XLOOKUP(TRUE,($O8:AU8&lt;&gt;""),$O8:AU8,_xlpm.Fundo,,-1),
_xlpm.Dx,_xlfn.XLOOKUP(TRUE,($AZ8:BB8&lt;&gt;""),$AZ8:BB8,_xlpm.Fundo,,1),
_xlpm.Xx,AV$3, _xlpm.Yx,PRODUCT(SUM(_xlpm.Dx,-_xlpm.Cx),1/SUM(_xlpm.Bx,-_xlpm.Ax))*SUM(_xlpm.Xx,-_xlpm.Ax)+_xlpm.Cx,
_xlpm.Ay,_xlfn.XLOOKUP(TRUE,(AV$4:AV7&lt;&gt;""),$N$4:$N7,_xlpm.Fundo,,-1),
_xlpm.By,_xlfn.XLOOKUP(TRUE,(AV9:AV$47&lt;&gt;""),$N9:$N$47,_xlpm.Fundo,,1),
_xlpm.Cy,_xlfn.XLOOKUP(TRUE,(AV$4:AV7&lt;&gt;""),AV$4:AV7,_xlpm.Fundo,,-1),
_xlpm.Dy,_xlfn.XLOOKUP(TRUE,(AV9:AV$47&lt;&gt;""),AV9:AV$47,_xlpm.Fundo,,1),
_xlpm.Xy,$N8, _xlpm.Yy,PRODUCT(SUM(_xlpm.Dy,-_xlpm.Cy),1/SUM(_xlpm.By,-_xlpm.Ay))*SUM(_xlpm.Xy,-_xlpm.Ay)+_xlpm.Cy,
_xlfn.IFS(IFERROR(ISODD(_xlpm.Borda),FALSE),_xlpm.Yy,
       IFERROR(ISEVEN(_xlpm.Borda),     FALSE),_xlpm.Yx,
      TRUE,"")))</f>
        <v>-9</v>
      </c>
      <c r="AW56" s="120" cm="1">
        <f t="array" ref="AW56">IF(AW8&lt;&gt;"",AW8,
_xlfn.LET(_xlpm.Borda,
_xlfn.IFS(
AND(COUNT(_xlfn._xlws.FILTER($F$3:$F$15,$F$3:$F$15=AW$51))&gt;=2,
    _xlfn.MAXIFS($G$3:$G$15,$F$3:$F$15,AW$51)&gt;=$N56, _xlfn.MINIFS($G$3:$G$15,$F$3:$F$15,AW$51)&lt;=$N56),1,
AND(COUNT(_xlfn._xlws.FILTER($G$3:$G$15,$G$3:$G$15=$N56))&gt;=2,
    _xlfn.MAXIFS($F$3:$F$15,$G$3:$G$15,$N56)&gt;=AW$51, _xlfn.MINIFS($F$3:$F$15,$G$3:$G$15,$N56)&lt;=AW$51),2,
OR(COUNT(_xlfn._xlws.FILTER($F$16:$F$23,($F$16:$F$23=AW$51)*($G$16:$G$23=$N56)))=1,
        ISODD(COUNT(_xlfn._xlws.SORT(_xlfn._xlws.FILTER($G$16:$G$23,($F$16:$F$23=AW$51)*($G$16:$G$23&lt;=$N56)))))),3,
OR(COUNT(_xlfn._xlws.FILTER($F$16:$F$23,($F$16:$F$23=AW$51)*($G$16:$G$23=$N56)))=1,
        ISODD(COUNT(_xlfn._xlws.SORT(_xlfn._xlws.FILTER($F$16:$F$23,($G$16:$G$23=$N56)*($F$16:$F$23&lt;=AW$51)))))),4),
_xlpm.Fundo,$L$8,
_xlpm.Ax,_xlfn.XLOOKUP(TRUE,($O8:AV8&lt;&gt;""),$O$3:AV$3,_xlpm.Fundo,,-1),
_xlpm.Bx,_xlfn.XLOOKUP(TRUE,($AZ8:BC8&lt;&gt;""),$AZ$3:BC$3,_xlpm.Fundo,,1),
_xlpm.Cx,_xlfn.XLOOKUP(TRUE,($O8:AV8&lt;&gt;""),$O8:AV8,_xlpm.Fundo,,-1),
_xlpm.Dx,_xlfn.XLOOKUP(TRUE,($AZ8:BC8&lt;&gt;""),$AZ8:BC8,_xlpm.Fundo,,1),
_xlpm.Xx,AW$3, _xlpm.Yx,PRODUCT(SUM(_xlpm.Dx,-_xlpm.Cx),1/SUM(_xlpm.Bx,-_xlpm.Ax))*SUM(_xlpm.Xx,-_xlpm.Ax)+_xlpm.Cx,
_xlpm.Ay,_xlfn.XLOOKUP(TRUE,(AW$4:AW7&lt;&gt;""),$N$4:$N7,_xlpm.Fundo,,-1),
_xlpm.By,_xlfn.XLOOKUP(TRUE,(AW9:AW$47&lt;&gt;""),$N9:$N$47,_xlpm.Fundo,,1),
_xlpm.Cy,_xlfn.XLOOKUP(TRUE,(AW$4:AW7&lt;&gt;""),AW$4:AW7,_xlpm.Fundo,,-1),
_xlpm.Dy,_xlfn.XLOOKUP(TRUE,(AW9:AW$47&lt;&gt;""),AW9:AW$47,_xlpm.Fundo,,1),
_xlpm.Xy,$N8, _xlpm.Yy,PRODUCT(SUM(_xlpm.Dy,-_xlpm.Cy),1/SUM(_xlpm.By,-_xlpm.Ay))*SUM(_xlpm.Xy,-_xlpm.Ay)+_xlpm.Cy,
_xlfn.IFS(IFERROR(ISODD(_xlpm.Borda),FALSE),_xlpm.Yy,
       IFERROR(ISEVEN(_xlpm.Borda),     FALSE),_xlpm.Yx,
      TRUE,"")))</f>
        <v>-9</v>
      </c>
      <c r="AX56" s="98"/>
      <c r="AY56" s="98"/>
      <c r="AZ56" s="77"/>
      <c r="BA56" s="77"/>
      <c r="BB56" s="77"/>
      <c r="BC56" s="77"/>
      <c r="BD56" s="77"/>
      <c r="BE56" s="77"/>
      <c r="BF56" s="77"/>
      <c r="BG56" s="77"/>
      <c r="BH56" s="77"/>
    </row>
    <row r="57" spans="2:60" ht="20.100000000000001" customHeight="1" x14ac:dyDescent="0.3">
      <c r="B57" s="9" t="s">
        <v>465</v>
      </c>
      <c r="C57" s="17">
        <f t="shared" si="1"/>
        <v>49.675400000000003</v>
      </c>
      <c r="D57" s="18">
        <f t="shared" si="1"/>
        <v>105.0009</v>
      </c>
      <c r="E57" s="64">
        <f t="shared" si="1"/>
        <v>-9</v>
      </c>
      <c r="F57" s="17">
        <f t="shared" si="2"/>
        <v>6.65</v>
      </c>
      <c r="G57" s="18">
        <f t="shared" si="3"/>
        <v>-0.05</v>
      </c>
      <c r="H57" s="19">
        <f t="shared" si="4"/>
        <v>-9</v>
      </c>
      <c r="I57" s="8" t="str" cm="1">
        <f t="array" ref="I57">_xlfn.CONCAT(ROUND(F57:H57,2)&amp;", ")</f>
        <v xml:space="preserve">6.65, -0.05, -9, </v>
      </c>
      <c r="J57" s="8"/>
      <c r="L57"/>
      <c r="N57" s="31">
        <v>15.77</v>
      </c>
      <c r="O57" s="15"/>
      <c r="P57" s="120" cm="1">
        <f t="array" ref="P57">IF(P9&lt;&gt;"",P9,
_xlfn.LET(_xlpm.Borda,
_xlfn.IFS(
AND(COUNT(_xlfn._xlws.FILTER($F$3:$F$15,$F$3:$F$15=P$51))&gt;=2,
    _xlfn.MAXIFS($G$3:$G$15,$F$3:$F$15,P$51)&gt;=$N57, _xlfn.MINIFS($G$3:$G$15,$F$3:$F$15,P$51)&lt;=$N57),1,
AND(COUNT(_xlfn._xlws.FILTER($G$3:$G$15,$G$3:$G$15=$N57))&gt;=2,
    _xlfn.MAXIFS($F$3:$F$15,$G$3:$G$15,$N57)&gt;=P$51, _xlfn.MINIFS($F$3:$F$15,$G$3:$G$15,$N57)&lt;=P$51),2,
OR(COUNT(_xlfn._xlws.FILTER($F$16:$F$23,($F$16:$F$23=P$51)*($G$16:$G$23=$N57)))=1,
        ISODD(COUNT(_xlfn._xlws.SORT(_xlfn._xlws.FILTER($G$16:$G$23,($F$16:$F$23=P$51)*($G$16:$G$23&lt;=$N57)))))),3,
OR(COUNT(_xlfn._xlws.FILTER($F$16:$F$23,($F$16:$F$23=P$51)*($G$16:$G$23=$N57)))=1,
        ISODD(COUNT(_xlfn._xlws.SORT(_xlfn._xlws.FILTER($F$16:$F$23,($G$16:$G$23=$N57)*($F$16:$F$23&lt;=P$51)))))),4),
_xlpm.Fundo,$L$8,
_xlpm.Ax,_xlfn.XLOOKUP(TRUE,($O9:O9&lt;&gt;""),$O$3:O$3,_xlpm.Fundo,,-1),
_xlpm.Bx,_xlfn.XLOOKUP(TRUE,(Q9:$AZ9&lt;&gt;""),Q$3:$AZ$3,_xlpm.Fundo,,1),
_xlpm.Cx,_xlfn.XLOOKUP(TRUE,($O9:O9&lt;&gt;""),$O9:O9,_xlpm.Fundo,,-1),
_xlpm.Dx,_xlfn.XLOOKUP(TRUE,(Q9:$AZ9&lt;&gt;""),Q9:$AZ9,_xlpm.Fundo,,1),
_xlpm.Xx,P$3, _xlpm.Yx,PRODUCT(SUM(_xlpm.Dx,-_xlpm.Cx),1/SUM(_xlpm.Bx,-_xlpm.Ax))*SUM(_xlpm.Xx,-_xlpm.Ax)+_xlpm.Cx,
_xlpm.Ay,_xlfn.XLOOKUP(TRUE,(P$4:P8&lt;&gt;""),$N$4:$N8,_xlpm.Fundo,,-1),
_xlpm.By,_xlfn.XLOOKUP(TRUE,(P10:P$47&lt;&gt;""),$N10:$N$47,_xlpm.Fundo,,1),
_xlpm.Cy,_xlfn.XLOOKUP(TRUE,(P$4:P8&lt;&gt;""),P$4:P8,_xlpm.Fundo,,-1),
_xlpm.Dy,_xlfn.XLOOKUP(TRUE,(P10:P$47&lt;&gt;""),P10:P$47,_xlpm.Fundo,,1),
_xlpm.Xy,$N9, _xlpm.Yy,PRODUCT(SUM(_xlpm.Dy,-_xlpm.Cy),1/SUM(_xlpm.By,-_xlpm.Ay))*SUM(_xlpm.Xy,-_xlpm.Ay)+_xlpm.Cy,
_xlfn.IFS(IFERROR(ISODD(_xlpm.Borda),FALSE),_xlpm.Yy,
       IFERROR(ISEVEN(_xlpm.Borda),     FALSE),_xlpm.Yx,
      TRUE,"")))</f>
        <v>-9</v>
      </c>
      <c r="Q57" s="120" cm="1">
        <f t="array" ref="Q57">IF(Q9&lt;&gt;"",Q9,
_xlfn.LET(_xlpm.Borda,
_xlfn.IFS(
AND(COUNT(_xlfn._xlws.FILTER($F$3:$F$15,$F$3:$F$15=Q$51))&gt;=2,
    _xlfn.MAXIFS($G$3:$G$15,$F$3:$F$15,Q$51)&gt;=$N57, _xlfn.MINIFS($G$3:$G$15,$F$3:$F$15,Q$51)&lt;=$N57),1,
AND(COUNT(_xlfn._xlws.FILTER($G$3:$G$15,$G$3:$G$15=$N57))&gt;=2,
    _xlfn.MAXIFS($F$3:$F$15,$G$3:$G$15,$N57)&gt;=Q$51, _xlfn.MINIFS($F$3:$F$15,$G$3:$G$15,$N57)&lt;=Q$51),2,
OR(COUNT(_xlfn._xlws.FILTER($F$16:$F$23,($F$16:$F$23=Q$51)*($G$16:$G$23=$N57)))=1,
        ISODD(COUNT(_xlfn._xlws.SORT(_xlfn._xlws.FILTER($G$16:$G$23,($F$16:$F$23=Q$51)*($G$16:$G$23&lt;=$N57)))))),3,
OR(COUNT(_xlfn._xlws.FILTER($F$16:$F$23,($F$16:$F$23=Q$51)*($G$16:$G$23=$N57)))=1,
        ISODD(COUNT(_xlfn._xlws.SORT(_xlfn._xlws.FILTER($F$16:$F$23,($G$16:$G$23=$N57)*($F$16:$F$23&lt;=Q$51)))))),4),
_xlpm.Fundo,$L$8,
_xlpm.Ax,_xlfn.XLOOKUP(TRUE,($O9:P9&lt;&gt;""),$O$3:P$3,_xlpm.Fundo,,-1),
_xlpm.Bx,_xlfn.XLOOKUP(TRUE,(R9:$AZ9&lt;&gt;""),R$3:$AZ$3,_xlpm.Fundo,,1),
_xlpm.Cx,_xlfn.XLOOKUP(TRUE,($O9:P9&lt;&gt;""),$O9:P9,_xlpm.Fundo,,-1),
_xlpm.Dx,_xlfn.XLOOKUP(TRUE,(R9:$AZ9&lt;&gt;""),R9:$AZ9,_xlpm.Fundo,,1),
_xlpm.Xx,Q$3, _xlpm.Yx,PRODUCT(SUM(_xlpm.Dx,-_xlpm.Cx),1/SUM(_xlpm.Bx,-_xlpm.Ax))*SUM(_xlpm.Xx,-_xlpm.Ax)+_xlpm.Cx,
_xlpm.Ay,_xlfn.XLOOKUP(TRUE,(Q$4:Q8&lt;&gt;""),$N$4:$N8,_xlpm.Fundo,,-1),
_xlpm.By,_xlfn.XLOOKUP(TRUE,(Q10:Q$47&lt;&gt;""),$N10:$N$47,_xlpm.Fundo,,1),
_xlpm.Cy,_xlfn.XLOOKUP(TRUE,(Q$4:Q8&lt;&gt;""),Q$4:Q8,_xlpm.Fundo,,-1),
_xlpm.Dy,_xlfn.XLOOKUP(TRUE,(Q10:Q$47&lt;&gt;""),Q10:Q$47,_xlpm.Fundo,,1),
_xlpm.Xy,$N9, _xlpm.Yy,PRODUCT(SUM(_xlpm.Dy,-_xlpm.Cy),1/SUM(_xlpm.By,-_xlpm.Ay))*SUM(_xlpm.Xy,-_xlpm.Ay)+_xlpm.Cy,
_xlfn.IFS(IFERROR(ISODD(_xlpm.Borda),FALSE),_xlpm.Yy,
       IFERROR(ISEVEN(_xlpm.Borda),     FALSE),_xlpm.Yx,
      TRUE,"")))</f>
        <v>-9</v>
      </c>
      <c r="R57" s="120" cm="1">
        <f t="array" ref="R57">IF(R9&lt;&gt;"",R9,
_xlfn.LET(_xlpm.Borda,
_xlfn.IFS(
AND(COUNT(_xlfn._xlws.FILTER($F$3:$F$15,$F$3:$F$15=R$51))&gt;=2,
    _xlfn.MAXIFS($G$3:$G$15,$F$3:$F$15,R$51)&gt;=$N57, _xlfn.MINIFS($G$3:$G$15,$F$3:$F$15,R$51)&lt;=$N57),1,
AND(COUNT(_xlfn._xlws.FILTER($G$3:$G$15,$G$3:$G$15=$N57))&gt;=2,
    _xlfn.MAXIFS($F$3:$F$15,$G$3:$G$15,$N57)&gt;=R$51, _xlfn.MINIFS($F$3:$F$15,$G$3:$G$15,$N57)&lt;=R$51),2,
OR(COUNT(_xlfn._xlws.FILTER($F$16:$F$23,($F$16:$F$23=R$51)*($G$16:$G$23=$N57)))=1,
        ISODD(COUNT(_xlfn._xlws.SORT(_xlfn._xlws.FILTER($G$16:$G$23,($F$16:$F$23=R$51)*($G$16:$G$23&lt;=$N57)))))),3,
OR(COUNT(_xlfn._xlws.FILTER($F$16:$F$23,($F$16:$F$23=R$51)*($G$16:$G$23=$N57)))=1,
        ISODD(COUNT(_xlfn._xlws.SORT(_xlfn._xlws.FILTER($F$16:$F$23,($G$16:$G$23=$N57)*($F$16:$F$23&lt;=R$51)))))),4),
_xlpm.Fundo,$L$8,
_xlpm.Ax,_xlfn.XLOOKUP(TRUE,($O9:Q9&lt;&gt;""),$O$3:Q$3,_xlpm.Fundo,,-1),
_xlpm.Bx,_xlfn.XLOOKUP(TRUE,(S9:$AZ9&lt;&gt;""),S$3:$AZ$3,_xlpm.Fundo,,1),
_xlpm.Cx,_xlfn.XLOOKUP(TRUE,($O9:Q9&lt;&gt;""),$O9:Q9,_xlpm.Fundo,,-1),
_xlpm.Dx,_xlfn.XLOOKUP(TRUE,(S9:$AZ9&lt;&gt;""),S9:$AZ9,_xlpm.Fundo,,1),
_xlpm.Xx,R$3, _xlpm.Yx,PRODUCT(SUM(_xlpm.Dx,-_xlpm.Cx),1/SUM(_xlpm.Bx,-_xlpm.Ax))*SUM(_xlpm.Xx,-_xlpm.Ax)+_xlpm.Cx,
_xlpm.Ay,_xlfn.XLOOKUP(TRUE,(R$4:R8&lt;&gt;""),$N$4:$N8,_xlpm.Fundo,,-1),
_xlpm.By,_xlfn.XLOOKUP(TRUE,(R10:R$47&lt;&gt;""),$N10:$N$47,_xlpm.Fundo,,1),
_xlpm.Cy,_xlfn.XLOOKUP(TRUE,(R$4:R8&lt;&gt;""),R$4:R8,_xlpm.Fundo,,-1),
_xlpm.Dy,_xlfn.XLOOKUP(TRUE,(R10:R$47&lt;&gt;""),R10:R$47,_xlpm.Fundo,,1),
_xlpm.Xy,$N9, _xlpm.Yy,PRODUCT(SUM(_xlpm.Dy,-_xlpm.Cy),1/SUM(_xlpm.By,-_xlpm.Ay))*SUM(_xlpm.Xy,-_xlpm.Ay)+_xlpm.Cy,
_xlfn.IFS(IFERROR(ISODD(_xlpm.Borda),FALSE),_xlpm.Yy,
       IFERROR(ISEVEN(_xlpm.Borda),     FALSE),_xlpm.Yx,
      TRUE,"")))</f>
        <v>-9</v>
      </c>
      <c r="S57" s="120" t="str" cm="1">
        <f t="array" ref="S57">IF(S9&lt;&gt;"",S9,
_xlfn.LET(_xlpm.Borda,
_xlfn.IFS(
AND(COUNT(_xlfn._xlws.FILTER($F$3:$F$15,$F$3:$F$15=S$51))&gt;=2,
    _xlfn.MAXIFS($G$3:$G$15,$F$3:$F$15,S$51)&gt;=$N57, _xlfn.MINIFS($G$3:$G$15,$F$3:$F$15,S$51)&lt;=$N57),1,
AND(COUNT(_xlfn._xlws.FILTER($G$3:$G$15,$G$3:$G$15=$N57))&gt;=2,
    _xlfn.MAXIFS($F$3:$F$15,$G$3:$G$15,$N57)&gt;=S$51, _xlfn.MINIFS($F$3:$F$15,$G$3:$G$15,$N57)&lt;=S$51),2,
OR(COUNT(_xlfn._xlws.FILTER($F$16:$F$23,($F$16:$F$23=S$51)*($G$16:$G$23=$N57)))=1,
        ISODD(COUNT(_xlfn._xlws.SORT(_xlfn._xlws.FILTER($G$16:$G$23,($F$16:$F$23=S$51)*($G$16:$G$23&lt;=$N57)))))),3,
OR(COUNT(_xlfn._xlws.FILTER($F$16:$F$23,($F$16:$F$23=S$51)*($G$16:$G$23=$N57)))=1,
        ISODD(COUNT(_xlfn._xlws.SORT(_xlfn._xlws.FILTER($F$16:$F$23,($G$16:$G$23=$N57)*($F$16:$F$23&lt;=S$51)))))),4),
_xlpm.Fundo,$L$8,
_xlpm.Ax,_xlfn.XLOOKUP(TRUE,($O9:R9&lt;&gt;""),$O$3:R$3,_xlpm.Fundo,,-1),
_xlpm.Bx,_xlfn.XLOOKUP(TRUE,(T9:$AZ9&lt;&gt;""),T$3:$AZ$3,_xlpm.Fundo,,1),
_xlpm.Cx,_xlfn.XLOOKUP(TRUE,($O9:R9&lt;&gt;""),$O9:R9,_xlpm.Fundo,,-1),
_xlpm.Dx,_xlfn.XLOOKUP(TRUE,(T9:$AZ9&lt;&gt;""),T9:$AZ9,_xlpm.Fundo,,1),
_xlpm.Xx,S$3, _xlpm.Yx,PRODUCT(SUM(_xlpm.Dx,-_xlpm.Cx),1/SUM(_xlpm.Bx,-_xlpm.Ax))*SUM(_xlpm.Xx,-_xlpm.Ax)+_xlpm.Cx,
_xlpm.Ay,_xlfn.XLOOKUP(TRUE,(S$4:S8&lt;&gt;""),$N$4:$N8,_xlpm.Fundo,,-1),
_xlpm.By,_xlfn.XLOOKUP(TRUE,(S10:S$47&lt;&gt;""),$N10:$N$47,_xlpm.Fundo,,1),
_xlpm.Cy,_xlfn.XLOOKUP(TRUE,(S$4:S8&lt;&gt;""),S$4:S8,_xlpm.Fundo,,-1),
_xlpm.Dy,_xlfn.XLOOKUP(TRUE,(S10:S$47&lt;&gt;""),S10:S$47,_xlpm.Fundo,,1),
_xlpm.Xy,$N9, _xlpm.Yy,PRODUCT(SUM(_xlpm.Dy,-_xlpm.Cy),1/SUM(_xlpm.By,-_xlpm.Ay))*SUM(_xlpm.Xy,-_xlpm.Ay)+_xlpm.Cy,
_xlfn.IFS(IFERROR(ISODD(_xlpm.Borda),FALSE),_xlpm.Yy,
       IFERROR(ISEVEN(_xlpm.Borda),     FALSE),_xlpm.Yx,
      TRUE,"")))</f>
        <v/>
      </c>
      <c r="T57" s="120" cm="1">
        <f t="array" ref="T57">IF(T9&lt;&gt;"",T9,
_xlfn.LET(_xlpm.Borda,
_xlfn.IFS(
AND(COUNT(_xlfn._xlws.FILTER($F$3:$F$15,$F$3:$F$15=T$51))&gt;=2,
    _xlfn.MAXIFS($G$3:$G$15,$F$3:$F$15,T$51)&gt;=$N57, _xlfn.MINIFS($G$3:$G$15,$F$3:$F$15,T$51)&lt;=$N57),1,
AND(COUNT(_xlfn._xlws.FILTER($G$3:$G$15,$G$3:$G$15=$N57))&gt;=2,
    _xlfn.MAXIFS($F$3:$F$15,$G$3:$G$15,$N57)&gt;=T$51, _xlfn.MINIFS($F$3:$F$15,$G$3:$G$15,$N57)&lt;=T$51),2,
OR(COUNT(_xlfn._xlws.FILTER($F$16:$F$23,($F$16:$F$23=T$51)*($G$16:$G$23=$N57)))=1,
        ISODD(COUNT(_xlfn._xlws.SORT(_xlfn._xlws.FILTER($G$16:$G$23,($F$16:$F$23=T$51)*($G$16:$G$23&lt;=$N57)))))),3,
OR(COUNT(_xlfn._xlws.FILTER($F$16:$F$23,($F$16:$F$23=T$51)*($G$16:$G$23=$N57)))=1,
        ISODD(COUNT(_xlfn._xlws.SORT(_xlfn._xlws.FILTER($F$16:$F$23,($G$16:$G$23=$N57)*($F$16:$F$23&lt;=T$51)))))),4),
_xlpm.Fundo,$L$8,
_xlpm.Ax,_xlfn.XLOOKUP(TRUE,($O9:S9&lt;&gt;""),$O$3:S$3,_xlpm.Fundo,,-1),
_xlpm.Bx,_xlfn.XLOOKUP(TRUE,(U9:$AZ9&lt;&gt;""),U$3:$AZ$3,_xlpm.Fundo,,1),
_xlpm.Cx,_xlfn.XLOOKUP(TRUE,($O9:S9&lt;&gt;""),$O9:S9,_xlpm.Fundo,,-1),
_xlpm.Dx,_xlfn.XLOOKUP(TRUE,(U9:$AZ9&lt;&gt;""),U9:$AZ9,_xlpm.Fundo,,1),
_xlpm.Xx,T$3, _xlpm.Yx,PRODUCT(SUM(_xlpm.Dx,-_xlpm.Cx),1/SUM(_xlpm.Bx,-_xlpm.Ax))*SUM(_xlpm.Xx,-_xlpm.Ax)+_xlpm.Cx,
_xlpm.Ay,_xlfn.XLOOKUP(TRUE,(T$4:T8&lt;&gt;""),$N$4:$N8,_xlpm.Fundo,,-1),
_xlpm.By,_xlfn.XLOOKUP(TRUE,(T10:T$47&lt;&gt;""),$N10:$N$47,_xlpm.Fundo,,1),
_xlpm.Cy,_xlfn.XLOOKUP(TRUE,(T$4:T8&lt;&gt;""),T$4:T8,_xlpm.Fundo,,-1),
_xlpm.Dy,_xlfn.XLOOKUP(TRUE,(T10:T$47&lt;&gt;""),T10:T$47,_xlpm.Fundo,,1),
_xlpm.Xy,$N9, _xlpm.Yy,PRODUCT(SUM(_xlpm.Dy,-_xlpm.Cy),1/SUM(_xlpm.By,-_xlpm.Ay))*SUM(_xlpm.Xy,-_xlpm.Ay)+_xlpm.Cy,
_xlfn.IFS(IFERROR(ISODD(_xlpm.Borda),FALSE),_xlpm.Yy,
       IFERROR(ISEVEN(_xlpm.Borda),     FALSE),_xlpm.Yx,
      TRUE,"")))</f>
        <v>-9</v>
      </c>
      <c r="U57" s="120" t="str" cm="1">
        <f t="array" ref="U57">IF(U9&lt;&gt;"",U9,
_xlfn.LET(_xlpm.Borda,
_xlfn.IFS(
AND(COUNT(_xlfn._xlws.FILTER($F$3:$F$15,$F$3:$F$15=U$51))&gt;=2,
    _xlfn.MAXIFS($G$3:$G$15,$F$3:$F$15,U$51)&gt;=$N57, _xlfn.MINIFS($G$3:$G$15,$F$3:$F$15,U$51)&lt;=$N57),1,
AND(COUNT(_xlfn._xlws.FILTER($G$3:$G$15,$G$3:$G$15=$N57))&gt;=2,
    _xlfn.MAXIFS($F$3:$F$15,$G$3:$G$15,$N57)&gt;=U$51, _xlfn.MINIFS($F$3:$F$15,$G$3:$G$15,$N57)&lt;=U$51),2,
OR(COUNT(_xlfn._xlws.FILTER($F$16:$F$23,($F$16:$F$23=U$51)*($G$16:$G$23=$N57)))=1,
        ISODD(COUNT(_xlfn._xlws.SORT(_xlfn._xlws.FILTER($G$16:$G$23,($F$16:$F$23=U$51)*($G$16:$G$23&lt;=$N57)))))),3,
OR(COUNT(_xlfn._xlws.FILTER($F$16:$F$23,($F$16:$F$23=U$51)*($G$16:$G$23=$N57)))=1,
        ISODD(COUNT(_xlfn._xlws.SORT(_xlfn._xlws.FILTER($F$16:$F$23,($G$16:$G$23=$N57)*($F$16:$F$23&lt;=U$51)))))),4),
_xlpm.Fundo,$L$8,
_xlpm.Ax,_xlfn.XLOOKUP(TRUE,($O9:T9&lt;&gt;""),$O$3:T$3,_xlpm.Fundo,,-1),
_xlpm.Bx,_xlfn.XLOOKUP(TRUE,(V9:$AZ9&lt;&gt;""),V$3:$AZ$3,_xlpm.Fundo,,1),
_xlpm.Cx,_xlfn.XLOOKUP(TRUE,($O9:T9&lt;&gt;""),$O9:T9,_xlpm.Fundo,,-1),
_xlpm.Dx,_xlfn.XLOOKUP(TRUE,(V9:$AZ9&lt;&gt;""),V9:$AZ9,_xlpm.Fundo,,1),
_xlpm.Xx,U$3, _xlpm.Yx,PRODUCT(SUM(_xlpm.Dx,-_xlpm.Cx),1/SUM(_xlpm.Bx,-_xlpm.Ax))*SUM(_xlpm.Xx,-_xlpm.Ax)+_xlpm.Cx,
_xlpm.Ay,_xlfn.XLOOKUP(TRUE,(U$4:U8&lt;&gt;""),$N$4:$N8,_xlpm.Fundo,,-1),
_xlpm.By,_xlfn.XLOOKUP(TRUE,(U10:U$47&lt;&gt;""),$N10:$N$47,_xlpm.Fundo,,1),
_xlpm.Cy,_xlfn.XLOOKUP(TRUE,(U$4:U8&lt;&gt;""),U$4:U8,_xlpm.Fundo,,-1),
_xlpm.Dy,_xlfn.XLOOKUP(TRUE,(U10:U$47&lt;&gt;""),U10:U$47,_xlpm.Fundo,,1),
_xlpm.Xy,$N9, _xlpm.Yy,PRODUCT(SUM(_xlpm.Dy,-_xlpm.Cy),1/SUM(_xlpm.By,-_xlpm.Ay))*SUM(_xlpm.Xy,-_xlpm.Ay)+_xlpm.Cy,
_xlfn.IFS(IFERROR(ISODD(_xlpm.Borda),FALSE),_xlpm.Yy,
       IFERROR(ISEVEN(_xlpm.Borda),     FALSE),_xlpm.Yx,
      TRUE,"")))</f>
        <v/>
      </c>
      <c r="V57" s="120" t="str" cm="1">
        <f t="array" ref="V57">IF(V9&lt;&gt;"",V9,
_xlfn.LET(_xlpm.Borda,
_xlfn.IFS(
AND(COUNT(_xlfn._xlws.FILTER($F$3:$F$15,$F$3:$F$15=V$51))&gt;=2,
    _xlfn.MAXIFS($G$3:$G$15,$F$3:$F$15,V$51)&gt;=$N57, _xlfn.MINIFS($G$3:$G$15,$F$3:$F$15,V$51)&lt;=$N57),1,
AND(COUNT(_xlfn._xlws.FILTER($G$3:$G$15,$G$3:$G$15=$N57))&gt;=2,
    _xlfn.MAXIFS($F$3:$F$15,$G$3:$G$15,$N57)&gt;=V$51, _xlfn.MINIFS($F$3:$F$15,$G$3:$G$15,$N57)&lt;=V$51),2,
OR(COUNT(_xlfn._xlws.FILTER($F$16:$F$23,($F$16:$F$23=V$51)*($G$16:$G$23=$N57)))=1,
        ISODD(COUNT(_xlfn._xlws.SORT(_xlfn._xlws.FILTER($G$16:$G$23,($F$16:$F$23=V$51)*($G$16:$G$23&lt;=$N57)))))),3,
OR(COUNT(_xlfn._xlws.FILTER($F$16:$F$23,($F$16:$F$23=V$51)*($G$16:$G$23=$N57)))=1,
        ISODD(COUNT(_xlfn._xlws.SORT(_xlfn._xlws.FILTER($F$16:$F$23,($G$16:$G$23=$N57)*($F$16:$F$23&lt;=V$51)))))),4),
_xlpm.Fundo,$L$8,
_xlpm.Ax,_xlfn.XLOOKUP(TRUE,($O9:U9&lt;&gt;""),$O$3:U$3,_xlpm.Fundo,,-1),
_xlpm.Bx,_xlfn.XLOOKUP(TRUE,(W9:$AZ9&lt;&gt;""),W$3:$AZ$3,_xlpm.Fundo,,1),
_xlpm.Cx,_xlfn.XLOOKUP(TRUE,($O9:U9&lt;&gt;""),$O9:U9,_xlpm.Fundo,,-1),
_xlpm.Dx,_xlfn.XLOOKUP(TRUE,(W9:$AZ9&lt;&gt;""),W9:$AZ9,_xlpm.Fundo,,1),
_xlpm.Xx,V$3, _xlpm.Yx,PRODUCT(SUM(_xlpm.Dx,-_xlpm.Cx),1/SUM(_xlpm.Bx,-_xlpm.Ax))*SUM(_xlpm.Xx,-_xlpm.Ax)+_xlpm.Cx,
_xlpm.Ay,_xlfn.XLOOKUP(TRUE,(V$4:V8&lt;&gt;""),$N$4:$N8,_xlpm.Fundo,,-1),
_xlpm.By,_xlfn.XLOOKUP(TRUE,(V10:V$47&lt;&gt;""),$N10:$N$47,_xlpm.Fundo,,1),
_xlpm.Cy,_xlfn.XLOOKUP(TRUE,(V$4:V8&lt;&gt;""),V$4:V8,_xlpm.Fundo,,-1),
_xlpm.Dy,_xlfn.XLOOKUP(TRUE,(V10:V$47&lt;&gt;""),V10:V$47,_xlpm.Fundo,,1),
_xlpm.Xy,$N9, _xlpm.Yy,PRODUCT(SUM(_xlpm.Dy,-_xlpm.Cy),1/SUM(_xlpm.By,-_xlpm.Ay))*SUM(_xlpm.Xy,-_xlpm.Ay)+_xlpm.Cy,
_xlfn.IFS(IFERROR(ISODD(_xlpm.Borda),FALSE),_xlpm.Yy,
       IFERROR(ISEVEN(_xlpm.Borda),     FALSE),_xlpm.Yx,
      TRUE,"")))</f>
        <v/>
      </c>
      <c r="W57" s="120" t="str" cm="1">
        <f t="array" ref="W57">IF(W9&lt;&gt;"",W9,
_xlfn.LET(_xlpm.Borda,
_xlfn.IFS(
AND(COUNT(_xlfn._xlws.FILTER($F$3:$F$15,$F$3:$F$15=W$51))&gt;=2,
    _xlfn.MAXIFS($G$3:$G$15,$F$3:$F$15,W$51)&gt;=$N57, _xlfn.MINIFS($G$3:$G$15,$F$3:$F$15,W$51)&lt;=$N57),1,
AND(COUNT(_xlfn._xlws.FILTER($G$3:$G$15,$G$3:$G$15=$N57))&gt;=2,
    _xlfn.MAXIFS($F$3:$F$15,$G$3:$G$15,$N57)&gt;=W$51, _xlfn.MINIFS($F$3:$F$15,$G$3:$G$15,$N57)&lt;=W$51),2,
OR(COUNT(_xlfn._xlws.FILTER($F$16:$F$23,($F$16:$F$23=W$51)*($G$16:$G$23=$N57)))=1,
        ISODD(COUNT(_xlfn._xlws.SORT(_xlfn._xlws.FILTER($G$16:$G$23,($F$16:$F$23=W$51)*($G$16:$G$23&lt;=$N57)))))),3,
OR(COUNT(_xlfn._xlws.FILTER($F$16:$F$23,($F$16:$F$23=W$51)*($G$16:$G$23=$N57)))=1,
        ISODD(COUNT(_xlfn._xlws.SORT(_xlfn._xlws.FILTER($F$16:$F$23,($G$16:$G$23=$N57)*($F$16:$F$23&lt;=W$51)))))),4),
_xlpm.Fundo,$L$8,
_xlpm.Ax,_xlfn.XLOOKUP(TRUE,($O9:V9&lt;&gt;""),$O$3:V$3,_xlpm.Fundo,,-1),
_xlpm.Bx,_xlfn.XLOOKUP(TRUE,(X9:$AZ9&lt;&gt;""),X$3:$AZ$3,_xlpm.Fundo,,1),
_xlpm.Cx,_xlfn.XLOOKUP(TRUE,($O9:V9&lt;&gt;""),$O9:V9,_xlpm.Fundo,,-1),
_xlpm.Dx,_xlfn.XLOOKUP(TRUE,(X9:$AZ9&lt;&gt;""),X9:$AZ9,_xlpm.Fundo,,1),
_xlpm.Xx,W$3, _xlpm.Yx,PRODUCT(SUM(_xlpm.Dx,-_xlpm.Cx),1/SUM(_xlpm.Bx,-_xlpm.Ax))*SUM(_xlpm.Xx,-_xlpm.Ax)+_xlpm.Cx,
_xlpm.Ay,_xlfn.XLOOKUP(TRUE,(W$4:W8&lt;&gt;""),$N$4:$N8,_xlpm.Fundo,,-1),
_xlpm.By,_xlfn.XLOOKUP(TRUE,(W10:W$47&lt;&gt;""),$N10:$N$47,_xlpm.Fundo,,1),
_xlpm.Cy,_xlfn.XLOOKUP(TRUE,(W$4:W8&lt;&gt;""),W$4:W8,_xlpm.Fundo,,-1),
_xlpm.Dy,_xlfn.XLOOKUP(TRUE,(W10:W$47&lt;&gt;""),W10:W$47,_xlpm.Fundo,,1),
_xlpm.Xy,$N9, _xlpm.Yy,PRODUCT(SUM(_xlpm.Dy,-_xlpm.Cy),1/SUM(_xlpm.By,-_xlpm.Ay))*SUM(_xlpm.Xy,-_xlpm.Ay)+_xlpm.Cy,
_xlfn.IFS(IFERROR(ISODD(_xlpm.Borda),FALSE),_xlpm.Yy,
       IFERROR(ISEVEN(_xlpm.Borda),     FALSE),_xlpm.Yx,
      TRUE,"")))</f>
        <v/>
      </c>
      <c r="X57" s="120" cm="1">
        <f t="array" ref="X57">IF(X9&lt;&gt;"",X9,
_xlfn.LET(_xlpm.Borda,
_xlfn.IFS(
AND(COUNT(_xlfn._xlws.FILTER($F$3:$F$15,$F$3:$F$15=X$51))&gt;=2,
    _xlfn.MAXIFS($G$3:$G$15,$F$3:$F$15,X$51)&gt;=$N57, _xlfn.MINIFS($G$3:$G$15,$F$3:$F$15,X$51)&lt;=$N57),1,
AND(COUNT(_xlfn._xlws.FILTER($G$3:$G$15,$G$3:$G$15=$N57))&gt;=2,
    _xlfn.MAXIFS($F$3:$F$15,$G$3:$G$15,$N57)&gt;=X$51, _xlfn.MINIFS($F$3:$F$15,$G$3:$G$15,$N57)&lt;=X$51),2,
OR(COUNT(_xlfn._xlws.FILTER($F$16:$F$23,($F$16:$F$23=X$51)*($G$16:$G$23=$N57)))=1,
        ISODD(COUNT(_xlfn._xlws.SORT(_xlfn._xlws.FILTER($G$16:$G$23,($F$16:$F$23=X$51)*($G$16:$G$23&lt;=$N57)))))),3,
OR(COUNT(_xlfn._xlws.FILTER($F$16:$F$23,($F$16:$F$23=X$51)*($G$16:$G$23=$N57)))=1,
        ISODD(COUNT(_xlfn._xlws.SORT(_xlfn._xlws.FILTER($F$16:$F$23,($G$16:$G$23=$N57)*($F$16:$F$23&lt;=X$51)))))),4),
_xlpm.Fundo,$L$8,
_xlpm.Ax,_xlfn.XLOOKUP(TRUE,($O9:W9&lt;&gt;""),$O$3:W$3,_xlpm.Fundo,,-1),
_xlpm.Bx,_xlfn.XLOOKUP(TRUE,(Y9:$AZ9&lt;&gt;""),Y$3:$AZ$3,_xlpm.Fundo,,1),
_xlpm.Cx,_xlfn.XLOOKUP(TRUE,($O9:W9&lt;&gt;""),$O9:W9,_xlpm.Fundo,,-1),
_xlpm.Dx,_xlfn.XLOOKUP(TRUE,(Y9:$AZ9&lt;&gt;""),Y9:$AZ9,_xlpm.Fundo,,1),
_xlpm.Xx,X$3, _xlpm.Yx,PRODUCT(SUM(_xlpm.Dx,-_xlpm.Cx),1/SUM(_xlpm.Bx,-_xlpm.Ax))*SUM(_xlpm.Xx,-_xlpm.Ax)+_xlpm.Cx,
_xlpm.Ay,_xlfn.XLOOKUP(TRUE,(X$4:X8&lt;&gt;""),$N$4:$N8,_xlpm.Fundo,,-1),
_xlpm.By,_xlfn.XLOOKUP(TRUE,(X10:X$47&lt;&gt;""),$N10:$N$47,_xlpm.Fundo,,1),
_xlpm.Cy,_xlfn.XLOOKUP(TRUE,(X$4:X8&lt;&gt;""),X$4:X8,_xlpm.Fundo,,-1),
_xlpm.Dy,_xlfn.XLOOKUP(TRUE,(X10:X$47&lt;&gt;""),X10:X$47,_xlpm.Fundo,,1),
_xlpm.Xy,$N9, _xlpm.Yy,PRODUCT(SUM(_xlpm.Dy,-_xlpm.Cy),1/SUM(_xlpm.By,-_xlpm.Ay))*SUM(_xlpm.Xy,-_xlpm.Ay)+_xlpm.Cy,
_xlfn.IFS(IFERROR(ISODD(_xlpm.Borda),FALSE),_xlpm.Yy,
       IFERROR(ISEVEN(_xlpm.Borda),     FALSE),_xlpm.Yx,
      TRUE,"")))</f>
        <v>-9</v>
      </c>
      <c r="Y57" s="120" t="str" cm="1">
        <f t="array" ref="Y57">IF(Y9&lt;&gt;"",Y9,
_xlfn.LET(_xlpm.Borda,
_xlfn.IFS(
AND(COUNT(_xlfn._xlws.FILTER($F$3:$F$15,$F$3:$F$15=Y$51))&gt;=2,
    _xlfn.MAXIFS($G$3:$G$15,$F$3:$F$15,Y$51)&gt;=$N57, _xlfn.MINIFS($G$3:$G$15,$F$3:$F$15,Y$51)&lt;=$N57),1,
AND(COUNT(_xlfn._xlws.FILTER($G$3:$G$15,$G$3:$G$15=$N57))&gt;=2,
    _xlfn.MAXIFS($F$3:$F$15,$G$3:$G$15,$N57)&gt;=Y$51, _xlfn.MINIFS($F$3:$F$15,$G$3:$G$15,$N57)&lt;=Y$51),2,
OR(COUNT(_xlfn._xlws.FILTER($F$16:$F$23,($F$16:$F$23=Y$51)*($G$16:$G$23=$N57)))=1,
        ISODD(COUNT(_xlfn._xlws.SORT(_xlfn._xlws.FILTER($G$16:$G$23,($F$16:$F$23=Y$51)*($G$16:$G$23&lt;=$N57)))))),3,
OR(COUNT(_xlfn._xlws.FILTER($F$16:$F$23,($F$16:$F$23=Y$51)*($G$16:$G$23=$N57)))=1,
        ISODD(COUNT(_xlfn._xlws.SORT(_xlfn._xlws.FILTER($F$16:$F$23,($G$16:$G$23=$N57)*($F$16:$F$23&lt;=Y$51)))))),4),
_xlpm.Fundo,$L$8,
_xlpm.Ax,_xlfn.XLOOKUP(TRUE,($O9:X9&lt;&gt;""),$O$3:X$3,_xlpm.Fundo,,-1),
_xlpm.Bx,_xlfn.XLOOKUP(TRUE,(Z9:$AZ9&lt;&gt;""),Z$3:$AZ$3,_xlpm.Fundo,,1),
_xlpm.Cx,_xlfn.XLOOKUP(TRUE,($O9:X9&lt;&gt;""),$O9:X9,_xlpm.Fundo,,-1),
_xlpm.Dx,_xlfn.XLOOKUP(TRUE,(Z9:$AZ9&lt;&gt;""),Z9:$AZ9,_xlpm.Fundo,,1),
_xlpm.Xx,Y$3, _xlpm.Yx,PRODUCT(SUM(_xlpm.Dx,-_xlpm.Cx),1/SUM(_xlpm.Bx,-_xlpm.Ax))*SUM(_xlpm.Xx,-_xlpm.Ax)+_xlpm.Cx,
_xlpm.Ay,_xlfn.XLOOKUP(TRUE,(Y$4:Y8&lt;&gt;""),$N$4:$N8,_xlpm.Fundo,,-1),
_xlpm.By,_xlfn.XLOOKUP(TRUE,(Y10:Y$47&lt;&gt;""),$N10:$N$47,_xlpm.Fundo,,1),
_xlpm.Cy,_xlfn.XLOOKUP(TRUE,(Y$4:Y8&lt;&gt;""),Y$4:Y8,_xlpm.Fundo,,-1),
_xlpm.Dy,_xlfn.XLOOKUP(TRUE,(Y10:Y$47&lt;&gt;""),Y10:Y$47,_xlpm.Fundo,,1),
_xlpm.Xy,$N9, _xlpm.Yy,PRODUCT(SUM(_xlpm.Dy,-_xlpm.Cy),1/SUM(_xlpm.By,-_xlpm.Ay))*SUM(_xlpm.Xy,-_xlpm.Ay)+_xlpm.Cy,
_xlfn.IFS(IFERROR(ISODD(_xlpm.Borda),FALSE),_xlpm.Yy,
       IFERROR(ISEVEN(_xlpm.Borda),     FALSE),_xlpm.Yx,
      TRUE,"")))</f>
        <v/>
      </c>
      <c r="Z57" s="120" t="str" cm="1">
        <f t="array" ref="Z57">IF(Z9&lt;&gt;"",Z9,
_xlfn.LET(_xlpm.Borda,
_xlfn.IFS(
AND(COUNT(_xlfn._xlws.FILTER($F$3:$F$15,$F$3:$F$15=Z$51))&gt;=2,
    _xlfn.MAXIFS($G$3:$G$15,$F$3:$F$15,Z$51)&gt;=$N57, _xlfn.MINIFS($G$3:$G$15,$F$3:$F$15,Z$51)&lt;=$N57),1,
AND(COUNT(_xlfn._xlws.FILTER($G$3:$G$15,$G$3:$G$15=$N57))&gt;=2,
    _xlfn.MAXIFS($F$3:$F$15,$G$3:$G$15,$N57)&gt;=Z$51, _xlfn.MINIFS($F$3:$F$15,$G$3:$G$15,$N57)&lt;=Z$51),2,
OR(COUNT(_xlfn._xlws.FILTER($F$16:$F$23,($F$16:$F$23=Z$51)*($G$16:$G$23=$N57)))=1,
        ISODD(COUNT(_xlfn._xlws.SORT(_xlfn._xlws.FILTER($G$16:$G$23,($F$16:$F$23=Z$51)*($G$16:$G$23&lt;=$N57)))))),3,
OR(COUNT(_xlfn._xlws.FILTER($F$16:$F$23,($F$16:$F$23=Z$51)*($G$16:$G$23=$N57)))=1,
        ISODD(COUNT(_xlfn._xlws.SORT(_xlfn._xlws.FILTER($F$16:$F$23,($G$16:$G$23=$N57)*($F$16:$F$23&lt;=Z$51)))))),4),
_xlpm.Fundo,$L$8,
_xlpm.Ax,_xlfn.XLOOKUP(TRUE,($O9:Y9&lt;&gt;""),$O$3:Y$3,_xlpm.Fundo,,-1),
_xlpm.Bx,_xlfn.XLOOKUP(TRUE,(AA9:$AZ9&lt;&gt;""),AA$3:$AZ$3,_xlpm.Fundo,,1),
_xlpm.Cx,_xlfn.XLOOKUP(TRUE,($O9:Y9&lt;&gt;""),$O9:Y9,_xlpm.Fundo,,-1),
_xlpm.Dx,_xlfn.XLOOKUP(TRUE,(AA9:$AZ9&lt;&gt;""),AA9:$AZ9,_xlpm.Fundo,,1),
_xlpm.Xx,Z$3, _xlpm.Yx,PRODUCT(SUM(_xlpm.Dx,-_xlpm.Cx),1/SUM(_xlpm.Bx,-_xlpm.Ax))*SUM(_xlpm.Xx,-_xlpm.Ax)+_xlpm.Cx,
_xlpm.Ay,_xlfn.XLOOKUP(TRUE,(Z$4:Z8&lt;&gt;""),$N$4:$N8,_xlpm.Fundo,,-1),
_xlpm.By,_xlfn.XLOOKUP(TRUE,(Z10:Z$47&lt;&gt;""),$N10:$N$47,_xlpm.Fundo,,1),
_xlpm.Cy,_xlfn.XLOOKUP(TRUE,(Z$4:Z8&lt;&gt;""),Z$4:Z8,_xlpm.Fundo,,-1),
_xlpm.Dy,_xlfn.XLOOKUP(TRUE,(Z10:Z$47&lt;&gt;""),Z10:Z$47,_xlpm.Fundo,,1),
_xlpm.Xy,$N9, _xlpm.Yy,PRODUCT(SUM(_xlpm.Dy,-_xlpm.Cy),1/SUM(_xlpm.By,-_xlpm.Ay))*SUM(_xlpm.Xy,-_xlpm.Ay)+_xlpm.Cy,
_xlfn.IFS(IFERROR(ISODD(_xlpm.Borda),FALSE),_xlpm.Yy,
       IFERROR(ISEVEN(_xlpm.Borda),     FALSE),_xlpm.Yx,
      TRUE,"")))</f>
        <v/>
      </c>
      <c r="AA57" s="120" cm="1">
        <f t="array" ref="AA57">IF(AA9&lt;&gt;"",AA9,
_xlfn.LET(_xlpm.Borda,
_xlfn.IFS(
AND(COUNT(_xlfn._xlws.FILTER($F$3:$F$15,$F$3:$F$15=AA$51))&gt;=2,
    _xlfn.MAXIFS($G$3:$G$15,$F$3:$F$15,AA$51)&gt;=$N57, _xlfn.MINIFS($G$3:$G$15,$F$3:$F$15,AA$51)&lt;=$N57),1,
AND(COUNT(_xlfn._xlws.FILTER($G$3:$G$15,$G$3:$G$15=$N57))&gt;=2,
    _xlfn.MAXIFS($F$3:$F$15,$G$3:$G$15,$N57)&gt;=AA$51, _xlfn.MINIFS($F$3:$F$15,$G$3:$G$15,$N57)&lt;=AA$51),2,
OR(COUNT(_xlfn._xlws.FILTER($F$16:$F$23,($F$16:$F$23=AA$51)*($G$16:$G$23=$N57)))=1,
        ISODD(COUNT(_xlfn._xlws.SORT(_xlfn._xlws.FILTER($G$16:$G$23,($F$16:$F$23=AA$51)*($G$16:$G$23&lt;=$N57)))))),3,
OR(COUNT(_xlfn._xlws.FILTER($F$16:$F$23,($F$16:$F$23=AA$51)*($G$16:$G$23=$N57)))=1,
        ISODD(COUNT(_xlfn._xlws.SORT(_xlfn._xlws.FILTER($F$16:$F$23,($G$16:$G$23=$N57)*($F$16:$F$23&lt;=AA$51)))))),4),
_xlpm.Fundo,$L$8,
_xlpm.Ax,_xlfn.XLOOKUP(TRUE,($O9:Z9&lt;&gt;""),$O$3:Z$3,_xlpm.Fundo,,-1),
_xlpm.Bx,_xlfn.XLOOKUP(TRUE,(AB9:$AZ9&lt;&gt;""),AB$3:$AZ$3,_xlpm.Fundo,,1),
_xlpm.Cx,_xlfn.XLOOKUP(TRUE,($O9:Z9&lt;&gt;""),$O9:Z9,_xlpm.Fundo,,-1),
_xlpm.Dx,_xlfn.XLOOKUP(TRUE,(AB9:$AZ9&lt;&gt;""),AB9:$AZ9,_xlpm.Fundo,,1),
_xlpm.Xx,AA$3, _xlpm.Yx,PRODUCT(SUM(_xlpm.Dx,-_xlpm.Cx),1/SUM(_xlpm.Bx,-_xlpm.Ax))*SUM(_xlpm.Xx,-_xlpm.Ax)+_xlpm.Cx,
_xlpm.Ay,_xlfn.XLOOKUP(TRUE,(AA$4:AA8&lt;&gt;""),$N$4:$N8,_xlpm.Fundo,,-1),
_xlpm.By,_xlfn.XLOOKUP(TRUE,(AA10:AA$47&lt;&gt;""),$N10:$N$47,_xlpm.Fundo,,1),
_xlpm.Cy,_xlfn.XLOOKUP(TRUE,(AA$4:AA8&lt;&gt;""),AA$4:AA8,_xlpm.Fundo,,-1),
_xlpm.Dy,_xlfn.XLOOKUP(TRUE,(AA10:AA$47&lt;&gt;""),AA10:AA$47,_xlpm.Fundo,,1),
_xlpm.Xy,$N9, _xlpm.Yy,PRODUCT(SUM(_xlpm.Dy,-_xlpm.Cy),1/SUM(_xlpm.By,-_xlpm.Ay))*SUM(_xlpm.Xy,-_xlpm.Ay)+_xlpm.Cy,
_xlfn.IFS(IFERROR(ISODD(_xlpm.Borda),FALSE),_xlpm.Yy,
       IFERROR(ISEVEN(_xlpm.Borda),     FALSE),_xlpm.Yx,
      TRUE,"")))</f>
        <v>-9</v>
      </c>
      <c r="AB57" s="120" t="str" cm="1">
        <f t="array" ref="AB57">IF(AB9&lt;&gt;"",AB9,
_xlfn.LET(_xlpm.Borda,
_xlfn.IFS(
AND(COUNT(_xlfn._xlws.FILTER($F$3:$F$15,$F$3:$F$15=AB$51))&gt;=2,
    _xlfn.MAXIFS($G$3:$G$15,$F$3:$F$15,AB$51)&gt;=$N57, _xlfn.MINIFS($G$3:$G$15,$F$3:$F$15,AB$51)&lt;=$N57),1,
AND(COUNT(_xlfn._xlws.FILTER($G$3:$G$15,$G$3:$G$15=$N57))&gt;=2,
    _xlfn.MAXIFS($F$3:$F$15,$G$3:$G$15,$N57)&gt;=AB$51, _xlfn.MINIFS($F$3:$F$15,$G$3:$G$15,$N57)&lt;=AB$51),2,
OR(COUNT(_xlfn._xlws.FILTER($F$16:$F$23,($F$16:$F$23=AB$51)*($G$16:$G$23=$N57)))=1,
        ISODD(COUNT(_xlfn._xlws.SORT(_xlfn._xlws.FILTER($G$16:$G$23,($F$16:$F$23=AB$51)*($G$16:$G$23&lt;=$N57)))))),3,
OR(COUNT(_xlfn._xlws.FILTER($F$16:$F$23,($F$16:$F$23=AB$51)*($G$16:$G$23=$N57)))=1,
        ISODD(COUNT(_xlfn._xlws.SORT(_xlfn._xlws.FILTER($F$16:$F$23,($G$16:$G$23=$N57)*($F$16:$F$23&lt;=AB$51)))))),4),
_xlpm.Fundo,$L$8,
_xlpm.Ax,_xlfn.XLOOKUP(TRUE,($O9:AA9&lt;&gt;""),$O$3:AA$3,_xlpm.Fundo,,-1),
_xlpm.Bx,_xlfn.XLOOKUP(TRUE,(AC9:$AZ9&lt;&gt;""),AC$3:$AZ$3,_xlpm.Fundo,,1),
_xlpm.Cx,_xlfn.XLOOKUP(TRUE,($O9:AA9&lt;&gt;""),$O9:AA9,_xlpm.Fundo,,-1),
_xlpm.Dx,_xlfn.XLOOKUP(TRUE,(AC9:$AZ9&lt;&gt;""),AC9:$AZ9,_xlpm.Fundo,,1),
_xlpm.Xx,AB$3, _xlpm.Yx,PRODUCT(SUM(_xlpm.Dx,-_xlpm.Cx),1/SUM(_xlpm.Bx,-_xlpm.Ax))*SUM(_xlpm.Xx,-_xlpm.Ax)+_xlpm.Cx,
_xlpm.Ay,_xlfn.XLOOKUP(TRUE,(AB$4:AB8&lt;&gt;""),$N$4:$N8,_xlpm.Fundo,,-1),
_xlpm.By,_xlfn.XLOOKUP(TRUE,(AB10:AB$47&lt;&gt;""),$N10:$N$47,_xlpm.Fundo,,1),
_xlpm.Cy,_xlfn.XLOOKUP(TRUE,(AB$4:AB8&lt;&gt;""),AB$4:AB8,_xlpm.Fundo,,-1),
_xlpm.Dy,_xlfn.XLOOKUP(TRUE,(AB10:AB$47&lt;&gt;""),AB10:AB$47,_xlpm.Fundo,,1),
_xlpm.Xy,$N9, _xlpm.Yy,PRODUCT(SUM(_xlpm.Dy,-_xlpm.Cy),1/SUM(_xlpm.By,-_xlpm.Ay))*SUM(_xlpm.Xy,-_xlpm.Ay)+_xlpm.Cy,
_xlfn.IFS(IFERROR(ISODD(_xlpm.Borda),FALSE),_xlpm.Yy,
       IFERROR(ISEVEN(_xlpm.Borda),     FALSE),_xlpm.Yx,
      TRUE,"")))</f>
        <v/>
      </c>
      <c r="AC57" s="120" t="str" cm="1">
        <f t="array" ref="AC57">IF(AC9&lt;&gt;"",AC9,
_xlfn.LET(_xlpm.Borda,
_xlfn.IFS(
AND(COUNT(_xlfn._xlws.FILTER($F$3:$F$15,$F$3:$F$15=AC$51))&gt;=2,
    _xlfn.MAXIFS($G$3:$G$15,$F$3:$F$15,AC$51)&gt;=$N57, _xlfn.MINIFS($G$3:$G$15,$F$3:$F$15,AC$51)&lt;=$N57),1,
AND(COUNT(_xlfn._xlws.FILTER($G$3:$G$15,$G$3:$G$15=$N57))&gt;=2,
    _xlfn.MAXIFS($F$3:$F$15,$G$3:$G$15,$N57)&gt;=AC$51, _xlfn.MINIFS($F$3:$F$15,$G$3:$G$15,$N57)&lt;=AC$51),2,
OR(COUNT(_xlfn._xlws.FILTER($F$16:$F$23,($F$16:$F$23=AC$51)*($G$16:$G$23=$N57)))=1,
        ISODD(COUNT(_xlfn._xlws.SORT(_xlfn._xlws.FILTER($G$16:$G$23,($F$16:$F$23=AC$51)*($G$16:$G$23&lt;=$N57)))))),3,
OR(COUNT(_xlfn._xlws.FILTER($F$16:$F$23,($F$16:$F$23=AC$51)*($G$16:$G$23=$N57)))=1,
        ISODD(COUNT(_xlfn._xlws.SORT(_xlfn._xlws.FILTER($F$16:$F$23,($G$16:$G$23=$N57)*($F$16:$F$23&lt;=AC$51)))))),4),
_xlpm.Fundo,$L$8,
_xlpm.Ax,_xlfn.XLOOKUP(TRUE,($O9:AB9&lt;&gt;""),$O$3:AB$3,_xlpm.Fundo,,-1),
_xlpm.Bx,_xlfn.XLOOKUP(TRUE,(AD9:$AZ9&lt;&gt;""),AD$3:$AZ$3,_xlpm.Fundo,,1),
_xlpm.Cx,_xlfn.XLOOKUP(TRUE,($O9:AB9&lt;&gt;""),$O9:AB9,_xlpm.Fundo,,-1),
_xlpm.Dx,_xlfn.XLOOKUP(TRUE,(AD9:$AZ9&lt;&gt;""),AD9:$AZ9,_xlpm.Fundo,,1),
_xlpm.Xx,AC$3, _xlpm.Yx,PRODUCT(SUM(_xlpm.Dx,-_xlpm.Cx),1/SUM(_xlpm.Bx,-_xlpm.Ax))*SUM(_xlpm.Xx,-_xlpm.Ax)+_xlpm.Cx,
_xlpm.Ay,_xlfn.XLOOKUP(TRUE,(AC$4:AC8&lt;&gt;""),$N$4:$N8,_xlpm.Fundo,,-1),
_xlpm.By,_xlfn.XLOOKUP(TRUE,(AC10:AC$47&lt;&gt;""),$N10:$N$47,_xlpm.Fundo,,1),
_xlpm.Cy,_xlfn.XLOOKUP(TRUE,(AC$4:AC8&lt;&gt;""),AC$4:AC8,_xlpm.Fundo,,-1),
_xlpm.Dy,_xlfn.XLOOKUP(TRUE,(AC10:AC$47&lt;&gt;""),AC10:AC$47,_xlpm.Fundo,,1),
_xlpm.Xy,$N9, _xlpm.Yy,PRODUCT(SUM(_xlpm.Dy,-_xlpm.Cy),1/SUM(_xlpm.By,-_xlpm.Ay))*SUM(_xlpm.Xy,-_xlpm.Ay)+_xlpm.Cy,
_xlfn.IFS(IFERROR(ISODD(_xlpm.Borda),FALSE),_xlpm.Yy,
       IFERROR(ISEVEN(_xlpm.Borda),     FALSE),_xlpm.Yx,
      TRUE,"")))</f>
        <v/>
      </c>
      <c r="AD57" s="120" t="str" cm="1">
        <f t="array" ref="AD57">IF(AD9&lt;&gt;"",AD9,
_xlfn.LET(_xlpm.Borda,
_xlfn.IFS(
AND(COUNT(_xlfn._xlws.FILTER($F$3:$F$15,$F$3:$F$15=AD$51))&gt;=2,
    _xlfn.MAXIFS($G$3:$G$15,$F$3:$F$15,AD$51)&gt;=$N57, _xlfn.MINIFS($G$3:$G$15,$F$3:$F$15,AD$51)&lt;=$N57),1,
AND(COUNT(_xlfn._xlws.FILTER($G$3:$G$15,$G$3:$G$15=$N57))&gt;=2,
    _xlfn.MAXIFS($F$3:$F$15,$G$3:$G$15,$N57)&gt;=AD$51, _xlfn.MINIFS($F$3:$F$15,$G$3:$G$15,$N57)&lt;=AD$51),2,
OR(COUNT(_xlfn._xlws.FILTER($F$16:$F$23,($F$16:$F$23=AD$51)*($G$16:$G$23=$N57)))=1,
        ISODD(COUNT(_xlfn._xlws.SORT(_xlfn._xlws.FILTER($G$16:$G$23,($F$16:$F$23=AD$51)*($G$16:$G$23&lt;=$N57)))))),3,
OR(COUNT(_xlfn._xlws.FILTER($F$16:$F$23,($F$16:$F$23=AD$51)*($G$16:$G$23=$N57)))=1,
        ISODD(COUNT(_xlfn._xlws.SORT(_xlfn._xlws.FILTER($F$16:$F$23,($G$16:$G$23=$N57)*($F$16:$F$23&lt;=AD$51)))))),4),
_xlpm.Fundo,$L$8,
_xlpm.Ax,_xlfn.XLOOKUP(TRUE,($O9:AC9&lt;&gt;""),$O$3:AC$3,_xlpm.Fundo,,-1),
_xlpm.Bx,_xlfn.XLOOKUP(TRUE,(AE9:$AZ9&lt;&gt;""),AE$3:$AZ$3,_xlpm.Fundo,,1),
_xlpm.Cx,_xlfn.XLOOKUP(TRUE,($O9:AC9&lt;&gt;""),$O9:AC9,_xlpm.Fundo,,-1),
_xlpm.Dx,_xlfn.XLOOKUP(TRUE,(AE9:$AZ9&lt;&gt;""),AE9:$AZ9,_xlpm.Fundo,,1),
_xlpm.Xx,AD$3, _xlpm.Yx,PRODUCT(SUM(_xlpm.Dx,-_xlpm.Cx),1/SUM(_xlpm.Bx,-_xlpm.Ax))*SUM(_xlpm.Xx,-_xlpm.Ax)+_xlpm.Cx,
_xlpm.Ay,_xlfn.XLOOKUP(TRUE,(AD$4:AD8&lt;&gt;""),$N$4:$N8,_xlpm.Fundo,,-1),
_xlpm.By,_xlfn.XLOOKUP(TRUE,(AD10:AD$47&lt;&gt;""),$N10:$N$47,_xlpm.Fundo,,1),
_xlpm.Cy,_xlfn.XLOOKUP(TRUE,(AD$4:AD8&lt;&gt;""),AD$4:AD8,_xlpm.Fundo,,-1),
_xlpm.Dy,_xlfn.XLOOKUP(TRUE,(AD10:AD$47&lt;&gt;""),AD10:AD$47,_xlpm.Fundo,,1),
_xlpm.Xy,$N9, _xlpm.Yy,PRODUCT(SUM(_xlpm.Dy,-_xlpm.Cy),1/SUM(_xlpm.By,-_xlpm.Ay))*SUM(_xlpm.Xy,-_xlpm.Ay)+_xlpm.Cy,
_xlfn.IFS(IFERROR(ISODD(_xlpm.Borda),FALSE),_xlpm.Yy,
       IFERROR(ISEVEN(_xlpm.Borda),     FALSE),_xlpm.Yx,
      TRUE,"")))</f>
        <v/>
      </c>
      <c r="AE57" s="120" cm="1">
        <f t="array" ref="AE57">IF(AE9&lt;&gt;"",AE9,
_xlfn.LET(_xlpm.Borda,
_xlfn.IFS(
AND(COUNT(_xlfn._xlws.FILTER($F$3:$F$15,$F$3:$F$15=AE$51))&gt;=2,
    _xlfn.MAXIFS($G$3:$G$15,$F$3:$F$15,AE$51)&gt;=$N57, _xlfn.MINIFS($G$3:$G$15,$F$3:$F$15,AE$51)&lt;=$N57),1,
AND(COUNT(_xlfn._xlws.FILTER($G$3:$G$15,$G$3:$G$15=$N57))&gt;=2,
    _xlfn.MAXIFS($F$3:$F$15,$G$3:$G$15,$N57)&gt;=AE$51, _xlfn.MINIFS($F$3:$F$15,$G$3:$G$15,$N57)&lt;=AE$51),2,
OR(COUNT(_xlfn._xlws.FILTER($F$16:$F$23,($F$16:$F$23=AE$51)*($G$16:$G$23=$N57)))=1,
        ISODD(COUNT(_xlfn._xlws.SORT(_xlfn._xlws.FILTER($G$16:$G$23,($F$16:$F$23=AE$51)*($G$16:$G$23&lt;=$N57)))))),3,
OR(COUNT(_xlfn._xlws.FILTER($F$16:$F$23,($F$16:$F$23=AE$51)*($G$16:$G$23=$N57)))=1,
        ISODD(COUNT(_xlfn._xlws.SORT(_xlfn._xlws.FILTER($F$16:$F$23,($G$16:$G$23=$N57)*($F$16:$F$23&lt;=AE$51)))))),4),
_xlpm.Fundo,$L$8,
_xlpm.Ax,_xlfn.XLOOKUP(TRUE,($O9:AD9&lt;&gt;""),$O$3:AD$3,_xlpm.Fundo,,-1),
_xlpm.Bx,_xlfn.XLOOKUP(TRUE,(AF9:$AZ9&lt;&gt;""),AF$3:$AZ$3,_xlpm.Fundo,,1),
_xlpm.Cx,_xlfn.XLOOKUP(TRUE,($O9:AD9&lt;&gt;""),$O9:AD9,_xlpm.Fundo,,-1),
_xlpm.Dx,_xlfn.XLOOKUP(TRUE,(AF9:$AZ9&lt;&gt;""),AF9:$AZ9,_xlpm.Fundo,,1),
_xlpm.Xx,AE$3, _xlpm.Yx,PRODUCT(SUM(_xlpm.Dx,-_xlpm.Cx),1/SUM(_xlpm.Bx,-_xlpm.Ax))*SUM(_xlpm.Xx,-_xlpm.Ax)+_xlpm.Cx,
_xlpm.Ay,_xlfn.XLOOKUP(TRUE,(AE$4:AE8&lt;&gt;""),$N$4:$N8,_xlpm.Fundo,,-1),
_xlpm.By,_xlfn.XLOOKUP(TRUE,(AE10:AE$47&lt;&gt;""),$N10:$N$47,_xlpm.Fundo,,1),
_xlpm.Cy,_xlfn.XLOOKUP(TRUE,(AE$4:AE8&lt;&gt;""),AE$4:AE8,_xlpm.Fundo,,-1),
_xlpm.Dy,_xlfn.XLOOKUP(TRUE,(AE10:AE$47&lt;&gt;""),AE10:AE$47,_xlpm.Fundo,,1),
_xlpm.Xy,$N9, _xlpm.Yy,PRODUCT(SUM(_xlpm.Dy,-_xlpm.Cy),1/SUM(_xlpm.By,-_xlpm.Ay))*SUM(_xlpm.Xy,-_xlpm.Ay)+_xlpm.Cy,
_xlfn.IFS(IFERROR(ISODD(_xlpm.Borda),FALSE),_xlpm.Yy,
       IFERROR(ISEVEN(_xlpm.Borda),     FALSE),_xlpm.Yx,
      TRUE,"")))</f>
        <v>-9</v>
      </c>
      <c r="AF57" s="120" cm="1">
        <f t="array" ref="AF57">IF(AF9&lt;&gt;"",AF9,
_xlfn.LET(_xlpm.Borda,
_xlfn.IFS(
AND(COUNT(_xlfn._xlws.FILTER($F$3:$F$15,$F$3:$F$15=AF$51))&gt;=2,
    _xlfn.MAXIFS($G$3:$G$15,$F$3:$F$15,AF$51)&gt;=$N57, _xlfn.MINIFS($G$3:$G$15,$F$3:$F$15,AF$51)&lt;=$N57),1,
AND(COUNT(_xlfn._xlws.FILTER($G$3:$G$15,$G$3:$G$15=$N57))&gt;=2,
    _xlfn.MAXIFS($F$3:$F$15,$G$3:$G$15,$N57)&gt;=AF$51, _xlfn.MINIFS($F$3:$F$15,$G$3:$G$15,$N57)&lt;=AF$51),2,
OR(COUNT(_xlfn._xlws.FILTER($F$16:$F$23,($F$16:$F$23=AF$51)*($G$16:$G$23=$N57)))=1,
        ISODD(COUNT(_xlfn._xlws.SORT(_xlfn._xlws.FILTER($G$16:$G$23,($F$16:$F$23=AF$51)*($G$16:$G$23&lt;=$N57)))))),3,
OR(COUNT(_xlfn._xlws.FILTER($F$16:$F$23,($F$16:$F$23=AF$51)*($G$16:$G$23=$N57)))=1,
        ISODD(COUNT(_xlfn._xlws.SORT(_xlfn._xlws.FILTER($F$16:$F$23,($G$16:$G$23=$N57)*($F$16:$F$23&lt;=AF$51)))))),4),
_xlpm.Fundo,$L$8,
_xlpm.Ax,_xlfn.XLOOKUP(TRUE,($O9:AE9&lt;&gt;""),$O$3:AE$3,_xlpm.Fundo,,-1),
_xlpm.Bx,_xlfn.XLOOKUP(TRUE,(AG9:$AZ9&lt;&gt;""),AG$3:$AZ$3,_xlpm.Fundo,,1),
_xlpm.Cx,_xlfn.XLOOKUP(TRUE,($O9:AE9&lt;&gt;""),$O9:AE9,_xlpm.Fundo,,-1),
_xlpm.Dx,_xlfn.XLOOKUP(TRUE,(AG9:$AZ9&lt;&gt;""),AG9:$AZ9,_xlpm.Fundo,,1),
_xlpm.Xx,AF$3, _xlpm.Yx,PRODUCT(SUM(_xlpm.Dx,-_xlpm.Cx),1/SUM(_xlpm.Bx,-_xlpm.Ax))*SUM(_xlpm.Xx,-_xlpm.Ax)+_xlpm.Cx,
_xlpm.Ay,_xlfn.XLOOKUP(TRUE,(AF$4:AF8&lt;&gt;""),$N$4:$N8,_xlpm.Fundo,,-1),
_xlpm.By,_xlfn.XLOOKUP(TRUE,(AF10:AF$47&lt;&gt;""),$N10:$N$47,_xlpm.Fundo,,1),
_xlpm.Cy,_xlfn.XLOOKUP(TRUE,(AF$4:AF8&lt;&gt;""),AF$4:AF8,_xlpm.Fundo,,-1),
_xlpm.Dy,_xlfn.XLOOKUP(TRUE,(AF10:AF$47&lt;&gt;""),AF10:AF$47,_xlpm.Fundo,,1),
_xlpm.Xy,$N9, _xlpm.Yy,PRODUCT(SUM(_xlpm.Dy,-_xlpm.Cy),1/SUM(_xlpm.By,-_xlpm.Ay))*SUM(_xlpm.Xy,-_xlpm.Ay)+_xlpm.Cy,
_xlfn.IFS(IFERROR(ISODD(_xlpm.Borda),FALSE),_xlpm.Yy,
       IFERROR(ISEVEN(_xlpm.Borda),     FALSE),_xlpm.Yx,
      TRUE,"")))</f>
        <v>-9</v>
      </c>
      <c r="AG57" s="120" cm="1">
        <f t="array" ref="AG57">IF(AG9&lt;&gt;"",AG9,
_xlfn.LET(_xlpm.Borda,
_xlfn.IFS(
AND(COUNT(_xlfn._xlws.FILTER($F$3:$F$15,$F$3:$F$15=AG$51))&gt;=2,
    _xlfn.MAXIFS($G$3:$G$15,$F$3:$F$15,AG$51)&gt;=$N57, _xlfn.MINIFS($G$3:$G$15,$F$3:$F$15,AG$51)&lt;=$N57),1,
AND(COUNT(_xlfn._xlws.FILTER($G$3:$G$15,$G$3:$G$15=$N57))&gt;=2,
    _xlfn.MAXIFS($F$3:$F$15,$G$3:$G$15,$N57)&gt;=AG$51, _xlfn.MINIFS($F$3:$F$15,$G$3:$G$15,$N57)&lt;=AG$51),2,
OR(COUNT(_xlfn._xlws.FILTER($F$16:$F$23,($F$16:$F$23=AG$51)*($G$16:$G$23=$N57)))=1,
        ISODD(COUNT(_xlfn._xlws.SORT(_xlfn._xlws.FILTER($G$16:$G$23,($F$16:$F$23=AG$51)*($G$16:$G$23&lt;=$N57)))))),3,
OR(COUNT(_xlfn._xlws.FILTER($F$16:$F$23,($F$16:$F$23=AG$51)*($G$16:$G$23=$N57)))=1,
        ISODD(COUNT(_xlfn._xlws.SORT(_xlfn._xlws.FILTER($F$16:$F$23,($G$16:$G$23=$N57)*($F$16:$F$23&lt;=AG$51)))))),4),
_xlpm.Fundo,$L$8,
_xlpm.Ax,_xlfn.XLOOKUP(TRUE,($O9:AF9&lt;&gt;""),$O$3:AF$3,_xlpm.Fundo,,-1),
_xlpm.Bx,_xlfn.XLOOKUP(TRUE,(AH9:$AZ9&lt;&gt;""),AH$3:$AZ$3,_xlpm.Fundo,,1),
_xlpm.Cx,_xlfn.XLOOKUP(TRUE,($O9:AF9&lt;&gt;""),$O9:AF9,_xlpm.Fundo,,-1),
_xlpm.Dx,_xlfn.XLOOKUP(TRUE,(AH9:$AZ9&lt;&gt;""),AH9:$AZ9,_xlpm.Fundo,,1),
_xlpm.Xx,AG$3, _xlpm.Yx,PRODUCT(SUM(_xlpm.Dx,-_xlpm.Cx),1/SUM(_xlpm.Bx,-_xlpm.Ax))*SUM(_xlpm.Xx,-_xlpm.Ax)+_xlpm.Cx,
_xlpm.Ay,_xlfn.XLOOKUP(TRUE,(AG$4:AG8&lt;&gt;""),$N$4:$N8,_xlpm.Fundo,,-1),
_xlpm.By,_xlfn.XLOOKUP(TRUE,(AG10:AG$47&lt;&gt;""),$N10:$N$47,_xlpm.Fundo,,1),
_xlpm.Cy,_xlfn.XLOOKUP(TRUE,(AG$4:AG8&lt;&gt;""),AG$4:AG8,_xlpm.Fundo,,-1),
_xlpm.Dy,_xlfn.XLOOKUP(TRUE,(AG10:AG$47&lt;&gt;""),AG10:AG$47,_xlpm.Fundo,,1),
_xlpm.Xy,$N9, _xlpm.Yy,PRODUCT(SUM(_xlpm.Dy,-_xlpm.Cy),1/SUM(_xlpm.By,-_xlpm.Ay))*SUM(_xlpm.Xy,-_xlpm.Ay)+_xlpm.Cy,
_xlfn.IFS(IFERROR(ISODD(_xlpm.Borda),FALSE),_xlpm.Yy,
       IFERROR(ISEVEN(_xlpm.Borda),     FALSE),_xlpm.Yx,
      TRUE,"")))</f>
        <v>0.19444444444444065</v>
      </c>
      <c r="AH57" s="120" t="str" cm="1">
        <f t="array" ref="AH57">IF(AH9&lt;&gt;"",AH9,
_xlfn.LET(_xlpm.Borda,
_xlfn.IFS(
AND(COUNT(_xlfn._xlws.FILTER($F$3:$F$15,$F$3:$F$15=AH$51))&gt;=2,
    _xlfn.MAXIFS($G$3:$G$15,$F$3:$F$15,AH$51)&gt;=$N57, _xlfn.MINIFS($G$3:$G$15,$F$3:$F$15,AH$51)&lt;=$N57),1,
AND(COUNT(_xlfn._xlws.FILTER($G$3:$G$15,$G$3:$G$15=$N57))&gt;=2,
    _xlfn.MAXIFS($F$3:$F$15,$G$3:$G$15,$N57)&gt;=AH$51, _xlfn.MINIFS($F$3:$F$15,$G$3:$G$15,$N57)&lt;=AH$51),2,
OR(COUNT(_xlfn._xlws.FILTER($F$16:$F$23,($F$16:$F$23=AH$51)*($G$16:$G$23=$N57)))=1,
        ISODD(COUNT(_xlfn._xlws.SORT(_xlfn._xlws.FILTER($G$16:$G$23,($F$16:$F$23=AH$51)*($G$16:$G$23&lt;=$N57)))))),3,
OR(COUNT(_xlfn._xlws.FILTER($F$16:$F$23,($F$16:$F$23=AH$51)*($G$16:$G$23=$N57)))=1,
        ISODD(COUNT(_xlfn._xlws.SORT(_xlfn._xlws.FILTER($F$16:$F$23,($G$16:$G$23=$N57)*($F$16:$F$23&lt;=AH$51)))))),4),
_xlpm.Fundo,$L$8,
_xlpm.Ax,_xlfn.XLOOKUP(TRUE,($O9:AG9&lt;&gt;""),$O$3:AG$3,_xlpm.Fundo,,-1),
_xlpm.Bx,_xlfn.XLOOKUP(TRUE,(AI9:$AZ9&lt;&gt;""),AI$3:$AZ$3,_xlpm.Fundo,,1),
_xlpm.Cx,_xlfn.XLOOKUP(TRUE,($O9:AG9&lt;&gt;""),$O9:AG9,_xlpm.Fundo,,-1),
_xlpm.Dx,_xlfn.XLOOKUP(TRUE,(AI9:$AZ9&lt;&gt;""),AI9:$AZ9,_xlpm.Fundo,,1),
_xlpm.Xx,AH$3, _xlpm.Yx,PRODUCT(SUM(_xlpm.Dx,-_xlpm.Cx),1/SUM(_xlpm.Bx,-_xlpm.Ax))*SUM(_xlpm.Xx,-_xlpm.Ax)+_xlpm.Cx,
_xlpm.Ay,_xlfn.XLOOKUP(TRUE,(AH$4:AH8&lt;&gt;""),$N$4:$N8,_xlpm.Fundo,,-1),
_xlpm.By,_xlfn.XLOOKUP(TRUE,(AH10:AH$47&lt;&gt;""),$N10:$N$47,_xlpm.Fundo,,1),
_xlpm.Cy,_xlfn.XLOOKUP(TRUE,(AH$4:AH8&lt;&gt;""),AH$4:AH8,_xlpm.Fundo,,-1),
_xlpm.Dy,_xlfn.XLOOKUP(TRUE,(AH10:AH$47&lt;&gt;""),AH10:AH$47,_xlpm.Fundo,,1),
_xlpm.Xy,$N9, _xlpm.Yy,PRODUCT(SUM(_xlpm.Dy,-_xlpm.Cy),1/SUM(_xlpm.By,-_xlpm.Ay))*SUM(_xlpm.Xy,-_xlpm.Ay)+_xlpm.Cy,
_xlfn.IFS(IFERROR(ISODD(_xlpm.Borda),FALSE),_xlpm.Yy,
       IFERROR(ISEVEN(_xlpm.Borda),     FALSE),_xlpm.Yx,
      TRUE,"")))</f>
        <v/>
      </c>
      <c r="AI57" s="120" t="str" cm="1">
        <f t="array" ref="AI57">IF(AI9&lt;&gt;"",AI9,
_xlfn.LET(_xlpm.Borda,
_xlfn.IFS(
AND(COUNT(_xlfn._xlws.FILTER($F$3:$F$15,$F$3:$F$15=AI$51))&gt;=2,
    _xlfn.MAXIFS($G$3:$G$15,$F$3:$F$15,AI$51)&gt;=$N57, _xlfn.MINIFS($G$3:$G$15,$F$3:$F$15,AI$51)&lt;=$N57),1,
AND(COUNT(_xlfn._xlws.FILTER($G$3:$G$15,$G$3:$G$15=$N57))&gt;=2,
    _xlfn.MAXIFS($F$3:$F$15,$G$3:$G$15,$N57)&gt;=AI$51, _xlfn.MINIFS($F$3:$F$15,$G$3:$G$15,$N57)&lt;=AI$51),2,
OR(COUNT(_xlfn._xlws.FILTER($F$16:$F$23,($F$16:$F$23=AI$51)*($G$16:$G$23=$N57)))=1,
        ISODD(COUNT(_xlfn._xlws.SORT(_xlfn._xlws.FILTER($G$16:$G$23,($F$16:$F$23=AI$51)*($G$16:$G$23&lt;=$N57)))))),3,
OR(COUNT(_xlfn._xlws.FILTER($F$16:$F$23,($F$16:$F$23=AI$51)*($G$16:$G$23=$N57)))=1,
        ISODD(COUNT(_xlfn._xlws.SORT(_xlfn._xlws.FILTER($F$16:$F$23,($G$16:$G$23=$N57)*($F$16:$F$23&lt;=AI$51)))))),4),
_xlpm.Fundo,$L$8,
_xlpm.Ax,_xlfn.XLOOKUP(TRUE,($O9:AH9&lt;&gt;""),$O$3:AH$3,_xlpm.Fundo,,-1),
_xlpm.Bx,_xlfn.XLOOKUP(TRUE,(AJ9:$AZ9&lt;&gt;""),AJ$3:$AZ$3,_xlpm.Fundo,,1),
_xlpm.Cx,_xlfn.XLOOKUP(TRUE,($O9:AH9&lt;&gt;""),$O9:AH9,_xlpm.Fundo,,-1),
_xlpm.Dx,_xlfn.XLOOKUP(TRUE,(AJ9:$AZ9&lt;&gt;""),AJ9:$AZ9,_xlpm.Fundo,,1),
_xlpm.Xx,AI$3, _xlpm.Yx,PRODUCT(SUM(_xlpm.Dx,-_xlpm.Cx),1/SUM(_xlpm.Bx,-_xlpm.Ax))*SUM(_xlpm.Xx,-_xlpm.Ax)+_xlpm.Cx,
_xlpm.Ay,_xlfn.XLOOKUP(TRUE,(AI$4:AI8&lt;&gt;""),$N$4:$N8,_xlpm.Fundo,,-1),
_xlpm.By,_xlfn.XLOOKUP(TRUE,(AI10:AI$47&lt;&gt;""),$N10:$N$47,_xlpm.Fundo,,1),
_xlpm.Cy,_xlfn.XLOOKUP(TRUE,(AI$4:AI8&lt;&gt;""),AI$4:AI8,_xlpm.Fundo,,-1),
_xlpm.Dy,_xlfn.XLOOKUP(TRUE,(AI10:AI$47&lt;&gt;""),AI10:AI$47,_xlpm.Fundo,,1),
_xlpm.Xy,$N9, _xlpm.Yy,PRODUCT(SUM(_xlpm.Dy,-_xlpm.Cy),1/SUM(_xlpm.By,-_xlpm.Ay))*SUM(_xlpm.Xy,-_xlpm.Ay)+_xlpm.Cy,
_xlfn.IFS(IFERROR(ISODD(_xlpm.Borda),FALSE),_xlpm.Yy,
       IFERROR(ISEVEN(_xlpm.Borda),     FALSE),_xlpm.Yx,
      TRUE,"")))</f>
        <v/>
      </c>
      <c r="AJ57" s="120" t="str" cm="1">
        <f t="array" ref="AJ57">IF(AJ9&lt;&gt;"",AJ9,
_xlfn.LET(_xlpm.Borda,
_xlfn.IFS(
AND(COUNT(_xlfn._xlws.FILTER($F$3:$F$15,$F$3:$F$15=AJ$51))&gt;=2,
    _xlfn.MAXIFS($G$3:$G$15,$F$3:$F$15,AJ$51)&gt;=$N57, _xlfn.MINIFS($G$3:$G$15,$F$3:$F$15,AJ$51)&lt;=$N57),1,
AND(COUNT(_xlfn._xlws.FILTER($G$3:$G$15,$G$3:$G$15=$N57))&gt;=2,
    _xlfn.MAXIFS($F$3:$F$15,$G$3:$G$15,$N57)&gt;=AJ$51, _xlfn.MINIFS($F$3:$F$15,$G$3:$G$15,$N57)&lt;=AJ$51),2,
OR(COUNT(_xlfn._xlws.FILTER($F$16:$F$23,($F$16:$F$23=AJ$51)*($G$16:$G$23=$N57)))=1,
        ISODD(COUNT(_xlfn._xlws.SORT(_xlfn._xlws.FILTER($G$16:$G$23,($F$16:$F$23=AJ$51)*($G$16:$G$23&lt;=$N57)))))),3,
OR(COUNT(_xlfn._xlws.FILTER($F$16:$F$23,($F$16:$F$23=AJ$51)*($G$16:$G$23=$N57)))=1,
        ISODD(COUNT(_xlfn._xlws.SORT(_xlfn._xlws.FILTER($F$16:$F$23,($G$16:$G$23=$N57)*($F$16:$F$23&lt;=AJ$51)))))),4),
_xlpm.Fundo,$L$8,
_xlpm.Ax,_xlfn.XLOOKUP(TRUE,($O9:AI9&lt;&gt;""),$O$3:AI$3,_xlpm.Fundo,,-1),
_xlpm.Bx,_xlfn.XLOOKUP(TRUE,(AK9:$AZ9&lt;&gt;""),AK$3:$AZ$3,_xlpm.Fundo,,1),
_xlpm.Cx,_xlfn.XLOOKUP(TRUE,($O9:AI9&lt;&gt;""),$O9:AI9,_xlpm.Fundo,,-1),
_xlpm.Dx,_xlfn.XLOOKUP(TRUE,(AK9:$AZ9&lt;&gt;""),AK9:$AZ9,_xlpm.Fundo,,1),
_xlpm.Xx,AJ$3, _xlpm.Yx,PRODUCT(SUM(_xlpm.Dx,-_xlpm.Cx),1/SUM(_xlpm.Bx,-_xlpm.Ax))*SUM(_xlpm.Xx,-_xlpm.Ax)+_xlpm.Cx,
_xlpm.Ay,_xlfn.XLOOKUP(TRUE,(AJ$4:AJ8&lt;&gt;""),$N$4:$N8,_xlpm.Fundo,,-1),
_xlpm.By,_xlfn.XLOOKUP(TRUE,(AJ10:AJ$47&lt;&gt;""),$N10:$N$47,_xlpm.Fundo,,1),
_xlpm.Cy,_xlfn.XLOOKUP(TRUE,(AJ$4:AJ8&lt;&gt;""),AJ$4:AJ8,_xlpm.Fundo,,-1),
_xlpm.Dy,_xlfn.XLOOKUP(TRUE,(AJ10:AJ$47&lt;&gt;""),AJ10:AJ$47,_xlpm.Fundo,,1),
_xlpm.Xy,$N9, _xlpm.Yy,PRODUCT(SUM(_xlpm.Dy,-_xlpm.Cy),1/SUM(_xlpm.By,-_xlpm.Ay))*SUM(_xlpm.Xy,-_xlpm.Ay)+_xlpm.Cy,
_xlfn.IFS(IFERROR(ISODD(_xlpm.Borda),FALSE),_xlpm.Yy,
       IFERROR(ISEVEN(_xlpm.Borda),     FALSE),_xlpm.Yx,
      TRUE,"")))</f>
        <v/>
      </c>
      <c r="AK57" s="120" t="str" cm="1">
        <f t="array" ref="AK57">IF(AK9&lt;&gt;"",AK9,
_xlfn.LET(_xlpm.Borda,
_xlfn.IFS(
AND(COUNT(_xlfn._xlws.FILTER($F$3:$F$15,$F$3:$F$15=AK$51))&gt;=2,
    _xlfn.MAXIFS($G$3:$G$15,$F$3:$F$15,AK$51)&gt;=$N57, _xlfn.MINIFS($G$3:$G$15,$F$3:$F$15,AK$51)&lt;=$N57),1,
AND(COUNT(_xlfn._xlws.FILTER($G$3:$G$15,$G$3:$G$15=$N57))&gt;=2,
    _xlfn.MAXIFS($F$3:$F$15,$G$3:$G$15,$N57)&gt;=AK$51, _xlfn.MINIFS($F$3:$F$15,$G$3:$G$15,$N57)&lt;=AK$51),2,
OR(COUNT(_xlfn._xlws.FILTER($F$16:$F$23,($F$16:$F$23=AK$51)*($G$16:$G$23=$N57)))=1,
        ISODD(COUNT(_xlfn._xlws.SORT(_xlfn._xlws.FILTER($G$16:$G$23,($F$16:$F$23=AK$51)*($G$16:$G$23&lt;=$N57)))))),3,
OR(COUNT(_xlfn._xlws.FILTER($F$16:$F$23,($F$16:$F$23=AK$51)*($G$16:$G$23=$N57)))=1,
        ISODD(COUNT(_xlfn._xlws.SORT(_xlfn._xlws.FILTER($F$16:$F$23,($G$16:$G$23=$N57)*($F$16:$F$23&lt;=AK$51)))))),4),
_xlpm.Fundo,$L$8,
_xlpm.Ax,_xlfn.XLOOKUP(TRUE,($O9:AJ9&lt;&gt;""),$O$3:AJ$3,_xlpm.Fundo,,-1),
_xlpm.Bx,_xlfn.XLOOKUP(TRUE,(AL9:$AZ9&lt;&gt;""),AL$3:$AZ$3,_xlpm.Fundo,,1),
_xlpm.Cx,_xlfn.XLOOKUP(TRUE,($O9:AJ9&lt;&gt;""),$O9:AJ9,_xlpm.Fundo,,-1),
_xlpm.Dx,_xlfn.XLOOKUP(TRUE,(AL9:$AZ9&lt;&gt;""),AL9:$AZ9,_xlpm.Fundo,,1),
_xlpm.Xx,AK$3, _xlpm.Yx,PRODUCT(SUM(_xlpm.Dx,-_xlpm.Cx),1/SUM(_xlpm.Bx,-_xlpm.Ax))*SUM(_xlpm.Xx,-_xlpm.Ax)+_xlpm.Cx,
_xlpm.Ay,_xlfn.XLOOKUP(TRUE,(AK$4:AK8&lt;&gt;""),$N$4:$N8,_xlpm.Fundo,,-1),
_xlpm.By,_xlfn.XLOOKUP(TRUE,(AK10:AK$47&lt;&gt;""),$N10:$N$47,_xlpm.Fundo,,1),
_xlpm.Cy,_xlfn.XLOOKUP(TRUE,(AK$4:AK8&lt;&gt;""),AK$4:AK8,_xlpm.Fundo,,-1),
_xlpm.Dy,_xlfn.XLOOKUP(TRUE,(AK10:AK$47&lt;&gt;""),AK10:AK$47,_xlpm.Fundo,,1),
_xlpm.Xy,$N9, _xlpm.Yy,PRODUCT(SUM(_xlpm.Dy,-_xlpm.Cy),1/SUM(_xlpm.By,-_xlpm.Ay))*SUM(_xlpm.Xy,-_xlpm.Ay)+_xlpm.Cy,
_xlfn.IFS(IFERROR(ISODD(_xlpm.Borda),FALSE),_xlpm.Yy,
       IFERROR(ISEVEN(_xlpm.Borda),     FALSE),_xlpm.Yx,
      TRUE,"")))</f>
        <v/>
      </c>
      <c r="AL57" s="120" t="str" cm="1">
        <f t="array" ref="AL57">IF(AL9&lt;&gt;"",AL9,
_xlfn.LET(_xlpm.Borda,
_xlfn.IFS(
AND(COUNT(_xlfn._xlws.FILTER($F$3:$F$15,$F$3:$F$15=AL$51))&gt;=2,
    _xlfn.MAXIFS($G$3:$G$15,$F$3:$F$15,AL$51)&gt;=$N57, _xlfn.MINIFS($G$3:$G$15,$F$3:$F$15,AL$51)&lt;=$N57),1,
AND(COUNT(_xlfn._xlws.FILTER($G$3:$G$15,$G$3:$G$15=$N57))&gt;=2,
    _xlfn.MAXIFS($F$3:$F$15,$G$3:$G$15,$N57)&gt;=AL$51, _xlfn.MINIFS($F$3:$F$15,$G$3:$G$15,$N57)&lt;=AL$51),2,
OR(COUNT(_xlfn._xlws.FILTER($F$16:$F$23,($F$16:$F$23=AL$51)*($G$16:$G$23=$N57)))=1,
        ISODD(COUNT(_xlfn._xlws.SORT(_xlfn._xlws.FILTER($G$16:$G$23,($F$16:$F$23=AL$51)*($G$16:$G$23&lt;=$N57)))))),3,
OR(COUNT(_xlfn._xlws.FILTER($F$16:$F$23,($F$16:$F$23=AL$51)*($G$16:$G$23=$N57)))=1,
        ISODD(COUNT(_xlfn._xlws.SORT(_xlfn._xlws.FILTER($F$16:$F$23,($G$16:$G$23=$N57)*($F$16:$F$23&lt;=AL$51)))))),4),
_xlpm.Fundo,$L$8,
_xlpm.Ax,_xlfn.XLOOKUP(TRUE,($O9:AK9&lt;&gt;""),$O$3:AK$3,_xlpm.Fundo,,-1),
_xlpm.Bx,_xlfn.XLOOKUP(TRUE,(AM9:$AZ9&lt;&gt;""),AM$3:$AZ$3,_xlpm.Fundo,,1),
_xlpm.Cx,_xlfn.XLOOKUP(TRUE,($O9:AK9&lt;&gt;""),$O9:AK9,_xlpm.Fundo,,-1),
_xlpm.Dx,_xlfn.XLOOKUP(TRUE,(AM9:$AZ9&lt;&gt;""),AM9:$AZ9,_xlpm.Fundo,,1),
_xlpm.Xx,AL$3, _xlpm.Yx,PRODUCT(SUM(_xlpm.Dx,-_xlpm.Cx),1/SUM(_xlpm.Bx,-_xlpm.Ax))*SUM(_xlpm.Xx,-_xlpm.Ax)+_xlpm.Cx,
_xlpm.Ay,_xlfn.XLOOKUP(TRUE,(AL$4:AL8&lt;&gt;""),$N$4:$N8,_xlpm.Fundo,,-1),
_xlpm.By,_xlfn.XLOOKUP(TRUE,(AL10:AL$47&lt;&gt;""),$N10:$N$47,_xlpm.Fundo,,1),
_xlpm.Cy,_xlfn.XLOOKUP(TRUE,(AL$4:AL8&lt;&gt;""),AL$4:AL8,_xlpm.Fundo,,-1),
_xlpm.Dy,_xlfn.XLOOKUP(TRUE,(AL10:AL$47&lt;&gt;""),AL10:AL$47,_xlpm.Fundo,,1),
_xlpm.Xy,$N9, _xlpm.Yy,PRODUCT(SUM(_xlpm.Dy,-_xlpm.Cy),1/SUM(_xlpm.By,-_xlpm.Ay))*SUM(_xlpm.Xy,-_xlpm.Ay)+_xlpm.Cy,
_xlfn.IFS(IFERROR(ISODD(_xlpm.Borda),FALSE),_xlpm.Yy,
       IFERROR(ISEVEN(_xlpm.Borda),     FALSE),_xlpm.Yx,
      TRUE,"")))</f>
        <v/>
      </c>
      <c r="AM57" s="120" t="str" cm="1">
        <f t="array" ref="AM57">IF(AM9&lt;&gt;"",AM9,
_xlfn.LET(_xlpm.Borda,
_xlfn.IFS(
AND(COUNT(_xlfn._xlws.FILTER($F$3:$F$15,$F$3:$F$15=AM$51))&gt;=2,
    _xlfn.MAXIFS($G$3:$G$15,$F$3:$F$15,AM$51)&gt;=$N57, _xlfn.MINIFS($G$3:$G$15,$F$3:$F$15,AM$51)&lt;=$N57),1,
AND(COUNT(_xlfn._xlws.FILTER($G$3:$G$15,$G$3:$G$15=$N57))&gt;=2,
    _xlfn.MAXIFS($F$3:$F$15,$G$3:$G$15,$N57)&gt;=AM$51, _xlfn.MINIFS($F$3:$F$15,$G$3:$G$15,$N57)&lt;=AM$51),2,
OR(COUNT(_xlfn._xlws.FILTER($F$16:$F$23,($F$16:$F$23=AM$51)*($G$16:$G$23=$N57)))=1,
        ISODD(COUNT(_xlfn._xlws.SORT(_xlfn._xlws.FILTER($G$16:$G$23,($F$16:$F$23=AM$51)*($G$16:$G$23&lt;=$N57)))))),3,
OR(COUNT(_xlfn._xlws.FILTER($F$16:$F$23,($F$16:$F$23=AM$51)*($G$16:$G$23=$N57)))=1,
        ISODD(COUNT(_xlfn._xlws.SORT(_xlfn._xlws.FILTER($F$16:$F$23,($G$16:$G$23=$N57)*($F$16:$F$23&lt;=AM$51)))))),4),
_xlpm.Fundo,$L$8,
_xlpm.Ax,_xlfn.XLOOKUP(TRUE,($O9:AL9&lt;&gt;""),$O$3:AL$3,_xlpm.Fundo,,-1),
_xlpm.Bx,_xlfn.XLOOKUP(TRUE,(AN9:$AZ9&lt;&gt;""),AN$3:$AZ$3,_xlpm.Fundo,,1),
_xlpm.Cx,_xlfn.XLOOKUP(TRUE,($O9:AL9&lt;&gt;""),$O9:AL9,_xlpm.Fundo,,-1),
_xlpm.Dx,_xlfn.XLOOKUP(TRUE,(AN9:$AZ9&lt;&gt;""),AN9:$AZ9,_xlpm.Fundo,,1),
_xlpm.Xx,AM$3, _xlpm.Yx,PRODUCT(SUM(_xlpm.Dx,-_xlpm.Cx),1/SUM(_xlpm.Bx,-_xlpm.Ax))*SUM(_xlpm.Xx,-_xlpm.Ax)+_xlpm.Cx,
_xlpm.Ay,_xlfn.XLOOKUP(TRUE,(AM$4:AM8&lt;&gt;""),$N$4:$N8,_xlpm.Fundo,,-1),
_xlpm.By,_xlfn.XLOOKUP(TRUE,(AM10:AM$47&lt;&gt;""),$N10:$N$47,_xlpm.Fundo,,1),
_xlpm.Cy,_xlfn.XLOOKUP(TRUE,(AM$4:AM8&lt;&gt;""),AM$4:AM8,_xlpm.Fundo,,-1),
_xlpm.Dy,_xlfn.XLOOKUP(TRUE,(AM10:AM$47&lt;&gt;""),AM10:AM$47,_xlpm.Fundo,,1),
_xlpm.Xy,$N9, _xlpm.Yy,PRODUCT(SUM(_xlpm.Dy,-_xlpm.Cy),1/SUM(_xlpm.By,-_xlpm.Ay))*SUM(_xlpm.Xy,-_xlpm.Ay)+_xlpm.Cy,
_xlfn.IFS(IFERROR(ISODD(_xlpm.Borda),FALSE),_xlpm.Yy,
       IFERROR(ISEVEN(_xlpm.Borda),     FALSE),_xlpm.Yx,
      TRUE,"")))</f>
        <v/>
      </c>
      <c r="AN57" s="120" t="str" cm="1">
        <f t="array" ref="AN57">IF(AN9&lt;&gt;"",AN9,
_xlfn.LET(_xlpm.Borda,
_xlfn.IFS(
AND(COUNT(_xlfn._xlws.FILTER($F$3:$F$15,$F$3:$F$15=AN$51))&gt;=2,
    _xlfn.MAXIFS($G$3:$G$15,$F$3:$F$15,AN$51)&gt;=$N57, _xlfn.MINIFS($G$3:$G$15,$F$3:$F$15,AN$51)&lt;=$N57),1,
AND(COUNT(_xlfn._xlws.FILTER($G$3:$G$15,$G$3:$G$15=$N57))&gt;=2,
    _xlfn.MAXIFS($F$3:$F$15,$G$3:$G$15,$N57)&gt;=AN$51, _xlfn.MINIFS($F$3:$F$15,$G$3:$G$15,$N57)&lt;=AN$51),2,
OR(COUNT(_xlfn._xlws.FILTER($F$16:$F$23,($F$16:$F$23=AN$51)*($G$16:$G$23=$N57)))=1,
        ISODD(COUNT(_xlfn._xlws.SORT(_xlfn._xlws.FILTER($G$16:$G$23,($F$16:$F$23=AN$51)*($G$16:$G$23&lt;=$N57)))))),3,
OR(COUNT(_xlfn._xlws.FILTER($F$16:$F$23,($F$16:$F$23=AN$51)*($G$16:$G$23=$N57)))=1,
        ISODD(COUNT(_xlfn._xlws.SORT(_xlfn._xlws.FILTER($F$16:$F$23,($G$16:$G$23=$N57)*($F$16:$F$23&lt;=AN$51)))))),4),
_xlpm.Fundo,$L$8,
_xlpm.Ax,_xlfn.XLOOKUP(TRUE,($O9:AM9&lt;&gt;""),$O$3:AM$3,_xlpm.Fundo,,-1),
_xlpm.Bx,_xlfn.XLOOKUP(TRUE,(AO9:$AZ9&lt;&gt;""),AO$3:$AZ$3,_xlpm.Fundo,,1),
_xlpm.Cx,_xlfn.XLOOKUP(TRUE,($O9:AM9&lt;&gt;""),$O9:AM9,_xlpm.Fundo,,-1),
_xlpm.Dx,_xlfn.XLOOKUP(TRUE,(AO9:$AZ9&lt;&gt;""),AO9:$AZ9,_xlpm.Fundo,,1),
_xlpm.Xx,AN$3, _xlpm.Yx,PRODUCT(SUM(_xlpm.Dx,-_xlpm.Cx),1/SUM(_xlpm.Bx,-_xlpm.Ax))*SUM(_xlpm.Xx,-_xlpm.Ax)+_xlpm.Cx,
_xlpm.Ay,_xlfn.XLOOKUP(TRUE,(AN$4:AN8&lt;&gt;""),$N$4:$N8,_xlpm.Fundo,,-1),
_xlpm.By,_xlfn.XLOOKUP(TRUE,(AN10:AN$47&lt;&gt;""),$N10:$N$47,_xlpm.Fundo,,1),
_xlpm.Cy,_xlfn.XLOOKUP(TRUE,(AN$4:AN8&lt;&gt;""),AN$4:AN8,_xlpm.Fundo,,-1),
_xlpm.Dy,_xlfn.XLOOKUP(TRUE,(AN10:AN$47&lt;&gt;""),AN10:AN$47,_xlpm.Fundo,,1),
_xlpm.Xy,$N9, _xlpm.Yy,PRODUCT(SUM(_xlpm.Dy,-_xlpm.Cy),1/SUM(_xlpm.By,-_xlpm.Ay))*SUM(_xlpm.Xy,-_xlpm.Ay)+_xlpm.Cy,
_xlfn.IFS(IFERROR(ISODD(_xlpm.Borda),FALSE),_xlpm.Yy,
       IFERROR(ISEVEN(_xlpm.Borda),     FALSE),_xlpm.Yx,
      TRUE,"")))</f>
        <v/>
      </c>
      <c r="AO57" s="120" t="str" cm="1">
        <f t="array" ref="AO57">IF(AO9&lt;&gt;"",AO9,
_xlfn.LET(_xlpm.Borda,
_xlfn.IFS(
AND(COUNT(_xlfn._xlws.FILTER($F$3:$F$15,$F$3:$F$15=AO$51))&gt;=2,
    _xlfn.MAXIFS($G$3:$G$15,$F$3:$F$15,AO$51)&gt;=$N57, _xlfn.MINIFS($G$3:$G$15,$F$3:$F$15,AO$51)&lt;=$N57),1,
AND(COUNT(_xlfn._xlws.FILTER($G$3:$G$15,$G$3:$G$15=$N57))&gt;=2,
    _xlfn.MAXIFS($F$3:$F$15,$G$3:$G$15,$N57)&gt;=AO$51, _xlfn.MINIFS($F$3:$F$15,$G$3:$G$15,$N57)&lt;=AO$51),2,
OR(COUNT(_xlfn._xlws.FILTER($F$16:$F$23,($F$16:$F$23=AO$51)*($G$16:$G$23=$N57)))=1,
        ISODD(COUNT(_xlfn._xlws.SORT(_xlfn._xlws.FILTER($G$16:$G$23,($F$16:$F$23=AO$51)*($G$16:$G$23&lt;=$N57)))))),3,
OR(COUNT(_xlfn._xlws.FILTER($F$16:$F$23,($F$16:$F$23=AO$51)*($G$16:$G$23=$N57)))=1,
        ISODD(COUNT(_xlfn._xlws.SORT(_xlfn._xlws.FILTER($F$16:$F$23,($G$16:$G$23=$N57)*($F$16:$F$23&lt;=AO$51)))))),4),
_xlpm.Fundo,$L$8,
_xlpm.Ax,_xlfn.XLOOKUP(TRUE,($O9:AN9&lt;&gt;""),$O$3:AN$3,_xlpm.Fundo,,-1),
_xlpm.Bx,_xlfn.XLOOKUP(TRUE,(AP9:$AZ9&lt;&gt;""),AP$3:$AZ$3,_xlpm.Fundo,,1),
_xlpm.Cx,_xlfn.XLOOKUP(TRUE,($O9:AN9&lt;&gt;""),$O9:AN9,_xlpm.Fundo,,-1),
_xlpm.Dx,_xlfn.XLOOKUP(TRUE,(AP9:$AZ9&lt;&gt;""),AP9:$AZ9,_xlpm.Fundo,,1),
_xlpm.Xx,AO$3, _xlpm.Yx,PRODUCT(SUM(_xlpm.Dx,-_xlpm.Cx),1/SUM(_xlpm.Bx,-_xlpm.Ax))*SUM(_xlpm.Xx,-_xlpm.Ax)+_xlpm.Cx,
_xlpm.Ay,_xlfn.XLOOKUP(TRUE,(AO$4:AO8&lt;&gt;""),$N$4:$N8,_xlpm.Fundo,,-1),
_xlpm.By,_xlfn.XLOOKUP(TRUE,(AO10:AO$47&lt;&gt;""),$N10:$N$47,_xlpm.Fundo,,1),
_xlpm.Cy,_xlfn.XLOOKUP(TRUE,(AO$4:AO8&lt;&gt;""),AO$4:AO8,_xlpm.Fundo,,-1),
_xlpm.Dy,_xlfn.XLOOKUP(TRUE,(AO10:AO$47&lt;&gt;""),AO10:AO$47,_xlpm.Fundo,,1),
_xlpm.Xy,$N9, _xlpm.Yy,PRODUCT(SUM(_xlpm.Dy,-_xlpm.Cy),1/SUM(_xlpm.By,-_xlpm.Ay))*SUM(_xlpm.Xy,-_xlpm.Ay)+_xlpm.Cy,
_xlfn.IFS(IFERROR(ISODD(_xlpm.Borda),FALSE),_xlpm.Yy,
       IFERROR(ISEVEN(_xlpm.Borda),     FALSE),_xlpm.Yx,
      TRUE,"")))</f>
        <v/>
      </c>
      <c r="AP57" s="120" t="str" cm="1">
        <f t="array" ref="AP57">IF(AP9&lt;&gt;"",AP9,
_xlfn.LET(_xlpm.Borda,
_xlfn.IFS(
AND(COUNT(_xlfn._xlws.FILTER($F$3:$F$15,$F$3:$F$15=AP$51))&gt;=2,
    _xlfn.MAXIFS($G$3:$G$15,$F$3:$F$15,AP$51)&gt;=$N57, _xlfn.MINIFS($G$3:$G$15,$F$3:$F$15,AP$51)&lt;=$N57),1,
AND(COUNT(_xlfn._xlws.FILTER($G$3:$G$15,$G$3:$G$15=$N57))&gt;=2,
    _xlfn.MAXIFS($F$3:$F$15,$G$3:$G$15,$N57)&gt;=AP$51, _xlfn.MINIFS($F$3:$F$15,$G$3:$G$15,$N57)&lt;=AP$51),2,
OR(COUNT(_xlfn._xlws.FILTER($F$16:$F$23,($F$16:$F$23=AP$51)*($G$16:$G$23=$N57)))=1,
        ISODD(COUNT(_xlfn._xlws.SORT(_xlfn._xlws.FILTER($G$16:$G$23,($F$16:$F$23=AP$51)*($G$16:$G$23&lt;=$N57)))))),3,
OR(COUNT(_xlfn._xlws.FILTER($F$16:$F$23,($F$16:$F$23=AP$51)*($G$16:$G$23=$N57)))=1,
        ISODD(COUNT(_xlfn._xlws.SORT(_xlfn._xlws.FILTER($F$16:$F$23,($G$16:$G$23=$N57)*($F$16:$F$23&lt;=AP$51)))))),4),
_xlpm.Fundo,$L$8,
_xlpm.Ax,_xlfn.XLOOKUP(TRUE,($O9:AO9&lt;&gt;""),$O$3:AO$3,_xlpm.Fundo,,-1),
_xlpm.Bx,_xlfn.XLOOKUP(TRUE,(AQ9:$AZ9&lt;&gt;""),AQ$3:$AZ$3,_xlpm.Fundo,,1),
_xlpm.Cx,_xlfn.XLOOKUP(TRUE,($O9:AO9&lt;&gt;""),$O9:AO9,_xlpm.Fundo,,-1),
_xlpm.Dx,_xlfn.XLOOKUP(TRUE,(AQ9:$AZ9&lt;&gt;""),AQ9:$AZ9,_xlpm.Fundo,,1),
_xlpm.Xx,AP$3, _xlpm.Yx,PRODUCT(SUM(_xlpm.Dx,-_xlpm.Cx),1/SUM(_xlpm.Bx,-_xlpm.Ax))*SUM(_xlpm.Xx,-_xlpm.Ax)+_xlpm.Cx,
_xlpm.Ay,_xlfn.XLOOKUP(TRUE,(AP$4:AP8&lt;&gt;""),$N$4:$N8,_xlpm.Fundo,,-1),
_xlpm.By,_xlfn.XLOOKUP(TRUE,(AP10:AP$47&lt;&gt;""),$N10:$N$47,_xlpm.Fundo,,1),
_xlpm.Cy,_xlfn.XLOOKUP(TRUE,(AP$4:AP8&lt;&gt;""),AP$4:AP8,_xlpm.Fundo,,-1),
_xlpm.Dy,_xlfn.XLOOKUP(TRUE,(AP10:AP$47&lt;&gt;""),AP10:AP$47,_xlpm.Fundo,,1),
_xlpm.Xy,$N9, _xlpm.Yy,PRODUCT(SUM(_xlpm.Dy,-_xlpm.Cy),1/SUM(_xlpm.By,-_xlpm.Ay))*SUM(_xlpm.Xy,-_xlpm.Ay)+_xlpm.Cy,
_xlfn.IFS(IFERROR(ISODD(_xlpm.Borda),FALSE),_xlpm.Yy,
       IFERROR(ISEVEN(_xlpm.Borda),     FALSE),_xlpm.Yx,
      TRUE,"")))</f>
        <v/>
      </c>
      <c r="AQ57" s="120" t="str" cm="1">
        <f t="array" ref="AQ57">IF(AQ9&lt;&gt;"",AQ9,
_xlfn.LET(_xlpm.Borda,
_xlfn.IFS(
AND(COUNT(_xlfn._xlws.FILTER($F$3:$F$15,$F$3:$F$15=AQ$51))&gt;=2,
    _xlfn.MAXIFS($G$3:$G$15,$F$3:$F$15,AQ$51)&gt;=$N57, _xlfn.MINIFS($G$3:$G$15,$F$3:$F$15,AQ$51)&lt;=$N57),1,
AND(COUNT(_xlfn._xlws.FILTER($G$3:$G$15,$G$3:$G$15=$N57))&gt;=2,
    _xlfn.MAXIFS($F$3:$F$15,$G$3:$G$15,$N57)&gt;=AQ$51, _xlfn.MINIFS($F$3:$F$15,$G$3:$G$15,$N57)&lt;=AQ$51),2,
OR(COUNT(_xlfn._xlws.FILTER($F$16:$F$23,($F$16:$F$23=AQ$51)*($G$16:$G$23=$N57)))=1,
        ISODD(COUNT(_xlfn._xlws.SORT(_xlfn._xlws.FILTER($G$16:$G$23,($F$16:$F$23=AQ$51)*($G$16:$G$23&lt;=$N57)))))),3,
OR(COUNT(_xlfn._xlws.FILTER($F$16:$F$23,($F$16:$F$23=AQ$51)*($G$16:$G$23=$N57)))=1,
        ISODD(COUNT(_xlfn._xlws.SORT(_xlfn._xlws.FILTER($F$16:$F$23,($G$16:$G$23=$N57)*($F$16:$F$23&lt;=AQ$51)))))),4),
_xlpm.Fundo,$L$8,
_xlpm.Ax,_xlfn.XLOOKUP(TRUE,($O9:AP9&lt;&gt;""),$O$3:AP$3,_xlpm.Fundo,,-1),
_xlpm.Bx,_xlfn.XLOOKUP(TRUE,(AR9:$AZ9&lt;&gt;""),AR$3:$AZ$3,_xlpm.Fundo,,1),
_xlpm.Cx,_xlfn.XLOOKUP(TRUE,($O9:AP9&lt;&gt;""),$O9:AP9,_xlpm.Fundo,,-1),
_xlpm.Dx,_xlfn.XLOOKUP(TRUE,(AR9:$AZ9&lt;&gt;""),AR9:$AZ9,_xlpm.Fundo,,1),
_xlpm.Xx,AQ$3, _xlpm.Yx,PRODUCT(SUM(_xlpm.Dx,-_xlpm.Cx),1/SUM(_xlpm.Bx,-_xlpm.Ax))*SUM(_xlpm.Xx,-_xlpm.Ax)+_xlpm.Cx,
_xlpm.Ay,_xlfn.XLOOKUP(TRUE,(AQ$4:AQ8&lt;&gt;""),$N$4:$N8,_xlpm.Fundo,,-1),
_xlpm.By,_xlfn.XLOOKUP(TRUE,(AQ10:AQ$47&lt;&gt;""),$N10:$N$47,_xlpm.Fundo,,1),
_xlpm.Cy,_xlfn.XLOOKUP(TRUE,(AQ$4:AQ8&lt;&gt;""),AQ$4:AQ8,_xlpm.Fundo,,-1),
_xlpm.Dy,_xlfn.XLOOKUP(TRUE,(AQ10:AQ$47&lt;&gt;""),AQ10:AQ$47,_xlpm.Fundo,,1),
_xlpm.Xy,$N9, _xlpm.Yy,PRODUCT(SUM(_xlpm.Dy,-_xlpm.Cy),1/SUM(_xlpm.By,-_xlpm.Ay))*SUM(_xlpm.Xy,-_xlpm.Ay)+_xlpm.Cy,
_xlfn.IFS(IFERROR(ISODD(_xlpm.Borda),FALSE),_xlpm.Yy,
       IFERROR(ISEVEN(_xlpm.Borda),     FALSE),_xlpm.Yx,
      TRUE,"")))</f>
        <v/>
      </c>
      <c r="AR57" s="120" t="str" cm="1">
        <f t="array" ref="AR57">IF(AR9&lt;&gt;"",AR9,
_xlfn.LET(_xlpm.Borda,
_xlfn.IFS(
AND(COUNT(_xlfn._xlws.FILTER($F$3:$F$15,$F$3:$F$15=AR$51))&gt;=2,
    _xlfn.MAXIFS($G$3:$G$15,$F$3:$F$15,AR$51)&gt;=$N57, _xlfn.MINIFS($G$3:$G$15,$F$3:$F$15,AR$51)&lt;=$N57),1,
AND(COUNT(_xlfn._xlws.FILTER($G$3:$G$15,$G$3:$G$15=$N57))&gt;=2,
    _xlfn.MAXIFS($F$3:$F$15,$G$3:$G$15,$N57)&gt;=AR$51, _xlfn.MINIFS($F$3:$F$15,$G$3:$G$15,$N57)&lt;=AR$51),2,
OR(COUNT(_xlfn._xlws.FILTER($F$16:$F$23,($F$16:$F$23=AR$51)*($G$16:$G$23=$N57)))=1,
        ISODD(COUNT(_xlfn._xlws.SORT(_xlfn._xlws.FILTER($G$16:$G$23,($F$16:$F$23=AR$51)*($G$16:$G$23&lt;=$N57)))))),3,
OR(COUNT(_xlfn._xlws.FILTER($F$16:$F$23,($F$16:$F$23=AR$51)*($G$16:$G$23=$N57)))=1,
        ISODD(COUNT(_xlfn._xlws.SORT(_xlfn._xlws.FILTER($F$16:$F$23,($G$16:$G$23=$N57)*($F$16:$F$23&lt;=AR$51)))))),4),
_xlpm.Fundo,$L$8,
_xlpm.Ax,_xlfn.XLOOKUP(TRUE,($O9:AQ9&lt;&gt;""),$O$3:AQ$3,_xlpm.Fundo,,-1),
_xlpm.Bx,_xlfn.XLOOKUP(TRUE,(AS9:$AZ9&lt;&gt;""),AS$3:$AZ$3,_xlpm.Fundo,,1),
_xlpm.Cx,_xlfn.XLOOKUP(TRUE,($O9:AQ9&lt;&gt;""),$O9:AQ9,_xlpm.Fundo,,-1),
_xlpm.Dx,_xlfn.XLOOKUP(TRUE,(AS9:$AZ9&lt;&gt;""),AS9:$AZ9,_xlpm.Fundo,,1),
_xlpm.Xx,AR$3, _xlpm.Yx,PRODUCT(SUM(_xlpm.Dx,-_xlpm.Cx),1/SUM(_xlpm.Bx,-_xlpm.Ax))*SUM(_xlpm.Xx,-_xlpm.Ax)+_xlpm.Cx,
_xlpm.Ay,_xlfn.XLOOKUP(TRUE,(AR$4:AR8&lt;&gt;""),$N$4:$N8,_xlpm.Fundo,,-1),
_xlpm.By,_xlfn.XLOOKUP(TRUE,(AR10:AR$47&lt;&gt;""),$N10:$N$47,_xlpm.Fundo,,1),
_xlpm.Cy,_xlfn.XLOOKUP(TRUE,(AR$4:AR8&lt;&gt;""),AR$4:AR8,_xlpm.Fundo,,-1),
_xlpm.Dy,_xlfn.XLOOKUP(TRUE,(AR10:AR$47&lt;&gt;""),AR10:AR$47,_xlpm.Fundo,,1),
_xlpm.Xy,$N9, _xlpm.Yy,PRODUCT(SUM(_xlpm.Dy,-_xlpm.Cy),1/SUM(_xlpm.By,-_xlpm.Ay))*SUM(_xlpm.Xy,-_xlpm.Ay)+_xlpm.Cy,
_xlfn.IFS(IFERROR(ISODD(_xlpm.Borda),FALSE),_xlpm.Yy,
       IFERROR(ISEVEN(_xlpm.Borda),     FALSE),_xlpm.Yx,
      TRUE,"")))</f>
        <v/>
      </c>
      <c r="AS57" s="120" t="str" cm="1">
        <f t="array" ref="AS57">IF(AS9&lt;&gt;"",AS9,
_xlfn.LET(_xlpm.Borda,
_xlfn.IFS(
AND(COUNT(_xlfn._xlws.FILTER($F$3:$F$15,$F$3:$F$15=AS$51))&gt;=2,
    _xlfn.MAXIFS($G$3:$G$15,$F$3:$F$15,AS$51)&gt;=$N57, _xlfn.MINIFS($G$3:$G$15,$F$3:$F$15,AS$51)&lt;=$N57),1,
AND(COUNT(_xlfn._xlws.FILTER($G$3:$G$15,$G$3:$G$15=$N57))&gt;=2,
    _xlfn.MAXIFS($F$3:$F$15,$G$3:$G$15,$N57)&gt;=AS$51, _xlfn.MINIFS($F$3:$F$15,$G$3:$G$15,$N57)&lt;=AS$51),2,
OR(COUNT(_xlfn._xlws.FILTER($F$16:$F$23,($F$16:$F$23=AS$51)*($G$16:$G$23=$N57)))=1,
        ISODD(COUNT(_xlfn._xlws.SORT(_xlfn._xlws.FILTER($G$16:$G$23,($F$16:$F$23=AS$51)*($G$16:$G$23&lt;=$N57)))))),3,
OR(COUNT(_xlfn._xlws.FILTER($F$16:$F$23,($F$16:$F$23=AS$51)*($G$16:$G$23=$N57)))=1,
        ISODD(COUNT(_xlfn._xlws.SORT(_xlfn._xlws.FILTER($F$16:$F$23,($G$16:$G$23=$N57)*($F$16:$F$23&lt;=AS$51)))))),4),
_xlpm.Fundo,$L$8,
_xlpm.Ax,_xlfn.XLOOKUP(TRUE,($O9:AR9&lt;&gt;""),$O$3:AR$3,_xlpm.Fundo,,-1),
_xlpm.Bx,_xlfn.XLOOKUP(TRUE,(AT9:$AZ9&lt;&gt;""),AT$3:$AZ$3,_xlpm.Fundo,,1),
_xlpm.Cx,_xlfn.XLOOKUP(TRUE,($O9:AR9&lt;&gt;""),$O9:AR9,_xlpm.Fundo,,-1),
_xlpm.Dx,_xlfn.XLOOKUP(TRUE,(AT9:$AZ9&lt;&gt;""),AT9:$AZ9,_xlpm.Fundo,,1),
_xlpm.Xx,AS$3, _xlpm.Yx,PRODUCT(SUM(_xlpm.Dx,-_xlpm.Cx),1/SUM(_xlpm.Bx,-_xlpm.Ax))*SUM(_xlpm.Xx,-_xlpm.Ax)+_xlpm.Cx,
_xlpm.Ay,_xlfn.XLOOKUP(TRUE,(AS$4:AS8&lt;&gt;""),$N$4:$N8,_xlpm.Fundo,,-1),
_xlpm.By,_xlfn.XLOOKUP(TRUE,(AS10:AS$47&lt;&gt;""),$N10:$N$47,_xlpm.Fundo,,1),
_xlpm.Cy,_xlfn.XLOOKUP(TRUE,(AS$4:AS8&lt;&gt;""),AS$4:AS8,_xlpm.Fundo,,-1),
_xlpm.Dy,_xlfn.XLOOKUP(TRUE,(AS10:AS$47&lt;&gt;""),AS10:AS$47,_xlpm.Fundo,,1),
_xlpm.Xy,$N9, _xlpm.Yy,PRODUCT(SUM(_xlpm.Dy,-_xlpm.Cy),1/SUM(_xlpm.By,-_xlpm.Ay))*SUM(_xlpm.Xy,-_xlpm.Ay)+_xlpm.Cy,
_xlfn.IFS(IFERROR(ISODD(_xlpm.Borda),FALSE),_xlpm.Yy,
       IFERROR(ISEVEN(_xlpm.Borda),     FALSE),_xlpm.Yx,
      TRUE,"")))</f>
        <v/>
      </c>
      <c r="AT57" s="120" t="str" cm="1">
        <f t="array" ref="AT57">IF(AT9&lt;&gt;"",AT9,
_xlfn.LET(_xlpm.Borda,
_xlfn.IFS(
AND(COUNT(_xlfn._xlws.FILTER($F$3:$F$15,$F$3:$F$15=AT$51))&gt;=2,
    _xlfn.MAXIFS($G$3:$G$15,$F$3:$F$15,AT$51)&gt;=$N57, _xlfn.MINIFS($G$3:$G$15,$F$3:$F$15,AT$51)&lt;=$N57),1,
AND(COUNT(_xlfn._xlws.FILTER($G$3:$G$15,$G$3:$G$15=$N57))&gt;=2,
    _xlfn.MAXIFS($F$3:$F$15,$G$3:$G$15,$N57)&gt;=AT$51, _xlfn.MINIFS($F$3:$F$15,$G$3:$G$15,$N57)&lt;=AT$51),2,
OR(COUNT(_xlfn._xlws.FILTER($F$16:$F$23,($F$16:$F$23=AT$51)*($G$16:$G$23=$N57)))=1,
        ISODD(COUNT(_xlfn._xlws.SORT(_xlfn._xlws.FILTER($G$16:$G$23,($F$16:$F$23=AT$51)*($G$16:$G$23&lt;=$N57)))))),3,
OR(COUNT(_xlfn._xlws.FILTER($F$16:$F$23,($F$16:$F$23=AT$51)*($G$16:$G$23=$N57)))=1,
        ISODD(COUNT(_xlfn._xlws.SORT(_xlfn._xlws.FILTER($F$16:$F$23,($G$16:$G$23=$N57)*($F$16:$F$23&lt;=AT$51)))))),4),
_xlpm.Fundo,$L$8,
_xlpm.Ax,_xlfn.XLOOKUP(TRUE,($O9:AS9&lt;&gt;""),$O$3:AS$3,_xlpm.Fundo,,-1),
_xlpm.Bx,_xlfn.XLOOKUP(TRUE,(AZ9:$AZ9&lt;&gt;""),AZ$3:$AZ$3,_xlpm.Fundo,,1),
_xlpm.Cx,_xlfn.XLOOKUP(TRUE,($O9:AS9&lt;&gt;""),$O9:AS9,_xlpm.Fundo,,-1),
_xlpm.Dx,_xlfn.XLOOKUP(TRUE,(AZ9:$AZ9&lt;&gt;""),AZ9:$AZ9,_xlpm.Fundo,,1),
_xlpm.Xx,AT$3, _xlpm.Yx,PRODUCT(SUM(_xlpm.Dx,-_xlpm.Cx),1/SUM(_xlpm.Bx,-_xlpm.Ax))*SUM(_xlpm.Xx,-_xlpm.Ax)+_xlpm.Cx,
_xlpm.Ay,_xlfn.XLOOKUP(TRUE,(AT$4:AT8&lt;&gt;""),$N$4:$N8,_xlpm.Fundo,,-1),
_xlpm.By,_xlfn.XLOOKUP(TRUE,(AT10:AT$47&lt;&gt;""),$N10:$N$47,_xlpm.Fundo,,1),
_xlpm.Cy,_xlfn.XLOOKUP(TRUE,(AT$4:AT8&lt;&gt;""),AT$4:AT8,_xlpm.Fundo,,-1),
_xlpm.Dy,_xlfn.XLOOKUP(TRUE,(AT10:AT$47&lt;&gt;""),AT10:AT$47,_xlpm.Fundo,,1),
_xlpm.Xy,$N9, _xlpm.Yy,PRODUCT(SUM(_xlpm.Dy,-_xlpm.Cy),1/SUM(_xlpm.By,-_xlpm.Ay))*SUM(_xlpm.Xy,-_xlpm.Ay)+_xlpm.Cy,
_xlfn.IFS(IFERROR(ISODD(_xlpm.Borda),FALSE),_xlpm.Yy,
       IFERROR(ISEVEN(_xlpm.Borda),     FALSE),_xlpm.Yx,
      TRUE,"")))</f>
        <v/>
      </c>
      <c r="AU57" s="120" cm="1">
        <f t="array" ref="AU57">IF(AU9&lt;&gt;"",AU9,
_xlfn.LET(_xlpm.Borda,
_xlfn.IFS(
AND(COUNT(_xlfn._xlws.FILTER($F$3:$F$15,$F$3:$F$15=AU$51))&gt;=2,
    _xlfn.MAXIFS($G$3:$G$15,$F$3:$F$15,AU$51)&gt;=$N57, _xlfn.MINIFS($G$3:$G$15,$F$3:$F$15,AU$51)&lt;=$N57),1,
AND(COUNT(_xlfn._xlws.FILTER($G$3:$G$15,$G$3:$G$15=$N57))&gt;=2,
    _xlfn.MAXIFS($F$3:$F$15,$G$3:$G$15,$N57)&gt;=AU$51, _xlfn.MINIFS($F$3:$F$15,$G$3:$G$15,$N57)&lt;=AU$51),2,
OR(COUNT(_xlfn._xlws.FILTER($F$16:$F$23,($F$16:$F$23=AU$51)*($G$16:$G$23=$N57)))=1,
        ISODD(COUNT(_xlfn._xlws.SORT(_xlfn._xlws.FILTER($G$16:$G$23,($F$16:$F$23=AU$51)*($G$16:$G$23&lt;=$N57)))))),3,
OR(COUNT(_xlfn._xlws.FILTER($F$16:$F$23,($F$16:$F$23=AU$51)*($G$16:$G$23=$N57)))=1,
        ISODD(COUNT(_xlfn._xlws.SORT(_xlfn._xlws.FILTER($F$16:$F$23,($G$16:$G$23=$N57)*($F$16:$F$23&lt;=AU$51)))))),4),
_xlpm.Fundo,$L$8,
_xlpm.Ax,_xlfn.XLOOKUP(TRUE,($O9:AT9&lt;&gt;""),$O$3:AT$3,_xlpm.Fundo,,-1),
_xlpm.Bx,_xlfn.XLOOKUP(TRUE,($AZ9:BA9&lt;&gt;""),$AZ$3:BA$3,_xlpm.Fundo,,1),
_xlpm.Cx,_xlfn.XLOOKUP(TRUE,($O9:AT9&lt;&gt;""),$O9:AT9,_xlpm.Fundo,,-1),
_xlpm.Dx,_xlfn.XLOOKUP(TRUE,($AZ9:BA9&lt;&gt;""),$AZ9:BA9,_xlpm.Fundo,,1),
_xlpm.Xx,AU$3, _xlpm.Yx,PRODUCT(SUM(_xlpm.Dx,-_xlpm.Cx),1/SUM(_xlpm.Bx,-_xlpm.Ax))*SUM(_xlpm.Xx,-_xlpm.Ax)+_xlpm.Cx,
_xlpm.Ay,_xlfn.XLOOKUP(TRUE,(AU$4:AU8&lt;&gt;""),$N$4:$N8,_xlpm.Fundo,,-1),
_xlpm.By,_xlfn.XLOOKUP(TRUE,(AU10:AU$47&lt;&gt;""),$N10:$N$47,_xlpm.Fundo,,1),
_xlpm.Cy,_xlfn.XLOOKUP(TRUE,(AU$4:AU8&lt;&gt;""),AU$4:AU8,_xlpm.Fundo,,-1),
_xlpm.Dy,_xlfn.XLOOKUP(TRUE,(AU10:AU$47&lt;&gt;""),AU10:AU$47,_xlpm.Fundo,,1),
_xlpm.Xy,$N9, _xlpm.Yy,PRODUCT(SUM(_xlpm.Dy,-_xlpm.Cy),1/SUM(_xlpm.By,-_xlpm.Ay))*SUM(_xlpm.Xy,-_xlpm.Ay)+_xlpm.Cy,
_xlfn.IFS(IFERROR(ISODD(_xlpm.Borda),FALSE),_xlpm.Yy,
       IFERROR(ISEVEN(_xlpm.Borda),     FALSE),_xlpm.Yx,
      TRUE,"")))</f>
        <v>0.42600000000000016</v>
      </c>
      <c r="AV57" s="120" cm="1">
        <f t="array" ref="AV57">IF(AV9&lt;&gt;"",AV9,
_xlfn.LET(_xlpm.Borda,
_xlfn.IFS(
AND(COUNT(_xlfn._xlws.FILTER($F$3:$F$15,$F$3:$F$15=AV$51))&gt;=2,
    _xlfn.MAXIFS($G$3:$G$15,$F$3:$F$15,AV$51)&gt;=$N57, _xlfn.MINIFS($G$3:$G$15,$F$3:$F$15,AV$51)&lt;=$N57),1,
AND(COUNT(_xlfn._xlws.FILTER($G$3:$G$15,$G$3:$G$15=$N57))&gt;=2,
    _xlfn.MAXIFS($F$3:$F$15,$G$3:$G$15,$N57)&gt;=AV$51, _xlfn.MINIFS($F$3:$F$15,$G$3:$G$15,$N57)&lt;=AV$51),2,
OR(COUNT(_xlfn._xlws.FILTER($F$16:$F$23,($F$16:$F$23=AV$51)*($G$16:$G$23=$N57)))=1,
        ISODD(COUNT(_xlfn._xlws.SORT(_xlfn._xlws.FILTER($G$16:$G$23,($F$16:$F$23=AV$51)*($G$16:$G$23&lt;=$N57)))))),3,
OR(COUNT(_xlfn._xlws.FILTER($F$16:$F$23,($F$16:$F$23=AV$51)*($G$16:$G$23=$N57)))=1,
        ISODD(COUNT(_xlfn._xlws.SORT(_xlfn._xlws.FILTER($F$16:$F$23,($G$16:$G$23=$N57)*($F$16:$F$23&lt;=AV$51)))))),4),
_xlpm.Fundo,$L$8,
_xlpm.Ax,_xlfn.XLOOKUP(TRUE,($O9:AU9&lt;&gt;""),$O$3:AU$3,_xlpm.Fundo,,-1),
_xlpm.Bx,_xlfn.XLOOKUP(TRUE,($AZ9:BB9&lt;&gt;""),$AZ$3:BB$3,_xlpm.Fundo,,1),
_xlpm.Cx,_xlfn.XLOOKUP(TRUE,($O9:AU9&lt;&gt;""),$O9:AU9,_xlpm.Fundo,,-1),
_xlpm.Dx,_xlfn.XLOOKUP(TRUE,($AZ9:BB9&lt;&gt;""),$AZ9:BB9,_xlpm.Fundo,,1),
_xlpm.Xx,AV$3, _xlpm.Yx,PRODUCT(SUM(_xlpm.Dx,-_xlpm.Cx),1/SUM(_xlpm.Bx,-_xlpm.Ax))*SUM(_xlpm.Xx,-_xlpm.Ax)+_xlpm.Cx,
_xlpm.Ay,_xlfn.XLOOKUP(TRUE,(AV$4:AV8&lt;&gt;""),$N$4:$N8,_xlpm.Fundo,,-1),
_xlpm.By,_xlfn.XLOOKUP(TRUE,(AV10:AV$47&lt;&gt;""),$N10:$N$47,_xlpm.Fundo,,1),
_xlpm.Cy,_xlfn.XLOOKUP(TRUE,(AV$4:AV8&lt;&gt;""),AV$4:AV8,_xlpm.Fundo,,-1),
_xlpm.Dy,_xlfn.XLOOKUP(TRUE,(AV10:AV$47&lt;&gt;""),AV10:AV$47,_xlpm.Fundo,,1),
_xlpm.Xy,$N9, _xlpm.Yy,PRODUCT(SUM(_xlpm.Dy,-_xlpm.Cy),1/SUM(_xlpm.By,-_xlpm.Ay))*SUM(_xlpm.Xy,-_xlpm.Ay)+_xlpm.Cy,
_xlfn.IFS(IFERROR(ISODD(_xlpm.Borda),FALSE),_xlpm.Yy,
       IFERROR(ISEVEN(_xlpm.Borda),     FALSE),_xlpm.Yx,
      TRUE,"")))</f>
        <v>-9</v>
      </c>
      <c r="AW57" s="120" cm="1">
        <f t="array" ref="AW57">IF(AW9&lt;&gt;"",AW9,
_xlfn.LET(_xlpm.Borda,
_xlfn.IFS(
AND(COUNT(_xlfn._xlws.FILTER($F$3:$F$15,$F$3:$F$15=AW$51))&gt;=2,
    _xlfn.MAXIFS($G$3:$G$15,$F$3:$F$15,AW$51)&gt;=$N57, _xlfn.MINIFS($G$3:$G$15,$F$3:$F$15,AW$51)&lt;=$N57),1,
AND(COUNT(_xlfn._xlws.FILTER($G$3:$G$15,$G$3:$G$15=$N57))&gt;=2,
    _xlfn.MAXIFS($F$3:$F$15,$G$3:$G$15,$N57)&gt;=AW$51, _xlfn.MINIFS($F$3:$F$15,$G$3:$G$15,$N57)&lt;=AW$51),2,
OR(COUNT(_xlfn._xlws.FILTER($F$16:$F$23,($F$16:$F$23=AW$51)*($G$16:$G$23=$N57)))=1,
        ISODD(COUNT(_xlfn._xlws.SORT(_xlfn._xlws.FILTER($G$16:$G$23,($F$16:$F$23=AW$51)*($G$16:$G$23&lt;=$N57)))))),3,
OR(COUNT(_xlfn._xlws.FILTER($F$16:$F$23,($F$16:$F$23=AW$51)*($G$16:$G$23=$N57)))=1,
        ISODD(COUNT(_xlfn._xlws.SORT(_xlfn._xlws.FILTER($F$16:$F$23,($G$16:$G$23=$N57)*($F$16:$F$23&lt;=AW$51)))))),4),
_xlpm.Fundo,$L$8,
_xlpm.Ax,_xlfn.XLOOKUP(TRUE,($O9:AV9&lt;&gt;""),$O$3:AV$3,_xlpm.Fundo,,-1),
_xlpm.Bx,_xlfn.XLOOKUP(TRUE,($AZ9:BC9&lt;&gt;""),$AZ$3:BC$3,_xlpm.Fundo,,1),
_xlpm.Cx,_xlfn.XLOOKUP(TRUE,($O9:AV9&lt;&gt;""),$O9:AV9,_xlpm.Fundo,,-1),
_xlpm.Dx,_xlfn.XLOOKUP(TRUE,($AZ9:BC9&lt;&gt;""),$AZ9:BC9,_xlpm.Fundo,,1),
_xlpm.Xx,AW$3, _xlpm.Yx,PRODUCT(SUM(_xlpm.Dx,-_xlpm.Cx),1/SUM(_xlpm.Bx,-_xlpm.Ax))*SUM(_xlpm.Xx,-_xlpm.Ax)+_xlpm.Cx,
_xlpm.Ay,_xlfn.XLOOKUP(TRUE,(AW$4:AW8&lt;&gt;""),$N$4:$N8,_xlpm.Fundo,,-1),
_xlpm.By,_xlfn.XLOOKUP(TRUE,(AW10:AW$47&lt;&gt;""),$N10:$N$47,_xlpm.Fundo,,1),
_xlpm.Cy,_xlfn.XLOOKUP(TRUE,(AW$4:AW8&lt;&gt;""),AW$4:AW8,_xlpm.Fundo,,-1),
_xlpm.Dy,_xlfn.XLOOKUP(TRUE,(AW10:AW$47&lt;&gt;""),AW10:AW$47,_xlpm.Fundo,,1),
_xlpm.Xy,$N9, _xlpm.Yy,PRODUCT(SUM(_xlpm.Dy,-_xlpm.Cy),1/SUM(_xlpm.By,-_xlpm.Ay))*SUM(_xlpm.Xy,-_xlpm.Ay)+_xlpm.Cy,
_xlfn.IFS(IFERROR(ISODD(_xlpm.Borda),FALSE),_xlpm.Yy,
       IFERROR(ISEVEN(_xlpm.Borda),     FALSE),_xlpm.Yx,
      TRUE,"")))</f>
        <v>-9</v>
      </c>
      <c r="AX57" s="98"/>
      <c r="AY57" s="98"/>
      <c r="AZ57" s="77"/>
      <c r="BA57" s="77"/>
      <c r="BB57" s="77"/>
      <c r="BC57" s="77"/>
      <c r="BD57" s="77"/>
      <c r="BE57" s="77"/>
      <c r="BF57" s="77"/>
      <c r="BG57" s="77"/>
      <c r="BH57" s="77"/>
    </row>
    <row r="58" spans="2:60" ht="20.100000000000001" customHeight="1" x14ac:dyDescent="0.3">
      <c r="B58" s="9" t="s">
        <v>459</v>
      </c>
      <c r="C58" s="17">
        <f t="shared" si="1"/>
        <v>49.675400000000003</v>
      </c>
      <c r="D58" s="18">
        <f t="shared" si="1"/>
        <v>105.0509</v>
      </c>
      <c r="E58" s="64">
        <f t="shared" si="1"/>
        <v>-9</v>
      </c>
      <c r="F58" s="17">
        <f t="shared" si="2"/>
        <v>6.65</v>
      </c>
      <c r="G58" s="18">
        <f t="shared" si="3"/>
        <v>0</v>
      </c>
      <c r="H58" s="19">
        <f t="shared" si="4"/>
        <v>-9</v>
      </c>
      <c r="I58" s="8" t="str" cm="1">
        <f t="array" ref="I58">_xlfn.CONCAT(ROUND(F58:H58,2)&amp;", ")</f>
        <v xml:space="preserve">6.65, 0, -9, </v>
      </c>
      <c r="J58" s="8"/>
      <c r="L58"/>
      <c r="N58" s="31">
        <v>15.72</v>
      </c>
      <c r="O58" s="15"/>
      <c r="P58" s="120" cm="1">
        <f t="array" ref="P58">IF(P10&lt;&gt;"",P10,
_xlfn.LET(_xlpm.Borda,
_xlfn.IFS(
AND(COUNT(_xlfn._xlws.FILTER($F$3:$F$15,$F$3:$F$15=P$51))&gt;=2,
    _xlfn.MAXIFS($G$3:$G$15,$F$3:$F$15,P$51)&gt;=$N58, _xlfn.MINIFS($G$3:$G$15,$F$3:$F$15,P$51)&lt;=$N58),1,
AND(COUNT(_xlfn._xlws.FILTER($G$3:$G$15,$G$3:$G$15=$N58))&gt;=2,
    _xlfn.MAXIFS($F$3:$F$15,$G$3:$G$15,$N58)&gt;=P$51, _xlfn.MINIFS($F$3:$F$15,$G$3:$G$15,$N58)&lt;=P$51),2,
OR(COUNT(_xlfn._xlws.FILTER($F$16:$F$23,($F$16:$F$23=P$51)*($G$16:$G$23=$N58)))=1,
        ISODD(COUNT(_xlfn._xlws.SORT(_xlfn._xlws.FILTER($G$16:$G$23,($F$16:$F$23=P$51)*($G$16:$G$23&lt;=$N58)))))),3,
OR(COUNT(_xlfn._xlws.FILTER($F$16:$F$23,($F$16:$F$23=P$51)*($G$16:$G$23=$N58)))=1,
        ISODD(COUNT(_xlfn._xlws.SORT(_xlfn._xlws.FILTER($F$16:$F$23,($G$16:$G$23=$N58)*($F$16:$F$23&lt;=P$51)))))),4),
_xlpm.Fundo,$L$8,
_xlpm.Ax,_xlfn.XLOOKUP(TRUE,($O10:O10&lt;&gt;""),$O$3:O$3,_xlpm.Fundo,,-1),
_xlpm.Bx,_xlfn.XLOOKUP(TRUE,(Q10:$AZ10&lt;&gt;""),Q$3:$AZ$3,_xlpm.Fundo,,1),
_xlpm.Cx,_xlfn.XLOOKUP(TRUE,($O10:O10&lt;&gt;""),$O10:O10,_xlpm.Fundo,,-1),
_xlpm.Dx,_xlfn.XLOOKUP(TRUE,(Q10:$AZ10&lt;&gt;""),Q10:$AZ10,_xlpm.Fundo,,1),
_xlpm.Xx,P$3, _xlpm.Yx,PRODUCT(SUM(_xlpm.Dx,-_xlpm.Cx),1/SUM(_xlpm.Bx,-_xlpm.Ax))*SUM(_xlpm.Xx,-_xlpm.Ax)+_xlpm.Cx,
_xlpm.Ay,_xlfn.XLOOKUP(TRUE,(P$4:P9&lt;&gt;""),$N$4:$N9,_xlpm.Fundo,,-1),
_xlpm.By,_xlfn.XLOOKUP(TRUE,(P11:P$47&lt;&gt;""),$N11:$N$47,_xlpm.Fundo,,1),
_xlpm.Cy,_xlfn.XLOOKUP(TRUE,(P$4:P9&lt;&gt;""),P$4:P9,_xlpm.Fundo,,-1),
_xlpm.Dy,_xlfn.XLOOKUP(TRUE,(P11:P$47&lt;&gt;""),P11:P$47,_xlpm.Fundo,,1),
_xlpm.Xy,$N10, _xlpm.Yy,PRODUCT(SUM(_xlpm.Dy,-_xlpm.Cy),1/SUM(_xlpm.By,-_xlpm.Ay))*SUM(_xlpm.Xy,-_xlpm.Ay)+_xlpm.Cy,
_xlfn.IFS(IFERROR(ISODD(_xlpm.Borda),FALSE),_xlpm.Yy,
       IFERROR(ISEVEN(_xlpm.Borda),     FALSE),_xlpm.Yx,
      TRUE,"")))</f>
        <v>-9</v>
      </c>
      <c r="Q58" s="120" cm="1">
        <f t="array" ref="Q58">IF(Q10&lt;&gt;"",Q10,
_xlfn.LET(_xlpm.Borda,
_xlfn.IFS(
AND(COUNT(_xlfn._xlws.FILTER($F$3:$F$15,$F$3:$F$15=Q$51))&gt;=2,
    _xlfn.MAXIFS($G$3:$G$15,$F$3:$F$15,Q$51)&gt;=$N58, _xlfn.MINIFS($G$3:$G$15,$F$3:$F$15,Q$51)&lt;=$N58),1,
AND(COUNT(_xlfn._xlws.FILTER($G$3:$G$15,$G$3:$G$15=$N58))&gt;=2,
    _xlfn.MAXIFS($F$3:$F$15,$G$3:$G$15,$N58)&gt;=Q$51, _xlfn.MINIFS($F$3:$F$15,$G$3:$G$15,$N58)&lt;=Q$51),2,
OR(COUNT(_xlfn._xlws.FILTER($F$16:$F$23,($F$16:$F$23=Q$51)*($G$16:$G$23=$N58)))=1,
        ISODD(COUNT(_xlfn._xlws.SORT(_xlfn._xlws.FILTER($G$16:$G$23,($F$16:$F$23=Q$51)*($G$16:$G$23&lt;=$N58)))))),3,
OR(COUNT(_xlfn._xlws.FILTER($F$16:$F$23,($F$16:$F$23=Q$51)*($G$16:$G$23=$N58)))=1,
        ISODD(COUNT(_xlfn._xlws.SORT(_xlfn._xlws.FILTER($F$16:$F$23,($G$16:$G$23=$N58)*($F$16:$F$23&lt;=Q$51)))))),4),
_xlpm.Fundo,$L$8,
_xlpm.Ax,_xlfn.XLOOKUP(TRUE,($O10:P10&lt;&gt;""),$O$3:P$3,_xlpm.Fundo,,-1),
_xlpm.Bx,_xlfn.XLOOKUP(TRUE,(R10:$AZ10&lt;&gt;""),R$3:$AZ$3,_xlpm.Fundo,,1),
_xlpm.Cx,_xlfn.XLOOKUP(TRUE,($O10:P10&lt;&gt;""),$O10:P10,_xlpm.Fundo,,-1),
_xlpm.Dx,_xlfn.XLOOKUP(TRUE,(R10:$AZ10&lt;&gt;""),R10:$AZ10,_xlpm.Fundo,,1),
_xlpm.Xx,Q$3, _xlpm.Yx,PRODUCT(SUM(_xlpm.Dx,-_xlpm.Cx),1/SUM(_xlpm.Bx,-_xlpm.Ax))*SUM(_xlpm.Xx,-_xlpm.Ax)+_xlpm.Cx,
_xlpm.Ay,_xlfn.XLOOKUP(TRUE,(Q$4:Q9&lt;&gt;""),$N$4:$N9,_xlpm.Fundo,,-1),
_xlpm.By,_xlfn.XLOOKUP(TRUE,(Q11:Q$47&lt;&gt;""),$N11:$N$47,_xlpm.Fundo,,1),
_xlpm.Cy,_xlfn.XLOOKUP(TRUE,(Q$4:Q9&lt;&gt;""),Q$4:Q9,_xlpm.Fundo,,-1),
_xlpm.Dy,_xlfn.XLOOKUP(TRUE,(Q11:Q$47&lt;&gt;""),Q11:Q$47,_xlpm.Fundo,,1),
_xlpm.Xy,$N10, _xlpm.Yy,PRODUCT(SUM(_xlpm.Dy,-_xlpm.Cy),1/SUM(_xlpm.By,-_xlpm.Ay))*SUM(_xlpm.Xy,-_xlpm.Ay)+_xlpm.Cy,
_xlfn.IFS(IFERROR(ISODD(_xlpm.Borda),FALSE),_xlpm.Yy,
       IFERROR(ISEVEN(_xlpm.Borda),     FALSE),_xlpm.Yx,
      TRUE,"")))</f>
        <v>-9</v>
      </c>
      <c r="R58" s="120" cm="1">
        <f t="array" ref="R58">IF(R10&lt;&gt;"",R10,
_xlfn.LET(_xlpm.Borda,
_xlfn.IFS(
AND(COUNT(_xlfn._xlws.FILTER($F$3:$F$15,$F$3:$F$15=R$51))&gt;=2,
    _xlfn.MAXIFS($G$3:$G$15,$F$3:$F$15,R$51)&gt;=$N58, _xlfn.MINIFS($G$3:$G$15,$F$3:$F$15,R$51)&lt;=$N58),1,
AND(COUNT(_xlfn._xlws.FILTER($G$3:$G$15,$G$3:$G$15=$N58))&gt;=2,
    _xlfn.MAXIFS($F$3:$F$15,$G$3:$G$15,$N58)&gt;=R$51, _xlfn.MINIFS($F$3:$F$15,$G$3:$G$15,$N58)&lt;=R$51),2,
OR(COUNT(_xlfn._xlws.FILTER($F$16:$F$23,($F$16:$F$23=R$51)*($G$16:$G$23=$N58)))=1,
        ISODD(COUNT(_xlfn._xlws.SORT(_xlfn._xlws.FILTER($G$16:$G$23,($F$16:$F$23=R$51)*($G$16:$G$23&lt;=$N58)))))),3,
OR(COUNT(_xlfn._xlws.FILTER($F$16:$F$23,($F$16:$F$23=R$51)*($G$16:$G$23=$N58)))=1,
        ISODD(COUNT(_xlfn._xlws.SORT(_xlfn._xlws.FILTER($F$16:$F$23,($G$16:$G$23=$N58)*($F$16:$F$23&lt;=R$51)))))),4),
_xlpm.Fundo,$L$8,
_xlpm.Ax,_xlfn.XLOOKUP(TRUE,($O10:Q10&lt;&gt;""),$O$3:Q$3,_xlpm.Fundo,,-1),
_xlpm.Bx,_xlfn.XLOOKUP(TRUE,(S10:$AZ10&lt;&gt;""),S$3:$AZ$3,_xlpm.Fundo,,1),
_xlpm.Cx,_xlfn.XLOOKUP(TRUE,($O10:Q10&lt;&gt;""),$O10:Q10,_xlpm.Fundo,,-1),
_xlpm.Dx,_xlfn.XLOOKUP(TRUE,(S10:$AZ10&lt;&gt;""),S10:$AZ10,_xlpm.Fundo,,1),
_xlpm.Xx,R$3, _xlpm.Yx,PRODUCT(SUM(_xlpm.Dx,-_xlpm.Cx),1/SUM(_xlpm.Bx,-_xlpm.Ax))*SUM(_xlpm.Xx,-_xlpm.Ax)+_xlpm.Cx,
_xlpm.Ay,_xlfn.XLOOKUP(TRUE,(R$4:R9&lt;&gt;""),$N$4:$N9,_xlpm.Fundo,,-1),
_xlpm.By,_xlfn.XLOOKUP(TRUE,(R11:R$47&lt;&gt;""),$N11:$N$47,_xlpm.Fundo,,1),
_xlpm.Cy,_xlfn.XLOOKUP(TRUE,(R$4:R9&lt;&gt;""),R$4:R9,_xlpm.Fundo,,-1),
_xlpm.Dy,_xlfn.XLOOKUP(TRUE,(R11:R$47&lt;&gt;""),R11:R$47,_xlpm.Fundo,,1),
_xlpm.Xy,$N10, _xlpm.Yy,PRODUCT(SUM(_xlpm.Dy,-_xlpm.Cy),1/SUM(_xlpm.By,-_xlpm.Ay))*SUM(_xlpm.Xy,-_xlpm.Ay)+_xlpm.Cy,
_xlfn.IFS(IFERROR(ISODD(_xlpm.Borda),FALSE),_xlpm.Yy,
       IFERROR(ISEVEN(_xlpm.Borda),     FALSE),_xlpm.Yx,
      TRUE,"")))</f>
        <v>0</v>
      </c>
      <c r="S58" s="120" cm="1">
        <f t="array" ref="S58">IF(S10&lt;&gt;"",S10,
_xlfn.LET(_xlpm.Borda,
_xlfn.IFS(
AND(COUNT(_xlfn._xlws.FILTER($F$3:$F$15,$F$3:$F$15=S$51))&gt;=2,
    _xlfn.MAXIFS($G$3:$G$15,$F$3:$F$15,S$51)&gt;=$N58, _xlfn.MINIFS($G$3:$G$15,$F$3:$F$15,S$51)&lt;=$N58),1,
AND(COUNT(_xlfn._xlws.FILTER($G$3:$G$15,$G$3:$G$15=$N58))&gt;=2,
    _xlfn.MAXIFS($F$3:$F$15,$G$3:$G$15,$N58)&gt;=S$51, _xlfn.MINIFS($F$3:$F$15,$G$3:$G$15,$N58)&lt;=S$51),2,
OR(COUNT(_xlfn._xlws.FILTER($F$16:$F$23,($F$16:$F$23=S$51)*($G$16:$G$23=$N58)))=1,
        ISODD(COUNT(_xlfn._xlws.SORT(_xlfn._xlws.FILTER($G$16:$G$23,($F$16:$F$23=S$51)*($G$16:$G$23&lt;=$N58)))))),3,
OR(COUNT(_xlfn._xlws.FILTER($F$16:$F$23,($F$16:$F$23=S$51)*($G$16:$G$23=$N58)))=1,
        ISODD(COUNT(_xlfn._xlws.SORT(_xlfn._xlws.FILTER($F$16:$F$23,($G$16:$G$23=$N58)*($F$16:$F$23&lt;=S$51)))))),4),
_xlpm.Fundo,$L$8,
_xlpm.Ax,_xlfn.XLOOKUP(TRUE,($O10:R10&lt;&gt;""),$O$3:R$3,_xlpm.Fundo,,-1),
_xlpm.Bx,_xlfn.XLOOKUP(TRUE,(T10:$AZ10&lt;&gt;""),T$3:$AZ$3,_xlpm.Fundo,,1),
_xlpm.Cx,_xlfn.XLOOKUP(TRUE,($O10:R10&lt;&gt;""),$O10:R10,_xlpm.Fundo,,-1),
_xlpm.Dx,_xlfn.XLOOKUP(TRUE,(T10:$AZ10&lt;&gt;""),T10:$AZ10,_xlpm.Fundo,,1),
_xlpm.Xx,S$3, _xlpm.Yx,PRODUCT(SUM(_xlpm.Dx,-_xlpm.Cx),1/SUM(_xlpm.Bx,-_xlpm.Ax))*SUM(_xlpm.Xx,-_xlpm.Ax)+_xlpm.Cx,
_xlpm.Ay,_xlfn.XLOOKUP(TRUE,(S$4:S9&lt;&gt;""),$N$4:$N9,_xlpm.Fundo,,-1),
_xlpm.By,_xlfn.XLOOKUP(TRUE,(S11:S$47&lt;&gt;""),$N11:$N$47,_xlpm.Fundo,,1),
_xlpm.Cy,_xlfn.XLOOKUP(TRUE,(S$4:S9&lt;&gt;""),S$4:S9,_xlpm.Fundo,,-1),
_xlpm.Dy,_xlfn.XLOOKUP(TRUE,(S11:S$47&lt;&gt;""),S11:S$47,_xlpm.Fundo,,1),
_xlpm.Xy,$N10, _xlpm.Yy,PRODUCT(SUM(_xlpm.Dy,-_xlpm.Cy),1/SUM(_xlpm.By,-_xlpm.Ay))*SUM(_xlpm.Xy,-_xlpm.Ay)+_xlpm.Cy,
_xlfn.IFS(IFERROR(ISODD(_xlpm.Borda),FALSE),_xlpm.Yy,
       IFERROR(ISEVEN(_xlpm.Borda),     FALSE),_xlpm.Yx,
      TRUE,"")))</f>
        <v>0.28421052631578947</v>
      </c>
      <c r="T58" s="120" cm="1">
        <f t="array" ref="T58">IF(T10&lt;&gt;"",T10,
_xlfn.LET(_xlpm.Borda,
_xlfn.IFS(
AND(COUNT(_xlfn._xlws.FILTER($F$3:$F$15,$F$3:$F$15=T$51))&gt;=2,
    _xlfn.MAXIFS($G$3:$G$15,$F$3:$F$15,T$51)&gt;=$N58, _xlfn.MINIFS($G$3:$G$15,$F$3:$F$15,T$51)&lt;=$N58),1,
AND(COUNT(_xlfn._xlws.FILTER($G$3:$G$15,$G$3:$G$15=$N58))&gt;=2,
    _xlfn.MAXIFS($F$3:$F$15,$G$3:$G$15,$N58)&gt;=T$51, _xlfn.MINIFS($F$3:$F$15,$G$3:$G$15,$N58)&lt;=T$51),2,
OR(COUNT(_xlfn._xlws.FILTER($F$16:$F$23,($F$16:$F$23=T$51)*($G$16:$G$23=$N58)))=1,
        ISODD(COUNT(_xlfn._xlws.SORT(_xlfn._xlws.FILTER($G$16:$G$23,($F$16:$F$23=T$51)*($G$16:$G$23&lt;=$N58)))))),3,
OR(COUNT(_xlfn._xlws.FILTER($F$16:$F$23,($F$16:$F$23=T$51)*($G$16:$G$23=$N58)))=1,
        ISODD(COUNT(_xlfn._xlws.SORT(_xlfn._xlws.FILTER($F$16:$F$23,($G$16:$G$23=$N58)*($F$16:$F$23&lt;=T$51)))))),4),
_xlpm.Fundo,$L$8,
_xlpm.Ax,_xlfn.XLOOKUP(TRUE,($O10:S10&lt;&gt;""),$O$3:S$3,_xlpm.Fundo,,-1),
_xlpm.Bx,_xlfn.XLOOKUP(TRUE,(U10:$AZ10&lt;&gt;""),U$3:$AZ$3,_xlpm.Fundo,,1),
_xlpm.Cx,_xlfn.XLOOKUP(TRUE,($O10:S10&lt;&gt;""),$O10:S10,_xlpm.Fundo,,-1),
_xlpm.Dx,_xlfn.XLOOKUP(TRUE,(U10:$AZ10&lt;&gt;""),U10:$AZ10,_xlpm.Fundo,,1),
_xlpm.Xx,T$3, _xlpm.Yx,PRODUCT(SUM(_xlpm.Dx,-_xlpm.Cx),1/SUM(_xlpm.Bx,-_xlpm.Ax))*SUM(_xlpm.Xx,-_xlpm.Ax)+_xlpm.Cx,
_xlpm.Ay,_xlfn.XLOOKUP(TRUE,(T$4:T9&lt;&gt;""),$N$4:$N9,_xlpm.Fundo,,-1),
_xlpm.By,_xlfn.XLOOKUP(TRUE,(T11:T$47&lt;&gt;""),$N11:$N$47,_xlpm.Fundo,,1),
_xlpm.Cy,_xlfn.XLOOKUP(TRUE,(T$4:T9&lt;&gt;""),T$4:T9,_xlpm.Fundo,,-1),
_xlpm.Dy,_xlfn.XLOOKUP(TRUE,(T11:T$47&lt;&gt;""),T11:T$47,_xlpm.Fundo,,1),
_xlpm.Xy,$N10, _xlpm.Yy,PRODUCT(SUM(_xlpm.Dy,-_xlpm.Cy),1/SUM(_xlpm.By,-_xlpm.Ay))*SUM(_xlpm.Xy,-_xlpm.Ay)+_xlpm.Cy,
_xlfn.IFS(IFERROR(ISODD(_xlpm.Borda),FALSE),_xlpm.Yy,
       IFERROR(ISEVEN(_xlpm.Borda),     FALSE),_xlpm.Yx,
      TRUE,"")))</f>
        <v>0.6</v>
      </c>
      <c r="U58" s="120" cm="1">
        <f t="array" ref="U58">IF(U10&lt;&gt;"",U10,
_xlfn.LET(_xlpm.Borda,
_xlfn.IFS(
AND(COUNT(_xlfn._xlws.FILTER($F$3:$F$15,$F$3:$F$15=U$51))&gt;=2,
    _xlfn.MAXIFS($G$3:$G$15,$F$3:$F$15,U$51)&gt;=$N58, _xlfn.MINIFS($G$3:$G$15,$F$3:$F$15,U$51)&lt;=$N58),1,
AND(COUNT(_xlfn._xlws.FILTER($G$3:$G$15,$G$3:$G$15=$N58))&gt;=2,
    _xlfn.MAXIFS($F$3:$F$15,$G$3:$G$15,$N58)&gt;=U$51, _xlfn.MINIFS($F$3:$F$15,$G$3:$G$15,$N58)&lt;=U$51),2,
OR(COUNT(_xlfn._xlws.FILTER($F$16:$F$23,($F$16:$F$23=U$51)*($G$16:$G$23=$N58)))=1,
        ISODD(COUNT(_xlfn._xlws.SORT(_xlfn._xlws.FILTER($G$16:$G$23,($F$16:$F$23=U$51)*($G$16:$G$23&lt;=$N58)))))),3,
OR(COUNT(_xlfn._xlws.FILTER($F$16:$F$23,($F$16:$F$23=U$51)*($G$16:$G$23=$N58)))=1,
        ISODD(COUNT(_xlfn._xlws.SORT(_xlfn._xlws.FILTER($F$16:$F$23,($G$16:$G$23=$N58)*($F$16:$F$23&lt;=U$51)))))),4),
_xlpm.Fundo,$L$8,
_xlpm.Ax,_xlfn.XLOOKUP(TRUE,($O10:T10&lt;&gt;""),$O$3:T$3,_xlpm.Fundo,,-1),
_xlpm.Bx,_xlfn.XLOOKUP(TRUE,(V10:$AZ10&lt;&gt;""),V$3:$AZ$3,_xlpm.Fundo,,1),
_xlpm.Cx,_xlfn.XLOOKUP(TRUE,($O10:T10&lt;&gt;""),$O10:T10,_xlpm.Fundo,,-1),
_xlpm.Dx,_xlfn.XLOOKUP(TRUE,(V10:$AZ10&lt;&gt;""),V10:$AZ10,_xlpm.Fundo,,1),
_xlpm.Xx,U$3, _xlpm.Yx,PRODUCT(SUM(_xlpm.Dx,-_xlpm.Cx),1/SUM(_xlpm.Bx,-_xlpm.Ax))*SUM(_xlpm.Xx,-_xlpm.Ax)+_xlpm.Cx,
_xlpm.Ay,_xlfn.XLOOKUP(TRUE,(U$4:U9&lt;&gt;""),$N$4:$N9,_xlpm.Fundo,,-1),
_xlpm.By,_xlfn.XLOOKUP(TRUE,(U11:U$47&lt;&gt;""),$N11:$N$47,_xlpm.Fundo,,1),
_xlpm.Cy,_xlfn.XLOOKUP(TRUE,(U$4:U9&lt;&gt;""),U$4:U9,_xlpm.Fundo,,-1),
_xlpm.Dy,_xlfn.XLOOKUP(TRUE,(U11:U$47&lt;&gt;""),U11:U$47,_xlpm.Fundo,,1),
_xlpm.Xy,$N10, _xlpm.Yy,PRODUCT(SUM(_xlpm.Dy,-_xlpm.Cy),1/SUM(_xlpm.By,-_xlpm.Ay))*SUM(_xlpm.Xy,-_xlpm.Ay)+_xlpm.Cy,
_xlfn.IFS(IFERROR(ISODD(_xlpm.Borda),FALSE),_xlpm.Yy,
       IFERROR(ISEVEN(_xlpm.Borda),     FALSE),_xlpm.Yx,
      TRUE,"")))</f>
        <v>0.55000000000000004</v>
      </c>
      <c r="V58" s="120" cm="1">
        <f t="array" ref="V58">IF(V10&lt;&gt;"",V10,
_xlfn.LET(_xlpm.Borda,
_xlfn.IFS(
AND(COUNT(_xlfn._xlws.FILTER($F$3:$F$15,$F$3:$F$15=V$51))&gt;=2,
    _xlfn.MAXIFS($G$3:$G$15,$F$3:$F$15,V$51)&gt;=$N58, _xlfn.MINIFS($G$3:$G$15,$F$3:$F$15,V$51)&lt;=$N58),1,
AND(COUNT(_xlfn._xlws.FILTER($G$3:$G$15,$G$3:$G$15=$N58))&gt;=2,
    _xlfn.MAXIFS($F$3:$F$15,$G$3:$G$15,$N58)&gt;=V$51, _xlfn.MINIFS($F$3:$F$15,$G$3:$G$15,$N58)&lt;=V$51),2,
OR(COUNT(_xlfn._xlws.FILTER($F$16:$F$23,($F$16:$F$23=V$51)*($G$16:$G$23=$N58)))=1,
        ISODD(COUNT(_xlfn._xlws.SORT(_xlfn._xlws.FILTER($G$16:$G$23,($F$16:$F$23=V$51)*($G$16:$G$23&lt;=$N58)))))),3,
OR(COUNT(_xlfn._xlws.FILTER($F$16:$F$23,($F$16:$F$23=V$51)*($G$16:$G$23=$N58)))=1,
        ISODD(COUNT(_xlfn._xlws.SORT(_xlfn._xlws.FILTER($F$16:$F$23,($G$16:$G$23=$N58)*($F$16:$F$23&lt;=V$51)))))),4),
_xlpm.Fundo,$L$8,
_xlpm.Ax,_xlfn.XLOOKUP(TRUE,($O10:U10&lt;&gt;""),$O$3:U$3,_xlpm.Fundo,,-1),
_xlpm.Bx,_xlfn.XLOOKUP(TRUE,(W10:$AZ10&lt;&gt;""),W$3:$AZ$3,_xlpm.Fundo,,1),
_xlpm.Cx,_xlfn.XLOOKUP(TRUE,($O10:U10&lt;&gt;""),$O10:U10,_xlpm.Fundo,,-1),
_xlpm.Dx,_xlfn.XLOOKUP(TRUE,(W10:$AZ10&lt;&gt;""),W10:$AZ10,_xlpm.Fundo,,1),
_xlpm.Xx,V$3, _xlpm.Yx,PRODUCT(SUM(_xlpm.Dx,-_xlpm.Cx),1/SUM(_xlpm.Bx,-_xlpm.Ax))*SUM(_xlpm.Xx,-_xlpm.Ax)+_xlpm.Cx,
_xlpm.Ay,_xlfn.XLOOKUP(TRUE,(V$4:V9&lt;&gt;""),$N$4:$N9,_xlpm.Fundo,,-1),
_xlpm.By,_xlfn.XLOOKUP(TRUE,(V11:V$47&lt;&gt;""),$N11:$N$47,_xlpm.Fundo,,1),
_xlpm.Cy,_xlfn.XLOOKUP(TRUE,(V$4:V9&lt;&gt;""),V$4:V9,_xlpm.Fundo,,-1),
_xlpm.Dy,_xlfn.XLOOKUP(TRUE,(V11:V$47&lt;&gt;""),V11:V$47,_xlpm.Fundo,,1),
_xlpm.Xy,$N10, _xlpm.Yy,PRODUCT(SUM(_xlpm.Dy,-_xlpm.Cy),1/SUM(_xlpm.By,-_xlpm.Ay))*SUM(_xlpm.Xy,-_xlpm.Ay)+_xlpm.Cy,
_xlfn.IFS(IFERROR(ISODD(_xlpm.Borda),FALSE),_xlpm.Yy,
       IFERROR(ISEVEN(_xlpm.Borda),     FALSE),_xlpm.Yx,
      TRUE,"")))</f>
        <v>0.52500000000000002</v>
      </c>
      <c r="W58" s="120" cm="1">
        <f t="array" ref="W58">IF(W10&lt;&gt;"",W10,
_xlfn.LET(_xlpm.Borda,
_xlfn.IFS(
AND(COUNT(_xlfn._xlws.FILTER($F$3:$F$15,$F$3:$F$15=W$51))&gt;=2,
    _xlfn.MAXIFS($G$3:$G$15,$F$3:$F$15,W$51)&gt;=$N58, _xlfn.MINIFS($G$3:$G$15,$F$3:$F$15,W$51)&lt;=$N58),1,
AND(COUNT(_xlfn._xlws.FILTER($G$3:$G$15,$G$3:$G$15=$N58))&gt;=2,
    _xlfn.MAXIFS($F$3:$F$15,$G$3:$G$15,$N58)&gt;=W$51, _xlfn.MINIFS($F$3:$F$15,$G$3:$G$15,$N58)&lt;=W$51),2,
OR(COUNT(_xlfn._xlws.FILTER($F$16:$F$23,($F$16:$F$23=W$51)*($G$16:$G$23=$N58)))=1,
        ISODD(COUNT(_xlfn._xlws.SORT(_xlfn._xlws.FILTER($G$16:$G$23,($F$16:$F$23=W$51)*($G$16:$G$23&lt;=$N58)))))),3,
OR(COUNT(_xlfn._xlws.FILTER($F$16:$F$23,($F$16:$F$23=W$51)*($G$16:$G$23=$N58)))=1,
        ISODD(COUNT(_xlfn._xlws.SORT(_xlfn._xlws.FILTER($F$16:$F$23,($G$16:$G$23=$N58)*($F$16:$F$23&lt;=W$51)))))),4),
_xlpm.Fundo,$L$8,
_xlpm.Ax,_xlfn.XLOOKUP(TRUE,($O10:V10&lt;&gt;""),$O$3:V$3,_xlpm.Fundo,,-1),
_xlpm.Bx,_xlfn.XLOOKUP(TRUE,(X10:$AZ10&lt;&gt;""),X$3:$AZ$3,_xlpm.Fundo,,1),
_xlpm.Cx,_xlfn.XLOOKUP(TRUE,($O10:V10&lt;&gt;""),$O10:V10,_xlpm.Fundo,,-1),
_xlpm.Dx,_xlfn.XLOOKUP(TRUE,(X10:$AZ10&lt;&gt;""),X10:$AZ10,_xlpm.Fundo,,1),
_xlpm.Xx,W$3, _xlpm.Yx,PRODUCT(SUM(_xlpm.Dx,-_xlpm.Cx),1/SUM(_xlpm.Bx,-_xlpm.Ax))*SUM(_xlpm.Xx,-_xlpm.Ax)+_xlpm.Cx,
_xlpm.Ay,_xlfn.XLOOKUP(TRUE,(W$4:W9&lt;&gt;""),$N$4:$N9,_xlpm.Fundo,,-1),
_xlpm.By,_xlfn.XLOOKUP(TRUE,(W11:W$47&lt;&gt;""),$N11:$N$47,_xlpm.Fundo,,1),
_xlpm.Cy,_xlfn.XLOOKUP(TRUE,(W$4:W9&lt;&gt;""),W$4:W9,_xlpm.Fundo,,-1),
_xlpm.Dy,_xlfn.XLOOKUP(TRUE,(W11:W$47&lt;&gt;""),W11:W$47,_xlpm.Fundo,,1),
_xlpm.Xy,$N10, _xlpm.Yy,PRODUCT(SUM(_xlpm.Dy,-_xlpm.Cy),1/SUM(_xlpm.By,-_xlpm.Ay))*SUM(_xlpm.Xy,-_xlpm.Ay)+_xlpm.Cy,
_xlfn.IFS(IFERROR(ISODD(_xlpm.Borda),FALSE),_xlpm.Yy,
       IFERROR(ISEVEN(_xlpm.Borda),     FALSE),_xlpm.Yx,
      TRUE,"")))</f>
        <v>0.52</v>
      </c>
      <c r="X58" s="120" cm="1">
        <f t="array" ref="X58">IF(X10&lt;&gt;"",X10,
_xlfn.LET(_xlpm.Borda,
_xlfn.IFS(
AND(COUNT(_xlfn._xlws.FILTER($F$3:$F$15,$F$3:$F$15=X$51))&gt;=2,
    _xlfn.MAXIFS($G$3:$G$15,$F$3:$F$15,X$51)&gt;=$N58, _xlfn.MINIFS($G$3:$G$15,$F$3:$F$15,X$51)&lt;=$N58),1,
AND(COUNT(_xlfn._xlws.FILTER($G$3:$G$15,$G$3:$G$15=$N58))&gt;=2,
    _xlfn.MAXIFS($F$3:$F$15,$G$3:$G$15,$N58)&gt;=X$51, _xlfn.MINIFS($F$3:$F$15,$G$3:$G$15,$N58)&lt;=X$51),2,
OR(COUNT(_xlfn._xlws.FILTER($F$16:$F$23,($F$16:$F$23=X$51)*($G$16:$G$23=$N58)))=1,
        ISODD(COUNT(_xlfn._xlws.SORT(_xlfn._xlws.FILTER($G$16:$G$23,($F$16:$F$23=X$51)*($G$16:$G$23&lt;=$N58)))))),3,
OR(COUNT(_xlfn._xlws.FILTER($F$16:$F$23,($F$16:$F$23=X$51)*($G$16:$G$23=$N58)))=1,
        ISODD(COUNT(_xlfn._xlws.SORT(_xlfn._xlws.FILTER($F$16:$F$23,($G$16:$G$23=$N58)*($F$16:$F$23&lt;=X$51)))))),4),
_xlpm.Fundo,$L$8,
_xlpm.Ax,_xlfn.XLOOKUP(TRUE,($O10:W10&lt;&gt;""),$O$3:W$3,_xlpm.Fundo,,-1),
_xlpm.Bx,_xlfn.XLOOKUP(TRUE,(Y10:$AZ10&lt;&gt;""),Y$3:$AZ$3,_xlpm.Fundo,,1),
_xlpm.Cx,_xlfn.XLOOKUP(TRUE,($O10:W10&lt;&gt;""),$O10:W10,_xlpm.Fundo,,-1),
_xlpm.Dx,_xlfn.XLOOKUP(TRUE,(Y10:$AZ10&lt;&gt;""),Y10:$AZ10,_xlpm.Fundo,,1),
_xlpm.Xx,X$3, _xlpm.Yx,PRODUCT(SUM(_xlpm.Dx,-_xlpm.Cx),1/SUM(_xlpm.Bx,-_xlpm.Ax))*SUM(_xlpm.Xx,-_xlpm.Ax)+_xlpm.Cx,
_xlpm.Ay,_xlfn.XLOOKUP(TRUE,(X$4:X9&lt;&gt;""),$N$4:$N9,_xlpm.Fundo,,-1),
_xlpm.By,_xlfn.XLOOKUP(TRUE,(X11:X$47&lt;&gt;""),$N11:$N$47,_xlpm.Fundo,,1),
_xlpm.Cy,_xlfn.XLOOKUP(TRUE,(X$4:X9&lt;&gt;""),X$4:X9,_xlpm.Fundo,,-1),
_xlpm.Dy,_xlfn.XLOOKUP(TRUE,(X11:X$47&lt;&gt;""),X11:X$47,_xlpm.Fundo,,1),
_xlpm.Xy,$N10, _xlpm.Yy,PRODUCT(SUM(_xlpm.Dy,-_xlpm.Cy),1/SUM(_xlpm.By,-_xlpm.Ay))*SUM(_xlpm.Xy,-_xlpm.Ay)+_xlpm.Cy,
_xlfn.IFS(IFERROR(ISODD(_xlpm.Borda),FALSE),_xlpm.Yy,
       IFERROR(ISEVEN(_xlpm.Borda),     FALSE),_xlpm.Yx,
      TRUE,"")))</f>
        <v>0.5</v>
      </c>
      <c r="Y58" s="120" cm="1">
        <f t="array" ref="Y58">IF(Y10&lt;&gt;"",Y10,
_xlfn.LET(_xlpm.Borda,
_xlfn.IFS(
AND(COUNT(_xlfn._xlws.FILTER($F$3:$F$15,$F$3:$F$15=Y$51))&gt;=2,
    _xlfn.MAXIFS($G$3:$G$15,$F$3:$F$15,Y$51)&gt;=$N58, _xlfn.MINIFS($G$3:$G$15,$F$3:$F$15,Y$51)&lt;=$N58),1,
AND(COUNT(_xlfn._xlws.FILTER($G$3:$G$15,$G$3:$G$15=$N58))&gt;=2,
    _xlfn.MAXIFS($F$3:$F$15,$G$3:$G$15,$N58)&gt;=Y$51, _xlfn.MINIFS($F$3:$F$15,$G$3:$G$15,$N58)&lt;=Y$51),2,
OR(COUNT(_xlfn._xlws.FILTER($F$16:$F$23,($F$16:$F$23=Y$51)*($G$16:$G$23=$N58)))=1,
        ISODD(COUNT(_xlfn._xlws.SORT(_xlfn._xlws.FILTER($G$16:$G$23,($F$16:$F$23=Y$51)*($G$16:$G$23&lt;=$N58)))))),3,
OR(COUNT(_xlfn._xlws.FILTER($F$16:$F$23,($F$16:$F$23=Y$51)*($G$16:$G$23=$N58)))=1,
        ISODD(COUNT(_xlfn._xlws.SORT(_xlfn._xlws.FILTER($F$16:$F$23,($G$16:$G$23=$N58)*($F$16:$F$23&lt;=Y$51)))))),4),
_xlpm.Fundo,$L$8,
_xlpm.Ax,_xlfn.XLOOKUP(TRUE,($O10:X10&lt;&gt;""),$O$3:X$3,_xlpm.Fundo,,-1),
_xlpm.Bx,_xlfn.XLOOKUP(TRUE,(Z10:$AZ10&lt;&gt;""),Z$3:$AZ$3,_xlpm.Fundo,,1),
_xlpm.Cx,_xlfn.XLOOKUP(TRUE,($O10:X10&lt;&gt;""),$O10:X10,_xlpm.Fundo,,-1),
_xlpm.Dx,_xlfn.XLOOKUP(TRUE,(Z10:$AZ10&lt;&gt;""),Z10:$AZ10,_xlpm.Fundo,,1),
_xlpm.Xx,Y$3, _xlpm.Yx,PRODUCT(SUM(_xlpm.Dx,-_xlpm.Cx),1/SUM(_xlpm.Bx,-_xlpm.Ax))*SUM(_xlpm.Xx,-_xlpm.Ax)+_xlpm.Cx,
_xlpm.Ay,_xlfn.XLOOKUP(TRUE,(Y$4:Y9&lt;&gt;""),$N$4:$N9,_xlpm.Fundo,,-1),
_xlpm.By,_xlfn.XLOOKUP(TRUE,(Y11:Y$47&lt;&gt;""),$N11:$N$47,_xlpm.Fundo,,1),
_xlpm.Cy,_xlfn.XLOOKUP(TRUE,(Y$4:Y9&lt;&gt;""),Y$4:Y9,_xlpm.Fundo,,-1),
_xlpm.Dy,_xlfn.XLOOKUP(TRUE,(Y11:Y$47&lt;&gt;""),Y11:Y$47,_xlpm.Fundo,,1),
_xlpm.Xy,$N10, _xlpm.Yy,PRODUCT(SUM(_xlpm.Dy,-_xlpm.Cy),1/SUM(_xlpm.By,-_xlpm.Ay))*SUM(_xlpm.Xy,-_xlpm.Ay)+_xlpm.Cy,
_xlfn.IFS(IFERROR(ISODD(_xlpm.Borda),FALSE),_xlpm.Yy,
       IFERROR(ISEVEN(_xlpm.Borda),     FALSE),_xlpm.Yx,
      TRUE,"")))</f>
        <v>0.6</v>
      </c>
      <c r="Z58" s="120" cm="1">
        <f t="array" ref="Z58">IF(Z10&lt;&gt;"",Z10,
_xlfn.LET(_xlpm.Borda,
_xlfn.IFS(
AND(COUNT(_xlfn._xlws.FILTER($F$3:$F$15,$F$3:$F$15=Z$51))&gt;=2,
    _xlfn.MAXIFS($G$3:$G$15,$F$3:$F$15,Z$51)&gt;=$N58, _xlfn.MINIFS($G$3:$G$15,$F$3:$F$15,Z$51)&lt;=$N58),1,
AND(COUNT(_xlfn._xlws.FILTER($G$3:$G$15,$G$3:$G$15=$N58))&gt;=2,
    _xlfn.MAXIFS($F$3:$F$15,$G$3:$G$15,$N58)&gt;=Z$51, _xlfn.MINIFS($F$3:$F$15,$G$3:$G$15,$N58)&lt;=Z$51),2,
OR(COUNT(_xlfn._xlws.FILTER($F$16:$F$23,($F$16:$F$23=Z$51)*($G$16:$G$23=$N58)))=1,
        ISODD(COUNT(_xlfn._xlws.SORT(_xlfn._xlws.FILTER($G$16:$G$23,($F$16:$F$23=Z$51)*($G$16:$G$23&lt;=$N58)))))),3,
OR(COUNT(_xlfn._xlws.FILTER($F$16:$F$23,($F$16:$F$23=Z$51)*($G$16:$G$23=$N58)))=1,
        ISODD(COUNT(_xlfn._xlws.SORT(_xlfn._xlws.FILTER($F$16:$F$23,($G$16:$G$23=$N58)*($F$16:$F$23&lt;=Z$51)))))),4),
_xlpm.Fundo,$L$8,
_xlpm.Ax,_xlfn.XLOOKUP(TRUE,($O10:Y10&lt;&gt;""),$O$3:Y$3,_xlpm.Fundo,,-1),
_xlpm.Bx,_xlfn.XLOOKUP(TRUE,(AA10:$AZ10&lt;&gt;""),AA$3:$AZ$3,_xlpm.Fundo,,1),
_xlpm.Cx,_xlfn.XLOOKUP(TRUE,($O10:Y10&lt;&gt;""),$O10:Y10,_xlpm.Fundo,,-1),
_xlpm.Dx,_xlfn.XLOOKUP(TRUE,(AA10:$AZ10&lt;&gt;""),AA10:$AZ10,_xlpm.Fundo,,1),
_xlpm.Xx,Z$3, _xlpm.Yx,PRODUCT(SUM(_xlpm.Dx,-_xlpm.Cx),1/SUM(_xlpm.Bx,-_xlpm.Ax))*SUM(_xlpm.Xx,-_xlpm.Ax)+_xlpm.Cx,
_xlpm.Ay,_xlfn.XLOOKUP(TRUE,(Z$4:Z9&lt;&gt;""),$N$4:$N9,_xlpm.Fundo,,-1),
_xlpm.By,_xlfn.XLOOKUP(TRUE,(Z11:Z$47&lt;&gt;""),$N11:$N$47,_xlpm.Fundo,,1),
_xlpm.Cy,_xlfn.XLOOKUP(TRUE,(Z$4:Z9&lt;&gt;""),Z$4:Z9,_xlpm.Fundo,,-1),
_xlpm.Dy,_xlfn.XLOOKUP(TRUE,(Z11:Z$47&lt;&gt;""),Z11:Z$47,_xlpm.Fundo,,1),
_xlpm.Xy,$N10, _xlpm.Yy,PRODUCT(SUM(_xlpm.Dy,-_xlpm.Cy),1/SUM(_xlpm.By,-_xlpm.Ay))*SUM(_xlpm.Xy,-_xlpm.Ay)+_xlpm.Cy,
_xlfn.IFS(IFERROR(ISODD(_xlpm.Borda),FALSE),_xlpm.Yy,
       IFERROR(ISEVEN(_xlpm.Borda),     FALSE),_xlpm.Yx,
      TRUE,"")))</f>
        <v>0.64399999999999991</v>
      </c>
      <c r="AA58" s="120" cm="1">
        <f t="array" ref="AA58">IF(AA10&lt;&gt;"",AA10,
_xlfn.LET(_xlpm.Borda,
_xlfn.IFS(
AND(COUNT(_xlfn._xlws.FILTER($F$3:$F$15,$F$3:$F$15=AA$51))&gt;=2,
    _xlfn.MAXIFS($G$3:$G$15,$F$3:$F$15,AA$51)&gt;=$N58, _xlfn.MINIFS($G$3:$G$15,$F$3:$F$15,AA$51)&lt;=$N58),1,
AND(COUNT(_xlfn._xlws.FILTER($G$3:$G$15,$G$3:$G$15=$N58))&gt;=2,
    _xlfn.MAXIFS($F$3:$F$15,$G$3:$G$15,$N58)&gt;=AA$51, _xlfn.MINIFS($F$3:$F$15,$G$3:$G$15,$N58)&lt;=AA$51),2,
OR(COUNT(_xlfn._xlws.FILTER($F$16:$F$23,($F$16:$F$23=AA$51)*($G$16:$G$23=$N58)))=1,
        ISODD(COUNT(_xlfn._xlws.SORT(_xlfn._xlws.FILTER($G$16:$G$23,($F$16:$F$23=AA$51)*($G$16:$G$23&lt;=$N58)))))),3,
OR(COUNT(_xlfn._xlws.FILTER($F$16:$F$23,($F$16:$F$23=AA$51)*($G$16:$G$23=$N58)))=1,
        ISODD(COUNT(_xlfn._xlws.SORT(_xlfn._xlws.FILTER($F$16:$F$23,($G$16:$G$23=$N58)*($F$16:$F$23&lt;=AA$51)))))),4),
_xlpm.Fundo,$L$8,
_xlpm.Ax,_xlfn.XLOOKUP(TRUE,($O10:Z10&lt;&gt;""),$O$3:Z$3,_xlpm.Fundo,,-1),
_xlpm.Bx,_xlfn.XLOOKUP(TRUE,(AB10:$AZ10&lt;&gt;""),AB$3:$AZ$3,_xlpm.Fundo,,1),
_xlpm.Cx,_xlfn.XLOOKUP(TRUE,($O10:Z10&lt;&gt;""),$O10:Z10,_xlpm.Fundo,,-1),
_xlpm.Dx,_xlfn.XLOOKUP(TRUE,(AB10:$AZ10&lt;&gt;""),AB10:$AZ10,_xlpm.Fundo,,1),
_xlpm.Xx,AA$3, _xlpm.Yx,PRODUCT(SUM(_xlpm.Dx,-_xlpm.Cx),1/SUM(_xlpm.Bx,-_xlpm.Ax))*SUM(_xlpm.Xx,-_xlpm.Ax)+_xlpm.Cx,
_xlpm.Ay,_xlfn.XLOOKUP(TRUE,(AA$4:AA9&lt;&gt;""),$N$4:$N9,_xlpm.Fundo,,-1),
_xlpm.By,_xlfn.XLOOKUP(TRUE,(AA11:AA$47&lt;&gt;""),$N11:$N$47,_xlpm.Fundo,,1),
_xlpm.Cy,_xlfn.XLOOKUP(TRUE,(AA$4:AA9&lt;&gt;""),AA$4:AA9,_xlpm.Fundo,,-1),
_xlpm.Dy,_xlfn.XLOOKUP(TRUE,(AA11:AA$47&lt;&gt;""),AA11:AA$47,_xlpm.Fundo,,1),
_xlpm.Xy,$N10, _xlpm.Yy,PRODUCT(SUM(_xlpm.Dy,-_xlpm.Cy),1/SUM(_xlpm.By,-_xlpm.Ay))*SUM(_xlpm.Xy,-_xlpm.Ay)+_xlpm.Cy,
_xlfn.IFS(IFERROR(ISODD(_xlpm.Borda),FALSE),_xlpm.Yy,
       IFERROR(ISEVEN(_xlpm.Borda),     FALSE),_xlpm.Yx,
      TRUE,"")))</f>
        <v>0.7</v>
      </c>
      <c r="AB58" s="120" cm="1">
        <f t="array" ref="AB58">IF(AB10&lt;&gt;"",AB10,
_xlfn.LET(_xlpm.Borda,
_xlfn.IFS(
AND(COUNT(_xlfn._xlws.FILTER($F$3:$F$15,$F$3:$F$15=AB$51))&gt;=2,
    _xlfn.MAXIFS($G$3:$G$15,$F$3:$F$15,AB$51)&gt;=$N58, _xlfn.MINIFS($G$3:$G$15,$F$3:$F$15,AB$51)&lt;=$N58),1,
AND(COUNT(_xlfn._xlws.FILTER($G$3:$G$15,$G$3:$G$15=$N58))&gt;=2,
    _xlfn.MAXIFS($F$3:$F$15,$G$3:$G$15,$N58)&gt;=AB$51, _xlfn.MINIFS($F$3:$F$15,$G$3:$G$15,$N58)&lt;=AB$51),2,
OR(COUNT(_xlfn._xlws.FILTER($F$16:$F$23,($F$16:$F$23=AB$51)*($G$16:$G$23=$N58)))=1,
        ISODD(COUNT(_xlfn._xlws.SORT(_xlfn._xlws.FILTER($G$16:$G$23,($F$16:$F$23=AB$51)*($G$16:$G$23&lt;=$N58)))))),3,
OR(COUNT(_xlfn._xlws.FILTER($F$16:$F$23,($F$16:$F$23=AB$51)*($G$16:$G$23=$N58)))=1,
        ISODD(COUNT(_xlfn._xlws.SORT(_xlfn._xlws.FILTER($F$16:$F$23,($G$16:$G$23=$N58)*($F$16:$F$23&lt;=AB$51)))))),4),
_xlpm.Fundo,$L$8,
_xlpm.Ax,_xlfn.XLOOKUP(TRUE,($O10:AA10&lt;&gt;""),$O$3:AA$3,_xlpm.Fundo,,-1),
_xlpm.Bx,_xlfn.XLOOKUP(TRUE,(AC10:$AZ10&lt;&gt;""),AC$3:$AZ$3,_xlpm.Fundo,,1),
_xlpm.Cx,_xlfn.XLOOKUP(TRUE,($O10:AA10&lt;&gt;""),$O10:AA10,_xlpm.Fundo,,-1),
_xlpm.Dx,_xlfn.XLOOKUP(TRUE,(AC10:$AZ10&lt;&gt;""),AC10:$AZ10,_xlpm.Fundo,,1),
_xlpm.Xx,AB$3, _xlpm.Yx,PRODUCT(SUM(_xlpm.Dx,-_xlpm.Cx),1/SUM(_xlpm.Bx,-_xlpm.Ax))*SUM(_xlpm.Xx,-_xlpm.Ax)+_xlpm.Cx,
_xlpm.Ay,_xlfn.XLOOKUP(TRUE,(AB$4:AB9&lt;&gt;""),$N$4:$N9,_xlpm.Fundo,,-1),
_xlpm.By,_xlfn.XLOOKUP(TRUE,(AB11:AB$47&lt;&gt;""),$N11:$N$47,_xlpm.Fundo,,1),
_xlpm.Cy,_xlfn.XLOOKUP(TRUE,(AB$4:AB9&lt;&gt;""),AB$4:AB9,_xlpm.Fundo,,-1),
_xlpm.Dy,_xlfn.XLOOKUP(TRUE,(AB11:AB$47&lt;&gt;""),AB11:AB$47,_xlpm.Fundo,,1),
_xlpm.Xy,$N10, _xlpm.Yy,PRODUCT(SUM(_xlpm.Dy,-_xlpm.Cy),1/SUM(_xlpm.By,-_xlpm.Ay))*SUM(_xlpm.Xy,-_xlpm.Ay)+_xlpm.Cy,
_xlfn.IFS(IFERROR(ISODD(_xlpm.Borda),FALSE),_xlpm.Yy,
       IFERROR(ISEVEN(_xlpm.Borda),     FALSE),_xlpm.Yx,
      TRUE,"")))</f>
        <v>0.56000000000000016</v>
      </c>
      <c r="AC58" s="120" cm="1">
        <f t="array" ref="AC58">IF(AC10&lt;&gt;"",AC10,
_xlfn.LET(_xlpm.Borda,
_xlfn.IFS(
AND(COUNT(_xlfn._xlws.FILTER($F$3:$F$15,$F$3:$F$15=AC$51))&gt;=2,
    _xlfn.MAXIFS($G$3:$G$15,$F$3:$F$15,AC$51)&gt;=$N58, _xlfn.MINIFS($G$3:$G$15,$F$3:$F$15,AC$51)&lt;=$N58),1,
AND(COUNT(_xlfn._xlws.FILTER($G$3:$G$15,$G$3:$G$15=$N58))&gt;=2,
    _xlfn.MAXIFS($F$3:$F$15,$G$3:$G$15,$N58)&gt;=AC$51, _xlfn.MINIFS($F$3:$F$15,$G$3:$G$15,$N58)&lt;=AC$51),2,
OR(COUNT(_xlfn._xlws.FILTER($F$16:$F$23,($F$16:$F$23=AC$51)*($G$16:$G$23=$N58)))=1,
        ISODD(COUNT(_xlfn._xlws.SORT(_xlfn._xlws.FILTER($G$16:$G$23,($F$16:$F$23=AC$51)*($G$16:$G$23&lt;=$N58)))))),3,
OR(COUNT(_xlfn._xlws.FILTER($F$16:$F$23,($F$16:$F$23=AC$51)*($G$16:$G$23=$N58)))=1,
        ISODD(COUNT(_xlfn._xlws.SORT(_xlfn._xlws.FILTER($F$16:$F$23,($G$16:$G$23=$N58)*($F$16:$F$23&lt;=AC$51)))))),4),
_xlpm.Fundo,$L$8,
_xlpm.Ax,_xlfn.XLOOKUP(TRUE,($O10:AB10&lt;&gt;""),$O$3:AB$3,_xlpm.Fundo,,-1),
_xlpm.Bx,_xlfn.XLOOKUP(TRUE,(AD10:$AZ10&lt;&gt;""),AD$3:$AZ$3,_xlpm.Fundo,,1),
_xlpm.Cx,_xlfn.XLOOKUP(TRUE,($O10:AB10&lt;&gt;""),$O10:AB10,_xlpm.Fundo,,-1),
_xlpm.Dx,_xlfn.XLOOKUP(TRUE,(AD10:$AZ10&lt;&gt;""),AD10:$AZ10,_xlpm.Fundo,,1),
_xlpm.Xx,AC$3, _xlpm.Yx,PRODUCT(SUM(_xlpm.Dx,-_xlpm.Cx),1/SUM(_xlpm.Bx,-_xlpm.Ax))*SUM(_xlpm.Xx,-_xlpm.Ax)+_xlpm.Cx,
_xlpm.Ay,_xlfn.XLOOKUP(TRUE,(AC$4:AC9&lt;&gt;""),$N$4:$N9,_xlpm.Fundo,,-1),
_xlpm.By,_xlfn.XLOOKUP(TRUE,(AC11:AC$47&lt;&gt;""),$N11:$N$47,_xlpm.Fundo,,1),
_xlpm.Cy,_xlfn.XLOOKUP(TRUE,(AC$4:AC9&lt;&gt;""),AC$4:AC9,_xlpm.Fundo,,-1),
_xlpm.Dy,_xlfn.XLOOKUP(TRUE,(AC11:AC$47&lt;&gt;""),AC11:AC$47,_xlpm.Fundo,,1),
_xlpm.Xy,$N10, _xlpm.Yy,PRODUCT(SUM(_xlpm.Dy,-_xlpm.Cy),1/SUM(_xlpm.By,-_xlpm.Ay))*SUM(_xlpm.Xy,-_xlpm.Ay)+_xlpm.Cy,
_xlfn.IFS(IFERROR(ISODD(_xlpm.Borda),FALSE),_xlpm.Yy,
       IFERROR(ISEVEN(_xlpm.Borda),     FALSE),_xlpm.Yx,
      TRUE,"")))</f>
        <v>0.14700000000000002</v>
      </c>
      <c r="AD58" s="120" cm="1">
        <f t="array" ref="AD58">IF(AD10&lt;&gt;"",AD10,
_xlfn.LET(_xlpm.Borda,
_xlfn.IFS(
AND(COUNT(_xlfn._xlws.FILTER($F$3:$F$15,$F$3:$F$15=AD$51))&gt;=2,
    _xlfn.MAXIFS($G$3:$G$15,$F$3:$F$15,AD$51)&gt;=$N58, _xlfn.MINIFS($G$3:$G$15,$F$3:$F$15,AD$51)&lt;=$N58),1,
AND(COUNT(_xlfn._xlws.FILTER($G$3:$G$15,$G$3:$G$15=$N58))&gt;=2,
    _xlfn.MAXIFS($F$3:$F$15,$G$3:$G$15,$N58)&gt;=AD$51, _xlfn.MINIFS($F$3:$F$15,$G$3:$G$15,$N58)&lt;=AD$51),2,
OR(COUNT(_xlfn._xlws.FILTER($F$16:$F$23,($F$16:$F$23=AD$51)*($G$16:$G$23=$N58)))=1,
        ISODD(COUNT(_xlfn._xlws.SORT(_xlfn._xlws.FILTER($G$16:$G$23,($F$16:$F$23=AD$51)*($G$16:$G$23&lt;=$N58)))))),3,
OR(COUNT(_xlfn._xlws.FILTER($F$16:$F$23,($F$16:$F$23=AD$51)*($G$16:$G$23=$N58)))=1,
        ISODD(COUNT(_xlfn._xlws.SORT(_xlfn._xlws.FILTER($F$16:$F$23,($G$16:$G$23=$N58)*($F$16:$F$23&lt;=AD$51)))))),4),
_xlpm.Fundo,$L$8,
_xlpm.Ax,_xlfn.XLOOKUP(TRUE,($O10:AC10&lt;&gt;""),$O$3:AC$3,_xlpm.Fundo,,-1),
_xlpm.Bx,_xlfn.XLOOKUP(TRUE,(AE10:$AZ10&lt;&gt;""),AE$3:$AZ$3,_xlpm.Fundo,,1),
_xlpm.Cx,_xlfn.XLOOKUP(TRUE,($O10:AC10&lt;&gt;""),$O10:AC10,_xlpm.Fundo,,-1),
_xlpm.Dx,_xlfn.XLOOKUP(TRUE,(AE10:$AZ10&lt;&gt;""),AE10:$AZ10,_xlpm.Fundo,,1),
_xlpm.Xx,AD$3, _xlpm.Yx,PRODUCT(SUM(_xlpm.Dx,-_xlpm.Cx),1/SUM(_xlpm.Bx,-_xlpm.Ax))*SUM(_xlpm.Xx,-_xlpm.Ax)+_xlpm.Cx,
_xlpm.Ay,_xlfn.XLOOKUP(TRUE,(AD$4:AD9&lt;&gt;""),$N$4:$N9,_xlpm.Fundo,,-1),
_xlpm.By,_xlfn.XLOOKUP(TRUE,(AD11:AD$47&lt;&gt;""),$N11:$N$47,_xlpm.Fundo,,1),
_xlpm.Cy,_xlfn.XLOOKUP(TRUE,(AD$4:AD9&lt;&gt;""),AD$4:AD9,_xlpm.Fundo,,-1),
_xlpm.Dy,_xlfn.XLOOKUP(TRUE,(AD11:AD$47&lt;&gt;""),AD11:AD$47,_xlpm.Fundo,,1),
_xlpm.Xy,$N10, _xlpm.Yy,PRODUCT(SUM(_xlpm.Dy,-_xlpm.Cy),1/SUM(_xlpm.By,-_xlpm.Ay))*SUM(_xlpm.Xy,-_xlpm.Ay)+_xlpm.Cy,
_xlfn.IFS(IFERROR(ISODD(_xlpm.Borda),FALSE),_xlpm.Yy,
       IFERROR(ISEVEN(_xlpm.Borda),     FALSE),_xlpm.Yx,
      TRUE,"")))</f>
        <v>0.1120000000000001</v>
      </c>
      <c r="AE58" s="120" cm="1">
        <f t="array" ref="AE58">IF(AE10&lt;&gt;"",AE10,
_xlfn.LET(_xlpm.Borda,
_xlfn.IFS(
AND(COUNT(_xlfn._xlws.FILTER($F$3:$F$15,$F$3:$F$15=AE$51))&gt;=2,
    _xlfn.MAXIFS($G$3:$G$15,$F$3:$F$15,AE$51)&gt;=$N58, _xlfn.MINIFS($G$3:$G$15,$F$3:$F$15,AE$51)&lt;=$N58),1,
AND(COUNT(_xlfn._xlws.FILTER($G$3:$G$15,$G$3:$G$15=$N58))&gt;=2,
    _xlfn.MAXIFS($F$3:$F$15,$G$3:$G$15,$N58)&gt;=AE$51, _xlfn.MINIFS($F$3:$F$15,$G$3:$G$15,$N58)&lt;=AE$51),2,
OR(COUNT(_xlfn._xlws.FILTER($F$16:$F$23,($F$16:$F$23=AE$51)*($G$16:$G$23=$N58)))=1,
        ISODD(COUNT(_xlfn._xlws.SORT(_xlfn._xlws.FILTER($G$16:$G$23,($F$16:$F$23=AE$51)*($G$16:$G$23&lt;=$N58)))))),3,
OR(COUNT(_xlfn._xlws.FILTER($F$16:$F$23,($F$16:$F$23=AE$51)*($G$16:$G$23=$N58)))=1,
        ISODD(COUNT(_xlfn._xlws.SORT(_xlfn._xlws.FILTER($F$16:$F$23,($G$16:$G$23=$N58)*($F$16:$F$23&lt;=AE$51)))))),4),
_xlpm.Fundo,$L$8,
_xlpm.Ax,_xlfn.XLOOKUP(TRUE,($O10:AD10&lt;&gt;""),$O$3:AD$3,_xlpm.Fundo,,-1),
_xlpm.Bx,_xlfn.XLOOKUP(TRUE,(AF10:$AZ10&lt;&gt;""),AF$3:$AZ$3,_xlpm.Fundo,,1),
_xlpm.Cx,_xlfn.XLOOKUP(TRUE,($O10:AD10&lt;&gt;""),$O10:AD10,_xlpm.Fundo,,-1),
_xlpm.Dx,_xlfn.XLOOKUP(TRUE,(AF10:$AZ10&lt;&gt;""),AF10:$AZ10,_xlpm.Fundo,,1),
_xlpm.Xx,AE$3, _xlpm.Yx,PRODUCT(SUM(_xlpm.Dx,-_xlpm.Cx),1/SUM(_xlpm.Bx,-_xlpm.Ax))*SUM(_xlpm.Xx,-_xlpm.Ax)+_xlpm.Cx,
_xlpm.Ay,_xlfn.XLOOKUP(TRUE,(AE$4:AE9&lt;&gt;""),$N$4:$N9,_xlpm.Fundo,,-1),
_xlpm.By,_xlfn.XLOOKUP(TRUE,(AE11:AE$47&lt;&gt;""),$N11:$N$47,_xlpm.Fundo,,1),
_xlpm.Cy,_xlfn.XLOOKUP(TRUE,(AE$4:AE9&lt;&gt;""),AE$4:AE9,_xlpm.Fundo,,-1),
_xlpm.Dy,_xlfn.XLOOKUP(TRUE,(AE11:AE$47&lt;&gt;""),AE11:AE$47,_xlpm.Fundo,,1),
_xlpm.Xy,$N10, _xlpm.Yy,PRODUCT(SUM(_xlpm.Dy,-_xlpm.Cy),1/SUM(_xlpm.By,-_xlpm.Ay))*SUM(_xlpm.Xy,-_xlpm.Ay)+_xlpm.Cy,
_xlfn.IFS(IFERROR(ISODD(_xlpm.Borda),FALSE),_xlpm.Yy,
       IFERROR(ISEVEN(_xlpm.Borda),     FALSE),_xlpm.Yx,
      TRUE,"")))</f>
        <v>0</v>
      </c>
      <c r="AF58" s="120" cm="1">
        <f t="array" ref="AF58">IF(AF10&lt;&gt;"",AF10,
_xlfn.LET(_xlpm.Borda,
_xlfn.IFS(
AND(COUNT(_xlfn._xlws.FILTER($F$3:$F$15,$F$3:$F$15=AF$51))&gt;=2,
    _xlfn.MAXIFS($G$3:$G$15,$F$3:$F$15,AF$51)&gt;=$N58, _xlfn.MINIFS($G$3:$G$15,$F$3:$F$15,AF$51)&lt;=$N58),1,
AND(COUNT(_xlfn._xlws.FILTER($G$3:$G$15,$G$3:$G$15=$N58))&gt;=2,
    _xlfn.MAXIFS($F$3:$F$15,$G$3:$G$15,$N58)&gt;=AF$51, _xlfn.MINIFS($F$3:$F$15,$G$3:$G$15,$N58)&lt;=AF$51),2,
OR(COUNT(_xlfn._xlws.FILTER($F$16:$F$23,($F$16:$F$23=AF$51)*($G$16:$G$23=$N58)))=1,
        ISODD(COUNT(_xlfn._xlws.SORT(_xlfn._xlws.FILTER($G$16:$G$23,($F$16:$F$23=AF$51)*($G$16:$G$23&lt;=$N58)))))),3,
OR(COUNT(_xlfn._xlws.FILTER($F$16:$F$23,($F$16:$F$23=AF$51)*($G$16:$G$23=$N58)))=1,
        ISODD(COUNT(_xlfn._xlws.SORT(_xlfn._xlws.FILTER($F$16:$F$23,($G$16:$G$23=$N58)*($F$16:$F$23&lt;=AF$51)))))),4),
_xlpm.Fundo,$L$8,
_xlpm.Ax,_xlfn.XLOOKUP(TRUE,($O10:AE10&lt;&gt;""),$O$3:AE$3,_xlpm.Fundo,,-1),
_xlpm.Bx,_xlfn.XLOOKUP(TRUE,(AG10:$AZ10&lt;&gt;""),AG$3:$AZ$3,_xlpm.Fundo,,1),
_xlpm.Cx,_xlfn.XLOOKUP(TRUE,($O10:AE10&lt;&gt;""),$O10:AE10,_xlpm.Fundo,,-1),
_xlpm.Dx,_xlfn.XLOOKUP(TRUE,(AG10:$AZ10&lt;&gt;""),AG10:$AZ10,_xlpm.Fundo,,1),
_xlpm.Xx,AF$3, _xlpm.Yx,PRODUCT(SUM(_xlpm.Dx,-_xlpm.Cx),1/SUM(_xlpm.Bx,-_xlpm.Ax))*SUM(_xlpm.Xx,-_xlpm.Ax)+_xlpm.Cx,
_xlpm.Ay,_xlfn.XLOOKUP(TRUE,(AF$4:AF9&lt;&gt;""),$N$4:$N9,_xlpm.Fundo,,-1),
_xlpm.By,_xlfn.XLOOKUP(TRUE,(AF11:AF$47&lt;&gt;""),$N11:$N$47,_xlpm.Fundo,,1),
_xlpm.Cy,_xlfn.XLOOKUP(TRUE,(AF$4:AF9&lt;&gt;""),AF$4:AF9,_xlpm.Fundo,,-1),
_xlpm.Dy,_xlfn.XLOOKUP(TRUE,(AF11:AF$47&lt;&gt;""),AF11:AF$47,_xlpm.Fundo,,1),
_xlpm.Xy,$N10, _xlpm.Yy,PRODUCT(SUM(_xlpm.Dy,-_xlpm.Cy),1/SUM(_xlpm.By,-_xlpm.Ay))*SUM(_xlpm.Xy,-_xlpm.Ay)+_xlpm.Cy,
_xlfn.IFS(IFERROR(ISODD(_xlpm.Borda),FALSE),_xlpm.Yy,
       IFERROR(ISEVEN(_xlpm.Borda),     FALSE),_xlpm.Yx,
      TRUE,"")))</f>
        <v>0</v>
      </c>
      <c r="AG58" s="120" cm="1">
        <f t="array" ref="AG58">IF(AG10&lt;&gt;"",AG10,
_xlfn.LET(_xlpm.Borda,
_xlfn.IFS(
AND(COUNT(_xlfn._xlws.FILTER($F$3:$F$15,$F$3:$F$15=AG$51))&gt;=2,
    _xlfn.MAXIFS($G$3:$G$15,$F$3:$F$15,AG$51)&gt;=$N58, _xlfn.MINIFS($G$3:$G$15,$F$3:$F$15,AG$51)&lt;=$N58),1,
AND(COUNT(_xlfn._xlws.FILTER($G$3:$G$15,$G$3:$G$15=$N58))&gt;=2,
    _xlfn.MAXIFS($F$3:$F$15,$G$3:$G$15,$N58)&gt;=AG$51, _xlfn.MINIFS($F$3:$F$15,$G$3:$G$15,$N58)&lt;=AG$51),2,
OR(COUNT(_xlfn._xlws.FILTER($F$16:$F$23,($F$16:$F$23=AG$51)*($G$16:$G$23=$N58)))=1,
        ISODD(COUNT(_xlfn._xlws.SORT(_xlfn._xlws.FILTER($G$16:$G$23,($F$16:$F$23=AG$51)*($G$16:$G$23&lt;=$N58)))))),3,
OR(COUNT(_xlfn._xlws.FILTER($F$16:$F$23,($F$16:$F$23=AG$51)*($G$16:$G$23=$N58)))=1,
        ISODD(COUNT(_xlfn._xlws.SORT(_xlfn._xlws.FILTER($F$16:$F$23,($G$16:$G$23=$N58)*($F$16:$F$23&lt;=AG$51)))))),4),
_xlpm.Fundo,$L$8,
_xlpm.Ax,_xlfn.XLOOKUP(TRUE,($O10:AF10&lt;&gt;""),$O$3:AF$3,_xlpm.Fundo,,-1),
_xlpm.Bx,_xlfn.XLOOKUP(TRUE,(AH10:$AZ10&lt;&gt;""),AH$3:$AZ$3,_xlpm.Fundo,,1),
_xlpm.Cx,_xlfn.XLOOKUP(TRUE,($O10:AF10&lt;&gt;""),$O10:AF10,_xlpm.Fundo,,-1),
_xlpm.Dx,_xlfn.XLOOKUP(TRUE,(AH10:$AZ10&lt;&gt;""),AH10:$AZ10,_xlpm.Fundo,,1),
_xlpm.Xx,AG$3, _xlpm.Yx,PRODUCT(SUM(_xlpm.Dx,-_xlpm.Cx),1/SUM(_xlpm.Bx,-_xlpm.Ax))*SUM(_xlpm.Xx,-_xlpm.Ax)+_xlpm.Cx,
_xlpm.Ay,_xlfn.XLOOKUP(TRUE,(AG$4:AG9&lt;&gt;""),$N$4:$N9,_xlpm.Fundo,,-1),
_xlpm.By,_xlfn.XLOOKUP(TRUE,(AG11:AG$47&lt;&gt;""),$N11:$N$47,_xlpm.Fundo,,1),
_xlpm.Cy,_xlfn.XLOOKUP(TRUE,(AG$4:AG9&lt;&gt;""),AG$4:AG9,_xlpm.Fundo,,-1),
_xlpm.Dy,_xlfn.XLOOKUP(TRUE,(AG11:AG$47&lt;&gt;""),AG11:AG$47,_xlpm.Fundo,,1),
_xlpm.Xy,$N10, _xlpm.Yy,PRODUCT(SUM(_xlpm.Dy,-_xlpm.Cy),1/SUM(_xlpm.By,-_xlpm.Ay))*SUM(_xlpm.Xy,-_xlpm.Ay)+_xlpm.Cy,
_xlfn.IFS(IFERROR(ISODD(_xlpm.Borda),FALSE),_xlpm.Yy,
       IFERROR(ISEVEN(_xlpm.Borda),     FALSE),_xlpm.Yx,
      TRUE,"")))</f>
        <v>0</v>
      </c>
      <c r="AH58" s="120" t="str" cm="1">
        <f t="array" ref="AH58">IF(AH10&lt;&gt;"",AH10,
_xlfn.LET(_xlpm.Borda,
_xlfn.IFS(
AND(COUNT(_xlfn._xlws.FILTER($F$3:$F$15,$F$3:$F$15=AH$51))&gt;=2,
    _xlfn.MAXIFS($G$3:$G$15,$F$3:$F$15,AH$51)&gt;=$N58, _xlfn.MINIFS($G$3:$G$15,$F$3:$F$15,AH$51)&lt;=$N58),1,
AND(COUNT(_xlfn._xlws.FILTER($G$3:$G$15,$G$3:$G$15=$N58))&gt;=2,
    _xlfn.MAXIFS($F$3:$F$15,$G$3:$G$15,$N58)&gt;=AH$51, _xlfn.MINIFS($F$3:$F$15,$G$3:$G$15,$N58)&lt;=AH$51),2,
OR(COUNT(_xlfn._xlws.FILTER($F$16:$F$23,($F$16:$F$23=AH$51)*($G$16:$G$23=$N58)))=1,
        ISODD(COUNT(_xlfn._xlws.SORT(_xlfn._xlws.FILTER($G$16:$G$23,($F$16:$F$23=AH$51)*($G$16:$G$23&lt;=$N58)))))),3,
OR(COUNT(_xlfn._xlws.FILTER($F$16:$F$23,($F$16:$F$23=AH$51)*($G$16:$G$23=$N58)))=1,
        ISODD(COUNT(_xlfn._xlws.SORT(_xlfn._xlws.FILTER($F$16:$F$23,($G$16:$G$23=$N58)*($F$16:$F$23&lt;=AH$51)))))),4),
_xlpm.Fundo,$L$8,
_xlpm.Ax,_xlfn.XLOOKUP(TRUE,($O10:AG10&lt;&gt;""),$O$3:AG$3,_xlpm.Fundo,,-1),
_xlpm.Bx,_xlfn.XLOOKUP(TRUE,(AI10:$AZ10&lt;&gt;""),AI$3:$AZ$3,_xlpm.Fundo,,1),
_xlpm.Cx,_xlfn.XLOOKUP(TRUE,($O10:AG10&lt;&gt;""),$O10:AG10,_xlpm.Fundo,,-1),
_xlpm.Dx,_xlfn.XLOOKUP(TRUE,(AI10:$AZ10&lt;&gt;""),AI10:$AZ10,_xlpm.Fundo,,1),
_xlpm.Xx,AH$3, _xlpm.Yx,PRODUCT(SUM(_xlpm.Dx,-_xlpm.Cx),1/SUM(_xlpm.Bx,-_xlpm.Ax))*SUM(_xlpm.Xx,-_xlpm.Ax)+_xlpm.Cx,
_xlpm.Ay,_xlfn.XLOOKUP(TRUE,(AH$4:AH9&lt;&gt;""),$N$4:$N9,_xlpm.Fundo,,-1),
_xlpm.By,_xlfn.XLOOKUP(TRUE,(AH11:AH$47&lt;&gt;""),$N11:$N$47,_xlpm.Fundo,,1),
_xlpm.Cy,_xlfn.XLOOKUP(TRUE,(AH$4:AH9&lt;&gt;""),AH$4:AH9,_xlpm.Fundo,,-1),
_xlpm.Dy,_xlfn.XLOOKUP(TRUE,(AH11:AH$47&lt;&gt;""),AH11:AH$47,_xlpm.Fundo,,1),
_xlpm.Xy,$N10, _xlpm.Yy,PRODUCT(SUM(_xlpm.Dy,-_xlpm.Cy),1/SUM(_xlpm.By,-_xlpm.Ay))*SUM(_xlpm.Xy,-_xlpm.Ay)+_xlpm.Cy,
_xlfn.IFS(IFERROR(ISODD(_xlpm.Borda),FALSE),_xlpm.Yy,
       IFERROR(ISEVEN(_xlpm.Borda),     FALSE),_xlpm.Yx,
      TRUE,"")))</f>
        <v/>
      </c>
      <c r="AI58" s="120" t="str" cm="1">
        <f t="array" ref="AI58">IF(AI10&lt;&gt;"",AI10,
_xlfn.LET(_xlpm.Borda,
_xlfn.IFS(
AND(COUNT(_xlfn._xlws.FILTER($F$3:$F$15,$F$3:$F$15=AI$51))&gt;=2,
    _xlfn.MAXIFS($G$3:$G$15,$F$3:$F$15,AI$51)&gt;=$N58, _xlfn.MINIFS($G$3:$G$15,$F$3:$F$15,AI$51)&lt;=$N58),1,
AND(COUNT(_xlfn._xlws.FILTER($G$3:$G$15,$G$3:$G$15=$N58))&gt;=2,
    _xlfn.MAXIFS($F$3:$F$15,$G$3:$G$15,$N58)&gt;=AI$51, _xlfn.MINIFS($F$3:$F$15,$G$3:$G$15,$N58)&lt;=AI$51),2,
OR(COUNT(_xlfn._xlws.FILTER($F$16:$F$23,($F$16:$F$23=AI$51)*($G$16:$G$23=$N58)))=1,
        ISODD(COUNT(_xlfn._xlws.SORT(_xlfn._xlws.FILTER($G$16:$G$23,($F$16:$F$23=AI$51)*($G$16:$G$23&lt;=$N58)))))),3,
OR(COUNT(_xlfn._xlws.FILTER($F$16:$F$23,($F$16:$F$23=AI$51)*($G$16:$G$23=$N58)))=1,
        ISODD(COUNT(_xlfn._xlws.SORT(_xlfn._xlws.FILTER($F$16:$F$23,($G$16:$G$23=$N58)*($F$16:$F$23&lt;=AI$51)))))),4),
_xlpm.Fundo,$L$8,
_xlpm.Ax,_xlfn.XLOOKUP(TRUE,($O10:AH10&lt;&gt;""),$O$3:AH$3,_xlpm.Fundo,,-1),
_xlpm.Bx,_xlfn.XLOOKUP(TRUE,(AJ10:$AZ10&lt;&gt;""),AJ$3:$AZ$3,_xlpm.Fundo,,1),
_xlpm.Cx,_xlfn.XLOOKUP(TRUE,($O10:AH10&lt;&gt;""),$O10:AH10,_xlpm.Fundo,,-1),
_xlpm.Dx,_xlfn.XLOOKUP(TRUE,(AJ10:$AZ10&lt;&gt;""),AJ10:$AZ10,_xlpm.Fundo,,1),
_xlpm.Xx,AI$3, _xlpm.Yx,PRODUCT(SUM(_xlpm.Dx,-_xlpm.Cx),1/SUM(_xlpm.Bx,-_xlpm.Ax))*SUM(_xlpm.Xx,-_xlpm.Ax)+_xlpm.Cx,
_xlpm.Ay,_xlfn.XLOOKUP(TRUE,(AI$4:AI9&lt;&gt;""),$N$4:$N9,_xlpm.Fundo,,-1),
_xlpm.By,_xlfn.XLOOKUP(TRUE,(AI11:AI$47&lt;&gt;""),$N11:$N$47,_xlpm.Fundo,,1),
_xlpm.Cy,_xlfn.XLOOKUP(TRUE,(AI$4:AI9&lt;&gt;""),AI$4:AI9,_xlpm.Fundo,,-1),
_xlpm.Dy,_xlfn.XLOOKUP(TRUE,(AI11:AI$47&lt;&gt;""),AI11:AI$47,_xlpm.Fundo,,1),
_xlpm.Xy,$N10, _xlpm.Yy,PRODUCT(SUM(_xlpm.Dy,-_xlpm.Cy),1/SUM(_xlpm.By,-_xlpm.Ay))*SUM(_xlpm.Xy,-_xlpm.Ay)+_xlpm.Cy,
_xlfn.IFS(IFERROR(ISODD(_xlpm.Borda),FALSE),_xlpm.Yy,
       IFERROR(ISEVEN(_xlpm.Borda),     FALSE),_xlpm.Yx,
      TRUE,"")))</f>
        <v/>
      </c>
      <c r="AJ58" s="120" t="str" cm="1">
        <f t="array" ref="AJ58">IF(AJ10&lt;&gt;"",AJ10,
_xlfn.LET(_xlpm.Borda,
_xlfn.IFS(
AND(COUNT(_xlfn._xlws.FILTER($F$3:$F$15,$F$3:$F$15=AJ$51))&gt;=2,
    _xlfn.MAXIFS($G$3:$G$15,$F$3:$F$15,AJ$51)&gt;=$N58, _xlfn.MINIFS($G$3:$G$15,$F$3:$F$15,AJ$51)&lt;=$N58),1,
AND(COUNT(_xlfn._xlws.FILTER($G$3:$G$15,$G$3:$G$15=$N58))&gt;=2,
    _xlfn.MAXIFS($F$3:$F$15,$G$3:$G$15,$N58)&gt;=AJ$51, _xlfn.MINIFS($F$3:$F$15,$G$3:$G$15,$N58)&lt;=AJ$51),2,
OR(COUNT(_xlfn._xlws.FILTER($F$16:$F$23,($F$16:$F$23=AJ$51)*($G$16:$G$23=$N58)))=1,
        ISODD(COUNT(_xlfn._xlws.SORT(_xlfn._xlws.FILTER($G$16:$G$23,($F$16:$F$23=AJ$51)*($G$16:$G$23&lt;=$N58)))))),3,
OR(COUNT(_xlfn._xlws.FILTER($F$16:$F$23,($F$16:$F$23=AJ$51)*($G$16:$G$23=$N58)))=1,
        ISODD(COUNT(_xlfn._xlws.SORT(_xlfn._xlws.FILTER($F$16:$F$23,($G$16:$G$23=$N58)*($F$16:$F$23&lt;=AJ$51)))))),4),
_xlpm.Fundo,$L$8,
_xlpm.Ax,_xlfn.XLOOKUP(TRUE,($O10:AI10&lt;&gt;""),$O$3:AI$3,_xlpm.Fundo,,-1),
_xlpm.Bx,_xlfn.XLOOKUP(TRUE,(AK10:$AZ10&lt;&gt;""),AK$3:$AZ$3,_xlpm.Fundo,,1),
_xlpm.Cx,_xlfn.XLOOKUP(TRUE,($O10:AI10&lt;&gt;""),$O10:AI10,_xlpm.Fundo,,-1),
_xlpm.Dx,_xlfn.XLOOKUP(TRUE,(AK10:$AZ10&lt;&gt;""),AK10:$AZ10,_xlpm.Fundo,,1),
_xlpm.Xx,AJ$3, _xlpm.Yx,PRODUCT(SUM(_xlpm.Dx,-_xlpm.Cx),1/SUM(_xlpm.Bx,-_xlpm.Ax))*SUM(_xlpm.Xx,-_xlpm.Ax)+_xlpm.Cx,
_xlpm.Ay,_xlfn.XLOOKUP(TRUE,(AJ$4:AJ9&lt;&gt;""),$N$4:$N9,_xlpm.Fundo,,-1),
_xlpm.By,_xlfn.XLOOKUP(TRUE,(AJ11:AJ$47&lt;&gt;""),$N11:$N$47,_xlpm.Fundo,,1),
_xlpm.Cy,_xlfn.XLOOKUP(TRUE,(AJ$4:AJ9&lt;&gt;""),AJ$4:AJ9,_xlpm.Fundo,,-1),
_xlpm.Dy,_xlfn.XLOOKUP(TRUE,(AJ11:AJ$47&lt;&gt;""),AJ11:AJ$47,_xlpm.Fundo,,1),
_xlpm.Xy,$N10, _xlpm.Yy,PRODUCT(SUM(_xlpm.Dy,-_xlpm.Cy),1/SUM(_xlpm.By,-_xlpm.Ay))*SUM(_xlpm.Xy,-_xlpm.Ay)+_xlpm.Cy,
_xlfn.IFS(IFERROR(ISODD(_xlpm.Borda),FALSE),_xlpm.Yy,
       IFERROR(ISEVEN(_xlpm.Borda),     FALSE),_xlpm.Yx,
      TRUE,"")))</f>
        <v/>
      </c>
      <c r="AK58" s="120" t="str" cm="1">
        <f t="array" ref="AK58">IF(AK10&lt;&gt;"",AK10,
_xlfn.LET(_xlpm.Borda,
_xlfn.IFS(
AND(COUNT(_xlfn._xlws.FILTER($F$3:$F$15,$F$3:$F$15=AK$51))&gt;=2,
    _xlfn.MAXIFS($G$3:$G$15,$F$3:$F$15,AK$51)&gt;=$N58, _xlfn.MINIFS($G$3:$G$15,$F$3:$F$15,AK$51)&lt;=$N58),1,
AND(COUNT(_xlfn._xlws.FILTER($G$3:$G$15,$G$3:$G$15=$N58))&gt;=2,
    _xlfn.MAXIFS($F$3:$F$15,$G$3:$G$15,$N58)&gt;=AK$51, _xlfn.MINIFS($F$3:$F$15,$G$3:$G$15,$N58)&lt;=AK$51),2,
OR(COUNT(_xlfn._xlws.FILTER($F$16:$F$23,($F$16:$F$23=AK$51)*($G$16:$G$23=$N58)))=1,
        ISODD(COUNT(_xlfn._xlws.SORT(_xlfn._xlws.FILTER($G$16:$G$23,($F$16:$F$23=AK$51)*($G$16:$G$23&lt;=$N58)))))),3,
OR(COUNT(_xlfn._xlws.FILTER($F$16:$F$23,($F$16:$F$23=AK$51)*($G$16:$G$23=$N58)))=1,
        ISODD(COUNT(_xlfn._xlws.SORT(_xlfn._xlws.FILTER($F$16:$F$23,($G$16:$G$23=$N58)*($F$16:$F$23&lt;=AK$51)))))),4),
_xlpm.Fundo,$L$8,
_xlpm.Ax,_xlfn.XLOOKUP(TRUE,($O10:AJ10&lt;&gt;""),$O$3:AJ$3,_xlpm.Fundo,,-1),
_xlpm.Bx,_xlfn.XLOOKUP(TRUE,(AL10:$AZ10&lt;&gt;""),AL$3:$AZ$3,_xlpm.Fundo,,1),
_xlpm.Cx,_xlfn.XLOOKUP(TRUE,($O10:AJ10&lt;&gt;""),$O10:AJ10,_xlpm.Fundo,,-1),
_xlpm.Dx,_xlfn.XLOOKUP(TRUE,(AL10:$AZ10&lt;&gt;""),AL10:$AZ10,_xlpm.Fundo,,1),
_xlpm.Xx,AK$3, _xlpm.Yx,PRODUCT(SUM(_xlpm.Dx,-_xlpm.Cx),1/SUM(_xlpm.Bx,-_xlpm.Ax))*SUM(_xlpm.Xx,-_xlpm.Ax)+_xlpm.Cx,
_xlpm.Ay,_xlfn.XLOOKUP(TRUE,(AK$4:AK9&lt;&gt;""),$N$4:$N9,_xlpm.Fundo,,-1),
_xlpm.By,_xlfn.XLOOKUP(TRUE,(AK11:AK$47&lt;&gt;""),$N11:$N$47,_xlpm.Fundo,,1),
_xlpm.Cy,_xlfn.XLOOKUP(TRUE,(AK$4:AK9&lt;&gt;""),AK$4:AK9,_xlpm.Fundo,,-1),
_xlpm.Dy,_xlfn.XLOOKUP(TRUE,(AK11:AK$47&lt;&gt;""),AK11:AK$47,_xlpm.Fundo,,1),
_xlpm.Xy,$N10, _xlpm.Yy,PRODUCT(SUM(_xlpm.Dy,-_xlpm.Cy),1/SUM(_xlpm.By,-_xlpm.Ay))*SUM(_xlpm.Xy,-_xlpm.Ay)+_xlpm.Cy,
_xlfn.IFS(IFERROR(ISODD(_xlpm.Borda),FALSE),_xlpm.Yy,
       IFERROR(ISEVEN(_xlpm.Borda),     FALSE),_xlpm.Yx,
      TRUE,"")))</f>
        <v/>
      </c>
      <c r="AL58" s="120" t="str" cm="1">
        <f t="array" ref="AL58">IF(AL10&lt;&gt;"",AL10,
_xlfn.LET(_xlpm.Borda,
_xlfn.IFS(
AND(COUNT(_xlfn._xlws.FILTER($F$3:$F$15,$F$3:$F$15=AL$51))&gt;=2,
    _xlfn.MAXIFS($G$3:$G$15,$F$3:$F$15,AL$51)&gt;=$N58, _xlfn.MINIFS($G$3:$G$15,$F$3:$F$15,AL$51)&lt;=$N58),1,
AND(COUNT(_xlfn._xlws.FILTER($G$3:$G$15,$G$3:$G$15=$N58))&gt;=2,
    _xlfn.MAXIFS($F$3:$F$15,$G$3:$G$15,$N58)&gt;=AL$51, _xlfn.MINIFS($F$3:$F$15,$G$3:$G$15,$N58)&lt;=AL$51),2,
OR(COUNT(_xlfn._xlws.FILTER($F$16:$F$23,($F$16:$F$23=AL$51)*($G$16:$G$23=$N58)))=1,
        ISODD(COUNT(_xlfn._xlws.SORT(_xlfn._xlws.FILTER($G$16:$G$23,($F$16:$F$23=AL$51)*($G$16:$G$23&lt;=$N58)))))),3,
OR(COUNT(_xlfn._xlws.FILTER($F$16:$F$23,($F$16:$F$23=AL$51)*($G$16:$G$23=$N58)))=1,
        ISODD(COUNT(_xlfn._xlws.SORT(_xlfn._xlws.FILTER($F$16:$F$23,($G$16:$G$23=$N58)*($F$16:$F$23&lt;=AL$51)))))),4),
_xlpm.Fundo,$L$8,
_xlpm.Ax,_xlfn.XLOOKUP(TRUE,($O10:AK10&lt;&gt;""),$O$3:AK$3,_xlpm.Fundo,,-1),
_xlpm.Bx,_xlfn.XLOOKUP(TRUE,(AM10:$AZ10&lt;&gt;""),AM$3:$AZ$3,_xlpm.Fundo,,1),
_xlpm.Cx,_xlfn.XLOOKUP(TRUE,($O10:AK10&lt;&gt;""),$O10:AK10,_xlpm.Fundo,,-1),
_xlpm.Dx,_xlfn.XLOOKUP(TRUE,(AM10:$AZ10&lt;&gt;""),AM10:$AZ10,_xlpm.Fundo,,1),
_xlpm.Xx,AL$3, _xlpm.Yx,PRODUCT(SUM(_xlpm.Dx,-_xlpm.Cx),1/SUM(_xlpm.Bx,-_xlpm.Ax))*SUM(_xlpm.Xx,-_xlpm.Ax)+_xlpm.Cx,
_xlpm.Ay,_xlfn.XLOOKUP(TRUE,(AL$4:AL9&lt;&gt;""),$N$4:$N9,_xlpm.Fundo,,-1),
_xlpm.By,_xlfn.XLOOKUP(TRUE,(AL11:AL$47&lt;&gt;""),$N11:$N$47,_xlpm.Fundo,,1),
_xlpm.Cy,_xlfn.XLOOKUP(TRUE,(AL$4:AL9&lt;&gt;""),AL$4:AL9,_xlpm.Fundo,,-1),
_xlpm.Dy,_xlfn.XLOOKUP(TRUE,(AL11:AL$47&lt;&gt;""),AL11:AL$47,_xlpm.Fundo,,1),
_xlpm.Xy,$N10, _xlpm.Yy,PRODUCT(SUM(_xlpm.Dy,-_xlpm.Cy),1/SUM(_xlpm.By,-_xlpm.Ay))*SUM(_xlpm.Xy,-_xlpm.Ay)+_xlpm.Cy,
_xlfn.IFS(IFERROR(ISODD(_xlpm.Borda),FALSE),_xlpm.Yy,
       IFERROR(ISEVEN(_xlpm.Borda),     FALSE),_xlpm.Yx,
      TRUE,"")))</f>
        <v/>
      </c>
      <c r="AM58" s="120" t="str" cm="1">
        <f t="array" ref="AM58">IF(AM10&lt;&gt;"",AM10,
_xlfn.LET(_xlpm.Borda,
_xlfn.IFS(
AND(COUNT(_xlfn._xlws.FILTER($F$3:$F$15,$F$3:$F$15=AM$51))&gt;=2,
    _xlfn.MAXIFS($G$3:$G$15,$F$3:$F$15,AM$51)&gt;=$N58, _xlfn.MINIFS($G$3:$G$15,$F$3:$F$15,AM$51)&lt;=$N58),1,
AND(COUNT(_xlfn._xlws.FILTER($G$3:$G$15,$G$3:$G$15=$N58))&gt;=2,
    _xlfn.MAXIFS($F$3:$F$15,$G$3:$G$15,$N58)&gt;=AM$51, _xlfn.MINIFS($F$3:$F$15,$G$3:$G$15,$N58)&lt;=AM$51),2,
OR(COUNT(_xlfn._xlws.FILTER($F$16:$F$23,($F$16:$F$23=AM$51)*($G$16:$G$23=$N58)))=1,
        ISODD(COUNT(_xlfn._xlws.SORT(_xlfn._xlws.FILTER($G$16:$G$23,($F$16:$F$23=AM$51)*($G$16:$G$23&lt;=$N58)))))),3,
OR(COUNT(_xlfn._xlws.FILTER($F$16:$F$23,($F$16:$F$23=AM$51)*($G$16:$G$23=$N58)))=1,
        ISODD(COUNT(_xlfn._xlws.SORT(_xlfn._xlws.FILTER($F$16:$F$23,($G$16:$G$23=$N58)*($F$16:$F$23&lt;=AM$51)))))),4),
_xlpm.Fundo,$L$8,
_xlpm.Ax,_xlfn.XLOOKUP(TRUE,($O10:AL10&lt;&gt;""),$O$3:AL$3,_xlpm.Fundo,,-1),
_xlpm.Bx,_xlfn.XLOOKUP(TRUE,(AN10:$AZ10&lt;&gt;""),AN$3:$AZ$3,_xlpm.Fundo,,1),
_xlpm.Cx,_xlfn.XLOOKUP(TRUE,($O10:AL10&lt;&gt;""),$O10:AL10,_xlpm.Fundo,,-1),
_xlpm.Dx,_xlfn.XLOOKUP(TRUE,(AN10:$AZ10&lt;&gt;""),AN10:$AZ10,_xlpm.Fundo,,1),
_xlpm.Xx,AM$3, _xlpm.Yx,PRODUCT(SUM(_xlpm.Dx,-_xlpm.Cx),1/SUM(_xlpm.Bx,-_xlpm.Ax))*SUM(_xlpm.Xx,-_xlpm.Ax)+_xlpm.Cx,
_xlpm.Ay,_xlfn.XLOOKUP(TRUE,(AM$4:AM9&lt;&gt;""),$N$4:$N9,_xlpm.Fundo,,-1),
_xlpm.By,_xlfn.XLOOKUP(TRUE,(AM11:AM$47&lt;&gt;""),$N11:$N$47,_xlpm.Fundo,,1),
_xlpm.Cy,_xlfn.XLOOKUP(TRUE,(AM$4:AM9&lt;&gt;""),AM$4:AM9,_xlpm.Fundo,,-1),
_xlpm.Dy,_xlfn.XLOOKUP(TRUE,(AM11:AM$47&lt;&gt;""),AM11:AM$47,_xlpm.Fundo,,1),
_xlpm.Xy,$N10, _xlpm.Yy,PRODUCT(SUM(_xlpm.Dy,-_xlpm.Cy),1/SUM(_xlpm.By,-_xlpm.Ay))*SUM(_xlpm.Xy,-_xlpm.Ay)+_xlpm.Cy,
_xlfn.IFS(IFERROR(ISODD(_xlpm.Borda),FALSE),_xlpm.Yy,
       IFERROR(ISEVEN(_xlpm.Borda),     FALSE),_xlpm.Yx,
      TRUE,"")))</f>
        <v/>
      </c>
      <c r="AN58" s="120" t="str" cm="1">
        <f t="array" ref="AN58">IF(AN10&lt;&gt;"",AN10,
_xlfn.LET(_xlpm.Borda,
_xlfn.IFS(
AND(COUNT(_xlfn._xlws.FILTER($F$3:$F$15,$F$3:$F$15=AN$51))&gt;=2,
    _xlfn.MAXIFS($G$3:$G$15,$F$3:$F$15,AN$51)&gt;=$N58, _xlfn.MINIFS($G$3:$G$15,$F$3:$F$15,AN$51)&lt;=$N58),1,
AND(COUNT(_xlfn._xlws.FILTER($G$3:$G$15,$G$3:$G$15=$N58))&gt;=2,
    _xlfn.MAXIFS($F$3:$F$15,$G$3:$G$15,$N58)&gt;=AN$51, _xlfn.MINIFS($F$3:$F$15,$G$3:$G$15,$N58)&lt;=AN$51),2,
OR(COUNT(_xlfn._xlws.FILTER($F$16:$F$23,($F$16:$F$23=AN$51)*($G$16:$G$23=$N58)))=1,
        ISODD(COUNT(_xlfn._xlws.SORT(_xlfn._xlws.FILTER($G$16:$G$23,($F$16:$F$23=AN$51)*($G$16:$G$23&lt;=$N58)))))),3,
OR(COUNT(_xlfn._xlws.FILTER($F$16:$F$23,($F$16:$F$23=AN$51)*($G$16:$G$23=$N58)))=1,
        ISODD(COUNT(_xlfn._xlws.SORT(_xlfn._xlws.FILTER($F$16:$F$23,($G$16:$G$23=$N58)*($F$16:$F$23&lt;=AN$51)))))),4),
_xlpm.Fundo,$L$8,
_xlpm.Ax,_xlfn.XLOOKUP(TRUE,($O10:AM10&lt;&gt;""),$O$3:AM$3,_xlpm.Fundo,,-1),
_xlpm.Bx,_xlfn.XLOOKUP(TRUE,(AO10:$AZ10&lt;&gt;""),AO$3:$AZ$3,_xlpm.Fundo,,1),
_xlpm.Cx,_xlfn.XLOOKUP(TRUE,($O10:AM10&lt;&gt;""),$O10:AM10,_xlpm.Fundo,,-1),
_xlpm.Dx,_xlfn.XLOOKUP(TRUE,(AO10:$AZ10&lt;&gt;""),AO10:$AZ10,_xlpm.Fundo,,1),
_xlpm.Xx,AN$3, _xlpm.Yx,PRODUCT(SUM(_xlpm.Dx,-_xlpm.Cx),1/SUM(_xlpm.Bx,-_xlpm.Ax))*SUM(_xlpm.Xx,-_xlpm.Ax)+_xlpm.Cx,
_xlpm.Ay,_xlfn.XLOOKUP(TRUE,(AN$4:AN9&lt;&gt;""),$N$4:$N9,_xlpm.Fundo,,-1),
_xlpm.By,_xlfn.XLOOKUP(TRUE,(AN11:AN$47&lt;&gt;""),$N11:$N$47,_xlpm.Fundo,,1),
_xlpm.Cy,_xlfn.XLOOKUP(TRUE,(AN$4:AN9&lt;&gt;""),AN$4:AN9,_xlpm.Fundo,,-1),
_xlpm.Dy,_xlfn.XLOOKUP(TRUE,(AN11:AN$47&lt;&gt;""),AN11:AN$47,_xlpm.Fundo,,1),
_xlpm.Xy,$N10, _xlpm.Yy,PRODUCT(SUM(_xlpm.Dy,-_xlpm.Cy),1/SUM(_xlpm.By,-_xlpm.Ay))*SUM(_xlpm.Xy,-_xlpm.Ay)+_xlpm.Cy,
_xlfn.IFS(IFERROR(ISODD(_xlpm.Borda),FALSE),_xlpm.Yy,
       IFERROR(ISEVEN(_xlpm.Borda),     FALSE),_xlpm.Yx,
      TRUE,"")))</f>
        <v/>
      </c>
      <c r="AO58" s="120" t="str" cm="1">
        <f t="array" ref="AO58">IF(AO10&lt;&gt;"",AO10,
_xlfn.LET(_xlpm.Borda,
_xlfn.IFS(
AND(COUNT(_xlfn._xlws.FILTER($F$3:$F$15,$F$3:$F$15=AO$51))&gt;=2,
    _xlfn.MAXIFS($G$3:$G$15,$F$3:$F$15,AO$51)&gt;=$N58, _xlfn.MINIFS($G$3:$G$15,$F$3:$F$15,AO$51)&lt;=$N58),1,
AND(COUNT(_xlfn._xlws.FILTER($G$3:$G$15,$G$3:$G$15=$N58))&gt;=2,
    _xlfn.MAXIFS($F$3:$F$15,$G$3:$G$15,$N58)&gt;=AO$51, _xlfn.MINIFS($F$3:$F$15,$G$3:$G$15,$N58)&lt;=AO$51),2,
OR(COUNT(_xlfn._xlws.FILTER($F$16:$F$23,($F$16:$F$23=AO$51)*($G$16:$G$23=$N58)))=1,
        ISODD(COUNT(_xlfn._xlws.SORT(_xlfn._xlws.FILTER($G$16:$G$23,($F$16:$F$23=AO$51)*($G$16:$G$23&lt;=$N58)))))),3,
OR(COUNT(_xlfn._xlws.FILTER($F$16:$F$23,($F$16:$F$23=AO$51)*($G$16:$G$23=$N58)))=1,
        ISODD(COUNT(_xlfn._xlws.SORT(_xlfn._xlws.FILTER($F$16:$F$23,($G$16:$G$23=$N58)*($F$16:$F$23&lt;=AO$51)))))),4),
_xlpm.Fundo,$L$8,
_xlpm.Ax,_xlfn.XLOOKUP(TRUE,($O10:AN10&lt;&gt;""),$O$3:AN$3,_xlpm.Fundo,,-1),
_xlpm.Bx,_xlfn.XLOOKUP(TRUE,(AP10:$AZ10&lt;&gt;""),AP$3:$AZ$3,_xlpm.Fundo,,1),
_xlpm.Cx,_xlfn.XLOOKUP(TRUE,($O10:AN10&lt;&gt;""),$O10:AN10,_xlpm.Fundo,,-1),
_xlpm.Dx,_xlfn.XLOOKUP(TRUE,(AP10:$AZ10&lt;&gt;""),AP10:$AZ10,_xlpm.Fundo,,1),
_xlpm.Xx,AO$3, _xlpm.Yx,PRODUCT(SUM(_xlpm.Dx,-_xlpm.Cx),1/SUM(_xlpm.Bx,-_xlpm.Ax))*SUM(_xlpm.Xx,-_xlpm.Ax)+_xlpm.Cx,
_xlpm.Ay,_xlfn.XLOOKUP(TRUE,(AO$4:AO9&lt;&gt;""),$N$4:$N9,_xlpm.Fundo,,-1),
_xlpm.By,_xlfn.XLOOKUP(TRUE,(AO11:AO$47&lt;&gt;""),$N11:$N$47,_xlpm.Fundo,,1),
_xlpm.Cy,_xlfn.XLOOKUP(TRUE,(AO$4:AO9&lt;&gt;""),AO$4:AO9,_xlpm.Fundo,,-1),
_xlpm.Dy,_xlfn.XLOOKUP(TRUE,(AO11:AO$47&lt;&gt;""),AO11:AO$47,_xlpm.Fundo,,1),
_xlpm.Xy,$N10, _xlpm.Yy,PRODUCT(SUM(_xlpm.Dy,-_xlpm.Cy),1/SUM(_xlpm.By,-_xlpm.Ay))*SUM(_xlpm.Xy,-_xlpm.Ay)+_xlpm.Cy,
_xlfn.IFS(IFERROR(ISODD(_xlpm.Borda),FALSE),_xlpm.Yy,
       IFERROR(ISEVEN(_xlpm.Borda),     FALSE),_xlpm.Yx,
      TRUE,"")))</f>
        <v/>
      </c>
      <c r="AP58" s="120" t="str" cm="1">
        <f t="array" ref="AP58">IF(AP10&lt;&gt;"",AP10,
_xlfn.LET(_xlpm.Borda,
_xlfn.IFS(
AND(COUNT(_xlfn._xlws.FILTER($F$3:$F$15,$F$3:$F$15=AP$51))&gt;=2,
    _xlfn.MAXIFS($G$3:$G$15,$F$3:$F$15,AP$51)&gt;=$N58, _xlfn.MINIFS($G$3:$G$15,$F$3:$F$15,AP$51)&lt;=$N58),1,
AND(COUNT(_xlfn._xlws.FILTER($G$3:$G$15,$G$3:$G$15=$N58))&gt;=2,
    _xlfn.MAXIFS($F$3:$F$15,$G$3:$G$15,$N58)&gt;=AP$51, _xlfn.MINIFS($F$3:$F$15,$G$3:$G$15,$N58)&lt;=AP$51),2,
OR(COUNT(_xlfn._xlws.FILTER($F$16:$F$23,($F$16:$F$23=AP$51)*($G$16:$G$23=$N58)))=1,
        ISODD(COUNT(_xlfn._xlws.SORT(_xlfn._xlws.FILTER($G$16:$G$23,($F$16:$F$23=AP$51)*($G$16:$G$23&lt;=$N58)))))),3,
OR(COUNT(_xlfn._xlws.FILTER($F$16:$F$23,($F$16:$F$23=AP$51)*($G$16:$G$23=$N58)))=1,
        ISODD(COUNT(_xlfn._xlws.SORT(_xlfn._xlws.FILTER($F$16:$F$23,($G$16:$G$23=$N58)*($F$16:$F$23&lt;=AP$51)))))),4),
_xlpm.Fundo,$L$8,
_xlpm.Ax,_xlfn.XLOOKUP(TRUE,($O10:AO10&lt;&gt;""),$O$3:AO$3,_xlpm.Fundo,,-1),
_xlpm.Bx,_xlfn.XLOOKUP(TRUE,(AQ10:$AZ10&lt;&gt;""),AQ$3:$AZ$3,_xlpm.Fundo,,1),
_xlpm.Cx,_xlfn.XLOOKUP(TRUE,($O10:AO10&lt;&gt;""),$O10:AO10,_xlpm.Fundo,,-1),
_xlpm.Dx,_xlfn.XLOOKUP(TRUE,(AQ10:$AZ10&lt;&gt;""),AQ10:$AZ10,_xlpm.Fundo,,1),
_xlpm.Xx,AP$3, _xlpm.Yx,PRODUCT(SUM(_xlpm.Dx,-_xlpm.Cx),1/SUM(_xlpm.Bx,-_xlpm.Ax))*SUM(_xlpm.Xx,-_xlpm.Ax)+_xlpm.Cx,
_xlpm.Ay,_xlfn.XLOOKUP(TRUE,(AP$4:AP9&lt;&gt;""),$N$4:$N9,_xlpm.Fundo,,-1),
_xlpm.By,_xlfn.XLOOKUP(TRUE,(AP11:AP$47&lt;&gt;""),$N11:$N$47,_xlpm.Fundo,,1),
_xlpm.Cy,_xlfn.XLOOKUP(TRUE,(AP$4:AP9&lt;&gt;""),AP$4:AP9,_xlpm.Fundo,,-1),
_xlpm.Dy,_xlfn.XLOOKUP(TRUE,(AP11:AP$47&lt;&gt;""),AP11:AP$47,_xlpm.Fundo,,1),
_xlpm.Xy,$N10, _xlpm.Yy,PRODUCT(SUM(_xlpm.Dy,-_xlpm.Cy),1/SUM(_xlpm.By,-_xlpm.Ay))*SUM(_xlpm.Xy,-_xlpm.Ay)+_xlpm.Cy,
_xlfn.IFS(IFERROR(ISODD(_xlpm.Borda),FALSE),_xlpm.Yy,
       IFERROR(ISEVEN(_xlpm.Borda),     FALSE),_xlpm.Yx,
      TRUE,"")))</f>
        <v/>
      </c>
      <c r="AQ58" s="120" t="str" cm="1">
        <f t="array" ref="AQ58">IF(AQ10&lt;&gt;"",AQ10,
_xlfn.LET(_xlpm.Borda,
_xlfn.IFS(
AND(COUNT(_xlfn._xlws.FILTER($F$3:$F$15,$F$3:$F$15=AQ$51))&gt;=2,
    _xlfn.MAXIFS($G$3:$G$15,$F$3:$F$15,AQ$51)&gt;=$N58, _xlfn.MINIFS($G$3:$G$15,$F$3:$F$15,AQ$51)&lt;=$N58),1,
AND(COUNT(_xlfn._xlws.FILTER($G$3:$G$15,$G$3:$G$15=$N58))&gt;=2,
    _xlfn.MAXIFS($F$3:$F$15,$G$3:$G$15,$N58)&gt;=AQ$51, _xlfn.MINIFS($F$3:$F$15,$G$3:$G$15,$N58)&lt;=AQ$51),2,
OR(COUNT(_xlfn._xlws.FILTER($F$16:$F$23,($F$16:$F$23=AQ$51)*($G$16:$G$23=$N58)))=1,
        ISODD(COUNT(_xlfn._xlws.SORT(_xlfn._xlws.FILTER($G$16:$G$23,($F$16:$F$23=AQ$51)*($G$16:$G$23&lt;=$N58)))))),3,
OR(COUNT(_xlfn._xlws.FILTER($F$16:$F$23,($F$16:$F$23=AQ$51)*($G$16:$G$23=$N58)))=1,
        ISODD(COUNT(_xlfn._xlws.SORT(_xlfn._xlws.FILTER($F$16:$F$23,($G$16:$G$23=$N58)*($F$16:$F$23&lt;=AQ$51)))))),4),
_xlpm.Fundo,$L$8,
_xlpm.Ax,_xlfn.XLOOKUP(TRUE,($O10:AP10&lt;&gt;""),$O$3:AP$3,_xlpm.Fundo,,-1),
_xlpm.Bx,_xlfn.XLOOKUP(TRUE,(AR10:$AZ10&lt;&gt;""),AR$3:$AZ$3,_xlpm.Fundo,,1),
_xlpm.Cx,_xlfn.XLOOKUP(TRUE,($O10:AP10&lt;&gt;""),$O10:AP10,_xlpm.Fundo,,-1),
_xlpm.Dx,_xlfn.XLOOKUP(TRUE,(AR10:$AZ10&lt;&gt;""),AR10:$AZ10,_xlpm.Fundo,,1),
_xlpm.Xx,AQ$3, _xlpm.Yx,PRODUCT(SUM(_xlpm.Dx,-_xlpm.Cx),1/SUM(_xlpm.Bx,-_xlpm.Ax))*SUM(_xlpm.Xx,-_xlpm.Ax)+_xlpm.Cx,
_xlpm.Ay,_xlfn.XLOOKUP(TRUE,(AQ$4:AQ9&lt;&gt;""),$N$4:$N9,_xlpm.Fundo,,-1),
_xlpm.By,_xlfn.XLOOKUP(TRUE,(AQ11:AQ$47&lt;&gt;""),$N11:$N$47,_xlpm.Fundo,,1),
_xlpm.Cy,_xlfn.XLOOKUP(TRUE,(AQ$4:AQ9&lt;&gt;""),AQ$4:AQ9,_xlpm.Fundo,,-1),
_xlpm.Dy,_xlfn.XLOOKUP(TRUE,(AQ11:AQ$47&lt;&gt;""),AQ11:AQ$47,_xlpm.Fundo,,1),
_xlpm.Xy,$N10, _xlpm.Yy,PRODUCT(SUM(_xlpm.Dy,-_xlpm.Cy),1/SUM(_xlpm.By,-_xlpm.Ay))*SUM(_xlpm.Xy,-_xlpm.Ay)+_xlpm.Cy,
_xlfn.IFS(IFERROR(ISODD(_xlpm.Borda),FALSE),_xlpm.Yy,
       IFERROR(ISEVEN(_xlpm.Borda),     FALSE),_xlpm.Yx,
      TRUE,"")))</f>
        <v/>
      </c>
      <c r="AR58" s="120" t="str" cm="1">
        <f t="array" ref="AR58">IF(AR10&lt;&gt;"",AR10,
_xlfn.LET(_xlpm.Borda,
_xlfn.IFS(
AND(COUNT(_xlfn._xlws.FILTER($F$3:$F$15,$F$3:$F$15=AR$51))&gt;=2,
    _xlfn.MAXIFS($G$3:$G$15,$F$3:$F$15,AR$51)&gt;=$N58, _xlfn.MINIFS($G$3:$G$15,$F$3:$F$15,AR$51)&lt;=$N58),1,
AND(COUNT(_xlfn._xlws.FILTER($G$3:$G$15,$G$3:$G$15=$N58))&gt;=2,
    _xlfn.MAXIFS($F$3:$F$15,$G$3:$G$15,$N58)&gt;=AR$51, _xlfn.MINIFS($F$3:$F$15,$G$3:$G$15,$N58)&lt;=AR$51),2,
OR(COUNT(_xlfn._xlws.FILTER($F$16:$F$23,($F$16:$F$23=AR$51)*($G$16:$G$23=$N58)))=1,
        ISODD(COUNT(_xlfn._xlws.SORT(_xlfn._xlws.FILTER($G$16:$G$23,($F$16:$F$23=AR$51)*($G$16:$G$23&lt;=$N58)))))),3,
OR(COUNT(_xlfn._xlws.FILTER($F$16:$F$23,($F$16:$F$23=AR$51)*($G$16:$G$23=$N58)))=1,
        ISODD(COUNT(_xlfn._xlws.SORT(_xlfn._xlws.FILTER($F$16:$F$23,($G$16:$G$23=$N58)*($F$16:$F$23&lt;=AR$51)))))),4),
_xlpm.Fundo,$L$8,
_xlpm.Ax,_xlfn.XLOOKUP(TRUE,($O10:AQ10&lt;&gt;""),$O$3:AQ$3,_xlpm.Fundo,,-1),
_xlpm.Bx,_xlfn.XLOOKUP(TRUE,(AS10:$AZ10&lt;&gt;""),AS$3:$AZ$3,_xlpm.Fundo,,1),
_xlpm.Cx,_xlfn.XLOOKUP(TRUE,($O10:AQ10&lt;&gt;""),$O10:AQ10,_xlpm.Fundo,,-1),
_xlpm.Dx,_xlfn.XLOOKUP(TRUE,(AS10:$AZ10&lt;&gt;""),AS10:$AZ10,_xlpm.Fundo,,1),
_xlpm.Xx,AR$3, _xlpm.Yx,PRODUCT(SUM(_xlpm.Dx,-_xlpm.Cx),1/SUM(_xlpm.Bx,-_xlpm.Ax))*SUM(_xlpm.Xx,-_xlpm.Ax)+_xlpm.Cx,
_xlpm.Ay,_xlfn.XLOOKUP(TRUE,(AR$4:AR9&lt;&gt;""),$N$4:$N9,_xlpm.Fundo,,-1),
_xlpm.By,_xlfn.XLOOKUP(TRUE,(AR11:AR$47&lt;&gt;""),$N11:$N$47,_xlpm.Fundo,,1),
_xlpm.Cy,_xlfn.XLOOKUP(TRUE,(AR$4:AR9&lt;&gt;""),AR$4:AR9,_xlpm.Fundo,,-1),
_xlpm.Dy,_xlfn.XLOOKUP(TRUE,(AR11:AR$47&lt;&gt;""),AR11:AR$47,_xlpm.Fundo,,1),
_xlpm.Xy,$N10, _xlpm.Yy,PRODUCT(SUM(_xlpm.Dy,-_xlpm.Cy),1/SUM(_xlpm.By,-_xlpm.Ay))*SUM(_xlpm.Xy,-_xlpm.Ay)+_xlpm.Cy,
_xlfn.IFS(IFERROR(ISODD(_xlpm.Borda),FALSE),_xlpm.Yy,
       IFERROR(ISEVEN(_xlpm.Borda),     FALSE),_xlpm.Yx,
      TRUE,"")))</f>
        <v/>
      </c>
      <c r="AS58" s="120" t="str" cm="1">
        <f t="array" ref="AS58">IF(AS10&lt;&gt;"",AS10,
_xlfn.LET(_xlpm.Borda,
_xlfn.IFS(
AND(COUNT(_xlfn._xlws.FILTER($F$3:$F$15,$F$3:$F$15=AS$51))&gt;=2,
    _xlfn.MAXIFS($G$3:$G$15,$F$3:$F$15,AS$51)&gt;=$N58, _xlfn.MINIFS($G$3:$G$15,$F$3:$F$15,AS$51)&lt;=$N58),1,
AND(COUNT(_xlfn._xlws.FILTER($G$3:$G$15,$G$3:$G$15=$N58))&gt;=2,
    _xlfn.MAXIFS($F$3:$F$15,$G$3:$G$15,$N58)&gt;=AS$51, _xlfn.MINIFS($F$3:$F$15,$G$3:$G$15,$N58)&lt;=AS$51),2,
OR(COUNT(_xlfn._xlws.FILTER($F$16:$F$23,($F$16:$F$23=AS$51)*($G$16:$G$23=$N58)))=1,
        ISODD(COUNT(_xlfn._xlws.SORT(_xlfn._xlws.FILTER($G$16:$G$23,($F$16:$F$23=AS$51)*($G$16:$G$23&lt;=$N58)))))),3,
OR(COUNT(_xlfn._xlws.FILTER($F$16:$F$23,($F$16:$F$23=AS$51)*($G$16:$G$23=$N58)))=1,
        ISODD(COUNT(_xlfn._xlws.SORT(_xlfn._xlws.FILTER($F$16:$F$23,($G$16:$G$23=$N58)*($F$16:$F$23&lt;=AS$51)))))),4),
_xlpm.Fundo,$L$8,
_xlpm.Ax,_xlfn.XLOOKUP(TRUE,($O10:AR10&lt;&gt;""),$O$3:AR$3,_xlpm.Fundo,,-1),
_xlpm.Bx,_xlfn.XLOOKUP(TRUE,(AT10:$AZ10&lt;&gt;""),AT$3:$AZ$3,_xlpm.Fundo,,1),
_xlpm.Cx,_xlfn.XLOOKUP(TRUE,($O10:AR10&lt;&gt;""),$O10:AR10,_xlpm.Fundo,,-1),
_xlpm.Dx,_xlfn.XLOOKUP(TRUE,(AT10:$AZ10&lt;&gt;""),AT10:$AZ10,_xlpm.Fundo,,1),
_xlpm.Xx,AS$3, _xlpm.Yx,PRODUCT(SUM(_xlpm.Dx,-_xlpm.Cx),1/SUM(_xlpm.Bx,-_xlpm.Ax))*SUM(_xlpm.Xx,-_xlpm.Ax)+_xlpm.Cx,
_xlpm.Ay,_xlfn.XLOOKUP(TRUE,(AS$4:AS9&lt;&gt;""),$N$4:$N9,_xlpm.Fundo,,-1),
_xlpm.By,_xlfn.XLOOKUP(TRUE,(AS11:AS$47&lt;&gt;""),$N11:$N$47,_xlpm.Fundo,,1),
_xlpm.Cy,_xlfn.XLOOKUP(TRUE,(AS$4:AS9&lt;&gt;""),AS$4:AS9,_xlpm.Fundo,,-1),
_xlpm.Dy,_xlfn.XLOOKUP(TRUE,(AS11:AS$47&lt;&gt;""),AS11:AS$47,_xlpm.Fundo,,1),
_xlpm.Xy,$N10, _xlpm.Yy,PRODUCT(SUM(_xlpm.Dy,-_xlpm.Cy),1/SUM(_xlpm.By,-_xlpm.Ay))*SUM(_xlpm.Xy,-_xlpm.Ay)+_xlpm.Cy,
_xlfn.IFS(IFERROR(ISODD(_xlpm.Borda),FALSE),_xlpm.Yy,
       IFERROR(ISEVEN(_xlpm.Borda),     FALSE),_xlpm.Yx,
      TRUE,"")))</f>
        <v/>
      </c>
      <c r="AT58" s="120" t="str" cm="1">
        <f t="array" ref="AT58">IF(AT10&lt;&gt;"",AT10,
_xlfn.LET(_xlpm.Borda,
_xlfn.IFS(
AND(COUNT(_xlfn._xlws.FILTER($F$3:$F$15,$F$3:$F$15=AT$51))&gt;=2,
    _xlfn.MAXIFS($G$3:$G$15,$F$3:$F$15,AT$51)&gt;=$N58, _xlfn.MINIFS($G$3:$G$15,$F$3:$F$15,AT$51)&lt;=$N58),1,
AND(COUNT(_xlfn._xlws.FILTER($G$3:$G$15,$G$3:$G$15=$N58))&gt;=2,
    _xlfn.MAXIFS($F$3:$F$15,$G$3:$G$15,$N58)&gt;=AT$51, _xlfn.MINIFS($F$3:$F$15,$G$3:$G$15,$N58)&lt;=AT$51),2,
OR(COUNT(_xlfn._xlws.FILTER($F$16:$F$23,($F$16:$F$23=AT$51)*($G$16:$G$23=$N58)))=1,
        ISODD(COUNT(_xlfn._xlws.SORT(_xlfn._xlws.FILTER($G$16:$G$23,($F$16:$F$23=AT$51)*($G$16:$G$23&lt;=$N58)))))),3,
OR(COUNT(_xlfn._xlws.FILTER($F$16:$F$23,($F$16:$F$23=AT$51)*($G$16:$G$23=$N58)))=1,
        ISODD(COUNT(_xlfn._xlws.SORT(_xlfn._xlws.FILTER($F$16:$F$23,($G$16:$G$23=$N58)*($F$16:$F$23&lt;=AT$51)))))),4),
_xlpm.Fundo,$L$8,
_xlpm.Ax,_xlfn.XLOOKUP(TRUE,($O10:AS10&lt;&gt;""),$O$3:AS$3,_xlpm.Fundo,,-1),
_xlpm.Bx,_xlfn.XLOOKUP(TRUE,(AZ10:$AZ10&lt;&gt;""),AZ$3:$AZ$3,_xlpm.Fundo,,1),
_xlpm.Cx,_xlfn.XLOOKUP(TRUE,($O10:AS10&lt;&gt;""),$O10:AS10,_xlpm.Fundo,,-1),
_xlpm.Dx,_xlfn.XLOOKUP(TRUE,(AZ10:$AZ10&lt;&gt;""),AZ10:$AZ10,_xlpm.Fundo,,1),
_xlpm.Xx,AT$3, _xlpm.Yx,PRODUCT(SUM(_xlpm.Dx,-_xlpm.Cx),1/SUM(_xlpm.Bx,-_xlpm.Ax))*SUM(_xlpm.Xx,-_xlpm.Ax)+_xlpm.Cx,
_xlpm.Ay,_xlfn.XLOOKUP(TRUE,(AT$4:AT9&lt;&gt;""),$N$4:$N9,_xlpm.Fundo,,-1),
_xlpm.By,_xlfn.XLOOKUP(TRUE,(AT11:AT$47&lt;&gt;""),$N11:$N$47,_xlpm.Fundo,,1),
_xlpm.Cy,_xlfn.XLOOKUP(TRUE,(AT$4:AT9&lt;&gt;""),AT$4:AT9,_xlpm.Fundo,,-1),
_xlpm.Dy,_xlfn.XLOOKUP(TRUE,(AT11:AT$47&lt;&gt;""),AT11:AT$47,_xlpm.Fundo,,1),
_xlpm.Xy,$N10, _xlpm.Yy,PRODUCT(SUM(_xlpm.Dy,-_xlpm.Cy),1/SUM(_xlpm.By,-_xlpm.Ay))*SUM(_xlpm.Xy,-_xlpm.Ay)+_xlpm.Cy,
_xlfn.IFS(IFERROR(ISODD(_xlpm.Borda),FALSE),_xlpm.Yy,
       IFERROR(ISEVEN(_xlpm.Borda),     FALSE),_xlpm.Yx,
      TRUE,"")))</f>
        <v/>
      </c>
      <c r="AU58" s="120" cm="1">
        <f t="array" ref="AU58">IF(AU10&lt;&gt;"",AU10,
_xlfn.LET(_xlpm.Borda,
_xlfn.IFS(
AND(COUNT(_xlfn._xlws.FILTER($F$3:$F$15,$F$3:$F$15=AU$51))&gt;=2,
    _xlfn.MAXIFS($G$3:$G$15,$F$3:$F$15,AU$51)&gt;=$N58, _xlfn.MINIFS($G$3:$G$15,$F$3:$F$15,AU$51)&lt;=$N58),1,
AND(COUNT(_xlfn._xlws.FILTER($G$3:$G$15,$G$3:$G$15=$N58))&gt;=2,
    _xlfn.MAXIFS($F$3:$F$15,$G$3:$G$15,$N58)&gt;=AU$51, _xlfn.MINIFS($F$3:$F$15,$G$3:$G$15,$N58)&lt;=AU$51),2,
OR(COUNT(_xlfn._xlws.FILTER($F$16:$F$23,($F$16:$F$23=AU$51)*($G$16:$G$23=$N58)))=1,
        ISODD(COUNT(_xlfn._xlws.SORT(_xlfn._xlws.FILTER($G$16:$G$23,($F$16:$F$23=AU$51)*($G$16:$G$23&lt;=$N58)))))),3,
OR(COUNT(_xlfn._xlws.FILTER($F$16:$F$23,($F$16:$F$23=AU$51)*($G$16:$G$23=$N58)))=1,
        ISODD(COUNT(_xlfn._xlws.SORT(_xlfn._xlws.FILTER($F$16:$F$23,($G$16:$G$23=$N58)*($F$16:$F$23&lt;=AU$51)))))),4),
_xlpm.Fundo,$L$8,
_xlpm.Ax,_xlfn.XLOOKUP(TRUE,($O10:AT10&lt;&gt;""),$O$3:AT$3,_xlpm.Fundo,,-1),
_xlpm.Bx,_xlfn.XLOOKUP(TRUE,($AZ10:BA10&lt;&gt;""),$AZ$3:BA$3,_xlpm.Fundo,,1),
_xlpm.Cx,_xlfn.XLOOKUP(TRUE,($O10:AT10&lt;&gt;""),$O10:AT10,_xlpm.Fundo,,-1),
_xlpm.Dx,_xlfn.XLOOKUP(TRUE,($AZ10:BA10&lt;&gt;""),$AZ10:BA10,_xlpm.Fundo,,1),
_xlpm.Xx,AU$3, _xlpm.Yx,PRODUCT(SUM(_xlpm.Dx,-_xlpm.Cx),1/SUM(_xlpm.Bx,-_xlpm.Ax))*SUM(_xlpm.Xx,-_xlpm.Ax)+_xlpm.Cx,
_xlpm.Ay,_xlfn.XLOOKUP(TRUE,(AU$4:AU9&lt;&gt;""),$N$4:$N9,_xlpm.Fundo,,-1),
_xlpm.By,_xlfn.XLOOKUP(TRUE,(AU11:AU$47&lt;&gt;""),$N11:$N$47,_xlpm.Fundo,,1),
_xlpm.Cy,_xlfn.XLOOKUP(TRUE,(AU$4:AU9&lt;&gt;""),AU$4:AU9,_xlpm.Fundo,,-1),
_xlpm.Dy,_xlfn.XLOOKUP(TRUE,(AU11:AU$47&lt;&gt;""),AU11:AU$47,_xlpm.Fundo,,1),
_xlpm.Xy,$N10, _xlpm.Yy,PRODUCT(SUM(_xlpm.Dy,-_xlpm.Cy),1/SUM(_xlpm.By,-_xlpm.Ay))*SUM(_xlpm.Xy,-_xlpm.Ay)+_xlpm.Cy,
_xlfn.IFS(IFERROR(ISODD(_xlpm.Borda),FALSE),_xlpm.Yy,
       IFERROR(ISEVEN(_xlpm.Borda),     FALSE),_xlpm.Yx,
      TRUE,"")))</f>
        <v>0.43599999999999994</v>
      </c>
      <c r="AV58" s="120" cm="1">
        <f t="array" ref="AV58">IF(AV10&lt;&gt;"",AV10,
_xlfn.LET(_xlpm.Borda,
_xlfn.IFS(
AND(COUNT(_xlfn._xlws.FILTER($F$3:$F$15,$F$3:$F$15=AV$51))&gt;=2,
    _xlfn.MAXIFS($G$3:$G$15,$F$3:$F$15,AV$51)&gt;=$N58, _xlfn.MINIFS($G$3:$G$15,$F$3:$F$15,AV$51)&lt;=$N58),1,
AND(COUNT(_xlfn._xlws.FILTER($G$3:$G$15,$G$3:$G$15=$N58))&gt;=2,
    _xlfn.MAXIFS($F$3:$F$15,$G$3:$G$15,$N58)&gt;=AV$51, _xlfn.MINIFS($F$3:$F$15,$G$3:$G$15,$N58)&lt;=AV$51),2,
OR(COUNT(_xlfn._xlws.FILTER($F$16:$F$23,($F$16:$F$23=AV$51)*($G$16:$G$23=$N58)))=1,
        ISODD(COUNT(_xlfn._xlws.SORT(_xlfn._xlws.FILTER($G$16:$G$23,($F$16:$F$23=AV$51)*($G$16:$G$23&lt;=$N58)))))),3,
OR(COUNT(_xlfn._xlws.FILTER($F$16:$F$23,($F$16:$F$23=AV$51)*($G$16:$G$23=$N58)))=1,
        ISODD(COUNT(_xlfn._xlws.SORT(_xlfn._xlws.FILTER($F$16:$F$23,($G$16:$G$23=$N58)*($F$16:$F$23&lt;=AV$51)))))),4),
_xlpm.Fundo,$L$8,
_xlpm.Ax,_xlfn.XLOOKUP(TRUE,($O10:AU10&lt;&gt;""),$O$3:AU$3,_xlpm.Fundo,,-1),
_xlpm.Bx,_xlfn.XLOOKUP(TRUE,($AZ10:BB10&lt;&gt;""),$AZ$3:BB$3,_xlpm.Fundo,,1),
_xlpm.Cx,_xlfn.XLOOKUP(TRUE,($O10:AU10&lt;&gt;""),$O10:AU10,_xlpm.Fundo,,-1),
_xlpm.Dx,_xlfn.XLOOKUP(TRUE,($AZ10:BB10&lt;&gt;""),$AZ10:BB10,_xlpm.Fundo,,1),
_xlpm.Xx,AV$3, _xlpm.Yx,PRODUCT(SUM(_xlpm.Dx,-_xlpm.Cx),1/SUM(_xlpm.Bx,-_xlpm.Ax))*SUM(_xlpm.Xx,-_xlpm.Ax)+_xlpm.Cx,
_xlpm.Ay,_xlfn.XLOOKUP(TRUE,(AV$4:AV9&lt;&gt;""),$N$4:$N9,_xlpm.Fundo,,-1),
_xlpm.By,_xlfn.XLOOKUP(TRUE,(AV11:AV$47&lt;&gt;""),$N11:$N$47,_xlpm.Fundo,,1),
_xlpm.Cy,_xlfn.XLOOKUP(TRUE,(AV$4:AV9&lt;&gt;""),AV$4:AV9,_xlpm.Fundo,,-1),
_xlpm.Dy,_xlfn.XLOOKUP(TRUE,(AV11:AV$47&lt;&gt;""),AV11:AV$47,_xlpm.Fundo,,1),
_xlpm.Xy,$N10, _xlpm.Yy,PRODUCT(SUM(_xlpm.Dy,-_xlpm.Cy),1/SUM(_xlpm.By,-_xlpm.Ay))*SUM(_xlpm.Xy,-_xlpm.Ay)+_xlpm.Cy,
_xlfn.IFS(IFERROR(ISODD(_xlpm.Borda),FALSE),_xlpm.Yy,
       IFERROR(ISEVEN(_xlpm.Borda),     FALSE),_xlpm.Yx,
      TRUE,"")))</f>
        <v>-9</v>
      </c>
      <c r="AW58" s="120" cm="1">
        <f t="array" ref="AW58">IF(AW10&lt;&gt;"",AW10,
_xlfn.LET(_xlpm.Borda,
_xlfn.IFS(
AND(COUNT(_xlfn._xlws.FILTER($F$3:$F$15,$F$3:$F$15=AW$51))&gt;=2,
    _xlfn.MAXIFS($G$3:$G$15,$F$3:$F$15,AW$51)&gt;=$N58, _xlfn.MINIFS($G$3:$G$15,$F$3:$F$15,AW$51)&lt;=$N58),1,
AND(COUNT(_xlfn._xlws.FILTER($G$3:$G$15,$G$3:$G$15=$N58))&gt;=2,
    _xlfn.MAXIFS($F$3:$F$15,$G$3:$G$15,$N58)&gt;=AW$51, _xlfn.MINIFS($F$3:$F$15,$G$3:$G$15,$N58)&lt;=AW$51),2,
OR(COUNT(_xlfn._xlws.FILTER($F$16:$F$23,($F$16:$F$23=AW$51)*($G$16:$G$23=$N58)))=1,
        ISODD(COUNT(_xlfn._xlws.SORT(_xlfn._xlws.FILTER($G$16:$G$23,($F$16:$F$23=AW$51)*($G$16:$G$23&lt;=$N58)))))),3,
OR(COUNT(_xlfn._xlws.FILTER($F$16:$F$23,($F$16:$F$23=AW$51)*($G$16:$G$23=$N58)))=1,
        ISODD(COUNT(_xlfn._xlws.SORT(_xlfn._xlws.FILTER($F$16:$F$23,($G$16:$G$23=$N58)*($F$16:$F$23&lt;=AW$51)))))),4),
_xlpm.Fundo,$L$8,
_xlpm.Ax,_xlfn.XLOOKUP(TRUE,($O10:AV10&lt;&gt;""),$O$3:AV$3,_xlpm.Fundo,,-1),
_xlpm.Bx,_xlfn.XLOOKUP(TRUE,($AZ10:BC10&lt;&gt;""),$AZ$3:BC$3,_xlpm.Fundo,,1),
_xlpm.Cx,_xlfn.XLOOKUP(TRUE,($O10:AV10&lt;&gt;""),$O10:AV10,_xlpm.Fundo,,-1),
_xlpm.Dx,_xlfn.XLOOKUP(TRUE,($AZ10:BC10&lt;&gt;""),$AZ10:BC10,_xlpm.Fundo,,1),
_xlpm.Xx,AW$3, _xlpm.Yx,PRODUCT(SUM(_xlpm.Dx,-_xlpm.Cx),1/SUM(_xlpm.Bx,-_xlpm.Ax))*SUM(_xlpm.Xx,-_xlpm.Ax)+_xlpm.Cx,
_xlpm.Ay,_xlfn.XLOOKUP(TRUE,(AW$4:AW9&lt;&gt;""),$N$4:$N9,_xlpm.Fundo,,-1),
_xlpm.By,_xlfn.XLOOKUP(TRUE,(AW11:AW$47&lt;&gt;""),$N11:$N$47,_xlpm.Fundo,,1),
_xlpm.Cy,_xlfn.XLOOKUP(TRUE,(AW$4:AW9&lt;&gt;""),AW$4:AW9,_xlpm.Fundo,,-1),
_xlpm.Dy,_xlfn.XLOOKUP(TRUE,(AW11:AW$47&lt;&gt;""),AW11:AW$47,_xlpm.Fundo,,1),
_xlpm.Xy,$N10, _xlpm.Yy,PRODUCT(SUM(_xlpm.Dy,-_xlpm.Cy),1/SUM(_xlpm.By,-_xlpm.Ay))*SUM(_xlpm.Xy,-_xlpm.Ay)+_xlpm.Cy,
_xlfn.IFS(IFERROR(ISODD(_xlpm.Borda),FALSE),_xlpm.Yy,
       IFERROR(ISEVEN(_xlpm.Borda),     FALSE),_xlpm.Yx,
      TRUE,"")))</f>
        <v>-9</v>
      </c>
      <c r="AX58" s="98"/>
      <c r="AY58" s="98"/>
      <c r="AZ58" s="77"/>
      <c r="BA58" s="77"/>
      <c r="BB58" s="77"/>
      <c r="BC58" s="77"/>
      <c r="BD58" s="77"/>
      <c r="BE58" s="77"/>
      <c r="BF58" s="77"/>
      <c r="BG58" s="77"/>
      <c r="BH58" s="77"/>
    </row>
    <row r="59" spans="2:60" ht="20.100000000000001" customHeight="1" x14ac:dyDescent="0.3">
      <c r="B59" s="9" t="s">
        <v>522</v>
      </c>
      <c r="C59" s="17">
        <f t="shared" si="1"/>
        <v>42.9754</v>
      </c>
      <c r="D59" s="18">
        <f t="shared" si="1"/>
        <v>108.4209</v>
      </c>
      <c r="E59" s="64">
        <f t="shared" si="1"/>
        <v>-9</v>
      </c>
      <c r="F59" s="17">
        <f t="shared" si="2"/>
        <v>-0.05</v>
      </c>
      <c r="G59" s="18">
        <f t="shared" si="3"/>
        <v>3.37</v>
      </c>
      <c r="H59" s="19">
        <f t="shared" si="4"/>
        <v>-9</v>
      </c>
      <c r="I59" s="8" t="str" cm="1">
        <f t="array" ref="I59">_xlfn.CONCAT(ROUND(F59:H59,2)&amp;", ")</f>
        <v xml:space="preserve">-0.05, 3.37, -9, </v>
      </c>
      <c r="J59" s="8"/>
      <c r="L59"/>
      <c r="N59" s="117">
        <v>14.9</v>
      </c>
      <c r="O59" s="118"/>
      <c r="P59" s="120" cm="1">
        <f t="array" ref="P59">IF(P11&lt;&gt;"",P11,
_xlfn.LET(_xlpm.Borda,
_xlfn.IFS(
AND(COUNT(_xlfn._xlws.FILTER($F$3:$F$15,$F$3:$F$15=P$51))&gt;=2,
    _xlfn.MAXIFS($G$3:$G$15,$F$3:$F$15,P$51)&gt;=$N59, _xlfn.MINIFS($G$3:$G$15,$F$3:$F$15,P$51)&lt;=$N59),1,
AND(COUNT(_xlfn._xlws.FILTER($G$3:$G$15,$G$3:$G$15=$N59))&gt;=2,
    _xlfn.MAXIFS($F$3:$F$15,$G$3:$G$15,$N59)&gt;=P$51, _xlfn.MINIFS($F$3:$F$15,$G$3:$G$15,$N59)&lt;=P$51),2,
OR(COUNT(_xlfn._xlws.FILTER($F$16:$F$23,($F$16:$F$23=P$51)*($G$16:$G$23=$N59)))=1,
        ISODD(COUNT(_xlfn._xlws.SORT(_xlfn._xlws.FILTER($G$16:$G$23,($F$16:$F$23=P$51)*($G$16:$G$23&lt;=$N59)))))),3,
OR(COUNT(_xlfn._xlws.FILTER($F$16:$F$23,($F$16:$F$23=P$51)*($G$16:$G$23=$N59)))=1,
        ISODD(COUNT(_xlfn._xlws.SORT(_xlfn._xlws.FILTER($F$16:$F$23,($G$16:$G$23=$N59)*($F$16:$F$23&lt;=P$51)))))),4),
_xlpm.Fundo,$L$8,
_xlpm.Ax,_xlfn.XLOOKUP(TRUE,($O11:O11&lt;&gt;""),$O$3:O$3,_xlpm.Fundo,,-1),
_xlpm.Bx,_xlfn.XLOOKUP(TRUE,(Q11:$AZ11&lt;&gt;""),Q$3:$AZ$3,_xlpm.Fundo,,1),
_xlpm.Cx,_xlfn.XLOOKUP(TRUE,($O11:O11&lt;&gt;""),$O11:O11,_xlpm.Fundo,,-1),
_xlpm.Dx,_xlfn.XLOOKUP(TRUE,(Q11:$AZ11&lt;&gt;""),Q11:$AZ11,_xlpm.Fundo,,1),
_xlpm.Xx,P$3, _xlpm.Yx,PRODUCT(SUM(_xlpm.Dx,-_xlpm.Cx),1/SUM(_xlpm.Bx,-_xlpm.Ax))*SUM(_xlpm.Xx,-_xlpm.Ax)+_xlpm.Cx,
_xlpm.Ay,_xlfn.XLOOKUP(TRUE,(P$4:P10&lt;&gt;""),$N$4:$N10,_xlpm.Fundo,,-1),
_xlpm.By,_xlfn.XLOOKUP(TRUE,(P12:P$47&lt;&gt;""),$N12:$N$47,_xlpm.Fundo,,1),
_xlpm.Cy,_xlfn.XLOOKUP(TRUE,(P$4:P10&lt;&gt;""),P$4:P10,_xlpm.Fundo,,-1),
_xlpm.Dy,_xlfn.XLOOKUP(TRUE,(P12:P$47&lt;&gt;""),P12:P$47,_xlpm.Fundo,,1),
_xlpm.Xy,$N11, _xlpm.Yy,PRODUCT(SUM(_xlpm.Dy,-_xlpm.Cy),1/SUM(_xlpm.By,-_xlpm.Ay))*SUM(_xlpm.Xy,-_xlpm.Ay)+_xlpm.Cy,
_xlfn.IFS(IFERROR(ISODD(_xlpm.Borda),FALSE),_xlpm.Yy,
       IFERROR(ISEVEN(_xlpm.Borda),     FALSE),_xlpm.Yx,
      TRUE,"")))</f>
        <v>-9</v>
      </c>
      <c r="Q59" s="120" cm="1">
        <f t="array" ref="Q59">IF(Q11&lt;&gt;"",Q11,
_xlfn.LET(_xlpm.Borda,
_xlfn.IFS(
AND(COUNT(_xlfn._xlws.FILTER($F$3:$F$15,$F$3:$F$15=Q$51))&gt;=2,
    _xlfn.MAXIFS($G$3:$G$15,$F$3:$F$15,Q$51)&gt;=$N59, _xlfn.MINIFS($G$3:$G$15,$F$3:$F$15,Q$51)&lt;=$N59),1,
AND(COUNT(_xlfn._xlws.FILTER($G$3:$G$15,$G$3:$G$15=$N59))&gt;=2,
    _xlfn.MAXIFS($F$3:$F$15,$G$3:$G$15,$N59)&gt;=Q$51, _xlfn.MINIFS($F$3:$F$15,$G$3:$G$15,$N59)&lt;=Q$51),2,
OR(COUNT(_xlfn._xlws.FILTER($F$16:$F$23,($F$16:$F$23=Q$51)*($G$16:$G$23=$N59)))=1,
        ISODD(COUNT(_xlfn._xlws.SORT(_xlfn._xlws.FILTER($G$16:$G$23,($F$16:$F$23=Q$51)*($G$16:$G$23&lt;=$N59)))))),3,
OR(COUNT(_xlfn._xlws.FILTER($F$16:$F$23,($F$16:$F$23=Q$51)*($G$16:$G$23=$N59)))=1,
        ISODD(COUNT(_xlfn._xlws.SORT(_xlfn._xlws.FILTER($F$16:$F$23,($G$16:$G$23=$N59)*($F$16:$F$23&lt;=Q$51)))))),4),
_xlpm.Fundo,$L$8,
_xlpm.Ax,_xlfn.XLOOKUP(TRUE,($O11:P11&lt;&gt;""),$O$3:P$3,_xlpm.Fundo,,-1),
_xlpm.Bx,_xlfn.XLOOKUP(TRUE,(R11:$AZ11&lt;&gt;""),R$3:$AZ$3,_xlpm.Fundo,,1),
_xlpm.Cx,_xlfn.XLOOKUP(TRUE,($O11:P11&lt;&gt;""),$O11:P11,_xlpm.Fundo,,-1),
_xlpm.Dx,_xlfn.XLOOKUP(TRUE,(R11:$AZ11&lt;&gt;""),R11:$AZ11,_xlpm.Fundo,,1),
_xlpm.Xx,Q$3, _xlpm.Yx,PRODUCT(SUM(_xlpm.Dx,-_xlpm.Cx),1/SUM(_xlpm.Bx,-_xlpm.Ax))*SUM(_xlpm.Xx,-_xlpm.Ax)+_xlpm.Cx,
_xlpm.Ay,_xlfn.XLOOKUP(TRUE,(Q$4:Q10&lt;&gt;""),$N$4:$N10,_xlpm.Fundo,,-1),
_xlpm.By,_xlfn.XLOOKUP(TRUE,(Q12:Q$47&lt;&gt;""),$N12:$N$47,_xlpm.Fundo,,1),
_xlpm.Cy,_xlfn.XLOOKUP(TRUE,(Q$4:Q10&lt;&gt;""),Q$4:Q10,_xlpm.Fundo,,-1),
_xlpm.Dy,_xlfn.XLOOKUP(TRUE,(Q12:Q$47&lt;&gt;""),Q12:Q$47,_xlpm.Fundo,,1),
_xlpm.Xy,$N11, _xlpm.Yy,PRODUCT(SUM(_xlpm.Dy,-_xlpm.Cy),1/SUM(_xlpm.By,-_xlpm.Ay))*SUM(_xlpm.Xy,-_xlpm.Ay)+_xlpm.Cy,
_xlfn.IFS(IFERROR(ISODD(_xlpm.Borda),FALSE),_xlpm.Yy,
       IFERROR(ISEVEN(_xlpm.Borda),     FALSE),_xlpm.Yx,
      TRUE,"")))</f>
        <v>-9</v>
      </c>
      <c r="R59" s="120" cm="1">
        <f t="array" ref="R59">IF(R11&lt;&gt;"",R11,
_xlfn.LET(_xlpm.Borda,
_xlfn.IFS(
AND(COUNT(_xlfn._xlws.FILTER($F$3:$F$15,$F$3:$F$15=R$51))&gt;=2,
    _xlfn.MAXIFS($G$3:$G$15,$F$3:$F$15,R$51)&gt;=$N59, _xlfn.MINIFS($G$3:$G$15,$F$3:$F$15,R$51)&lt;=$N59),1,
AND(COUNT(_xlfn._xlws.FILTER($G$3:$G$15,$G$3:$G$15=$N59))&gt;=2,
    _xlfn.MAXIFS($F$3:$F$15,$G$3:$G$15,$N59)&gt;=R$51, _xlfn.MINIFS($F$3:$F$15,$G$3:$G$15,$N59)&lt;=R$51),2,
OR(COUNT(_xlfn._xlws.FILTER($F$16:$F$23,($F$16:$F$23=R$51)*($G$16:$G$23=$N59)))=1,
        ISODD(COUNT(_xlfn._xlws.SORT(_xlfn._xlws.FILTER($G$16:$G$23,($F$16:$F$23=R$51)*($G$16:$G$23&lt;=$N59)))))),3,
OR(COUNT(_xlfn._xlws.FILTER($F$16:$F$23,($F$16:$F$23=R$51)*($G$16:$G$23=$N59)))=1,
        ISODD(COUNT(_xlfn._xlws.SORT(_xlfn._xlws.FILTER($F$16:$F$23,($G$16:$G$23=$N59)*($F$16:$F$23&lt;=R$51)))))),4),
_xlpm.Fundo,$L$8,
_xlpm.Ax,_xlfn.XLOOKUP(TRUE,($O11:Q11&lt;&gt;""),$O$3:Q$3,_xlpm.Fundo,,-1),
_xlpm.Bx,_xlfn.XLOOKUP(TRUE,(S11:$AZ11&lt;&gt;""),S$3:$AZ$3,_xlpm.Fundo,,1),
_xlpm.Cx,_xlfn.XLOOKUP(TRUE,($O11:Q11&lt;&gt;""),$O11:Q11,_xlpm.Fundo,,-1),
_xlpm.Dx,_xlfn.XLOOKUP(TRUE,(S11:$AZ11&lt;&gt;""),S11:$AZ11,_xlpm.Fundo,,1),
_xlpm.Xx,R$3, _xlpm.Yx,PRODUCT(SUM(_xlpm.Dx,-_xlpm.Cx),1/SUM(_xlpm.Bx,-_xlpm.Ax))*SUM(_xlpm.Xx,-_xlpm.Ax)+_xlpm.Cx,
_xlpm.Ay,_xlfn.XLOOKUP(TRUE,(R$4:R10&lt;&gt;""),$N$4:$N10,_xlpm.Fundo,,-1),
_xlpm.By,_xlfn.XLOOKUP(TRUE,(R12:R$47&lt;&gt;""),$N12:$N$47,_xlpm.Fundo,,1),
_xlpm.Cy,_xlfn.XLOOKUP(TRUE,(R$4:R10&lt;&gt;""),R$4:R10,_xlpm.Fundo,,-1),
_xlpm.Dy,_xlfn.XLOOKUP(TRUE,(R12:R$47&lt;&gt;""),R12:R$47,_xlpm.Fundo,,1),
_xlpm.Xy,$N11, _xlpm.Yy,PRODUCT(SUM(_xlpm.Dy,-_xlpm.Cy),1/SUM(_xlpm.By,-_xlpm.Ay))*SUM(_xlpm.Xy,-_xlpm.Ay)+_xlpm.Cy,
_xlfn.IFS(IFERROR(ISODD(_xlpm.Borda),FALSE),_xlpm.Yy,
       IFERROR(ISEVEN(_xlpm.Borda),     FALSE),_xlpm.Yx,
      TRUE,"")))</f>
        <v>0</v>
      </c>
      <c r="S59" s="120" t="str" cm="1">
        <f t="array" ref="S59">IF(S11&lt;&gt;"",S11,
_xlfn.LET(_xlpm.Borda,
_xlfn.IFS(
AND(COUNT(_xlfn._xlws.FILTER($F$3:$F$15,$F$3:$F$15=S$51))&gt;=2,
    _xlfn.MAXIFS($G$3:$G$15,$F$3:$F$15,S$51)&gt;=$N59, _xlfn.MINIFS($G$3:$G$15,$F$3:$F$15,S$51)&lt;=$N59),1,
AND(COUNT(_xlfn._xlws.FILTER($G$3:$G$15,$G$3:$G$15=$N59))&gt;=2,
    _xlfn.MAXIFS($F$3:$F$15,$G$3:$G$15,$N59)&gt;=S$51, _xlfn.MINIFS($F$3:$F$15,$G$3:$G$15,$N59)&lt;=S$51),2,
OR(COUNT(_xlfn._xlws.FILTER($F$16:$F$23,($F$16:$F$23=S$51)*($G$16:$G$23=$N59)))=1,
        ISODD(COUNT(_xlfn._xlws.SORT(_xlfn._xlws.FILTER($G$16:$G$23,($F$16:$F$23=S$51)*($G$16:$G$23&lt;=$N59)))))),3,
OR(COUNT(_xlfn._xlws.FILTER($F$16:$F$23,($F$16:$F$23=S$51)*($G$16:$G$23=$N59)))=1,
        ISODD(COUNT(_xlfn._xlws.SORT(_xlfn._xlws.FILTER($F$16:$F$23,($G$16:$G$23=$N59)*($F$16:$F$23&lt;=S$51)))))),4),
_xlpm.Fundo,$L$8,
_xlpm.Ax,_xlfn.XLOOKUP(TRUE,($O11:R11&lt;&gt;""),$O$3:R$3,_xlpm.Fundo,,-1),
_xlpm.Bx,_xlfn.XLOOKUP(TRUE,(T11:$AZ11&lt;&gt;""),T$3:$AZ$3,_xlpm.Fundo,,1),
_xlpm.Cx,_xlfn.XLOOKUP(TRUE,($O11:R11&lt;&gt;""),$O11:R11,_xlpm.Fundo,,-1),
_xlpm.Dx,_xlfn.XLOOKUP(TRUE,(T11:$AZ11&lt;&gt;""),T11:$AZ11,_xlpm.Fundo,,1),
_xlpm.Xx,S$3, _xlpm.Yx,PRODUCT(SUM(_xlpm.Dx,-_xlpm.Cx),1/SUM(_xlpm.Bx,-_xlpm.Ax))*SUM(_xlpm.Xx,-_xlpm.Ax)+_xlpm.Cx,
_xlpm.Ay,_xlfn.XLOOKUP(TRUE,(S$4:S10&lt;&gt;""),$N$4:$N10,_xlpm.Fundo,,-1),
_xlpm.By,_xlfn.XLOOKUP(TRUE,(S12:S$47&lt;&gt;""),$N12:$N$47,_xlpm.Fundo,,1),
_xlpm.Cy,_xlfn.XLOOKUP(TRUE,(S$4:S10&lt;&gt;""),S$4:S10,_xlpm.Fundo,,-1),
_xlpm.Dy,_xlfn.XLOOKUP(TRUE,(S12:S$47&lt;&gt;""),S12:S$47,_xlpm.Fundo,,1),
_xlpm.Xy,$N11, _xlpm.Yy,PRODUCT(SUM(_xlpm.Dy,-_xlpm.Cy),1/SUM(_xlpm.By,-_xlpm.Ay))*SUM(_xlpm.Xy,-_xlpm.Ay)+_xlpm.Cy,
_xlfn.IFS(IFERROR(ISODD(_xlpm.Borda),FALSE),_xlpm.Yy,
       IFERROR(ISEVEN(_xlpm.Borda),     FALSE),_xlpm.Yx,
      TRUE,"")))</f>
        <v/>
      </c>
      <c r="T59" s="120" cm="1">
        <f t="array" ref="T59">IF(T11&lt;&gt;"",T11,
_xlfn.LET(_xlpm.Borda,
_xlfn.IFS(
AND(COUNT(_xlfn._xlws.FILTER($F$3:$F$15,$F$3:$F$15=T$51))&gt;=2,
    _xlfn.MAXIFS($G$3:$G$15,$F$3:$F$15,T$51)&gt;=$N59, _xlfn.MINIFS($G$3:$G$15,$F$3:$F$15,T$51)&lt;=$N59),1,
AND(COUNT(_xlfn._xlws.FILTER($G$3:$G$15,$G$3:$G$15=$N59))&gt;=2,
    _xlfn.MAXIFS($F$3:$F$15,$G$3:$G$15,$N59)&gt;=T$51, _xlfn.MINIFS($F$3:$F$15,$G$3:$G$15,$N59)&lt;=T$51),2,
OR(COUNT(_xlfn._xlws.FILTER($F$16:$F$23,($F$16:$F$23=T$51)*($G$16:$G$23=$N59)))=1,
        ISODD(COUNT(_xlfn._xlws.SORT(_xlfn._xlws.FILTER($G$16:$G$23,($F$16:$F$23=T$51)*($G$16:$G$23&lt;=$N59)))))),3,
OR(COUNT(_xlfn._xlws.FILTER($F$16:$F$23,($F$16:$F$23=T$51)*($G$16:$G$23=$N59)))=1,
        ISODD(COUNT(_xlfn._xlws.SORT(_xlfn._xlws.FILTER($F$16:$F$23,($G$16:$G$23=$N59)*($F$16:$F$23&lt;=T$51)))))),4),
_xlpm.Fundo,$L$8,
_xlpm.Ax,_xlfn.XLOOKUP(TRUE,($O11:S11&lt;&gt;""),$O$3:S$3,_xlpm.Fundo,,-1),
_xlpm.Bx,_xlfn.XLOOKUP(TRUE,(U11:$AZ11&lt;&gt;""),U$3:$AZ$3,_xlpm.Fundo,,1),
_xlpm.Cx,_xlfn.XLOOKUP(TRUE,($O11:S11&lt;&gt;""),$O11:S11,_xlpm.Fundo,,-1),
_xlpm.Dx,_xlfn.XLOOKUP(TRUE,(U11:$AZ11&lt;&gt;""),U11:$AZ11,_xlpm.Fundo,,1),
_xlpm.Xx,T$3, _xlpm.Yx,PRODUCT(SUM(_xlpm.Dx,-_xlpm.Cx),1/SUM(_xlpm.Bx,-_xlpm.Ax))*SUM(_xlpm.Xx,-_xlpm.Ax)+_xlpm.Cx,
_xlpm.Ay,_xlfn.XLOOKUP(TRUE,(T$4:T10&lt;&gt;""),$N$4:$N10,_xlpm.Fundo,,-1),
_xlpm.By,_xlfn.XLOOKUP(TRUE,(T12:T$47&lt;&gt;""),$N12:$N$47,_xlpm.Fundo,,1),
_xlpm.Cy,_xlfn.XLOOKUP(TRUE,(T$4:T10&lt;&gt;""),T$4:T10,_xlpm.Fundo,,-1),
_xlpm.Dy,_xlfn.XLOOKUP(TRUE,(T12:T$47&lt;&gt;""),T12:T$47,_xlpm.Fundo,,1),
_xlpm.Xy,$N11, _xlpm.Yy,PRODUCT(SUM(_xlpm.Dy,-_xlpm.Cy),1/SUM(_xlpm.By,-_xlpm.Ay))*SUM(_xlpm.Xy,-_xlpm.Ay)+_xlpm.Cy,
_xlfn.IFS(IFERROR(ISODD(_xlpm.Borda),FALSE),_xlpm.Yy,
       IFERROR(ISEVEN(_xlpm.Borda),     FALSE),_xlpm.Yx,
      TRUE,"")))</f>
        <v>-0.4</v>
      </c>
      <c r="U59" s="120" t="str" cm="1">
        <f t="array" ref="U59">IF(U11&lt;&gt;"",U11,
_xlfn.LET(_xlpm.Borda,
_xlfn.IFS(
AND(COUNT(_xlfn._xlws.FILTER($F$3:$F$15,$F$3:$F$15=U$51))&gt;=2,
    _xlfn.MAXIFS($G$3:$G$15,$F$3:$F$15,U$51)&gt;=$N59, _xlfn.MINIFS($G$3:$G$15,$F$3:$F$15,U$51)&lt;=$N59),1,
AND(COUNT(_xlfn._xlws.FILTER($G$3:$G$15,$G$3:$G$15=$N59))&gt;=2,
    _xlfn.MAXIFS($F$3:$F$15,$G$3:$G$15,$N59)&gt;=U$51, _xlfn.MINIFS($F$3:$F$15,$G$3:$G$15,$N59)&lt;=U$51),2,
OR(COUNT(_xlfn._xlws.FILTER($F$16:$F$23,($F$16:$F$23=U$51)*($G$16:$G$23=$N59)))=1,
        ISODD(COUNT(_xlfn._xlws.SORT(_xlfn._xlws.FILTER($G$16:$G$23,($F$16:$F$23=U$51)*($G$16:$G$23&lt;=$N59)))))),3,
OR(COUNT(_xlfn._xlws.FILTER($F$16:$F$23,($F$16:$F$23=U$51)*($G$16:$G$23=$N59)))=1,
        ISODD(COUNT(_xlfn._xlws.SORT(_xlfn._xlws.FILTER($F$16:$F$23,($G$16:$G$23=$N59)*($F$16:$F$23&lt;=U$51)))))),4),
_xlpm.Fundo,$L$8,
_xlpm.Ax,_xlfn.XLOOKUP(TRUE,($O11:T11&lt;&gt;""),$O$3:T$3,_xlpm.Fundo,,-1),
_xlpm.Bx,_xlfn.XLOOKUP(TRUE,(V11:$AZ11&lt;&gt;""),V$3:$AZ$3,_xlpm.Fundo,,1),
_xlpm.Cx,_xlfn.XLOOKUP(TRUE,($O11:T11&lt;&gt;""),$O11:T11,_xlpm.Fundo,,-1),
_xlpm.Dx,_xlfn.XLOOKUP(TRUE,(V11:$AZ11&lt;&gt;""),V11:$AZ11,_xlpm.Fundo,,1),
_xlpm.Xx,U$3, _xlpm.Yx,PRODUCT(SUM(_xlpm.Dx,-_xlpm.Cx),1/SUM(_xlpm.Bx,-_xlpm.Ax))*SUM(_xlpm.Xx,-_xlpm.Ax)+_xlpm.Cx,
_xlpm.Ay,_xlfn.XLOOKUP(TRUE,(U$4:U10&lt;&gt;""),$N$4:$N10,_xlpm.Fundo,,-1),
_xlpm.By,_xlfn.XLOOKUP(TRUE,(U12:U$47&lt;&gt;""),$N12:$N$47,_xlpm.Fundo,,1),
_xlpm.Cy,_xlfn.XLOOKUP(TRUE,(U$4:U10&lt;&gt;""),U$4:U10,_xlpm.Fundo,,-1),
_xlpm.Dy,_xlfn.XLOOKUP(TRUE,(U12:U$47&lt;&gt;""),U12:U$47,_xlpm.Fundo,,1),
_xlpm.Xy,$N11, _xlpm.Yy,PRODUCT(SUM(_xlpm.Dy,-_xlpm.Cy),1/SUM(_xlpm.By,-_xlpm.Ay))*SUM(_xlpm.Xy,-_xlpm.Ay)+_xlpm.Cy,
_xlfn.IFS(IFERROR(ISODD(_xlpm.Borda),FALSE),_xlpm.Yy,
       IFERROR(ISEVEN(_xlpm.Borda),     FALSE),_xlpm.Yx,
      TRUE,"")))</f>
        <v/>
      </c>
      <c r="V59" s="120" t="str" cm="1">
        <f t="array" ref="V59">IF(V11&lt;&gt;"",V11,
_xlfn.LET(_xlpm.Borda,
_xlfn.IFS(
AND(COUNT(_xlfn._xlws.FILTER($F$3:$F$15,$F$3:$F$15=V$51))&gt;=2,
    _xlfn.MAXIFS($G$3:$G$15,$F$3:$F$15,V$51)&gt;=$N59, _xlfn.MINIFS($G$3:$G$15,$F$3:$F$15,V$51)&lt;=$N59),1,
AND(COUNT(_xlfn._xlws.FILTER($G$3:$G$15,$G$3:$G$15=$N59))&gt;=2,
    _xlfn.MAXIFS($F$3:$F$15,$G$3:$G$15,$N59)&gt;=V$51, _xlfn.MINIFS($F$3:$F$15,$G$3:$G$15,$N59)&lt;=V$51),2,
OR(COUNT(_xlfn._xlws.FILTER($F$16:$F$23,($F$16:$F$23=V$51)*($G$16:$G$23=$N59)))=1,
        ISODD(COUNT(_xlfn._xlws.SORT(_xlfn._xlws.FILTER($G$16:$G$23,($F$16:$F$23=V$51)*($G$16:$G$23&lt;=$N59)))))),3,
OR(COUNT(_xlfn._xlws.FILTER($F$16:$F$23,($F$16:$F$23=V$51)*($G$16:$G$23=$N59)))=1,
        ISODD(COUNT(_xlfn._xlws.SORT(_xlfn._xlws.FILTER($F$16:$F$23,($G$16:$G$23=$N59)*($F$16:$F$23&lt;=V$51)))))),4),
_xlpm.Fundo,$L$8,
_xlpm.Ax,_xlfn.XLOOKUP(TRUE,($O11:U11&lt;&gt;""),$O$3:U$3,_xlpm.Fundo,,-1),
_xlpm.Bx,_xlfn.XLOOKUP(TRUE,(W11:$AZ11&lt;&gt;""),W$3:$AZ$3,_xlpm.Fundo,,1),
_xlpm.Cx,_xlfn.XLOOKUP(TRUE,($O11:U11&lt;&gt;""),$O11:U11,_xlpm.Fundo,,-1),
_xlpm.Dx,_xlfn.XLOOKUP(TRUE,(W11:$AZ11&lt;&gt;""),W11:$AZ11,_xlpm.Fundo,,1),
_xlpm.Xx,V$3, _xlpm.Yx,PRODUCT(SUM(_xlpm.Dx,-_xlpm.Cx),1/SUM(_xlpm.Bx,-_xlpm.Ax))*SUM(_xlpm.Xx,-_xlpm.Ax)+_xlpm.Cx,
_xlpm.Ay,_xlfn.XLOOKUP(TRUE,(V$4:V10&lt;&gt;""),$N$4:$N10,_xlpm.Fundo,,-1),
_xlpm.By,_xlfn.XLOOKUP(TRUE,(V12:V$47&lt;&gt;""),$N12:$N$47,_xlpm.Fundo,,1),
_xlpm.Cy,_xlfn.XLOOKUP(TRUE,(V$4:V10&lt;&gt;""),V$4:V10,_xlpm.Fundo,,-1),
_xlpm.Dy,_xlfn.XLOOKUP(TRUE,(V12:V$47&lt;&gt;""),V12:V$47,_xlpm.Fundo,,1),
_xlpm.Xy,$N11, _xlpm.Yy,PRODUCT(SUM(_xlpm.Dy,-_xlpm.Cy),1/SUM(_xlpm.By,-_xlpm.Ay))*SUM(_xlpm.Xy,-_xlpm.Ay)+_xlpm.Cy,
_xlfn.IFS(IFERROR(ISODD(_xlpm.Borda),FALSE),_xlpm.Yy,
       IFERROR(ISEVEN(_xlpm.Borda),     FALSE),_xlpm.Yx,
      TRUE,"")))</f>
        <v/>
      </c>
      <c r="W59" s="120" t="str" cm="1">
        <f t="array" ref="W59">IF(W11&lt;&gt;"",W11,
_xlfn.LET(_xlpm.Borda,
_xlfn.IFS(
AND(COUNT(_xlfn._xlws.FILTER($F$3:$F$15,$F$3:$F$15=W$51))&gt;=2,
    _xlfn.MAXIFS($G$3:$G$15,$F$3:$F$15,W$51)&gt;=$N59, _xlfn.MINIFS($G$3:$G$15,$F$3:$F$15,W$51)&lt;=$N59),1,
AND(COUNT(_xlfn._xlws.FILTER($G$3:$G$15,$G$3:$G$15=$N59))&gt;=2,
    _xlfn.MAXIFS($F$3:$F$15,$G$3:$G$15,$N59)&gt;=W$51, _xlfn.MINIFS($F$3:$F$15,$G$3:$G$15,$N59)&lt;=W$51),2,
OR(COUNT(_xlfn._xlws.FILTER($F$16:$F$23,($F$16:$F$23=W$51)*($G$16:$G$23=$N59)))=1,
        ISODD(COUNT(_xlfn._xlws.SORT(_xlfn._xlws.FILTER($G$16:$G$23,($F$16:$F$23=W$51)*($G$16:$G$23&lt;=$N59)))))),3,
OR(COUNT(_xlfn._xlws.FILTER($F$16:$F$23,($F$16:$F$23=W$51)*($G$16:$G$23=$N59)))=1,
        ISODD(COUNT(_xlfn._xlws.SORT(_xlfn._xlws.FILTER($F$16:$F$23,($G$16:$G$23=$N59)*($F$16:$F$23&lt;=W$51)))))),4),
_xlpm.Fundo,$L$8,
_xlpm.Ax,_xlfn.XLOOKUP(TRUE,($O11:V11&lt;&gt;""),$O$3:V$3,_xlpm.Fundo,,-1),
_xlpm.Bx,_xlfn.XLOOKUP(TRUE,(X11:$AZ11&lt;&gt;""),X$3:$AZ$3,_xlpm.Fundo,,1),
_xlpm.Cx,_xlfn.XLOOKUP(TRUE,($O11:V11&lt;&gt;""),$O11:V11,_xlpm.Fundo,,-1),
_xlpm.Dx,_xlfn.XLOOKUP(TRUE,(X11:$AZ11&lt;&gt;""),X11:$AZ11,_xlpm.Fundo,,1),
_xlpm.Xx,W$3, _xlpm.Yx,PRODUCT(SUM(_xlpm.Dx,-_xlpm.Cx),1/SUM(_xlpm.Bx,-_xlpm.Ax))*SUM(_xlpm.Xx,-_xlpm.Ax)+_xlpm.Cx,
_xlpm.Ay,_xlfn.XLOOKUP(TRUE,(W$4:W10&lt;&gt;""),$N$4:$N10,_xlpm.Fundo,,-1),
_xlpm.By,_xlfn.XLOOKUP(TRUE,(W12:W$47&lt;&gt;""),$N12:$N$47,_xlpm.Fundo,,1),
_xlpm.Cy,_xlfn.XLOOKUP(TRUE,(W$4:W10&lt;&gt;""),W$4:W10,_xlpm.Fundo,,-1),
_xlpm.Dy,_xlfn.XLOOKUP(TRUE,(W12:W$47&lt;&gt;""),W12:W$47,_xlpm.Fundo,,1),
_xlpm.Xy,$N11, _xlpm.Yy,PRODUCT(SUM(_xlpm.Dy,-_xlpm.Cy),1/SUM(_xlpm.By,-_xlpm.Ay))*SUM(_xlpm.Xy,-_xlpm.Ay)+_xlpm.Cy,
_xlfn.IFS(IFERROR(ISODD(_xlpm.Borda),FALSE),_xlpm.Yy,
       IFERROR(ISEVEN(_xlpm.Borda),     FALSE),_xlpm.Yx,
      TRUE,"")))</f>
        <v/>
      </c>
      <c r="X59" s="120" cm="1">
        <f t="array" ref="X59">IF(X11&lt;&gt;"",X11,
_xlfn.LET(_xlpm.Borda,
_xlfn.IFS(
AND(COUNT(_xlfn._xlws.FILTER($F$3:$F$15,$F$3:$F$15=X$51))&gt;=2,
    _xlfn.MAXIFS($G$3:$G$15,$F$3:$F$15,X$51)&gt;=$N59, _xlfn.MINIFS($G$3:$G$15,$F$3:$F$15,X$51)&lt;=$N59),1,
AND(COUNT(_xlfn._xlws.FILTER($G$3:$G$15,$G$3:$G$15=$N59))&gt;=2,
    _xlfn.MAXIFS($F$3:$F$15,$G$3:$G$15,$N59)&gt;=X$51, _xlfn.MINIFS($F$3:$F$15,$G$3:$G$15,$N59)&lt;=X$51),2,
OR(COUNT(_xlfn._xlws.FILTER($F$16:$F$23,($F$16:$F$23=X$51)*($G$16:$G$23=$N59)))=1,
        ISODD(COUNT(_xlfn._xlws.SORT(_xlfn._xlws.FILTER($G$16:$G$23,($F$16:$F$23=X$51)*($G$16:$G$23&lt;=$N59)))))),3,
OR(COUNT(_xlfn._xlws.FILTER($F$16:$F$23,($F$16:$F$23=X$51)*($G$16:$G$23=$N59)))=1,
        ISODD(COUNT(_xlfn._xlws.SORT(_xlfn._xlws.FILTER($F$16:$F$23,($G$16:$G$23=$N59)*($F$16:$F$23&lt;=X$51)))))),4),
_xlpm.Fundo,$L$8,
_xlpm.Ax,_xlfn.XLOOKUP(TRUE,($O11:W11&lt;&gt;""),$O$3:W$3,_xlpm.Fundo,,-1),
_xlpm.Bx,_xlfn.XLOOKUP(TRUE,(Y11:$AZ11&lt;&gt;""),Y$3:$AZ$3,_xlpm.Fundo,,1),
_xlpm.Cx,_xlfn.XLOOKUP(TRUE,($O11:W11&lt;&gt;""),$O11:W11,_xlpm.Fundo,,-1),
_xlpm.Dx,_xlfn.XLOOKUP(TRUE,(Y11:$AZ11&lt;&gt;""),Y11:$AZ11,_xlpm.Fundo,,1),
_xlpm.Xx,X$3, _xlpm.Yx,PRODUCT(SUM(_xlpm.Dx,-_xlpm.Cx),1/SUM(_xlpm.Bx,-_xlpm.Ax))*SUM(_xlpm.Xx,-_xlpm.Ax)+_xlpm.Cx,
_xlpm.Ay,_xlfn.XLOOKUP(TRUE,(X$4:X10&lt;&gt;""),$N$4:$N10,_xlpm.Fundo,,-1),
_xlpm.By,_xlfn.XLOOKUP(TRUE,(X12:X$47&lt;&gt;""),$N12:$N$47,_xlpm.Fundo,,1),
_xlpm.Cy,_xlfn.XLOOKUP(TRUE,(X$4:X10&lt;&gt;""),X$4:X10,_xlpm.Fundo,,-1),
_xlpm.Dy,_xlfn.XLOOKUP(TRUE,(X12:X$47&lt;&gt;""),X12:X$47,_xlpm.Fundo,,1),
_xlpm.Xy,$N11, _xlpm.Yy,PRODUCT(SUM(_xlpm.Dy,-_xlpm.Cy),1/SUM(_xlpm.By,-_xlpm.Ay))*SUM(_xlpm.Xy,-_xlpm.Ay)+_xlpm.Cy,
_xlfn.IFS(IFERROR(ISODD(_xlpm.Borda),FALSE),_xlpm.Yy,
       IFERROR(ISEVEN(_xlpm.Borda),     FALSE),_xlpm.Yx,
      TRUE,"")))</f>
        <v>-0.6</v>
      </c>
      <c r="Y59" s="120" t="str" cm="1">
        <f t="array" ref="Y59">IF(Y11&lt;&gt;"",Y11,
_xlfn.LET(_xlpm.Borda,
_xlfn.IFS(
AND(COUNT(_xlfn._xlws.FILTER($F$3:$F$15,$F$3:$F$15=Y$51))&gt;=2,
    _xlfn.MAXIFS($G$3:$G$15,$F$3:$F$15,Y$51)&gt;=$N59, _xlfn.MINIFS($G$3:$G$15,$F$3:$F$15,Y$51)&lt;=$N59),1,
AND(COUNT(_xlfn._xlws.FILTER($G$3:$G$15,$G$3:$G$15=$N59))&gt;=2,
    _xlfn.MAXIFS($F$3:$F$15,$G$3:$G$15,$N59)&gt;=Y$51, _xlfn.MINIFS($F$3:$F$15,$G$3:$G$15,$N59)&lt;=Y$51),2,
OR(COUNT(_xlfn._xlws.FILTER($F$16:$F$23,($F$16:$F$23=Y$51)*($G$16:$G$23=$N59)))=1,
        ISODD(COUNT(_xlfn._xlws.SORT(_xlfn._xlws.FILTER($G$16:$G$23,($F$16:$F$23=Y$51)*($G$16:$G$23&lt;=$N59)))))),3,
OR(COUNT(_xlfn._xlws.FILTER($F$16:$F$23,($F$16:$F$23=Y$51)*($G$16:$G$23=$N59)))=1,
        ISODD(COUNT(_xlfn._xlws.SORT(_xlfn._xlws.FILTER($F$16:$F$23,($G$16:$G$23=$N59)*($F$16:$F$23&lt;=Y$51)))))),4),
_xlpm.Fundo,$L$8,
_xlpm.Ax,_xlfn.XLOOKUP(TRUE,($O11:X11&lt;&gt;""),$O$3:X$3,_xlpm.Fundo,,-1),
_xlpm.Bx,_xlfn.XLOOKUP(TRUE,(Z11:$AZ11&lt;&gt;""),Z$3:$AZ$3,_xlpm.Fundo,,1),
_xlpm.Cx,_xlfn.XLOOKUP(TRUE,($O11:X11&lt;&gt;""),$O11:X11,_xlpm.Fundo,,-1),
_xlpm.Dx,_xlfn.XLOOKUP(TRUE,(Z11:$AZ11&lt;&gt;""),Z11:$AZ11,_xlpm.Fundo,,1),
_xlpm.Xx,Y$3, _xlpm.Yx,PRODUCT(SUM(_xlpm.Dx,-_xlpm.Cx),1/SUM(_xlpm.Bx,-_xlpm.Ax))*SUM(_xlpm.Xx,-_xlpm.Ax)+_xlpm.Cx,
_xlpm.Ay,_xlfn.XLOOKUP(TRUE,(Y$4:Y10&lt;&gt;""),$N$4:$N10,_xlpm.Fundo,,-1),
_xlpm.By,_xlfn.XLOOKUP(TRUE,(Y12:Y$47&lt;&gt;""),$N12:$N$47,_xlpm.Fundo,,1),
_xlpm.Cy,_xlfn.XLOOKUP(TRUE,(Y$4:Y10&lt;&gt;""),Y$4:Y10,_xlpm.Fundo,,-1),
_xlpm.Dy,_xlfn.XLOOKUP(TRUE,(Y12:Y$47&lt;&gt;""),Y12:Y$47,_xlpm.Fundo,,1),
_xlpm.Xy,$N11, _xlpm.Yy,PRODUCT(SUM(_xlpm.Dy,-_xlpm.Cy),1/SUM(_xlpm.By,-_xlpm.Ay))*SUM(_xlpm.Xy,-_xlpm.Ay)+_xlpm.Cy,
_xlfn.IFS(IFERROR(ISODD(_xlpm.Borda),FALSE),_xlpm.Yy,
       IFERROR(ISEVEN(_xlpm.Borda),     FALSE),_xlpm.Yx,
      TRUE,"")))</f>
        <v/>
      </c>
      <c r="Z59" s="120" t="str" cm="1">
        <f t="array" ref="Z59">IF(Z11&lt;&gt;"",Z11,
_xlfn.LET(_xlpm.Borda,
_xlfn.IFS(
AND(COUNT(_xlfn._xlws.FILTER($F$3:$F$15,$F$3:$F$15=Z$51))&gt;=2,
    _xlfn.MAXIFS($G$3:$G$15,$F$3:$F$15,Z$51)&gt;=$N59, _xlfn.MINIFS($G$3:$G$15,$F$3:$F$15,Z$51)&lt;=$N59),1,
AND(COUNT(_xlfn._xlws.FILTER($G$3:$G$15,$G$3:$G$15=$N59))&gt;=2,
    _xlfn.MAXIFS($F$3:$F$15,$G$3:$G$15,$N59)&gt;=Z$51, _xlfn.MINIFS($F$3:$F$15,$G$3:$G$15,$N59)&lt;=Z$51),2,
OR(COUNT(_xlfn._xlws.FILTER($F$16:$F$23,($F$16:$F$23=Z$51)*($G$16:$G$23=$N59)))=1,
        ISODD(COUNT(_xlfn._xlws.SORT(_xlfn._xlws.FILTER($G$16:$G$23,($F$16:$F$23=Z$51)*($G$16:$G$23&lt;=$N59)))))),3,
OR(COUNT(_xlfn._xlws.FILTER($F$16:$F$23,($F$16:$F$23=Z$51)*($G$16:$G$23=$N59)))=1,
        ISODD(COUNT(_xlfn._xlws.SORT(_xlfn._xlws.FILTER($F$16:$F$23,($G$16:$G$23=$N59)*($F$16:$F$23&lt;=Z$51)))))),4),
_xlpm.Fundo,$L$8,
_xlpm.Ax,_xlfn.XLOOKUP(TRUE,($O11:Y11&lt;&gt;""),$O$3:Y$3,_xlpm.Fundo,,-1),
_xlpm.Bx,_xlfn.XLOOKUP(TRUE,(AA11:$AZ11&lt;&gt;""),AA$3:$AZ$3,_xlpm.Fundo,,1),
_xlpm.Cx,_xlfn.XLOOKUP(TRUE,($O11:Y11&lt;&gt;""),$O11:Y11,_xlpm.Fundo,,-1),
_xlpm.Dx,_xlfn.XLOOKUP(TRUE,(AA11:$AZ11&lt;&gt;""),AA11:$AZ11,_xlpm.Fundo,,1),
_xlpm.Xx,Z$3, _xlpm.Yx,PRODUCT(SUM(_xlpm.Dx,-_xlpm.Cx),1/SUM(_xlpm.Bx,-_xlpm.Ax))*SUM(_xlpm.Xx,-_xlpm.Ax)+_xlpm.Cx,
_xlpm.Ay,_xlfn.XLOOKUP(TRUE,(Z$4:Z10&lt;&gt;""),$N$4:$N10,_xlpm.Fundo,,-1),
_xlpm.By,_xlfn.XLOOKUP(TRUE,(Z12:Z$47&lt;&gt;""),$N12:$N$47,_xlpm.Fundo,,1),
_xlpm.Cy,_xlfn.XLOOKUP(TRUE,(Z$4:Z10&lt;&gt;""),Z$4:Z10,_xlpm.Fundo,,-1),
_xlpm.Dy,_xlfn.XLOOKUP(TRUE,(Z12:Z$47&lt;&gt;""),Z12:Z$47,_xlpm.Fundo,,1),
_xlpm.Xy,$N11, _xlpm.Yy,PRODUCT(SUM(_xlpm.Dy,-_xlpm.Cy),1/SUM(_xlpm.By,-_xlpm.Ay))*SUM(_xlpm.Xy,-_xlpm.Ay)+_xlpm.Cy,
_xlfn.IFS(IFERROR(ISODD(_xlpm.Borda),FALSE),_xlpm.Yy,
       IFERROR(ISEVEN(_xlpm.Borda),     FALSE),_xlpm.Yx,
      TRUE,"")))</f>
        <v/>
      </c>
      <c r="AA59" s="120" cm="1">
        <f t="array" ref="AA59">IF(AA11&lt;&gt;"",AA11,
_xlfn.LET(_xlpm.Borda,
_xlfn.IFS(
AND(COUNT(_xlfn._xlws.FILTER($F$3:$F$15,$F$3:$F$15=AA$51))&gt;=2,
    _xlfn.MAXIFS($G$3:$G$15,$F$3:$F$15,AA$51)&gt;=$N59, _xlfn.MINIFS($G$3:$G$15,$F$3:$F$15,AA$51)&lt;=$N59),1,
AND(COUNT(_xlfn._xlws.FILTER($G$3:$G$15,$G$3:$G$15=$N59))&gt;=2,
    _xlfn.MAXIFS($F$3:$F$15,$G$3:$G$15,$N59)&gt;=AA$51, _xlfn.MINIFS($F$3:$F$15,$G$3:$G$15,$N59)&lt;=AA$51),2,
OR(COUNT(_xlfn._xlws.FILTER($F$16:$F$23,($F$16:$F$23=AA$51)*($G$16:$G$23=$N59)))=1,
        ISODD(COUNT(_xlfn._xlws.SORT(_xlfn._xlws.FILTER($G$16:$G$23,($F$16:$F$23=AA$51)*($G$16:$G$23&lt;=$N59)))))),3,
OR(COUNT(_xlfn._xlws.FILTER($F$16:$F$23,($F$16:$F$23=AA$51)*($G$16:$G$23=$N59)))=1,
        ISODD(COUNT(_xlfn._xlws.SORT(_xlfn._xlws.FILTER($F$16:$F$23,($G$16:$G$23=$N59)*($F$16:$F$23&lt;=AA$51)))))),4),
_xlpm.Fundo,$L$8,
_xlpm.Ax,_xlfn.XLOOKUP(TRUE,($O11:Z11&lt;&gt;""),$O$3:Z$3,_xlpm.Fundo,,-1),
_xlpm.Bx,_xlfn.XLOOKUP(TRUE,(AB11:$AZ11&lt;&gt;""),AB$3:$AZ$3,_xlpm.Fundo,,1),
_xlpm.Cx,_xlfn.XLOOKUP(TRUE,($O11:Z11&lt;&gt;""),$O11:Z11,_xlpm.Fundo,,-1),
_xlpm.Dx,_xlfn.XLOOKUP(TRUE,(AB11:$AZ11&lt;&gt;""),AB11:$AZ11,_xlpm.Fundo,,1),
_xlpm.Xx,AA$3, _xlpm.Yx,PRODUCT(SUM(_xlpm.Dx,-_xlpm.Cx),1/SUM(_xlpm.Bx,-_xlpm.Ax))*SUM(_xlpm.Xx,-_xlpm.Ax)+_xlpm.Cx,
_xlpm.Ay,_xlfn.XLOOKUP(TRUE,(AA$4:AA10&lt;&gt;""),$N$4:$N10,_xlpm.Fundo,,-1),
_xlpm.By,_xlfn.XLOOKUP(TRUE,(AA12:AA$47&lt;&gt;""),$N12:$N$47,_xlpm.Fundo,,1),
_xlpm.Cy,_xlfn.XLOOKUP(TRUE,(AA$4:AA10&lt;&gt;""),AA$4:AA10,_xlpm.Fundo,,-1),
_xlpm.Dy,_xlfn.XLOOKUP(TRUE,(AA12:AA$47&lt;&gt;""),AA12:AA$47,_xlpm.Fundo,,1),
_xlpm.Xy,$N11, _xlpm.Yy,PRODUCT(SUM(_xlpm.Dy,-_xlpm.Cy),1/SUM(_xlpm.By,-_xlpm.Ay))*SUM(_xlpm.Xy,-_xlpm.Ay)+_xlpm.Cy,
_xlfn.IFS(IFERROR(ISODD(_xlpm.Borda),FALSE),_xlpm.Yy,
       IFERROR(ISEVEN(_xlpm.Borda),     FALSE),_xlpm.Yx,
      TRUE,"")))</f>
        <v>-0.6</v>
      </c>
      <c r="AB59" s="120" t="str" cm="1">
        <f t="array" ref="AB59">IF(AB11&lt;&gt;"",AB11,
_xlfn.LET(_xlpm.Borda,
_xlfn.IFS(
AND(COUNT(_xlfn._xlws.FILTER($F$3:$F$15,$F$3:$F$15=AB$51))&gt;=2,
    _xlfn.MAXIFS($G$3:$G$15,$F$3:$F$15,AB$51)&gt;=$N59, _xlfn.MINIFS($G$3:$G$15,$F$3:$F$15,AB$51)&lt;=$N59),1,
AND(COUNT(_xlfn._xlws.FILTER($G$3:$G$15,$G$3:$G$15=$N59))&gt;=2,
    _xlfn.MAXIFS($F$3:$F$15,$G$3:$G$15,$N59)&gt;=AB$51, _xlfn.MINIFS($F$3:$F$15,$G$3:$G$15,$N59)&lt;=AB$51),2,
OR(COUNT(_xlfn._xlws.FILTER($F$16:$F$23,($F$16:$F$23=AB$51)*($G$16:$G$23=$N59)))=1,
        ISODD(COUNT(_xlfn._xlws.SORT(_xlfn._xlws.FILTER($G$16:$G$23,($F$16:$F$23=AB$51)*($G$16:$G$23&lt;=$N59)))))),3,
OR(COUNT(_xlfn._xlws.FILTER($F$16:$F$23,($F$16:$F$23=AB$51)*($G$16:$G$23=$N59)))=1,
        ISODD(COUNT(_xlfn._xlws.SORT(_xlfn._xlws.FILTER($F$16:$F$23,($G$16:$G$23=$N59)*($F$16:$F$23&lt;=AB$51)))))),4),
_xlpm.Fundo,$L$8,
_xlpm.Ax,_xlfn.XLOOKUP(TRUE,($O11:AA11&lt;&gt;""),$O$3:AA$3,_xlpm.Fundo,,-1),
_xlpm.Bx,_xlfn.XLOOKUP(TRUE,(AC11:$AZ11&lt;&gt;""),AC$3:$AZ$3,_xlpm.Fundo,,1),
_xlpm.Cx,_xlfn.XLOOKUP(TRUE,($O11:AA11&lt;&gt;""),$O11:AA11,_xlpm.Fundo,,-1),
_xlpm.Dx,_xlfn.XLOOKUP(TRUE,(AC11:$AZ11&lt;&gt;""),AC11:$AZ11,_xlpm.Fundo,,1),
_xlpm.Xx,AB$3, _xlpm.Yx,PRODUCT(SUM(_xlpm.Dx,-_xlpm.Cx),1/SUM(_xlpm.Bx,-_xlpm.Ax))*SUM(_xlpm.Xx,-_xlpm.Ax)+_xlpm.Cx,
_xlpm.Ay,_xlfn.XLOOKUP(TRUE,(AB$4:AB10&lt;&gt;""),$N$4:$N10,_xlpm.Fundo,,-1),
_xlpm.By,_xlfn.XLOOKUP(TRUE,(AB12:AB$47&lt;&gt;""),$N12:$N$47,_xlpm.Fundo,,1),
_xlpm.Cy,_xlfn.XLOOKUP(TRUE,(AB$4:AB10&lt;&gt;""),AB$4:AB10,_xlpm.Fundo,,-1),
_xlpm.Dy,_xlfn.XLOOKUP(TRUE,(AB12:AB$47&lt;&gt;""),AB12:AB$47,_xlpm.Fundo,,1),
_xlpm.Xy,$N11, _xlpm.Yy,PRODUCT(SUM(_xlpm.Dy,-_xlpm.Cy),1/SUM(_xlpm.By,-_xlpm.Ay))*SUM(_xlpm.Xy,-_xlpm.Ay)+_xlpm.Cy,
_xlfn.IFS(IFERROR(ISODD(_xlpm.Borda),FALSE),_xlpm.Yy,
       IFERROR(ISEVEN(_xlpm.Borda),     FALSE),_xlpm.Yx,
      TRUE,"")))</f>
        <v/>
      </c>
      <c r="AC59" s="120" t="str" cm="1">
        <f t="array" ref="AC59">IF(AC11&lt;&gt;"",AC11,
_xlfn.LET(_xlpm.Borda,
_xlfn.IFS(
AND(COUNT(_xlfn._xlws.FILTER($F$3:$F$15,$F$3:$F$15=AC$51))&gt;=2,
    _xlfn.MAXIFS($G$3:$G$15,$F$3:$F$15,AC$51)&gt;=$N59, _xlfn.MINIFS($G$3:$G$15,$F$3:$F$15,AC$51)&lt;=$N59),1,
AND(COUNT(_xlfn._xlws.FILTER($G$3:$G$15,$G$3:$G$15=$N59))&gt;=2,
    _xlfn.MAXIFS($F$3:$F$15,$G$3:$G$15,$N59)&gt;=AC$51, _xlfn.MINIFS($F$3:$F$15,$G$3:$G$15,$N59)&lt;=AC$51),2,
OR(COUNT(_xlfn._xlws.FILTER($F$16:$F$23,($F$16:$F$23=AC$51)*($G$16:$G$23=$N59)))=1,
        ISODD(COUNT(_xlfn._xlws.SORT(_xlfn._xlws.FILTER($G$16:$G$23,($F$16:$F$23=AC$51)*($G$16:$G$23&lt;=$N59)))))),3,
OR(COUNT(_xlfn._xlws.FILTER($F$16:$F$23,($F$16:$F$23=AC$51)*($G$16:$G$23=$N59)))=1,
        ISODD(COUNT(_xlfn._xlws.SORT(_xlfn._xlws.FILTER($F$16:$F$23,($G$16:$G$23=$N59)*($F$16:$F$23&lt;=AC$51)))))),4),
_xlpm.Fundo,$L$8,
_xlpm.Ax,_xlfn.XLOOKUP(TRUE,($O11:AB11&lt;&gt;""),$O$3:AB$3,_xlpm.Fundo,,-1),
_xlpm.Bx,_xlfn.XLOOKUP(TRUE,(AD11:$AZ11&lt;&gt;""),AD$3:$AZ$3,_xlpm.Fundo,,1),
_xlpm.Cx,_xlfn.XLOOKUP(TRUE,($O11:AB11&lt;&gt;""),$O11:AB11,_xlpm.Fundo,,-1),
_xlpm.Dx,_xlfn.XLOOKUP(TRUE,(AD11:$AZ11&lt;&gt;""),AD11:$AZ11,_xlpm.Fundo,,1),
_xlpm.Xx,AC$3, _xlpm.Yx,PRODUCT(SUM(_xlpm.Dx,-_xlpm.Cx),1/SUM(_xlpm.Bx,-_xlpm.Ax))*SUM(_xlpm.Xx,-_xlpm.Ax)+_xlpm.Cx,
_xlpm.Ay,_xlfn.XLOOKUP(TRUE,(AC$4:AC10&lt;&gt;""),$N$4:$N10,_xlpm.Fundo,,-1),
_xlpm.By,_xlfn.XLOOKUP(TRUE,(AC12:AC$47&lt;&gt;""),$N12:$N$47,_xlpm.Fundo,,1),
_xlpm.Cy,_xlfn.XLOOKUP(TRUE,(AC$4:AC10&lt;&gt;""),AC$4:AC10,_xlpm.Fundo,,-1),
_xlpm.Dy,_xlfn.XLOOKUP(TRUE,(AC12:AC$47&lt;&gt;""),AC12:AC$47,_xlpm.Fundo,,1),
_xlpm.Xy,$N11, _xlpm.Yy,PRODUCT(SUM(_xlpm.Dy,-_xlpm.Cy),1/SUM(_xlpm.By,-_xlpm.Ay))*SUM(_xlpm.Xy,-_xlpm.Ay)+_xlpm.Cy,
_xlfn.IFS(IFERROR(ISODD(_xlpm.Borda),FALSE),_xlpm.Yy,
       IFERROR(ISEVEN(_xlpm.Borda),     FALSE),_xlpm.Yx,
      TRUE,"")))</f>
        <v/>
      </c>
      <c r="AD59" s="120" t="str" cm="1">
        <f t="array" ref="AD59">IF(AD11&lt;&gt;"",AD11,
_xlfn.LET(_xlpm.Borda,
_xlfn.IFS(
AND(COUNT(_xlfn._xlws.FILTER($F$3:$F$15,$F$3:$F$15=AD$51))&gt;=2,
    _xlfn.MAXIFS($G$3:$G$15,$F$3:$F$15,AD$51)&gt;=$N59, _xlfn.MINIFS($G$3:$G$15,$F$3:$F$15,AD$51)&lt;=$N59),1,
AND(COUNT(_xlfn._xlws.FILTER($G$3:$G$15,$G$3:$G$15=$N59))&gt;=2,
    _xlfn.MAXIFS($F$3:$F$15,$G$3:$G$15,$N59)&gt;=AD$51, _xlfn.MINIFS($F$3:$F$15,$G$3:$G$15,$N59)&lt;=AD$51),2,
OR(COUNT(_xlfn._xlws.FILTER($F$16:$F$23,($F$16:$F$23=AD$51)*($G$16:$G$23=$N59)))=1,
        ISODD(COUNT(_xlfn._xlws.SORT(_xlfn._xlws.FILTER($G$16:$G$23,($F$16:$F$23=AD$51)*($G$16:$G$23&lt;=$N59)))))),3,
OR(COUNT(_xlfn._xlws.FILTER($F$16:$F$23,($F$16:$F$23=AD$51)*($G$16:$G$23=$N59)))=1,
        ISODD(COUNT(_xlfn._xlws.SORT(_xlfn._xlws.FILTER($F$16:$F$23,($G$16:$G$23=$N59)*($F$16:$F$23&lt;=AD$51)))))),4),
_xlpm.Fundo,$L$8,
_xlpm.Ax,_xlfn.XLOOKUP(TRUE,($O11:AC11&lt;&gt;""),$O$3:AC$3,_xlpm.Fundo,,-1),
_xlpm.Bx,_xlfn.XLOOKUP(TRUE,(AE11:$AZ11&lt;&gt;""),AE$3:$AZ$3,_xlpm.Fundo,,1),
_xlpm.Cx,_xlfn.XLOOKUP(TRUE,($O11:AC11&lt;&gt;""),$O11:AC11,_xlpm.Fundo,,-1),
_xlpm.Dx,_xlfn.XLOOKUP(TRUE,(AE11:$AZ11&lt;&gt;""),AE11:$AZ11,_xlpm.Fundo,,1),
_xlpm.Xx,AD$3, _xlpm.Yx,PRODUCT(SUM(_xlpm.Dx,-_xlpm.Cx),1/SUM(_xlpm.Bx,-_xlpm.Ax))*SUM(_xlpm.Xx,-_xlpm.Ax)+_xlpm.Cx,
_xlpm.Ay,_xlfn.XLOOKUP(TRUE,(AD$4:AD10&lt;&gt;""),$N$4:$N10,_xlpm.Fundo,,-1),
_xlpm.By,_xlfn.XLOOKUP(TRUE,(AD12:AD$47&lt;&gt;""),$N12:$N$47,_xlpm.Fundo,,1),
_xlpm.Cy,_xlfn.XLOOKUP(TRUE,(AD$4:AD10&lt;&gt;""),AD$4:AD10,_xlpm.Fundo,,-1),
_xlpm.Dy,_xlfn.XLOOKUP(TRUE,(AD12:AD$47&lt;&gt;""),AD12:AD$47,_xlpm.Fundo,,1),
_xlpm.Xy,$N11, _xlpm.Yy,PRODUCT(SUM(_xlpm.Dy,-_xlpm.Cy),1/SUM(_xlpm.By,-_xlpm.Ay))*SUM(_xlpm.Xy,-_xlpm.Ay)+_xlpm.Cy,
_xlfn.IFS(IFERROR(ISODD(_xlpm.Borda),FALSE),_xlpm.Yy,
       IFERROR(ISEVEN(_xlpm.Borda),     FALSE),_xlpm.Yx,
      TRUE,"")))</f>
        <v/>
      </c>
      <c r="AE59" s="120" cm="1">
        <f t="array" ref="AE59">IF(AE11&lt;&gt;"",AE11,
_xlfn.LET(_xlpm.Borda,
_xlfn.IFS(
AND(COUNT(_xlfn._xlws.FILTER($F$3:$F$15,$F$3:$F$15=AE$51))&gt;=2,
    _xlfn.MAXIFS($G$3:$G$15,$F$3:$F$15,AE$51)&gt;=$N59, _xlfn.MINIFS($G$3:$G$15,$F$3:$F$15,AE$51)&lt;=$N59),1,
AND(COUNT(_xlfn._xlws.FILTER($G$3:$G$15,$G$3:$G$15=$N59))&gt;=2,
    _xlfn.MAXIFS($F$3:$F$15,$G$3:$G$15,$N59)&gt;=AE$51, _xlfn.MINIFS($F$3:$F$15,$G$3:$G$15,$N59)&lt;=AE$51),2,
OR(COUNT(_xlfn._xlws.FILTER($F$16:$F$23,($F$16:$F$23=AE$51)*($G$16:$G$23=$N59)))=1,
        ISODD(COUNT(_xlfn._xlws.SORT(_xlfn._xlws.FILTER($G$16:$G$23,($F$16:$F$23=AE$51)*($G$16:$G$23&lt;=$N59)))))),3,
OR(COUNT(_xlfn._xlws.FILTER($F$16:$F$23,($F$16:$F$23=AE$51)*($G$16:$G$23=$N59)))=1,
        ISODD(COUNT(_xlfn._xlws.SORT(_xlfn._xlws.FILTER($F$16:$F$23,($G$16:$G$23=$N59)*($F$16:$F$23&lt;=AE$51)))))),4),
_xlpm.Fundo,$L$8,
_xlpm.Ax,_xlfn.XLOOKUP(TRUE,($O11:AD11&lt;&gt;""),$O$3:AD$3,_xlpm.Fundo,,-1),
_xlpm.Bx,_xlfn.XLOOKUP(TRUE,(AF11:$AZ11&lt;&gt;""),AF$3:$AZ$3,_xlpm.Fundo,,1),
_xlpm.Cx,_xlfn.XLOOKUP(TRUE,($O11:AD11&lt;&gt;""),$O11:AD11,_xlpm.Fundo,,-1),
_xlpm.Dx,_xlfn.XLOOKUP(TRUE,(AF11:$AZ11&lt;&gt;""),AF11:$AZ11,_xlpm.Fundo,,1),
_xlpm.Xx,AE$3, _xlpm.Yx,PRODUCT(SUM(_xlpm.Dx,-_xlpm.Cx),1/SUM(_xlpm.Bx,-_xlpm.Ax))*SUM(_xlpm.Xx,-_xlpm.Ax)+_xlpm.Cx,
_xlpm.Ay,_xlfn.XLOOKUP(TRUE,(AE$4:AE10&lt;&gt;""),$N$4:$N10,_xlpm.Fundo,,-1),
_xlpm.By,_xlfn.XLOOKUP(TRUE,(AE12:AE$47&lt;&gt;""),$N12:$N$47,_xlpm.Fundo,,1),
_xlpm.Cy,_xlfn.XLOOKUP(TRUE,(AE$4:AE10&lt;&gt;""),AE$4:AE10,_xlpm.Fundo,,-1),
_xlpm.Dy,_xlfn.XLOOKUP(TRUE,(AE12:AE$47&lt;&gt;""),AE12:AE$47,_xlpm.Fundo,,1),
_xlpm.Xy,$N11, _xlpm.Yy,PRODUCT(SUM(_xlpm.Dy,-_xlpm.Cy),1/SUM(_xlpm.By,-_xlpm.Ay))*SUM(_xlpm.Xy,-_xlpm.Ay)+_xlpm.Cy,
_xlfn.IFS(IFERROR(ISODD(_xlpm.Borda),FALSE),_xlpm.Yy,
       IFERROR(ISEVEN(_xlpm.Borda),     FALSE),_xlpm.Yx,
      TRUE,"")))</f>
        <v>-0.4</v>
      </c>
      <c r="AF59" s="120" t="str" cm="1">
        <f t="array" ref="AF59">IF(AF11&lt;&gt;"",AF11,
_xlfn.LET(_xlpm.Borda,
_xlfn.IFS(
AND(COUNT(_xlfn._xlws.FILTER($F$3:$F$15,$F$3:$F$15=AF$51))&gt;=2,
    _xlfn.MAXIFS($G$3:$G$15,$F$3:$F$15,AF$51)&gt;=$N59, _xlfn.MINIFS($G$3:$G$15,$F$3:$F$15,AF$51)&lt;=$N59),1,
AND(COUNT(_xlfn._xlws.FILTER($G$3:$G$15,$G$3:$G$15=$N59))&gt;=2,
    _xlfn.MAXIFS($F$3:$F$15,$G$3:$G$15,$N59)&gt;=AF$51, _xlfn.MINIFS($F$3:$F$15,$G$3:$G$15,$N59)&lt;=AF$51),2,
OR(COUNT(_xlfn._xlws.FILTER($F$16:$F$23,($F$16:$F$23=AF$51)*($G$16:$G$23=$N59)))=1,
        ISODD(COUNT(_xlfn._xlws.SORT(_xlfn._xlws.FILTER($G$16:$G$23,($F$16:$F$23=AF$51)*($G$16:$G$23&lt;=$N59)))))),3,
OR(COUNT(_xlfn._xlws.FILTER($F$16:$F$23,($F$16:$F$23=AF$51)*($G$16:$G$23=$N59)))=1,
        ISODD(COUNT(_xlfn._xlws.SORT(_xlfn._xlws.FILTER($F$16:$F$23,($G$16:$G$23=$N59)*($F$16:$F$23&lt;=AF$51)))))),4),
_xlpm.Fundo,$L$8,
_xlpm.Ax,_xlfn.XLOOKUP(TRUE,($O11:AE11&lt;&gt;""),$O$3:AE$3,_xlpm.Fundo,,-1),
_xlpm.Bx,_xlfn.XLOOKUP(TRUE,(AG11:$AZ11&lt;&gt;""),AG$3:$AZ$3,_xlpm.Fundo,,1),
_xlpm.Cx,_xlfn.XLOOKUP(TRUE,($O11:AE11&lt;&gt;""),$O11:AE11,_xlpm.Fundo,,-1),
_xlpm.Dx,_xlfn.XLOOKUP(TRUE,(AG11:$AZ11&lt;&gt;""),AG11:$AZ11,_xlpm.Fundo,,1),
_xlpm.Xx,AF$3, _xlpm.Yx,PRODUCT(SUM(_xlpm.Dx,-_xlpm.Cx),1/SUM(_xlpm.Bx,-_xlpm.Ax))*SUM(_xlpm.Xx,-_xlpm.Ax)+_xlpm.Cx,
_xlpm.Ay,_xlfn.XLOOKUP(TRUE,(AF$4:AF10&lt;&gt;""),$N$4:$N10,_xlpm.Fundo,,-1),
_xlpm.By,_xlfn.XLOOKUP(TRUE,(AF12:AF$47&lt;&gt;""),$N12:$N$47,_xlpm.Fundo,,1),
_xlpm.Cy,_xlfn.XLOOKUP(TRUE,(AF$4:AF10&lt;&gt;""),AF$4:AF10,_xlpm.Fundo,,-1),
_xlpm.Dy,_xlfn.XLOOKUP(TRUE,(AF12:AF$47&lt;&gt;""),AF12:AF$47,_xlpm.Fundo,,1),
_xlpm.Xy,$N11, _xlpm.Yy,PRODUCT(SUM(_xlpm.Dy,-_xlpm.Cy),1/SUM(_xlpm.By,-_xlpm.Ay))*SUM(_xlpm.Xy,-_xlpm.Ay)+_xlpm.Cy,
_xlfn.IFS(IFERROR(ISODD(_xlpm.Borda),FALSE),_xlpm.Yy,
       IFERROR(ISEVEN(_xlpm.Borda),     FALSE),_xlpm.Yx,
      TRUE,"")))</f>
        <v/>
      </c>
      <c r="AG59" s="120" cm="1">
        <f t="array" ref="AG59">IF(AG11&lt;&gt;"",AG11,
_xlfn.LET(_xlpm.Borda,
_xlfn.IFS(
AND(COUNT(_xlfn._xlws.FILTER($F$3:$F$15,$F$3:$F$15=AG$51))&gt;=2,
    _xlfn.MAXIFS($G$3:$G$15,$F$3:$F$15,AG$51)&gt;=$N59, _xlfn.MINIFS($G$3:$G$15,$F$3:$F$15,AG$51)&lt;=$N59),1,
AND(COUNT(_xlfn._xlws.FILTER($G$3:$G$15,$G$3:$G$15=$N59))&gt;=2,
    _xlfn.MAXIFS($F$3:$F$15,$G$3:$G$15,$N59)&gt;=AG$51, _xlfn.MINIFS($F$3:$F$15,$G$3:$G$15,$N59)&lt;=AG$51),2,
OR(COUNT(_xlfn._xlws.FILTER($F$16:$F$23,($F$16:$F$23=AG$51)*($G$16:$G$23=$N59)))=1,
        ISODD(COUNT(_xlfn._xlws.SORT(_xlfn._xlws.FILTER($G$16:$G$23,($F$16:$F$23=AG$51)*($G$16:$G$23&lt;=$N59)))))),3,
OR(COUNT(_xlfn._xlws.FILTER($F$16:$F$23,($F$16:$F$23=AG$51)*($G$16:$G$23=$N59)))=1,
        ISODD(COUNT(_xlfn._xlws.SORT(_xlfn._xlws.FILTER($F$16:$F$23,($G$16:$G$23=$N59)*($F$16:$F$23&lt;=AG$51)))))),4),
_xlpm.Fundo,$L$8,
_xlpm.Ax,_xlfn.XLOOKUP(TRUE,($O11:AF11&lt;&gt;""),$O$3:AF$3,_xlpm.Fundo,,-1),
_xlpm.Bx,_xlfn.XLOOKUP(TRUE,(AH11:$AZ11&lt;&gt;""),AH$3:$AZ$3,_xlpm.Fundo,,1),
_xlpm.Cx,_xlfn.XLOOKUP(TRUE,($O11:AF11&lt;&gt;""),$O11:AF11,_xlpm.Fundo,,-1),
_xlpm.Dx,_xlfn.XLOOKUP(TRUE,(AH11:$AZ11&lt;&gt;""),AH11:$AZ11,_xlpm.Fundo,,1),
_xlpm.Xx,AG$3, _xlpm.Yx,PRODUCT(SUM(_xlpm.Dx,-_xlpm.Cx),1/SUM(_xlpm.Bx,-_xlpm.Ax))*SUM(_xlpm.Xx,-_xlpm.Ax)+_xlpm.Cx,
_xlpm.Ay,_xlfn.XLOOKUP(TRUE,(AG$4:AG10&lt;&gt;""),$N$4:$N10,_xlpm.Fundo,,-1),
_xlpm.By,_xlfn.XLOOKUP(TRUE,(AG12:AG$47&lt;&gt;""),$N12:$N$47,_xlpm.Fundo,,1),
_xlpm.Cy,_xlfn.XLOOKUP(TRUE,(AG$4:AG10&lt;&gt;""),AG$4:AG10,_xlpm.Fundo,,-1),
_xlpm.Dy,_xlfn.XLOOKUP(TRUE,(AG12:AG$47&lt;&gt;""),AG12:AG$47,_xlpm.Fundo,,1),
_xlpm.Xy,$N11, _xlpm.Yy,PRODUCT(SUM(_xlpm.Dy,-_xlpm.Cy),1/SUM(_xlpm.By,-_xlpm.Ay))*SUM(_xlpm.Xy,-_xlpm.Ay)+_xlpm.Cy,
_xlfn.IFS(IFERROR(ISODD(_xlpm.Borda),FALSE),_xlpm.Yy,
       IFERROR(ISEVEN(_xlpm.Borda),     FALSE),_xlpm.Yx,
      TRUE,"")))</f>
        <v>2.7</v>
      </c>
      <c r="AH59" s="120" t="str" cm="1">
        <f t="array" ref="AH59">IF(AH11&lt;&gt;"",AH11,
_xlfn.LET(_xlpm.Borda,
_xlfn.IFS(
AND(COUNT(_xlfn._xlws.FILTER($F$3:$F$15,$F$3:$F$15=AH$51))&gt;=2,
    _xlfn.MAXIFS($G$3:$G$15,$F$3:$F$15,AH$51)&gt;=$N59, _xlfn.MINIFS($G$3:$G$15,$F$3:$F$15,AH$51)&lt;=$N59),1,
AND(COUNT(_xlfn._xlws.FILTER($G$3:$G$15,$G$3:$G$15=$N59))&gt;=2,
    _xlfn.MAXIFS($F$3:$F$15,$G$3:$G$15,$N59)&gt;=AH$51, _xlfn.MINIFS($F$3:$F$15,$G$3:$G$15,$N59)&lt;=AH$51),2,
OR(COUNT(_xlfn._xlws.FILTER($F$16:$F$23,($F$16:$F$23=AH$51)*($G$16:$G$23=$N59)))=1,
        ISODD(COUNT(_xlfn._xlws.SORT(_xlfn._xlws.FILTER($G$16:$G$23,($F$16:$F$23=AH$51)*($G$16:$G$23&lt;=$N59)))))),3,
OR(COUNT(_xlfn._xlws.FILTER($F$16:$F$23,($F$16:$F$23=AH$51)*($G$16:$G$23=$N59)))=1,
        ISODD(COUNT(_xlfn._xlws.SORT(_xlfn._xlws.FILTER($F$16:$F$23,($G$16:$G$23=$N59)*($F$16:$F$23&lt;=AH$51)))))),4),
_xlpm.Fundo,$L$8,
_xlpm.Ax,_xlfn.XLOOKUP(TRUE,($O11:AG11&lt;&gt;""),$O$3:AG$3,_xlpm.Fundo,,-1),
_xlpm.Bx,_xlfn.XLOOKUP(TRUE,(AI11:$AZ11&lt;&gt;""),AI$3:$AZ$3,_xlpm.Fundo,,1),
_xlpm.Cx,_xlfn.XLOOKUP(TRUE,($O11:AG11&lt;&gt;""),$O11:AG11,_xlpm.Fundo,,-1),
_xlpm.Dx,_xlfn.XLOOKUP(TRUE,(AI11:$AZ11&lt;&gt;""),AI11:$AZ11,_xlpm.Fundo,,1),
_xlpm.Xx,AH$3, _xlpm.Yx,PRODUCT(SUM(_xlpm.Dx,-_xlpm.Cx),1/SUM(_xlpm.Bx,-_xlpm.Ax))*SUM(_xlpm.Xx,-_xlpm.Ax)+_xlpm.Cx,
_xlpm.Ay,_xlfn.XLOOKUP(TRUE,(AH$4:AH10&lt;&gt;""),$N$4:$N10,_xlpm.Fundo,,-1),
_xlpm.By,_xlfn.XLOOKUP(TRUE,(AH12:AH$47&lt;&gt;""),$N12:$N$47,_xlpm.Fundo,,1),
_xlpm.Cy,_xlfn.XLOOKUP(TRUE,(AH$4:AH10&lt;&gt;""),AH$4:AH10,_xlpm.Fundo,,-1),
_xlpm.Dy,_xlfn.XLOOKUP(TRUE,(AH12:AH$47&lt;&gt;""),AH12:AH$47,_xlpm.Fundo,,1),
_xlpm.Xy,$N11, _xlpm.Yy,PRODUCT(SUM(_xlpm.Dy,-_xlpm.Cy),1/SUM(_xlpm.By,-_xlpm.Ay))*SUM(_xlpm.Xy,-_xlpm.Ay)+_xlpm.Cy,
_xlfn.IFS(IFERROR(ISODD(_xlpm.Borda),FALSE),_xlpm.Yy,
       IFERROR(ISEVEN(_xlpm.Borda),     FALSE),_xlpm.Yx,
      TRUE,"")))</f>
        <v/>
      </c>
      <c r="AI59" s="120" cm="1">
        <f t="array" ref="AI59">IF(AI11&lt;&gt;"",AI11,
_xlfn.LET(_xlpm.Borda,
_xlfn.IFS(
AND(COUNT(_xlfn._xlws.FILTER($F$3:$F$15,$F$3:$F$15=AI$51))&gt;=2,
    _xlfn.MAXIFS($G$3:$G$15,$F$3:$F$15,AI$51)&gt;=$N59, _xlfn.MINIFS($G$3:$G$15,$F$3:$F$15,AI$51)&lt;=$N59),1,
AND(COUNT(_xlfn._xlws.FILTER($G$3:$G$15,$G$3:$G$15=$N59))&gt;=2,
    _xlfn.MAXIFS($F$3:$F$15,$G$3:$G$15,$N59)&gt;=AI$51, _xlfn.MINIFS($F$3:$F$15,$G$3:$G$15,$N59)&lt;=AI$51),2,
OR(COUNT(_xlfn._xlws.FILTER($F$16:$F$23,($F$16:$F$23=AI$51)*($G$16:$G$23=$N59)))=1,
        ISODD(COUNT(_xlfn._xlws.SORT(_xlfn._xlws.FILTER($G$16:$G$23,($F$16:$F$23=AI$51)*($G$16:$G$23&lt;=$N59)))))),3,
OR(COUNT(_xlfn._xlws.FILTER($F$16:$F$23,($F$16:$F$23=AI$51)*($G$16:$G$23=$N59)))=1,
        ISODD(COUNT(_xlfn._xlws.SORT(_xlfn._xlws.FILTER($F$16:$F$23,($G$16:$G$23=$N59)*($F$16:$F$23&lt;=AI$51)))))),4),
_xlpm.Fundo,$L$8,
_xlpm.Ax,_xlfn.XLOOKUP(TRUE,($O11:AH11&lt;&gt;""),$O$3:AH$3,_xlpm.Fundo,,-1),
_xlpm.Bx,_xlfn.XLOOKUP(TRUE,(AJ11:$AZ11&lt;&gt;""),AJ$3:$AZ$3,_xlpm.Fundo,,1),
_xlpm.Cx,_xlfn.XLOOKUP(TRUE,($O11:AH11&lt;&gt;""),$O11:AH11,_xlpm.Fundo,,-1),
_xlpm.Dx,_xlfn.XLOOKUP(TRUE,(AJ11:$AZ11&lt;&gt;""),AJ11:$AZ11,_xlpm.Fundo,,1),
_xlpm.Xx,AI$3, _xlpm.Yx,PRODUCT(SUM(_xlpm.Dx,-_xlpm.Cx),1/SUM(_xlpm.Bx,-_xlpm.Ax))*SUM(_xlpm.Xx,-_xlpm.Ax)+_xlpm.Cx,
_xlpm.Ay,_xlfn.XLOOKUP(TRUE,(AI$4:AI10&lt;&gt;""),$N$4:$N10,_xlpm.Fundo,,-1),
_xlpm.By,_xlfn.XLOOKUP(TRUE,(AI12:AI$47&lt;&gt;""),$N12:$N$47,_xlpm.Fundo,,1),
_xlpm.Cy,_xlfn.XLOOKUP(TRUE,(AI$4:AI10&lt;&gt;""),AI$4:AI10,_xlpm.Fundo,,-1),
_xlpm.Dy,_xlfn.XLOOKUP(TRUE,(AI12:AI$47&lt;&gt;""),AI12:AI$47,_xlpm.Fundo,,1),
_xlpm.Xy,$N11, _xlpm.Yy,PRODUCT(SUM(_xlpm.Dy,-_xlpm.Cy),1/SUM(_xlpm.By,-_xlpm.Ay))*SUM(_xlpm.Xy,-_xlpm.Ay)+_xlpm.Cy,
_xlfn.IFS(IFERROR(ISODD(_xlpm.Borda),FALSE),_xlpm.Yy,
       IFERROR(ISEVEN(_xlpm.Borda),     FALSE),_xlpm.Yx,
      TRUE,"")))</f>
        <v>0.4</v>
      </c>
      <c r="AJ59" s="120" t="str" cm="1">
        <f t="array" ref="AJ59">IF(AJ11&lt;&gt;"",AJ11,
_xlfn.LET(_xlpm.Borda,
_xlfn.IFS(
AND(COUNT(_xlfn._xlws.FILTER($F$3:$F$15,$F$3:$F$15=AJ$51))&gt;=2,
    _xlfn.MAXIFS($G$3:$G$15,$F$3:$F$15,AJ$51)&gt;=$N59, _xlfn.MINIFS($G$3:$G$15,$F$3:$F$15,AJ$51)&lt;=$N59),1,
AND(COUNT(_xlfn._xlws.FILTER($G$3:$G$15,$G$3:$G$15=$N59))&gt;=2,
    _xlfn.MAXIFS($F$3:$F$15,$G$3:$G$15,$N59)&gt;=AJ$51, _xlfn.MINIFS($F$3:$F$15,$G$3:$G$15,$N59)&lt;=AJ$51),2,
OR(COUNT(_xlfn._xlws.FILTER($F$16:$F$23,($F$16:$F$23=AJ$51)*($G$16:$G$23=$N59)))=1,
        ISODD(COUNT(_xlfn._xlws.SORT(_xlfn._xlws.FILTER($G$16:$G$23,($F$16:$F$23=AJ$51)*($G$16:$G$23&lt;=$N59)))))),3,
OR(COUNT(_xlfn._xlws.FILTER($F$16:$F$23,($F$16:$F$23=AJ$51)*($G$16:$G$23=$N59)))=1,
        ISODD(COUNT(_xlfn._xlws.SORT(_xlfn._xlws.FILTER($F$16:$F$23,($G$16:$G$23=$N59)*($F$16:$F$23&lt;=AJ$51)))))),4),
_xlpm.Fundo,$L$8,
_xlpm.Ax,_xlfn.XLOOKUP(TRUE,($O11:AI11&lt;&gt;""),$O$3:AI$3,_xlpm.Fundo,,-1),
_xlpm.Bx,_xlfn.XLOOKUP(TRUE,(AK11:$AZ11&lt;&gt;""),AK$3:$AZ$3,_xlpm.Fundo,,1),
_xlpm.Cx,_xlfn.XLOOKUP(TRUE,($O11:AI11&lt;&gt;""),$O11:AI11,_xlpm.Fundo,,-1),
_xlpm.Dx,_xlfn.XLOOKUP(TRUE,(AK11:$AZ11&lt;&gt;""),AK11:$AZ11,_xlpm.Fundo,,1),
_xlpm.Xx,AJ$3, _xlpm.Yx,PRODUCT(SUM(_xlpm.Dx,-_xlpm.Cx),1/SUM(_xlpm.Bx,-_xlpm.Ax))*SUM(_xlpm.Xx,-_xlpm.Ax)+_xlpm.Cx,
_xlpm.Ay,_xlfn.XLOOKUP(TRUE,(AJ$4:AJ10&lt;&gt;""),$N$4:$N10,_xlpm.Fundo,,-1),
_xlpm.By,_xlfn.XLOOKUP(TRUE,(AJ12:AJ$47&lt;&gt;""),$N12:$N$47,_xlpm.Fundo,,1),
_xlpm.Cy,_xlfn.XLOOKUP(TRUE,(AJ$4:AJ10&lt;&gt;""),AJ$4:AJ10,_xlpm.Fundo,,-1),
_xlpm.Dy,_xlfn.XLOOKUP(TRUE,(AJ12:AJ$47&lt;&gt;""),AJ12:AJ$47,_xlpm.Fundo,,1),
_xlpm.Xy,$N11, _xlpm.Yy,PRODUCT(SUM(_xlpm.Dy,-_xlpm.Cy),1/SUM(_xlpm.By,-_xlpm.Ay))*SUM(_xlpm.Xy,-_xlpm.Ay)+_xlpm.Cy,
_xlfn.IFS(IFERROR(ISODD(_xlpm.Borda),FALSE),_xlpm.Yy,
       IFERROR(ISEVEN(_xlpm.Borda),     FALSE),_xlpm.Yx,
      TRUE,"")))</f>
        <v/>
      </c>
      <c r="AK59" s="120" t="str" cm="1">
        <f t="array" ref="AK59">IF(AK11&lt;&gt;"",AK11,
_xlfn.LET(_xlpm.Borda,
_xlfn.IFS(
AND(COUNT(_xlfn._xlws.FILTER($F$3:$F$15,$F$3:$F$15=AK$51))&gt;=2,
    _xlfn.MAXIFS($G$3:$G$15,$F$3:$F$15,AK$51)&gt;=$N59, _xlfn.MINIFS($G$3:$G$15,$F$3:$F$15,AK$51)&lt;=$N59),1,
AND(COUNT(_xlfn._xlws.FILTER($G$3:$G$15,$G$3:$G$15=$N59))&gt;=2,
    _xlfn.MAXIFS($F$3:$F$15,$G$3:$G$15,$N59)&gt;=AK$51, _xlfn.MINIFS($F$3:$F$15,$G$3:$G$15,$N59)&lt;=AK$51),2,
OR(COUNT(_xlfn._xlws.FILTER($F$16:$F$23,($F$16:$F$23=AK$51)*($G$16:$G$23=$N59)))=1,
        ISODD(COUNT(_xlfn._xlws.SORT(_xlfn._xlws.FILTER($G$16:$G$23,($F$16:$F$23=AK$51)*($G$16:$G$23&lt;=$N59)))))),3,
OR(COUNT(_xlfn._xlws.FILTER($F$16:$F$23,($F$16:$F$23=AK$51)*($G$16:$G$23=$N59)))=1,
        ISODD(COUNT(_xlfn._xlws.SORT(_xlfn._xlws.FILTER($F$16:$F$23,($G$16:$G$23=$N59)*($F$16:$F$23&lt;=AK$51)))))),4),
_xlpm.Fundo,$L$8,
_xlpm.Ax,_xlfn.XLOOKUP(TRUE,($O11:AJ11&lt;&gt;""),$O$3:AJ$3,_xlpm.Fundo,,-1),
_xlpm.Bx,_xlfn.XLOOKUP(TRUE,(AL11:$AZ11&lt;&gt;""),AL$3:$AZ$3,_xlpm.Fundo,,1),
_xlpm.Cx,_xlfn.XLOOKUP(TRUE,($O11:AJ11&lt;&gt;""),$O11:AJ11,_xlpm.Fundo,,-1),
_xlpm.Dx,_xlfn.XLOOKUP(TRUE,(AL11:$AZ11&lt;&gt;""),AL11:$AZ11,_xlpm.Fundo,,1),
_xlpm.Xx,AK$3, _xlpm.Yx,PRODUCT(SUM(_xlpm.Dx,-_xlpm.Cx),1/SUM(_xlpm.Bx,-_xlpm.Ax))*SUM(_xlpm.Xx,-_xlpm.Ax)+_xlpm.Cx,
_xlpm.Ay,_xlfn.XLOOKUP(TRUE,(AK$4:AK10&lt;&gt;""),$N$4:$N10,_xlpm.Fundo,,-1),
_xlpm.By,_xlfn.XLOOKUP(TRUE,(AK12:AK$47&lt;&gt;""),$N12:$N$47,_xlpm.Fundo,,1),
_xlpm.Cy,_xlfn.XLOOKUP(TRUE,(AK$4:AK10&lt;&gt;""),AK$4:AK10,_xlpm.Fundo,,-1),
_xlpm.Dy,_xlfn.XLOOKUP(TRUE,(AK12:AK$47&lt;&gt;""),AK12:AK$47,_xlpm.Fundo,,1),
_xlpm.Xy,$N11, _xlpm.Yy,PRODUCT(SUM(_xlpm.Dy,-_xlpm.Cy),1/SUM(_xlpm.By,-_xlpm.Ay))*SUM(_xlpm.Xy,-_xlpm.Ay)+_xlpm.Cy,
_xlfn.IFS(IFERROR(ISODD(_xlpm.Borda),FALSE),_xlpm.Yy,
       IFERROR(ISEVEN(_xlpm.Borda),     FALSE),_xlpm.Yx,
      TRUE,"")))</f>
        <v/>
      </c>
      <c r="AL59" s="120" t="str" cm="1">
        <f t="array" ref="AL59">IF(AL11&lt;&gt;"",AL11,
_xlfn.LET(_xlpm.Borda,
_xlfn.IFS(
AND(COUNT(_xlfn._xlws.FILTER($F$3:$F$15,$F$3:$F$15=AL$51))&gt;=2,
    _xlfn.MAXIFS($G$3:$G$15,$F$3:$F$15,AL$51)&gt;=$N59, _xlfn.MINIFS($G$3:$G$15,$F$3:$F$15,AL$51)&lt;=$N59),1,
AND(COUNT(_xlfn._xlws.FILTER($G$3:$G$15,$G$3:$G$15=$N59))&gt;=2,
    _xlfn.MAXIFS($F$3:$F$15,$G$3:$G$15,$N59)&gt;=AL$51, _xlfn.MINIFS($F$3:$F$15,$G$3:$G$15,$N59)&lt;=AL$51),2,
OR(COUNT(_xlfn._xlws.FILTER($F$16:$F$23,($F$16:$F$23=AL$51)*($G$16:$G$23=$N59)))=1,
        ISODD(COUNT(_xlfn._xlws.SORT(_xlfn._xlws.FILTER($G$16:$G$23,($F$16:$F$23=AL$51)*($G$16:$G$23&lt;=$N59)))))),3,
OR(COUNT(_xlfn._xlws.FILTER($F$16:$F$23,($F$16:$F$23=AL$51)*($G$16:$G$23=$N59)))=1,
        ISODD(COUNT(_xlfn._xlws.SORT(_xlfn._xlws.FILTER($F$16:$F$23,($G$16:$G$23=$N59)*($F$16:$F$23&lt;=AL$51)))))),4),
_xlpm.Fundo,$L$8,
_xlpm.Ax,_xlfn.XLOOKUP(TRUE,($O11:AK11&lt;&gt;""),$O$3:AK$3,_xlpm.Fundo,,-1),
_xlpm.Bx,_xlfn.XLOOKUP(TRUE,(AM11:$AZ11&lt;&gt;""),AM$3:$AZ$3,_xlpm.Fundo,,1),
_xlpm.Cx,_xlfn.XLOOKUP(TRUE,($O11:AK11&lt;&gt;""),$O11:AK11,_xlpm.Fundo,,-1),
_xlpm.Dx,_xlfn.XLOOKUP(TRUE,(AM11:$AZ11&lt;&gt;""),AM11:$AZ11,_xlpm.Fundo,,1),
_xlpm.Xx,AL$3, _xlpm.Yx,PRODUCT(SUM(_xlpm.Dx,-_xlpm.Cx),1/SUM(_xlpm.Bx,-_xlpm.Ax))*SUM(_xlpm.Xx,-_xlpm.Ax)+_xlpm.Cx,
_xlpm.Ay,_xlfn.XLOOKUP(TRUE,(AL$4:AL10&lt;&gt;""),$N$4:$N10,_xlpm.Fundo,,-1),
_xlpm.By,_xlfn.XLOOKUP(TRUE,(AL12:AL$47&lt;&gt;""),$N12:$N$47,_xlpm.Fundo,,1),
_xlpm.Cy,_xlfn.XLOOKUP(TRUE,(AL$4:AL10&lt;&gt;""),AL$4:AL10,_xlpm.Fundo,,-1),
_xlpm.Dy,_xlfn.XLOOKUP(TRUE,(AL12:AL$47&lt;&gt;""),AL12:AL$47,_xlpm.Fundo,,1),
_xlpm.Xy,$N11, _xlpm.Yy,PRODUCT(SUM(_xlpm.Dy,-_xlpm.Cy),1/SUM(_xlpm.By,-_xlpm.Ay))*SUM(_xlpm.Xy,-_xlpm.Ay)+_xlpm.Cy,
_xlfn.IFS(IFERROR(ISODD(_xlpm.Borda),FALSE),_xlpm.Yy,
       IFERROR(ISEVEN(_xlpm.Borda),     FALSE),_xlpm.Yx,
      TRUE,"")))</f>
        <v/>
      </c>
      <c r="AM59" s="120" t="str" cm="1">
        <f t="array" ref="AM59">IF(AM11&lt;&gt;"",AM11,
_xlfn.LET(_xlpm.Borda,
_xlfn.IFS(
AND(COUNT(_xlfn._xlws.FILTER($F$3:$F$15,$F$3:$F$15=AM$51))&gt;=2,
    _xlfn.MAXIFS($G$3:$G$15,$F$3:$F$15,AM$51)&gt;=$N59, _xlfn.MINIFS($G$3:$G$15,$F$3:$F$15,AM$51)&lt;=$N59),1,
AND(COUNT(_xlfn._xlws.FILTER($G$3:$G$15,$G$3:$G$15=$N59))&gt;=2,
    _xlfn.MAXIFS($F$3:$F$15,$G$3:$G$15,$N59)&gt;=AM$51, _xlfn.MINIFS($F$3:$F$15,$G$3:$G$15,$N59)&lt;=AM$51),2,
OR(COUNT(_xlfn._xlws.FILTER($F$16:$F$23,($F$16:$F$23=AM$51)*($G$16:$G$23=$N59)))=1,
        ISODD(COUNT(_xlfn._xlws.SORT(_xlfn._xlws.FILTER($G$16:$G$23,($F$16:$F$23=AM$51)*($G$16:$G$23&lt;=$N59)))))),3,
OR(COUNT(_xlfn._xlws.FILTER($F$16:$F$23,($F$16:$F$23=AM$51)*($G$16:$G$23=$N59)))=1,
        ISODD(COUNT(_xlfn._xlws.SORT(_xlfn._xlws.FILTER($F$16:$F$23,($G$16:$G$23=$N59)*($F$16:$F$23&lt;=AM$51)))))),4),
_xlpm.Fundo,$L$8,
_xlpm.Ax,_xlfn.XLOOKUP(TRUE,($O11:AL11&lt;&gt;""),$O$3:AL$3,_xlpm.Fundo,,-1),
_xlpm.Bx,_xlfn.XLOOKUP(TRUE,(AN11:$AZ11&lt;&gt;""),AN$3:$AZ$3,_xlpm.Fundo,,1),
_xlpm.Cx,_xlfn.XLOOKUP(TRUE,($O11:AL11&lt;&gt;""),$O11:AL11,_xlpm.Fundo,,-1),
_xlpm.Dx,_xlfn.XLOOKUP(TRUE,(AN11:$AZ11&lt;&gt;""),AN11:$AZ11,_xlpm.Fundo,,1),
_xlpm.Xx,AM$3, _xlpm.Yx,PRODUCT(SUM(_xlpm.Dx,-_xlpm.Cx),1/SUM(_xlpm.Bx,-_xlpm.Ax))*SUM(_xlpm.Xx,-_xlpm.Ax)+_xlpm.Cx,
_xlpm.Ay,_xlfn.XLOOKUP(TRUE,(AM$4:AM10&lt;&gt;""),$N$4:$N10,_xlpm.Fundo,,-1),
_xlpm.By,_xlfn.XLOOKUP(TRUE,(AM12:AM$47&lt;&gt;""),$N12:$N$47,_xlpm.Fundo,,1),
_xlpm.Cy,_xlfn.XLOOKUP(TRUE,(AM$4:AM10&lt;&gt;""),AM$4:AM10,_xlpm.Fundo,,-1),
_xlpm.Dy,_xlfn.XLOOKUP(TRUE,(AM12:AM$47&lt;&gt;""),AM12:AM$47,_xlpm.Fundo,,1),
_xlpm.Xy,$N11, _xlpm.Yy,PRODUCT(SUM(_xlpm.Dy,-_xlpm.Cy),1/SUM(_xlpm.By,-_xlpm.Ay))*SUM(_xlpm.Xy,-_xlpm.Ay)+_xlpm.Cy,
_xlfn.IFS(IFERROR(ISODD(_xlpm.Borda),FALSE),_xlpm.Yy,
       IFERROR(ISEVEN(_xlpm.Borda),     FALSE),_xlpm.Yx,
      TRUE,"")))</f>
        <v/>
      </c>
      <c r="AN59" s="120" t="str" cm="1">
        <f t="array" ref="AN59">IF(AN11&lt;&gt;"",AN11,
_xlfn.LET(_xlpm.Borda,
_xlfn.IFS(
AND(COUNT(_xlfn._xlws.FILTER($F$3:$F$15,$F$3:$F$15=AN$51))&gt;=2,
    _xlfn.MAXIFS($G$3:$G$15,$F$3:$F$15,AN$51)&gt;=$N59, _xlfn.MINIFS($G$3:$G$15,$F$3:$F$15,AN$51)&lt;=$N59),1,
AND(COUNT(_xlfn._xlws.FILTER($G$3:$G$15,$G$3:$G$15=$N59))&gt;=2,
    _xlfn.MAXIFS($F$3:$F$15,$G$3:$G$15,$N59)&gt;=AN$51, _xlfn.MINIFS($F$3:$F$15,$G$3:$G$15,$N59)&lt;=AN$51),2,
OR(COUNT(_xlfn._xlws.FILTER($F$16:$F$23,($F$16:$F$23=AN$51)*($G$16:$G$23=$N59)))=1,
        ISODD(COUNT(_xlfn._xlws.SORT(_xlfn._xlws.FILTER($G$16:$G$23,($F$16:$F$23=AN$51)*($G$16:$G$23&lt;=$N59)))))),3,
OR(COUNT(_xlfn._xlws.FILTER($F$16:$F$23,($F$16:$F$23=AN$51)*($G$16:$G$23=$N59)))=1,
        ISODD(COUNT(_xlfn._xlws.SORT(_xlfn._xlws.FILTER($F$16:$F$23,($G$16:$G$23=$N59)*($F$16:$F$23&lt;=AN$51)))))),4),
_xlpm.Fundo,$L$8,
_xlpm.Ax,_xlfn.XLOOKUP(TRUE,($O11:AM11&lt;&gt;""),$O$3:AM$3,_xlpm.Fundo,,-1),
_xlpm.Bx,_xlfn.XLOOKUP(TRUE,(AO11:$AZ11&lt;&gt;""),AO$3:$AZ$3,_xlpm.Fundo,,1),
_xlpm.Cx,_xlfn.XLOOKUP(TRUE,($O11:AM11&lt;&gt;""),$O11:AM11,_xlpm.Fundo,,-1),
_xlpm.Dx,_xlfn.XLOOKUP(TRUE,(AO11:$AZ11&lt;&gt;""),AO11:$AZ11,_xlpm.Fundo,,1),
_xlpm.Xx,AN$3, _xlpm.Yx,PRODUCT(SUM(_xlpm.Dx,-_xlpm.Cx),1/SUM(_xlpm.Bx,-_xlpm.Ax))*SUM(_xlpm.Xx,-_xlpm.Ax)+_xlpm.Cx,
_xlpm.Ay,_xlfn.XLOOKUP(TRUE,(AN$4:AN10&lt;&gt;""),$N$4:$N10,_xlpm.Fundo,,-1),
_xlpm.By,_xlfn.XLOOKUP(TRUE,(AN12:AN$47&lt;&gt;""),$N12:$N$47,_xlpm.Fundo,,1),
_xlpm.Cy,_xlfn.XLOOKUP(TRUE,(AN$4:AN10&lt;&gt;""),AN$4:AN10,_xlpm.Fundo,,-1),
_xlpm.Dy,_xlfn.XLOOKUP(TRUE,(AN12:AN$47&lt;&gt;""),AN12:AN$47,_xlpm.Fundo,,1),
_xlpm.Xy,$N11, _xlpm.Yy,PRODUCT(SUM(_xlpm.Dy,-_xlpm.Cy),1/SUM(_xlpm.By,-_xlpm.Ay))*SUM(_xlpm.Xy,-_xlpm.Ay)+_xlpm.Cy,
_xlfn.IFS(IFERROR(ISODD(_xlpm.Borda),FALSE),_xlpm.Yy,
       IFERROR(ISEVEN(_xlpm.Borda),     FALSE),_xlpm.Yx,
      TRUE,"")))</f>
        <v/>
      </c>
      <c r="AO59" s="120" t="str" cm="1">
        <f t="array" ref="AO59">IF(AO11&lt;&gt;"",AO11,
_xlfn.LET(_xlpm.Borda,
_xlfn.IFS(
AND(COUNT(_xlfn._xlws.FILTER($F$3:$F$15,$F$3:$F$15=AO$51))&gt;=2,
    _xlfn.MAXIFS($G$3:$G$15,$F$3:$F$15,AO$51)&gt;=$N59, _xlfn.MINIFS($G$3:$G$15,$F$3:$F$15,AO$51)&lt;=$N59),1,
AND(COUNT(_xlfn._xlws.FILTER($G$3:$G$15,$G$3:$G$15=$N59))&gt;=2,
    _xlfn.MAXIFS($F$3:$F$15,$G$3:$G$15,$N59)&gt;=AO$51, _xlfn.MINIFS($F$3:$F$15,$G$3:$G$15,$N59)&lt;=AO$51),2,
OR(COUNT(_xlfn._xlws.FILTER($F$16:$F$23,($F$16:$F$23=AO$51)*($G$16:$G$23=$N59)))=1,
        ISODD(COUNT(_xlfn._xlws.SORT(_xlfn._xlws.FILTER($G$16:$G$23,($F$16:$F$23=AO$51)*($G$16:$G$23&lt;=$N59)))))),3,
OR(COUNT(_xlfn._xlws.FILTER($F$16:$F$23,($F$16:$F$23=AO$51)*($G$16:$G$23=$N59)))=1,
        ISODD(COUNT(_xlfn._xlws.SORT(_xlfn._xlws.FILTER($F$16:$F$23,($G$16:$G$23=$N59)*($F$16:$F$23&lt;=AO$51)))))),4),
_xlpm.Fundo,$L$8,
_xlpm.Ax,_xlfn.XLOOKUP(TRUE,($O11:AN11&lt;&gt;""),$O$3:AN$3,_xlpm.Fundo,,-1),
_xlpm.Bx,_xlfn.XLOOKUP(TRUE,(AP11:$AZ11&lt;&gt;""),AP$3:$AZ$3,_xlpm.Fundo,,1),
_xlpm.Cx,_xlfn.XLOOKUP(TRUE,($O11:AN11&lt;&gt;""),$O11:AN11,_xlpm.Fundo,,-1),
_xlpm.Dx,_xlfn.XLOOKUP(TRUE,(AP11:$AZ11&lt;&gt;""),AP11:$AZ11,_xlpm.Fundo,,1),
_xlpm.Xx,AO$3, _xlpm.Yx,PRODUCT(SUM(_xlpm.Dx,-_xlpm.Cx),1/SUM(_xlpm.Bx,-_xlpm.Ax))*SUM(_xlpm.Xx,-_xlpm.Ax)+_xlpm.Cx,
_xlpm.Ay,_xlfn.XLOOKUP(TRUE,(AO$4:AO10&lt;&gt;""),$N$4:$N10,_xlpm.Fundo,,-1),
_xlpm.By,_xlfn.XLOOKUP(TRUE,(AO12:AO$47&lt;&gt;""),$N12:$N$47,_xlpm.Fundo,,1),
_xlpm.Cy,_xlfn.XLOOKUP(TRUE,(AO$4:AO10&lt;&gt;""),AO$4:AO10,_xlpm.Fundo,,-1),
_xlpm.Dy,_xlfn.XLOOKUP(TRUE,(AO12:AO$47&lt;&gt;""),AO12:AO$47,_xlpm.Fundo,,1),
_xlpm.Xy,$N11, _xlpm.Yy,PRODUCT(SUM(_xlpm.Dy,-_xlpm.Cy),1/SUM(_xlpm.By,-_xlpm.Ay))*SUM(_xlpm.Xy,-_xlpm.Ay)+_xlpm.Cy,
_xlfn.IFS(IFERROR(ISODD(_xlpm.Borda),FALSE),_xlpm.Yy,
       IFERROR(ISEVEN(_xlpm.Borda),     FALSE),_xlpm.Yx,
      TRUE,"")))</f>
        <v/>
      </c>
      <c r="AP59" s="120" cm="1">
        <f t="array" ref="AP59">IF(AP11&lt;&gt;"",AP11,
_xlfn.LET(_xlpm.Borda,
_xlfn.IFS(
AND(COUNT(_xlfn._xlws.FILTER($F$3:$F$15,$F$3:$F$15=AP$51))&gt;=2,
    _xlfn.MAXIFS($G$3:$G$15,$F$3:$F$15,AP$51)&gt;=$N59, _xlfn.MINIFS($G$3:$G$15,$F$3:$F$15,AP$51)&lt;=$N59),1,
AND(COUNT(_xlfn._xlws.FILTER($G$3:$G$15,$G$3:$G$15=$N59))&gt;=2,
    _xlfn.MAXIFS($F$3:$F$15,$G$3:$G$15,$N59)&gt;=AP$51, _xlfn.MINIFS($F$3:$F$15,$G$3:$G$15,$N59)&lt;=AP$51),2,
OR(COUNT(_xlfn._xlws.FILTER($F$16:$F$23,($F$16:$F$23=AP$51)*($G$16:$G$23=$N59)))=1,
        ISODD(COUNT(_xlfn._xlws.SORT(_xlfn._xlws.FILTER($G$16:$G$23,($F$16:$F$23=AP$51)*($G$16:$G$23&lt;=$N59)))))),3,
OR(COUNT(_xlfn._xlws.FILTER($F$16:$F$23,($F$16:$F$23=AP$51)*($G$16:$G$23=$N59)))=1,
        ISODD(COUNT(_xlfn._xlws.SORT(_xlfn._xlws.FILTER($F$16:$F$23,($G$16:$G$23=$N59)*($F$16:$F$23&lt;=AP$51)))))),4),
_xlpm.Fundo,$L$8,
_xlpm.Ax,_xlfn.XLOOKUP(TRUE,($O11:AO11&lt;&gt;""),$O$3:AO$3,_xlpm.Fundo,,-1),
_xlpm.Bx,_xlfn.XLOOKUP(TRUE,(AQ11:$AZ11&lt;&gt;""),AQ$3:$AZ$3,_xlpm.Fundo,,1),
_xlpm.Cx,_xlfn.XLOOKUP(TRUE,($O11:AO11&lt;&gt;""),$O11:AO11,_xlpm.Fundo,,-1),
_xlpm.Dx,_xlfn.XLOOKUP(TRUE,(AQ11:$AZ11&lt;&gt;""),AQ11:$AZ11,_xlpm.Fundo,,1),
_xlpm.Xx,AP$3, _xlpm.Yx,PRODUCT(SUM(_xlpm.Dx,-_xlpm.Cx),1/SUM(_xlpm.Bx,-_xlpm.Ax))*SUM(_xlpm.Xx,-_xlpm.Ax)+_xlpm.Cx,
_xlpm.Ay,_xlfn.XLOOKUP(TRUE,(AP$4:AP10&lt;&gt;""),$N$4:$N10,_xlpm.Fundo,,-1),
_xlpm.By,_xlfn.XLOOKUP(TRUE,(AP12:AP$47&lt;&gt;""),$N12:$N$47,_xlpm.Fundo,,1),
_xlpm.Cy,_xlfn.XLOOKUP(TRUE,(AP$4:AP10&lt;&gt;""),AP$4:AP10,_xlpm.Fundo,,-1),
_xlpm.Dy,_xlfn.XLOOKUP(TRUE,(AP12:AP$47&lt;&gt;""),AP12:AP$47,_xlpm.Fundo,,1),
_xlpm.Xy,$N11, _xlpm.Yy,PRODUCT(SUM(_xlpm.Dy,-_xlpm.Cy),1/SUM(_xlpm.By,-_xlpm.Ay))*SUM(_xlpm.Xy,-_xlpm.Ay)+_xlpm.Cy,
_xlfn.IFS(IFERROR(ISODD(_xlpm.Borda),FALSE),_xlpm.Yy,
       IFERROR(ISEVEN(_xlpm.Borda),     FALSE),_xlpm.Yx,
      TRUE,"")))</f>
        <v>-1</v>
      </c>
      <c r="AQ59" s="120" t="str" cm="1">
        <f t="array" ref="AQ59">IF(AQ11&lt;&gt;"",AQ11,
_xlfn.LET(_xlpm.Borda,
_xlfn.IFS(
AND(COUNT(_xlfn._xlws.FILTER($F$3:$F$15,$F$3:$F$15=AQ$51))&gt;=2,
    _xlfn.MAXIFS($G$3:$G$15,$F$3:$F$15,AQ$51)&gt;=$N59, _xlfn.MINIFS($G$3:$G$15,$F$3:$F$15,AQ$51)&lt;=$N59),1,
AND(COUNT(_xlfn._xlws.FILTER($G$3:$G$15,$G$3:$G$15=$N59))&gt;=2,
    _xlfn.MAXIFS($F$3:$F$15,$G$3:$G$15,$N59)&gt;=AQ$51, _xlfn.MINIFS($F$3:$F$15,$G$3:$G$15,$N59)&lt;=AQ$51),2,
OR(COUNT(_xlfn._xlws.FILTER($F$16:$F$23,($F$16:$F$23=AQ$51)*($G$16:$G$23=$N59)))=1,
        ISODD(COUNT(_xlfn._xlws.SORT(_xlfn._xlws.FILTER($G$16:$G$23,($F$16:$F$23=AQ$51)*($G$16:$G$23&lt;=$N59)))))),3,
OR(COUNT(_xlfn._xlws.FILTER($F$16:$F$23,($F$16:$F$23=AQ$51)*($G$16:$G$23=$N59)))=1,
        ISODD(COUNT(_xlfn._xlws.SORT(_xlfn._xlws.FILTER($F$16:$F$23,($G$16:$G$23=$N59)*($F$16:$F$23&lt;=AQ$51)))))),4),
_xlpm.Fundo,$L$8,
_xlpm.Ax,_xlfn.XLOOKUP(TRUE,($O11:AP11&lt;&gt;""),$O$3:AP$3,_xlpm.Fundo,,-1),
_xlpm.Bx,_xlfn.XLOOKUP(TRUE,(AR11:$AZ11&lt;&gt;""),AR$3:$AZ$3,_xlpm.Fundo,,1),
_xlpm.Cx,_xlfn.XLOOKUP(TRUE,($O11:AP11&lt;&gt;""),$O11:AP11,_xlpm.Fundo,,-1),
_xlpm.Dx,_xlfn.XLOOKUP(TRUE,(AR11:$AZ11&lt;&gt;""),AR11:$AZ11,_xlpm.Fundo,,1),
_xlpm.Xx,AQ$3, _xlpm.Yx,PRODUCT(SUM(_xlpm.Dx,-_xlpm.Cx),1/SUM(_xlpm.Bx,-_xlpm.Ax))*SUM(_xlpm.Xx,-_xlpm.Ax)+_xlpm.Cx,
_xlpm.Ay,_xlfn.XLOOKUP(TRUE,(AQ$4:AQ10&lt;&gt;""),$N$4:$N10,_xlpm.Fundo,,-1),
_xlpm.By,_xlfn.XLOOKUP(TRUE,(AQ12:AQ$47&lt;&gt;""),$N12:$N$47,_xlpm.Fundo,,1),
_xlpm.Cy,_xlfn.XLOOKUP(TRUE,(AQ$4:AQ10&lt;&gt;""),AQ$4:AQ10,_xlpm.Fundo,,-1),
_xlpm.Dy,_xlfn.XLOOKUP(TRUE,(AQ12:AQ$47&lt;&gt;""),AQ12:AQ$47,_xlpm.Fundo,,1),
_xlpm.Xy,$N11, _xlpm.Yy,PRODUCT(SUM(_xlpm.Dy,-_xlpm.Cy),1/SUM(_xlpm.By,-_xlpm.Ay))*SUM(_xlpm.Xy,-_xlpm.Ay)+_xlpm.Cy,
_xlfn.IFS(IFERROR(ISODD(_xlpm.Borda),FALSE),_xlpm.Yy,
       IFERROR(ISEVEN(_xlpm.Borda),     FALSE),_xlpm.Yx,
      TRUE,"")))</f>
        <v/>
      </c>
      <c r="AR59" s="120" cm="1">
        <f t="array" ref="AR59">IF(AR11&lt;&gt;"",AR11,
_xlfn.LET(_xlpm.Borda,
_xlfn.IFS(
AND(COUNT(_xlfn._xlws.FILTER($F$3:$F$15,$F$3:$F$15=AR$51))&gt;=2,
    _xlfn.MAXIFS($G$3:$G$15,$F$3:$F$15,AR$51)&gt;=$N59, _xlfn.MINIFS($G$3:$G$15,$F$3:$F$15,AR$51)&lt;=$N59),1,
AND(COUNT(_xlfn._xlws.FILTER($G$3:$G$15,$G$3:$G$15=$N59))&gt;=2,
    _xlfn.MAXIFS($F$3:$F$15,$G$3:$G$15,$N59)&gt;=AR$51, _xlfn.MINIFS($F$3:$F$15,$G$3:$G$15,$N59)&lt;=AR$51),2,
OR(COUNT(_xlfn._xlws.FILTER($F$16:$F$23,($F$16:$F$23=AR$51)*($G$16:$G$23=$N59)))=1,
        ISODD(COUNT(_xlfn._xlws.SORT(_xlfn._xlws.FILTER($G$16:$G$23,($F$16:$F$23=AR$51)*($G$16:$G$23&lt;=$N59)))))),3,
OR(COUNT(_xlfn._xlws.FILTER($F$16:$F$23,($F$16:$F$23=AR$51)*($G$16:$G$23=$N59)))=1,
        ISODD(COUNT(_xlfn._xlws.SORT(_xlfn._xlws.FILTER($F$16:$F$23,($G$16:$G$23=$N59)*($F$16:$F$23&lt;=AR$51)))))),4),
_xlpm.Fundo,$L$8,
_xlpm.Ax,_xlfn.XLOOKUP(TRUE,($O11:AQ11&lt;&gt;""),$O$3:AQ$3,_xlpm.Fundo,,-1),
_xlpm.Bx,_xlfn.XLOOKUP(TRUE,(AS11:$AZ11&lt;&gt;""),AS$3:$AZ$3,_xlpm.Fundo,,1),
_xlpm.Cx,_xlfn.XLOOKUP(TRUE,($O11:AQ11&lt;&gt;""),$O11:AQ11,_xlpm.Fundo,,-1),
_xlpm.Dx,_xlfn.XLOOKUP(TRUE,(AS11:$AZ11&lt;&gt;""),AS11:$AZ11,_xlpm.Fundo,,1),
_xlpm.Xx,AR$3, _xlpm.Yx,PRODUCT(SUM(_xlpm.Dx,-_xlpm.Cx),1/SUM(_xlpm.Bx,-_xlpm.Ax))*SUM(_xlpm.Xx,-_xlpm.Ax)+_xlpm.Cx,
_xlpm.Ay,_xlfn.XLOOKUP(TRUE,(AR$4:AR10&lt;&gt;""),$N$4:$N10,_xlpm.Fundo,,-1),
_xlpm.By,_xlfn.XLOOKUP(TRUE,(AR12:AR$47&lt;&gt;""),$N12:$N$47,_xlpm.Fundo,,1),
_xlpm.Cy,_xlfn.XLOOKUP(TRUE,(AR$4:AR10&lt;&gt;""),AR$4:AR10,_xlpm.Fundo,,-1),
_xlpm.Dy,_xlfn.XLOOKUP(TRUE,(AR12:AR$47&lt;&gt;""),AR12:AR$47,_xlpm.Fundo,,1),
_xlpm.Xy,$N11, _xlpm.Yy,PRODUCT(SUM(_xlpm.Dy,-_xlpm.Cy),1/SUM(_xlpm.By,-_xlpm.Ay))*SUM(_xlpm.Xy,-_xlpm.Ay)+_xlpm.Cy,
_xlfn.IFS(IFERROR(ISODD(_xlpm.Borda),FALSE),_xlpm.Yy,
       IFERROR(ISEVEN(_xlpm.Borda),     FALSE),_xlpm.Yx,
      TRUE,"")))</f>
        <v>-0.9</v>
      </c>
      <c r="AS59" s="120" cm="1">
        <f t="array" ref="AS59">IF(AS11&lt;&gt;"",AS11,
_xlfn.LET(_xlpm.Borda,
_xlfn.IFS(
AND(COUNT(_xlfn._xlws.FILTER($F$3:$F$15,$F$3:$F$15=AS$51))&gt;=2,
    _xlfn.MAXIFS($G$3:$G$15,$F$3:$F$15,AS$51)&gt;=$N59, _xlfn.MINIFS($G$3:$G$15,$F$3:$F$15,AS$51)&lt;=$N59),1,
AND(COUNT(_xlfn._xlws.FILTER($G$3:$G$15,$G$3:$G$15=$N59))&gt;=2,
    _xlfn.MAXIFS($F$3:$F$15,$G$3:$G$15,$N59)&gt;=AS$51, _xlfn.MINIFS($F$3:$F$15,$G$3:$G$15,$N59)&lt;=AS$51),2,
OR(COUNT(_xlfn._xlws.FILTER($F$16:$F$23,($F$16:$F$23=AS$51)*($G$16:$G$23=$N59)))=1,
        ISODD(COUNT(_xlfn._xlws.SORT(_xlfn._xlws.FILTER($G$16:$G$23,($F$16:$F$23=AS$51)*($G$16:$G$23&lt;=$N59)))))),3,
OR(COUNT(_xlfn._xlws.FILTER($F$16:$F$23,($F$16:$F$23=AS$51)*($G$16:$G$23=$N59)))=1,
        ISODD(COUNT(_xlfn._xlws.SORT(_xlfn._xlws.FILTER($F$16:$F$23,($G$16:$G$23=$N59)*($F$16:$F$23&lt;=AS$51)))))),4),
_xlpm.Fundo,$L$8,
_xlpm.Ax,_xlfn.XLOOKUP(TRUE,($O11:AR11&lt;&gt;""),$O$3:AR$3,_xlpm.Fundo,,-1),
_xlpm.Bx,_xlfn.XLOOKUP(TRUE,(AT11:$AZ11&lt;&gt;""),AT$3:$AZ$3,_xlpm.Fundo,,1),
_xlpm.Cx,_xlfn.XLOOKUP(TRUE,($O11:AR11&lt;&gt;""),$O11:AR11,_xlpm.Fundo,,-1),
_xlpm.Dx,_xlfn.XLOOKUP(TRUE,(AT11:$AZ11&lt;&gt;""),AT11:$AZ11,_xlpm.Fundo,,1),
_xlpm.Xx,AS$3, _xlpm.Yx,PRODUCT(SUM(_xlpm.Dx,-_xlpm.Cx),1/SUM(_xlpm.Bx,-_xlpm.Ax))*SUM(_xlpm.Xx,-_xlpm.Ax)+_xlpm.Cx,
_xlpm.Ay,_xlfn.XLOOKUP(TRUE,(AS$4:AS10&lt;&gt;""),$N$4:$N10,_xlpm.Fundo,,-1),
_xlpm.By,_xlfn.XLOOKUP(TRUE,(AS12:AS$47&lt;&gt;""),$N12:$N$47,_xlpm.Fundo,,1),
_xlpm.Cy,_xlfn.XLOOKUP(TRUE,(AS$4:AS10&lt;&gt;""),AS$4:AS10,_xlpm.Fundo,,-1),
_xlpm.Dy,_xlfn.XLOOKUP(TRUE,(AS12:AS$47&lt;&gt;""),AS12:AS$47,_xlpm.Fundo,,1),
_xlpm.Xy,$N11, _xlpm.Yy,PRODUCT(SUM(_xlpm.Dy,-_xlpm.Cy),1/SUM(_xlpm.By,-_xlpm.Ay))*SUM(_xlpm.Xy,-_xlpm.Ay)+_xlpm.Cy,
_xlfn.IFS(IFERROR(ISODD(_xlpm.Borda),FALSE),_xlpm.Yy,
       IFERROR(ISEVEN(_xlpm.Borda),     FALSE),_xlpm.Yx,
      TRUE,"")))</f>
        <v>-0.7</v>
      </c>
      <c r="AT59" s="120" t="str" cm="1">
        <f t="array" ref="AT59">IF(AT11&lt;&gt;"",AT11,
_xlfn.LET(_xlpm.Borda,
_xlfn.IFS(
AND(COUNT(_xlfn._xlws.FILTER($F$3:$F$15,$F$3:$F$15=AT$51))&gt;=2,
    _xlfn.MAXIFS($G$3:$G$15,$F$3:$F$15,AT$51)&gt;=$N59, _xlfn.MINIFS($G$3:$G$15,$F$3:$F$15,AT$51)&lt;=$N59),1,
AND(COUNT(_xlfn._xlws.FILTER($G$3:$G$15,$G$3:$G$15=$N59))&gt;=2,
    _xlfn.MAXIFS($F$3:$F$15,$G$3:$G$15,$N59)&gt;=AT$51, _xlfn.MINIFS($F$3:$F$15,$G$3:$G$15,$N59)&lt;=AT$51),2,
OR(COUNT(_xlfn._xlws.FILTER($F$16:$F$23,($F$16:$F$23=AT$51)*($G$16:$G$23=$N59)))=1,
        ISODD(COUNT(_xlfn._xlws.SORT(_xlfn._xlws.FILTER($G$16:$G$23,($F$16:$F$23=AT$51)*($G$16:$G$23&lt;=$N59)))))),3,
OR(COUNT(_xlfn._xlws.FILTER($F$16:$F$23,($F$16:$F$23=AT$51)*($G$16:$G$23=$N59)))=1,
        ISODD(COUNT(_xlfn._xlws.SORT(_xlfn._xlws.FILTER($F$16:$F$23,($G$16:$G$23=$N59)*($F$16:$F$23&lt;=AT$51)))))),4),
_xlpm.Fundo,$L$8,
_xlpm.Ax,_xlfn.XLOOKUP(TRUE,($O11:AS11&lt;&gt;""),$O$3:AS$3,_xlpm.Fundo,,-1),
_xlpm.Bx,_xlfn.XLOOKUP(TRUE,(AZ11:$AZ11&lt;&gt;""),AZ$3:$AZ$3,_xlpm.Fundo,,1),
_xlpm.Cx,_xlfn.XLOOKUP(TRUE,($O11:AS11&lt;&gt;""),$O11:AS11,_xlpm.Fundo,,-1),
_xlpm.Dx,_xlfn.XLOOKUP(TRUE,(AZ11:$AZ11&lt;&gt;""),AZ11:$AZ11,_xlpm.Fundo,,1),
_xlpm.Xx,AT$3, _xlpm.Yx,PRODUCT(SUM(_xlpm.Dx,-_xlpm.Cx),1/SUM(_xlpm.Bx,-_xlpm.Ax))*SUM(_xlpm.Xx,-_xlpm.Ax)+_xlpm.Cx,
_xlpm.Ay,_xlfn.XLOOKUP(TRUE,(AT$4:AT10&lt;&gt;""),$N$4:$N10,_xlpm.Fundo,,-1),
_xlpm.By,_xlfn.XLOOKUP(TRUE,(AT12:AT$47&lt;&gt;""),$N12:$N$47,_xlpm.Fundo,,1),
_xlpm.Cy,_xlfn.XLOOKUP(TRUE,(AT$4:AT10&lt;&gt;""),AT$4:AT10,_xlpm.Fundo,,-1),
_xlpm.Dy,_xlfn.XLOOKUP(TRUE,(AT12:AT$47&lt;&gt;""),AT12:AT$47,_xlpm.Fundo,,1),
_xlpm.Xy,$N11, _xlpm.Yy,PRODUCT(SUM(_xlpm.Dy,-_xlpm.Cy),1/SUM(_xlpm.By,-_xlpm.Ay))*SUM(_xlpm.Xy,-_xlpm.Ay)+_xlpm.Cy,
_xlfn.IFS(IFERROR(ISODD(_xlpm.Borda),FALSE),_xlpm.Yy,
       IFERROR(ISEVEN(_xlpm.Borda),     FALSE),_xlpm.Yx,
      TRUE,"")))</f>
        <v/>
      </c>
      <c r="AU59" s="120" cm="1">
        <f t="array" ref="AU59">IF(AU11&lt;&gt;"",AU11,
_xlfn.LET(_xlpm.Borda,
_xlfn.IFS(
AND(COUNT(_xlfn._xlws.FILTER($F$3:$F$15,$F$3:$F$15=AU$51))&gt;=2,
    _xlfn.MAXIFS($G$3:$G$15,$F$3:$F$15,AU$51)&gt;=$N59, _xlfn.MINIFS($G$3:$G$15,$F$3:$F$15,AU$51)&lt;=$N59),1,
AND(COUNT(_xlfn._xlws.FILTER($G$3:$G$15,$G$3:$G$15=$N59))&gt;=2,
    _xlfn.MAXIFS($F$3:$F$15,$G$3:$G$15,$N59)&gt;=AU$51, _xlfn.MINIFS($F$3:$F$15,$G$3:$G$15,$N59)&lt;=AU$51),2,
OR(COUNT(_xlfn._xlws.FILTER($F$16:$F$23,($F$16:$F$23=AU$51)*($G$16:$G$23=$N59)))=1,
        ISODD(COUNT(_xlfn._xlws.SORT(_xlfn._xlws.FILTER($G$16:$G$23,($F$16:$F$23=AU$51)*($G$16:$G$23&lt;=$N59)))))),3,
OR(COUNT(_xlfn._xlws.FILTER($F$16:$F$23,($F$16:$F$23=AU$51)*($G$16:$G$23=$N59)))=1,
        ISODD(COUNT(_xlfn._xlws.SORT(_xlfn._xlws.FILTER($F$16:$F$23,($G$16:$G$23=$N59)*($F$16:$F$23&lt;=AU$51)))))),4),
_xlpm.Fundo,$L$8,
_xlpm.Ax,_xlfn.XLOOKUP(TRUE,($O11:AT11&lt;&gt;""),$O$3:AT$3,_xlpm.Fundo,,-1),
_xlpm.Bx,_xlfn.XLOOKUP(TRUE,($AZ11:BA11&lt;&gt;""),$AZ$3:BA$3,_xlpm.Fundo,,1),
_xlpm.Cx,_xlfn.XLOOKUP(TRUE,($O11:AT11&lt;&gt;""),$O11:AT11,_xlpm.Fundo,,-1),
_xlpm.Dx,_xlfn.XLOOKUP(TRUE,($AZ11:BA11&lt;&gt;""),$AZ11:BA11,_xlpm.Fundo,,1),
_xlpm.Xx,AU$3, _xlpm.Yx,PRODUCT(SUM(_xlpm.Dx,-_xlpm.Cx),1/SUM(_xlpm.Bx,-_xlpm.Ax))*SUM(_xlpm.Xx,-_xlpm.Ax)+_xlpm.Cx,
_xlpm.Ay,_xlfn.XLOOKUP(TRUE,(AU$4:AU10&lt;&gt;""),$N$4:$N10,_xlpm.Fundo,,-1),
_xlpm.By,_xlfn.XLOOKUP(TRUE,(AU12:AU$47&lt;&gt;""),$N12:$N$47,_xlpm.Fundo,,1),
_xlpm.Cy,_xlfn.XLOOKUP(TRUE,(AU$4:AU10&lt;&gt;""),AU$4:AU10,_xlpm.Fundo,,-1),
_xlpm.Dy,_xlfn.XLOOKUP(TRUE,(AU12:AU$47&lt;&gt;""),AU12:AU$47,_xlpm.Fundo,,1),
_xlpm.Xy,$N11, _xlpm.Yy,PRODUCT(SUM(_xlpm.Dy,-_xlpm.Cy),1/SUM(_xlpm.By,-_xlpm.Ay))*SUM(_xlpm.Xy,-_xlpm.Ay)+_xlpm.Cy,
_xlfn.IFS(IFERROR(ISODD(_xlpm.Borda),FALSE),_xlpm.Yy,
       IFERROR(ISEVEN(_xlpm.Borda),     FALSE),_xlpm.Yx,
      TRUE,"")))</f>
        <v>0.6</v>
      </c>
      <c r="AV59" s="120" cm="1">
        <f t="array" ref="AV59">IF(AV11&lt;&gt;"",AV11,
_xlfn.LET(_xlpm.Borda,
_xlfn.IFS(
AND(COUNT(_xlfn._xlws.FILTER($F$3:$F$15,$F$3:$F$15=AV$51))&gt;=2,
    _xlfn.MAXIFS($G$3:$G$15,$F$3:$F$15,AV$51)&gt;=$N59, _xlfn.MINIFS($G$3:$G$15,$F$3:$F$15,AV$51)&lt;=$N59),1,
AND(COUNT(_xlfn._xlws.FILTER($G$3:$G$15,$G$3:$G$15=$N59))&gt;=2,
    _xlfn.MAXIFS($F$3:$F$15,$G$3:$G$15,$N59)&gt;=AV$51, _xlfn.MINIFS($F$3:$F$15,$G$3:$G$15,$N59)&lt;=AV$51),2,
OR(COUNT(_xlfn._xlws.FILTER($F$16:$F$23,($F$16:$F$23=AV$51)*($G$16:$G$23=$N59)))=1,
        ISODD(COUNT(_xlfn._xlws.SORT(_xlfn._xlws.FILTER($G$16:$G$23,($F$16:$F$23=AV$51)*($G$16:$G$23&lt;=$N59)))))),3,
OR(COUNT(_xlfn._xlws.FILTER($F$16:$F$23,($F$16:$F$23=AV$51)*($G$16:$G$23=$N59)))=1,
        ISODD(COUNT(_xlfn._xlws.SORT(_xlfn._xlws.FILTER($F$16:$F$23,($G$16:$G$23=$N59)*($F$16:$F$23&lt;=AV$51)))))),4),
_xlpm.Fundo,$L$8,
_xlpm.Ax,_xlfn.XLOOKUP(TRUE,($O11:AU11&lt;&gt;""),$O$3:AU$3,_xlpm.Fundo,,-1),
_xlpm.Bx,_xlfn.XLOOKUP(TRUE,($AZ11:BB11&lt;&gt;""),$AZ$3:BB$3,_xlpm.Fundo,,1),
_xlpm.Cx,_xlfn.XLOOKUP(TRUE,($O11:AU11&lt;&gt;""),$O11:AU11,_xlpm.Fundo,,-1),
_xlpm.Dx,_xlfn.XLOOKUP(TRUE,($AZ11:BB11&lt;&gt;""),$AZ11:BB11,_xlpm.Fundo,,1),
_xlpm.Xx,AV$3, _xlpm.Yx,PRODUCT(SUM(_xlpm.Dx,-_xlpm.Cx),1/SUM(_xlpm.Bx,-_xlpm.Ax))*SUM(_xlpm.Xx,-_xlpm.Ax)+_xlpm.Cx,
_xlpm.Ay,_xlfn.XLOOKUP(TRUE,(AV$4:AV10&lt;&gt;""),$N$4:$N10,_xlpm.Fundo,,-1),
_xlpm.By,_xlfn.XLOOKUP(TRUE,(AV12:AV$47&lt;&gt;""),$N12:$N$47,_xlpm.Fundo,,1),
_xlpm.Cy,_xlfn.XLOOKUP(TRUE,(AV$4:AV10&lt;&gt;""),AV$4:AV10,_xlpm.Fundo,,-1),
_xlpm.Dy,_xlfn.XLOOKUP(TRUE,(AV12:AV$47&lt;&gt;""),AV12:AV$47,_xlpm.Fundo,,1),
_xlpm.Xy,$N11, _xlpm.Yy,PRODUCT(SUM(_xlpm.Dy,-_xlpm.Cy),1/SUM(_xlpm.By,-_xlpm.Ay))*SUM(_xlpm.Xy,-_xlpm.Ay)+_xlpm.Cy,
_xlfn.IFS(IFERROR(ISODD(_xlpm.Borda),FALSE),_xlpm.Yy,
       IFERROR(ISEVEN(_xlpm.Borda),     FALSE),_xlpm.Yx,
      TRUE,"")))</f>
        <v>-9</v>
      </c>
      <c r="AW59" s="120" cm="1">
        <f t="array" ref="AW59">IF(AW11&lt;&gt;"",AW11,
_xlfn.LET(_xlpm.Borda,
_xlfn.IFS(
AND(COUNT(_xlfn._xlws.FILTER($F$3:$F$15,$F$3:$F$15=AW$51))&gt;=2,
    _xlfn.MAXIFS($G$3:$G$15,$F$3:$F$15,AW$51)&gt;=$N59, _xlfn.MINIFS($G$3:$G$15,$F$3:$F$15,AW$51)&lt;=$N59),1,
AND(COUNT(_xlfn._xlws.FILTER($G$3:$G$15,$G$3:$G$15=$N59))&gt;=2,
    _xlfn.MAXIFS($F$3:$F$15,$G$3:$G$15,$N59)&gt;=AW$51, _xlfn.MINIFS($F$3:$F$15,$G$3:$G$15,$N59)&lt;=AW$51),2,
OR(COUNT(_xlfn._xlws.FILTER($F$16:$F$23,($F$16:$F$23=AW$51)*($G$16:$G$23=$N59)))=1,
        ISODD(COUNT(_xlfn._xlws.SORT(_xlfn._xlws.FILTER($G$16:$G$23,($F$16:$F$23=AW$51)*($G$16:$G$23&lt;=$N59)))))),3,
OR(COUNT(_xlfn._xlws.FILTER($F$16:$F$23,($F$16:$F$23=AW$51)*($G$16:$G$23=$N59)))=1,
        ISODD(COUNT(_xlfn._xlws.SORT(_xlfn._xlws.FILTER($F$16:$F$23,($G$16:$G$23=$N59)*($F$16:$F$23&lt;=AW$51)))))),4),
_xlpm.Fundo,$L$8,
_xlpm.Ax,_xlfn.XLOOKUP(TRUE,($O11:AV11&lt;&gt;""),$O$3:AV$3,_xlpm.Fundo,,-1),
_xlpm.Bx,_xlfn.XLOOKUP(TRUE,($AZ11:BC11&lt;&gt;""),$AZ$3:BC$3,_xlpm.Fundo,,1),
_xlpm.Cx,_xlfn.XLOOKUP(TRUE,($O11:AV11&lt;&gt;""),$O11:AV11,_xlpm.Fundo,,-1),
_xlpm.Dx,_xlfn.XLOOKUP(TRUE,($AZ11:BC11&lt;&gt;""),$AZ11:BC11,_xlpm.Fundo,,1),
_xlpm.Xx,AW$3, _xlpm.Yx,PRODUCT(SUM(_xlpm.Dx,-_xlpm.Cx),1/SUM(_xlpm.Bx,-_xlpm.Ax))*SUM(_xlpm.Xx,-_xlpm.Ax)+_xlpm.Cx,
_xlpm.Ay,_xlfn.XLOOKUP(TRUE,(AW$4:AW10&lt;&gt;""),$N$4:$N10,_xlpm.Fundo,,-1),
_xlpm.By,_xlfn.XLOOKUP(TRUE,(AW12:AW$47&lt;&gt;""),$N12:$N$47,_xlpm.Fundo,,1),
_xlpm.Cy,_xlfn.XLOOKUP(TRUE,(AW$4:AW10&lt;&gt;""),AW$4:AW10,_xlpm.Fundo,,-1),
_xlpm.Dy,_xlfn.XLOOKUP(TRUE,(AW12:AW$47&lt;&gt;""),AW12:AW$47,_xlpm.Fundo,,1),
_xlpm.Xy,$N11, _xlpm.Yy,PRODUCT(SUM(_xlpm.Dy,-_xlpm.Cy),1/SUM(_xlpm.By,-_xlpm.Ay))*SUM(_xlpm.Xy,-_xlpm.Ay)+_xlpm.Cy,
_xlfn.IFS(IFERROR(ISODD(_xlpm.Borda),FALSE),_xlpm.Yy,
       IFERROR(ISEVEN(_xlpm.Borda),     FALSE),_xlpm.Yx,
      TRUE,"")))</f>
        <v>-9</v>
      </c>
      <c r="AX59" s="98"/>
      <c r="AY59" s="98"/>
      <c r="AZ59" s="77"/>
      <c r="BA59" s="77"/>
      <c r="BB59" s="77"/>
      <c r="BC59" s="77"/>
      <c r="BD59" s="77"/>
      <c r="BE59" s="77"/>
      <c r="BF59" s="77"/>
      <c r="BG59" s="77"/>
      <c r="BH59" s="77"/>
    </row>
    <row r="60" spans="2:60" ht="20.100000000000001" customHeight="1" x14ac:dyDescent="0.3">
      <c r="B60" s="14" t="s">
        <v>523</v>
      </c>
      <c r="C60" s="17">
        <f t="shared" si="1"/>
        <v>42.9754</v>
      </c>
      <c r="D60" s="18">
        <f t="shared" si="1"/>
        <v>107.82089999999999</v>
      </c>
      <c r="E60" s="64">
        <f t="shared" si="1"/>
        <v>-9</v>
      </c>
      <c r="F60" s="17">
        <f t="shared" si="2"/>
        <v>-0.05</v>
      </c>
      <c r="G60" s="18">
        <f t="shared" si="3"/>
        <v>2.77</v>
      </c>
      <c r="H60" s="19">
        <f t="shared" si="4"/>
        <v>-9</v>
      </c>
      <c r="I60" s="8" t="str" cm="1">
        <f t="array" ref="I60">_xlfn.CONCAT(ROUND(F60:H60,2)&amp;", ")</f>
        <v xml:space="preserve">-0.05, 2.77, -9, </v>
      </c>
      <c r="J60" s="8"/>
      <c r="L60"/>
      <c r="N60" s="31">
        <v>13.9</v>
      </c>
      <c r="O60" s="15"/>
      <c r="P60" s="120" cm="1">
        <f t="array" ref="P60">IF(P12&lt;&gt;"",P12,
_xlfn.LET(_xlpm.Borda,
_xlfn.IFS(
AND(COUNT(_xlfn._xlws.FILTER($F$3:$F$15,$F$3:$F$15=P$51))&gt;=2,
    _xlfn.MAXIFS($G$3:$G$15,$F$3:$F$15,P$51)&gt;=$N60, _xlfn.MINIFS($G$3:$G$15,$F$3:$F$15,P$51)&lt;=$N60),1,
AND(COUNT(_xlfn._xlws.FILTER($G$3:$G$15,$G$3:$G$15=$N60))&gt;=2,
    _xlfn.MAXIFS($F$3:$F$15,$G$3:$G$15,$N60)&gt;=P$51, _xlfn.MINIFS($F$3:$F$15,$G$3:$G$15,$N60)&lt;=P$51),2,
OR(COUNT(_xlfn._xlws.FILTER($F$16:$F$23,($F$16:$F$23=P$51)*($G$16:$G$23=$N60)))=1,
        ISODD(COUNT(_xlfn._xlws.SORT(_xlfn._xlws.FILTER($G$16:$G$23,($F$16:$F$23=P$51)*($G$16:$G$23&lt;=$N60)))))),3,
OR(COUNT(_xlfn._xlws.FILTER($F$16:$F$23,($F$16:$F$23=P$51)*($G$16:$G$23=$N60)))=1,
        ISODD(COUNT(_xlfn._xlws.SORT(_xlfn._xlws.FILTER($F$16:$F$23,($G$16:$G$23=$N60)*($F$16:$F$23&lt;=P$51)))))),4),
_xlpm.Fundo,$L$8,
_xlpm.Ax,_xlfn.XLOOKUP(TRUE,($O12:O12&lt;&gt;""),$O$3:O$3,_xlpm.Fundo,,-1),
_xlpm.Bx,_xlfn.XLOOKUP(TRUE,(Q12:$AZ12&lt;&gt;""),Q$3:$AZ$3,_xlpm.Fundo,,1),
_xlpm.Cx,_xlfn.XLOOKUP(TRUE,($O12:O12&lt;&gt;""),$O12:O12,_xlpm.Fundo,,-1),
_xlpm.Dx,_xlfn.XLOOKUP(TRUE,(Q12:$AZ12&lt;&gt;""),Q12:$AZ12,_xlpm.Fundo,,1),
_xlpm.Xx,P$3, _xlpm.Yx,PRODUCT(SUM(_xlpm.Dx,-_xlpm.Cx),1/SUM(_xlpm.Bx,-_xlpm.Ax))*SUM(_xlpm.Xx,-_xlpm.Ax)+_xlpm.Cx,
_xlpm.Ay,_xlfn.XLOOKUP(TRUE,(P$4:P11&lt;&gt;""),$N$4:$N11,_xlpm.Fundo,,-1),
_xlpm.By,_xlfn.XLOOKUP(TRUE,(P13:P$47&lt;&gt;""),$N13:$N$47,_xlpm.Fundo,,1),
_xlpm.Cy,_xlfn.XLOOKUP(TRUE,(P$4:P11&lt;&gt;""),P$4:P11,_xlpm.Fundo,,-1),
_xlpm.Dy,_xlfn.XLOOKUP(TRUE,(P13:P$47&lt;&gt;""),P13:P$47,_xlpm.Fundo,,1),
_xlpm.Xy,$N12, _xlpm.Yy,PRODUCT(SUM(_xlpm.Dy,-_xlpm.Cy),1/SUM(_xlpm.By,-_xlpm.Ay))*SUM(_xlpm.Xy,-_xlpm.Ay)+_xlpm.Cy,
_xlfn.IFS(IFERROR(ISODD(_xlpm.Borda),FALSE),_xlpm.Yy,
       IFERROR(ISEVEN(_xlpm.Borda),     FALSE),_xlpm.Yx,
      TRUE,"")))</f>
        <v>-9</v>
      </c>
      <c r="Q60" s="120" cm="1">
        <f t="array" ref="Q60">IF(Q12&lt;&gt;"",Q12,
_xlfn.LET(_xlpm.Borda,
_xlfn.IFS(
AND(COUNT(_xlfn._xlws.FILTER($F$3:$F$15,$F$3:$F$15=Q$51))&gt;=2,
    _xlfn.MAXIFS($G$3:$G$15,$F$3:$F$15,Q$51)&gt;=$N60, _xlfn.MINIFS($G$3:$G$15,$F$3:$F$15,Q$51)&lt;=$N60),1,
AND(COUNT(_xlfn._xlws.FILTER($G$3:$G$15,$G$3:$G$15=$N60))&gt;=2,
    _xlfn.MAXIFS($F$3:$F$15,$G$3:$G$15,$N60)&gt;=Q$51, _xlfn.MINIFS($F$3:$F$15,$G$3:$G$15,$N60)&lt;=Q$51),2,
OR(COUNT(_xlfn._xlws.FILTER($F$16:$F$23,($F$16:$F$23=Q$51)*($G$16:$G$23=$N60)))=1,
        ISODD(COUNT(_xlfn._xlws.SORT(_xlfn._xlws.FILTER($G$16:$G$23,($F$16:$F$23=Q$51)*($G$16:$G$23&lt;=$N60)))))),3,
OR(COUNT(_xlfn._xlws.FILTER($F$16:$F$23,($F$16:$F$23=Q$51)*($G$16:$G$23=$N60)))=1,
        ISODD(COUNT(_xlfn._xlws.SORT(_xlfn._xlws.FILTER($F$16:$F$23,($G$16:$G$23=$N60)*($F$16:$F$23&lt;=Q$51)))))),4),
_xlpm.Fundo,$L$8,
_xlpm.Ax,_xlfn.XLOOKUP(TRUE,($O12:P12&lt;&gt;""),$O$3:P$3,_xlpm.Fundo,,-1),
_xlpm.Bx,_xlfn.XLOOKUP(TRUE,(R12:$AZ12&lt;&gt;""),R$3:$AZ$3,_xlpm.Fundo,,1),
_xlpm.Cx,_xlfn.XLOOKUP(TRUE,($O12:P12&lt;&gt;""),$O12:P12,_xlpm.Fundo,,-1),
_xlpm.Dx,_xlfn.XLOOKUP(TRUE,(R12:$AZ12&lt;&gt;""),R12:$AZ12,_xlpm.Fundo,,1),
_xlpm.Xx,Q$3, _xlpm.Yx,PRODUCT(SUM(_xlpm.Dx,-_xlpm.Cx),1/SUM(_xlpm.Bx,-_xlpm.Ax))*SUM(_xlpm.Xx,-_xlpm.Ax)+_xlpm.Cx,
_xlpm.Ay,_xlfn.XLOOKUP(TRUE,(Q$4:Q11&lt;&gt;""),$N$4:$N11,_xlpm.Fundo,,-1),
_xlpm.By,_xlfn.XLOOKUP(TRUE,(Q13:Q$47&lt;&gt;""),$N13:$N$47,_xlpm.Fundo,,1),
_xlpm.Cy,_xlfn.XLOOKUP(TRUE,(Q$4:Q11&lt;&gt;""),Q$4:Q11,_xlpm.Fundo,,-1),
_xlpm.Dy,_xlfn.XLOOKUP(TRUE,(Q13:Q$47&lt;&gt;""),Q13:Q$47,_xlpm.Fundo,,1),
_xlpm.Xy,$N12, _xlpm.Yy,PRODUCT(SUM(_xlpm.Dy,-_xlpm.Cy),1/SUM(_xlpm.By,-_xlpm.Ay))*SUM(_xlpm.Xy,-_xlpm.Ay)+_xlpm.Cy,
_xlfn.IFS(IFERROR(ISODD(_xlpm.Borda),FALSE),_xlpm.Yy,
       IFERROR(ISEVEN(_xlpm.Borda),     FALSE),_xlpm.Yx,
      TRUE,"")))</f>
        <v>-9</v>
      </c>
      <c r="R60" s="120" cm="1">
        <f t="array" ref="R60">IF(R12&lt;&gt;"",R12,
_xlfn.LET(_xlpm.Borda,
_xlfn.IFS(
AND(COUNT(_xlfn._xlws.FILTER($F$3:$F$15,$F$3:$F$15=R$51))&gt;=2,
    _xlfn.MAXIFS($G$3:$G$15,$F$3:$F$15,R$51)&gt;=$N60, _xlfn.MINIFS($G$3:$G$15,$F$3:$F$15,R$51)&lt;=$N60),1,
AND(COUNT(_xlfn._xlws.FILTER($G$3:$G$15,$G$3:$G$15=$N60))&gt;=2,
    _xlfn.MAXIFS($F$3:$F$15,$G$3:$G$15,$N60)&gt;=R$51, _xlfn.MINIFS($F$3:$F$15,$G$3:$G$15,$N60)&lt;=R$51),2,
OR(COUNT(_xlfn._xlws.FILTER($F$16:$F$23,($F$16:$F$23=R$51)*($G$16:$G$23=$N60)))=1,
        ISODD(COUNT(_xlfn._xlws.SORT(_xlfn._xlws.FILTER($G$16:$G$23,($F$16:$F$23=R$51)*($G$16:$G$23&lt;=$N60)))))),3,
OR(COUNT(_xlfn._xlws.FILTER($F$16:$F$23,($F$16:$F$23=R$51)*($G$16:$G$23=$N60)))=1,
        ISODD(COUNT(_xlfn._xlws.SORT(_xlfn._xlws.FILTER($F$16:$F$23,($G$16:$G$23=$N60)*($F$16:$F$23&lt;=R$51)))))),4),
_xlpm.Fundo,$L$8,
_xlpm.Ax,_xlfn.XLOOKUP(TRUE,($O12:Q12&lt;&gt;""),$O$3:Q$3,_xlpm.Fundo,,-1),
_xlpm.Bx,_xlfn.XLOOKUP(TRUE,(S12:$AZ12&lt;&gt;""),S$3:$AZ$3,_xlpm.Fundo,,1),
_xlpm.Cx,_xlfn.XLOOKUP(TRUE,($O12:Q12&lt;&gt;""),$O12:Q12,_xlpm.Fundo,,-1),
_xlpm.Dx,_xlfn.XLOOKUP(TRUE,(S12:$AZ12&lt;&gt;""),S12:$AZ12,_xlpm.Fundo,,1),
_xlpm.Xx,R$3, _xlpm.Yx,PRODUCT(SUM(_xlpm.Dx,-_xlpm.Cx),1/SUM(_xlpm.Bx,-_xlpm.Ax))*SUM(_xlpm.Xx,-_xlpm.Ax)+_xlpm.Cx,
_xlpm.Ay,_xlfn.XLOOKUP(TRUE,(R$4:R11&lt;&gt;""),$N$4:$N11,_xlpm.Fundo,,-1),
_xlpm.By,_xlfn.XLOOKUP(TRUE,(R13:R$47&lt;&gt;""),$N13:$N$47,_xlpm.Fundo,,1),
_xlpm.Cy,_xlfn.XLOOKUP(TRUE,(R$4:R11&lt;&gt;""),R$4:R11,_xlpm.Fundo,,-1),
_xlpm.Dy,_xlfn.XLOOKUP(TRUE,(R13:R$47&lt;&gt;""),R13:R$47,_xlpm.Fundo,,1),
_xlpm.Xy,$N12, _xlpm.Yy,PRODUCT(SUM(_xlpm.Dy,-_xlpm.Cy),1/SUM(_xlpm.By,-_xlpm.Ay))*SUM(_xlpm.Xy,-_xlpm.Ay)+_xlpm.Cy,
_xlfn.IFS(IFERROR(ISODD(_xlpm.Borda),FALSE),_xlpm.Yy,
       IFERROR(ISEVEN(_xlpm.Borda),     FALSE),_xlpm.Yx,
      TRUE,"")))</f>
        <v>0.7</v>
      </c>
      <c r="S60" s="120" t="str" cm="1">
        <f t="array" ref="S60">IF(S12&lt;&gt;"",S12,
_xlfn.LET(_xlpm.Borda,
_xlfn.IFS(
AND(COUNT(_xlfn._xlws.FILTER($F$3:$F$15,$F$3:$F$15=S$51))&gt;=2,
    _xlfn.MAXIFS($G$3:$G$15,$F$3:$F$15,S$51)&gt;=$N60, _xlfn.MINIFS($G$3:$G$15,$F$3:$F$15,S$51)&lt;=$N60),1,
AND(COUNT(_xlfn._xlws.FILTER($G$3:$G$15,$G$3:$G$15=$N60))&gt;=2,
    _xlfn.MAXIFS($F$3:$F$15,$G$3:$G$15,$N60)&gt;=S$51, _xlfn.MINIFS($F$3:$F$15,$G$3:$G$15,$N60)&lt;=S$51),2,
OR(COUNT(_xlfn._xlws.FILTER($F$16:$F$23,($F$16:$F$23=S$51)*($G$16:$G$23=$N60)))=1,
        ISODD(COUNT(_xlfn._xlws.SORT(_xlfn._xlws.FILTER($G$16:$G$23,($F$16:$F$23=S$51)*($G$16:$G$23&lt;=$N60)))))),3,
OR(COUNT(_xlfn._xlws.FILTER($F$16:$F$23,($F$16:$F$23=S$51)*($G$16:$G$23=$N60)))=1,
        ISODD(COUNT(_xlfn._xlws.SORT(_xlfn._xlws.FILTER($F$16:$F$23,($G$16:$G$23=$N60)*($F$16:$F$23&lt;=S$51)))))),4),
_xlpm.Fundo,$L$8,
_xlpm.Ax,_xlfn.XLOOKUP(TRUE,($O12:R12&lt;&gt;""),$O$3:R$3,_xlpm.Fundo,,-1),
_xlpm.Bx,_xlfn.XLOOKUP(TRUE,(T12:$AZ12&lt;&gt;""),T$3:$AZ$3,_xlpm.Fundo,,1),
_xlpm.Cx,_xlfn.XLOOKUP(TRUE,($O12:R12&lt;&gt;""),$O12:R12,_xlpm.Fundo,,-1),
_xlpm.Dx,_xlfn.XLOOKUP(TRUE,(T12:$AZ12&lt;&gt;""),T12:$AZ12,_xlpm.Fundo,,1),
_xlpm.Xx,S$3, _xlpm.Yx,PRODUCT(SUM(_xlpm.Dx,-_xlpm.Cx),1/SUM(_xlpm.Bx,-_xlpm.Ax))*SUM(_xlpm.Xx,-_xlpm.Ax)+_xlpm.Cx,
_xlpm.Ay,_xlfn.XLOOKUP(TRUE,(S$4:S11&lt;&gt;""),$N$4:$N11,_xlpm.Fundo,,-1),
_xlpm.By,_xlfn.XLOOKUP(TRUE,(S13:S$47&lt;&gt;""),$N13:$N$47,_xlpm.Fundo,,1),
_xlpm.Cy,_xlfn.XLOOKUP(TRUE,(S$4:S11&lt;&gt;""),S$4:S11,_xlpm.Fundo,,-1),
_xlpm.Dy,_xlfn.XLOOKUP(TRUE,(S13:S$47&lt;&gt;""),S13:S$47,_xlpm.Fundo,,1),
_xlpm.Xy,$N12, _xlpm.Yy,PRODUCT(SUM(_xlpm.Dy,-_xlpm.Cy),1/SUM(_xlpm.By,-_xlpm.Ay))*SUM(_xlpm.Xy,-_xlpm.Ay)+_xlpm.Cy,
_xlfn.IFS(IFERROR(ISODD(_xlpm.Borda),FALSE),_xlpm.Yy,
       IFERROR(ISEVEN(_xlpm.Borda),     FALSE),_xlpm.Yx,
      TRUE,"")))</f>
        <v/>
      </c>
      <c r="T60" s="120" cm="1">
        <f t="array" ref="T60">IF(T12&lt;&gt;"",T12,
_xlfn.LET(_xlpm.Borda,
_xlfn.IFS(
AND(COUNT(_xlfn._xlws.FILTER($F$3:$F$15,$F$3:$F$15=T$51))&gt;=2,
    _xlfn.MAXIFS($G$3:$G$15,$F$3:$F$15,T$51)&gt;=$N60, _xlfn.MINIFS($G$3:$G$15,$F$3:$F$15,T$51)&lt;=$N60),1,
AND(COUNT(_xlfn._xlws.FILTER($G$3:$G$15,$G$3:$G$15=$N60))&gt;=2,
    _xlfn.MAXIFS($F$3:$F$15,$G$3:$G$15,$N60)&gt;=T$51, _xlfn.MINIFS($F$3:$F$15,$G$3:$G$15,$N60)&lt;=T$51),2,
OR(COUNT(_xlfn._xlws.FILTER($F$16:$F$23,($F$16:$F$23=T$51)*($G$16:$G$23=$N60)))=1,
        ISODD(COUNT(_xlfn._xlws.SORT(_xlfn._xlws.FILTER($G$16:$G$23,($F$16:$F$23=T$51)*($G$16:$G$23&lt;=$N60)))))),3,
OR(COUNT(_xlfn._xlws.FILTER($F$16:$F$23,($F$16:$F$23=T$51)*($G$16:$G$23=$N60)))=1,
        ISODD(COUNT(_xlfn._xlws.SORT(_xlfn._xlws.FILTER($F$16:$F$23,($G$16:$G$23=$N60)*($F$16:$F$23&lt;=T$51)))))),4),
_xlpm.Fundo,$L$8,
_xlpm.Ax,_xlfn.XLOOKUP(TRUE,($O12:S12&lt;&gt;""),$O$3:S$3,_xlpm.Fundo,,-1),
_xlpm.Bx,_xlfn.XLOOKUP(TRUE,(U12:$AZ12&lt;&gt;""),U$3:$AZ$3,_xlpm.Fundo,,1),
_xlpm.Cx,_xlfn.XLOOKUP(TRUE,($O12:S12&lt;&gt;""),$O12:S12,_xlpm.Fundo,,-1),
_xlpm.Dx,_xlfn.XLOOKUP(TRUE,(U12:$AZ12&lt;&gt;""),U12:$AZ12,_xlpm.Fundo,,1),
_xlpm.Xx,T$3, _xlpm.Yx,PRODUCT(SUM(_xlpm.Dx,-_xlpm.Cx),1/SUM(_xlpm.Bx,-_xlpm.Ax))*SUM(_xlpm.Xx,-_xlpm.Ax)+_xlpm.Cx,
_xlpm.Ay,_xlfn.XLOOKUP(TRUE,(T$4:T11&lt;&gt;""),$N$4:$N11,_xlpm.Fundo,,-1),
_xlpm.By,_xlfn.XLOOKUP(TRUE,(T13:T$47&lt;&gt;""),$N13:$N$47,_xlpm.Fundo,,1),
_xlpm.Cy,_xlfn.XLOOKUP(TRUE,(T$4:T11&lt;&gt;""),T$4:T11,_xlpm.Fundo,,-1),
_xlpm.Dy,_xlfn.XLOOKUP(TRUE,(T13:T$47&lt;&gt;""),T13:T$47,_xlpm.Fundo,,1),
_xlpm.Xy,$N12, _xlpm.Yy,PRODUCT(SUM(_xlpm.Dy,-_xlpm.Cy),1/SUM(_xlpm.By,-_xlpm.Ay))*SUM(_xlpm.Xy,-_xlpm.Ay)+_xlpm.Cy,
_xlfn.IFS(IFERROR(ISODD(_xlpm.Borda),FALSE),_xlpm.Yy,
       IFERROR(ISEVEN(_xlpm.Borda),     FALSE),_xlpm.Yx,
      TRUE,"")))</f>
        <v>-1</v>
      </c>
      <c r="U60" s="120" t="str" cm="1">
        <f t="array" ref="U60">IF(U12&lt;&gt;"",U12,
_xlfn.LET(_xlpm.Borda,
_xlfn.IFS(
AND(COUNT(_xlfn._xlws.FILTER($F$3:$F$15,$F$3:$F$15=U$51))&gt;=2,
    _xlfn.MAXIFS($G$3:$G$15,$F$3:$F$15,U$51)&gt;=$N60, _xlfn.MINIFS($G$3:$G$15,$F$3:$F$15,U$51)&lt;=$N60),1,
AND(COUNT(_xlfn._xlws.FILTER($G$3:$G$15,$G$3:$G$15=$N60))&gt;=2,
    _xlfn.MAXIFS($F$3:$F$15,$G$3:$G$15,$N60)&gt;=U$51, _xlfn.MINIFS($F$3:$F$15,$G$3:$G$15,$N60)&lt;=U$51),2,
OR(COUNT(_xlfn._xlws.FILTER($F$16:$F$23,($F$16:$F$23=U$51)*($G$16:$G$23=$N60)))=1,
        ISODD(COUNT(_xlfn._xlws.SORT(_xlfn._xlws.FILTER($G$16:$G$23,($F$16:$F$23=U$51)*($G$16:$G$23&lt;=$N60)))))),3,
OR(COUNT(_xlfn._xlws.FILTER($F$16:$F$23,($F$16:$F$23=U$51)*($G$16:$G$23=$N60)))=1,
        ISODD(COUNT(_xlfn._xlws.SORT(_xlfn._xlws.FILTER($F$16:$F$23,($G$16:$G$23=$N60)*($F$16:$F$23&lt;=U$51)))))),4),
_xlpm.Fundo,$L$8,
_xlpm.Ax,_xlfn.XLOOKUP(TRUE,($O12:T12&lt;&gt;""),$O$3:T$3,_xlpm.Fundo,,-1),
_xlpm.Bx,_xlfn.XLOOKUP(TRUE,(V12:$AZ12&lt;&gt;""),V$3:$AZ$3,_xlpm.Fundo,,1),
_xlpm.Cx,_xlfn.XLOOKUP(TRUE,($O12:T12&lt;&gt;""),$O12:T12,_xlpm.Fundo,,-1),
_xlpm.Dx,_xlfn.XLOOKUP(TRUE,(V12:$AZ12&lt;&gt;""),V12:$AZ12,_xlpm.Fundo,,1),
_xlpm.Xx,U$3, _xlpm.Yx,PRODUCT(SUM(_xlpm.Dx,-_xlpm.Cx),1/SUM(_xlpm.Bx,-_xlpm.Ax))*SUM(_xlpm.Xx,-_xlpm.Ax)+_xlpm.Cx,
_xlpm.Ay,_xlfn.XLOOKUP(TRUE,(U$4:U11&lt;&gt;""),$N$4:$N11,_xlpm.Fundo,,-1),
_xlpm.By,_xlfn.XLOOKUP(TRUE,(U13:U$47&lt;&gt;""),$N13:$N$47,_xlpm.Fundo,,1),
_xlpm.Cy,_xlfn.XLOOKUP(TRUE,(U$4:U11&lt;&gt;""),U$4:U11,_xlpm.Fundo,,-1),
_xlpm.Dy,_xlfn.XLOOKUP(TRUE,(U13:U$47&lt;&gt;""),U13:U$47,_xlpm.Fundo,,1),
_xlpm.Xy,$N12, _xlpm.Yy,PRODUCT(SUM(_xlpm.Dy,-_xlpm.Cy),1/SUM(_xlpm.By,-_xlpm.Ay))*SUM(_xlpm.Xy,-_xlpm.Ay)+_xlpm.Cy,
_xlfn.IFS(IFERROR(ISODD(_xlpm.Borda),FALSE),_xlpm.Yy,
       IFERROR(ISEVEN(_xlpm.Borda),     FALSE),_xlpm.Yx,
      TRUE,"")))</f>
        <v/>
      </c>
      <c r="V60" s="120" t="str" cm="1">
        <f t="array" ref="V60">IF(V12&lt;&gt;"",V12,
_xlfn.LET(_xlpm.Borda,
_xlfn.IFS(
AND(COUNT(_xlfn._xlws.FILTER($F$3:$F$15,$F$3:$F$15=V$51))&gt;=2,
    _xlfn.MAXIFS($G$3:$G$15,$F$3:$F$15,V$51)&gt;=$N60, _xlfn.MINIFS($G$3:$G$15,$F$3:$F$15,V$51)&lt;=$N60),1,
AND(COUNT(_xlfn._xlws.FILTER($G$3:$G$15,$G$3:$G$15=$N60))&gt;=2,
    _xlfn.MAXIFS($F$3:$F$15,$G$3:$G$15,$N60)&gt;=V$51, _xlfn.MINIFS($F$3:$F$15,$G$3:$G$15,$N60)&lt;=V$51),2,
OR(COUNT(_xlfn._xlws.FILTER($F$16:$F$23,($F$16:$F$23=V$51)*($G$16:$G$23=$N60)))=1,
        ISODD(COUNT(_xlfn._xlws.SORT(_xlfn._xlws.FILTER($G$16:$G$23,($F$16:$F$23=V$51)*($G$16:$G$23&lt;=$N60)))))),3,
OR(COUNT(_xlfn._xlws.FILTER($F$16:$F$23,($F$16:$F$23=V$51)*($G$16:$G$23=$N60)))=1,
        ISODD(COUNT(_xlfn._xlws.SORT(_xlfn._xlws.FILTER($F$16:$F$23,($G$16:$G$23=$N60)*($F$16:$F$23&lt;=V$51)))))),4),
_xlpm.Fundo,$L$8,
_xlpm.Ax,_xlfn.XLOOKUP(TRUE,($O12:U12&lt;&gt;""),$O$3:U$3,_xlpm.Fundo,,-1),
_xlpm.Bx,_xlfn.XLOOKUP(TRUE,(W12:$AZ12&lt;&gt;""),W$3:$AZ$3,_xlpm.Fundo,,1),
_xlpm.Cx,_xlfn.XLOOKUP(TRUE,($O12:U12&lt;&gt;""),$O12:U12,_xlpm.Fundo,,-1),
_xlpm.Dx,_xlfn.XLOOKUP(TRUE,(W12:$AZ12&lt;&gt;""),W12:$AZ12,_xlpm.Fundo,,1),
_xlpm.Xx,V$3, _xlpm.Yx,PRODUCT(SUM(_xlpm.Dx,-_xlpm.Cx),1/SUM(_xlpm.Bx,-_xlpm.Ax))*SUM(_xlpm.Xx,-_xlpm.Ax)+_xlpm.Cx,
_xlpm.Ay,_xlfn.XLOOKUP(TRUE,(V$4:V11&lt;&gt;""),$N$4:$N11,_xlpm.Fundo,,-1),
_xlpm.By,_xlfn.XLOOKUP(TRUE,(V13:V$47&lt;&gt;""),$N13:$N$47,_xlpm.Fundo,,1),
_xlpm.Cy,_xlfn.XLOOKUP(TRUE,(V$4:V11&lt;&gt;""),V$4:V11,_xlpm.Fundo,,-1),
_xlpm.Dy,_xlfn.XLOOKUP(TRUE,(V13:V$47&lt;&gt;""),V13:V$47,_xlpm.Fundo,,1),
_xlpm.Xy,$N12, _xlpm.Yy,PRODUCT(SUM(_xlpm.Dy,-_xlpm.Cy),1/SUM(_xlpm.By,-_xlpm.Ay))*SUM(_xlpm.Xy,-_xlpm.Ay)+_xlpm.Cy,
_xlfn.IFS(IFERROR(ISODD(_xlpm.Borda),FALSE),_xlpm.Yy,
       IFERROR(ISEVEN(_xlpm.Borda),     FALSE),_xlpm.Yx,
      TRUE,"")))</f>
        <v/>
      </c>
      <c r="W60" s="120" t="str" cm="1">
        <f t="array" ref="W60">IF(W12&lt;&gt;"",W12,
_xlfn.LET(_xlpm.Borda,
_xlfn.IFS(
AND(COUNT(_xlfn._xlws.FILTER($F$3:$F$15,$F$3:$F$15=W$51))&gt;=2,
    _xlfn.MAXIFS($G$3:$G$15,$F$3:$F$15,W$51)&gt;=$N60, _xlfn.MINIFS($G$3:$G$15,$F$3:$F$15,W$51)&lt;=$N60),1,
AND(COUNT(_xlfn._xlws.FILTER($G$3:$G$15,$G$3:$G$15=$N60))&gt;=2,
    _xlfn.MAXIFS($F$3:$F$15,$G$3:$G$15,$N60)&gt;=W$51, _xlfn.MINIFS($F$3:$F$15,$G$3:$G$15,$N60)&lt;=W$51),2,
OR(COUNT(_xlfn._xlws.FILTER($F$16:$F$23,($F$16:$F$23=W$51)*($G$16:$G$23=$N60)))=1,
        ISODD(COUNT(_xlfn._xlws.SORT(_xlfn._xlws.FILTER($G$16:$G$23,($F$16:$F$23=W$51)*($G$16:$G$23&lt;=$N60)))))),3,
OR(COUNT(_xlfn._xlws.FILTER($F$16:$F$23,($F$16:$F$23=W$51)*($G$16:$G$23=$N60)))=1,
        ISODD(COUNT(_xlfn._xlws.SORT(_xlfn._xlws.FILTER($F$16:$F$23,($G$16:$G$23=$N60)*($F$16:$F$23&lt;=W$51)))))),4),
_xlpm.Fundo,$L$8,
_xlpm.Ax,_xlfn.XLOOKUP(TRUE,($O12:V12&lt;&gt;""),$O$3:V$3,_xlpm.Fundo,,-1),
_xlpm.Bx,_xlfn.XLOOKUP(TRUE,(X12:$AZ12&lt;&gt;""),X$3:$AZ$3,_xlpm.Fundo,,1),
_xlpm.Cx,_xlfn.XLOOKUP(TRUE,($O12:V12&lt;&gt;""),$O12:V12,_xlpm.Fundo,,-1),
_xlpm.Dx,_xlfn.XLOOKUP(TRUE,(X12:$AZ12&lt;&gt;""),X12:$AZ12,_xlpm.Fundo,,1),
_xlpm.Xx,W$3, _xlpm.Yx,PRODUCT(SUM(_xlpm.Dx,-_xlpm.Cx),1/SUM(_xlpm.Bx,-_xlpm.Ax))*SUM(_xlpm.Xx,-_xlpm.Ax)+_xlpm.Cx,
_xlpm.Ay,_xlfn.XLOOKUP(TRUE,(W$4:W11&lt;&gt;""),$N$4:$N11,_xlpm.Fundo,,-1),
_xlpm.By,_xlfn.XLOOKUP(TRUE,(W13:W$47&lt;&gt;""),$N13:$N$47,_xlpm.Fundo,,1),
_xlpm.Cy,_xlfn.XLOOKUP(TRUE,(W$4:W11&lt;&gt;""),W$4:W11,_xlpm.Fundo,,-1),
_xlpm.Dy,_xlfn.XLOOKUP(TRUE,(W13:W$47&lt;&gt;""),W13:W$47,_xlpm.Fundo,,1),
_xlpm.Xy,$N12, _xlpm.Yy,PRODUCT(SUM(_xlpm.Dy,-_xlpm.Cy),1/SUM(_xlpm.By,-_xlpm.Ay))*SUM(_xlpm.Xy,-_xlpm.Ay)+_xlpm.Cy,
_xlfn.IFS(IFERROR(ISODD(_xlpm.Borda),FALSE),_xlpm.Yy,
       IFERROR(ISEVEN(_xlpm.Borda),     FALSE),_xlpm.Yx,
      TRUE,"")))</f>
        <v/>
      </c>
      <c r="X60" s="120" cm="1">
        <f t="array" ref="X60">IF(X12&lt;&gt;"",X12,
_xlfn.LET(_xlpm.Borda,
_xlfn.IFS(
AND(COUNT(_xlfn._xlws.FILTER($F$3:$F$15,$F$3:$F$15=X$51))&gt;=2,
    _xlfn.MAXIFS($G$3:$G$15,$F$3:$F$15,X$51)&gt;=$N60, _xlfn.MINIFS($G$3:$G$15,$F$3:$F$15,X$51)&lt;=$N60),1,
AND(COUNT(_xlfn._xlws.FILTER($G$3:$G$15,$G$3:$G$15=$N60))&gt;=2,
    _xlfn.MAXIFS($F$3:$F$15,$G$3:$G$15,$N60)&gt;=X$51, _xlfn.MINIFS($F$3:$F$15,$G$3:$G$15,$N60)&lt;=X$51),2,
OR(COUNT(_xlfn._xlws.FILTER($F$16:$F$23,($F$16:$F$23=X$51)*($G$16:$G$23=$N60)))=1,
        ISODD(COUNT(_xlfn._xlws.SORT(_xlfn._xlws.FILTER($G$16:$G$23,($F$16:$F$23=X$51)*($G$16:$G$23&lt;=$N60)))))),3,
OR(COUNT(_xlfn._xlws.FILTER($F$16:$F$23,($F$16:$F$23=X$51)*($G$16:$G$23=$N60)))=1,
        ISODD(COUNT(_xlfn._xlws.SORT(_xlfn._xlws.FILTER($F$16:$F$23,($G$16:$G$23=$N60)*($F$16:$F$23&lt;=X$51)))))),4),
_xlpm.Fundo,$L$8,
_xlpm.Ax,_xlfn.XLOOKUP(TRUE,($O12:W12&lt;&gt;""),$O$3:W$3,_xlpm.Fundo,,-1),
_xlpm.Bx,_xlfn.XLOOKUP(TRUE,(Y12:$AZ12&lt;&gt;""),Y$3:$AZ$3,_xlpm.Fundo,,1),
_xlpm.Cx,_xlfn.XLOOKUP(TRUE,($O12:W12&lt;&gt;""),$O12:W12,_xlpm.Fundo,,-1),
_xlpm.Dx,_xlfn.XLOOKUP(TRUE,(Y12:$AZ12&lt;&gt;""),Y12:$AZ12,_xlpm.Fundo,,1),
_xlpm.Xx,X$3, _xlpm.Yx,PRODUCT(SUM(_xlpm.Dx,-_xlpm.Cx),1/SUM(_xlpm.Bx,-_xlpm.Ax))*SUM(_xlpm.Xx,-_xlpm.Ax)+_xlpm.Cx,
_xlpm.Ay,_xlfn.XLOOKUP(TRUE,(X$4:X11&lt;&gt;""),$N$4:$N11,_xlpm.Fundo,,-1),
_xlpm.By,_xlfn.XLOOKUP(TRUE,(X13:X$47&lt;&gt;""),$N13:$N$47,_xlpm.Fundo,,1),
_xlpm.Cy,_xlfn.XLOOKUP(TRUE,(X$4:X11&lt;&gt;""),X$4:X11,_xlpm.Fundo,,-1),
_xlpm.Dy,_xlfn.XLOOKUP(TRUE,(X13:X$47&lt;&gt;""),X13:X$47,_xlpm.Fundo,,1),
_xlpm.Xy,$N12, _xlpm.Yy,PRODUCT(SUM(_xlpm.Dy,-_xlpm.Cy),1/SUM(_xlpm.By,-_xlpm.Ay))*SUM(_xlpm.Xy,-_xlpm.Ay)+_xlpm.Cy,
_xlfn.IFS(IFERROR(ISODD(_xlpm.Borda),FALSE),_xlpm.Yy,
       IFERROR(ISEVEN(_xlpm.Borda),     FALSE),_xlpm.Yx,
      TRUE,"")))</f>
        <v>-1.3</v>
      </c>
      <c r="Y60" s="120" t="str" cm="1">
        <f t="array" ref="Y60">IF(Y12&lt;&gt;"",Y12,
_xlfn.LET(_xlpm.Borda,
_xlfn.IFS(
AND(COUNT(_xlfn._xlws.FILTER($F$3:$F$15,$F$3:$F$15=Y$51))&gt;=2,
    _xlfn.MAXIFS($G$3:$G$15,$F$3:$F$15,Y$51)&gt;=$N60, _xlfn.MINIFS($G$3:$G$15,$F$3:$F$15,Y$51)&lt;=$N60),1,
AND(COUNT(_xlfn._xlws.FILTER($G$3:$G$15,$G$3:$G$15=$N60))&gt;=2,
    _xlfn.MAXIFS($F$3:$F$15,$G$3:$G$15,$N60)&gt;=Y$51, _xlfn.MINIFS($F$3:$F$15,$G$3:$G$15,$N60)&lt;=Y$51),2,
OR(COUNT(_xlfn._xlws.FILTER($F$16:$F$23,($F$16:$F$23=Y$51)*($G$16:$G$23=$N60)))=1,
        ISODD(COUNT(_xlfn._xlws.SORT(_xlfn._xlws.FILTER($G$16:$G$23,($F$16:$F$23=Y$51)*($G$16:$G$23&lt;=$N60)))))),3,
OR(COUNT(_xlfn._xlws.FILTER($F$16:$F$23,($F$16:$F$23=Y$51)*($G$16:$G$23=$N60)))=1,
        ISODD(COUNT(_xlfn._xlws.SORT(_xlfn._xlws.FILTER($F$16:$F$23,($G$16:$G$23=$N60)*($F$16:$F$23&lt;=Y$51)))))),4),
_xlpm.Fundo,$L$8,
_xlpm.Ax,_xlfn.XLOOKUP(TRUE,($O12:X12&lt;&gt;""),$O$3:X$3,_xlpm.Fundo,,-1),
_xlpm.Bx,_xlfn.XLOOKUP(TRUE,(Z12:$AZ12&lt;&gt;""),Z$3:$AZ$3,_xlpm.Fundo,,1),
_xlpm.Cx,_xlfn.XLOOKUP(TRUE,($O12:X12&lt;&gt;""),$O12:X12,_xlpm.Fundo,,-1),
_xlpm.Dx,_xlfn.XLOOKUP(TRUE,(Z12:$AZ12&lt;&gt;""),Z12:$AZ12,_xlpm.Fundo,,1),
_xlpm.Xx,Y$3, _xlpm.Yx,PRODUCT(SUM(_xlpm.Dx,-_xlpm.Cx),1/SUM(_xlpm.Bx,-_xlpm.Ax))*SUM(_xlpm.Xx,-_xlpm.Ax)+_xlpm.Cx,
_xlpm.Ay,_xlfn.XLOOKUP(TRUE,(Y$4:Y11&lt;&gt;""),$N$4:$N11,_xlpm.Fundo,,-1),
_xlpm.By,_xlfn.XLOOKUP(TRUE,(Y13:Y$47&lt;&gt;""),$N13:$N$47,_xlpm.Fundo,,1),
_xlpm.Cy,_xlfn.XLOOKUP(TRUE,(Y$4:Y11&lt;&gt;""),Y$4:Y11,_xlpm.Fundo,,-1),
_xlpm.Dy,_xlfn.XLOOKUP(TRUE,(Y13:Y$47&lt;&gt;""),Y13:Y$47,_xlpm.Fundo,,1),
_xlpm.Xy,$N12, _xlpm.Yy,PRODUCT(SUM(_xlpm.Dy,-_xlpm.Cy),1/SUM(_xlpm.By,-_xlpm.Ay))*SUM(_xlpm.Xy,-_xlpm.Ay)+_xlpm.Cy,
_xlfn.IFS(IFERROR(ISODD(_xlpm.Borda),FALSE),_xlpm.Yy,
       IFERROR(ISEVEN(_xlpm.Borda),     FALSE),_xlpm.Yx,
      TRUE,"")))</f>
        <v/>
      </c>
      <c r="Z60" s="120" t="str" cm="1">
        <f t="array" ref="Z60">IF(Z12&lt;&gt;"",Z12,
_xlfn.LET(_xlpm.Borda,
_xlfn.IFS(
AND(COUNT(_xlfn._xlws.FILTER($F$3:$F$15,$F$3:$F$15=Z$51))&gt;=2,
    _xlfn.MAXIFS($G$3:$G$15,$F$3:$F$15,Z$51)&gt;=$N60, _xlfn.MINIFS($G$3:$G$15,$F$3:$F$15,Z$51)&lt;=$N60),1,
AND(COUNT(_xlfn._xlws.FILTER($G$3:$G$15,$G$3:$G$15=$N60))&gt;=2,
    _xlfn.MAXIFS($F$3:$F$15,$G$3:$G$15,$N60)&gt;=Z$51, _xlfn.MINIFS($F$3:$F$15,$G$3:$G$15,$N60)&lt;=Z$51),2,
OR(COUNT(_xlfn._xlws.FILTER($F$16:$F$23,($F$16:$F$23=Z$51)*($G$16:$G$23=$N60)))=1,
        ISODD(COUNT(_xlfn._xlws.SORT(_xlfn._xlws.FILTER($G$16:$G$23,($F$16:$F$23=Z$51)*($G$16:$G$23&lt;=$N60)))))),3,
OR(COUNT(_xlfn._xlws.FILTER($F$16:$F$23,($F$16:$F$23=Z$51)*($G$16:$G$23=$N60)))=1,
        ISODD(COUNT(_xlfn._xlws.SORT(_xlfn._xlws.FILTER($F$16:$F$23,($G$16:$G$23=$N60)*($F$16:$F$23&lt;=Z$51)))))),4),
_xlpm.Fundo,$L$8,
_xlpm.Ax,_xlfn.XLOOKUP(TRUE,($O12:Y12&lt;&gt;""),$O$3:Y$3,_xlpm.Fundo,,-1),
_xlpm.Bx,_xlfn.XLOOKUP(TRUE,(AA12:$AZ12&lt;&gt;""),AA$3:$AZ$3,_xlpm.Fundo,,1),
_xlpm.Cx,_xlfn.XLOOKUP(TRUE,($O12:Y12&lt;&gt;""),$O12:Y12,_xlpm.Fundo,,-1),
_xlpm.Dx,_xlfn.XLOOKUP(TRUE,(AA12:$AZ12&lt;&gt;""),AA12:$AZ12,_xlpm.Fundo,,1),
_xlpm.Xx,Z$3, _xlpm.Yx,PRODUCT(SUM(_xlpm.Dx,-_xlpm.Cx),1/SUM(_xlpm.Bx,-_xlpm.Ax))*SUM(_xlpm.Xx,-_xlpm.Ax)+_xlpm.Cx,
_xlpm.Ay,_xlfn.XLOOKUP(TRUE,(Z$4:Z11&lt;&gt;""),$N$4:$N11,_xlpm.Fundo,,-1),
_xlpm.By,_xlfn.XLOOKUP(TRUE,(Z13:Z$47&lt;&gt;""),$N13:$N$47,_xlpm.Fundo,,1),
_xlpm.Cy,_xlfn.XLOOKUP(TRUE,(Z$4:Z11&lt;&gt;""),Z$4:Z11,_xlpm.Fundo,,-1),
_xlpm.Dy,_xlfn.XLOOKUP(TRUE,(Z13:Z$47&lt;&gt;""),Z13:Z$47,_xlpm.Fundo,,1),
_xlpm.Xy,$N12, _xlpm.Yy,PRODUCT(SUM(_xlpm.Dy,-_xlpm.Cy),1/SUM(_xlpm.By,-_xlpm.Ay))*SUM(_xlpm.Xy,-_xlpm.Ay)+_xlpm.Cy,
_xlfn.IFS(IFERROR(ISODD(_xlpm.Borda),FALSE),_xlpm.Yy,
       IFERROR(ISEVEN(_xlpm.Borda),     FALSE),_xlpm.Yx,
      TRUE,"")))</f>
        <v/>
      </c>
      <c r="AA60" s="120" cm="1">
        <f t="array" ref="AA60">IF(AA12&lt;&gt;"",AA12,
_xlfn.LET(_xlpm.Borda,
_xlfn.IFS(
AND(COUNT(_xlfn._xlws.FILTER($F$3:$F$15,$F$3:$F$15=AA$51))&gt;=2,
    _xlfn.MAXIFS($G$3:$G$15,$F$3:$F$15,AA$51)&gt;=$N60, _xlfn.MINIFS($G$3:$G$15,$F$3:$F$15,AA$51)&lt;=$N60),1,
AND(COUNT(_xlfn._xlws.FILTER($G$3:$G$15,$G$3:$G$15=$N60))&gt;=2,
    _xlfn.MAXIFS($F$3:$F$15,$G$3:$G$15,$N60)&gt;=AA$51, _xlfn.MINIFS($F$3:$F$15,$G$3:$G$15,$N60)&lt;=AA$51),2,
OR(COUNT(_xlfn._xlws.FILTER($F$16:$F$23,($F$16:$F$23=AA$51)*($G$16:$G$23=$N60)))=1,
        ISODD(COUNT(_xlfn._xlws.SORT(_xlfn._xlws.FILTER($G$16:$G$23,($F$16:$F$23=AA$51)*($G$16:$G$23&lt;=$N60)))))),3,
OR(COUNT(_xlfn._xlws.FILTER($F$16:$F$23,($F$16:$F$23=AA$51)*($G$16:$G$23=$N60)))=1,
        ISODD(COUNT(_xlfn._xlws.SORT(_xlfn._xlws.FILTER($F$16:$F$23,($G$16:$G$23=$N60)*($F$16:$F$23&lt;=AA$51)))))),4),
_xlpm.Fundo,$L$8,
_xlpm.Ax,_xlfn.XLOOKUP(TRUE,($O12:Z12&lt;&gt;""),$O$3:Z$3,_xlpm.Fundo,,-1),
_xlpm.Bx,_xlfn.XLOOKUP(TRUE,(AB12:$AZ12&lt;&gt;""),AB$3:$AZ$3,_xlpm.Fundo,,1),
_xlpm.Cx,_xlfn.XLOOKUP(TRUE,($O12:Z12&lt;&gt;""),$O12:Z12,_xlpm.Fundo,,-1),
_xlpm.Dx,_xlfn.XLOOKUP(TRUE,(AB12:$AZ12&lt;&gt;""),AB12:$AZ12,_xlpm.Fundo,,1),
_xlpm.Xx,AA$3, _xlpm.Yx,PRODUCT(SUM(_xlpm.Dx,-_xlpm.Cx),1/SUM(_xlpm.Bx,-_xlpm.Ax))*SUM(_xlpm.Xx,-_xlpm.Ax)+_xlpm.Cx,
_xlpm.Ay,_xlfn.XLOOKUP(TRUE,(AA$4:AA11&lt;&gt;""),$N$4:$N11,_xlpm.Fundo,,-1),
_xlpm.By,_xlfn.XLOOKUP(TRUE,(AA13:AA$47&lt;&gt;""),$N13:$N$47,_xlpm.Fundo,,1),
_xlpm.Cy,_xlfn.XLOOKUP(TRUE,(AA$4:AA11&lt;&gt;""),AA$4:AA11,_xlpm.Fundo,,-1),
_xlpm.Dy,_xlfn.XLOOKUP(TRUE,(AA13:AA$47&lt;&gt;""),AA13:AA$47,_xlpm.Fundo,,1),
_xlpm.Xy,$N12, _xlpm.Yy,PRODUCT(SUM(_xlpm.Dy,-_xlpm.Cy),1/SUM(_xlpm.By,-_xlpm.Ay))*SUM(_xlpm.Xy,-_xlpm.Ay)+_xlpm.Cy,
_xlfn.IFS(IFERROR(ISODD(_xlpm.Borda),FALSE),_xlpm.Yy,
       IFERROR(ISEVEN(_xlpm.Borda),     FALSE),_xlpm.Yx,
      TRUE,"")))</f>
        <v>-1.1000000000000001</v>
      </c>
      <c r="AB60" s="120" t="str" cm="1">
        <f t="array" ref="AB60">IF(AB12&lt;&gt;"",AB12,
_xlfn.LET(_xlpm.Borda,
_xlfn.IFS(
AND(COUNT(_xlfn._xlws.FILTER($F$3:$F$15,$F$3:$F$15=AB$51))&gt;=2,
    _xlfn.MAXIFS($G$3:$G$15,$F$3:$F$15,AB$51)&gt;=$N60, _xlfn.MINIFS($G$3:$G$15,$F$3:$F$15,AB$51)&lt;=$N60),1,
AND(COUNT(_xlfn._xlws.FILTER($G$3:$G$15,$G$3:$G$15=$N60))&gt;=2,
    _xlfn.MAXIFS($F$3:$F$15,$G$3:$G$15,$N60)&gt;=AB$51, _xlfn.MINIFS($F$3:$F$15,$G$3:$G$15,$N60)&lt;=AB$51),2,
OR(COUNT(_xlfn._xlws.FILTER($F$16:$F$23,($F$16:$F$23=AB$51)*($G$16:$G$23=$N60)))=1,
        ISODD(COUNT(_xlfn._xlws.SORT(_xlfn._xlws.FILTER($G$16:$G$23,($F$16:$F$23=AB$51)*($G$16:$G$23&lt;=$N60)))))),3,
OR(COUNT(_xlfn._xlws.FILTER($F$16:$F$23,($F$16:$F$23=AB$51)*($G$16:$G$23=$N60)))=1,
        ISODD(COUNT(_xlfn._xlws.SORT(_xlfn._xlws.FILTER($F$16:$F$23,($G$16:$G$23=$N60)*($F$16:$F$23&lt;=AB$51)))))),4),
_xlpm.Fundo,$L$8,
_xlpm.Ax,_xlfn.XLOOKUP(TRUE,($O12:AA12&lt;&gt;""),$O$3:AA$3,_xlpm.Fundo,,-1),
_xlpm.Bx,_xlfn.XLOOKUP(TRUE,(AC12:$AZ12&lt;&gt;""),AC$3:$AZ$3,_xlpm.Fundo,,1),
_xlpm.Cx,_xlfn.XLOOKUP(TRUE,($O12:AA12&lt;&gt;""),$O12:AA12,_xlpm.Fundo,,-1),
_xlpm.Dx,_xlfn.XLOOKUP(TRUE,(AC12:$AZ12&lt;&gt;""),AC12:$AZ12,_xlpm.Fundo,,1),
_xlpm.Xx,AB$3, _xlpm.Yx,PRODUCT(SUM(_xlpm.Dx,-_xlpm.Cx),1/SUM(_xlpm.Bx,-_xlpm.Ax))*SUM(_xlpm.Xx,-_xlpm.Ax)+_xlpm.Cx,
_xlpm.Ay,_xlfn.XLOOKUP(TRUE,(AB$4:AB11&lt;&gt;""),$N$4:$N11,_xlpm.Fundo,,-1),
_xlpm.By,_xlfn.XLOOKUP(TRUE,(AB13:AB$47&lt;&gt;""),$N13:$N$47,_xlpm.Fundo,,1),
_xlpm.Cy,_xlfn.XLOOKUP(TRUE,(AB$4:AB11&lt;&gt;""),AB$4:AB11,_xlpm.Fundo,,-1),
_xlpm.Dy,_xlfn.XLOOKUP(TRUE,(AB13:AB$47&lt;&gt;""),AB13:AB$47,_xlpm.Fundo,,1),
_xlpm.Xy,$N12, _xlpm.Yy,PRODUCT(SUM(_xlpm.Dy,-_xlpm.Cy),1/SUM(_xlpm.By,-_xlpm.Ay))*SUM(_xlpm.Xy,-_xlpm.Ay)+_xlpm.Cy,
_xlfn.IFS(IFERROR(ISODD(_xlpm.Borda),FALSE),_xlpm.Yy,
       IFERROR(ISEVEN(_xlpm.Borda),     FALSE),_xlpm.Yx,
      TRUE,"")))</f>
        <v/>
      </c>
      <c r="AC60" s="120" t="str" cm="1">
        <f t="array" ref="AC60">IF(AC12&lt;&gt;"",AC12,
_xlfn.LET(_xlpm.Borda,
_xlfn.IFS(
AND(COUNT(_xlfn._xlws.FILTER($F$3:$F$15,$F$3:$F$15=AC$51))&gt;=2,
    _xlfn.MAXIFS($G$3:$G$15,$F$3:$F$15,AC$51)&gt;=$N60, _xlfn.MINIFS($G$3:$G$15,$F$3:$F$15,AC$51)&lt;=$N60),1,
AND(COUNT(_xlfn._xlws.FILTER($G$3:$G$15,$G$3:$G$15=$N60))&gt;=2,
    _xlfn.MAXIFS($F$3:$F$15,$G$3:$G$15,$N60)&gt;=AC$51, _xlfn.MINIFS($F$3:$F$15,$G$3:$G$15,$N60)&lt;=AC$51),2,
OR(COUNT(_xlfn._xlws.FILTER($F$16:$F$23,($F$16:$F$23=AC$51)*($G$16:$G$23=$N60)))=1,
        ISODD(COUNT(_xlfn._xlws.SORT(_xlfn._xlws.FILTER($G$16:$G$23,($F$16:$F$23=AC$51)*($G$16:$G$23&lt;=$N60)))))),3,
OR(COUNT(_xlfn._xlws.FILTER($F$16:$F$23,($F$16:$F$23=AC$51)*($G$16:$G$23=$N60)))=1,
        ISODD(COUNT(_xlfn._xlws.SORT(_xlfn._xlws.FILTER($F$16:$F$23,($G$16:$G$23=$N60)*($F$16:$F$23&lt;=AC$51)))))),4),
_xlpm.Fundo,$L$8,
_xlpm.Ax,_xlfn.XLOOKUP(TRUE,($O12:AB12&lt;&gt;""),$O$3:AB$3,_xlpm.Fundo,,-1),
_xlpm.Bx,_xlfn.XLOOKUP(TRUE,(AD12:$AZ12&lt;&gt;""),AD$3:$AZ$3,_xlpm.Fundo,,1),
_xlpm.Cx,_xlfn.XLOOKUP(TRUE,($O12:AB12&lt;&gt;""),$O12:AB12,_xlpm.Fundo,,-1),
_xlpm.Dx,_xlfn.XLOOKUP(TRUE,(AD12:$AZ12&lt;&gt;""),AD12:$AZ12,_xlpm.Fundo,,1),
_xlpm.Xx,AC$3, _xlpm.Yx,PRODUCT(SUM(_xlpm.Dx,-_xlpm.Cx),1/SUM(_xlpm.Bx,-_xlpm.Ax))*SUM(_xlpm.Xx,-_xlpm.Ax)+_xlpm.Cx,
_xlpm.Ay,_xlfn.XLOOKUP(TRUE,(AC$4:AC11&lt;&gt;""),$N$4:$N11,_xlpm.Fundo,,-1),
_xlpm.By,_xlfn.XLOOKUP(TRUE,(AC13:AC$47&lt;&gt;""),$N13:$N$47,_xlpm.Fundo,,1),
_xlpm.Cy,_xlfn.XLOOKUP(TRUE,(AC$4:AC11&lt;&gt;""),AC$4:AC11,_xlpm.Fundo,,-1),
_xlpm.Dy,_xlfn.XLOOKUP(TRUE,(AC13:AC$47&lt;&gt;""),AC13:AC$47,_xlpm.Fundo,,1),
_xlpm.Xy,$N12, _xlpm.Yy,PRODUCT(SUM(_xlpm.Dy,-_xlpm.Cy),1/SUM(_xlpm.By,-_xlpm.Ay))*SUM(_xlpm.Xy,-_xlpm.Ay)+_xlpm.Cy,
_xlfn.IFS(IFERROR(ISODD(_xlpm.Borda),FALSE),_xlpm.Yy,
       IFERROR(ISEVEN(_xlpm.Borda),     FALSE),_xlpm.Yx,
      TRUE,"")))</f>
        <v/>
      </c>
      <c r="AD60" s="120" t="str" cm="1">
        <f t="array" ref="AD60">IF(AD12&lt;&gt;"",AD12,
_xlfn.LET(_xlpm.Borda,
_xlfn.IFS(
AND(COUNT(_xlfn._xlws.FILTER($F$3:$F$15,$F$3:$F$15=AD$51))&gt;=2,
    _xlfn.MAXIFS($G$3:$G$15,$F$3:$F$15,AD$51)&gt;=$N60, _xlfn.MINIFS($G$3:$G$15,$F$3:$F$15,AD$51)&lt;=$N60),1,
AND(COUNT(_xlfn._xlws.FILTER($G$3:$G$15,$G$3:$G$15=$N60))&gt;=2,
    _xlfn.MAXIFS($F$3:$F$15,$G$3:$G$15,$N60)&gt;=AD$51, _xlfn.MINIFS($F$3:$F$15,$G$3:$G$15,$N60)&lt;=AD$51),2,
OR(COUNT(_xlfn._xlws.FILTER($F$16:$F$23,($F$16:$F$23=AD$51)*($G$16:$G$23=$N60)))=1,
        ISODD(COUNT(_xlfn._xlws.SORT(_xlfn._xlws.FILTER($G$16:$G$23,($F$16:$F$23=AD$51)*($G$16:$G$23&lt;=$N60)))))),3,
OR(COUNT(_xlfn._xlws.FILTER($F$16:$F$23,($F$16:$F$23=AD$51)*($G$16:$G$23=$N60)))=1,
        ISODD(COUNT(_xlfn._xlws.SORT(_xlfn._xlws.FILTER($F$16:$F$23,($G$16:$G$23=$N60)*($F$16:$F$23&lt;=AD$51)))))),4),
_xlpm.Fundo,$L$8,
_xlpm.Ax,_xlfn.XLOOKUP(TRUE,($O12:AC12&lt;&gt;""),$O$3:AC$3,_xlpm.Fundo,,-1),
_xlpm.Bx,_xlfn.XLOOKUP(TRUE,(AE12:$AZ12&lt;&gt;""),AE$3:$AZ$3,_xlpm.Fundo,,1),
_xlpm.Cx,_xlfn.XLOOKUP(TRUE,($O12:AC12&lt;&gt;""),$O12:AC12,_xlpm.Fundo,,-1),
_xlpm.Dx,_xlfn.XLOOKUP(TRUE,(AE12:$AZ12&lt;&gt;""),AE12:$AZ12,_xlpm.Fundo,,1),
_xlpm.Xx,AD$3, _xlpm.Yx,PRODUCT(SUM(_xlpm.Dx,-_xlpm.Cx),1/SUM(_xlpm.Bx,-_xlpm.Ax))*SUM(_xlpm.Xx,-_xlpm.Ax)+_xlpm.Cx,
_xlpm.Ay,_xlfn.XLOOKUP(TRUE,(AD$4:AD11&lt;&gt;""),$N$4:$N11,_xlpm.Fundo,,-1),
_xlpm.By,_xlfn.XLOOKUP(TRUE,(AD13:AD$47&lt;&gt;""),$N13:$N$47,_xlpm.Fundo,,1),
_xlpm.Cy,_xlfn.XLOOKUP(TRUE,(AD$4:AD11&lt;&gt;""),AD$4:AD11,_xlpm.Fundo,,-1),
_xlpm.Dy,_xlfn.XLOOKUP(TRUE,(AD13:AD$47&lt;&gt;""),AD13:AD$47,_xlpm.Fundo,,1),
_xlpm.Xy,$N12, _xlpm.Yy,PRODUCT(SUM(_xlpm.Dy,-_xlpm.Cy),1/SUM(_xlpm.By,-_xlpm.Ay))*SUM(_xlpm.Xy,-_xlpm.Ay)+_xlpm.Cy,
_xlfn.IFS(IFERROR(ISODD(_xlpm.Borda),FALSE),_xlpm.Yy,
       IFERROR(ISEVEN(_xlpm.Borda),     FALSE),_xlpm.Yx,
      TRUE,"")))</f>
        <v/>
      </c>
      <c r="AE60" s="120" cm="1">
        <f t="array" ref="AE60">IF(AE12&lt;&gt;"",AE12,
_xlfn.LET(_xlpm.Borda,
_xlfn.IFS(
AND(COUNT(_xlfn._xlws.FILTER($F$3:$F$15,$F$3:$F$15=AE$51))&gt;=2,
    _xlfn.MAXIFS($G$3:$G$15,$F$3:$F$15,AE$51)&gt;=$N60, _xlfn.MINIFS($G$3:$G$15,$F$3:$F$15,AE$51)&lt;=$N60),1,
AND(COUNT(_xlfn._xlws.FILTER($G$3:$G$15,$G$3:$G$15=$N60))&gt;=2,
    _xlfn.MAXIFS($F$3:$F$15,$G$3:$G$15,$N60)&gt;=AE$51, _xlfn.MINIFS($F$3:$F$15,$G$3:$G$15,$N60)&lt;=AE$51),2,
OR(COUNT(_xlfn._xlws.FILTER($F$16:$F$23,($F$16:$F$23=AE$51)*($G$16:$G$23=$N60)))=1,
        ISODD(COUNT(_xlfn._xlws.SORT(_xlfn._xlws.FILTER($G$16:$G$23,($F$16:$F$23=AE$51)*($G$16:$G$23&lt;=$N60)))))),3,
OR(COUNT(_xlfn._xlws.FILTER($F$16:$F$23,($F$16:$F$23=AE$51)*($G$16:$G$23=$N60)))=1,
        ISODD(COUNT(_xlfn._xlws.SORT(_xlfn._xlws.FILTER($F$16:$F$23,($G$16:$G$23=$N60)*($F$16:$F$23&lt;=AE$51)))))),4),
_xlpm.Fundo,$L$8,
_xlpm.Ax,_xlfn.XLOOKUP(TRUE,($O12:AD12&lt;&gt;""),$O$3:AD$3,_xlpm.Fundo,,-1),
_xlpm.Bx,_xlfn.XLOOKUP(TRUE,(AF12:$AZ12&lt;&gt;""),AF$3:$AZ$3,_xlpm.Fundo,,1),
_xlpm.Cx,_xlfn.XLOOKUP(TRUE,($O12:AD12&lt;&gt;""),$O12:AD12,_xlpm.Fundo,,-1),
_xlpm.Dx,_xlfn.XLOOKUP(TRUE,(AF12:$AZ12&lt;&gt;""),AF12:$AZ12,_xlpm.Fundo,,1),
_xlpm.Xx,AE$3, _xlpm.Yx,PRODUCT(SUM(_xlpm.Dx,-_xlpm.Cx),1/SUM(_xlpm.Bx,-_xlpm.Ax))*SUM(_xlpm.Xx,-_xlpm.Ax)+_xlpm.Cx,
_xlpm.Ay,_xlfn.XLOOKUP(TRUE,(AE$4:AE11&lt;&gt;""),$N$4:$N11,_xlpm.Fundo,,-1),
_xlpm.By,_xlfn.XLOOKUP(TRUE,(AE13:AE$47&lt;&gt;""),$N13:$N$47,_xlpm.Fundo,,1),
_xlpm.Cy,_xlfn.XLOOKUP(TRUE,(AE$4:AE11&lt;&gt;""),AE$4:AE11,_xlpm.Fundo,,-1),
_xlpm.Dy,_xlfn.XLOOKUP(TRUE,(AE13:AE$47&lt;&gt;""),AE13:AE$47,_xlpm.Fundo,,1),
_xlpm.Xy,$N12, _xlpm.Yy,PRODUCT(SUM(_xlpm.Dy,-_xlpm.Cy),1/SUM(_xlpm.By,-_xlpm.Ay))*SUM(_xlpm.Xy,-_xlpm.Ay)+_xlpm.Cy,
_xlfn.IFS(IFERROR(ISODD(_xlpm.Borda),FALSE),_xlpm.Yy,
       IFERROR(ISEVEN(_xlpm.Borda),     FALSE),_xlpm.Yx,
      TRUE,"")))</f>
        <v>0.4</v>
      </c>
      <c r="AF60" s="120" t="str" cm="1">
        <f t="array" ref="AF60">IF(AF12&lt;&gt;"",AF12,
_xlfn.LET(_xlpm.Borda,
_xlfn.IFS(
AND(COUNT(_xlfn._xlws.FILTER($F$3:$F$15,$F$3:$F$15=AF$51))&gt;=2,
    _xlfn.MAXIFS($G$3:$G$15,$F$3:$F$15,AF$51)&gt;=$N60, _xlfn.MINIFS($G$3:$G$15,$F$3:$F$15,AF$51)&lt;=$N60),1,
AND(COUNT(_xlfn._xlws.FILTER($G$3:$G$15,$G$3:$G$15=$N60))&gt;=2,
    _xlfn.MAXIFS($F$3:$F$15,$G$3:$G$15,$N60)&gt;=AF$51, _xlfn.MINIFS($F$3:$F$15,$G$3:$G$15,$N60)&lt;=AF$51),2,
OR(COUNT(_xlfn._xlws.FILTER($F$16:$F$23,($F$16:$F$23=AF$51)*($G$16:$G$23=$N60)))=1,
        ISODD(COUNT(_xlfn._xlws.SORT(_xlfn._xlws.FILTER($G$16:$G$23,($F$16:$F$23=AF$51)*($G$16:$G$23&lt;=$N60)))))),3,
OR(COUNT(_xlfn._xlws.FILTER($F$16:$F$23,($F$16:$F$23=AF$51)*($G$16:$G$23=$N60)))=1,
        ISODD(COUNT(_xlfn._xlws.SORT(_xlfn._xlws.FILTER($F$16:$F$23,($G$16:$G$23=$N60)*($F$16:$F$23&lt;=AF$51)))))),4),
_xlpm.Fundo,$L$8,
_xlpm.Ax,_xlfn.XLOOKUP(TRUE,($O12:AE12&lt;&gt;""),$O$3:AE$3,_xlpm.Fundo,,-1),
_xlpm.Bx,_xlfn.XLOOKUP(TRUE,(AG12:$AZ12&lt;&gt;""),AG$3:$AZ$3,_xlpm.Fundo,,1),
_xlpm.Cx,_xlfn.XLOOKUP(TRUE,($O12:AE12&lt;&gt;""),$O12:AE12,_xlpm.Fundo,,-1),
_xlpm.Dx,_xlfn.XLOOKUP(TRUE,(AG12:$AZ12&lt;&gt;""),AG12:$AZ12,_xlpm.Fundo,,1),
_xlpm.Xx,AF$3, _xlpm.Yx,PRODUCT(SUM(_xlpm.Dx,-_xlpm.Cx),1/SUM(_xlpm.Bx,-_xlpm.Ax))*SUM(_xlpm.Xx,-_xlpm.Ax)+_xlpm.Cx,
_xlpm.Ay,_xlfn.XLOOKUP(TRUE,(AF$4:AF11&lt;&gt;""),$N$4:$N11,_xlpm.Fundo,,-1),
_xlpm.By,_xlfn.XLOOKUP(TRUE,(AF13:AF$47&lt;&gt;""),$N13:$N$47,_xlpm.Fundo,,1),
_xlpm.Cy,_xlfn.XLOOKUP(TRUE,(AF$4:AF11&lt;&gt;""),AF$4:AF11,_xlpm.Fundo,,-1),
_xlpm.Dy,_xlfn.XLOOKUP(TRUE,(AF13:AF$47&lt;&gt;""),AF13:AF$47,_xlpm.Fundo,,1),
_xlpm.Xy,$N12, _xlpm.Yy,PRODUCT(SUM(_xlpm.Dy,-_xlpm.Cy),1/SUM(_xlpm.By,-_xlpm.Ay))*SUM(_xlpm.Xy,-_xlpm.Ay)+_xlpm.Cy,
_xlfn.IFS(IFERROR(ISODD(_xlpm.Borda),FALSE),_xlpm.Yy,
       IFERROR(ISEVEN(_xlpm.Borda),     FALSE),_xlpm.Yx,
      TRUE,"")))</f>
        <v/>
      </c>
      <c r="AG60" s="120" cm="1">
        <f t="array" ref="AG60">IF(AG12&lt;&gt;"",AG12,
_xlfn.LET(_xlpm.Borda,
_xlfn.IFS(
AND(COUNT(_xlfn._xlws.FILTER($F$3:$F$15,$F$3:$F$15=AG$51))&gt;=2,
    _xlfn.MAXIFS($G$3:$G$15,$F$3:$F$15,AG$51)&gt;=$N60, _xlfn.MINIFS($G$3:$G$15,$F$3:$F$15,AG$51)&lt;=$N60),1,
AND(COUNT(_xlfn._xlws.FILTER($G$3:$G$15,$G$3:$G$15=$N60))&gt;=2,
    _xlfn.MAXIFS($F$3:$F$15,$G$3:$G$15,$N60)&gt;=AG$51, _xlfn.MINIFS($F$3:$F$15,$G$3:$G$15,$N60)&lt;=AG$51),2,
OR(COUNT(_xlfn._xlws.FILTER($F$16:$F$23,($F$16:$F$23=AG$51)*($G$16:$G$23=$N60)))=1,
        ISODD(COUNT(_xlfn._xlws.SORT(_xlfn._xlws.FILTER($G$16:$G$23,($F$16:$F$23=AG$51)*($G$16:$G$23&lt;=$N60)))))),3,
OR(COUNT(_xlfn._xlws.FILTER($F$16:$F$23,($F$16:$F$23=AG$51)*($G$16:$G$23=$N60)))=1,
        ISODD(COUNT(_xlfn._xlws.SORT(_xlfn._xlws.FILTER($F$16:$F$23,($G$16:$G$23=$N60)*($F$16:$F$23&lt;=AG$51)))))),4),
_xlpm.Fundo,$L$8,
_xlpm.Ax,_xlfn.XLOOKUP(TRUE,($O12:AF12&lt;&gt;""),$O$3:AF$3,_xlpm.Fundo,,-1),
_xlpm.Bx,_xlfn.XLOOKUP(TRUE,(AH12:$AZ12&lt;&gt;""),AH$3:$AZ$3,_xlpm.Fundo,,1),
_xlpm.Cx,_xlfn.XLOOKUP(TRUE,($O12:AF12&lt;&gt;""),$O12:AF12,_xlpm.Fundo,,-1),
_xlpm.Dx,_xlfn.XLOOKUP(TRUE,(AH12:$AZ12&lt;&gt;""),AH12:$AZ12,_xlpm.Fundo,,1),
_xlpm.Xx,AG$3, _xlpm.Yx,PRODUCT(SUM(_xlpm.Dx,-_xlpm.Cx),1/SUM(_xlpm.Bx,-_xlpm.Ax))*SUM(_xlpm.Xx,-_xlpm.Ax)+_xlpm.Cx,
_xlpm.Ay,_xlfn.XLOOKUP(TRUE,(AG$4:AG11&lt;&gt;""),$N$4:$N11,_xlpm.Fundo,,-1),
_xlpm.By,_xlfn.XLOOKUP(TRUE,(AG13:AG$47&lt;&gt;""),$N13:$N$47,_xlpm.Fundo,,1),
_xlpm.Cy,_xlfn.XLOOKUP(TRUE,(AG$4:AG11&lt;&gt;""),AG$4:AG11,_xlpm.Fundo,,-1),
_xlpm.Dy,_xlfn.XLOOKUP(TRUE,(AG13:AG$47&lt;&gt;""),AG13:AG$47,_xlpm.Fundo,,1),
_xlpm.Xy,$N12, _xlpm.Yy,PRODUCT(SUM(_xlpm.Dy,-_xlpm.Cy),1/SUM(_xlpm.By,-_xlpm.Ay))*SUM(_xlpm.Xy,-_xlpm.Ay)+_xlpm.Cy,
_xlfn.IFS(IFERROR(ISODD(_xlpm.Borda),FALSE),_xlpm.Yy,
       IFERROR(ISEVEN(_xlpm.Borda),     FALSE),_xlpm.Yx,
      TRUE,"")))</f>
        <v>3.3</v>
      </c>
      <c r="AH60" s="120" t="str" cm="1">
        <f t="array" ref="AH60">IF(AH12&lt;&gt;"",AH12,
_xlfn.LET(_xlpm.Borda,
_xlfn.IFS(
AND(COUNT(_xlfn._xlws.FILTER($F$3:$F$15,$F$3:$F$15=AH$51))&gt;=2,
    _xlfn.MAXIFS($G$3:$G$15,$F$3:$F$15,AH$51)&gt;=$N60, _xlfn.MINIFS($G$3:$G$15,$F$3:$F$15,AH$51)&lt;=$N60),1,
AND(COUNT(_xlfn._xlws.FILTER($G$3:$G$15,$G$3:$G$15=$N60))&gt;=2,
    _xlfn.MAXIFS($F$3:$F$15,$G$3:$G$15,$N60)&gt;=AH$51, _xlfn.MINIFS($F$3:$F$15,$G$3:$G$15,$N60)&lt;=AH$51),2,
OR(COUNT(_xlfn._xlws.FILTER($F$16:$F$23,($F$16:$F$23=AH$51)*($G$16:$G$23=$N60)))=1,
        ISODD(COUNT(_xlfn._xlws.SORT(_xlfn._xlws.FILTER($G$16:$G$23,($F$16:$F$23=AH$51)*($G$16:$G$23&lt;=$N60)))))),3,
OR(COUNT(_xlfn._xlws.FILTER($F$16:$F$23,($F$16:$F$23=AH$51)*($G$16:$G$23=$N60)))=1,
        ISODD(COUNT(_xlfn._xlws.SORT(_xlfn._xlws.FILTER($F$16:$F$23,($G$16:$G$23=$N60)*($F$16:$F$23&lt;=AH$51)))))),4),
_xlpm.Fundo,$L$8,
_xlpm.Ax,_xlfn.XLOOKUP(TRUE,($O12:AG12&lt;&gt;""),$O$3:AG$3,_xlpm.Fundo,,-1),
_xlpm.Bx,_xlfn.XLOOKUP(TRUE,(AI12:$AZ12&lt;&gt;""),AI$3:$AZ$3,_xlpm.Fundo,,1),
_xlpm.Cx,_xlfn.XLOOKUP(TRUE,($O12:AG12&lt;&gt;""),$O12:AG12,_xlpm.Fundo,,-1),
_xlpm.Dx,_xlfn.XLOOKUP(TRUE,(AI12:$AZ12&lt;&gt;""),AI12:$AZ12,_xlpm.Fundo,,1),
_xlpm.Xx,AH$3, _xlpm.Yx,PRODUCT(SUM(_xlpm.Dx,-_xlpm.Cx),1/SUM(_xlpm.Bx,-_xlpm.Ax))*SUM(_xlpm.Xx,-_xlpm.Ax)+_xlpm.Cx,
_xlpm.Ay,_xlfn.XLOOKUP(TRUE,(AH$4:AH11&lt;&gt;""),$N$4:$N11,_xlpm.Fundo,,-1),
_xlpm.By,_xlfn.XLOOKUP(TRUE,(AH13:AH$47&lt;&gt;""),$N13:$N$47,_xlpm.Fundo,,1),
_xlpm.Cy,_xlfn.XLOOKUP(TRUE,(AH$4:AH11&lt;&gt;""),AH$4:AH11,_xlpm.Fundo,,-1),
_xlpm.Dy,_xlfn.XLOOKUP(TRUE,(AH13:AH$47&lt;&gt;""),AH13:AH$47,_xlpm.Fundo,,1),
_xlpm.Xy,$N12, _xlpm.Yy,PRODUCT(SUM(_xlpm.Dy,-_xlpm.Cy),1/SUM(_xlpm.By,-_xlpm.Ay))*SUM(_xlpm.Xy,-_xlpm.Ay)+_xlpm.Cy,
_xlfn.IFS(IFERROR(ISODD(_xlpm.Borda),FALSE),_xlpm.Yy,
       IFERROR(ISEVEN(_xlpm.Borda),     FALSE),_xlpm.Yx,
      TRUE,"")))</f>
        <v/>
      </c>
      <c r="AI60" s="120" cm="1">
        <f t="array" ref="AI60">IF(AI12&lt;&gt;"",AI12,
_xlfn.LET(_xlpm.Borda,
_xlfn.IFS(
AND(COUNT(_xlfn._xlws.FILTER($F$3:$F$15,$F$3:$F$15=AI$51))&gt;=2,
    _xlfn.MAXIFS($G$3:$G$15,$F$3:$F$15,AI$51)&gt;=$N60, _xlfn.MINIFS($G$3:$G$15,$F$3:$F$15,AI$51)&lt;=$N60),1,
AND(COUNT(_xlfn._xlws.FILTER($G$3:$G$15,$G$3:$G$15=$N60))&gt;=2,
    _xlfn.MAXIFS($F$3:$F$15,$G$3:$G$15,$N60)&gt;=AI$51, _xlfn.MINIFS($F$3:$F$15,$G$3:$G$15,$N60)&lt;=AI$51),2,
OR(COUNT(_xlfn._xlws.FILTER($F$16:$F$23,($F$16:$F$23=AI$51)*($G$16:$G$23=$N60)))=1,
        ISODD(COUNT(_xlfn._xlws.SORT(_xlfn._xlws.FILTER($G$16:$G$23,($F$16:$F$23=AI$51)*($G$16:$G$23&lt;=$N60)))))),3,
OR(COUNT(_xlfn._xlws.FILTER($F$16:$F$23,($F$16:$F$23=AI$51)*($G$16:$G$23=$N60)))=1,
        ISODD(COUNT(_xlfn._xlws.SORT(_xlfn._xlws.FILTER($F$16:$F$23,($G$16:$G$23=$N60)*($F$16:$F$23&lt;=AI$51)))))),4),
_xlpm.Fundo,$L$8,
_xlpm.Ax,_xlfn.XLOOKUP(TRUE,($O12:AH12&lt;&gt;""),$O$3:AH$3,_xlpm.Fundo,,-1),
_xlpm.Bx,_xlfn.XLOOKUP(TRUE,(AJ12:$AZ12&lt;&gt;""),AJ$3:$AZ$3,_xlpm.Fundo,,1),
_xlpm.Cx,_xlfn.XLOOKUP(TRUE,($O12:AH12&lt;&gt;""),$O12:AH12,_xlpm.Fundo,,-1),
_xlpm.Dx,_xlfn.XLOOKUP(TRUE,(AJ12:$AZ12&lt;&gt;""),AJ12:$AZ12,_xlpm.Fundo,,1),
_xlpm.Xx,AI$3, _xlpm.Yx,PRODUCT(SUM(_xlpm.Dx,-_xlpm.Cx),1/SUM(_xlpm.Bx,-_xlpm.Ax))*SUM(_xlpm.Xx,-_xlpm.Ax)+_xlpm.Cx,
_xlpm.Ay,_xlfn.XLOOKUP(TRUE,(AI$4:AI11&lt;&gt;""),$N$4:$N11,_xlpm.Fundo,,-1),
_xlpm.By,_xlfn.XLOOKUP(TRUE,(AI13:AI$47&lt;&gt;""),$N13:$N$47,_xlpm.Fundo,,1),
_xlpm.Cy,_xlfn.XLOOKUP(TRUE,(AI$4:AI11&lt;&gt;""),AI$4:AI11,_xlpm.Fundo,,-1),
_xlpm.Dy,_xlfn.XLOOKUP(TRUE,(AI13:AI$47&lt;&gt;""),AI13:AI$47,_xlpm.Fundo,,1),
_xlpm.Xy,$N12, _xlpm.Yy,PRODUCT(SUM(_xlpm.Dy,-_xlpm.Cy),1/SUM(_xlpm.By,-_xlpm.Ay))*SUM(_xlpm.Xy,-_xlpm.Ay)+_xlpm.Cy,
_xlfn.IFS(IFERROR(ISODD(_xlpm.Borda),FALSE),_xlpm.Yy,
       IFERROR(ISEVEN(_xlpm.Borda),     FALSE),_xlpm.Yx,
      TRUE,"")))</f>
        <v>0.4</v>
      </c>
      <c r="AJ60" s="120" t="str" cm="1">
        <f t="array" ref="AJ60">IF(AJ12&lt;&gt;"",AJ12,
_xlfn.LET(_xlpm.Borda,
_xlfn.IFS(
AND(COUNT(_xlfn._xlws.FILTER($F$3:$F$15,$F$3:$F$15=AJ$51))&gt;=2,
    _xlfn.MAXIFS($G$3:$G$15,$F$3:$F$15,AJ$51)&gt;=$N60, _xlfn.MINIFS($G$3:$G$15,$F$3:$F$15,AJ$51)&lt;=$N60),1,
AND(COUNT(_xlfn._xlws.FILTER($G$3:$G$15,$G$3:$G$15=$N60))&gt;=2,
    _xlfn.MAXIFS($F$3:$F$15,$G$3:$G$15,$N60)&gt;=AJ$51, _xlfn.MINIFS($F$3:$F$15,$G$3:$G$15,$N60)&lt;=AJ$51),2,
OR(COUNT(_xlfn._xlws.FILTER($F$16:$F$23,($F$16:$F$23=AJ$51)*($G$16:$G$23=$N60)))=1,
        ISODD(COUNT(_xlfn._xlws.SORT(_xlfn._xlws.FILTER($G$16:$G$23,($F$16:$F$23=AJ$51)*($G$16:$G$23&lt;=$N60)))))),3,
OR(COUNT(_xlfn._xlws.FILTER($F$16:$F$23,($F$16:$F$23=AJ$51)*($G$16:$G$23=$N60)))=1,
        ISODD(COUNT(_xlfn._xlws.SORT(_xlfn._xlws.FILTER($F$16:$F$23,($G$16:$G$23=$N60)*($F$16:$F$23&lt;=AJ$51)))))),4),
_xlpm.Fundo,$L$8,
_xlpm.Ax,_xlfn.XLOOKUP(TRUE,($O12:AI12&lt;&gt;""),$O$3:AI$3,_xlpm.Fundo,,-1),
_xlpm.Bx,_xlfn.XLOOKUP(TRUE,(AK12:$AZ12&lt;&gt;""),AK$3:$AZ$3,_xlpm.Fundo,,1),
_xlpm.Cx,_xlfn.XLOOKUP(TRUE,($O12:AI12&lt;&gt;""),$O12:AI12,_xlpm.Fundo,,-1),
_xlpm.Dx,_xlfn.XLOOKUP(TRUE,(AK12:$AZ12&lt;&gt;""),AK12:$AZ12,_xlpm.Fundo,,1),
_xlpm.Xx,AJ$3, _xlpm.Yx,PRODUCT(SUM(_xlpm.Dx,-_xlpm.Cx),1/SUM(_xlpm.Bx,-_xlpm.Ax))*SUM(_xlpm.Xx,-_xlpm.Ax)+_xlpm.Cx,
_xlpm.Ay,_xlfn.XLOOKUP(TRUE,(AJ$4:AJ11&lt;&gt;""),$N$4:$N11,_xlpm.Fundo,,-1),
_xlpm.By,_xlfn.XLOOKUP(TRUE,(AJ13:AJ$47&lt;&gt;""),$N13:$N$47,_xlpm.Fundo,,1),
_xlpm.Cy,_xlfn.XLOOKUP(TRUE,(AJ$4:AJ11&lt;&gt;""),AJ$4:AJ11,_xlpm.Fundo,,-1),
_xlpm.Dy,_xlfn.XLOOKUP(TRUE,(AJ13:AJ$47&lt;&gt;""),AJ13:AJ$47,_xlpm.Fundo,,1),
_xlpm.Xy,$N12, _xlpm.Yy,PRODUCT(SUM(_xlpm.Dy,-_xlpm.Cy),1/SUM(_xlpm.By,-_xlpm.Ay))*SUM(_xlpm.Xy,-_xlpm.Ay)+_xlpm.Cy,
_xlfn.IFS(IFERROR(ISODD(_xlpm.Borda),FALSE),_xlpm.Yy,
       IFERROR(ISEVEN(_xlpm.Borda),     FALSE),_xlpm.Yx,
      TRUE,"")))</f>
        <v/>
      </c>
      <c r="AK60" s="120" t="str" cm="1">
        <f t="array" ref="AK60">IF(AK12&lt;&gt;"",AK12,
_xlfn.LET(_xlpm.Borda,
_xlfn.IFS(
AND(COUNT(_xlfn._xlws.FILTER($F$3:$F$15,$F$3:$F$15=AK$51))&gt;=2,
    _xlfn.MAXIFS($G$3:$G$15,$F$3:$F$15,AK$51)&gt;=$N60, _xlfn.MINIFS($G$3:$G$15,$F$3:$F$15,AK$51)&lt;=$N60),1,
AND(COUNT(_xlfn._xlws.FILTER($G$3:$G$15,$G$3:$G$15=$N60))&gt;=2,
    _xlfn.MAXIFS($F$3:$F$15,$G$3:$G$15,$N60)&gt;=AK$51, _xlfn.MINIFS($F$3:$F$15,$G$3:$G$15,$N60)&lt;=AK$51),2,
OR(COUNT(_xlfn._xlws.FILTER($F$16:$F$23,($F$16:$F$23=AK$51)*($G$16:$G$23=$N60)))=1,
        ISODD(COUNT(_xlfn._xlws.SORT(_xlfn._xlws.FILTER($G$16:$G$23,($F$16:$F$23=AK$51)*($G$16:$G$23&lt;=$N60)))))),3,
OR(COUNT(_xlfn._xlws.FILTER($F$16:$F$23,($F$16:$F$23=AK$51)*($G$16:$G$23=$N60)))=1,
        ISODD(COUNT(_xlfn._xlws.SORT(_xlfn._xlws.FILTER($F$16:$F$23,($G$16:$G$23=$N60)*($F$16:$F$23&lt;=AK$51)))))),4),
_xlpm.Fundo,$L$8,
_xlpm.Ax,_xlfn.XLOOKUP(TRUE,($O12:AJ12&lt;&gt;""),$O$3:AJ$3,_xlpm.Fundo,,-1),
_xlpm.Bx,_xlfn.XLOOKUP(TRUE,(AL12:$AZ12&lt;&gt;""),AL$3:$AZ$3,_xlpm.Fundo,,1),
_xlpm.Cx,_xlfn.XLOOKUP(TRUE,($O12:AJ12&lt;&gt;""),$O12:AJ12,_xlpm.Fundo,,-1),
_xlpm.Dx,_xlfn.XLOOKUP(TRUE,(AL12:$AZ12&lt;&gt;""),AL12:$AZ12,_xlpm.Fundo,,1),
_xlpm.Xx,AK$3, _xlpm.Yx,PRODUCT(SUM(_xlpm.Dx,-_xlpm.Cx),1/SUM(_xlpm.Bx,-_xlpm.Ax))*SUM(_xlpm.Xx,-_xlpm.Ax)+_xlpm.Cx,
_xlpm.Ay,_xlfn.XLOOKUP(TRUE,(AK$4:AK11&lt;&gt;""),$N$4:$N11,_xlpm.Fundo,,-1),
_xlpm.By,_xlfn.XLOOKUP(TRUE,(AK13:AK$47&lt;&gt;""),$N13:$N$47,_xlpm.Fundo,,1),
_xlpm.Cy,_xlfn.XLOOKUP(TRUE,(AK$4:AK11&lt;&gt;""),AK$4:AK11,_xlpm.Fundo,,-1),
_xlpm.Dy,_xlfn.XLOOKUP(TRUE,(AK13:AK$47&lt;&gt;""),AK13:AK$47,_xlpm.Fundo,,1),
_xlpm.Xy,$N12, _xlpm.Yy,PRODUCT(SUM(_xlpm.Dy,-_xlpm.Cy),1/SUM(_xlpm.By,-_xlpm.Ay))*SUM(_xlpm.Xy,-_xlpm.Ay)+_xlpm.Cy,
_xlfn.IFS(IFERROR(ISODD(_xlpm.Borda),FALSE),_xlpm.Yy,
       IFERROR(ISEVEN(_xlpm.Borda),     FALSE),_xlpm.Yx,
      TRUE,"")))</f>
        <v/>
      </c>
      <c r="AL60" s="120" t="str" cm="1">
        <f t="array" ref="AL60">IF(AL12&lt;&gt;"",AL12,
_xlfn.LET(_xlpm.Borda,
_xlfn.IFS(
AND(COUNT(_xlfn._xlws.FILTER($F$3:$F$15,$F$3:$F$15=AL$51))&gt;=2,
    _xlfn.MAXIFS($G$3:$G$15,$F$3:$F$15,AL$51)&gt;=$N60, _xlfn.MINIFS($G$3:$G$15,$F$3:$F$15,AL$51)&lt;=$N60),1,
AND(COUNT(_xlfn._xlws.FILTER($G$3:$G$15,$G$3:$G$15=$N60))&gt;=2,
    _xlfn.MAXIFS($F$3:$F$15,$G$3:$G$15,$N60)&gt;=AL$51, _xlfn.MINIFS($F$3:$F$15,$G$3:$G$15,$N60)&lt;=AL$51),2,
OR(COUNT(_xlfn._xlws.FILTER($F$16:$F$23,($F$16:$F$23=AL$51)*($G$16:$G$23=$N60)))=1,
        ISODD(COUNT(_xlfn._xlws.SORT(_xlfn._xlws.FILTER($G$16:$G$23,($F$16:$F$23=AL$51)*($G$16:$G$23&lt;=$N60)))))),3,
OR(COUNT(_xlfn._xlws.FILTER($F$16:$F$23,($F$16:$F$23=AL$51)*($G$16:$G$23=$N60)))=1,
        ISODD(COUNT(_xlfn._xlws.SORT(_xlfn._xlws.FILTER($F$16:$F$23,($G$16:$G$23=$N60)*($F$16:$F$23&lt;=AL$51)))))),4),
_xlpm.Fundo,$L$8,
_xlpm.Ax,_xlfn.XLOOKUP(TRUE,($O12:AK12&lt;&gt;""),$O$3:AK$3,_xlpm.Fundo,,-1),
_xlpm.Bx,_xlfn.XLOOKUP(TRUE,(AM12:$AZ12&lt;&gt;""),AM$3:$AZ$3,_xlpm.Fundo,,1),
_xlpm.Cx,_xlfn.XLOOKUP(TRUE,($O12:AK12&lt;&gt;""),$O12:AK12,_xlpm.Fundo,,-1),
_xlpm.Dx,_xlfn.XLOOKUP(TRUE,(AM12:$AZ12&lt;&gt;""),AM12:$AZ12,_xlpm.Fundo,,1),
_xlpm.Xx,AL$3, _xlpm.Yx,PRODUCT(SUM(_xlpm.Dx,-_xlpm.Cx),1/SUM(_xlpm.Bx,-_xlpm.Ax))*SUM(_xlpm.Xx,-_xlpm.Ax)+_xlpm.Cx,
_xlpm.Ay,_xlfn.XLOOKUP(TRUE,(AL$4:AL11&lt;&gt;""),$N$4:$N11,_xlpm.Fundo,,-1),
_xlpm.By,_xlfn.XLOOKUP(TRUE,(AL13:AL$47&lt;&gt;""),$N13:$N$47,_xlpm.Fundo,,1),
_xlpm.Cy,_xlfn.XLOOKUP(TRUE,(AL$4:AL11&lt;&gt;""),AL$4:AL11,_xlpm.Fundo,,-1),
_xlpm.Dy,_xlfn.XLOOKUP(TRUE,(AL13:AL$47&lt;&gt;""),AL13:AL$47,_xlpm.Fundo,,1),
_xlpm.Xy,$N12, _xlpm.Yy,PRODUCT(SUM(_xlpm.Dy,-_xlpm.Cy),1/SUM(_xlpm.By,-_xlpm.Ay))*SUM(_xlpm.Xy,-_xlpm.Ay)+_xlpm.Cy,
_xlfn.IFS(IFERROR(ISODD(_xlpm.Borda),FALSE),_xlpm.Yy,
       IFERROR(ISEVEN(_xlpm.Borda),     FALSE),_xlpm.Yx,
      TRUE,"")))</f>
        <v/>
      </c>
      <c r="AM60" s="120" t="str" cm="1">
        <f t="array" ref="AM60">IF(AM12&lt;&gt;"",AM12,
_xlfn.LET(_xlpm.Borda,
_xlfn.IFS(
AND(COUNT(_xlfn._xlws.FILTER($F$3:$F$15,$F$3:$F$15=AM$51))&gt;=2,
    _xlfn.MAXIFS($G$3:$G$15,$F$3:$F$15,AM$51)&gt;=$N60, _xlfn.MINIFS($G$3:$G$15,$F$3:$F$15,AM$51)&lt;=$N60),1,
AND(COUNT(_xlfn._xlws.FILTER($G$3:$G$15,$G$3:$G$15=$N60))&gt;=2,
    _xlfn.MAXIFS($F$3:$F$15,$G$3:$G$15,$N60)&gt;=AM$51, _xlfn.MINIFS($F$3:$F$15,$G$3:$G$15,$N60)&lt;=AM$51),2,
OR(COUNT(_xlfn._xlws.FILTER($F$16:$F$23,($F$16:$F$23=AM$51)*($G$16:$G$23=$N60)))=1,
        ISODD(COUNT(_xlfn._xlws.SORT(_xlfn._xlws.FILTER($G$16:$G$23,($F$16:$F$23=AM$51)*($G$16:$G$23&lt;=$N60)))))),3,
OR(COUNT(_xlfn._xlws.FILTER($F$16:$F$23,($F$16:$F$23=AM$51)*($G$16:$G$23=$N60)))=1,
        ISODD(COUNT(_xlfn._xlws.SORT(_xlfn._xlws.FILTER($F$16:$F$23,($G$16:$G$23=$N60)*($F$16:$F$23&lt;=AM$51)))))),4),
_xlpm.Fundo,$L$8,
_xlpm.Ax,_xlfn.XLOOKUP(TRUE,($O12:AL12&lt;&gt;""),$O$3:AL$3,_xlpm.Fundo,,-1),
_xlpm.Bx,_xlfn.XLOOKUP(TRUE,(AN12:$AZ12&lt;&gt;""),AN$3:$AZ$3,_xlpm.Fundo,,1),
_xlpm.Cx,_xlfn.XLOOKUP(TRUE,($O12:AL12&lt;&gt;""),$O12:AL12,_xlpm.Fundo,,-1),
_xlpm.Dx,_xlfn.XLOOKUP(TRUE,(AN12:$AZ12&lt;&gt;""),AN12:$AZ12,_xlpm.Fundo,,1),
_xlpm.Xx,AM$3, _xlpm.Yx,PRODUCT(SUM(_xlpm.Dx,-_xlpm.Cx),1/SUM(_xlpm.Bx,-_xlpm.Ax))*SUM(_xlpm.Xx,-_xlpm.Ax)+_xlpm.Cx,
_xlpm.Ay,_xlfn.XLOOKUP(TRUE,(AM$4:AM11&lt;&gt;""),$N$4:$N11,_xlpm.Fundo,,-1),
_xlpm.By,_xlfn.XLOOKUP(TRUE,(AM13:AM$47&lt;&gt;""),$N13:$N$47,_xlpm.Fundo,,1),
_xlpm.Cy,_xlfn.XLOOKUP(TRUE,(AM$4:AM11&lt;&gt;""),AM$4:AM11,_xlpm.Fundo,,-1),
_xlpm.Dy,_xlfn.XLOOKUP(TRUE,(AM13:AM$47&lt;&gt;""),AM13:AM$47,_xlpm.Fundo,,1),
_xlpm.Xy,$N12, _xlpm.Yy,PRODUCT(SUM(_xlpm.Dy,-_xlpm.Cy),1/SUM(_xlpm.By,-_xlpm.Ay))*SUM(_xlpm.Xy,-_xlpm.Ay)+_xlpm.Cy,
_xlfn.IFS(IFERROR(ISODD(_xlpm.Borda),FALSE),_xlpm.Yy,
       IFERROR(ISEVEN(_xlpm.Borda),     FALSE),_xlpm.Yx,
      TRUE,"")))</f>
        <v/>
      </c>
      <c r="AN60" s="120" t="str" cm="1">
        <f t="array" ref="AN60">IF(AN12&lt;&gt;"",AN12,
_xlfn.LET(_xlpm.Borda,
_xlfn.IFS(
AND(COUNT(_xlfn._xlws.FILTER($F$3:$F$15,$F$3:$F$15=AN$51))&gt;=2,
    _xlfn.MAXIFS($G$3:$G$15,$F$3:$F$15,AN$51)&gt;=$N60, _xlfn.MINIFS($G$3:$G$15,$F$3:$F$15,AN$51)&lt;=$N60),1,
AND(COUNT(_xlfn._xlws.FILTER($G$3:$G$15,$G$3:$G$15=$N60))&gt;=2,
    _xlfn.MAXIFS($F$3:$F$15,$G$3:$G$15,$N60)&gt;=AN$51, _xlfn.MINIFS($F$3:$F$15,$G$3:$G$15,$N60)&lt;=AN$51),2,
OR(COUNT(_xlfn._xlws.FILTER($F$16:$F$23,($F$16:$F$23=AN$51)*($G$16:$G$23=$N60)))=1,
        ISODD(COUNT(_xlfn._xlws.SORT(_xlfn._xlws.FILTER($G$16:$G$23,($F$16:$F$23=AN$51)*($G$16:$G$23&lt;=$N60)))))),3,
OR(COUNT(_xlfn._xlws.FILTER($F$16:$F$23,($F$16:$F$23=AN$51)*($G$16:$G$23=$N60)))=1,
        ISODD(COUNT(_xlfn._xlws.SORT(_xlfn._xlws.FILTER($F$16:$F$23,($G$16:$G$23=$N60)*($F$16:$F$23&lt;=AN$51)))))),4),
_xlpm.Fundo,$L$8,
_xlpm.Ax,_xlfn.XLOOKUP(TRUE,($O12:AM12&lt;&gt;""),$O$3:AM$3,_xlpm.Fundo,,-1),
_xlpm.Bx,_xlfn.XLOOKUP(TRUE,(AO12:$AZ12&lt;&gt;""),AO$3:$AZ$3,_xlpm.Fundo,,1),
_xlpm.Cx,_xlfn.XLOOKUP(TRUE,($O12:AM12&lt;&gt;""),$O12:AM12,_xlpm.Fundo,,-1),
_xlpm.Dx,_xlfn.XLOOKUP(TRUE,(AO12:$AZ12&lt;&gt;""),AO12:$AZ12,_xlpm.Fundo,,1),
_xlpm.Xx,AN$3, _xlpm.Yx,PRODUCT(SUM(_xlpm.Dx,-_xlpm.Cx),1/SUM(_xlpm.Bx,-_xlpm.Ax))*SUM(_xlpm.Xx,-_xlpm.Ax)+_xlpm.Cx,
_xlpm.Ay,_xlfn.XLOOKUP(TRUE,(AN$4:AN11&lt;&gt;""),$N$4:$N11,_xlpm.Fundo,,-1),
_xlpm.By,_xlfn.XLOOKUP(TRUE,(AN13:AN$47&lt;&gt;""),$N13:$N$47,_xlpm.Fundo,,1),
_xlpm.Cy,_xlfn.XLOOKUP(TRUE,(AN$4:AN11&lt;&gt;""),AN$4:AN11,_xlpm.Fundo,,-1),
_xlpm.Dy,_xlfn.XLOOKUP(TRUE,(AN13:AN$47&lt;&gt;""),AN13:AN$47,_xlpm.Fundo,,1),
_xlpm.Xy,$N12, _xlpm.Yy,PRODUCT(SUM(_xlpm.Dy,-_xlpm.Cy),1/SUM(_xlpm.By,-_xlpm.Ay))*SUM(_xlpm.Xy,-_xlpm.Ay)+_xlpm.Cy,
_xlfn.IFS(IFERROR(ISODD(_xlpm.Borda),FALSE),_xlpm.Yy,
       IFERROR(ISEVEN(_xlpm.Borda),     FALSE),_xlpm.Yx,
      TRUE,"")))</f>
        <v/>
      </c>
      <c r="AO60" s="120" t="str" cm="1">
        <f t="array" ref="AO60">IF(AO12&lt;&gt;"",AO12,
_xlfn.LET(_xlpm.Borda,
_xlfn.IFS(
AND(COUNT(_xlfn._xlws.FILTER($F$3:$F$15,$F$3:$F$15=AO$51))&gt;=2,
    _xlfn.MAXIFS($G$3:$G$15,$F$3:$F$15,AO$51)&gt;=$N60, _xlfn.MINIFS($G$3:$G$15,$F$3:$F$15,AO$51)&lt;=$N60),1,
AND(COUNT(_xlfn._xlws.FILTER($G$3:$G$15,$G$3:$G$15=$N60))&gt;=2,
    _xlfn.MAXIFS($F$3:$F$15,$G$3:$G$15,$N60)&gt;=AO$51, _xlfn.MINIFS($F$3:$F$15,$G$3:$G$15,$N60)&lt;=AO$51),2,
OR(COUNT(_xlfn._xlws.FILTER($F$16:$F$23,($F$16:$F$23=AO$51)*($G$16:$G$23=$N60)))=1,
        ISODD(COUNT(_xlfn._xlws.SORT(_xlfn._xlws.FILTER($G$16:$G$23,($F$16:$F$23=AO$51)*($G$16:$G$23&lt;=$N60)))))),3,
OR(COUNT(_xlfn._xlws.FILTER($F$16:$F$23,($F$16:$F$23=AO$51)*($G$16:$G$23=$N60)))=1,
        ISODD(COUNT(_xlfn._xlws.SORT(_xlfn._xlws.FILTER($F$16:$F$23,($G$16:$G$23=$N60)*($F$16:$F$23&lt;=AO$51)))))),4),
_xlpm.Fundo,$L$8,
_xlpm.Ax,_xlfn.XLOOKUP(TRUE,($O12:AN12&lt;&gt;""),$O$3:AN$3,_xlpm.Fundo,,-1),
_xlpm.Bx,_xlfn.XLOOKUP(TRUE,(AP12:$AZ12&lt;&gt;""),AP$3:$AZ$3,_xlpm.Fundo,,1),
_xlpm.Cx,_xlfn.XLOOKUP(TRUE,($O12:AN12&lt;&gt;""),$O12:AN12,_xlpm.Fundo,,-1),
_xlpm.Dx,_xlfn.XLOOKUP(TRUE,(AP12:$AZ12&lt;&gt;""),AP12:$AZ12,_xlpm.Fundo,,1),
_xlpm.Xx,AO$3, _xlpm.Yx,PRODUCT(SUM(_xlpm.Dx,-_xlpm.Cx),1/SUM(_xlpm.Bx,-_xlpm.Ax))*SUM(_xlpm.Xx,-_xlpm.Ax)+_xlpm.Cx,
_xlpm.Ay,_xlfn.XLOOKUP(TRUE,(AO$4:AO11&lt;&gt;""),$N$4:$N11,_xlpm.Fundo,,-1),
_xlpm.By,_xlfn.XLOOKUP(TRUE,(AO13:AO$47&lt;&gt;""),$N13:$N$47,_xlpm.Fundo,,1),
_xlpm.Cy,_xlfn.XLOOKUP(TRUE,(AO$4:AO11&lt;&gt;""),AO$4:AO11,_xlpm.Fundo,,-1),
_xlpm.Dy,_xlfn.XLOOKUP(TRUE,(AO13:AO$47&lt;&gt;""),AO13:AO$47,_xlpm.Fundo,,1),
_xlpm.Xy,$N12, _xlpm.Yy,PRODUCT(SUM(_xlpm.Dy,-_xlpm.Cy),1/SUM(_xlpm.By,-_xlpm.Ay))*SUM(_xlpm.Xy,-_xlpm.Ay)+_xlpm.Cy,
_xlfn.IFS(IFERROR(ISODD(_xlpm.Borda),FALSE),_xlpm.Yy,
       IFERROR(ISEVEN(_xlpm.Borda),     FALSE),_xlpm.Yx,
      TRUE,"")))</f>
        <v/>
      </c>
      <c r="AP60" s="120" cm="1">
        <f t="array" ref="AP60">IF(AP12&lt;&gt;"",AP12,
_xlfn.LET(_xlpm.Borda,
_xlfn.IFS(
AND(COUNT(_xlfn._xlws.FILTER($F$3:$F$15,$F$3:$F$15=AP$51))&gt;=2,
    _xlfn.MAXIFS($G$3:$G$15,$F$3:$F$15,AP$51)&gt;=$N60, _xlfn.MINIFS($G$3:$G$15,$F$3:$F$15,AP$51)&lt;=$N60),1,
AND(COUNT(_xlfn._xlws.FILTER($G$3:$G$15,$G$3:$G$15=$N60))&gt;=2,
    _xlfn.MAXIFS($F$3:$F$15,$G$3:$G$15,$N60)&gt;=AP$51, _xlfn.MINIFS($F$3:$F$15,$G$3:$G$15,$N60)&lt;=AP$51),2,
OR(COUNT(_xlfn._xlws.FILTER($F$16:$F$23,($F$16:$F$23=AP$51)*($G$16:$G$23=$N60)))=1,
        ISODD(COUNT(_xlfn._xlws.SORT(_xlfn._xlws.FILTER($G$16:$G$23,($F$16:$F$23=AP$51)*($G$16:$G$23&lt;=$N60)))))),3,
OR(COUNT(_xlfn._xlws.FILTER($F$16:$F$23,($F$16:$F$23=AP$51)*($G$16:$G$23=$N60)))=1,
        ISODD(COUNT(_xlfn._xlws.SORT(_xlfn._xlws.FILTER($F$16:$F$23,($G$16:$G$23=$N60)*($F$16:$F$23&lt;=AP$51)))))),4),
_xlpm.Fundo,$L$8,
_xlpm.Ax,_xlfn.XLOOKUP(TRUE,($O12:AO12&lt;&gt;""),$O$3:AO$3,_xlpm.Fundo,,-1),
_xlpm.Bx,_xlfn.XLOOKUP(TRUE,(AQ12:$AZ12&lt;&gt;""),AQ$3:$AZ$3,_xlpm.Fundo,,1),
_xlpm.Cx,_xlfn.XLOOKUP(TRUE,($O12:AO12&lt;&gt;""),$O12:AO12,_xlpm.Fundo,,-1),
_xlpm.Dx,_xlfn.XLOOKUP(TRUE,(AQ12:$AZ12&lt;&gt;""),AQ12:$AZ12,_xlpm.Fundo,,1),
_xlpm.Xx,AP$3, _xlpm.Yx,PRODUCT(SUM(_xlpm.Dx,-_xlpm.Cx),1/SUM(_xlpm.Bx,-_xlpm.Ax))*SUM(_xlpm.Xx,-_xlpm.Ax)+_xlpm.Cx,
_xlpm.Ay,_xlfn.XLOOKUP(TRUE,(AP$4:AP11&lt;&gt;""),$N$4:$N11,_xlpm.Fundo,,-1),
_xlpm.By,_xlfn.XLOOKUP(TRUE,(AP13:AP$47&lt;&gt;""),$N13:$N$47,_xlpm.Fundo,,1),
_xlpm.Cy,_xlfn.XLOOKUP(TRUE,(AP$4:AP11&lt;&gt;""),AP$4:AP11,_xlpm.Fundo,,-1),
_xlpm.Dy,_xlfn.XLOOKUP(TRUE,(AP13:AP$47&lt;&gt;""),AP13:AP$47,_xlpm.Fundo,,1),
_xlpm.Xy,$N12, _xlpm.Yy,PRODUCT(SUM(_xlpm.Dy,-_xlpm.Cy),1/SUM(_xlpm.By,-_xlpm.Ay))*SUM(_xlpm.Xy,-_xlpm.Ay)+_xlpm.Cy,
_xlfn.IFS(IFERROR(ISODD(_xlpm.Borda),FALSE),_xlpm.Yy,
       IFERROR(ISEVEN(_xlpm.Borda),     FALSE),_xlpm.Yx,
      TRUE,"")))</f>
        <v>-1.1000000000000001</v>
      </c>
      <c r="AQ60" s="120" t="str" cm="1">
        <f t="array" ref="AQ60">IF(AQ12&lt;&gt;"",AQ12,
_xlfn.LET(_xlpm.Borda,
_xlfn.IFS(
AND(COUNT(_xlfn._xlws.FILTER($F$3:$F$15,$F$3:$F$15=AQ$51))&gt;=2,
    _xlfn.MAXIFS($G$3:$G$15,$F$3:$F$15,AQ$51)&gt;=$N60, _xlfn.MINIFS($G$3:$G$15,$F$3:$F$15,AQ$51)&lt;=$N60),1,
AND(COUNT(_xlfn._xlws.FILTER($G$3:$G$15,$G$3:$G$15=$N60))&gt;=2,
    _xlfn.MAXIFS($F$3:$F$15,$G$3:$G$15,$N60)&gt;=AQ$51, _xlfn.MINIFS($F$3:$F$15,$G$3:$G$15,$N60)&lt;=AQ$51),2,
OR(COUNT(_xlfn._xlws.FILTER($F$16:$F$23,($F$16:$F$23=AQ$51)*($G$16:$G$23=$N60)))=1,
        ISODD(COUNT(_xlfn._xlws.SORT(_xlfn._xlws.FILTER($G$16:$G$23,($F$16:$F$23=AQ$51)*($G$16:$G$23&lt;=$N60)))))),3,
OR(COUNT(_xlfn._xlws.FILTER($F$16:$F$23,($F$16:$F$23=AQ$51)*($G$16:$G$23=$N60)))=1,
        ISODD(COUNT(_xlfn._xlws.SORT(_xlfn._xlws.FILTER($F$16:$F$23,($G$16:$G$23=$N60)*($F$16:$F$23&lt;=AQ$51)))))),4),
_xlpm.Fundo,$L$8,
_xlpm.Ax,_xlfn.XLOOKUP(TRUE,($O12:AP12&lt;&gt;""),$O$3:AP$3,_xlpm.Fundo,,-1),
_xlpm.Bx,_xlfn.XLOOKUP(TRUE,(AR12:$AZ12&lt;&gt;""),AR$3:$AZ$3,_xlpm.Fundo,,1),
_xlpm.Cx,_xlfn.XLOOKUP(TRUE,($O12:AP12&lt;&gt;""),$O12:AP12,_xlpm.Fundo,,-1),
_xlpm.Dx,_xlfn.XLOOKUP(TRUE,(AR12:$AZ12&lt;&gt;""),AR12:$AZ12,_xlpm.Fundo,,1),
_xlpm.Xx,AQ$3, _xlpm.Yx,PRODUCT(SUM(_xlpm.Dx,-_xlpm.Cx),1/SUM(_xlpm.Bx,-_xlpm.Ax))*SUM(_xlpm.Xx,-_xlpm.Ax)+_xlpm.Cx,
_xlpm.Ay,_xlfn.XLOOKUP(TRUE,(AQ$4:AQ11&lt;&gt;""),$N$4:$N11,_xlpm.Fundo,,-1),
_xlpm.By,_xlfn.XLOOKUP(TRUE,(AQ13:AQ$47&lt;&gt;""),$N13:$N$47,_xlpm.Fundo,,1),
_xlpm.Cy,_xlfn.XLOOKUP(TRUE,(AQ$4:AQ11&lt;&gt;""),AQ$4:AQ11,_xlpm.Fundo,,-1),
_xlpm.Dy,_xlfn.XLOOKUP(TRUE,(AQ13:AQ$47&lt;&gt;""),AQ13:AQ$47,_xlpm.Fundo,,1),
_xlpm.Xy,$N12, _xlpm.Yy,PRODUCT(SUM(_xlpm.Dy,-_xlpm.Cy),1/SUM(_xlpm.By,-_xlpm.Ay))*SUM(_xlpm.Xy,-_xlpm.Ay)+_xlpm.Cy,
_xlfn.IFS(IFERROR(ISODD(_xlpm.Borda),FALSE),_xlpm.Yy,
       IFERROR(ISEVEN(_xlpm.Borda),     FALSE),_xlpm.Yx,
      TRUE,"")))</f>
        <v/>
      </c>
      <c r="AR60" s="120" cm="1">
        <f t="array" ref="AR60">IF(AR12&lt;&gt;"",AR12,
_xlfn.LET(_xlpm.Borda,
_xlfn.IFS(
AND(COUNT(_xlfn._xlws.FILTER($F$3:$F$15,$F$3:$F$15=AR$51))&gt;=2,
    _xlfn.MAXIFS($G$3:$G$15,$F$3:$F$15,AR$51)&gt;=$N60, _xlfn.MINIFS($G$3:$G$15,$F$3:$F$15,AR$51)&lt;=$N60),1,
AND(COUNT(_xlfn._xlws.FILTER($G$3:$G$15,$G$3:$G$15=$N60))&gt;=2,
    _xlfn.MAXIFS($F$3:$F$15,$G$3:$G$15,$N60)&gt;=AR$51, _xlfn.MINIFS($F$3:$F$15,$G$3:$G$15,$N60)&lt;=AR$51),2,
OR(COUNT(_xlfn._xlws.FILTER($F$16:$F$23,($F$16:$F$23=AR$51)*($G$16:$G$23=$N60)))=1,
        ISODD(COUNT(_xlfn._xlws.SORT(_xlfn._xlws.FILTER($G$16:$G$23,($F$16:$F$23=AR$51)*($G$16:$G$23&lt;=$N60)))))),3,
OR(COUNT(_xlfn._xlws.FILTER($F$16:$F$23,($F$16:$F$23=AR$51)*($G$16:$G$23=$N60)))=1,
        ISODD(COUNT(_xlfn._xlws.SORT(_xlfn._xlws.FILTER($F$16:$F$23,($G$16:$G$23=$N60)*($F$16:$F$23&lt;=AR$51)))))),4),
_xlpm.Fundo,$L$8,
_xlpm.Ax,_xlfn.XLOOKUP(TRUE,($O12:AQ12&lt;&gt;""),$O$3:AQ$3,_xlpm.Fundo,,-1),
_xlpm.Bx,_xlfn.XLOOKUP(TRUE,(AS12:$AZ12&lt;&gt;""),AS$3:$AZ$3,_xlpm.Fundo,,1),
_xlpm.Cx,_xlfn.XLOOKUP(TRUE,($O12:AQ12&lt;&gt;""),$O12:AQ12,_xlpm.Fundo,,-1),
_xlpm.Dx,_xlfn.XLOOKUP(TRUE,(AS12:$AZ12&lt;&gt;""),AS12:$AZ12,_xlpm.Fundo,,1),
_xlpm.Xx,AR$3, _xlpm.Yx,PRODUCT(SUM(_xlpm.Dx,-_xlpm.Cx),1/SUM(_xlpm.Bx,-_xlpm.Ax))*SUM(_xlpm.Xx,-_xlpm.Ax)+_xlpm.Cx,
_xlpm.Ay,_xlfn.XLOOKUP(TRUE,(AR$4:AR11&lt;&gt;""),$N$4:$N11,_xlpm.Fundo,,-1),
_xlpm.By,_xlfn.XLOOKUP(TRUE,(AR13:AR$47&lt;&gt;""),$N13:$N$47,_xlpm.Fundo,,1),
_xlpm.Cy,_xlfn.XLOOKUP(TRUE,(AR$4:AR11&lt;&gt;""),AR$4:AR11,_xlpm.Fundo,,-1),
_xlpm.Dy,_xlfn.XLOOKUP(TRUE,(AR13:AR$47&lt;&gt;""),AR13:AR$47,_xlpm.Fundo,,1),
_xlpm.Xy,$N12, _xlpm.Yy,PRODUCT(SUM(_xlpm.Dy,-_xlpm.Cy),1/SUM(_xlpm.By,-_xlpm.Ay))*SUM(_xlpm.Xy,-_xlpm.Ay)+_xlpm.Cy,
_xlfn.IFS(IFERROR(ISODD(_xlpm.Borda),FALSE),_xlpm.Yy,
       IFERROR(ISEVEN(_xlpm.Borda),     FALSE),_xlpm.Yx,
      TRUE,"")))</f>
        <v>-1.4</v>
      </c>
      <c r="AS60" s="120" cm="1">
        <f t="array" ref="AS60">IF(AS12&lt;&gt;"",AS12,
_xlfn.LET(_xlpm.Borda,
_xlfn.IFS(
AND(COUNT(_xlfn._xlws.FILTER($F$3:$F$15,$F$3:$F$15=AS$51))&gt;=2,
    _xlfn.MAXIFS($G$3:$G$15,$F$3:$F$15,AS$51)&gt;=$N60, _xlfn.MINIFS($G$3:$G$15,$F$3:$F$15,AS$51)&lt;=$N60),1,
AND(COUNT(_xlfn._xlws.FILTER($G$3:$G$15,$G$3:$G$15=$N60))&gt;=2,
    _xlfn.MAXIFS($F$3:$F$15,$G$3:$G$15,$N60)&gt;=AS$51, _xlfn.MINIFS($F$3:$F$15,$G$3:$G$15,$N60)&lt;=AS$51),2,
OR(COUNT(_xlfn._xlws.FILTER($F$16:$F$23,($F$16:$F$23=AS$51)*($G$16:$G$23=$N60)))=1,
        ISODD(COUNT(_xlfn._xlws.SORT(_xlfn._xlws.FILTER($G$16:$G$23,($F$16:$F$23=AS$51)*($G$16:$G$23&lt;=$N60)))))),3,
OR(COUNT(_xlfn._xlws.FILTER($F$16:$F$23,($F$16:$F$23=AS$51)*($G$16:$G$23=$N60)))=1,
        ISODD(COUNT(_xlfn._xlws.SORT(_xlfn._xlws.FILTER($F$16:$F$23,($G$16:$G$23=$N60)*($F$16:$F$23&lt;=AS$51)))))),4),
_xlpm.Fundo,$L$8,
_xlpm.Ax,_xlfn.XLOOKUP(TRUE,($O12:AR12&lt;&gt;""),$O$3:AR$3,_xlpm.Fundo,,-1),
_xlpm.Bx,_xlfn.XLOOKUP(TRUE,(AT12:$AZ12&lt;&gt;""),AT$3:$AZ$3,_xlpm.Fundo,,1),
_xlpm.Cx,_xlfn.XLOOKUP(TRUE,($O12:AR12&lt;&gt;""),$O12:AR12,_xlpm.Fundo,,-1),
_xlpm.Dx,_xlfn.XLOOKUP(TRUE,(AT12:$AZ12&lt;&gt;""),AT12:$AZ12,_xlpm.Fundo,,1),
_xlpm.Xx,AS$3, _xlpm.Yx,PRODUCT(SUM(_xlpm.Dx,-_xlpm.Cx),1/SUM(_xlpm.Bx,-_xlpm.Ax))*SUM(_xlpm.Xx,-_xlpm.Ax)+_xlpm.Cx,
_xlpm.Ay,_xlfn.XLOOKUP(TRUE,(AS$4:AS11&lt;&gt;""),$N$4:$N11,_xlpm.Fundo,,-1),
_xlpm.By,_xlfn.XLOOKUP(TRUE,(AS13:AS$47&lt;&gt;""),$N13:$N$47,_xlpm.Fundo,,1),
_xlpm.Cy,_xlfn.XLOOKUP(TRUE,(AS$4:AS11&lt;&gt;""),AS$4:AS11,_xlpm.Fundo,,-1),
_xlpm.Dy,_xlfn.XLOOKUP(TRUE,(AS13:AS$47&lt;&gt;""),AS13:AS$47,_xlpm.Fundo,,1),
_xlpm.Xy,$N12, _xlpm.Yy,PRODUCT(SUM(_xlpm.Dy,-_xlpm.Cy),1/SUM(_xlpm.By,-_xlpm.Ay))*SUM(_xlpm.Xy,-_xlpm.Ay)+_xlpm.Cy,
_xlfn.IFS(IFERROR(ISODD(_xlpm.Borda),FALSE),_xlpm.Yy,
       IFERROR(ISEVEN(_xlpm.Borda),     FALSE),_xlpm.Yx,
      TRUE,"")))</f>
        <v>-1.1000000000000001</v>
      </c>
      <c r="AT60" s="120" t="str" cm="1">
        <f t="array" ref="AT60">IF(AT12&lt;&gt;"",AT12,
_xlfn.LET(_xlpm.Borda,
_xlfn.IFS(
AND(COUNT(_xlfn._xlws.FILTER($F$3:$F$15,$F$3:$F$15=AT$51))&gt;=2,
    _xlfn.MAXIFS($G$3:$G$15,$F$3:$F$15,AT$51)&gt;=$N60, _xlfn.MINIFS($G$3:$G$15,$F$3:$F$15,AT$51)&lt;=$N60),1,
AND(COUNT(_xlfn._xlws.FILTER($G$3:$G$15,$G$3:$G$15=$N60))&gt;=2,
    _xlfn.MAXIFS($F$3:$F$15,$G$3:$G$15,$N60)&gt;=AT$51, _xlfn.MINIFS($F$3:$F$15,$G$3:$G$15,$N60)&lt;=AT$51),2,
OR(COUNT(_xlfn._xlws.FILTER($F$16:$F$23,($F$16:$F$23=AT$51)*($G$16:$G$23=$N60)))=1,
        ISODD(COUNT(_xlfn._xlws.SORT(_xlfn._xlws.FILTER($G$16:$G$23,($F$16:$F$23=AT$51)*($G$16:$G$23&lt;=$N60)))))),3,
OR(COUNT(_xlfn._xlws.FILTER($F$16:$F$23,($F$16:$F$23=AT$51)*($G$16:$G$23=$N60)))=1,
        ISODD(COUNT(_xlfn._xlws.SORT(_xlfn._xlws.FILTER($F$16:$F$23,($G$16:$G$23=$N60)*($F$16:$F$23&lt;=AT$51)))))),4),
_xlpm.Fundo,$L$8,
_xlpm.Ax,_xlfn.XLOOKUP(TRUE,($O12:AS12&lt;&gt;""),$O$3:AS$3,_xlpm.Fundo,,-1),
_xlpm.Bx,_xlfn.XLOOKUP(TRUE,(AZ12:$AZ12&lt;&gt;""),AZ$3:$AZ$3,_xlpm.Fundo,,1),
_xlpm.Cx,_xlfn.XLOOKUP(TRUE,($O12:AS12&lt;&gt;""),$O12:AS12,_xlpm.Fundo,,-1),
_xlpm.Dx,_xlfn.XLOOKUP(TRUE,(AZ12:$AZ12&lt;&gt;""),AZ12:$AZ12,_xlpm.Fundo,,1),
_xlpm.Xx,AT$3, _xlpm.Yx,PRODUCT(SUM(_xlpm.Dx,-_xlpm.Cx),1/SUM(_xlpm.Bx,-_xlpm.Ax))*SUM(_xlpm.Xx,-_xlpm.Ax)+_xlpm.Cx,
_xlpm.Ay,_xlfn.XLOOKUP(TRUE,(AT$4:AT11&lt;&gt;""),$N$4:$N11,_xlpm.Fundo,,-1),
_xlpm.By,_xlfn.XLOOKUP(TRUE,(AT13:AT$47&lt;&gt;""),$N13:$N$47,_xlpm.Fundo,,1),
_xlpm.Cy,_xlfn.XLOOKUP(TRUE,(AT$4:AT11&lt;&gt;""),AT$4:AT11,_xlpm.Fundo,,-1),
_xlpm.Dy,_xlfn.XLOOKUP(TRUE,(AT13:AT$47&lt;&gt;""),AT13:AT$47,_xlpm.Fundo,,1),
_xlpm.Xy,$N12, _xlpm.Yy,PRODUCT(SUM(_xlpm.Dy,-_xlpm.Cy),1/SUM(_xlpm.By,-_xlpm.Ay))*SUM(_xlpm.Xy,-_xlpm.Ay)+_xlpm.Cy,
_xlfn.IFS(IFERROR(ISODD(_xlpm.Borda),FALSE),_xlpm.Yy,
       IFERROR(ISEVEN(_xlpm.Borda),     FALSE),_xlpm.Yx,
      TRUE,"")))</f>
        <v/>
      </c>
      <c r="AU60" s="120" cm="1">
        <f t="array" ref="AU60">IF(AU12&lt;&gt;"",AU12,
_xlfn.LET(_xlpm.Borda,
_xlfn.IFS(
AND(COUNT(_xlfn._xlws.FILTER($F$3:$F$15,$F$3:$F$15=AU$51))&gt;=2,
    _xlfn.MAXIFS($G$3:$G$15,$F$3:$F$15,AU$51)&gt;=$N60, _xlfn.MINIFS($G$3:$G$15,$F$3:$F$15,AU$51)&lt;=$N60),1,
AND(COUNT(_xlfn._xlws.FILTER($G$3:$G$15,$G$3:$G$15=$N60))&gt;=2,
    _xlfn.MAXIFS($F$3:$F$15,$G$3:$G$15,$N60)&gt;=AU$51, _xlfn.MINIFS($F$3:$F$15,$G$3:$G$15,$N60)&lt;=AU$51),2,
OR(COUNT(_xlfn._xlws.FILTER($F$16:$F$23,($F$16:$F$23=AU$51)*($G$16:$G$23=$N60)))=1,
        ISODD(COUNT(_xlfn._xlws.SORT(_xlfn._xlws.FILTER($G$16:$G$23,($F$16:$F$23=AU$51)*($G$16:$G$23&lt;=$N60)))))),3,
OR(COUNT(_xlfn._xlws.FILTER($F$16:$F$23,($F$16:$F$23=AU$51)*($G$16:$G$23=$N60)))=1,
        ISODD(COUNT(_xlfn._xlws.SORT(_xlfn._xlws.FILTER($F$16:$F$23,($G$16:$G$23=$N60)*($F$16:$F$23&lt;=AU$51)))))),4),
_xlpm.Fundo,$L$8,
_xlpm.Ax,_xlfn.XLOOKUP(TRUE,($O12:AT12&lt;&gt;""),$O$3:AT$3,_xlpm.Fundo,,-1),
_xlpm.Bx,_xlfn.XLOOKUP(TRUE,($AZ12:BA12&lt;&gt;""),$AZ$3:BA$3,_xlpm.Fundo,,1),
_xlpm.Cx,_xlfn.XLOOKUP(TRUE,($O12:AT12&lt;&gt;""),$O12:AT12,_xlpm.Fundo,,-1),
_xlpm.Dx,_xlfn.XLOOKUP(TRUE,($AZ12:BA12&lt;&gt;""),$AZ12:BA12,_xlpm.Fundo,,1),
_xlpm.Xx,AU$3, _xlpm.Yx,PRODUCT(SUM(_xlpm.Dx,-_xlpm.Cx),1/SUM(_xlpm.Bx,-_xlpm.Ax))*SUM(_xlpm.Xx,-_xlpm.Ax)+_xlpm.Cx,
_xlpm.Ay,_xlfn.XLOOKUP(TRUE,(AU$4:AU11&lt;&gt;""),$N$4:$N11,_xlpm.Fundo,,-1),
_xlpm.By,_xlfn.XLOOKUP(TRUE,(AU13:AU$47&lt;&gt;""),$N13:$N$47,_xlpm.Fundo,,1),
_xlpm.Cy,_xlfn.XLOOKUP(TRUE,(AU$4:AU11&lt;&gt;""),AU$4:AU11,_xlpm.Fundo,,-1),
_xlpm.Dy,_xlfn.XLOOKUP(TRUE,(AU13:AU$47&lt;&gt;""),AU13:AU$47,_xlpm.Fundo,,1),
_xlpm.Xy,$N12, _xlpm.Yy,PRODUCT(SUM(_xlpm.Dy,-_xlpm.Cy),1/SUM(_xlpm.By,-_xlpm.Ay))*SUM(_xlpm.Xy,-_xlpm.Ay)+_xlpm.Cy,
_xlfn.IFS(IFERROR(ISODD(_xlpm.Borda),FALSE),_xlpm.Yy,
       IFERROR(ISEVEN(_xlpm.Borda),     FALSE),_xlpm.Yx,
      TRUE,"")))</f>
        <v>0</v>
      </c>
      <c r="AV60" s="120" cm="1">
        <f t="array" ref="AV60">IF(AV12&lt;&gt;"",AV12,
_xlfn.LET(_xlpm.Borda,
_xlfn.IFS(
AND(COUNT(_xlfn._xlws.FILTER($F$3:$F$15,$F$3:$F$15=AV$51))&gt;=2,
    _xlfn.MAXIFS($G$3:$G$15,$F$3:$F$15,AV$51)&gt;=$N60, _xlfn.MINIFS($G$3:$G$15,$F$3:$F$15,AV$51)&lt;=$N60),1,
AND(COUNT(_xlfn._xlws.FILTER($G$3:$G$15,$G$3:$G$15=$N60))&gt;=2,
    _xlfn.MAXIFS($F$3:$F$15,$G$3:$G$15,$N60)&gt;=AV$51, _xlfn.MINIFS($F$3:$F$15,$G$3:$G$15,$N60)&lt;=AV$51),2,
OR(COUNT(_xlfn._xlws.FILTER($F$16:$F$23,($F$16:$F$23=AV$51)*($G$16:$G$23=$N60)))=1,
        ISODD(COUNT(_xlfn._xlws.SORT(_xlfn._xlws.FILTER($G$16:$G$23,($F$16:$F$23=AV$51)*($G$16:$G$23&lt;=$N60)))))),3,
OR(COUNT(_xlfn._xlws.FILTER($F$16:$F$23,($F$16:$F$23=AV$51)*($G$16:$G$23=$N60)))=1,
        ISODD(COUNT(_xlfn._xlws.SORT(_xlfn._xlws.FILTER($F$16:$F$23,($G$16:$G$23=$N60)*($F$16:$F$23&lt;=AV$51)))))),4),
_xlpm.Fundo,$L$8,
_xlpm.Ax,_xlfn.XLOOKUP(TRUE,($O12:AU12&lt;&gt;""),$O$3:AU$3,_xlpm.Fundo,,-1),
_xlpm.Bx,_xlfn.XLOOKUP(TRUE,($AZ12:BB12&lt;&gt;""),$AZ$3:BB$3,_xlpm.Fundo,,1),
_xlpm.Cx,_xlfn.XLOOKUP(TRUE,($O12:AU12&lt;&gt;""),$O12:AU12,_xlpm.Fundo,,-1),
_xlpm.Dx,_xlfn.XLOOKUP(TRUE,($AZ12:BB12&lt;&gt;""),$AZ12:BB12,_xlpm.Fundo,,1),
_xlpm.Xx,AV$3, _xlpm.Yx,PRODUCT(SUM(_xlpm.Dx,-_xlpm.Cx),1/SUM(_xlpm.Bx,-_xlpm.Ax))*SUM(_xlpm.Xx,-_xlpm.Ax)+_xlpm.Cx,
_xlpm.Ay,_xlfn.XLOOKUP(TRUE,(AV$4:AV11&lt;&gt;""),$N$4:$N11,_xlpm.Fundo,,-1),
_xlpm.By,_xlfn.XLOOKUP(TRUE,(AV13:AV$47&lt;&gt;""),$N13:$N$47,_xlpm.Fundo,,1),
_xlpm.Cy,_xlfn.XLOOKUP(TRUE,(AV$4:AV11&lt;&gt;""),AV$4:AV11,_xlpm.Fundo,,-1),
_xlpm.Dy,_xlfn.XLOOKUP(TRUE,(AV13:AV$47&lt;&gt;""),AV13:AV$47,_xlpm.Fundo,,1),
_xlpm.Xy,$N12, _xlpm.Yy,PRODUCT(SUM(_xlpm.Dy,-_xlpm.Cy),1/SUM(_xlpm.By,-_xlpm.Ay))*SUM(_xlpm.Xy,-_xlpm.Ay)+_xlpm.Cy,
_xlfn.IFS(IFERROR(ISODD(_xlpm.Borda),FALSE),_xlpm.Yy,
       IFERROR(ISEVEN(_xlpm.Borda),     FALSE),_xlpm.Yx,
      TRUE,"")))</f>
        <v>-9</v>
      </c>
      <c r="AW60" s="120" cm="1">
        <f t="array" ref="AW60">IF(AW12&lt;&gt;"",AW12,
_xlfn.LET(_xlpm.Borda,
_xlfn.IFS(
AND(COUNT(_xlfn._xlws.FILTER($F$3:$F$15,$F$3:$F$15=AW$51))&gt;=2,
    _xlfn.MAXIFS($G$3:$G$15,$F$3:$F$15,AW$51)&gt;=$N60, _xlfn.MINIFS($G$3:$G$15,$F$3:$F$15,AW$51)&lt;=$N60),1,
AND(COUNT(_xlfn._xlws.FILTER($G$3:$G$15,$G$3:$G$15=$N60))&gt;=2,
    _xlfn.MAXIFS($F$3:$F$15,$G$3:$G$15,$N60)&gt;=AW$51, _xlfn.MINIFS($F$3:$F$15,$G$3:$G$15,$N60)&lt;=AW$51),2,
OR(COUNT(_xlfn._xlws.FILTER($F$16:$F$23,($F$16:$F$23=AW$51)*($G$16:$G$23=$N60)))=1,
        ISODD(COUNT(_xlfn._xlws.SORT(_xlfn._xlws.FILTER($G$16:$G$23,($F$16:$F$23=AW$51)*($G$16:$G$23&lt;=$N60)))))),3,
OR(COUNT(_xlfn._xlws.FILTER($F$16:$F$23,($F$16:$F$23=AW$51)*($G$16:$G$23=$N60)))=1,
        ISODD(COUNT(_xlfn._xlws.SORT(_xlfn._xlws.FILTER($F$16:$F$23,($G$16:$G$23=$N60)*($F$16:$F$23&lt;=AW$51)))))),4),
_xlpm.Fundo,$L$8,
_xlpm.Ax,_xlfn.XLOOKUP(TRUE,($O12:AV12&lt;&gt;""),$O$3:AV$3,_xlpm.Fundo,,-1),
_xlpm.Bx,_xlfn.XLOOKUP(TRUE,($AZ12:BC12&lt;&gt;""),$AZ$3:BC$3,_xlpm.Fundo,,1),
_xlpm.Cx,_xlfn.XLOOKUP(TRUE,($O12:AV12&lt;&gt;""),$O12:AV12,_xlpm.Fundo,,-1),
_xlpm.Dx,_xlfn.XLOOKUP(TRUE,($AZ12:BC12&lt;&gt;""),$AZ12:BC12,_xlpm.Fundo,,1),
_xlpm.Xx,AW$3, _xlpm.Yx,PRODUCT(SUM(_xlpm.Dx,-_xlpm.Cx),1/SUM(_xlpm.Bx,-_xlpm.Ax))*SUM(_xlpm.Xx,-_xlpm.Ax)+_xlpm.Cx,
_xlpm.Ay,_xlfn.XLOOKUP(TRUE,(AW$4:AW11&lt;&gt;""),$N$4:$N11,_xlpm.Fundo,,-1),
_xlpm.By,_xlfn.XLOOKUP(TRUE,(AW13:AW$47&lt;&gt;""),$N13:$N$47,_xlpm.Fundo,,1),
_xlpm.Cy,_xlfn.XLOOKUP(TRUE,(AW$4:AW11&lt;&gt;""),AW$4:AW11,_xlpm.Fundo,,-1),
_xlpm.Dy,_xlfn.XLOOKUP(TRUE,(AW13:AW$47&lt;&gt;""),AW13:AW$47,_xlpm.Fundo,,1),
_xlpm.Xy,$N12, _xlpm.Yy,PRODUCT(SUM(_xlpm.Dy,-_xlpm.Cy),1/SUM(_xlpm.By,-_xlpm.Ay))*SUM(_xlpm.Xy,-_xlpm.Ay)+_xlpm.Cy,
_xlfn.IFS(IFERROR(ISODD(_xlpm.Borda),FALSE),_xlpm.Yy,
       IFERROR(ISEVEN(_xlpm.Borda),     FALSE),_xlpm.Yx,
      TRUE,"")))</f>
        <v>-9</v>
      </c>
      <c r="AX60" s="98"/>
      <c r="AY60" s="98"/>
      <c r="AZ60" s="77"/>
      <c r="BA60" s="77"/>
      <c r="BB60" s="77"/>
      <c r="BC60" s="77"/>
      <c r="BD60" s="77"/>
      <c r="BE60" s="77"/>
      <c r="BF60" s="77"/>
      <c r="BG60" s="77"/>
      <c r="BH60" s="77"/>
    </row>
    <row r="61" spans="2:60" ht="20.100000000000001" customHeight="1" x14ac:dyDescent="0.3">
      <c r="B61" s="81" t="s">
        <v>524</v>
      </c>
      <c r="C61" s="17">
        <f t="shared" si="1"/>
        <v>42.9754</v>
      </c>
      <c r="D61" s="18">
        <f t="shared" si="1"/>
        <v>106.82089999999999</v>
      </c>
      <c r="E61" s="64">
        <f t="shared" si="1"/>
        <v>-9</v>
      </c>
      <c r="F61" s="17">
        <f t="shared" si="2"/>
        <v>-0.05</v>
      </c>
      <c r="G61" s="18">
        <f t="shared" si="3"/>
        <v>1.77</v>
      </c>
      <c r="H61" s="19">
        <f t="shared" si="4"/>
        <v>-9</v>
      </c>
      <c r="I61" s="8" t="str" cm="1">
        <f t="array" ref="I61">_xlfn.CONCAT(ROUND(F61:H61,2)&amp;", ")</f>
        <v xml:space="preserve">-0.05, 1.77, -9, </v>
      </c>
      <c r="J61" s="8"/>
      <c r="L61"/>
      <c r="N61" s="31">
        <v>12.9</v>
      </c>
      <c r="O61" s="15"/>
      <c r="P61" s="120" cm="1">
        <f t="array" ref="P61">IF(P13&lt;&gt;"",P13,
_xlfn.LET(_xlpm.Borda,
_xlfn.IFS(
AND(COUNT(_xlfn._xlws.FILTER($F$3:$F$15,$F$3:$F$15=P$51))&gt;=2,
    _xlfn.MAXIFS($G$3:$G$15,$F$3:$F$15,P$51)&gt;=$N61, _xlfn.MINIFS($G$3:$G$15,$F$3:$F$15,P$51)&lt;=$N61),1,
AND(COUNT(_xlfn._xlws.FILTER($G$3:$G$15,$G$3:$G$15=$N61))&gt;=2,
    _xlfn.MAXIFS($F$3:$F$15,$G$3:$G$15,$N61)&gt;=P$51, _xlfn.MINIFS($F$3:$F$15,$G$3:$G$15,$N61)&lt;=P$51),2,
OR(COUNT(_xlfn._xlws.FILTER($F$16:$F$23,($F$16:$F$23=P$51)*($G$16:$G$23=$N61)))=1,
        ISODD(COUNT(_xlfn._xlws.SORT(_xlfn._xlws.FILTER($G$16:$G$23,($F$16:$F$23=P$51)*($G$16:$G$23&lt;=$N61)))))),3,
OR(COUNT(_xlfn._xlws.FILTER($F$16:$F$23,($F$16:$F$23=P$51)*($G$16:$G$23=$N61)))=1,
        ISODD(COUNT(_xlfn._xlws.SORT(_xlfn._xlws.FILTER($F$16:$F$23,($G$16:$G$23=$N61)*($F$16:$F$23&lt;=P$51)))))),4),
_xlpm.Fundo,$L$8,
_xlpm.Ax,_xlfn.XLOOKUP(TRUE,($O13:O13&lt;&gt;""),$O$3:O$3,_xlpm.Fundo,,-1),
_xlpm.Bx,_xlfn.XLOOKUP(TRUE,(Q13:$AZ13&lt;&gt;""),Q$3:$AZ$3,_xlpm.Fundo,,1),
_xlpm.Cx,_xlfn.XLOOKUP(TRUE,($O13:O13&lt;&gt;""),$O13:O13,_xlpm.Fundo,,-1),
_xlpm.Dx,_xlfn.XLOOKUP(TRUE,(Q13:$AZ13&lt;&gt;""),Q13:$AZ13,_xlpm.Fundo,,1),
_xlpm.Xx,P$3, _xlpm.Yx,PRODUCT(SUM(_xlpm.Dx,-_xlpm.Cx),1/SUM(_xlpm.Bx,-_xlpm.Ax))*SUM(_xlpm.Xx,-_xlpm.Ax)+_xlpm.Cx,
_xlpm.Ay,_xlfn.XLOOKUP(TRUE,(P$4:P12&lt;&gt;""),$N$4:$N12,_xlpm.Fundo,,-1),
_xlpm.By,_xlfn.XLOOKUP(TRUE,(P14:P$47&lt;&gt;""),$N14:$N$47,_xlpm.Fundo,,1),
_xlpm.Cy,_xlfn.XLOOKUP(TRUE,(P$4:P12&lt;&gt;""),P$4:P12,_xlpm.Fundo,,-1),
_xlpm.Dy,_xlfn.XLOOKUP(TRUE,(P14:P$47&lt;&gt;""),P14:P$47,_xlpm.Fundo,,1),
_xlpm.Xy,$N13, _xlpm.Yy,PRODUCT(SUM(_xlpm.Dy,-_xlpm.Cy),1/SUM(_xlpm.By,-_xlpm.Ay))*SUM(_xlpm.Xy,-_xlpm.Ay)+_xlpm.Cy,
_xlfn.IFS(IFERROR(ISODD(_xlpm.Borda),FALSE),_xlpm.Yy,
       IFERROR(ISEVEN(_xlpm.Borda),     FALSE),_xlpm.Yx,
      TRUE,"")))</f>
        <v>-9</v>
      </c>
      <c r="Q61" s="120" cm="1">
        <f t="array" ref="Q61">IF(Q13&lt;&gt;"",Q13,
_xlfn.LET(_xlpm.Borda,
_xlfn.IFS(
AND(COUNT(_xlfn._xlws.FILTER($F$3:$F$15,$F$3:$F$15=Q$51))&gt;=2,
    _xlfn.MAXIFS($G$3:$G$15,$F$3:$F$15,Q$51)&gt;=$N61, _xlfn.MINIFS($G$3:$G$15,$F$3:$F$15,Q$51)&lt;=$N61),1,
AND(COUNT(_xlfn._xlws.FILTER($G$3:$G$15,$G$3:$G$15=$N61))&gt;=2,
    _xlfn.MAXIFS($F$3:$F$15,$G$3:$G$15,$N61)&gt;=Q$51, _xlfn.MINIFS($F$3:$F$15,$G$3:$G$15,$N61)&lt;=Q$51),2,
OR(COUNT(_xlfn._xlws.FILTER($F$16:$F$23,($F$16:$F$23=Q$51)*($G$16:$G$23=$N61)))=1,
        ISODD(COUNT(_xlfn._xlws.SORT(_xlfn._xlws.FILTER($G$16:$G$23,($F$16:$F$23=Q$51)*($G$16:$G$23&lt;=$N61)))))),3,
OR(COUNT(_xlfn._xlws.FILTER($F$16:$F$23,($F$16:$F$23=Q$51)*($G$16:$G$23=$N61)))=1,
        ISODD(COUNT(_xlfn._xlws.SORT(_xlfn._xlws.FILTER($F$16:$F$23,($G$16:$G$23=$N61)*($F$16:$F$23&lt;=Q$51)))))),4),
_xlpm.Fundo,$L$8,
_xlpm.Ax,_xlfn.XLOOKUP(TRUE,($O13:P13&lt;&gt;""),$O$3:P$3,_xlpm.Fundo,,-1),
_xlpm.Bx,_xlfn.XLOOKUP(TRUE,(R13:$AZ13&lt;&gt;""),R$3:$AZ$3,_xlpm.Fundo,,1),
_xlpm.Cx,_xlfn.XLOOKUP(TRUE,($O13:P13&lt;&gt;""),$O13:P13,_xlpm.Fundo,,-1),
_xlpm.Dx,_xlfn.XLOOKUP(TRUE,(R13:$AZ13&lt;&gt;""),R13:$AZ13,_xlpm.Fundo,,1),
_xlpm.Xx,Q$3, _xlpm.Yx,PRODUCT(SUM(_xlpm.Dx,-_xlpm.Cx),1/SUM(_xlpm.Bx,-_xlpm.Ax))*SUM(_xlpm.Xx,-_xlpm.Ax)+_xlpm.Cx,
_xlpm.Ay,_xlfn.XLOOKUP(TRUE,(Q$4:Q12&lt;&gt;""),$N$4:$N12,_xlpm.Fundo,,-1),
_xlpm.By,_xlfn.XLOOKUP(TRUE,(Q14:Q$47&lt;&gt;""),$N14:$N$47,_xlpm.Fundo,,1),
_xlpm.Cy,_xlfn.XLOOKUP(TRUE,(Q$4:Q12&lt;&gt;""),Q$4:Q12,_xlpm.Fundo,,-1),
_xlpm.Dy,_xlfn.XLOOKUP(TRUE,(Q14:Q$47&lt;&gt;""),Q14:Q$47,_xlpm.Fundo,,1),
_xlpm.Xy,$N13, _xlpm.Yy,PRODUCT(SUM(_xlpm.Dy,-_xlpm.Cy),1/SUM(_xlpm.By,-_xlpm.Ay))*SUM(_xlpm.Xy,-_xlpm.Ay)+_xlpm.Cy,
_xlfn.IFS(IFERROR(ISODD(_xlpm.Borda),FALSE),_xlpm.Yy,
       IFERROR(ISEVEN(_xlpm.Borda),     FALSE),_xlpm.Yx,
      TRUE,"")))</f>
        <v>-9</v>
      </c>
      <c r="R61" s="120" cm="1">
        <f t="array" ref="R61">IF(R13&lt;&gt;"",R13,
_xlfn.LET(_xlpm.Borda,
_xlfn.IFS(
AND(COUNT(_xlfn._xlws.FILTER($F$3:$F$15,$F$3:$F$15=R$51))&gt;=2,
    _xlfn.MAXIFS($G$3:$G$15,$F$3:$F$15,R$51)&gt;=$N61, _xlfn.MINIFS($G$3:$G$15,$F$3:$F$15,R$51)&lt;=$N61),1,
AND(COUNT(_xlfn._xlws.FILTER($G$3:$G$15,$G$3:$G$15=$N61))&gt;=2,
    _xlfn.MAXIFS($F$3:$F$15,$G$3:$G$15,$N61)&gt;=R$51, _xlfn.MINIFS($F$3:$F$15,$G$3:$G$15,$N61)&lt;=R$51),2,
OR(COUNT(_xlfn._xlws.FILTER($F$16:$F$23,($F$16:$F$23=R$51)*($G$16:$G$23=$N61)))=1,
        ISODD(COUNT(_xlfn._xlws.SORT(_xlfn._xlws.FILTER($G$16:$G$23,($F$16:$F$23=R$51)*($G$16:$G$23&lt;=$N61)))))),3,
OR(COUNT(_xlfn._xlws.FILTER($F$16:$F$23,($F$16:$F$23=R$51)*($G$16:$G$23=$N61)))=1,
        ISODD(COUNT(_xlfn._xlws.SORT(_xlfn._xlws.FILTER($F$16:$F$23,($G$16:$G$23=$N61)*($F$16:$F$23&lt;=R$51)))))),4),
_xlpm.Fundo,$L$8,
_xlpm.Ax,_xlfn.XLOOKUP(TRUE,($O13:Q13&lt;&gt;""),$O$3:Q$3,_xlpm.Fundo,,-1),
_xlpm.Bx,_xlfn.XLOOKUP(TRUE,(S13:$AZ13&lt;&gt;""),S$3:$AZ$3,_xlpm.Fundo,,1),
_xlpm.Cx,_xlfn.XLOOKUP(TRUE,($O13:Q13&lt;&gt;""),$O13:Q13,_xlpm.Fundo,,-1),
_xlpm.Dx,_xlfn.XLOOKUP(TRUE,(S13:$AZ13&lt;&gt;""),S13:$AZ13,_xlpm.Fundo,,1),
_xlpm.Xx,R$3, _xlpm.Yx,PRODUCT(SUM(_xlpm.Dx,-_xlpm.Cx),1/SUM(_xlpm.Bx,-_xlpm.Ax))*SUM(_xlpm.Xx,-_xlpm.Ax)+_xlpm.Cx,
_xlpm.Ay,_xlfn.XLOOKUP(TRUE,(R$4:R12&lt;&gt;""),$N$4:$N12,_xlpm.Fundo,,-1),
_xlpm.By,_xlfn.XLOOKUP(TRUE,(R14:R$47&lt;&gt;""),$N14:$N$47,_xlpm.Fundo,,1),
_xlpm.Cy,_xlfn.XLOOKUP(TRUE,(R$4:R12&lt;&gt;""),R$4:R12,_xlpm.Fundo,,-1),
_xlpm.Dy,_xlfn.XLOOKUP(TRUE,(R14:R$47&lt;&gt;""),R14:R$47,_xlpm.Fundo,,1),
_xlpm.Xy,$N13, _xlpm.Yy,PRODUCT(SUM(_xlpm.Dy,-_xlpm.Cy),1/SUM(_xlpm.By,-_xlpm.Ay))*SUM(_xlpm.Xy,-_xlpm.Ay)+_xlpm.Cy,
_xlfn.IFS(IFERROR(ISODD(_xlpm.Borda),FALSE),_xlpm.Yy,
       IFERROR(ISEVEN(_xlpm.Borda),     FALSE),_xlpm.Yx,
      TRUE,"")))</f>
        <v>0.6</v>
      </c>
      <c r="S61" s="120" t="str" cm="1">
        <f t="array" ref="S61">IF(S13&lt;&gt;"",S13,
_xlfn.LET(_xlpm.Borda,
_xlfn.IFS(
AND(COUNT(_xlfn._xlws.FILTER($F$3:$F$15,$F$3:$F$15=S$51))&gt;=2,
    _xlfn.MAXIFS($G$3:$G$15,$F$3:$F$15,S$51)&gt;=$N61, _xlfn.MINIFS($G$3:$G$15,$F$3:$F$15,S$51)&lt;=$N61),1,
AND(COUNT(_xlfn._xlws.FILTER($G$3:$G$15,$G$3:$G$15=$N61))&gt;=2,
    _xlfn.MAXIFS($F$3:$F$15,$G$3:$G$15,$N61)&gt;=S$51, _xlfn.MINIFS($F$3:$F$15,$G$3:$G$15,$N61)&lt;=S$51),2,
OR(COUNT(_xlfn._xlws.FILTER($F$16:$F$23,($F$16:$F$23=S$51)*($G$16:$G$23=$N61)))=1,
        ISODD(COUNT(_xlfn._xlws.SORT(_xlfn._xlws.FILTER($G$16:$G$23,($F$16:$F$23=S$51)*($G$16:$G$23&lt;=$N61)))))),3,
OR(COUNT(_xlfn._xlws.FILTER($F$16:$F$23,($F$16:$F$23=S$51)*($G$16:$G$23=$N61)))=1,
        ISODD(COUNT(_xlfn._xlws.SORT(_xlfn._xlws.FILTER($F$16:$F$23,($G$16:$G$23=$N61)*($F$16:$F$23&lt;=S$51)))))),4),
_xlpm.Fundo,$L$8,
_xlpm.Ax,_xlfn.XLOOKUP(TRUE,($O13:R13&lt;&gt;""),$O$3:R$3,_xlpm.Fundo,,-1),
_xlpm.Bx,_xlfn.XLOOKUP(TRUE,(T13:$AZ13&lt;&gt;""),T$3:$AZ$3,_xlpm.Fundo,,1),
_xlpm.Cx,_xlfn.XLOOKUP(TRUE,($O13:R13&lt;&gt;""),$O13:R13,_xlpm.Fundo,,-1),
_xlpm.Dx,_xlfn.XLOOKUP(TRUE,(T13:$AZ13&lt;&gt;""),T13:$AZ13,_xlpm.Fundo,,1),
_xlpm.Xx,S$3, _xlpm.Yx,PRODUCT(SUM(_xlpm.Dx,-_xlpm.Cx),1/SUM(_xlpm.Bx,-_xlpm.Ax))*SUM(_xlpm.Xx,-_xlpm.Ax)+_xlpm.Cx,
_xlpm.Ay,_xlfn.XLOOKUP(TRUE,(S$4:S12&lt;&gt;""),$N$4:$N12,_xlpm.Fundo,,-1),
_xlpm.By,_xlfn.XLOOKUP(TRUE,(S14:S$47&lt;&gt;""),$N14:$N$47,_xlpm.Fundo,,1),
_xlpm.Cy,_xlfn.XLOOKUP(TRUE,(S$4:S12&lt;&gt;""),S$4:S12,_xlpm.Fundo,,-1),
_xlpm.Dy,_xlfn.XLOOKUP(TRUE,(S14:S$47&lt;&gt;""),S14:S$47,_xlpm.Fundo,,1),
_xlpm.Xy,$N13, _xlpm.Yy,PRODUCT(SUM(_xlpm.Dy,-_xlpm.Cy),1/SUM(_xlpm.By,-_xlpm.Ay))*SUM(_xlpm.Xy,-_xlpm.Ay)+_xlpm.Cy,
_xlfn.IFS(IFERROR(ISODD(_xlpm.Borda),FALSE),_xlpm.Yy,
       IFERROR(ISEVEN(_xlpm.Borda),     FALSE),_xlpm.Yx,
      TRUE,"")))</f>
        <v/>
      </c>
      <c r="T61" s="120" cm="1">
        <f t="array" ref="T61">IF(T13&lt;&gt;"",T13,
_xlfn.LET(_xlpm.Borda,
_xlfn.IFS(
AND(COUNT(_xlfn._xlws.FILTER($F$3:$F$15,$F$3:$F$15=T$51))&gt;=2,
    _xlfn.MAXIFS($G$3:$G$15,$F$3:$F$15,T$51)&gt;=$N61, _xlfn.MINIFS($G$3:$G$15,$F$3:$F$15,T$51)&lt;=$N61),1,
AND(COUNT(_xlfn._xlws.FILTER($G$3:$G$15,$G$3:$G$15=$N61))&gt;=2,
    _xlfn.MAXIFS($F$3:$F$15,$G$3:$G$15,$N61)&gt;=T$51, _xlfn.MINIFS($F$3:$F$15,$G$3:$G$15,$N61)&lt;=T$51),2,
OR(COUNT(_xlfn._xlws.FILTER($F$16:$F$23,($F$16:$F$23=T$51)*($G$16:$G$23=$N61)))=1,
        ISODD(COUNT(_xlfn._xlws.SORT(_xlfn._xlws.FILTER($G$16:$G$23,($F$16:$F$23=T$51)*($G$16:$G$23&lt;=$N61)))))),3,
OR(COUNT(_xlfn._xlws.FILTER($F$16:$F$23,($F$16:$F$23=T$51)*($G$16:$G$23=$N61)))=1,
        ISODD(COUNT(_xlfn._xlws.SORT(_xlfn._xlws.FILTER($F$16:$F$23,($G$16:$G$23=$N61)*($F$16:$F$23&lt;=T$51)))))),4),
_xlpm.Fundo,$L$8,
_xlpm.Ax,_xlfn.XLOOKUP(TRUE,($O13:S13&lt;&gt;""),$O$3:S$3,_xlpm.Fundo,,-1),
_xlpm.Bx,_xlfn.XLOOKUP(TRUE,(U13:$AZ13&lt;&gt;""),U$3:$AZ$3,_xlpm.Fundo,,1),
_xlpm.Cx,_xlfn.XLOOKUP(TRUE,($O13:S13&lt;&gt;""),$O13:S13,_xlpm.Fundo,,-1),
_xlpm.Dx,_xlfn.XLOOKUP(TRUE,(U13:$AZ13&lt;&gt;""),U13:$AZ13,_xlpm.Fundo,,1),
_xlpm.Xx,T$3, _xlpm.Yx,PRODUCT(SUM(_xlpm.Dx,-_xlpm.Cx),1/SUM(_xlpm.Bx,-_xlpm.Ax))*SUM(_xlpm.Xx,-_xlpm.Ax)+_xlpm.Cx,
_xlpm.Ay,_xlfn.XLOOKUP(TRUE,(T$4:T12&lt;&gt;""),$N$4:$N12,_xlpm.Fundo,,-1),
_xlpm.By,_xlfn.XLOOKUP(TRUE,(T14:T$47&lt;&gt;""),$N14:$N$47,_xlpm.Fundo,,1),
_xlpm.Cy,_xlfn.XLOOKUP(TRUE,(T$4:T12&lt;&gt;""),T$4:T12,_xlpm.Fundo,,-1),
_xlpm.Dy,_xlfn.XLOOKUP(TRUE,(T14:T$47&lt;&gt;""),T14:T$47,_xlpm.Fundo,,1),
_xlpm.Xy,$N13, _xlpm.Yy,PRODUCT(SUM(_xlpm.Dy,-_xlpm.Cy),1/SUM(_xlpm.By,-_xlpm.Ay))*SUM(_xlpm.Xy,-_xlpm.Ay)+_xlpm.Cy,
_xlfn.IFS(IFERROR(ISODD(_xlpm.Borda),FALSE),_xlpm.Yy,
       IFERROR(ISEVEN(_xlpm.Borda),     FALSE),_xlpm.Yx,
      TRUE,"")))</f>
        <v>-1</v>
      </c>
      <c r="U61" s="120" t="str" cm="1">
        <f t="array" ref="U61">IF(U13&lt;&gt;"",U13,
_xlfn.LET(_xlpm.Borda,
_xlfn.IFS(
AND(COUNT(_xlfn._xlws.FILTER($F$3:$F$15,$F$3:$F$15=U$51))&gt;=2,
    _xlfn.MAXIFS($G$3:$G$15,$F$3:$F$15,U$51)&gt;=$N61, _xlfn.MINIFS($G$3:$G$15,$F$3:$F$15,U$51)&lt;=$N61),1,
AND(COUNT(_xlfn._xlws.FILTER($G$3:$G$15,$G$3:$G$15=$N61))&gt;=2,
    _xlfn.MAXIFS($F$3:$F$15,$G$3:$G$15,$N61)&gt;=U$51, _xlfn.MINIFS($F$3:$F$15,$G$3:$G$15,$N61)&lt;=U$51),2,
OR(COUNT(_xlfn._xlws.FILTER($F$16:$F$23,($F$16:$F$23=U$51)*($G$16:$G$23=$N61)))=1,
        ISODD(COUNT(_xlfn._xlws.SORT(_xlfn._xlws.FILTER($G$16:$G$23,($F$16:$F$23=U$51)*($G$16:$G$23&lt;=$N61)))))),3,
OR(COUNT(_xlfn._xlws.FILTER($F$16:$F$23,($F$16:$F$23=U$51)*($G$16:$G$23=$N61)))=1,
        ISODD(COUNT(_xlfn._xlws.SORT(_xlfn._xlws.FILTER($F$16:$F$23,($G$16:$G$23=$N61)*($F$16:$F$23&lt;=U$51)))))),4),
_xlpm.Fundo,$L$8,
_xlpm.Ax,_xlfn.XLOOKUP(TRUE,($O13:T13&lt;&gt;""),$O$3:T$3,_xlpm.Fundo,,-1),
_xlpm.Bx,_xlfn.XLOOKUP(TRUE,(V13:$AZ13&lt;&gt;""),V$3:$AZ$3,_xlpm.Fundo,,1),
_xlpm.Cx,_xlfn.XLOOKUP(TRUE,($O13:T13&lt;&gt;""),$O13:T13,_xlpm.Fundo,,-1),
_xlpm.Dx,_xlfn.XLOOKUP(TRUE,(V13:$AZ13&lt;&gt;""),V13:$AZ13,_xlpm.Fundo,,1),
_xlpm.Xx,U$3, _xlpm.Yx,PRODUCT(SUM(_xlpm.Dx,-_xlpm.Cx),1/SUM(_xlpm.Bx,-_xlpm.Ax))*SUM(_xlpm.Xx,-_xlpm.Ax)+_xlpm.Cx,
_xlpm.Ay,_xlfn.XLOOKUP(TRUE,(U$4:U12&lt;&gt;""),$N$4:$N12,_xlpm.Fundo,,-1),
_xlpm.By,_xlfn.XLOOKUP(TRUE,(U14:U$47&lt;&gt;""),$N14:$N$47,_xlpm.Fundo,,1),
_xlpm.Cy,_xlfn.XLOOKUP(TRUE,(U$4:U12&lt;&gt;""),U$4:U12,_xlpm.Fundo,,-1),
_xlpm.Dy,_xlfn.XLOOKUP(TRUE,(U14:U$47&lt;&gt;""),U14:U$47,_xlpm.Fundo,,1),
_xlpm.Xy,$N13, _xlpm.Yy,PRODUCT(SUM(_xlpm.Dy,-_xlpm.Cy),1/SUM(_xlpm.By,-_xlpm.Ay))*SUM(_xlpm.Xy,-_xlpm.Ay)+_xlpm.Cy,
_xlfn.IFS(IFERROR(ISODD(_xlpm.Borda),FALSE),_xlpm.Yy,
       IFERROR(ISEVEN(_xlpm.Borda),     FALSE),_xlpm.Yx,
      TRUE,"")))</f>
        <v/>
      </c>
      <c r="V61" s="120" t="str" cm="1">
        <f t="array" ref="V61">IF(V13&lt;&gt;"",V13,
_xlfn.LET(_xlpm.Borda,
_xlfn.IFS(
AND(COUNT(_xlfn._xlws.FILTER($F$3:$F$15,$F$3:$F$15=V$51))&gt;=2,
    _xlfn.MAXIFS($G$3:$G$15,$F$3:$F$15,V$51)&gt;=$N61, _xlfn.MINIFS($G$3:$G$15,$F$3:$F$15,V$51)&lt;=$N61),1,
AND(COUNT(_xlfn._xlws.FILTER($G$3:$G$15,$G$3:$G$15=$N61))&gt;=2,
    _xlfn.MAXIFS($F$3:$F$15,$G$3:$G$15,$N61)&gt;=V$51, _xlfn.MINIFS($F$3:$F$15,$G$3:$G$15,$N61)&lt;=V$51),2,
OR(COUNT(_xlfn._xlws.FILTER($F$16:$F$23,($F$16:$F$23=V$51)*($G$16:$G$23=$N61)))=1,
        ISODD(COUNT(_xlfn._xlws.SORT(_xlfn._xlws.FILTER($G$16:$G$23,($F$16:$F$23=V$51)*($G$16:$G$23&lt;=$N61)))))),3,
OR(COUNT(_xlfn._xlws.FILTER($F$16:$F$23,($F$16:$F$23=V$51)*($G$16:$G$23=$N61)))=1,
        ISODD(COUNT(_xlfn._xlws.SORT(_xlfn._xlws.FILTER($F$16:$F$23,($G$16:$G$23=$N61)*($F$16:$F$23&lt;=V$51)))))),4),
_xlpm.Fundo,$L$8,
_xlpm.Ax,_xlfn.XLOOKUP(TRUE,($O13:U13&lt;&gt;""),$O$3:U$3,_xlpm.Fundo,,-1),
_xlpm.Bx,_xlfn.XLOOKUP(TRUE,(W13:$AZ13&lt;&gt;""),W$3:$AZ$3,_xlpm.Fundo,,1),
_xlpm.Cx,_xlfn.XLOOKUP(TRUE,($O13:U13&lt;&gt;""),$O13:U13,_xlpm.Fundo,,-1),
_xlpm.Dx,_xlfn.XLOOKUP(TRUE,(W13:$AZ13&lt;&gt;""),W13:$AZ13,_xlpm.Fundo,,1),
_xlpm.Xx,V$3, _xlpm.Yx,PRODUCT(SUM(_xlpm.Dx,-_xlpm.Cx),1/SUM(_xlpm.Bx,-_xlpm.Ax))*SUM(_xlpm.Xx,-_xlpm.Ax)+_xlpm.Cx,
_xlpm.Ay,_xlfn.XLOOKUP(TRUE,(V$4:V12&lt;&gt;""),$N$4:$N12,_xlpm.Fundo,,-1),
_xlpm.By,_xlfn.XLOOKUP(TRUE,(V14:V$47&lt;&gt;""),$N14:$N$47,_xlpm.Fundo,,1),
_xlpm.Cy,_xlfn.XLOOKUP(TRUE,(V$4:V12&lt;&gt;""),V$4:V12,_xlpm.Fundo,,-1),
_xlpm.Dy,_xlfn.XLOOKUP(TRUE,(V14:V$47&lt;&gt;""),V14:V$47,_xlpm.Fundo,,1),
_xlpm.Xy,$N13, _xlpm.Yy,PRODUCT(SUM(_xlpm.Dy,-_xlpm.Cy),1/SUM(_xlpm.By,-_xlpm.Ay))*SUM(_xlpm.Xy,-_xlpm.Ay)+_xlpm.Cy,
_xlfn.IFS(IFERROR(ISODD(_xlpm.Borda),FALSE),_xlpm.Yy,
       IFERROR(ISEVEN(_xlpm.Borda),     FALSE),_xlpm.Yx,
      TRUE,"")))</f>
        <v/>
      </c>
      <c r="W61" s="120" t="str" cm="1">
        <f t="array" ref="W61">IF(W13&lt;&gt;"",W13,
_xlfn.LET(_xlpm.Borda,
_xlfn.IFS(
AND(COUNT(_xlfn._xlws.FILTER($F$3:$F$15,$F$3:$F$15=W$51))&gt;=2,
    _xlfn.MAXIFS($G$3:$G$15,$F$3:$F$15,W$51)&gt;=$N61, _xlfn.MINIFS($G$3:$G$15,$F$3:$F$15,W$51)&lt;=$N61),1,
AND(COUNT(_xlfn._xlws.FILTER($G$3:$G$15,$G$3:$G$15=$N61))&gt;=2,
    _xlfn.MAXIFS($F$3:$F$15,$G$3:$G$15,$N61)&gt;=W$51, _xlfn.MINIFS($F$3:$F$15,$G$3:$G$15,$N61)&lt;=W$51),2,
OR(COUNT(_xlfn._xlws.FILTER($F$16:$F$23,($F$16:$F$23=W$51)*($G$16:$G$23=$N61)))=1,
        ISODD(COUNT(_xlfn._xlws.SORT(_xlfn._xlws.FILTER($G$16:$G$23,($F$16:$F$23=W$51)*($G$16:$G$23&lt;=$N61)))))),3,
OR(COUNT(_xlfn._xlws.FILTER($F$16:$F$23,($F$16:$F$23=W$51)*($G$16:$G$23=$N61)))=1,
        ISODD(COUNT(_xlfn._xlws.SORT(_xlfn._xlws.FILTER($F$16:$F$23,($G$16:$G$23=$N61)*($F$16:$F$23&lt;=W$51)))))),4),
_xlpm.Fundo,$L$8,
_xlpm.Ax,_xlfn.XLOOKUP(TRUE,($O13:V13&lt;&gt;""),$O$3:V$3,_xlpm.Fundo,,-1),
_xlpm.Bx,_xlfn.XLOOKUP(TRUE,(X13:$AZ13&lt;&gt;""),X$3:$AZ$3,_xlpm.Fundo,,1),
_xlpm.Cx,_xlfn.XLOOKUP(TRUE,($O13:V13&lt;&gt;""),$O13:V13,_xlpm.Fundo,,-1),
_xlpm.Dx,_xlfn.XLOOKUP(TRUE,(X13:$AZ13&lt;&gt;""),X13:$AZ13,_xlpm.Fundo,,1),
_xlpm.Xx,W$3, _xlpm.Yx,PRODUCT(SUM(_xlpm.Dx,-_xlpm.Cx),1/SUM(_xlpm.Bx,-_xlpm.Ax))*SUM(_xlpm.Xx,-_xlpm.Ax)+_xlpm.Cx,
_xlpm.Ay,_xlfn.XLOOKUP(TRUE,(W$4:W12&lt;&gt;""),$N$4:$N12,_xlpm.Fundo,,-1),
_xlpm.By,_xlfn.XLOOKUP(TRUE,(W14:W$47&lt;&gt;""),$N14:$N$47,_xlpm.Fundo,,1),
_xlpm.Cy,_xlfn.XLOOKUP(TRUE,(W$4:W12&lt;&gt;""),W$4:W12,_xlpm.Fundo,,-1),
_xlpm.Dy,_xlfn.XLOOKUP(TRUE,(W14:W$47&lt;&gt;""),W14:W$47,_xlpm.Fundo,,1),
_xlpm.Xy,$N13, _xlpm.Yy,PRODUCT(SUM(_xlpm.Dy,-_xlpm.Cy),1/SUM(_xlpm.By,-_xlpm.Ay))*SUM(_xlpm.Xy,-_xlpm.Ay)+_xlpm.Cy,
_xlfn.IFS(IFERROR(ISODD(_xlpm.Borda),FALSE),_xlpm.Yy,
       IFERROR(ISEVEN(_xlpm.Borda),     FALSE),_xlpm.Yx,
      TRUE,"")))</f>
        <v/>
      </c>
      <c r="X61" s="120" cm="1">
        <f t="array" ref="X61">IF(X13&lt;&gt;"",X13,
_xlfn.LET(_xlpm.Borda,
_xlfn.IFS(
AND(COUNT(_xlfn._xlws.FILTER($F$3:$F$15,$F$3:$F$15=X$51))&gt;=2,
    _xlfn.MAXIFS($G$3:$G$15,$F$3:$F$15,X$51)&gt;=$N61, _xlfn.MINIFS($G$3:$G$15,$F$3:$F$15,X$51)&lt;=$N61),1,
AND(COUNT(_xlfn._xlws.FILTER($G$3:$G$15,$G$3:$G$15=$N61))&gt;=2,
    _xlfn.MAXIFS($F$3:$F$15,$G$3:$G$15,$N61)&gt;=X$51, _xlfn.MINIFS($F$3:$F$15,$G$3:$G$15,$N61)&lt;=X$51),2,
OR(COUNT(_xlfn._xlws.FILTER($F$16:$F$23,($F$16:$F$23=X$51)*($G$16:$G$23=$N61)))=1,
        ISODD(COUNT(_xlfn._xlws.SORT(_xlfn._xlws.FILTER($G$16:$G$23,($F$16:$F$23=X$51)*($G$16:$G$23&lt;=$N61)))))),3,
OR(COUNT(_xlfn._xlws.FILTER($F$16:$F$23,($F$16:$F$23=X$51)*($G$16:$G$23=$N61)))=1,
        ISODD(COUNT(_xlfn._xlws.SORT(_xlfn._xlws.FILTER($F$16:$F$23,($G$16:$G$23=$N61)*($F$16:$F$23&lt;=X$51)))))),4),
_xlpm.Fundo,$L$8,
_xlpm.Ax,_xlfn.XLOOKUP(TRUE,($O13:W13&lt;&gt;""),$O$3:W$3,_xlpm.Fundo,,-1),
_xlpm.Bx,_xlfn.XLOOKUP(TRUE,(Y13:$AZ13&lt;&gt;""),Y$3:$AZ$3,_xlpm.Fundo,,1),
_xlpm.Cx,_xlfn.XLOOKUP(TRUE,($O13:W13&lt;&gt;""),$O13:W13,_xlpm.Fundo,,-1),
_xlpm.Dx,_xlfn.XLOOKUP(TRUE,(Y13:$AZ13&lt;&gt;""),Y13:$AZ13,_xlpm.Fundo,,1),
_xlpm.Xx,X$3, _xlpm.Yx,PRODUCT(SUM(_xlpm.Dx,-_xlpm.Cx),1/SUM(_xlpm.Bx,-_xlpm.Ax))*SUM(_xlpm.Xx,-_xlpm.Ax)+_xlpm.Cx,
_xlpm.Ay,_xlfn.XLOOKUP(TRUE,(X$4:X12&lt;&gt;""),$N$4:$N12,_xlpm.Fundo,,-1),
_xlpm.By,_xlfn.XLOOKUP(TRUE,(X14:X$47&lt;&gt;""),$N14:$N$47,_xlpm.Fundo,,1),
_xlpm.Cy,_xlfn.XLOOKUP(TRUE,(X$4:X12&lt;&gt;""),X$4:X12,_xlpm.Fundo,,-1),
_xlpm.Dy,_xlfn.XLOOKUP(TRUE,(X14:X$47&lt;&gt;""),X14:X$47,_xlpm.Fundo,,1),
_xlpm.Xy,$N13, _xlpm.Yy,PRODUCT(SUM(_xlpm.Dy,-_xlpm.Cy),1/SUM(_xlpm.By,-_xlpm.Ay))*SUM(_xlpm.Xy,-_xlpm.Ay)+_xlpm.Cy,
_xlfn.IFS(IFERROR(ISODD(_xlpm.Borda),FALSE),_xlpm.Yy,
       IFERROR(ISEVEN(_xlpm.Borda),     FALSE),_xlpm.Yx,
      TRUE,"")))</f>
        <v>-1.3</v>
      </c>
      <c r="Y61" s="120" t="str" cm="1">
        <f t="array" ref="Y61">IF(Y13&lt;&gt;"",Y13,
_xlfn.LET(_xlpm.Borda,
_xlfn.IFS(
AND(COUNT(_xlfn._xlws.FILTER($F$3:$F$15,$F$3:$F$15=Y$51))&gt;=2,
    _xlfn.MAXIFS($G$3:$G$15,$F$3:$F$15,Y$51)&gt;=$N61, _xlfn.MINIFS($G$3:$G$15,$F$3:$F$15,Y$51)&lt;=$N61),1,
AND(COUNT(_xlfn._xlws.FILTER($G$3:$G$15,$G$3:$G$15=$N61))&gt;=2,
    _xlfn.MAXIFS($F$3:$F$15,$G$3:$G$15,$N61)&gt;=Y$51, _xlfn.MINIFS($F$3:$F$15,$G$3:$G$15,$N61)&lt;=Y$51),2,
OR(COUNT(_xlfn._xlws.FILTER($F$16:$F$23,($F$16:$F$23=Y$51)*($G$16:$G$23=$N61)))=1,
        ISODD(COUNT(_xlfn._xlws.SORT(_xlfn._xlws.FILTER($G$16:$G$23,($F$16:$F$23=Y$51)*($G$16:$G$23&lt;=$N61)))))),3,
OR(COUNT(_xlfn._xlws.FILTER($F$16:$F$23,($F$16:$F$23=Y$51)*($G$16:$G$23=$N61)))=1,
        ISODD(COUNT(_xlfn._xlws.SORT(_xlfn._xlws.FILTER($F$16:$F$23,($G$16:$G$23=$N61)*($F$16:$F$23&lt;=Y$51)))))),4),
_xlpm.Fundo,$L$8,
_xlpm.Ax,_xlfn.XLOOKUP(TRUE,($O13:X13&lt;&gt;""),$O$3:X$3,_xlpm.Fundo,,-1),
_xlpm.Bx,_xlfn.XLOOKUP(TRUE,(Z13:$AZ13&lt;&gt;""),Z$3:$AZ$3,_xlpm.Fundo,,1),
_xlpm.Cx,_xlfn.XLOOKUP(TRUE,($O13:X13&lt;&gt;""),$O13:X13,_xlpm.Fundo,,-1),
_xlpm.Dx,_xlfn.XLOOKUP(TRUE,(Z13:$AZ13&lt;&gt;""),Z13:$AZ13,_xlpm.Fundo,,1),
_xlpm.Xx,Y$3, _xlpm.Yx,PRODUCT(SUM(_xlpm.Dx,-_xlpm.Cx),1/SUM(_xlpm.Bx,-_xlpm.Ax))*SUM(_xlpm.Xx,-_xlpm.Ax)+_xlpm.Cx,
_xlpm.Ay,_xlfn.XLOOKUP(TRUE,(Y$4:Y12&lt;&gt;""),$N$4:$N12,_xlpm.Fundo,,-1),
_xlpm.By,_xlfn.XLOOKUP(TRUE,(Y14:Y$47&lt;&gt;""),$N14:$N$47,_xlpm.Fundo,,1),
_xlpm.Cy,_xlfn.XLOOKUP(TRUE,(Y$4:Y12&lt;&gt;""),Y$4:Y12,_xlpm.Fundo,,-1),
_xlpm.Dy,_xlfn.XLOOKUP(TRUE,(Y14:Y$47&lt;&gt;""),Y14:Y$47,_xlpm.Fundo,,1),
_xlpm.Xy,$N13, _xlpm.Yy,PRODUCT(SUM(_xlpm.Dy,-_xlpm.Cy),1/SUM(_xlpm.By,-_xlpm.Ay))*SUM(_xlpm.Xy,-_xlpm.Ay)+_xlpm.Cy,
_xlfn.IFS(IFERROR(ISODD(_xlpm.Borda),FALSE),_xlpm.Yy,
       IFERROR(ISEVEN(_xlpm.Borda),     FALSE),_xlpm.Yx,
      TRUE,"")))</f>
        <v/>
      </c>
      <c r="Z61" s="120" t="str" cm="1">
        <f t="array" ref="Z61">IF(Z13&lt;&gt;"",Z13,
_xlfn.LET(_xlpm.Borda,
_xlfn.IFS(
AND(COUNT(_xlfn._xlws.FILTER($F$3:$F$15,$F$3:$F$15=Z$51))&gt;=2,
    _xlfn.MAXIFS($G$3:$G$15,$F$3:$F$15,Z$51)&gt;=$N61, _xlfn.MINIFS($G$3:$G$15,$F$3:$F$15,Z$51)&lt;=$N61),1,
AND(COUNT(_xlfn._xlws.FILTER($G$3:$G$15,$G$3:$G$15=$N61))&gt;=2,
    _xlfn.MAXIFS($F$3:$F$15,$G$3:$G$15,$N61)&gt;=Z$51, _xlfn.MINIFS($F$3:$F$15,$G$3:$G$15,$N61)&lt;=Z$51),2,
OR(COUNT(_xlfn._xlws.FILTER($F$16:$F$23,($F$16:$F$23=Z$51)*($G$16:$G$23=$N61)))=1,
        ISODD(COUNT(_xlfn._xlws.SORT(_xlfn._xlws.FILTER($G$16:$G$23,($F$16:$F$23=Z$51)*($G$16:$G$23&lt;=$N61)))))),3,
OR(COUNT(_xlfn._xlws.FILTER($F$16:$F$23,($F$16:$F$23=Z$51)*($G$16:$G$23=$N61)))=1,
        ISODD(COUNT(_xlfn._xlws.SORT(_xlfn._xlws.FILTER($F$16:$F$23,($G$16:$G$23=$N61)*($F$16:$F$23&lt;=Z$51)))))),4),
_xlpm.Fundo,$L$8,
_xlpm.Ax,_xlfn.XLOOKUP(TRUE,($O13:Y13&lt;&gt;""),$O$3:Y$3,_xlpm.Fundo,,-1),
_xlpm.Bx,_xlfn.XLOOKUP(TRUE,(AA13:$AZ13&lt;&gt;""),AA$3:$AZ$3,_xlpm.Fundo,,1),
_xlpm.Cx,_xlfn.XLOOKUP(TRUE,($O13:Y13&lt;&gt;""),$O13:Y13,_xlpm.Fundo,,-1),
_xlpm.Dx,_xlfn.XLOOKUP(TRUE,(AA13:$AZ13&lt;&gt;""),AA13:$AZ13,_xlpm.Fundo,,1),
_xlpm.Xx,Z$3, _xlpm.Yx,PRODUCT(SUM(_xlpm.Dx,-_xlpm.Cx),1/SUM(_xlpm.Bx,-_xlpm.Ax))*SUM(_xlpm.Xx,-_xlpm.Ax)+_xlpm.Cx,
_xlpm.Ay,_xlfn.XLOOKUP(TRUE,(Z$4:Z12&lt;&gt;""),$N$4:$N12,_xlpm.Fundo,,-1),
_xlpm.By,_xlfn.XLOOKUP(TRUE,(Z14:Z$47&lt;&gt;""),$N14:$N$47,_xlpm.Fundo,,1),
_xlpm.Cy,_xlfn.XLOOKUP(TRUE,(Z$4:Z12&lt;&gt;""),Z$4:Z12,_xlpm.Fundo,,-1),
_xlpm.Dy,_xlfn.XLOOKUP(TRUE,(Z14:Z$47&lt;&gt;""),Z14:Z$47,_xlpm.Fundo,,1),
_xlpm.Xy,$N13, _xlpm.Yy,PRODUCT(SUM(_xlpm.Dy,-_xlpm.Cy),1/SUM(_xlpm.By,-_xlpm.Ay))*SUM(_xlpm.Xy,-_xlpm.Ay)+_xlpm.Cy,
_xlfn.IFS(IFERROR(ISODD(_xlpm.Borda),FALSE),_xlpm.Yy,
       IFERROR(ISEVEN(_xlpm.Borda),     FALSE),_xlpm.Yx,
      TRUE,"")))</f>
        <v/>
      </c>
      <c r="AA61" s="120" cm="1">
        <f t="array" ref="AA61">IF(AA13&lt;&gt;"",AA13,
_xlfn.LET(_xlpm.Borda,
_xlfn.IFS(
AND(COUNT(_xlfn._xlws.FILTER($F$3:$F$15,$F$3:$F$15=AA$51))&gt;=2,
    _xlfn.MAXIFS($G$3:$G$15,$F$3:$F$15,AA$51)&gt;=$N61, _xlfn.MINIFS($G$3:$G$15,$F$3:$F$15,AA$51)&lt;=$N61),1,
AND(COUNT(_xlfn._xlws.FILTER($G$3:$G$15,$G$3:$G$15=$N61))&gt;=2,
    _xlfn.MAXIFS($F$3:$F$15,$G$3:$G$15,$N61)&gt;=AA$51, _xlfn.MINIFS($F$3:$F$15,$G$3:$G$15,$N61)&lt;=AA$51),2,
OR(COUNT(_xlfn._xlws.FILTER($F$16:$F$23,($F$16:$F$23=AA$51)*($G$16:$G$23=$N61)))=1,
        ISODD(COUNT(_xlfn._xlws.SORT(_xlfn._xlws.FILTER($G$16:$G$23,($F$16:$F$23=AA$51)*($G$16:$G$23&lt;=$N61)))))),3,
OR(COUNT(_xlfn._xlws.FILTER($F$16:$F$23,($F$16:$F$23=AA$51)*($G$16:$G$23=$N61)))=1,
        ISODD(COUNT(_xlfn._xlws.SORT(_xlfn._xlws.FILTER($F$16:$F$23,($G$16:$G$23=$N61)*($F$16:$F$23&lt;=AA$51)))))),4),
_xlpm.Fundo,$L$8,
_xlpm.Ax,_xlfn.XLOOKUP(TRUE,($O13:Z13&lt;&gt;""),$O$3:Z$3,_xlpm.Fundo,,-1),
_xlpm.Bx,_xlfn.XLOOKUP(TRUE,(AB13:$AZ13&lt;&gt;""),AB$3:$AZ$3,_xlpm.Fundo,,1),
_xlpm.Cx,_xlfn.XLOOKUP(TRUE,($O13:Z13&lt;&gt;""),$O13:Z13,_xlpm.Fundo,,-1),
_xlpm.Dx,_xlfn.XLOOKUP(TRUE,(AB13:$AZ13&lt;&gt;""),AB13:$AZ13,_xlpm.Fundo,,1),
_xlpm.Xx,AA$3, _xlpm.Yx,PRODUCT(SUM(_xlpm.Dx,-_xlpm.Cx),1/SUM(_xlpm.Bx,-_xlpm.Ax))*SUM(_xlpm.Xx,-_xlpm.Ax)+_xlpm.Cx,
_xlpm.Ay,_xlfn.XLOOKUP(TRUE,(AA$4:AA12&lt;&gt;""),$N$4:$N12,_xlpm.Fundo,,-1),
_xlpm.By,_xlfn.XLOOKUP(TRUE,(AA14:AA$47&lt;&gt;""),$N14:$N$47,_xlpm.Fundo,,1),
_xlpm.Cy,_xlfn.XLOOKUP(TRUE,(AA$4:AA12&lt;&gt;""),AA$4:AA12,_xlpm.Fundo,,-1),
_xlpm.Dy,_xlfn.XLOOKUP(TRUE,(AA14:AA$47&lt;&gt;""),AA14:AA$47,_xlpm.Fundo,,1),
_xlpm.Xy,$N13, _xlpm.Yy,PRODUCT(SUM(_xlpm.Dy,-_xlpm.Cy),1/SUM(_xlpm.By,-_xlpm.Ay))*SUM(_xlpm.Xy,-_xlpm.Ay)+_xlpm.Cy,
_xlfn.IFS(IFERROR(ISODD(_xlpm.Borda),FALSE),_xlpm.Yy,
       IFERROR(ISEVEN(_xlpm.Borda),     FALSE),_xlpm.Yx,
      TRUE,"")))</f>
        <v>-1</v>
      </c>
      <c r="AB61" s="120" t="str" cm="1">
        <f t="array" ref="AB61">IF(AB13&lt;&gt;"",AB13,
_xlfn.LET(_xlpm.Borda,
_xlfn.IFS(
AND(COUNT(_xlfn._xlws.FILTER($F$3:$F$15,$F$3:$F$15=AB$51))&gt;=2,
    _xlfn.MAXIFS($G$3:$G$15,$F$3:$F$15,AB$51)&gt;=$N61, _xlfn.MINIFS($G$3:$G$15,$F$3:$F$15,AB$51)&lt;=$N61),1,
AND(COUNT(_xlfn._xlws.FILTER($G$3:$G$15,$G$3:$G$15=$N61))&gt;=2,
    _xlfn.MAXIFS($F$3:$F$15,$G$3:$G$15,$N61)&gt;=AB$51, _xlfn.MINIFS($F$3:$F$15,$G$3:$G$15,$N61)&lt;=AB$51),2,
OR(COUNT(_xlfn._xlws.FILTER($F$16:$F$23,($F$16:$F$23=AB$51)*($G$16:$G$23=$N61)))=1,
        ISODD(COUNT(_xlfn._xlws.SORT(_xlfn._xlws.FILTER($G$16:$G$23,($F$16:$F$23=AB$51)*($G$16:$G$23&lt;=$N61)))))),3,
OR(COUNT(_xlfn._xlws.FILTER($F$16:$F$23,($F$16:$F$23=AB$51)*($G$16:$G$23=$N61)))=1,
        ISODD(COUNT(_xlfn._xlws.SORT(_xlfn._xlws.FILTER($F$16:$F$23,($G$16:$G$23=$N61)*($F$16:$F$23&lt;=AB$51)))))),4),
_xlpm.Fundo,$L$8,
_xlpm.Ax,_xlfn.XLOOKUP(TRUE,($O13:AA13&lt;&gt;""),$O$3:AA$3,_xlpm.Fundo,,-1),
_xlpm.Bx,_xlfn.XLOOKUP(TRUE,(AC13:$AZ13&lt;&gt;""),AC$3:$AZ$3,_xlpm.Fundo,,1),
_xlpm.Cx,_xlfn.XLOOKUP(TRUE,($O13:AA13&lt;&gt;""),$O13:AA13,_xlpm.Fundo,,-1),
_xlpm.Dx,_xlfn.XLOOKUP(TRUE,(AC13:$AZ13&lt;&gt;""),AC13:$AZ13,_xlpm.Fundo,,1),
_xlpm.Xx,AB$3, _xlpm.Yx,PRODUCT(SUM(_xlpm.Dx,-_xlpm.Cx),1/SUM(_xlpm.Bx,-_xlpm.Ax))*SUM(_xlpm.Xx,-_xlpm.Ax)+_xlpm.Cx,
_xlpm.Ay,_xlfn.XLOOKUP(TRUE,(AB$4:AB12&lt;&gt;""),$N$4:$N12,_xlpm.Fundo,,-1),
_xlpm.By,_xlfn.XLOOKUP(TRUE,(AB14:AB$47&lt;&gt;""),$N14:$N$47,_xlpm.Fundo,,1),
_xlpm.Cy,_xlfn.XLOOKUP(TRUE,(AB$4:AB12&lt;&gt;""),AB$4:AB12,_xlpm.Fundo,,-1),
_xlpm.Dy,_xlfn.XLOOKUP(TRUE,(AB14:AB$47&lt;&gt;""),AB14:AB$47,_xlpm.Fundo,,1),
_xlpm.Xy,$N13, _xlpm.Yy,PRODUCT(SUM(_xlpm.Dy,-_xlpm.Cy),1/SUM(_xlpm.By,-_xlpm.Ay))*SUM(_xlpm.Xy,-_xlpm.Ay)+_xlpm.Cy,
_xlfn.IFS(IFERROR(ISODD(_xlpm.Borda),FALSE),_xlpm.Yy,
       IFERROR(ISEVEN(_xlpm.Borda),     FALSE),_xlpm.Yx,
      TRUE,"")))</f>
        <v/>
      </c>
      <c r="AC61" s="120" t="str" cm="1">
        <f t="array" ref="AC61">IF(AC13&lt;&gt;"",AC13,
_xlfn.LET(_xlpm.Borda,
_xlfn.IFS(
AND(COUNT(_xlfn._xlws.FILTER($F$3:$F$15,$F$3:$F$15=AC$51))&gt;=2,
    _xlfn.MAXIFS($G$3:$G$15,$F$3:$F$15,AC$51)&gt;=$N61, _xlfn.MINIFS($G$3:$G$15,$F$3:$F$15,AC$51)&lt;=$N61),1,
AND(COUNT(_xlfn._xlws.FILTER($G$3:$G$15,$G$3:$G$15=$N61))&gt;=2,
    _xlfn.MAXIFS($F$3:$F$15,$G$3:$G$15,$N61)&gt;=AC$51, _xlfn.MINIFS($F$3:$F$15,$G$3:$G$15,$N61)&lt;=AC$51),2,
OR(COUNT(_xlfn._xlws.FILTER($F$16:$F$23,($F$16:$F$23=AC$51)*($G$16:$G$23=$N61)))=1,
        ISODD(COUNT(_xlfn._xlws.SORT(_xlfn._xlws.FILTER($G$16:$G$23,($F$16:$F$23=AC$51)*($G$16:$G$23&lt;=$N61)))))),3,
OR(COUNT(_xlfn._xlws.FILTER($F$16:$F$23,($F$16:$F$23=AC$51)*($G$16:$G$23=$N61)))=1,
        ISODD(COUNT(_xlfn._xlws.SORT(_xlfn._xlws.FILTER($F$16:$F$23,($G$16:$G$23=$N61)*($F$16:$F$23&lt;=AC$51)))))),4),
_xlpm.Fundo,$L$8,
_xlpm.Ax,_xlfn.XLOOKUP(TRUE,($O13:AB13&lt;&gt;""),$O$3:AB$3,_xlpm.Fundo,,-1),
_xlpm.Bx,_xlfn.XLOOKUP(TRUE,(AD13:$AZ13&lt;&gt;""),AD$3:$AZ$3,_xlpm.Fundo,,1),
_xlpm.Cx,_xlfn.XLOOKUP(TRUE,($O13:AB13&lt;&gt;""),$O13:AB13,_xlpm.Fundo,,-1),
_xlpm.Dx,_xlfn.XLOOKUP(TRUE,(AD13:$AZ13&lt;&gt;""),AD13:$AZ13,_xlpm.Fundo,,1),
_xlpm.Xx,AC$3, _xlpm.Yx,PRODUCT(SUM(_xlpm.Dx,-_xlpm.Cx),1/SUM(_xlpm.Bx,-_xlpm.Ax))*SUM(_xlpm.Xx,-_xlpm.Ax)+_xlpm.Cx,
_xlpm.Ay,_xlfn.XLOOKUP(TRUE,(AC$4:AC12&lt;&gt;""),$N$4:$N12,_xlpm.Fundo,,-1),
_xlpm.By,_xlfn.XLOOKUP(TRUE,(AC14:AC$47&lt;&gt;""),$N14:$N$47,_xlpm.Fundo,,1),
_xlpm.Cy,_xlfn.XLOOKUP(TRUE,(AC$4:AC12&lt;&gt;""),AC$4:AC12,_xlpm.Fundo,,-1),
_xlpm.Dy,_xlfn.XLOOKUP(TRUE,(AC14:AC$47&lt;&gt;""),AC14:AC$47,_xlpm.Fundo,,1),
_xlpm.Xy,$N13, _xlpm.Yy,PRODUCT(SUM(_xlpm.Dy,-_xlpm.Cy),1/SUM(_xlpm.By,-_xlpm.Ay))*SUM(_xlpm.Xy,-_xlpm.Ay)+_xlpm.Cy,
_xlfn.IFS(IFERROR(ISODD(_xlpm.Borda),FALSE),_xlpm.Yy,
       IFERROR(ISEVEN(_xlpm.Borda),     FALSE),_xlpm.Yx,
      TRUE,"")))</f>
        <v/>
      </c>
      <c r="AD61" s="120" t="str" cm="1">
        <f t="array" ref="AD61">IF(AD13&lt;&gt;"",AD13,
_xlfn.LET(_xlpm.Borda,
_xlfn.IFS(
AND(COUNT(_xlfn._xlws.FILTER($F$3:$F$15,$F$3:$F$15=AD$51))&gt;=2,
    _xlfn.MAXIFS($G$3:$G$15,$F$3:$F$15,AD$51)&gt;=$N61, _xlfn.MINIFS($G$3:$G$15,$F$3:$F$15,AD$51)&lt;=$N61),1,
AND(COUNT(_xlfn._xlws.FILTER($G$3:$G$15,$G$3:$G$15=$N61))&gt;=2,
    _xlfn.MAXIFS($F$3:$F$15,$G$3:$G$15,$N61)&gt;=AD$51, _xlfn.MINIFS($F$3:$F$15,$G$3:$G$15,$N61)&lt;=AD$51),2,
OR(COUNT(_xlfn._xlws.FILTER($F$16:$F$23,($F$16:$F$23=AD$51)*($G$16:$G$23=$N61)))=1,
        ISODD(COUNT(_xlfn._xlws.SORT(_xlfn._xlws.FILTER($G$16:$G$23,($F$16:$F$23=AD$51)*($G$16:$G$23&lt;=$N61)))))),3,
OR(COUNT(_xlfn._xlws.FILTER($F$16:$F$23,($F$16:$F$23=AD$51)*($G$16:$G$23=$N61)))=1,
        ISODD(COUNT(_xlfn._xlws.SORT(_xlfn._xlws.FILTER($F$16:$F$23,($G$16:$G$23=$N61)*($F$16:$F$23&lt;=AD$51)))))),4),
_xlpm.Fundo,$L$8,
_xlpm.Ax,_xlfn.XLOOKUP(TRUE,($O13:AC13&lt;&gt;""),$O$3:AC$3,_xlpm.Fundo,,-1),
_xlpm.Bx,_xlfn.XLOOKUP(TRUE,(AE13:$AZ13&lt;&gt;""),AE$3:$AZ$3,_xlpm.Fundo,,1),
_xlpm.Cx,_xlfn.XLOOKUP(TRUE,($O13:AC13&lt;&gt;""),$O13:AC13,_xlpm.Fundo,,-1),
_xlpm.Dx,_xlfn.XLOOKUP(TRUE,(AE13:$AZ13&lt;&gt;""),AE13:$AZ13,_xlpm.Fundo,,1),
_xlpm.Xx,AD$3, _xlpm.Yx,PRODUCT(SUM(_xlpm.Dx,-_xlpm.Cx),1/SUM(_xlpm.Bx,-_xlpm.Ax))*SUM(_xlpm.Xx,-_xlpm.Ax)+_xlpm.Cx,
_xlpm.Ay,_xlfn.XLOOKUP(TRUE,(AD$4:AD12&lt;&gt;""),$N$4:$N12,_xlpm.Fundo,,-1),
_xlpm.By,_xlfn.XLOOKUP(TRUE,(AD14:AD$47&lt;&gt;""),$N14:$N$47,_xlpm.Fundo,,1),
_xlpm.Cy,_xlfn.XLOOKUP(TRUE,(AD$4:AD12&lt;&gt;""),AD$4:AD12,_xlpm.Fundo,,-1),
_xlpm.Dy,_xlfn.XLOOKUP(TRUE,(AD14:AD$47&lt;&gt;""),AD14:AD$47,_xlpm.Fundo,,1),
_xlpm.Xy,$N13, _xlpm.Yy,PRODUCT(SUM(_xlpm.Dy,-_xlpm.Cy),1/SUM(_xlpm.By,-_xlpm.Ay))*SUM(_xlpm.Xy,-_xlpm.Ay)+_xlpm.Cy,
_xlfn.IFS(IFERROR(ISODD(_xlpm.Borda),FALSE),_xlpm.Yy,
       IFERROR(ISEVEN(_xlpm.Borda),     FALSE),_xlpm.Yx,
      TRUE,"")))</f>
        <v/>
      </c>
      <c r="AE61" s="120" cm="1">
        <f t="array" ref="AE61">IF(AE13&lt;&gt;"",AE13,
_xlfn.LET(_xlpm.Borda,
_xlfn.IFS(
AND(COUNT(_xlfn._xlws.FILTER($F$3:$F$15,$F$3:$F$15=AE$51))&gt;=2,
    _xlfn.MAXIFS($G$3:$G$15,$F$3:$F$15,AE$51)&gt;=$N61, _xlfn.MINIFS($G$3:$G$15,$F$3:$F$15,AE$51)&lt;=$N61),1,
AND(COUNT(_xlfn._xlws.FILTER($G$3:$G$15,$G$3:$G$15=$N61))&gt;=2,
    _xlfn.MAXIFS($F$3:$F$15,$G$3:$G$15,$N61)&gt;=AE$51, _xlfn.MINIFS($F$3:$F$15,$G$3:$G$15,$N61)&lt;=AE$51),2,
OR(COUNT(_xlfn._xlws.FILTER($F$16:$F$23,($F$16:$F$23=AE$51)*($G$16:$G$23=$N61)))=1,
        ISODD(COUNT(_xlfn._xlws.SORT(_xlfn._xlws.FILTER($G$16:$G$23,($F$16:$F$23=AE$51)*($G$16:$G$23&lt;=$N61)))))),3,
OR(COUNT(_xlfn._xlws.FILTER($F$16:$F$23,($F$16:$F$23=AE$51)*($G$16:$G$23=$N61)))=1,
        ISODD(COUNT(_xlfn._xlws.SORT(_xlfn._xlws.FILTER($F$16:$F$23,($G$16:$G$23=$N61)*($F$16:$F$23&lt;=AE$51)))))),4),
_xlpm.Fundo,$L$8,
_xlpm.Ax,_xlfn.XLOOKUP(TRUE,($O13:AD13&lt;&gt;""),$O$3:AD$3,_xlpm.Fundo,,-1),
_xlpm.Bx,_xlfn.XLOOKUP(TRUE,(AF13:$AZ13&lt;&gt;""),AF$3:$AZ$3,_xlpm.Fundo,,1),
_xlpm.Cx,_xlfn.XLOOKUP(TRUE,($O13:AD13&lt;&gt;""),$O13:AD13,_xlpm.Fundo,,-1),
_xlpm.Dx,_xlfn.XLOOKUP(TRUE,(AF13:$AZ13&lt;&gt;""),AF13:$AZ13,_xlpm.Fundo,,1),
_xlpm.Xx,AE$3, _xlpm.Yx,PRODUCT(SUM(_xlpm.Dx,-_xlpm.Cx),1/SUM(_xlpm.Bx,-_xlpm.Ax))*SUM(_xlpm.Xx,-_xlpm.Ax)+_xlpm.Cx,
_xlpm.Ay,_xlfn.XLOOKUP(TRUE,(AE$4:AE12&lt;&gt;""),$N$4:$N12,_xlpm.Fundo,,-1),
_xlpm.By,_xlfn.XLOOKUP(TRUE,(AE14:AE$47&lt;&gt;""),$N14:$N$47,_xlpm.Fundo,,1),
_xlpm.Cy,_xlfn.XLOOKUP(TRUE,(AE$4:AE12&lt;&gt;""),AE$4:AE12,_xlpm.Fundo,,-1),
_xlpm.Dy,_xlfn.XLOOKUP(TRUE,(AE14:AE$47&lt;&gt;""),AE14:AE$47,_xlpm.Fundo,,1),
_xlpm.Xy,$N13, _xlpm.Yy,PRODUCT(SUM(_xlpm.Dy,-_xlpm.Cy),1/SUM(_xlpm.By,-_xlpm.Ay))*SUM(_xlpm.Xy,-_xlpm.Ay)+_xlpm.Cy,
_xlfn.IFS(IFERROR(ISODD(_xlpm.Borda),FALSE),_xlpm.Yy,
       IFERROR(ISEVEN(_xlpm.Borda),     FALSE),_xlpm.Yx,
      TRUE,"")))</f>
        <v>0.4</v>
      </c>
      <c r="AF61" s="120" t="str" cm="1">
        <f t="array" ref="AF61">IF(AF13&lt;&gt;"",AF13,
_xlfn.LET(_xlpm.Borda,
_xlfn.IFS(
AND(COUNT(_xlfn._xlws.FILTER($F$3:$F$15,$F$3:$F$15=AF$51))&gt;=2,
    _xlfn.MAXIFS($G$3:$G$15,$F$3:$F$15,AF$51)&gt;=$N61, _xlfn.MINIFS($G$3:$G$15,$F$3:$F$15,AF$51)&lt;=$N61),1,
AND(COUNT(_xlfn._xlws.FILTER($G$3:$G$15,$G$3:$G$15=$N61))&gt;=2,
    _xlfn.MAXIFS($F$3:$F$15,$G$3:$G$15,$N61)&gt;=AF$51, _xlfn.MINIFS($F$3:$F$15,$G$3:$G$15,$N61)&lt;=AF$51),2,
OR(COUNT(_xlfn._xlws.FILTER($F$16:$F$23,($F$16:$F$23=AF$51)*($G$16:$G$23=$N61)))=1,
        ISODD(COUNT(_xlfn._xlws.SORT(_xlfn._xlws.FILTER($G$16:$G$23,($F$16:$F$23=AF$51)*($G$16:$G$23&lt;=$N61)))))),3,
OR(COUNT(_xlfn._xlws.FILTER($F$16:$F$23,($F$16:$F$23=AF$51)*($G$16:$G$23=$N61)))=1,
        ISODD(COUNT(_xlfn._xlws.SORT(_xlfn._xlws.FILTER($F$16:$F$23,($G$16:$G$23=$N61)*($F$16:$F$23&lt;=AF$51)))))),4),
_xlpm.Fundo,$L$8,
_xlpm.Ax,_xlfn.XLOOKUP(TRUE,($O13:AE13&lt;&gt;""),$O$3:AE$3,_xlpm.Fundo,,-1),
_xlpm.Bx,_xlfn.XLOOKUP(TRUE,(AG13:$AZ13&lt;&gt;""),AG$3:$AZ$3,_xlpm.Fundo,,1),
_xlpm.Cx,_xlfn.XLOOKUP(TRUE,($O13:AE13&lt;&gt;""),$O13:AE13,_xlpm.Fundo,,-1),
_xlpm.Dx,_xlfn.XLOOKUP(TRUE,(AG13:$AZ13&lt;&gt;""),AG13:$AZ13,_xlpm.Fundo,,1),
_xlpm.Xx,AF$3, _xlpm.Yx,PRODUCT(SUM(_xlpm.Dx,-_xlpm.Cx),1/SUM(_xlpm.Bx,-_xlpm.Ax))*SUM(_xlpm.Xx,-_xlpm.Ax)+_xlpm.Cx,
_xlpm.Ay,_xlfn.XLOOKUP(TRUE,(AF$4:AF12&lt;&gt;""),$N$4:$N12,_xlpm.Fundo,,-1),
_xlpm.By,_xlfn.XLOOKUP(TRUE,(AF14:AF$47&lt;&gt;""),$N14:$N$47,_xlpm.Fundo,,1),
_xlpm.Cy,_xlfn.XLOOKUP(TRUE,(AF$4:AF12&lt;&gt;""),AF$4:AF12,_xlpm.Fundo,,-1),
_xlpm.Dy,_xlfn.XLOOKUP(TRUE,(AF14:AF$47&lt;&gt;""),AF14:AF$47,_xlpm.Fundo,,1),
_xlpm.Xy,$N13, _xlpm.Yy,PRODUCT(SUM(_xlpm.Dy,-_xlpm.Cy),1/SUM(_xlpm.By,-_xlpm.Ay))*SUM(_xlpm.Xy,-_xlpm.Ay)+_xlpm.Cy,
_xlfn.IFS(IFERROR(ISODD(_xlpm.Borda),FALSE),_xlpm.Yy,
       IFERROR(ISEVEN(_xlpm.Borda),     FALSE),_xlpm.Yx,
      TRUE,"")))</f>
        <v/>
      </c>
      <c r="AG61" s="120" cm="1">
        <f t="array" ref="AG61">IF(AG13&lt;&gt;"",AG13,
_xlfn.LET(_xlpm.Borda,
_xlfn.IFS(
AND(COUNT(_xlfn._xlws.FILTER($F$3:$F$15,$F$3:$F$15=AG$51))&gt;=2,
    _xlfn.MAXIFS($G$3:$G$15,$F$3:$F$15,AG$51)&gt;=$N61, _xlfn.MINIFS($G$3:$G$15,$F$3:$F$15,AG$51)&lt;=$N61),1,
AND(COUNT(_xlfn._xlws.FILTER($G$3:$G$15,$G$3:$G$15=$N61))&gt;=2,
    _xlfn.MAXIFS($F$3:$F$15,$G$3:$G$15,$N61)&gt;=AG$51, _xlfn.MINIFS($F$3:$F$15,$G$3:$G$15,$N61)&lt;=AG$51),2,
OR(COUNT(_xlfn._xlws.FILTER($F$16:$F$23,($F$16:$F$23=AG$51)*($G$16:$G$23=$N61)))=1,
        ISODD(COUNT(_xlfn._xlws.SORT(_xlfn._xlws.FILTER($G$16:$G$23,($F$16:$F$23=AG$51)*($G$16:$G$23&lt;=$N61)))))),3,
OR(COUNT(_xlfn._xlws.FILTER($F$16:$F$23,($F$16:$F$23=AG$51)*($G$16:$G$23=$N61)))=1,
        ISODD(COUNT(_xlfn._xlws.SORT(_xlfn._xlws.FILTER($F$16:$F$23,($G$16:$G$23=$N61)*($F$16:$F$23&lt;=AG$51)))))),4),
_xlpm.Fundo,$L$8,
_xlpm.Ax,_xlfn.XLOOKUP(TRUE,($O13:AF13&lt;&gt;""),$O$3:AF$3,_xlpm.Fundo,,-1),
_xlpm.Bx,_xlfn.XLOOKUP(TRUE,(AH13:$AZ13&lt;&gt;""),AH$3:$AZ$3,_xlpm.Fundo,,1),
_xlpm.Cx,_xlfn.XLOOKUP(TRUE,($O13:AF13&lt;&gt;""),$O13:AF13,_xlpm.Fundo,,-1),
_xlpm.Dx,_xlfn.XLOOKUP(TRUE,(AH13:$AZ13&lt;&gt;""),AH13:$AZ13,_xlpm.Fundo,,1),
_xlpm.Xx,AG$3, _xlpm.Yx,PRODUCT(SUM(_xlpm.Dx,-_xlpm.Cx),1/SUM(_xlpm.Bx,-_xlpm.Ax))*SUM(_xlpm.Xx,-_xlpm.Ax)+_xlpm.Cx,
_xlpm.Ay,_xlfn.XLOOKUP(TRUE,(AG$4:AG12&lt;&gt;""),$N$4:$N12,_xlpm.Fundo,,-1),
_xlpm.By,_xlfn.XLOOKUP(TRUE,(AG14:AG$47&lt;&gt;""),$N14:$N$47,_xlpm.Fundo,,1),
_xlpm.Cy,_xlfn.XLOOKUP(TRUE,(AG$4:AG12&lt;&gt;""),AG$4:AG12,_xlpm.Fundo,,-1),
_xlpm.Dy,_xlfn.XLOOKUP(TRUE,(AG14:AG$47&lt;&gt;""),AG14:AG$47,_xlpm.Fundo,,1),
_xlpm.Xy,$N13, _xlpm.Yy,PRODUCT(SUM(_xlpm.Dy,-_xlpm.Cy),1/SUM(_xlpm.By,-_xlpm.Ay))*SUM(_xlpm.Xy,-_xlpm.Ay)+_xlpm.Cy,
_xlfn.IFS(IFERROR(ISODD(_xlpm.Borda),FALSE),_xlpm.Yy,
       IFERROR(ISEVEN(_xlpm.Borda),     FALSE),_xlpm.Yx,
      TRUE,"")))</f>
        <v>2.5</v>
      </c>
      <c r="AH61" s="120" t="str" cm="1">
        <f t="array" ref="AH61">IF(AH13&lt;&gt;"",AH13,
_xlfn.LET(_xlpm.Borda,
_xlfn.IFS(
AND(COUNT(_xlfn._xlws.FILTER($F$3:$F$15,$F$3:$F$15=AH$51))&gt;=2,
    _xlfn.MAXIFS($G$3:$G$15,$F$3:$F$15,AH$51)&gt;=$N61, _xlfn.MINIFS($G$3:$G$15,$F$3:$F$15,AH$51)&lt;=$N61),1,
AND(COUNT(_xlfn._xlws.FILTER($G$3:$G$15,$G$3:$G$15=$N61))&gt;=2,
    _xlfn.MAXIFS($F$3:$F$15,$G$3:$G$15,$N61)&gt;=AH$51, _xlfn.MINIFS($F$3:$F$15,$G$3:$G$15,$N61)&lt;=AH$51),2,
OR(COUNT(_xlfn._xlws.FILTER($F$16:$F$23,($F$16:$F$23=AH$51)*($G$16:$G$23=$N61)))=1,
        ISODD(COUNT(_xlfn._xlws.SORT(_xlfn._xlws.FILTER($G$16:$G$23,($F$16:$F$23=AH$51)*($G$16:$G$23&lt;=$N61)))))),3,
OR(COUNT(_xlfn._xlws.FILTER($F$16:$F$23,($F$16:$F$23=AH$51)*($G$16:$G$23=$N61)))=1,
        ISODD(COUNT(_xlfn._xlws.SORT(_xlfn._xlws.FILTER($F$16:$F$23,($G$16:$G$23=$N61)*($F$16:$F$23&lt;=AH$51)))))),4),
_xlpm.Fundo,$L$8,
_xlpm.Ax,_xlfn.XLOOKUP(TRUE,($O13:AG13&lt;&gt;""),$O$3:AG$3,_xlpm.Fundo,,-1),
_xlpm.Bx,_xlfn.XLOOKUP(TRUE,(AI13:$AZ13&lt;&gt;""),AI$3:$AZ$3,_xlpm.Fundo,,1),
_xlpm.Cx,_xlfn.XLOOKUP(TRUE,($O13:AG13&lt;&gt;""),$O13:AG13,_xlpm.Fundo,,-1),
_xlpm.Dx,_xlfn.XLOOKUP(TRUE,(AI13:$AZ13&lt;&gt;""),AI13:$AZ13,_xlpm.Fundo,,1),
_xlpm.Xx,AH$3, _xlpm.Yx,PRODUCT(SUM(_xlpm.Dx,-_xlpm.Cx),1/SUM(_xlpm.Bx,-_xlpm.Ax))*SUM(_xlpm.Xx,-_xlpm.Ax)+_xlpm.Cx,
_xlpm.Ay,_xlfn.XLOOKUP(TRUE,(AH$4:AH12&lt;&gt;""),$N$4:$N12,_xlpm.Fundo,,-1),
_xlpm.By,_xlfn.XLOOKUP(TRUE,(AH14:AH$47&lt;&gt;""),$N14:$N$47,_xlpm.Fundo,,1),
_xlpm.Cy,_xlfn.XLOOKUP(TRUE,(AH$4:AH12&lt;&gt;""),AH$4:AH12,_xlpm.Fundo,,-1),
_xlpm.Dy,_xlfn.XLOOKUP(TRUE,(AH14:AH$47&lt;&gt;""),AH14:AH$47,_xlpm.Fundo,,1),
_xlpm.Xy,$N13, _xlpm.Yy,PRODUCT(SUM(_xlpm.Dy,-_xlpm.Cy),1/SUM(_xlpm.By,-_xlpm.Ay))*SUM(_xlpm.Xy,-_xlpm.Ay)+_xlpm.Cy,
_xlfn.IFS(IFERROR(ISODD(_xlpm.Borda),FALSE),_xlpm.Yy,
       IFERROR(ISEVEN(_xlpm.Borda),     FALSE),_xlpm.Yx,
      TRUE,"")))</f>
        <v/>
      </c>
      <c r="AI61" s="120" cm="1">
        <f t="array" ref="AI61">IF(AI13&lt;&gt;"",AI13,
_xlfn.LET(_xlpm.Borda,
_xlfn.IFS(
AND(COUNT(_xlfn._xlws.FILTER($F$3:$F$15,$F$3:$F$15=AI$51))&gt;=2,
    _xlfn.MAXIFS($G$3:$G$15,$F$3:$F$15,AI$51)&gt;=$N61, _xlfn.MINIFS($G$3:$G$15,$F$3:$F$15,AI$51)&lt;=$N61),1,
AND(COUNT(_xlfn._xlws.FILTER($G$3:$G$15,$G$3:$G$15=$N61))&gt;=2,
    _xlfn.MAXIFS($F$3:$F$15,$G$3:$G$15,$N61)&gt;=AI$51, _xlfn.MINIFS($F$3:$F$15,$G$3:$G$15,$N61)&lt;=AI$51),2,
OR(COUNT(_xlfn._xlws.FILTER($F$16:$F$23,($F$16:$F$23=AI$51)*($G$16:$G$23=$N61)))=1,
        ISODD(COUNT(_xlfn._xlws.SORT(_xlfn._xlws.FILTER($G$16:$G$23,($F$16:$F$23=AI$51)*($G$16:$G$23&lt;=$N61)))))),3,
OR(COUNT(_xlfn._xlws.FILTER($F$16:$F$23,($F$16:$F$23=AI$51)*($G$16:$G$23=$N61)))=1,
        ISODD(COUNT(_xlfn._xlws.SORT(_xlfn._xlws.FILTER($F$16:$F$23,($G$16:$G$23=$N61)*($F$16:$F$23&lt;=AI$51)))))),4),
_xlpm.Fundo,$L$8,
_xlpm.Ax,_xlfn.XLOOKUP(TRUE,($O13:AH13&lt;&gt;""),$O$3:AH$3,_xlpm.Fundo,,-1),
_xlpm.Bx,_xlfn.XLOOKUP(TRUE,(AJ13:$AZ13&lt;&gt;""),AJ$3:$AZ$3,_xlpm.Fundo,,1),
_xlpm.Cx,_xlfn.XLOOKUP(TRUE,($O13:AH13&lt;&gt;""),$O13:AH13,_xlpm.Fundo,,-1),
_xlpm.Dx,_xlfn.XLOOKUP(TRUE,(AJ13:$AZ13&lt;&gt;""),AJ13:$AZ13,_xlpm.Fundo,,1),
_xlpm.Xx,AI$3, _xlpm.Yx,PRODUCT(SUM(_xlpm.Dx,-_xlpm.Cx),1/SUM(_xlpm.Bx,-_xlpm.Ax))*SUM(_xlpm.Xx,-_xlpm.Ax)+_xlpm.Cx,
_xlpm.Ay,_xlfn.XLOOKUP(TRUE,(AI$4:AI12&lt;&gt;""),$N$4:$N12,_xlpm.Fundo,,-1),
_xlpm.By,_xlfn.XLOOKUP(TRUE,(AI14:AI$47&lt;&gt;""),$N14:$N$47,_xlpm.Fundo,,1),
_xlpm.Cy,_xlfn.XLOOKUP(TRUE,(AI$4:AI12&lt;&gt;""),AI$4:AI12,_xlpm.Fundo,,-1),
_xlpm.Dy,_xlfn.XLOOKUP(TRUE,(AI14:AI$47&lt;&gt;""),AI14:AI$47,_xlpm.Fundo,,1),
_xlpm.Xy,$N13, _xlpm.Yy,PRODUCT(SUM(_xlpm.Dy,-_xlpm.Cy),1/SUM(_xlpm.By,-_xlpm.Ay))*SUM(_xlpm.Xy,-_xlpm.Ay)+_xlpm.Cy,
_xlfn.IFS(IFERROR(ISODD(_xlpm.Borda),FALSE),_xlpm.Yy,
       IFERROR(ISEVEN(_xlpm.Borda),     FALSE),_xlpm.Yx,
      TRUE,"")))</f>
        <v>0</v>
      </c>
      <c r="AJ61" s="120" t="str" cm="1">
        <f t="array" ref="AJ61">IF(AJ13&lt;&gt;"",AJ13,
_xlfn.LET(_xlpm.Borda,
_xlfn.IFS(
AND(COUNT(_xlfn._xlws.FILTER($F$3:$F$15,$F$3:$F$15=AJ$51))&gt;=2,
    _xlfn.MAXIFS($G$3:$G$15,$F$3:$F$15,AJ$51)&gt;=$N61, _xlfn.MINIFS($G$3:$G$15,$F$3:$F$15,AJ$51)&lt;=$N61),1,
AND(COUNT(_xlfn._xlws.FILTER($G$3:$G$15,$G$3:$G$15=$N61))&gt;=2,
    _xlfn.MAXIFS($F$3:$F$15,$G$3:$G$15,$N61)&gt;=AJ$51, _xlfn.MINIFS($F$3:$F$15,$G$3:$G$15,$N61)&lt;=AJ$51),2,
OR(COUNT(_xlfn._xlws.FILTER($F$16:$F$23,($F$16:$F$23=AJ$51)*($G$16:$G$23=$N61)))=1,
        ISODD(COUNT(_xlfn._xlws.SORT(_xlfn._xlws.FILTER($G$16:$G$23,($F$16:$F$23=AJ$51)*($G$16:$G$23&lt;=$N61)))))),3,
OR(COUNT(_xlfn._xlws.FILTER($F$16:$F$23,($F$16:$F$23=AJ$51)*($G$16:$G$23=$N61)))=1,
        ISODD(COUNT(_xlfn._xlws.SORT(_xlfn._xlws.FILTER($F$16:$F$23,($G$16:$G$23=$N61)*($F$16:$F$23&lt;=AJ$51)))))),4),
_xlpm.Fundo,$L$8,
_xlpm.Ax,_xlfn.XLOOKUP(TRUE,($O13:AI13&lt;&gt;""),$O$3:AI$3,_xlpm.Fundo,,-1),
_xlpm.Bx,_xlfn.XLOOKUP(TRUE,(AK13:$AZ13&lt;&gt;""),AK$3:$AZ$3,_xlpm.Fundo,,1),
_xlpm.Cx,_xlfn.XLOOKUP(TRUE,($O13:AI13&lt;&gt;""),$O13:AI13,_xlpm.Fundo,,-1),
_xlpm.Dx,_xlfn.XLOOKUP(TRUE,(AK13:$AZ13&lt;&gt;""),AK13:$AZ13,_xlpm.Fundo,,1),
_xlpm.Xx,AJ$3, _xlpm.Yx,PRODUCT(SUM(_xlpm.Dx,-_xlpm.Cx),1/SUM(_xlpm.Bx,-_xlpm.Ax))*SUM(_xlpm.Xx,-_xlpm.Ax)+_xlpm.Cx,
_xlpm.Ay,_xlfn.XLOOKUP(TRUE,(AJ$4:AJ12&lt;&gt;""),$N$4:$N12,_xlpm.Fundo,,-1),
_xlpm.By,_xlfn.XLOOKUP(TRUE,(AJ14:AJ$47&lt;&gt;""),$N14:$N$47,_xlpm.Fundo,,1),
_xlpm.Cy,_xlfn.XLOOKUP(TRUE,(AJ$4:AJ12&lt;&gt;""),AJ$4:AJ12,_xlpm.Fundo,,-1),
_xlpm.Dy,_xlfn.XLOOKUP(TRUE,(AJ14:AJ$47&lt;&gt;""),AJ14:AJ$47,_xlpm.Fundo,,1),
_xlpm.Xy,$N13, _xlpm.Yy,PRODUCT(SUM(_xlpm.Dy,-_xlpm.Cy),1/SUM(_xlpm.By,-_xlpm.Ay))*SUM(_xlpm.Xy,-_xlpm.Ay)+_xlpm.Cy,
_xlfn.IFS(IFERROR(ISODD(_xlpm.Borda),FALSE),_xlpm.Yy,
       IFERROR(ISEVEN(_xlpm.Borda),     FALSE),_xlpm.Yx,
      TRUE,"")))</f>
        <v/>
      </c>
      <c r="AK61" s="120" t="str" cm="1">
        <f t="array" ref="AK61">IF(AK13&lt;&gt;"",AK13,
_xlfn.LET(_xlpm.Borda,
_xlfn.IFS(
AND(COUNT(_xlfn._xlws.FILTER($F$3:$F$15,$F$3:$F$15=AK$51))&gt;=2,
    _xlfn.MAXIFS($G$3:$G$15,$F$3:$F$15,AK$51)&gt;=$N61, _xlfn.MINIFS($G$3:$G$15,$F$3:$F$15,AK$51)&lt;=$N61),1,
AND(COUNT(_xlfn._xlws.FILTER($G$3:$G$15,$G$3:$G$15=$N61))&gt;=2,
    _xlfn.MAXIFS($F$3:$F$15,$G$3:$G$15,$N61)&gt;=AK$51, _xlfn.MINIFS($F$3:$F$15,$G$3:$G$15,$N61)&lt;=AK$51),2,
OR(COUNT(_xlfn._xlws.FILTER($F$16:$F$23,($F$16:$F$23=AK$51)*($G$16:$G$23=$N61)))=1,
        ISODD(COUNT(_xlfn._xlws.SORT(_xlfn._xlws.FILTER($G$16:$G$23,($F$16:$F$23=AK$51)*($G$16:$G$23&lt;=$N61)))))),3,
OR(COUNT(_xlfn._xlws.FILTER($F$16:$F$23,($F$16:$F$23=AK$51)*($G$16:$G$23=$N61)))=1,
        ISODD(COUNT(_xlfn._xlws.SORT(_xlfn._xlws.FILTER($F$16:$F$23,($G$16:$G$23=$N61)*($F$16:$F$23&lt;=AK$51)))))),4),
_xlpm.Fundo,$L$8,
_xlpm.Ax,_xlfn.XLOOKUP(TRUE,($O13:AJ13&lt;&gt;""),$O$3:AJ$3,_xlpm.Fundo,,-1),
_xlpm.Bx,_xlfn.XLOOKUP(TRUE,(AL13:$AZ13&lt;&gt;""),AL$3:$AZ$3,_xlpm.Fundo,,1),
_xlpm.Cx,_xlfn.XLOOKUP(TRUE,($O13:AJ13&lt;&gt;""),$O13:AJ13,_xlpm.Fundo,,-1),
_xlpm.Dx,_xlfn.XLOOKUP(TRUE,(AL13:$AZ13&lt;&gt;""),AL13:$AZ13,_xlpm.Fundo,,1),
_xlpm.Xx,AK$3, _xlpm.Yx,PRODUCT(SUM(_xlpm.Dx,-_xlpm.Cx),1/SUM(_xlpm.Bx,-_xlpm.Ax))*SUM(_xlpm.Xx,-_xlpm.Ax)+_xlpm.Cx,
_xlpm.Ay,_xlfn.XLOOKUP(TRUE,(AK$4:AK12&lt;&gt;""),$N$4:$N12,_xlpm.Fundo,,-1),
_xlpm.By,_xlfn.XLOOKUP(TRUE,(AK14:AK$47&lt;&gt;""),$N14:$N$47,_xlpm.Fundo,,1),
_xlpm.Cy,_xlfn.XLOOKUP(TRUE,(AK$4:AK12&lt;&gt;""),AK$4:AK12,_xlpm.Fundo,,-1),
_xlpm.Dy,_xlfn.XLOOKUP(TRUE,(AK14:AK$47&lt;&gt;""),AK14:AK$47,_xlpm.Fundo,,1),
_xlpm.Xy,$N13, _xlpm.Yy,PRODUCT(SUM(_xlpm.Dy,-_xlpm.Cy),1/SUM(_xlpm.By,-_xlpm.Ay))*SUM(_xlpm.Xy,-_xlpm.Ay)+_xlpm.Cy,
_xlfn.IFS(IFERROR(ISODD(_xlpm.Borda),FALSE),_xlpm.Yy,
       IFERROR(ISEVEN(_xlpm.Borda),     FALSE),_xlpm.Yx,
      TRUE,"")))</f>
        <v/>
      </c>
      <c r="AL61" s="120" t="str" cm="1">
        <f t="array" ref="AL61">IF(AL13&lt;&gt;"",AL13,
_xlfn.LET(_xlpm.Borda,
_xlfn.IFS(
AND(COUNT(_xlfn._xlws.FILTER($F$3:$F$15,$F$3:$F$15=AL$51))&gt;=2,
    _xlfn.MAXIFS($G$3:$G$15,$F$3:$F$15,AL$51)&gt;=$N61, _xlfn.MINIFS($G$3:$G$15,$F$3:$F$15,AL$51)&lt;=$N61),1,
AND(COUNT(_xlfn._xlws.FILTER($G$3:$G$15,$G$3:$G$15=$N61))&gt;=2,
    _xlfn.MAXIFS($F$3:$F$15,$G$3:$G$15,$N61)&gt;=AL$51, _xlfn.MINIFS($F$3:$F$15,$G$3:$G$15,$N61)&lt;=AL$51),2,
OR(COUNT(_xlfn._xlws.FILTER($F$16:$F$23,($F$16:$F$23=AL$51)*($G$16:$G$23=$N61)))=1,
        ISODD(COUNT(_xlfn._xlws.SORT(_xlfn._xlws.FILTER($G$16:$G$23,($F$16:$F$23=AL$51)*($G$16:$G$23&lt;=$N61)))))),3,
OR(COUNT(_xlfn._xlws.FILTER($F$16:$F$23,($F$16:$F$23=AL$51)*($G$16:$G$23=$N61)))=1,
        ISODD(COUNT(_xlfn._xlws.SORT(_xlfn._xlws.FILTER($F$16:$F$23,($G$16:$G$23=$N61)*($F$16:$F$23&lt;=AL$51)))))),4),
_xlpm.Fundo,$L$8,
_xlpm.Ax,_xlfn.XLOOKUP(TRUE,($O13:AK13&lt;&gt;""),$O$3:AK$3,_xlpm.Fundo,,-1),
_xlpm.Bx,_xlfn.XLOOKUP(TRUE,(AM13:$AZ13&lt;&gt;""),AM$3:$AZ$3,_xlpm.Fundo,,1),
_xlpm.Cx,_xlfn.XLOOKUP(TRUE,($O13:AK13&lt;&gt;""),$O13:AK13,_xlpm.Fundo,,-1),
_xlpm.Dx,_xlfn.XLOOKUP(TRUE,(AM13:$AZ13&lt;&gt;""),AM13:$AZ13,_xlpm.Fundo,,1),
_xlpm.Xx,AL$3, _xlpm.Yx,PRODUCT(SUM(_xlpm.Dx,-_xlpm.Cx),1/SUM(_xlpm.Bx,-_xlpm.Ax))*SUM(_xlpm.Xx,-_xlpm.Ax)+_xlpm.Cx,
_xlpm.Ay,_xlfn.XLOOKUP(TRUE,(AL$4:AL12&lt;&gt;""),$N$4:$N12,_xlpm.Fundo,,-1),
_xlpm.By,_xlfn.XLOOKUP(TRUE,(AL14:AL$47&lt;&gt;""),$N14:$N$47,_xlpm.Fundo,,1),
_xlpm.Cy,_xlfn.XLOOKUP(TRUE,(AL$4:AL12&lt;&gt;""),AL$4:AL12,_xlpm.Fundo,,-1),
_xlpm.Dy,_xlfn.XLOOKUP(TRUE,(AL14:AL$47&lt;&gt;""),AL14:AL$47,_xlpm.Fundo,,1),
_xlpm.Xy,$N13, _xlpm.Yy,PRODUCT(SUM(_xlpm.Dy,-_xlpm.Cy),1/SUM(_xlpm.By,-_xlpm.Ay))*SUM(_xlpm.Xy,-_xlpm.Ay)+_xlpm.Cy,
_xlfn.IFS(IFERROR(ISODD(_xlpm.Borda),FALSE),_xlpm.Yy,
       IFERROR(ISEVEN(_xlpm.Borda),     FALSE),_xlpm.Yx,
      TRUE,"")))</f>
        <v/>
      </c>
      <c r="AM61" s="120" t="str" cm="1">
        <f t="array" ref="AM61">IF(AM13&lt;&gt;"",AM13,
_xlfn.LET(_xlpm.Borda,
_xlfn.IFS(
AND(COUNT(_xlfn._xlws.FILTER($F$3:$F$15,$F$3:$F$15=AM$51))&gt;=2,
    _xlfn.MAXIFS($G$3:$G$15,$F$3:$F$15,AM$51)&gt;=$N61, _xlfn.MINIFS($G$3:$G$15,$F$3:$F$15,AM$51)&lt;=$N61),1,
AND(COUNT(_xlfn._xlws.FILTER($G$3:$G$15,$G$3:$G$15=$N61))&gt;=2,
    _xlfn.MAXIFS($F$3:$F$15,$G$3:$G$15,$N61)&gt;=AM$51, _xlfn.MINIFS($F$3:$F$15,$G$3:$G$15,$N61)&lt;=AM$51),2,
OR(COUNT(_xlfn._xlws.FILTER($F$16:$F$23,($F$16:$F$23=AM$51)*($G$16:$G$23=$N61)))=1,
        ISODD(COUNT(_xlfn._xlws.SORT(_xlfn._xlws.FILTER($G$16:$G$23,($F$16:$F$23=AM$51)*($G$16:$G$23&lt;=$N61)))))),3,
OR(COUNT(_xlfn._xlws.FILTER($F$16:$F$23,($F$16:$F$23=AM$51)*($G$16:$G$23=$N61)))=1,
        ISODD(COUNT(_xlfn._xlws.SORT(_xlfn._xlws.FILTER($F$16:$F$23,($G$16:$G$23=$N61)*($F$16:$F$23&lt;=AM$51)))))),4),
_xlpm.Fundo,$L$8,
_xlpm.Ax,_xlfn.XLOOKUP(TRUE,($O13:AL13&lt;&gt;""),$O$3:AL$3,_xlpm.Fundo,,-1),
_xlpm.Bx,_xlfn.XLOOKUP(TRUE,(AN13:$AZ13&lt;&gt;""),AN$3:$AZ$3,_xlpm.Fundo,,1),
_xlpm.Cx,_xlfn.XLOOKUP(TRUE,($O13:AL13&lt;&gt;""),$O13:AL13,_xlpm.Fundo,,-1),
_xlpm.Dx,_xlfn.XLOOKUP(TRUE,(AN13:$AZ13&lt;&gt;""),AN13:$AZ13,_xlpm.Fundo,,1),
_xlpm.Xx,AM$3, _xlpm.Yx,PRODUCT(SUM(_xlpm.Dx,-_xlpm.Cx),1/SUM(_xlpm.Bx,-_xlpm.Ax))*SUM(_xlpm.Xx,-_xlpm.Ax)+_xlpm.Cx,
_xlpm.Ay,_xlfn.XLOOKUP(TRUE,(AM$4:AM12&lt;&gt;""),$N$4:$N12,_xlpm.Fundo,,-1),
_xlpm.By,_xlfn.XLOOKUP(TRUE,(AM14:AM$47&lt;&gt;""),$N14:$N$47,_xlpm.Fundo,,1),
_xlpm.Cy,_xlfn.XLOOKUP(TRUE,(AM$4:AM12&lt;&gt;""),AM$4:AM12,_xlpm.Fundo,,-1),
_xlpm.Dy,_xlfn.XLOOKUP(TRUE,(AM14:AM$47&lt;&gt;""),AM14:AM$47,_xlpm.Fundo,,1),
_xlpm.Xy,$N13, _xlpm.Yy,PRODUCT(SUM(_xlpm.Dy,-_xlpm.Cy),1/SUM(_xlpm.By,-_xlpm.Ay))*SUM(_xlpm.Xy,-_xlpm.Ay)+_xlpm.Cy,
_xlfn.IFS(IFERROR(ISODD(_xlpm.Borda),FALSE),_xlpm.Yy,
       IFERROR(ISEVEN(_xlpm.Borda),     FALSE),_xlpm.Yx,
      TRUE,"")))</f>
        <v/>
      </c>
      <c r="AN61" s="120" t="str" cm="1">
        <f t="array" ref="AN61">IF(AN13&lt;&gt;"",AN13,
_xlfn.LET(_xlpm.Borda,
_xlfn.IFS(
AND(COUNT(_xlfn._xlws.FILTER($F$3:$F$15,$F$3:$F$15=AN$51))&gt;=2,
    _xlfn.MAXIFS($G$3:$G$15,$F$3:$F$15,AN$51)&gt;=$N61, _xlfn.MINIFS($G$3:$G$15,$F$3:$F$15,AN$51)&lt;=$N61),1,
AND(COUNT(_xlfn._xlws.FILTER($G$3:$G$15,$G$3:$G$15=$N61))&gt;=2,
    _xlfn.MAXIFS($F$3:$F$15,$G$3:$G$15,$N61)&gt;=AN$51, _xlfn.MINIFS($F$3:$F$15,$G$3:$G$15,$N61)&lt;=AN$51),2,
OR(COUNT(_xlfn._xlws.FILTER($F$16:$F$23,($F$16:$F$23=AN$51)*($G$16:$G$23=$N61)))=1,
        ISODD(COUNT(_xlfn._xlws.SORT(_xlfn._xlws.FILTER($G$16:$G$23,($F$16:$F$23=AN$51)*($G$16:$G$23&lt;=$N61)))))),3,
OR(COUNT(_xlfn._xlws.FILTER($F$16:$F$23,($F$16:$F$23=AN$51)*($G$16:$G$23=$N61)))=1,
        ISODD(COUNT(_xlfn._xlws.SORT(_xlfn._xlws.FILTER($F$16:$F$23,($G$16:$G$23=$N61)*($F$16:$F$23&lt;=AN$51)))))),4),
_xlpm.Fundo,$L$8,
_xlpm.Ax,_xlfn.XLOOKUP(TRUE,($O13:AM13&lt;&gt;""),$O$3:AM$3,_xlpm.Fundo,,-1),
_xlpm.Bx,_xlfn.XLOOKUP(TRUE,(AO13:$AZ13&lt;&gt;""),AO$3:$AZ$3,_xlpm.Fundo,,1),
_xlpm.Cx,_xlfn.XLOOKUP(TRUE,($O13:AM13&lt;&gt;""),$O13:AM13,_xlpm.Fundo,,-1),
_xlpm.Dx,_xlfn.XLOOKUP(TRUE,(AO13:$AZ13&lt;&gt;""),AO13:$AZ13,_xlpm.Fundo,,1),
_xlpm.Xx,AN$3, _xlpm.Yx,PRODUCT(SUM(_xlpm.Dx,-_xlpm.Cx),1/SUM(_xlpm.Bx,-_xlpm.Ax))*SUM(_xlpm.Xx,-_xlpm.Ax)+_xlpm.Cx,
_xlpm.Ay,_xlfn.XLOOKUP(TRUE,(AN$4:AN12&lt;&gt;""),$N$4:$N12,_xlpm.Fundo,,-1),
_xlpm.By,_xlfn.XLOOKUP(TRUE,(AN14:AN$47&lt;&gt;""),$N14:$N$47,_xlpm.Fundo,,1),
_xlpm.Cy,_xlfn.XLOOKUP(TRUE,(AN$4:AN12&lt;&gt;""),AN$4:AN12,_xlpm.Fundo,,-1),
_xlpm.Dy,_xlfn.XLOOKUP(TRUE,(AN14:AN$47&lt;&gt;""),AN14:AN$47,_xlpm.Fundo,,1),
_xlpm.Xy,$N13, _xlpm.Yy,PRODUCT(SUM(_xlpm.Dy,-_xlpm.Cy),1/SUM(_xlpm.By,-_xlpm.Ay))*SUM(_xlpm.Xy,-_xlpm.Ay)+_xlpm.Cy,
_xlfn.IFS(IFERROR(ISODD(_xlpm.Borda),FALSE),_xlpm.Yy,
       IFERROR(ISEVEN(_xlpm.Borda),     FALSE),_xlpm.Yx,
      TRUE,"")))</f>
        <v/>
      </c>
      <c r="AO61" s="120" t="str" cm="1">
        <f t="array" ref="AO61">IF(AO13&lt;&gt;"",AO13,
_xlfn.LET(_xlpm.Borda,
_xlfn.IFS(
AND(COUNT(_xlfn._xlws.FILTER($F$3:$F$15,$F$3:$F$15=AO$51))&gt;=2,
    _xlfn.MAXIFS($G$3:$G$15,$F$3:$F$15,AO$51)&gt;=$N61, _xlfn.MINIFS($G$3:$G$15,$F$3:$F$15,AO$51)&lt;=$N61),1,
AND(COUNT(_xlfn._xlws.FILTER($G$3:$G$15,$G$3:$G$15=$N61))&gt;=2,
    _xlfn.MAXIFS($F$3:$F$15,$G$3:$G$15,$N61)&gt;=AO$51, _xlfn.MINIFS($F$3:$F$15,$G$3:$G$15,$N61)&lt;=AO$51),2,
OR(COUNT(_xlfn._xlws.FILTER($F$16:$F$23,($F$16:$F$23=AO$51)*($G$16:$G$23=$N61)))=1,
        ISODD(COUNT(_xlfn._xlws.SORT(_xlfn._xlws.FILTER($G$16:$G$23,($F$16:$F$23=AO$51)*($G$16:$G$23&lt;=$N61)))))),3,
OR(COUNT(_xlfn._xlws.FILTER($F$16:$F$23,($F$16:$F$23=AO$51)*($G$16:$G$23=$N61)))=1,
        ISODD(COUNT(_xlfn._xlws.SORT(_xlfn._xlws.FILTER($F$16:$F$23,($G$16:$G$23=$N61)*($F$16:$F$23&lt;=AO$51)))))),4),
_xlpm.Fundo,$L$8,
_xlpm.Ax,_xlfn.XLOOKUP(TRUE,($O13:AN13&lt;&gt;""),$O$3:AN$3,_xlpm.Fundo,,-1),
_xlpm.Bx,_xlfn.XLOOKUP(TRUE,(AP13:$AZ13&lt;&gt;""),AP$3:$AZ$3,_xlpm.Fundo,,1),
_xlpm.Cx,_xlfn.XLOOKUP(TRUE,($O13:AN13&lt;&gt;""),$O13:AN13,_xlpm.Fundo,,-1),
_xlpm.Dx,_xlfn.XLOOKUP(TRUE,(AP13:$AZ13&lt;&gt;""),AP13:$AZ13,_xlpm.Fundo,,1),
_xlpm.Xx,AO$3, _xlpm.Yx,PRODUCT(SUM(_xlpm.Dx,-_xlpm.Cx),1/SUM(_xlpm.Bx,-_xlpm.Ax))*SUM(_xlpm.Xx,-_xlpm.Ax)+_xlpm.Cx,
_xlpm.Ay,_xlfn.XLOOKUP(TRUE,(AO$4:AO12&lt;&gt;""),$N$4:$N12,_xlpm.Fundo,,-1),
_xlpm.By,_xlfn.XLOOKUP(TRUE,(AO14:AO$47&lt;&gt;""),$N14:$N$47,_xlpm.Fundo,,1),
_xlpm.Cy,_xlfn.XLOOKUP(TRUE,(AO$4:AO12&lt;&gt;""),AO$4:AO12,_xlpm.Fundo,,-1),
_xlpm.Dy,_xlfn.XLOOKUP(TRUE,(AO14:AO$47&lt;&gt;""),AO14:AO$47,_xlpm.Fundo,,1),
_xlpm.Xy,$N13, _xlpm.Yy,PRODUCT(SUM(_xlpm.Dy,-_xlpm.Cy),1/SUM(_xlpm.By,-_xlpm.Ay))*SUM(_xlpm.Xy,-_xlpm.Ay)+_xlpm.Cy,
_xlfn.IFS(IFERROR(ISODD(_xlpm.Borda),FALSE),_xlpm.Yy,
       IFERROR(ISEVEN(_xlpm.Borda),     FALSE),_xlpm.Yx,
      TRUE,"")))</f>
        <v/>
      </c>
      <c r="AP61" s="120" cm="1">
        <f t="array" ref="AP61">IF(AP13&lt;&gt;"",AP13,
_xlfn.LET(_xlpm.Borda,
_xlfn.IFS(
AND(COUNT(_xlfn._xlws.FILTER($F$3:$F$15,$F$3:$F$15=AP$51))&gt;=2,
    _xlfn.MAXIFS($G$3:$G$15,$F$3:$F$15,AP$51)&gt;=$N61, _xlfn.MINIFS($G$3:$G$15,$F$3:$F$15,AP$51)&lt;=$N61),1,
AND(COUNT(_xlfn._xlws.FILTER($G$3:$G$15,$G$3:$G$15=$N61))&gt;=2,
    _xlfn.MAXIFS($F$3:$F$15,$G$3:$G$15,$N61)&gt;=AP$51, _xlfn.MINIFS($F$3:$F$15,$G$3:$G$15,$N61)&lt;=AP$51),2,
OR(COUNT(_xlfn._xlws.FILTER($F$16:$F$23,($F$16:$F$23=AP$51)*($G$16:$G$23=$N61)))=1,
        ISODD(COUNT(_xlfn._xlws.SORT(_xlfn._xlws.FILTER($G$16:$G$23,($F$16:$F$23=AP$51)*($G$16:$G$23&lt;=$N61)))))),3,
OR(COUNT(_xlfn._xlws.FILTER($F$16:$F$23,($F$16:$F$23=AP$51)*($G$16:$G$23=$N61)))=1,
        ISODD(COUNT(_xlfn._xlws.SORT(_xlfn._xlws.FILTER($F$16:$F$23,($G$16:$G$23=$N61)*($F$16:$F$23&lt;=AP$51)))))),4),
_xlpm.Fundo,$L$8,
_xlpm.Ax,_xlfn.XLOOKUP(TRUE,($O13:AO13&lt;&gt;""),$O$3:AO$3,_xlpm.Fundo,,-1),
_xlpm.Bx,_xlfn.XLOOKUP(TRUE,(AQ13:$AZ13&lt;&gt;""),AQ$3:$AZ$3,_xlpm.Fundo,,1),
_xlpm.Cx,_xlfn.XLOOKUP(TRUE,($O13:AO13&lt;&gt;""),$O13:AO13,_xlpm.Fundo,,-1),
_xlpm.Dx,_xlfn.XLOOKUP(TRUE,(AQ13:$AZ13&lt;&gt;""),AQ13:$AZ13,_xlpm.Fundo,,1),
_xlpm.Xx,AP$3, _xlpm.Yx,PRODUCT(SUM(_xlpm.Dx,-_xlpm.Cx),1/SUM(_xlpm.Bx,-_xlpm.Ax))*SUM(_xlpm.Xx,-_xlpm.Ax)+_xlpm.Cx,
_xlpm.Ay,_xlfn.XLOOKUP(TRUE,(AP$4:AP12&lt;&gt;""),$N$4:$N12,_xlpm.Fundo,,-1),
_xlpm.By,_xlfn.XLOOKUP(TRUE,(AP14:AP$47&lt;&gt;""),$N14:$N$47,_xlpm.Fundo,,1),
_xlpm.Cy,_xlfn.XLOOKUP(TRUE,(AP$4:AP12&lt;&gt;""),AP$4:AP12,_xlpm.Fundo,,-1),
_xlpm.Dy,_xlfn.XLOOKUP(TRUE,(AP14:AP$47&lt;&gt;""),AP14:AP$47,_xlpm.Fundo,,1),
_xlpm.Xy,$N13, _xlpm.Yy,PRODUCT(SUM(_xlpm.Dy,-_xlpm.Cy),1/SUM(_xlpm.By,-_xlpm.Ay))*SUM(_xlpm.Xy,-_xlpm.Ay)+_xlpm.Cy,
_xlfn.IFS(IFERROR(ISODD(_xlpm.Borda),FALSE),_xlpm.Yy,
       IFERROR(ISEVEN(_xlpm.Borda),     FALSE),_xlpm.Yx,
      TRUE,"")))</f>
        <v>-0.8</v>
      </c>
      <c r="AQ61" s="120" t="str" cm="1">
        <f t="array" ref="AQ61">IF(AQ13&lt;&gt;"",AQ13,
_xlfn.LET(_xlpm.Borda,
_xlfn.IFS(
AND(COUNT(_xlfn._xlws.FILTER($F$3:$F$15,$F$3:$F$15=AQ$51))&gt;=2,
    _xlfn.MAXIFS($G$3:$G$15,$F$3:$F$15,AQ$51)&gt;=$N61, _xlfn.MINIFS($G$3:$G$15,$F$3:$F$15,AQ$51)&lt;=$N61),1,
AND(COUNT(_xlfn._xlws.FILTER($G$3:$G$15,$G$3:$G$15=$N61))&gt;=2,
    _xlfn.MAXIFS($F$3:$F$15,$G$3:$G$15,$N61)&gt;=AQ$51, _xlfn.MINIFS($F$3:$F$15,$G$3:$G$15,$N61)&lt;=AQ$51),2,
OR(COUNT(_xlfn._xlws.FILTER($F$16:$F$23,($F$16:$F$23=AQ$51)*($G$16:$G$23=$N61)))=1,
        ISODD(COUNT(_xlfn._xlws.SORT(_xlfn._xlws.FILTER($G$16:$G$23,($F$16:$F$23=AQ$51)*($G$16:$G$23&lt;=$N61)))))),3,
OR(COUNT(_xlfn._xlws.FILTER($F$16:$F$23,($F$16:$F$23=AQ$51)*($G$16:$G$23=$N61)))=1,
        ISODD(COUNT(_xlfn._xlws.SORT(_xlfn._xlws.FILTER($F$16:$F$23,($G$16:$G$23=$N61)*($F$16:$F$23&lt;=AQ$51)))))),4),
_xlpm.Fundo,$L$8,
_xlpm.Ax,_xlfn.XLOOKUP(TRUE,($O13:AP13&lt;&gt;""),$O$3:AP$3,_xlpm.Fundo,,-1),
_xlpm.Bx,_xlfn.XLOOKUP(TRUE,(AR13:$AZ13&lt;&gt;""),AR$3:$AZ$3,_xlpm.Fundo,,1),
_xlpm.Cx,_xlfn.XLOOKUP(TRUE,($O13:AP13&lt;&gt;""),$O13:AP13,_xlpm.Fundo,,-1),
_xlpm.Dx,_xlfn.XLOOKUP(TRUE,(AR13:$AZ13&lt;&gt;""),AR13:$AZ13,_xlpm.Fundo,,1),
_xlpm.Xx,AQ$3, _xlpm.Yx,PRODUCT(SUM(_xlpm.Dx,-_xlpm.Cx),1/SUM(_xlpm.Bx,-_xlpm.Ax))*SUM(_xlpm.Xx,-_xlpm.Ax)+_xlpm.Cx,
_xlpm.Ay,_xlfn.XLOOKUP(TRUE,(AQ$4:AQ12&lt;&gt;""),$N$4:$N12,_xlpm.Fundo,,-1),
_xlpm.By,_xlfn.XLOOKUP(TRUE,(AQ14:AQ$47&lt;&gt;""),$N14:$N$47,_xlpm.Fundo,,1),
_xlpm.Cy,_xlfn.XLOOKUP(TRUE,(AQ$4:AQ12&lt;&gt;""),AQ$4:AQ12,_xlpm.Fundo,,-1),
_xlpm.Dy,_xlfn.XLOOKUP(TRUE,(AQ14:AQ$47&lt;&gt;""),AQ14:AQ$47,_xlpm.Fundo,,1),
_xlpm.Xy,$N13, _xlpm.Yy,PRODUCT(SUM(_xlpm.Dy,-_xlpm.Cy),1/SUM(_xlpm.By,-_xlpm.Ay))*SUM(_xlpm.Xy,-_xlpm.Ay)+_xlpm.Cy,
_xlfn.IFS(IFERROR(ISODD(_xlpm.Borda),FALSE),_xlpm.Yy,
       IFERROR(ISEVEN(_xlpm.Borda),     FALSE),_xlpm.Yx,
      TRUE,"")))</f>
        <v/>
      </c>
      <c r="AR61" s="120" cm="1">
        <f t="array" ref="AR61">IF(AR13&lt;&gt;"",AR13,
_xlfn.LET(_xlpm.Borda,
_xlfn.IFS(
AND(COUNT(_xlfn._xlws.FILTER($F$3:$F$15,$F$3:$F$15=AR$51))&gt;=2,
    _xlfn.MAXIFS($G$3:$G$15,$F$3:$F$15,AR$51)&gt;=$N61, _xlfn.MINIFS($G$3:$G$15,$F$3:$F$15,AR$51)&lt;=$N61),1,
AND(COUNT(_xlfn._xlws.FILTER($G$3:$G$15,$G$3:$G$15=$N61))&gt;=2,
    _xlfn.MAXIFS($F$3:$F$15,$G$3:$G$15,$N61)&gt;=AR$51, _xlfn.MINIFS($F$3:$F$15,$G$3:$G$15,$N61)&lt;=AR$51),2,
OR(COUNT(_xlfn._xlws.FILTER($F$16:$F$23,($F$16:$F$23=AR$51)*($G$16:$G$23=$N61)))=1,
        ISODD(COUNT(_xlfn._xlws.SORT(_xlfn._xlws.FILTER($G$16:$G$23,($F$16:$F$23=AR$51)*($G$16:$G$23&lt;=$N61)))))),3,
OR(COUNT(_xlfn._xlws.FILTER($F$16:$F$23,($F$16:$F$23=AR$51)*($G$16:$G$23=$N61)))=1,
        ISODD(COUNT(_xlfn._xlws.SORT(_xlfn._xlws.FILTER($F$16:$F$23,($G$16:$G$23=$N61)*($F$16:$F$23&lt;=AR$51)))))),4),
_xlpm.Fundo,$L$8,
_xlpm.Ax,_xlfn.XLOOKUP(TRUE,($O13:AQ13&lt;&gt;""),$O$3:AQ$3,_xlpm.Fundo,,-1),
_xlpm.Bx,_xlfn.XLOOKUP(TRUE,(AS13:$AZ13&lt;&gt;""),AS$3:$AZ$3,_xlpm.Fundo,,1),
_xlpm.Cx,_xlfn.XLOOKUP(TRUE,($O13:AQ13&lt;&gt;""),$O13:AQ13,_xlpm.Fundo,,-1),
_xlpm.Dx,_xlfn.XLOOKUP(TRUE,(AS13:$AZ13&lt;&gt;""),AS13:$AZ13,_xlpm.Fundo,,1),
_xlpm.Xx,AR$3, _xlpm.Yx,PRODUCT(SUM(_xlpm.Dx,-_xlpm.Cx),1/SUM(_xlpm.Bx,-_xlpm.Ax))*SUM(_xlpm.Xx,-_xlpm.Ax)+_xlpm.Cx,
_xlpm.Ay,_xlfn.XLOOKUP(TRUE,(AR$4:AR12&lt;&gt;""),$N$4:$N12,_xlpm.Fundo,,-1),
_xlpm.By,_xlfn.XLOOKUP(TRUE,(AR14:AR$47&lt;&gt;""),$N14:$N$47,_xlpm.Fundo,,1),
_xlpm.Cy,_xlfn.XLOOKUP(TRUE,(AR$4:AR12&lt;&gt;""),AR$4:AR12,_xlpm.Fundo,,-1),
_xlpm.Dy,_xlfn.XLOOKUP(TRUE,(AR14:AR$47&lt;&gt;""),AR14:AR$47,_xlpm.Fundo,,1),
_xlpm.Xy,$N13, _xlpm.Yy,PRODUCT(SUM(_xlpm.Dy,-_xlpm.Cy),1/SUM(_xlpm.By,-_xlpm.Ay))*SUM(_xlpm.Xy,-_xlpm.Ay)+_xlpm.Cy,
_xlfn.IFS(IFERROR(ISODD(_xlpm.Borda),FALSE),_xlpm.Yy,
       IFERROR(ISEVEN(_xlpm.Borda),     FALSE),_xlpm.Yx,
      TRUE,"")))</f>
        <v>-1.1000000000000001</v>
      </c>
      <c r="AS61" s="120" cm="1">
        <f t="array" ref="AS61">IF(AS13&lt;&gt;"",AS13,
_xlfn.LET(_xlpm.Borda,
_xlfn.IFS(
AND(COUNT(_xlfn._xlws.FILTER($F$3:$F$15,$F$3:$F$15=AS$51))&gt;=2,
    _xlfn.MAXIFS($G$3:$G$15,$F$3:$F$15,AS$51)&gt;=$N61, _xlfn.MINIFS($G$3:$G$15,$F$3:$F$15,AS$51)&lt;=$N61),1,
AND(COUNT(_xlfn._xlws.FILTER($G$3:$G$15,$G$3:$G$15=$N61))&gt;=2,
    _xlfn.MAXIFS($F$3:$F$15,$G$3:$G$15,$N61)&gt;=AS$51, _xlfn.MINIFS($F$3:$F$15,$G$3:$G$15,$N61)&lt;=AS$51),2,
OR(COUNT(_xlfn._xlws.FILTER($F$16:$F$23,($F$16:$F$23=AS$51)*($G$16:$G$23=$N61)))=1,
        ISODD(COUNT(_xlfn._xlws.SORT(_xlfn._xlws.FILTER($G$16:$G$23,($F$16:$F$23=AS$51)*($G$16:$G$23&lt;=$N61)))))),3,
OR(COUNT(_xlfn._xlws.FILTER($F$16:$F$23,($F$16:$F$23=AS$51)*($G$16:$G$23=$N61)))=1,
        ISODD(COUNT(_xlfn._xlws.SORT(_xlfn._xlws.FILTER($F$16:$F$23,($G$16:$G$23=$N61)*($F$16:$F$23&lt;=AS$51)))))),4),
_xlpm.Fundo,$L$8,
_xlpm.Ax,_xlfn.XLOOKUP(TRUE,($O13:AR13&lt;&gt;""),$O$3:AR$3,_xlpm.Fundo,,-1),
_xlpm.Bx,_xlfn.XLOOKUP(TRUE,(AT13:$AZ13&lt;&gt;""),AT$3:$AZ$3,_xlpm.Fundo,,1),
_xlpm.Cx,_xlfn.XLOOKUP(TRUE,($O13:AR13&lt;&gt;""),$O13:AR13,_xlpm.Fundo,,-1),
_xlpm.Dx,_xlfn.XLOOKUP(TRUE,(AT13:$AZ13&lt;&gt;""),AT13:$AZ13,_xlpm.Fundo,,1),
_xlpm.Xx,AS$3, _xlpm.Yx,PRODUCT(SUM(_xlpm.Dx,-_xlpm.Cx),1/SUM(_xlpm.Bx,-_xlpm.Ax))*SUM(_xlpm.Xx,-_xlpm.Ax)+_xlpm.Cx,
_xlpm.Ay,_xlfn.XLOOKUP(TRUE,(AS$4:AS12&lt;&gt;""),$N$4:$N12,_xlpm.Fundo,,-1),
_xlpm.By,_xlfn.XLOOKUP(TRUE,(AS14:AS$47&lt;&gt;""),$N14:$N$47,_xlpm.Fundo,,1),
_xlpm.Cy,_xlfn.XLOOKUP(TRUE,(AS$4:AS12&lt;&gt;""),AS$4:AS12,_xlpm.Fundo,,-1),
_xlpm.Dy,_xlfn.XLOOKUP(TRUE,(AS14:AS$47&lt;&gt;""),AS14:AS$47,_xlpm.Fundo,,1),
_xlpm.Xy,$N13, _xlpm.Yy,PRODUCT(SUM(_xlpm.Dy,-_xlpm.Cy),1/SUM(_xlpm.By,-_xlpm.Ay))*SUM(_xlpm.Xy,-_xlpm.Ay)+_xlpm.Cy,
_xlfn.IFS(IFERROR(ISODD(_xlpm.Borda),FALSE),_xlpm.Yy,
       IFERROR(ISEVEN(_xlpm.Borda),     FALSE),_xlpm.Yx,
      TRUE,"")))</f>
        <v>-0.9</v>
      </c>
      <c r="AT61" s="120" t="str" cm="1">
        <f t="array" ref="AT61">IF(AT13&lt;&gt;"",AT13,
_xlfn.LET(_xlpm.Borda,
_xlfn.IFS(
AND(COUNT(_xlfn._xlws.FILTER($F$3:$F$15,$F$3:$F$15=AT$51))&gt;=2,
    _xlfn.MAXIFS($G$3:$G$15,$F$3:$F$15,AT$51)&gt;=$N61, _xlfn.MINIFS($G$3:$G$15,$F$3:$F$15,AT$51)&lt;=$N61),1,
AND(COUNT(_xlfn._xlws.FILTER($G$3:$G$15,$G$3:$G$15=$N61))&gt;=2,
    _xlfn.MAXIFS($F$3:$F$15,$G$3:$G$15,$N61)&gt;=AT$51, _xlfn.MINIFS($F$3:$F$15,$G$3:$G$15,$N61)&lt;=AT$51),2,
OR(COUNT(_xlfn._xlws.FILTER($F$16:$F$23,($F$16:$F$23=AT$51)*($G$16:$G$23=$N61)))=1,
        ISODD(COUNT(_xlfn._xlws.SORT(_xlfn._xlws.FILTER($G$16:$G$23,($F$16:$F$23=AT$51)*($G$16:$G$23&lt;=$N61)))))),3,
OR(COUNT(_xlfn._xlws.FILTER($F$16:$F$23,($F$16:$F$23=AT$51)*($G$16:$G$23=$N61)))=1,
        ISODD(COUNT(_xlfn._xlws.SORT(_xlfn._xlws.FILTER($F$16:$F$23,($G$16:$G$23=$N61)*($F$16:$F$23&lt;=AT$51)))))),4),
_xlpm.Fundo,$L$8,
_xlpm.Ax,_xlfn.XLOOKUP(TRUE,($O13:AS13&lt;&gt;""),$O$3:AS$3,_xlpm.Fundo,,-1),
_xlpm.Bx,_xlfn.XLOOKUP(TRUE,(AZ13:$AZ13&lt;&gt;""),AZ$3:$AZ$3,_xlpm.Fundo,,1),
_xlpm.Cx,_xlfn.XLOOKUP(TRUE,($O13:AS13&lt;&gt;""),$O13:AS13,_xlpm.Fundo,,-1),
_xlpm.Dx,_xlfn.XLOOKUP(TRUE,(AZ13:$AZ13&lt;&gt;""),AZ13:$AZ13,_xlpm.Fundo,,1),
_xlpm.Xx,AT$3, _xlpm.Yx,PRODUCT(SUM(_xlpm.Dx,-_xlpm.Cx),1/SUM(_xlpm.Bx,-_xlpm.Ax))*SUM(_xlpm.Xx,-_xlpm.Ax)+_xlpm.Cx,
_xlpm.Ay,_xlfn.XLOOKUP(TRUE,(AT$4:AT12&lt;&gt;""),$N$4:$N12,_xlpm.Fundo,,-1),
_xlpm.By,_xlfn.XLOOKUP(TRUE,(AT14:AT$47&lt;&gt;""),$N14:$N$47,_xlpm.Fundo,,1),
_xlpm.Cy,_xlfn.XLOOKUP(TRUE,(AT$4:AT12&lt;&gt;""),AT$4:AT12,_xlpm.Fundo,,-1),
_xlpm.Dy,_xlfn.XLOOKUP(TRUE,(AT14:AT$47&lt;&gt;""),AT14:AT$47,_xlpm.Fundo,,1),
_xlpm.Xy,$N13, _xlpm.Yy,PRODUCT(SUM(_xlpm.Dy,-_xlpm.Cy),1/SUM(_xlpm.By,-_xlpm.Ay))*SUM(_xlpm.Xy,-_xlpm.Ay)+_xlpm.Cy,
_xlfn.IFS(IFERROR(ISODD(_xlpm.Borda),FALSE),_xlpm.Yy,
       IFERROR(ISEVEN(_xlpm.Borda),     FALSE),_xlpm.Yx,
      TRUE,"")))</f>
        <v/>
      </c>
      <c r="AU61" s="120" cm="1">
        <f t="array" ref="AU61">IF(AU13&lt;&gt;"",AU13,
_xlfn.LET(_xlpm.Borda,
_xlfn.IFS(
AND(COUNT(_xlfn._xlws.FILTER($F$3:$F$15,$F$3:$F$15=AU$51))&gt;=2,
    _xlfn.MAXIFS($G$3:$G$15,$F$3:$F$15,AU$51)&gt;=$N61, _xlfn.MINIFS($G$3:$G$15,$F$3:$F$15,AU$51)&lt;=$N61),1,
AND(COUNT(_xlfn._xlws.FILTER($G$3:$G$15,$G$3:$G$15=$N61))&gt;=2,
    _xlfn.MAXIFS($F$3:$F$15,$G$3:$G$15,$N61)&gt;=AU$51, _xlfn.MINIFS($F$3:$F$15,$G$3:$G$15,$N61)&lt;=AU$51),2,
OR(COUNT(_xlfn._xlws.FILTER($F$16:$F$23,($F$16:$F$23=AU$51)*($G$16:$G$23=$N61)))=1,
        ISODD(COUNT(_xlfn._xlws.SORT(_xlfn._xlws.FILTER($G$16:$G$23,($F$16:$F$23=AU$51)*($G$16:$G$23&lt;=$N61)))))),3,
OR(COUNT(_xlfn._xlws.FILTER($F$16:$F$23,($F$16:$F$23=AU$51)*($G$16:$G$23=$N61)))=1,
        ISODD(COUNT(_xlfn._xlws.SORT(_xlfn._xlws.FILTER($F$16:$F$23,($G$16:$G$23=$N61)*($F$16:$F$23&lt;=AU$51)))))),4),
_xlpm.Fundo,$L$8,
_xlpm.Ax,_xlfn.XLOOKUP(TRUE,($O13:AT13&lt;&gt;""),$O$3:AT$3,_xlpm.Fundo,,-1),
_xlpm.Bx,_xlfn.XLOOKUP(TRUE,($AZ13:BA13&lt;&gt;""),$AZ$3:BA$3,_xlpm.Fundo,,1),
_xlpm.Cx,_xlfn.XLOOKUP(TRUE,($O13:AT13&lt;&gt;""),$O13:AT13,_xlpm.Fundo,,-1),
_xlpm.Dx,_xlfn.XLOOKUP(TRUE,($AZ13:BA13&lt;&gt;""),$AZ13:BA13,_xlpm.Fundo,,1),
_xlpm.Xx,AU$3, _xlpm.Yx,PRODUCT(SUM(_xlpm.Dx,-_xlpm.Cx),1/SUM(_xlpm.Bx,-_xlpm.Ax))*SUM(_xlpm.Xx,-_xlpm.Ax)+_xlpm.Cx,
_xlpm.Ay,_xlfn.XLOOKUP(TRUE,(AU$4:AU12&lt;&gt;""),$N$4:$N12,_xlpm.Fundo,,-1),
_xlpm.By,_xlfn.XLOOKUP(TRUE,(AU14:AU$47&lt;&gt;""),$N14:$N$47,_xlpm.Fundo,,1),
_xlpm.Cy,_xlfn.XLOOKUP(TRUE,(AU$4:AU12&lt;&gt;""),AU$4:AU12,_xlpm.Fundo,,-1),
_xlpm.Dy,_xlfn.XLOOKUP(TRUE,(AU14:AU$47&lt;&gt;""),AU14:AU$47,_xlpm.Fundo,,1),
_xlpm.Xy,$N13, _xlpm.Yy,PRODUCT(SUM(_xlpm.Dy,-_xlpm.Cy),1/SUM(_xlpm.By,-_xlpm.Ay))*SUM(_xlpm.Xy,-_xlpm.Ay)+_xlpm.Cy,
_xlfn.IFS(IFERROR(ISODD(_xlpm.Borda),FALSE),_xlpm.Yy,
       IFERROR(ISEVEN(_xlpm.Borda),     FALSE),_xlpm.Yx,
      TRUE,"")))</f>
        <v>0.4</v>
      </c>
      <c r="AV61" s="120" cm="1">
        <f t="array" ref="AV61">IF(AV13&lt;&gt;"",AV13,
_xlfn.LET(_xlpm.Borda,
_xlfn.IFS(
AND(COUNT(_xlfn._xlws.FILTER($F$3:$F$15,$F$3:$F$15=AV$51))&gt;=2,
    _xlfn.MAXIFS($G$3:$G$15,$F$3:$F$15,AV$51)&gt;=$N61, _xlfn.MINIFS($G$3:$G$15,$F$3:$F$15,AV$51)&lt;=$N61),1,
AND(COUNT(_xlfn._xlws.FILTER($G$3:$G$15,$G$3:$G$15=$N61))&gt;=2,
    _xlfn.MAXIFS($F$3:$F$15,$G$3:$G$15,$N61)&gt;=AV$51, _xlfn.MINIFS($F$3:$F$15,$G$3:$G$15,$N61)&lt;=AV$51),2,
OR(COUNT(_xlfn._xlws.FILTER($F$16:$F$23,($F$16:$F$23=AV$51)*($G$16:$G$23=$N61)))=1,
        ISODD(COUNT(_xlfn._xlws.SORT(_xlfn._xlws.FILTER($G$16:$G$23,($F$16:$F$23=AV$51)*($G$16:$G$23&lt;=$N61)))))),3,
OR(COUNT(_xlfn._xlws.FILTER($F$16:$F$23,($F$16:$F$23=AV$51)*($G$16:$G$23=$N61)))=1,
        ISODD(COUNT(_xlfn._xlws.SORT(_xlfn._xlws.FILTER($F$16:$F$23,($G$16:$G$23=$N61)*($F$16:$F$23&lt;=AV$51)))))),4),
_xlpm.Fundo,$L$8,
_xlpm.Ax,_xlfn.XLOOKUP(TRUE,($O13:AU13&lt;&gt;""),$O$3:AU$3,_xlpm.Fundo,,-1),
_xlpm.Bx,_xlfn.XLOOKUP(TRUE,($AZ13:BB13&lt;&gt;""),$AZ$3:BB$3,_xlpm.Fundo,,1),
_xlpm.Cx,_xlfn.XLOOKUP(TRUE,($O13:AU13&lt;&gt;""),$O13:AU13,_xlpm.Fundo,,-1),
_xlpm.Dx,_xlfn.XLOOKUP(TRUE,($AZ13:BB13&lt;&gt;""),$AZ13:BB13,_xlpm.Fundo,,1),
_xlpm.Xx,AV$3, _xlpm.Yx,PRODUCT(SUM(_xlpm.Dx,-_xlpm.Cx),1/SUM(_xlpm.Bx,-_xlpm.Ax))*SUM(_xlpm.Xx,-_xlpm.Ax)+_xlpm.Cx,
_xlpm.Ay,_xlfn.XLOOKUP(TRUE,(AV$4:AV12&lt;&gt;""),$N$4:$N12,_xlpm.Fundo,,-1),
_xlpm.By,_xlfn.XLOOKUP(TRUE,(AV14:AV$47&lt;&gt;""),$N14:$N$47,_xlpm.Fundo,,1),
_xlpm.Cy,_xlfn.XLOOKUP(TRUE,(AV$4:AV12&lt;&gt;""),AV$4:AV12,_xlpm.Fundo,,-1),
_xlpm.Dy,_xlfn.XLOOKUP(TRUE,(AV14:AV$47&lt;&gt;""),AV14:AV$47,_xlpm.Fundo,,1),
_xlpm.Xy,$N13, _xlpm.Yy,PRODUCT(SUM(_xlpm.Dy,-_xlpm.Cy),1/SUM(_xlpm.By,-_xlpm.Ay))*SUM(_xlpm.Xy,-_xlpm.Ay)+_xlpm.Cy,
_xlfn.IFS(IFERROR(ISODD(_xlpm.Borda),FALSE),_xlpm.Yy,
       IFERROR(ISEVEN(_xlpm.Borda),     FALSE),_xlpm.Yx,
      TRUE,"")))</f>
        <v>-9</v>
      </c>
      <c r="AW61" s="120" cm="1">
        <f t="array" ref="AW61">IF(AW13&lt;&gt;"",AW13,
_xlfn.LET(_xlpm.Borda,
_xlfn.IFS(
AND(COUNT(_xlfn._xlws.FILTER($F$3:$F$15,$F$3:$F$15=AW$51))&gt;=2,
    _xlfn.MAXIFS($G$3:$G$15,$F$3:$F$15,AW$51)&gt;=$N61, _xlfn.MINIFS($G$3:$G$15,$F$3:$F$15,AW$51)&lt;=$N61),1,
AND(COUNT(_xlfn._xlws.FILTER($G$3:$G$15,$G$3:$G$15=$N61))&gt;=2,
    _xlfn.MAXIFS($F$3:$F$15,$G$3:$G$15,$N61)&gt;=AW$51, _xlfn.MINIFS($F$3:$F$15,$G$3:$G$15,$N61)&lt;=AW$51),2,
OR(COUNT(_xlfn._xlws.FILTER($F$16:$F$23,($F$16:$F$23=AW$51)*($G$16:$G$23=$N61)))=1,
        ISODD(COUNT(_xlfn._xlws.SORT(_xlfn._xlws.FILTER($G$16:$G$23,($F$16:$F$23=AW$51)*($G$16:$G$23&lt;=$N61)))))),3,
OR(COUNT(_xlfn._xlws.FILTER($F$16:$F$23,($F$16:$F$23=AW$51)*($G$16:$G$23=$N61)))=1,
        ISODD(COUNT(_xlfn._xlws.SORT(_xlfn._xlws.FILTER($F$16:$F$23,($G$16:$G$23=$N61)*($F$16:$F$23&lt;=AW$51)))))),4),
_xlpm.Fundo,$L$8,
_xlpm.Ax,_xlfn.XLOOKUP(TRUE,($O13:AV13&lt;&gt;""),$O$3:AV$3,_xlpm.Fundo,,-1),
_xlpm.Bx,_xlfn.XLOOKUP(TRUE,($AZ13:BC13&lt;&gt;""),$AZ$3:BC$3,_xlpm.Fundo,,1),
_xlpm.Cx,_xlfn.XLOOKUP(TRUE,($O13:AV13&lt;&gt;""),$O13:AV13,_xlpm.Fundo,,-1),
_xlpm.Dx,_xlfn.XLOOKUP(TRUE,($AZ13:BC13&lt;&gt;""),$AZ13:BC13,_xlpm.Fundo,,1),
_xlpm.Xx,AW$3, _xlpm.Yx,PRODUCT(SUM(_xlpm.Dx,-_xlpm.Cx),1/SUM(_xlpm.Bx,-_xlpm.Ax))*SUM(_xlpm.Xx,-_xlpm.Ax)+_xlpm.Cx,
_xlpm.Ay,_xlfn.XLOOKUP(TRUE,(AW$4:AW12&lt;&gt;""),$N$4:$N12,_xlpm.Fundo,,-1),
_xlpm.By,_xlfn.XLOOKUP(TRUE,(AW14:AW$47&lt;&gt;""),$N14:$N$47,_xlpm.Fundo,,1),
_xlpm.Cy,_xlfn.XLOOKUP(TRUE,(AW$4:AW12&lt;&gt;""),AW$4:AW12,_xlpm.Fundo,,-1),
_xlpm.Dy,_xlfn.XLOOKUP(TRUE,(AW14:AW$47&lt;&gt;""),AW14:AW$47,_xlpm.Fundo,,1),
_xlpm.Xy,$N13, _xlpm.Yy,PRODUCT(SUM(_xlpm.Dy,-_xlpm.Cy),1/SUM(_xlpm.By,-_xlpm.Ay))*SUM(_xlpm.Xy,-_xlpm.Ay)+_xlpm.Cy,
_xlfn.IFS(IFERROR(ISODD(_xlpm.Borda),FALSE),_xlpm.Yy,
       IFERROR(ISEVEN(_xlpm.Borda),     FALSE),_xlpm.Yx,
      TRUE,"")))</f>
        <v>-9</v>
      </c>
      <c r="AX61" s="98"/>
      <c r="AY61" s="98"/>
      <c r="AZ61" s="77"/>
      <c r="BA61" s="77"/>
      <c r="BB61" s="77"/>
      <c r="BC61" s="77"/>
      <c r="BD61" s="77"/>
      <c r="BE61" s="77"/>
      <c r="BF61" s="77"/>
      <c r="BG61" s="77"/>
      <c r="BH61" s="77"/>
    </row>
    <row r="62" spans="2:60" ht="20.100000000000001" customHeight="1" x14ac:dyDescent="0.3">
      <c r="B62" s="9" t="s">
        <v>525</v>
      </c>
      <c r="C62" s="17">
        <f t="shared" si="1"/>
        <v>42.9754</v>
      </c>
      <c r="D62" s="18">
        <f t="shared" si="1"/>
        <v>105.82089999999999</v>
      </c>
      <c r="E62" s="64">
        <f t="shared" si="1"/>
        <v>-9</v>
      </c>
      <c r="F62" s="17">
        <f t="shared" si="2"/>
        <v>-0.05</v>
      </c>
      <c r="G62" s="18">
        <f t="shared" si="3"/>
        <v>0.77</v>
      </c>
      <c r="H62" s="19">
        <f t="shared" si="4"/>
        <v>-9</v>
      </c>
      <c r="I62" s="8" t="str" cm="1">
        <f t="array" ref="I62">_xlfn.CONCAT(ROUND(F62:H62,2)&amp;", ")</f>
        <v xml:space="preserve">-0.05, 0.77, -9, </v>
      </c>
      <c r="J62" s="8"/>
      <c r="L62"/>
      <c r="N62" s="31">
        <v>11.9</v>
      </c>
      <c r="O62" s="15"/>
      <c r="P62" s="120" cm="1">
        <f t="array" ref="P62">IF(P14&lt;&gt;"",P14,
_xlfn.LET(_xlpm.Borda,
_xlfn.IFS(
AND(COUNT(_xlfn._xlws.FILTER($F$3:$F$15,$F$3:$F$15=P$51))&gt;=2,
    _xlfn.MAXIFS($G$3:$G$15,$F$3:$F$15,P$51)&gt;=$N62, _xlfn.MINIFS($G$3:$G$15,$F$3:$F$15,P$51)&lt;=$N62),1,
AND(COUNT(_xlfn._xlws.FILTER($G$3:$G$15,$G$3:$G$15=$N62))&gt;=2,
    _xlfn.MAXIFS($F$3:$F$15,$G$3:$G$15,$N62)&gt;=P$51, _xlfn.MINIFS($F$3:$F$15,$G$3:$G$15,$N62)&lt;=P$51),2,
OR(COUNT(_xlfn._xlws.FILTER($F$16:$F$23,($F$16:$F$23=P$51)*($G$16:$G$23=$N62)))=1,
        ISODD(COUNT(_xlfn._xlws.SORT(_xlfn._xlws.FILTER($G$16:$G$23,($F$16:$F$23=P$51)*($G$16:$G$23&lt;=$N62)))))),3,
OR(COUNT(_xlfn._xlws.FILTER($F$16:$F$23,($F$16:$F$23=P$51)*($G$16:$G$23=$N62)))=1,
        ISODD(COUNT(_xlfn._xlws.SORT(_xlfn._xlws.FILTER($F$16:$F$23,($G$16:$G$23=$N62)*($F$16:$F$23&lt;=P$51)))))),4),
_xlpm.Fundo,$L$8,
_xlpm.Ax,_xlfn.XLOOKUP(TRUE,($O14:O14&lt;&gt;""),$O$3:O$3,_xlpm.Fundo,,-1),
_xlpm.Bx,_xlfn.XLOOKUP(TRUE,(Q14:$AZ14&lt;&gt;""),Q$3:$AZ$3,_xlpm.Fundo,,1),
_xlpm.Cx,_xlfn.XLOOKUP(TRUE,($O14:O14&lt;&gt;""),$O14:O14,_xlpm.Fundo,,-1),
_xlpm.Dx,_xlfn.XLOOKUP(TRUE,(Q14:$AZ14&lt;&gt;""),Q14:$AZ14,_xlpm.Fundo,,1),
_xlpm.Xx,P$3, _xlpm.Yx,PRODUCT(SUM(_xlpm.Dx,-_xlpm.Cx),1/SUM(_xlpm.Bx,-_xlpm.Ax))*SUM(_xlpm.Xx,-_xlpm.Ax)+_xlpm.Cx,
_xlpm.Ay,_xlfn.XLOOKUP(TRUE,(P$4:P13&lt;&gt;""),$N$4:$N13,_xlpm.Fundo,,-1),
_xlpm.By,_xlfn.XLOOKUP(TRUE,(P15:P$47&lt;&gt;""),$N15:$N$47,_xlpm.Fundo,,1),
_xlpm.Cy,_xlfn.XLOOKUP(TRUE,(P$4:P13&lt;&gt;""),P$4:P13,_xlpm.Fundo,,-1),
_xlpm.Dy,_xlfn.XLOOKUP(TRUE,(P15:P$47&lt;&gt;""),P15:P$47,_xlpm.Fundo,,1),
_xlpm.Xy,$N14, _xlpm.Yy,PRODUCT(SUM(_xlpm.Dy,-_xlpm.Cy),1/SUM(_xlpm.By,-_xlpm.Ay))*SUM(_xlpm.Xy,-_xlpm.Ay)+_xlpm.Cy,
_xlfn.IFS(IFERROR(ISODD(_xlpm.Borda),FALSE),_xlpm.Yy,
       IFERROR(ISEVEN(_xlpm.Borda),     FALSE),_xlpm.Yx,
      TRUE,"")))</f>
        <v>-9</v>
      </c>
      <c r="Q62" s="120" cm="1">
        <f t="array" ref="Q62">IF(Q14&lt;&gt;"",Q14,
_xlfn.LET(_xlpm.Borda,
_xlfn.IFS(
AND(COUNT(_xlfn._xlws.FILTER($F$3:$F$15,$F$3:$F$15=Q$51))&gt;=2,
    _xlfn.MAXIFS($G$3:$G$15,$F$3:$F$15,Q$51)&gt;=$N62, _xlfn.MINIFS($G$3:$G$15,$F$3:$F$15,Q$51)&lt;=$N62),1,
AND(COUNT(_xlfn._xlws.FILTER($G$3:$G$15,$G$3:$G$15=$N62))&gt;=2,
    _xlfn.MAXIFS($F$3:$F$15,$G$3:$G$15,$N62)&gt;=Q$51, _xlfn.MINIFS($F$3:$F$15,$G$3:$G$15,$N62)&lt;=Q$51),2,
OR(COUNT(_xlfn._xlws.FILTER($F$16:$F$23,($F$16:$F$23=Q$51)*($G$16:$G$23=$N62)))=1,
        ISODD(COUNT(_xlfn._xlws.SORT(_xlfn._xlws.FILTER($G$16:$G$23,($F$16:$F$23=Q$51)*($G$16:$G$23&lt;=$N62)))))),3,
OR(COUNT(_xlfn._xlws.FILTER($F$16:$F$23,($F$16:$F$23=Q$51)*($G$16:$G$23=$N62)))=1,
        ISODD(COUNT(_xlfn._xlws.SORT(_xlfn._xlws.FILTER($F$16:$F$23,($G$16:$G$23=$N62)*($F$16:$F$23&lt;=Q$51)))))),4),
_xlpm.Fundo,$L$8,
_xlpm.Ax,_xlfn.XLOOKUP(TRUE,($O14:P14&lt;&gt;""),$O$3:P$3,_xlpm.Fundo,,-1),
_xlpm.Bx,_xlfn.XLOOKUP(TRUE,(R14:$AZ14&lt;&gt;""),R$3:$AZ$3,_xlpm.Fundo,,1),
_xlpm.Cx,_xlfn.XLOOKUP(TRUE,($O14:P14&lt;&gt;""),$O14:P14,_xlpm.Fundo,,-1),
_xlpm.Dx,_xlfn.XLOOKUP(TRUE,(R14:$AZ14&lt;&gt;""),R14:$AZ14,_xlpm.Fundo,,1),
_xlpm.Xx,Q$3, _xlpm.Yx,PRODUCT(SUM(_xlpm.Dx,-_xlpm.Cx),1/SUM(_xlpm.Bx,-_xlpm.Ax))*SUM(_xlpm.Xx,-_xlpm.Ax)+_xlpm.Cx,
_xlpm.Ay,_xlfn.XLOOKUP(TRUE,(Q$4:Q13&lt;&gt;""),$N$4:$N13,_xlpm.Fundo,,-1),
_xlpm.By,_xlfn.XLOOKUP(TRUE,(Q15:Q$47&lt;&gt;""),$N15:$N$47,_xlpm.Fundo,,1),
_xlpm.Cy,_xlfn.XLOOKUP(TRUE,(Q$4:Q13&lt;&gt;""),Q$4:Q13,_xlpm.Fundo,,-1),
_xlpm.Dy,_xlfn.XLOOKUP(TRUE,(Q15:Q$47&lt;&gt;""),Q15:Q$47,_xlpm.Fundo,,1),
_xlpm.Xy,$N14, _xlpm.Yy,PRODUCT(SUM(_xlpm.Dy,-_xlpm.Cy),1/SUM(_xlpm.By,-_xlpm.Ay))*SUM(_xlpm.Xy,-_xlpm.Ay)+_xlpm.Cy,
_xlfn.IFS(IFERROR(ISODD(_xlpm.Borda),FALSE),_xlpm.Yy,
       IFERROR(ISEVEN(_xlpm.Borda),     FALSE),_xlpm.Yx,
      TRUE,"")))</f>
        <v>-9</v>
      </c>
      <c r="R62" s="120" cm="1">
        <f t="array" ref="R62">IF(R14&lt;&gt;"",R14,
_xlfn.LET(_xlpm.Borda,
_xlfn.IFS(
AND(COUNT(_xlfn._xlws.FILTER($F$3:$F$15,$F$3:$F$15=R$51))&gt;=2,
    _xlfn.MAXIFS($G$3:$G$15,$F$3:$F$15,R$51)&gt;=$N62, _xlfn.MINIFS($G$3:$G$15,$F$3:$F$15,R$51)&lt;=$N62),1,
AND(COUNT(_xlfn._xlws.FILTER($G$3:$G$15,$G$3:$G$15=$N62))&gt;=2,
    _xlfn.MAXIFS($F$3:$F$15,$G$3:$G$15,$N62)&gt;=R$51, _xlfn.MINIFS($F$3:$F$15,$G$3:$G$15,$N62)&lt;=R$51),2,
OR(COUNT(_xlfn._xlws.FILTER($F$16:$F$23,($F$16:$F$23=R$51)*($G$16:$G$23=$N62)))=1,
        ISODD(COUNT(_xlfn._xlws.SORT(_xlfn._xlws.FILTER($G$16:$G$23,($F$16:$F$23=R$51)*($G$16:$G$23&lt;=$N62)))))),3,
OR(COUNT(_xlfn._xlws.FILTER($F$16:$F$23,($F$16:$F$23=R$51)*($G$16:$G$23=$N62)))=1,
        ISODD(COUNT(_xlfn._xlws.SORT(_xlfn._xlws.FILTER($F$16:$F$23,($G$16:$G$23=$N62)*($F$16:$F$23&lt;=R$51)))))),4),
_xlpm.Fundo,$L$8,
_xlpm.Ax,_xlfn.XLOOKUP(TRUE,($O14:Q14&lt;&gt;""),$O$3:Q$3,_xlpm.Fundo,,-1),
_xlpm.Bx,_xlfn.XLOOKUP(TRUE,(S14:$AZ14&lt;&gt;""),S$3:$AZ$3,_xlpm.Fundo,,1),
_xlpm.Cx,_xlfn.XLOOKUP(TRUE,($O14:Q14&lt;&gt;""),$O14:Q14,_xlpm.Fundo,,-1),
_xlpm.Dx,_xlfn.XLOOKUP(TRUE,(S14:$AZ14&lt;&gt;""),S14:$AZ14,_xlpm.Fundo,,1),
_xlpm.Xx,R$3, _xlpm.Yx,PRODUCT(SUM(_xlpm.Dx,-_xlpm.Cx),1/SUM(_xlpm.Bx,-_xlpm.Ax))*SUM(_xlpm.Xx,-_xlpm.Ax)+_xlpm.Cx,
_xlpm.Ay,_xlfn.XLOOKUP(TRUE,(R$4:R13&lt;&gt;""),$N$4:$N13,_xlpm.Fundo,,-1),
_xlpm.By,_xlfn.XLOOKUP(TRUE,(R15:R$47&lt;&gt;""),$N15:$N$47,_xlpm.Fundo,,1),
_xlpm.Cy,_xlfn.XLOOKUP(TRUE,(R$4:R13&lt;&gt;""),R$4:R13,_xlpm.Fundo,,-1),
_xlpm.Dy,_xlfn.XLOOKUP(TRUE,(R15:R$47&lt;&gt;""),R15:R$47,_xlpm.Fundo,,1),
_xlpm.Xy,$N14, _xlpm.Yy,PRODUCT(SUM(_xlpm.Dy,-_xlpm.Cy),1/SUM(_xlpm.By,-_xlpm.Ay))*SUM(_xlpm.Xy,-_xlpm.Ay)+_xlpm.Cy,
_xlfn.IFS(IFERROR(ISODD(_xlpm.Borda),FALSE),_xlpm.Yy,
       IFERROR(ISEVEN(_xlpm.Borda),     FALSE),_xlpm.Yx,
      TRUE,"")))</f>
        <v>0</v>
      </c>
      <c r="S62" s="120" t="str" cm="1">
        <f t="array" ref="S62">IF(S14&lt;&gt;"",S14,
_xlfn.LET(_xlpm.Borda,
_xlfn.IFS(
AND(COUNT(_xlfn._xlws.FILTER($F$3:$F$15,$F$3:$F$15=S$51))&gt;=2,
    _xlfn.MAXIFS($G$3:$G$15,$F$3:$F$15,S$51)&gt;=$N62, _xlfn.MINIFS($G$3:$G$15,$F$3:$F$15,S$51)&lt;=$N62),1,
AND(COUNT(_xlfn._xlws.FILTER($G$3:$G$15,$G$3:$G$15=$N62))&gt;=2,
    _xlfn.MAXIFS($F$3:$F$15,$G$3:$G$15,$N62)&gt;=S$51, _xlfn.MINIFS($F$3:$F$15,$G$3:$G$15,$N62)&lt;=S$51),2,
OR(COUNT(_xlfn._xlws.FILTER($F$16:$F$23,($F$16:$F$23=S$51)*($G$16:$G$23=$N62)))=1,
        ISODD(COUNT(_xlfn._xlws.SORT(_xlfn._xlws.FILTER($G$16:$G$23,($F$16:$F$23=S$51)*($G$16:$G$23&lt;=$N62)))))),3,
OR(COUNT(_xlfn._xlws.FILTER($F$16:$F$23,($F$16:$F$23=S$51)*($G$16:$G$23=$N62)))=1,
        ISODD(COUNT(_xlfn._xlws.SORT(_xlfn._xlws.FILTER($F$16:$F$23,($G$16:$G$23=$N62)*($F$16:$F$23&lt;=S$51)))))),4),
_xlpm.Fundo,$L$8,
_xlpm.Ax,_xlfn.XLOOKUP(TRUE,($O14:R14&lt;&gt;""),$O$3:R$3,_xlpm.Fundo,,-1),
_xlpm.Bx,_xlfn.XLOOKUP(TRUE,(T14:$AZ14&lt;&gt;""),T$3:$AZ$3,_xlpm.Fundo,,1),
_xlpm.Cx,_xlfn.XLOOKUP(TRUE,($O14:R14&lt;&gt;""),$O14:R14,_xlpm.Fundo,,-1),
_xlpm.Dx,_xlfn.XLOOKUP(TRUE,(T14:$AZ14&lt;&gt;""),T14:$AZ14,_xlpm.Fundo,,1),
_xlpm.Xx,S$3, _xlpm.Yx,PRODUCT(SUM(_xlpm.Dx,-_xlpm.Cx),1/SUM(_xlpm.Bx,-_xlpm.Ax))*SUM(_xlpm.Xx,-_xlpm.Ax)+_xlpm.Cx,
_xlpm.Ay,_xlfn.XLOOKUP(TRUE,(S$4:S13&lt;&gt;""),$N$4:$N13,_xlpm.Fundo,,-1),
_xlpm.By,_xlfn.XLOOKUP(TRUE,(S15:S$47&lt;&gt;""),$N15:$N$47,_xlpm.Fundo,,1),
_xlpm.Cy,_xlfn.XLOOKUP(TRUE,(S$4:S13&lt;&gt;""),S$4:S13,_xlpm.Fundo,,-1),
_xlpm.Dy,_xlfn.XLOOKUP(TRUE,(S15:S$47&lt;&gt;""),S15:S$47,_xlpm.Fundo,,1),
_xlpm.Xy,$N14, _xlpm.Yy,PRODUCT(SUM(_xlpm.Dy,-_xlpm.Cy),1/SUM(_xlpm.By,-_xlpm.Ay))*SUM(_xlpm.Xy,-_xlpm.Ay)+_xlpm.Cy,
_xlfn.IFS(IFERROR(ISODD(_xlpm.Borda),FALSE),_xlpm.Yy,
       IFERROR(ISEVEN(_xlpm.Borda),     FALSE),_xlpm.Yx,
      TRUE,"")))</f>
        <v/>
      </c>
      <c r="T62" s="120" cm="1">
        <f t="array" ref="T62">IF(T14&lt;&gt;"",T14,
_xlfn.LET(_xlpm.Borda,
_xlfn.IFS(
AND(COUNT(_xlfn._xlws.FILTER($F$3:$F$15,$F$3:$F$15=T$51))&gt;=2,
    _xlfn.MAXIFS($G$3:$G$15,$F$3:$F$15,T$51)&gt;=$N62, _xlfn.MINIFS($G$3:$G$15,$F$3:$F$15,T$51)&lt;=$N62),1,
AND(COUNT(_xlfn._xlws.FILTER($G$3:$G$15,$G$3:$G$15=$N62))&gt;=2,
    _xlfn.MAXIFS($F$3:$F$15,$G$3:$G$15,$N62)&gt;=T$51, _xlfn.MINIFS($F$3:$F$15,$G$3:$G$15,$N62)&lt;=T$51),2,
OR(COUNT(_xlfn._xlws.FILTER($F$16:$F$23,($F$16:$F$23=T$51)*($G$16:$G$23=$N62)))=1,
        ISODD(COUNT(_xlfn._xlws.SORT(_xlfn._xlws.FILTER($G$16:$G$23,($F$16:$F$23=T$51)*($G$16:$G$23&lt;=$N62)))))),3,
OR(COUNT(_xlfn._xlws.FILTER($F$16:$F$23,($F$16:$F$23=T$51)*($G$16:$G$23=$N62)))=1,
        ISODD(COUNT(_xlfn._xlws.SORT(_xlfn._xlws.FILTER($F$16:$F$23,($G$16:$G$23=$N62)*($F$16:$F$23&lt;=T$51)))))),4),
_xlpm.Fundo,$L$8,
_xlpm.Ax,_xlfn.XLOOKUP(TRUE,($O14:S14&lt;&gt;""),$O$3:S$3,_xlpm.Fundo,,-1),
_xlpm.Bx,_xlfn.XLOOKUP(TRUE,(U14:$AZ14&lt;&gt;""),U$3:$AZ$3,_xlpm.Fundo,,1),
_xlpm.Cx,_xlfn.XLOOKUP(TRUE,($O14:S14&lt;&gt;""),$O14:S14,_xlpm.Fundo,,-1),
_xlpm.Dx,_xlfn.XLOOKUP(TRUE,(U14:$AZ14&lt;&gt;""),U14:$AZ14,_xlpm.Fundo,,1),
_xlpm.Xx,T$3, _xlpm.Yx,PRODUCT(SUM(_xlpm.Dx,-_xlpm.Cx),1/SUM(_xlpm.Bx,-_xlpm.Ax))*SUM(_xlpm.Xx,-_xlpm.Ax)+_xlpm.Cx,
_xlpm.Ay,_xlfn.XLOOKUP(TRUE,(T$4:T13&lt;&gt;""),$N$4:$N13,_xlpm.Fundo,,-1),
_xlpm.By,_xlfn.XLOOKUP(TRUE,(T15:T$47&lt;&gt;""),$N15:$N$47,_xlpm.Fundo,,1),
_xlpm.Cy,_xlfn.XLOOKUP(TRUE,(T$4:T13&lt;&gt;""),T$4:T13,_xlpm.Fundo,,-1),
_xlpm.Dy,_xlfn.XLOOKUP(TRUE,(T15:T$47&lt;&gt;""),T15:T$47,_xlpm.Fundo,,1),
_xlpm.Xy,$N14, _xlpm.Yy,PRODUCT(SUM(_xlpm.Dy,-_xlpm.Cy),1/SUM(_xlpm.By,-_xlpm.Ay))*SUM(_xlpm.Xy,-_xlpm.Ay)+_xlpm.Cy,
_xlfn.IFS(IFERROR(ISODD(_xlpm.Borda),FALSE),_xlpm.Yy,
       IFERROR(ISEVEN(_xlpm.Borda),     FALSE),_xlpm.Yx,
      TRUE,"")))</f>
        <v>-0.5</v>
      </c>
      <c r="U62" s="120" t="str" cm="1">
        <f t="array" ref="U62">IF(U14&lt;&gt;"",U14,
_xlfn.LET(_xlpm.Borda,
_xlfn.IFS(
AND(COUNT(_xlfn._xlws.FILTER($F$3:$F$15,$F$3:$F$15=U$51))&gt;=2,
    _xlfn.MAXIFS($G$3:$G$15,$F$3:$F$15,U$51)&gt;=$N62, _xlfn.MINIFS($G$3:$G$15,$F$3:$F$15,U$51)&lt;=$N62),1,
AND(COUNT(_xlfn._xlws.FILTER($G$3:$G$15,$G$3:$G$15=$N62))&gt;=2,
    _xlfn.MAXIFS($F$3:$F$15,$G$3:$G$15,$N62)&gt;=U$51, _xlfn.MINIFS($F$3:$F$15,$G$3:$G$15,$N62)&lt;=U$51),2,
OR(COUNT(_xlfn._xlws.FILTER($F$16:$F$23,($F$16:$F$23=U$51)*($G$16:$G$23=$N62)))=1,
        ISODD(COUNT(_xlfn._xlws.SORT(_xlfn._xlws.FILTER($G$16:$G$23,($F$16:$F$23=U$51)*($G$16:$G$23&lt;=$N62)))))),3,
OR(COUNT(_xlfn._xlws.FILTER($F$16:$F$23,($F$16:$F$23=U$51)*($G$16:$G$23=$N62)))=1,
        ISODD(COUNT(_xlfn._xlws.SORT(_xlfn._xlws.FILTER($F$16:$F$23,($G$16:$G$23=$N62)*($F$16:$F$23&lt;=U$51)))))),4),
_xlpm.Fundo,$L$8,
_xlpm.Ax,_xlfn.XLOOKUP(TRUE,($O14:T14&lt;&gt;""),$O$3:T$3,_xlpm.Fundo,,-1),
_xlpm.Bx,_xlfn.XLOOKUP(TRUE,(V14:$AZ14&lt;&gt;""),V$3:$AZ$3,_xlpm.Fundo,,1),
_xlpm.Cx,_xlfn.XLOOKUP(TRUE,($O14:T14&lt;&gt;""),$O14:T14,_xlpm.Fundo,,-1),
_xlpm.Dx,_xlfn.XLOOKUP(TRUE,(V14:$AZ14&lt;&gt;""),V14:$AZ14,_xlpm.Fundo,,1),
_xlpm.Xx,U$3, _xlpm.Yx,PRODUCT(SUM(_xlpm.Dx,-_xlpm.Cx),1/SUM(_xlpm.Bx,-_xlpm.Ax))*SUM(_xlpm.Xx,-_xlpm.Ax)+_xlpm.Cx,
_xlpm.Ay,_xlfn.XLOOKUP(TRUE,(U$4:U13&lt;&gt;""),$N$4:$N13,_xlpm.Fundo,,-1),
_xlpm.By,_xlfn.XLOOKUP(TRUE,(U15:U$47&lt;&gt;""),$N15:$N$47,_xlpm.Fundo,,1),
_xlpm.Cy,_xlfn.XLOOKUP(TRUE,(U$4:U13&lt;&gt;""),U$4:U13,_xlpm.Fundo,,-1),
_xlpm.Dy,_xlfn.XLOOKUP(TRUE,(U15:U$47&lt;&gt;""),U15:U$47,_xlpm.Fundo,,1),
_xlpm.Xy,$N14, _xlpm.Yy,PRODUCT(SUM(_xlpm.Dy,-_xlpm.Cy),1/SUM(_xlpm.By,-_xlpm.Ay))*SUM(_xlpm.Xy,-_xlpm.Ay)+_xlpm.Cy,
_xlfn.IFS(IFERROR(ISODD(_xlpm.Borda),FALSE),_xlpm.Yy,
       IFERROR(ISEVEN(_xlpm.Borda),     FALSE),_xlpm.Yx,
      TRUE,"")))</f>
        <v/>
      </c>
      <c r="V62" s="120" t="str" cm="1">
        <f t="array" ref="V62">IF(V14&lt;&gt;"",V14,
_xlfn.LET(_xlpm.Borda,
_xlfn.IFS(
AND(COUNT(_xlfn._xlws.FILTER($F$3:$F$15,$F$3:$F$15=V$51))&gt;=2,
    _xlfn.MAXIFS($G$3:$G$15,$F$3:$F$15,V$51)&gt;=$N62, _xlfn.MINIFS($G$3:$G$15,$F$3:$F$15,V$51)&lt;=$N62),1,
AND(COUNT(_xlfn._xlws.FILTER($G$3:$G$15,$G$3:$G$15=$N62))&gt;=2,
    _xlfn.MAXIFS($F$3:$F$15,$G$3:$G$15,$N62)&gt;=V$51, _xlfn.MINIFS($F$3:$F$15,$G$3:$G$15,$N62)&lt;=V$51),2,
OR(COUNT(_xlfn._xlws.FILTER($F$16:$F$23,($F$16:$F$23=V$51)*($G$16:$G$23=$N62)))=1,
        ISODD(COUNT(_xlfn._xlws.SORT(_xlfn._xlws.FILTER($G$16:$G$23,($F$16:$F$23=V$51)*($G$16:$G$23&lt;=$N62)))))),3,
OR(COUNT(_xlfn._xlws.FILTER($F$16:$F$23,($F$16:$F$23=V$51)*($G$16:$G$23=$N62)))=1,
        ISODD(COUNT(_xlfn._xlws.SORT(_xlfn._xlws.FILTER($F$16:$F$23,($G$16:$G$23=$N62)*($F$16:$F$23&lt;=V$51)))))),4),
_xlpm.Fundo,$L$8,
_xlpm.Ax,_xlfn.XLOOKUP(TRUE,($O14:U14&lt;&gt;""),$O$3:U$3,_xlpm.Fundo,,-1),
_xlpm.Bx,_xlfn.XLOOKUP(TRUE,(W14:$AZ14&lt;&gt;""),W$3:$AZ$3,_xlpm.Fundo,,1),
_xlpm.Cx,_xlfn.XLOOKUP(TRUE,($O14:U14&lt;&gt;""),$O14:U14,_xlpm.Fundo,,-1),
_xlpm.Dx,_xlfn.XLOOKUP(TRUE,(W14:$AZ14&lt;&gt;""),W14:$AZ14,_xlpm.Fundo,,1),
_xlpm.Xx,V$3, _xlpm.Yx,PRODUCT(SUM(_xlpm.Dx,-_xlpm.Cx),1/SUM(_xlpm.Bx,-_xlpm.Ax))*SUM(_xlpm.Xx,-_xlpm.Ax)+_xlpm.Cx,
_xlpm.Ay,_xlfn.XLOOKUP(TRUE,(V$4:V13&lt;&gt;""),$N$4:$N13,_xlpm.Fundo,,-1),
_xlpm.By,_xlfn.XLOOKUP(TRUE,(V15:V$47&lt;&gt;""),$N15:$N$47,_xlpm.Fundo,,1),
_xlpm.Cy,_xlfn.XLOOKUP(TRUE,(V$4:V13&lt;&gt;""),V$4:V13,_xlpm.Fundo,,-1),
_xlpm.Dy,_xlfn.XLOOKUP(TRUE,(V15:V$47&lt;&gt;""),V15:V$47,_xlpm.Fundo,,1),
_xlpm.Xy,$N14, _xlpm.Yy,PRODUCT(SUM(_xlpm.Dy,-_xlpm.Cy),1/SUM(_xlpm.By,-_xlpm.Ay))*SUM(_xlpm.Xy,-_xlpm.Ay)+_xlpm.Cy,
_xlfn.IFS(IFERROR(ISODD(_xlpm.Borda),FALSE),_xlpm.Yy,
       IFERROR(ISEVEN(_xlpm.Borda),     FALSE),_xlpm.Yx,
      TRUE,"")))</f>
        <v/>
      </c>
      <c r="W62" s="120" t="str" cm="1">
        <f t="array" ref="W62">IF(W14&lt;&gt;"",W14,
_xlfn.LET(_xlpm.Borda,
_xlfn.IFS(
AND(COUNT(_xlfn._xlws.FILTER($F$3:$F$15,$F$3:$F$15=W$51))&gt;=2,
    _xlfn.MAXIFS($G$3:$G$15,$F$3:$F$15,W$51)&gt;=$N62, _xlfn.MINIFS($G$3:$G$15,$F$3:$F$15,W$51)&lt;=$N62),1,
AND(COUNT(_xlfn._xlws.FILTER($G$3:$G$15,$G$3:$G$15=$N62))&gt;=2,
    _xlfn.MAXIFS($F$3:$F$15,$G$3:$G$15,$N62)&gt;=W$51, _xlfn.MINIFS($F$3:$F$15,$G$3:$G$15,$N62)&lt;=W$51),2,
OR(COUNT(_xlfn._xlws.FILTER($F$16:$F$23,($F$16:$F$23=W$51)*($G$16:$G$23=$N62)))=1,
        ISODD(COUNT(_xlfn._xlws.SORT(_xlfn._xlws.FILTER($G$16:$G$23,($F$16:$F$23=W$51)*($G$16:$G$23&lt;=$N62)))))),3,
OR(COUNT(_xlfn._xlws.FILTER($F$16:$F$23,($F$16:$F$23=W$51)*($G$16:$G$23=$N62)))=1,
        ISODD(COUNT(_xlfn._xlws.SORT(_xlfn._xlws.FILTER($F$16:$F$23,($G$16:$G$23=$N62)*($F$16:$F$23&lt;=W$51)))))),4),
_xlpm.Fundo,$L$8,
_xlpm.Ax,_xlfn.XLOOKUP(TRUE,($O14:V14&lt;&gt;""),$O$3:V$3,_xlpm.Fundo,,-1),
_xlpm.Bx,_xlfn.XLOOKUP(TRUE,(X14:$AZ14&lt;&gt;""),X$3:$AZ$3,_xlpm.Fundo,,1),
_xlpm.Cx,_xlfn.XLOOKUP(TRUE,($O14:V14&lt;&gt;""),$O14:V14,_xlpm.Fundo,,-1),
_xlpm.Dx,_xlfn.XLOOKUP(TRUE,(X14:$AZ14&lt;&gt;""),X14:$AZ14,_xlpm.Fundo,,1),
_xlpm.Xx,W$3, _xlpm.Yx,PRODUCT(SUM(_xlpm.Dx,-_xlpm.Cx),1/SUM(_xlpm.Bx,-_xlpm.Ax))*SUM(_xlpm.Xx,-_xlpm.Ax)+_xlpm.Cx,
_xlpm.Ay,_xlfn.XLOOKUP(TRUE,(W$4:W13&lt;&gt;""),$N$4:$N13,_xlpm.Fundo,,-1),
_xlpm.By,_xlfn.XLOOKUP(TRUE,(W15:W$47&lt;&gt;""),$N15:$N$47,_xlpm.Fundo,,1),
_xlpm.Cy,_xlfn.XLOOKUP(TRUE,(W$4:W13&lt;&gt;""),W$4:W13,_xlpm.Fundo,,-1),
_xlpm.Dy,_xlfn.XLOOKUP(TRUE,(W15:W$47&lt;&gt;""),W15:W$47,_xlpm.Fundo,,1),
_xlpm.Xy,$N14, _xlpm.Yy,PRODUCT(SUM(_xlpm.Dy,-_xlpm.Cy),1/SUM(_xlpm.By,-_xlpm.Ay))*SUM(_xlpm.Xy,-_xlpm.Ay)+_xlpm.Cy,
_xlfn.IFS(IFERROR(ISODD(_xlpm.Borda),FALSE),_xlpm.Yy,
       IFERROR(ISEVEN(_xlpm.Borda),     FALSE),_xlpm.Yx,
      TRUE,"")))</f>
        <v/>
      </c>
      <c r="X62" s="120" cm="1">
        <f t="array" ref="X62">IF(X14&lt;&gt;"",X14,
_xlfn.LET(_xlpm.Borda,
_xlfn.IFS(
AND(COUNT(_xlfn._xlws.FILTER($F$3:$F$15,$F$3:$F$15=X$51))&gt;=2,
    _xlfn.MAXIFS($G$3:$G$15,$F$3:$F$15,X$51)&gt;=$N62, _xlfn.MINIFS($G$3:$G$15,$F$3:$F$15,X$51)&lt;=$N62),1,
AND(COUNT(_xlfn._xlws.FILTER($G$3:$G$15,$G$3:$G$15=$N62))&gt;=2,
    _xlfn.MAXIFS($F$3:$F$15,$G$3:$G$15,$N62)&gt;=X$51, _xlfn.MINIFS($F$3:$F$15,$G$3:$G$15,$N62)&lt;=X$51),2,
OR(COUNT(_xlfn._xlws.FILTER($F$16:$F$23,($F$16:$F$23=X$51)*($G$16:$G$23=$N62)))=1,
        ISODD(COUNT(_xlfn._xlws.SORT(_xlfn._xlws.FILTER($G$16:$G$23,($F$16:$F$23=X$51)*($G$16:$G$23&lt;=$N62)))))),3,
OR(COUNT(_xlfn._xlws.FILTER($F$16:$F$23,($F$16:$F$23=X$51)*($G$16:$G$23=$N62)))=1,
        ISODD(COUNT(_xlfn._xlws.SORT(_xlfn._xlws.FILTER($F$16:$F$23,($G$16:$G$23=$N62)*($F$16:$F$23&lt;=X$51)))))),4),
_xlpm.Fundo,$L$8,
_xlpm.Ax,_xlfn.XLOOKUP(TRUE,($O14:W14&lt;&gt;""),$O$3:W$3,_xlpm.Fundo,,-1),
_xlpm.Bx,_xlfn.XLOOKUP(TRUE,(Y14:$AZ14&lt;&gt;""),Y$3:$AZ$3,_xlpm.Fundo,,1),
_xlpm.Cx,_xlfn.XLOOKUP(TRUE,($O14:W14&lt;&gt;""),$O14:W14,_xlpm.Fundo,,-1),
_xlpm.Dx,_xlfn.XLOOKUP(TRUE,(Y14:$AZ14&lt;&gt;""),Y14:$AZ14,_xlpm.Fundo,,1),
_xlpm.Xx,X$3, _xlpm.Yx,PRODUCT(SUM(_xlpm.Dx,-_xlpm.Cx),1/SUM(_xlpm.Bx,-_xlpm.Ax))*SUM(_xlpm.Xx,-_xlpm.Ax)+_xlpm.Cx,
_xlpm.Ay,_xlfn.XLOOKUP(TRUE,(X$4:X13&lt;&gt;""),$N$4:$N13,_xlpm.Fundo,,-1),
_xlpm.By,_xlfn.XLOOKUP(TRUE,(X15:X$47&lt;&gt;""),$N15:$N$47,_xlpm.Fundo,,1),
_xlpm.Cy,_xlfn.XLOOKUP(TRUE,(X$4:X13&lt;&gt;""),X$4:X13,_xlpm.Fundo,,-1),
_xlpm.Dy,_xlfn.XLOOKUP(TRUE,(X15:X$47&lt;&gt;""),X15:X$47,_xlpm.Fundo,,1),
_xlpm.Xy,$N14, _xlpm.Yy,PRODUCT(SUM(_xlpm.Dy,-_xlpm.Cy),1/SUM(_xlpm.By,-_xlpm.Ay))*SUM(_xlpm.Xy,-_xlpm.Ay)+_xlpm.Cy,
_xlfn.IFS(IFERROR(ISODD(_xlpm.Borda),FALSE),_xlpm.Yy,
       IFERROR(ISEVEN(_xlpm.Borda),     FALSE),_xlpm.Yx,
      TRUE,"")))</f>
        <v>-0.6</v>
      </c>
      <c r="Y62" s="120" t="str" cm="1">
        <f t="array" ref="Y62">IF(Y14&lt;&gt;"",Y14,
_xlfn.LET(_xlpm.Borda,
_xlfn.IFS(
AND(COUNT(_xlfn._xlws.FILTER($F$3:$F$15,$F$3:$F$15=Y$51))&gt;=2,
    _xlfn.MAXIFS($G$3:$G$15,$F$3:$F$15,Y$51)&gt;=$N62, _xlfn.MINIFS($G$3:$G$15,$F$3:$F$15,Y$51)&lt;=$N62),1,
AND(COUNT(_xlfn._xlws.FILTER($G$3:$G$15,$G$3:$G$15=$N62))&gt;=2,
    _xlfn.MAXIFS($F$3:$F$15,$G$3:$G$15,$N62)&gt;=Y$51, _xlfn.MINIFS($F$3:$F$15,$G$3:$G$15,$N62)&lt;=Y$51),2,
OR(COUNT(_xlfn._xlws.FILTER($F$16:$F$23,($F$16:$F$23=Y$51)*($G$16:$G$23=$N62)))=1,
        ISODD(COUNT(_xlfn._xlws.SORT(_xlfn._xlws.FILTER($G$16:$G$23,($F$16:$F$23=Y$51)*($G$16:$G$23&lt;=$N62)))))),3,
OR(COUNT(_xlfn._xlws.FILTER($F$16:$F$23,($F$16:$F$23=Y$51)*($G$16:$G$23=$N62)))=1,
        ISODD(COUNT(_xlfn._xlws.SORT(_xlfn._xlws.FILTER($F$16:$F$23,($G$16:$G$23=$N62)*($F$16:$F$23&lt;=Y$51)))))),4),
_xlpm.Fundo,$L$8,
_xlpm.Ax,_xlfn.XLOOKUP(TRUE,($O14:X14&lt;&gt;""),$O$3:X$3,_xlpm.Fundo,,-1),
_xlpm.Bx,_xlfn.XLOOKUP(TRUE,(Z14:$AZ14&lt;&gt;""),Z$3:$AZ$3,_xlpm.Fundo,,1),
_xlpm.Cx,_xlfn.XLOOKUP(TRUE,($O14:X14&lt;&gt;""),$O14:X14,_xlpm.Fundo,,-1),
_xlpm.Dx,_xlfn.XLOOKUP(TRUE,(Z14:$AZ14&lt;&gt;""),Z14:$AZ14,_xlpm.Fundo,,1),
_xlpm.Xx,Y$3, _xlpm.Yx,PRODUCT(SUM(_xlpm.Dx,-_xlpm.Cx),1/SUM(_xlpm.Bx,-_xlpm.Ax))*SUM(_xlpm.Xx,-_xlpm.Ax)+_xlpm.Cx,
_xlpm.Ay,_xlfn.XLOOKUP(TRUE,(Y$4:Y13&lt;&gt;""),$N$4:$N13,_xlpm.Fundo,,-1),
_xlpm.By,_xlfn.XLOOKUP(TRUE,(Y15:Y$47&lt;&gt;""),$N15:$N$47,_xlpm.Fundo,,1),
_xlpm.Cy,_xlfn.XLOOKUP(TRUE,(Y$4:Y13&lt;&gt;""),Y$4:Y13,_xlpm.Fundo,,-1),
_xlpm.Dy,_xlfn.XLOOKUP(TRUE,(Y15:Y$47&lt;&gt;""),Y15:Y$47,_xlpm.Fundo,,1),
_xlpm.Xy,$N14, _xlpm.Yy,PRODUCT(SUM(_xlpm.Dy,-_xlpm.Cy),1/SUM(_xlpm.By,-_xlpm.Ay))*SUM(_xlpm.Xy,-_xlpm.Ay)+_xlpm.Cy,
_xlfn.IFS(IFERROR(ISODD(_xlpm.Borda),FALSE),_xlpm.Yy,
       IFERROR(ISEVEN(_xlpm.Borda),     FALSE),_xlpm.Yx,
      TRUE,"")))</f>
        <v/>
      </c>
      <c r="Z62" s="120" t="str" cm="1">
        <f t="array" ref="Z62">IF(Z14&lt;&gt;"",Z14,
_xlfn.LET(_xlpm.Borda,
_xlfn.IFS(
AND(COUNT(_xlfn._xlws.FILTER($F$3:$F$15,$F$3:$F$15=Z$51))&gt;=2,
    _xlfn.MAXIFS($G$3:$G$15,$F$3:$F$15,Z$51)&gt;=$N62, _xlfn.MINIFS($G$3:$G$15,$F$3:$F$15,Z$51)&lt;=$N62),1,
AND(COUNT(_xlfn._xlws.FILTER($G$3:$G$15,$G$3:$G$15=$N62))&gt;=2,
    _xlfn.MAXIFS($F$3:$F$15,$G$3:$G$15,$N62)&gt;=Z$51, _xlfn.MINIFS($F$3:$F$15,$G$3:$G$15,$N62)&lt;=Z$51),2,
OR(COUNT(_xlfn._xlws.FILTER($F$16:$F$23,($F$16:$F$23=Z$51)*($G$16:$G$23=$N62)))=1,
        ISODD(COUNT(_xlfn._xlws.SORT(_xlfn._xlws.FILTER($G$16:$G$23,($F$16:$F$23=Z$51)*($G$16:$G$23&lt;=$N62)))))),3,
OR(COUNT(_xlfn._xlws.FILTER($F$16:$F$23,($F$16:$F$23=Z$51)*($G$16:$G$23=$N62)))=1,
        ISODD(COUNT(_xlfn._xlws.SORT(_xlfn._xlws.FILTER($F$16:$F$23,($G$16:$G$23=$N62)*($F$16:$F$23&lt;=Z$51)))))),4),
_xlpm.Fundo,$L$8,
_xlpm.Ax,_xlfn.XLOOKUP(TRUE,($O14:Y14&lt;&gt;""),$O$3:Y$3,_xlpm.Fundo,,-1),
_xlpm.Bx,_xlfn.XLOOKUP(TRUE,(AA14:$AZ14&lt;&gt;""),AA$3:$AZ$3,_xlpm.Fundo,,1),
_xlpm.Cx,_xlfn.XLOOKUP(TRUE,($O14:Y14&lt;&gt;""),$O14:Y14,_xlpm.Fundo,,-1),
_xlpm.Dx,_xlfn.XLOOKUP(TRUE,(AA14:$AZ14&lt;&gt;""),AA14:$AZ14,_xlpm.Fundo,,1),
_xlpm.Xx,Z$3, _xlpm.Yx,PRODUCT(SUM(_xlpm.Dx,-_xlpm.Cx),1/SUM(_xlpm.Bx,-_xlpm.Ax))*SUM(_xlpm.Xx,-_xlpm.Ax)+_xlpm.Cx,
_xlpm.Ay,_xlfn.XLOOKUP(TRUE,(Z$4:Z13&lt;&gt;""),$N$4:$N13,_xlpm.Fundo,,-1),
_xlpm.By,_xlfn.XLOOKUP(TRUE,(Z15:Z$47&lt;&gt;""),$N15:$N$47,_xlpm.Fundo,,1),
_xlpm.Cy,_xlfn.XLOOKUP(TRUE,(Z$4:Z13&lt;&gt;""),Z$4:Z13,_xlpm.Fundo,,-1),
_xlpm.Dy,_xlfn.XLOOKUP(TRUE,(Z15:Z$47&lt;&gt;""),Z15:Z$47,_xlpm.Fundo,,1),
_xlpm.Xy,$N14, _xlpm.Yy,PRODUCT(SUM(_xlpm.Dy,-_xlpm.Cy),1/SUM(_xlpm.By,-_xlpm.Ay))*SUM(_xlpm.Xy,-_xlpm.Ay)+_xlpm.Cy,
_xlfn.IFS(IFERROR(ISODD(_xlpm.Borda),FALSE),_xlpm.Yy,
       IFERROR(ISEVEN(_xlpm.Borda),     FALSE),_xlpm.Yx,
      TRUE,"")))</f>
        <v/>
      </c>
      <c r="AA62" s="120" cm="1">
        <f t="array" ref="AA62">IF(AA14&lt;&gt;"",AA14,
_xlfn.LET(_xlpm.Borda,
_xlfn.IFS(
AND(COUNT(_xlfn._xlws.FILTER($F$3:$F$15,$F$3:$F$15=AA$51))&gt;=2,
    _xlfn.MAXIFS($G$3:$G$15,$F$3:$F$15,AA$51)&gt;=$N62, _xlfn.MINIFS($G$3:$G$15,$F$3:$F$15,AA$51)&lt;=$N62),1,
AND(COUNT(_xlfn._xlws.FILTER($G$3:$G$15,$G$3:$G$15=$N62))&gt;=2,
    _xlfn.MAXIFS($F$3:$F$15,$G$3:$G$15,$N62)&gt;=AA$51, _xlfn.MINIFS($F$3:$F$15,$G$3:$G$15,$N62)&lt;=AA$51),2,
OR(COUNT(_xlfn._xlws.FILTER($F$16:$F$23,($F$16:$F$23=AA$51)*($G$16:$G$23=$N62)))=1,
        ISODD(COUNT(_xlfn._xlws.SORT(_xlfn._xlws.FILTER($G$16:$G$23,($F$16:$F$23=AA$51)*($G$16:$G$23&lt;=$N62)))))),3,
OR(COUNT(_xlfn._xlws.FILTER($F$16:$F$23,($F$16:$F$23=AA$51)*($G$16:$G$23=$N62)))=1,
        ISODD(COUNT(_xlfn._xlws.SORT(_xlfn._xlws.FILTER($F$16:$F$23,($G$16:$G$23=$N62)*($F$16:$F$23&lt;=AA$51)))))),4),
_xlpm.Fundo,$L$8,
_xlpm.Ax,_xlfn.XLOOKUP(TRUE,($O14:Z14&lt;&gt;""),$O$3:Z$3,_xlpm.Fundo,,-1),
_xlpm.Bx,_xlfn.XLOOKUP(TRUE,(AB14:$AZ14&lt;&gt;""),AB$3:$AZ$3,_xlpm.Fundo,,1),
_xlpm.Cx,_xlfn.XLOOKUP(TRUE,($O14:Z14&lt;&gt;""),$O14:Z14,_xlpm.Fundo,,-1),
_xlpm.Dx,_xlfn.XLOOKUP(TRUE,(AB14:$AZ14&lt;&gt;""),AB14:$AZ14,_xlpm.Fundo,,1),
_xlpm.Xx,AA$3, _xlpm.Yx,PRODUCT(SUM(_xlpm.Dx,-_xlpm.Cx),1/SUM(_xlpm.Bx,-_xlpm.Ax))*SUM(_xlpm.Xx,-_xlpm.Ax)+_xlpm.Cx,
_xlpm.Ay,_xlfn.XLOOKUP(TRUE,(AA$4:AA13&lt;&gt;""),$N$4:$N13,_xlpm.Fundo,,-1),
_xlpm.By,_xlfn.XLOOKUP(TRUE,(AA15:AA$47&lt;&gt;""),$N15:$N$47,_xlpm.Fundo,,1),
_xlpm.Cy,_xlfn.XLOOKUP(TRUE,(AA$4:AA13&lt;&gt;""),AA$4:AA13,_xlpm.Fundo,,-1),
_xlpm.Dy,_xlfn.XLOOKUP(TRUE,(AA15:AA$47&lt;&gt;""),AA15:AA$47,_xlpm.Fundo,,1),
_xlpm.Xy,$N14, _xlpm.Yy,PRODUCT(SUM(_xlpm.Dy,-_xlpm.Cy),1/SUM(_xlpm.By,-_xlpm.Ay))*SUM(_xlpm.Xy,-_xlpm.Ay)+_xlpm.Cy,
_xlfn.IFS(IFERROR(ISODD(_xlpm.Borda),FALSE),_xlpm.Yy,
       IFERROR(ISEVEN(_xlpm.Borda),     FALSE),_xlpm.Yx,
      TRUE,"")))</f>
        <v>-0.6</v>
      </c>
      <c r="AB62" s="120" t="str" cm="1">
        <f t="array" ref="AB62">IF(AB14&lt;&gt;"",AB14,
_xlfn.LET(_xlpm.Borda,
_xlfn.IFS(
AND(COUNT(_xlfn._xlws.FILTER($F$3:$F$15,$F$3:$F$15=AB$51))&gt;=2,
    _xlfn.MAXIFS($G$3:$G$15,$F$3:$F$15,AB$51)&gt;=$N62, _xlfn.MINIFS($G$3:$G$15,$F$3:$F$15,AB$51)&lt;=$N62),1,
AND(COUNT(_xlfn._xlws.FILTER($G$3:$G$15,$G$3:$G$15=$N62))&gt;=2,
    _xlfn.MAXIFS($F$3:$F$15,$G$3:$G$15,$N62)&gt;=AB$51, _xlfn.MINIFS($F$3:$F$15,$G$3:$G$15,$N62)&lt;=AB$51),2,
OR(COUNT(_xlfn._xlws.FILTER($F$16:$F$23,($F$16:$F$23=AB$51)*($G$16:$G$23=$N62)))=1,
        ISODD(COUNT(_xlfn._xlws.SORT(_xlfn._xlws.FILTER($G$16:$G$23,($F$16:$F$23=AB$51)*($G$16:$G$23&lt;=$N62)))))),3,
OR(COUNT(_xlfn._xlws.FILTER($F$16:$F$23,($F$16:$F$23=AB$51)*($G$16:$G$23=$N62)))=1,
        ISODD(COUNT(_xlfn._xlws.SORT(_xlfn._xlws.FILTER($F$16:$F$23,($G$16:$G$23=$N62)*($F$16:$F$23&lt;=AB$51)))))),4),
_xlpm.Fundo,$L$8,
_xlpm.Ax,_xlfn.XLOOKUP(TRUE,($O14:AA14&lt;&gt;""),$O$3:AA$3,_xlpm.Fundo,,-1),
_xlpm.Bx,_xlfn.XLOOKUP(TRUE,(AC14:$AZ14&lt;&gt;""),AC$3:$AZ$3,_xlpm.Fundo,,1),
_xlpm.Cx,_xlfn.XLOOKUP(TRUE,($O14:AA14&lt;&gt;""),$O14:AA14,_xlpm.Fundo,,-1),
_xlpm.Dx,_xlfn.XLOOKUP(TRUE,(AC14:$AZ14&lt;&gt;""),AC14:$AZ14,_xlpm.Fundo,,1),
_xlpm.Xx,AB$3, _xlpm.Yx,PRODUCT(SUM(_xlpm.Dx,-_xlpm.Cx),1/SUM(_xlpm.Bx,-_xlpm.Ax))*SUM(_xlpm.Xx,-_xlpm.Ax)+_xlpm.Cx,
_xlpm.Ay,_xlfn.XLOOKUP(TRUE,(AB$4:AB13&lt;&gt;""),$N$4:$N13,_xlpm.Fundo,,-1),
_xlpm.By,_xlfn.XLOOKUP(TRUE,(AB15:AB$47&lt;&gt;""),$N15:$N$47,_xlpm.Fundo,,1),
_xlpm.Cy,_xlfn.XLOOKUP(TRUE,(AB$4:AB13&lt;&gt;""),AB$4:AB13,_xlpm.Fundo,,-1),
_xlpm.Dy,_xlfn.XLOOKUP(TRUE,(AB15:AB$47&lt;&gt;""),AB15:AB$47,_xlpm.Fundo,,1),
_xlpm.Xy,$N14, _xlpm.Yy,PRODUCT(SUM(_xlpm.Dy,-_xlpm.Cy),1/SUM(_xlpm.By,-_xlpm.Ay))*SUM(_xlpm.Xy,-_xlpm.Ay)+_xlpm.Cy,
_xlfn.IFS(IFERROR(ISODD(_xlpm.Borda),FALSE),_xlpm.Yy,
       IFERROR(ISEVEN(_xlpm.Borda),     FALSE),_xlpm.Yx,
      TRUE,"")))</f>
        <v/>
      </c>
      <c r="AC62" s="120" t="str" cm="1">
        <f t="array" ref="AC62">IF(AC14&lt;&gt;"",AC14,
_xlfn.LET(_xlpm.Borda,
_xlfn.IFS(
AND(COUNT(_xlfn._xlws.FILTER($F$3:$F$15,$F$3:$F$15=AC$51))&gt;=2,
    _xlfn.MAXIFS($G$3:$G$15,$F$3:$F$15,AC$51)&gt;=$N62, _xlfn.MINIFS($G$3:$G$15,$F$3:$F$15,AC$51)&lt;=$N62),1,
AND(COUNT(_xlfn._xlws.FILTER($G$3:$G$15,$G$3:$G$15=$N62))&gt;=2,
    _xlfn.MAXIFS($F$3:$F$15,$G$3:$G$15,$N62)&gt;=AC$51, _xlfn.MINIFS($F$3:$F$15,$G$3:$G$15,$N62)&lt;=AC$51),2,
OR(COUNT(_xlfn._xlws.FILTER($F$16:$F$23,($F$16:$F$23=AC$51)*($G$16:$G$23=$N62)))=1,
        ISODD(COUNT(_xlfn._xlws.SORT(_xlfn._xlws.FILTER($G$16:$G$23,($F$16:$F$23=AC$51)*($G$16:$G$23&lt;=$N62)))))),3,
OR(COUNT(_xlfn._xlws.FILTER($F$16:$F$23,($F$16:$F$23=AC$51)*($G$16:$G$23=$N62)))=1,
        ISODD(COUNT(_xlfn._xlws.SORT(_xlfn._xlws.FILTER($F$16:$F$23,($G$16:$G$23=$N62)*($F$16:$F$23&lt;=AC$51)))))),4),
_xlpm.Fundo,$L$8,
_xlpm.Ax,_xlfn.XLOOKUP(TRUE,($O14:AB14&lt;&gt;""),$O$3:AB$3,_xlpm.Fundo,,-1),
_xlpm.Bx,_xlfn.XLOOKUP(TRUE,(AD14:$AZ14&lt;&gt;""),AD$3:$AZ$3,_xlpm.Fundo,,1),
_xlpm.Cx,_xlfn.XLOOKUP(TRUE,($O14:AB14&lt;&gt;""),$O14:AB14,_xlpm.Fundo,,-1),
_xlpm.Dx,_xlfn.XLOOKUP(TRUE,(AD14:$AZ14&lt;&gt;""),AD14:$AZ14,_xlpm.Fundo,,1),
_xlpm.Xx,AC$3, _xlpm.Yx,PRODUCT(SUM(_xlpm.Dx,-_xlpm.Cx),1/SUM(_xlpm.Bx,-_xlpm.Ax))*SUM(_xlpm.Xx,-_xlpm.Ax)+_xlpm.Cx,
_xlpm.Ay,_xlfn.XLOOKUP(TRUE,(AC$4:AC13&lt;&gt;""),$N$4:$N13,_xlpm.Fundo,,-1),
_xlpm.By,_xlfn.XLOOKUP(TRUE,(AC15:AC$47&lt;&gt;""),$N15:$N$47,_xlpm.Fundo,,1),
_xlpm.Cy,_xlfn.XLOOKUP(TRUE,(AC$4:AC13&lt;&gt;""),AC$4:AC13,_xlpm.Fundo,,-1),
_xlpm.Dy,_xlfn.XLOOKUP(TRUE,(AC15:AC$47&lt;&gt;""),AC15:AC$47,_xlpm.Fundo,,1),
_xlpm.Xy,$N14, _xlpm.Yy,PRODUCT(SUM(_xlpm.Dy,-_xlpm.Cy),1/SUM(_xlpm.By,-_xlpm.Ay))*SUM(_xlpm.Xy,-_xlpm.Ay)+_xlpm.Cy,
_xlfn.IFS(IFERROR(ISODD(_xlpm.Borda),FALSE),_xlpm.Yy,
       IFERROR(ISEVEN(_xlpm.Borda),     FALSE),_xlpm.Yx,
      TRUE,"")))</f>
        <v/>
      </c>
      <c r="AD62" s="120" t="str" cm="1">
        <f t="array" ref="AD62">IF(AD14&lt;&gt;"",AD14,
_xlfn.LET(_xlpm.Borda,
_xlfn.IFS(
AND(COUNT(_xlfn._xlws.FILTER($F$3:$F$15,$F$3:$F$15=AD$51))&gt;=2,
    _xlfn.MAXIFS($G$3:$G$15,$F$3:$F$15,AD$51)&gt;=$N62, _xlfn.MINIFS($G$3:$G$15,$F$3:$F$15,AD$51)&lt;=$N62),1,
AND(COUNT(_xlfn._xlws.FILTER($G$3:$G$15,$G$3:$G$15=$N62))&gt;=2,
    _xlfn.MAXIFS($F$3:$F$15,$G$3:$G$15,$N62)&gt;=AD$51, _xlfn.MINIFS($F$3:$F$15,$G$3:$G$15,$N62)&lt;=AD$51),2,
OR(COUNT(_xlfn._xlws.FILTER($F$16:$F$23,($F$16:$F$23=AD$51)*($G$16:$G$23=$N62)))=1,
        ISODD(COUNT(_xlfn._xlws.SORT(_xlfn._xlws.FILTER($G$16:$G$23,($F$16:$F$23=AD$51)*($G$16:$G$23&lt;=$N62)))))),3,
OR(COUNT(_xlfn._xlws.FILTER($F$16:$F$23,($F$16:$F$23=AD$51)*($G$16:$G$23=$N62)))=1,
        ISODD(COUNT(_xlfn._xlws.SORT(_xlfn._xlws.FILTER($F$16:$F$23,($G$16:$G$23=$N62)*($F$16:$F$23&lt;=AD$51)))))),4),
_xlpm.Fundo,$L$8,
_xlpm.Ax,_xlfn.XLOOKUP(TRUE,($O14:AC14&lt;&gt;""),$O$3:AC$3,_xlpm.Fundo,,-1),
_xlpm.Bx,_xlfn.XLOOKUP(TRUE,(AE14:$AZ14&lt;&gt;""),AE$3:$AZ$3,_xlpm.Fundo,,1),
_xlpm.Cx,_xlfn.XLOOKUP(TRUE,($O14:AC14&lt;&gt;""),$O14:AC14,_xlpm.Fundo,,-1),
_xlpm.Dx,_xlfn.XLOOKUP(TRUE,(AE14:$AZ14&lt;&gt;""),AE14:$AZ14,_xlpm.Fundo,,1),
_xlpm.Xx,AD$3, _xlpm.Yx,PRODUCT(SUM(_xlpm.Dx,-_xlpm.Cx),1/SUM(_xlpm.Bx,-_xlpm.Ax))*SUM(_xlpm.Xx,-_xlpm.Ax)+_xlpm.Cx,
_xlpm.Ay,_xlfn.XLOOKUP(TRUE,(AD$4:AD13&lt;&gt;""),$N$4:$N13,_xlpm.Fundo,,-1),
_xlpm.By,_xlfn.XLOOKUP(TRUE,(AD15:AD$47&lt;&gt;""),$N15:$N$47,_xlpm.Fundo,,1),
_xlpm.Cy,_xlfn.XLOOKUP(TRUE,(AD$4:AD13&lt;&gt;""),AD$4:AD13,_xlpm.Fundo,,-1),
_xlpm.Dy,_xlfn.XLOOKUP(TRUE,(AD15:AD$47&lt;&gt;""),AD15:AD$47,_xlpm.Fundo,,1),
_xlpm.Xy,$N14, _xlpm.Yy,PRODUCT(SUM(_xlpm.Dy,-_xlpm.Cy),1/SUM(_xlpm.By,-_xlpm.Ay))*SUM(_xlpm.Xy,-_xlpm.Ay)+_xlpm.Cy,
_xlfn.IFS(IFERROR(ISODD(_xlpm.Borda),FALSE),_xlpm.Yy,
       IFERROR(ISEVEN(_xlpm.Borda),     FALSE),_xlpm.Yx,
      TRUE,"")))</f>
        <v/>
      </c>
      <c r="AE62" s="120" cm="1">
        <f t="array" ref="AE62">IF(AE14&lt;&gt;"",AE14,
_xlfn.LET(_xlpm.Borda,
_xlfn.IFS(
AND(COUNT(_xlfn._xlws.FILTER($F$3:$F$15,$F$3:$F$15=AE$51))&gt;=2,
    _xlfn.MAXIFS($G$3:$G$15,$F$3:$F$15,AE$51)&gt;=$N62, _xlfn.MINIFS($G$3:$G$15,$F$3:$F$15,AE$51)&lt;=$N62),1,
AND(COUNT(_xlfn._xlws.FILTER($G$3:$G$15,$G$3:$G$15=$N62))&gt;=2,
    _xlfn.MAXIFS($F$3:$F$15,$G$3:$G$15,$N62)&gt;=AE$51, _xlfn.MINIFS($F$3:$F$15,$G$3:$G$15,$N62)&lt;=AE$51),2,
OR(COUNT(_xlfn._xlws.FILTER($F$16:$F$23,($F$16:$F$23=AE$51)*($G$16:$G$23=$N62)))=1,
        ISODD(COUNT(_xlfn._xlws.SORT(_xlfn._xlws.FILTER($G$16:$G$23,($F$16:$F$23=AE$51)*($G$16:$G$23&lt;=$N62)))))),3,
OR(COUNT(_xlfn._xlws.FILTER($F$16:$F$23,($F$16:$F$23=AE$51)*($G$16:$G$23=$N62)))=1,
        ISODD(COUNT(_xlfn._xlws.SORT(_xlfn._xlws.FILTER($F$16:$F$23,($G$16:$G$23=$N62)*($F$16:$F$23&lt;=AE$51)))))),4),
_xlpm.Fundo,$L$8,
_xlpm.Ax,_xlfn.XLOOKUP(TRUE,($O14:AD14&lt;&gt;""),$O$3:AD$3,_xlpm.Fundo,,-1),
_xlpm.Bx,_xlfn.XLOOKUP(TRUE,(AF14:$AZ14&lt;&gt;""),AF$3:$AZ$3,_xlpm.Fundo,,1),
_xlpm.Cx,_xlfn.XLOOKUP(TRUE,($O14:AD14&lt;&gt;""),$O14:AD14,_xlpm.Fundo,,-1),
_xlpm.Dx,_xlfn.XLOOKUP(TRUE,(AF14:$AZ14&lt;&gt;""),AF14:$AZ14,_xlpm.Fundo,,1),
_xlpm.Xx,AE$3, _xlpm.Yx,PRODUCT(SUM(_xlpm.Dx,-_xlpm.Cx),1/SUM(_xlpm.Bx,-_xlpm.Ax))*SUM(_xlpm.Xx,-_xlpm.Ax)+_xlpm.Cx,
_xlpm.Ay,_xlfn.XLOOKUP(TRUE,(AE$4:AE13&lt;&gt;""),$N$4:$N13,_xlpm.Fundo,,-1),
_xlpm.By,_xlfn.XLOOKUP(TRUE,(AE15:AE$47&lt;&gt;""),$N15:$N$47,_xlpm.Fundo,,1),
_xlpm.Cy,_xlfn.XLOOKUP(TRUE,(AE$4:AE13&lt;&gt;""),AE$4:AE13,_xlpm.Fundo,,-1),
_xlpm.Dy,_xlfn.XLOOKUP(TRUE,(AE15:AE$47&lt;&gt;""),AE15:AE$47,_xlpm.Fundo,,1),
_xlpm.Xy,$N14, _xlpm.Yy,PRODUCT(SUM(_xlpm.Dy,-_xlpm.Cy),1/SUM(_xlpm.By,-_xlpm.Ay))*SUM(_xlpm.Xy,-_xlpm.Ay)+_xlpm.Cy,
_xlfn.IFS(IFERROR(ISODD(_xlpm.Borda),FALSE),_xlpm.Yy,
       IFERROR(ISEVEN(_xlpm.Borda),     FALSE),_xlpm.Yx,
      TRUE,"")))</f>
        <v>0</v>
      </c>
      <c r="AF62" s="120" t="str" cm="1">
        <f t="array" ref="AF62">IF(AF14&lt;&gt;"",AF14,
_xlfn.LET(_xlpm.Borda,
_xlfn.IFS(
AND(COUNT(_xlfn._xlws.FILTER($F$3:$F$15,$F$3:$F$15=AF$51))&gt;=2,
    _xlfn.MAXIFS($G$3:$G$15,$F$3:$F$15,AF$51)&gt;=$N62, _xlfn.MINIFS($G$3:$G$15,$F$3:$F$15,AF$51)&lt;=$N62),1,
AND(COUNT(_xlfn._xlws.FILTER($G$3:$G$15,$G$3:$G$15=$N62))&gt;=2,
    _xlfn.MAXIFS($F$3:$F$15,$G$3:$G$15,$N62)&gt;=AF$51, _xlfn.MINIFS($F$3:$F$15,$G$3:$G$15,$N62)&lt;=AF$51),2,
OR(COUNT(_xlfn._xlws.FILTER($F$16:$F$23,($F$16:$F$23=AF$51)*($G$16:$G$23=$N62)))=1,
        ISODD(COUNT(_xlfn._xlws.SORT(_xlfn._xlws.FILTER($G$16:$G$23,($F$16:$F$23=AF$51)*($G$16:$G$23&lt;=$N62)))))),3,
OR(COUNT(_xlfn._xlws.FILTER($F$16:$F$23,($F$16:$F$23=AF$51)*($G$16:$G$23=$N62)))=1,
        ISODD(COUNT(_xlfn._xlws.SORT(_xlfn._xlws.FILTER($F$16:$F$23,($G$16:$G$23=$N62)*($F$16:$F$23&lt;=AF$51)))))),4),
_xlpm.Fundo,$L$8,
_xlpm.Ax,_xlfn.XLOOKUP(TRUE,($O14:AE14&lt;&gt;""),$O$3:AE$3,_xlpm.Fundo,,-1),
_xlpm.Bx,_xlfn.XLOOKUP(TRUE,(AG14:$AZ14&lt;&gt;""),AG$3:$AZ$3,_xlpm.Fundo,,1),
_xlpm.Cx,_xlfn.XLOOKUP(TRUE,($O14:AE14&lt;&gt;""),$O14:AE14,_xlpm.Fundo,,-1),
_xlpm.Dx,_xlfn.XLOOKUP(TRUE,(AG14:$AZ14&lt;&gt;""),AG14:$AZ14,_xlpm.Fundo,,1),
_xlpm.Xx,AF$3, _xlpm.Yx,PRODUCT(SUM(_xlpm.Dx,-_xlpm.Cx),1/SUM(_xlpm.Bx,-_xlpm.Ax))*SUM(_xlpm.Xx,-_xlpm.Ax)+_xlpm.Cx,
_xlpm.Ay,_xlfn.XLOOKUP(TRUE,(AF$4:AF13&lt;&gt;""),$N$4:$N13,_xlpm.Fundo,,-1),
_xlpm.By,_xlfn.XLOOKUP(TRUE,(AF15:AF$47&lt;&gt;""),$N15:$N$47,_xlpm.Fundo,,1),
_xlpm.Cy,_xlfn.XLOOKUP(TRUE,(AF$4:AF13&lt;&gt;""),AF$4:AF13,_xlpm.Fundo,,-1),
_xlpm.Dy,_xlfn.XLOOKUP(TRUE,(AF15:AF$47&lt;&gt;""),AF15:AF$47,_xlpm.Fundo,,1),
_xlpm.Xy,$N14, _xlpm.Yy,PRODUCT(SUM(_xlpm.Dy,-_xlpm.Cy),1/SUM(_xlpm.By,-_xlpm.Ay))*SUM(_xlpm.Xy,-_xlpm.Ay)+_xlpm.Cy,
_xlfn.IFS(IFERROR(ISODD(_xlpm.Borda),FALSE),_xlpm.Yy,
       IFERROR(ISEVEN(_xlpm.Borda),     FALSE),_xlpm.Yx,
      TRUE,"")))</f>
        <v/>
      </c>
      <c r="AG62" s="120" cm="1">
        <f t="array" ref="AG62">IF(AG14&lt;&gt;"",AG14,
_xlfn.LET(_xlpm.Borda,
_xlfn.IFS(
AND(COUNT(_xlfn._xlws.FILTER($F$3:$F$15,$F$3:$F$15=AG$51))&gt;=2,
    _xlfn.MAXIFS($G$3:$G$15,$F$3:$F$15,AG$51)&gt;=$N62, _xlfn.MINIFS($G$3:$G$15,$F$3:$F$15,AG$51)&lt;=$N62),1,
AND(COUNT(_xlfn._xlws.FILTER($G$3:$G$15,$G$3:$G$15=$N62))&gt;=2,
    _xlfn.MAXIFS($F$3:$F$15,$G$3:$G$15,$N62)&gt;=AG$51, _xlfn.MINIFS($F$3:$F$15,$G$3:$G$15,$N62)&lt;=AG$51),2,
OR(COUNT(_xlfn._xlws.FILTER($F$16:$F$23,($F$16:$F$23=AG$51)*($G$16:$G$23=$N62)))=1,
        ISODD(COUNT(_xlfn._xlws.SORT(_xlfn._xlws.FILTER($G$16:$G$23,($F$16:$F$23=AG$51)*($G$16:$G$23&lt;=$N62)))))),3,
OR(COUNT(_xlfn._xlws.FILTER($F$16:$F$23,($F$16:$F$23=AG$51)*($G$16:$G$23=$N62)))=1,
        ISODD(COUNT(_xlfn._xlws.SORT(_xlfn._xlws.FILTER($F$16:$F$23,($G$16:$G$23=$N62)*($F$16:$F$23&lt;=AG$51)))))),4),
_xlpm.Fundo,$L$8,
_xlpm.Ax,_xlfn.XLOOKUP(TRUE,($O14:AF14&lt;&gt;""),$O$3:AF$3,_xlpm.Fundo,,-1),
_xlpm.Bx,_xlfn.XLOOKUP(TRUE,(AH14:$AZ14&lt;&gt;""),AH$3:$AZ$3,_xlpm.Fundo,,1),
_xlpm.Cx,_xlfn.XLOOKUP(TRUE,($O14:AF14&lt;&gt;""),$O14:AF14,_xlpm.Fundo,,-1),
_xlpm.Dx,_xlfn.XLOOKUP(TRUE,(AH14:$AZ14&lt;&gt;""),AH14:$AZ14,_xlpm.Fundo,,1),
_xlpm.Xx,AG$3, _xlpm.Yx,PRODUCT(SUM(_xlpm.Dx,-_xlpm.Cx),1/SUM(_xlpm.Bx,-_xlpm.Ax))*SUM(_xlpm.Xx,-_xlpm.Ax)+_xlpm.Cx,
_xlpm.Ay,_xlfn.XLOOKUP(TRUE,(AG$4:AG13&lt;&gt;""),$N$4:$N13,_xlpm.Fundo,,-1),
_xlpm.By,_xlfn.XLOOKUP(TRUE,(AG15:AG$47&lt;&gt;""),$N15:$N$47,_xlpm.Fundo,,1),
_xlpm.Cy,_xlfn.XLOOKUP(TRUE,(AG$4:AG13&lt;&gt;""),AG$4:AG13,_xlpm.Fundo,,-1),
_xlpm.Dy,_xlfn.XLOOKUP(TRUE,(AG15:AG$47&lt;&gt;""),AG15:AG$47,_xlpm.Fundo,,1),
_xlpm.Xy,$N14, _xlpm.Yy,PRODUCT(SUM(_xlpm.Dy,-_xlpm.Cy),1/SUM(_xlpm.By,-_xlpm.Ay))*SUM(_xlpm.Xy,-_xlpm.Ay)+_xlpm.Cy,
_xlfn.IFS(IFERROR(ISODD(_xlpm.Borda),FALSE),_xlpm.Yy,
       IFERROR(ISEVEN(_xlpm.Borda),     FALSE),_xlpm.Yx,
      TRUE,"")))</f>
        <v>1.3</v>
      </c>
      <c r="AH62" s="120" t="str" cm="1">
        <f t="array" ref="AH62">IF(AH14&lt;&gt;"",AH14,
_xlfn.LET(_xlpm.Borda,
_xlfn.IFS(
AND(COUNT(_xlfn._xlws.FILTER($F$3:$F$15,$F$3:$F$15=AH$51))&gt;=2,
    _xlfn.MAXIFS($G$3:$G$15,$F$3:$F$15,AH$51)&gt;=$N62, _xlfn.MINIFS($G$3:$G$15,$F$3:$F$15,AH$51)&lt;=$N62),1,
AND(COUNT(_xlfn._xlws.FILTER($G$3:$G$15,$G$3:$G$15=$N62))&gt;=2,
    _xlfn.MAXIFS($F$3:$F$15,$G$3:$G$15,$N62)&gt;=AH$51, _xlfn.MINIFS($F$3:$F$15,$G$3:$G$15,$N62)&lt;=AH$51),2,
OR(COUNT(_xlfn._xlws.FILTER($F$16:$F$23,($F$16:$F$23=AH$51)*($G$16:$G$23=$N62)))=1,
        ISODD(COUNT(_xlfn._xlws.SORT(_xlfn._xlws.FILTER($G$16:$G$23,($F$16:$F$23=AH$51)*($G$16:$G$23&lt;=$N62)))))),3,
OR(COUNT(_xlfn._xlws.FILTER($F$16:$F$23,($F$16:$F$23=AH$51)*($G$16:$G$23=$N62)))=1,
        ISODD(COUNT(_xlfn._xlws.SORT(_xlfn._xlws.FILTER($F$16:$F$23,($G$16:$G$23=$N62)*($F$16:$F$23&lt;=AH$51)))))),4),
_xlpm.Fundo,$L$8,
_xlpm.Ax,_xlfn.XLOOKUP(TRUE,($O14:AG14&lt;&gt;""),$O$3:AG$3,_xlpm.Fundo,,-1),
_xlpm.Bx,_xlfn.XLOOKUP(TRUE,(AI14:$AZ14&lt;&gt;""),AI$3:$AZ$3,_xlpm.Fundo,,1),
_xlpm.Cx,_xlfn.XLOOKUP(TRUE,($O14:AG14&lt;&gt;""),$O14:AG14,_xlpm.Fundo,,-1),
_xlpm.Dx,_xlfn.XLOOKUP(TRUE,(AI14:$AZ14&lt;&gt;""),AI14:$AZ14,_xlpm.Fundo,,1),
_xlpm.Xx,AH$3, _xlpm.Yx,PRODUCT(SUM(_xlpm.Dx,-_xlpm.Cx),1/SUM(_xlpm.Bx,-_xlpm.Ax))*SUM(_xlpm.Xx,-_xlpm.Ax)+_xlpm.Cx,
_xlpm.Ay,_xlfn.XLOOKUP(TRUE,(AH$4:AH13&lt;&gt;""),$N$4:$N13,_xlpm.Fundo,,-1),
_xlpm.By,_xlfn.XLOOKUP(TRUE,(AH15:AH$47&lt;&gt;""),$N15:$N$47,_xlpm.Fundo,,1),
_xlpm.Cy,_xlfn.XLOOKUP(TRUE,(AH$4:AH13&lt;&gt;""),AH$4:AH13,_xlpm.Fundo,,-1),
_xlpm.Dy,_xlfn.XLOOKUP(TRUE,(AH15:AH$47&lt;&gt;""),AH15:AH$47,_xlpm.Fundo,,1),
_xlpm.Xy,$N14, _xlpm.Yy,PRODUCT(SUM(_xlpm.Dy,-_xlpm.Cy),1/SUM(_xlpm.By,-_xlpm.Ay))*SUM(_xlpm.Xy,-_xlpm.Ay)+_xlpm.Cy,
_xlfn.IFS(IFERROR(ISODD(_xlpm.Borda),FALSE),_xlpm.Yy,
       IFERROR(ISEVEN(_xlpm.Borda),     FALSE),_xlpm.Yx,
      TRUE,"")))</f>
        <v/>
      </c>
      <c r="AI62" s="120" cm="1">
        <f t="array" ref="AI62">IF(AI14&lt;&gt;"",AI14,
_xlfn.LET(_xlpm.Borda,
_xlfn.IFS(
AND(COUNT(_xlfn._xlws.FILTER($F$3:$F$15,$F$3:$F$15=AI$51))&gt;=2,
    _xlfn.MAXIFS($G$3:$G$15,$F$3:$F$15,AI$51)&gt;=$N62, _xlfn.MINIFS($G$3:$G$15,$F$3:$F$15,AI$51)&lt;=$N62),1,
AND(COUNT(_xlfn._xlws.FILTER($G$3:$G$15,$G$3:$G$15=$N62))&gt;=2,
    _xlfn.MAXIFS($F$3:$F$15,$G$3:$G$15,$N62)&gt;=AI$51, _xlfn.MINIFS($F$3:$F$15,$G$3:$G$15,$N62)&lt;=AI$51),2,
OR(COUNT(_xlfn._xlws.FILTER($F$16:$F$23,($F$16:$F$23=AI$51)*($G$16:$G$23=$N62)))=1,
        ISODD(COUNT(_xlfn._xlws.SORT(_xlfn._xlws.FILTER($G$16:$G$23,($F$16:$F$23=AI$51)*($G$16:$G$23&lt;=$N62)))))),3,
OR(COUNT(_xlfn._xlws.FILTER($F$16:$F$23,($F$16:$F$23=AI$51)*($G$16:$G$23=$N62)))=1,
        ISODD(COUNT(_xlfn._xlws.SORT(_xlfn._xlws.FILTER($F$16:$F$23,($G$16:$G$23=$N62)*($F$16:$F$23&lt;=AI$51)))))),4),
_xlpm.Fundo,$L$8,
_xlpm.Ax,_xlfn.XLOOKUP(TRUE,($O14:AH14&lt;&gt;""),$O$3:AH$3,_xlpm.Fundo,,-1),
_xlpm.Bx,_xlfn.XLOOKUP(TRUE,(AJ14:$AZ14&lt;&gt;""),AJ$3:$AZ$3,_xlpm.Fundo,,1),
_xlpm.Cx,_xlfn.XLOOKUP(TRUE,($O14:AH14&lt;&gt;""),$O14:AH14,_xlpm.Fundo,,-1),
_xlpm.Dx,_xlfn.XLOOKUP(TRUE,(AJ14:$AZ14&lt;&gt;""),AJ14:$AZ14,_xlpm.Fundo,,1),
_xlpm.Xx,AI$3, _xlpm.Yx,PRODUCT(SUM(_xlpm.Dx,-_xlpm.Cx),1/SUM(_xlpm.Bx,-_xlpm.Ax))*SUM(_xlpm.Xx,-_xlpm.Ax)+_xlpm.Cx,
_xlpm.Ay,_xlfn.XLOOKUP(TRUE,(AI$4:AI13&lt;&gt;""),$N$4:$N13,_xlpm.Fundo,,-1),
_xlpm.By,_xlfn.XLOOKUP(TRUE,(AI15:AI$47&lt;&gt;""),$N15:$N$47,_xlpm.Fundo,,1),
_xlpm.Cy,_xlfn.XLOOKUP(TRUE,(AI$4:AI13&lt;&gt;""),AI$4:AI13,_xlpm.Fundo,,-1),
_xlpm.Dy,_xlfn.XLOOKUP(TRUE,(AI15:AI$47&lt;&gt;""),AI15:AI$47,_xlpm.Fundo,,1),
_xlpm.Xy,$N14, _xlpm.Yy,PRODUCT(SUM(_xlpm.Dy,-_xlpm.Cy),1/SUM(_xlpm.By,-_xlpm.Ay))*SUM(_xlpm.Xy,-_xlpm.Ay)+_xlpm.Cy,
_xlfn.IFS(IFERROR(ISODD(_xlpm.Borda),FALSE),_xlpm.Yy,
       IFERROR(ISEVEN(_xlpm.Borda),     FALSE),_xlpm.Yx,
      TRUE,"")))</f>
        <v>0</v>
      </c>
      <c r="AJ62" s="120" t="str" cm="1">
        <f t="array" ref="AJ62">IF(AJ14&lt;&gt;"",AJ14,
_xlfn.LET(_xlpm.Borda,
_xlfn.IFS(
AND(COUNT(_xlfn._xlws.FILTER($F$3:$F$15,$F$3:$F$15=AJ$51))&gt;=2,
    _xlfn.MAXIFS($G$3:$G$15,$F$3:$F$15,AJ$51)&gt;=$N62, _xlfn.MINIFS($G$3:$G$15,$F$3:$F$15,AJ$51)&lt;=$N62),1,
AND(COUNT(_xlfn._xlws.FILTER($G$3:$G$15,$G$3:$G$15=$N62))&gt;=2,
    _xlfn.MAXIFS($F$3:$F$15,$G$3:$G$15,$N62)&gt;=AJ$51, _xlfn.MINIFS($F$3:$F$15,$G$3:$G$15,$N62)&lt;=AJ$51),2,
OR(COUNT(_xlfn._xlws.FILTER($F$16:$F$23,($F$16:$F$23=AJ$51)*($G$16:$G$23=$N62)))=1,
        ISODD(COUNT(_xlfn._xlws.SORT(_xlfn._xlws.FILTER($G$16:$G$23,($F$16:$F$23=AJ$51)*($G$16:$G$23&lt;=$N62)))))),3,
OR(COUNT(_xlfn._xlws.FILTER($F$16:$F$23,($F$16:$F$23=AJ$51)*($G$16:$G$23=$N62)))=1,
        ISODD(COUNT(_xlfn._xlws.SORT(_xlfn._xlws.FILTER($F$16:$F$23,($G$16:$G$23=$N62)*($F$16:$F$23&lt;=AJ$51)))))),4),
_xlpm.Fundo,$L$8,
_xlpm.Ax,_xlfn.XLOOKUP(TRUE,($O14:AI14&lt;&gt;""),$O$3:AI$3,_xlpm.Fundo,,-1),
_xlpm.Bx,_xlfn.XLOOKUP(TRUE,(AK14:$AZ14&lt;&gt;""),AK$3:$AZ$3,_xlpm.Fundo,,1),
_xlpm.Cx,_xlfn.XLOOKUP(TRUE,($O14:AI14&lt;&gt;""),$O14:AI14,_xlpm.Fundo,,-1),
_xlpm.Dx,_xlfn.XLOOKUP(TRUE,(AK14:$AZ14&lt;&gt;""),AK14:$AZ14,_xlpm.Fundo,,1),
_xlpm.Xx,AJ$3, _xlpm.Yx,PRODUCT(SUM(_xlpm.Dx,-_xlpm.Cx),1/SUM(_xlpm.Bx,-_xlpm.Ax))*SUM(_xlpm.Xx,-_xlpm.Ax)+_xlpm.Cx,
_xlpm.Ay,_xlfn.XLOOKUP(TRUE,(AJ$4:AJ13&lt;&gt;""),$N$4:$N13,_xlpm.Fundo,,-1),
_xlpm.By,_xlfn.XLOOKUP(TRUE,(AJ15:AJ$47&lt;&gt;""),$N15:$N$47,_xlpm.Fundo,,1),
_xlpm.Cy,_xlfn.XLOOKUP(TRUE,(AJ$4:AJ13&lt;&gt;""),AJ$4:AJ13,_xlpm.Fundo,,-1),
_xlpm.Dy,_xlfn.XLOOKUP(TRUE,(AJ15:AJ$47&lt;&gt;""),AJ15:AJ$47,_xlpm.Fundo,,1),
_xlpm.Xy,$N14, _xlpm.Yy,PRODUCT(SUM(_xlpm.Dy,-_xlpm.Cy),1/SUM(_xlpm.By,-_xlpm.Ay))*SUM(_xlpm.Xy,-_xlpm.Ay)+_xlpm.Cy,
_xlfn.IFS(IFERROR(ISODD(_xlpm.Borda),FALSE),_xlpm.Yy,
       IFERROR(ISEVEN(_xlpm.Borda),     FALSE),_xlpm.Yx,
      TRUE,"")))</f>
        <v/>
      </c>
      <c r="AK62" s="120" t="str" cm="1">
        <f t="array" ref="AK62">IF(AK14&lt;&gt;"",AK14,
_xlfn.LET(_xlpm.Borda,
_xlfn.IFS(
AND(COUNT(_xlfn._xlws.FILTER($F$3:$F$15,$F$3:$F$15=AK$51))&gt;=2,
    _xlfn.MAXIFS($G$3:$G$15,$F$3:$F$15,AK$51)&gt;=$N62, _xlfn.MINIFS($G$3:$G$15,$F$3:$F$15,AK$51)&lt;=$N62),1,
AND(COUNT(_xlfn._xlws.FILTER($G$3:$G$15,$G$3:$G$15=$N62))&gt;=2,
    _xlfn.MAXIFS($F$3:$F$15,$G$3:$G$15,$N62)&gt;=AK$51, _xlfn.MINIFS($F$3:$F$15,$G$3:$G$15,$N62)&lt;=AK$51),2,
OR(COUNT(_xlfn._xlws.FILTER($F$16:$F$23,($F$16:$F$23=AK$51)*($G$16:$G$23=$N62)))=1,
        ISODD(COUNT(_xlfn._xlws.SORT(_xlfn._xlws.FILTER($G$16:$G$23,($F$16:$F$23=AK$51)*($G$16:$G$23&lt;=$N62)))))),3,
OR(COUNT(_xlfn._xlws.FILTER($F$16:$F$23,($F$16:$F$23=AK$51)*($G$16:$G$23=$N62)))=1,
        ISODD(COUNT(_xlfn._xlws.SORT(_xlfn._xlws.FILTER($F$16:$F$23,($G$16:$G$23=$N62)*($F$16:$F$23&lt;=AK$51)))))),4),
_xlpm.Fundo,$L$8,
_xlpm.Ax,_xlfn.XLOOKUP(TRUE,($O14:AJ14&lt;&gt;""),$O$3:AJ$3,_xlpm.Fundo,,-1),
_xlpm.Bx,_xlfn.XLOOKUP(TRUE,(AL14:$AZ14&lt;&gt;""),AL$3:$AZ$3,_xlpm.Fundo,,1),
_xlpm.Cx,_xlfn.XLOOKUP(TRUE,($O14:AJ14&lt;&gt;""),$O14:AJ14,_xlpm.Fundo,,-1),
_xlpm.Dx,_xlfn.XLOOKUP(TRUE,(AL14:$AZ14&lt;&gt;""),AL14:$AZ14,_xlpm.Fundo,,1),
_xlpm.Xx,AK$3, _xlpm.Yx,PRODUCT(SUM(_xlpm.Dx,-_xlpm.Cx),1/SUM(_xlpm.Bx,-_xlpm.Ax))*SUM(_xlpm.Xx,-_xlpm.Ax)+_xlpm.Cx,
_xlpm.Ay,_xlfn.XLOOKUP(TRUE,(AK$4:AK13&lt;&gt;""),$N$4:$N13,_xlpm.Fundo,,-1),
_xlpm.By,_xlfn.XLOOKUP(TRUE,(AK15:AK$47&lt;&gt;""),$N15:$N$47,_xlpm.Fundo,,1),
_xlpm.Cy,_xlfn.XLOOKUP(TRUE,(AK$4:AK13&lt;&gt;""),AK$4:AK13,_xlpm.Fundo,,-1),
_xlpm.Dy,_xlfn.XLOOKUP(TRUE,(AK15:AK$47&lt;&gt;""),AK15:AK$47,_xlpm.Fundo,,1),
_xlpm.Xy,$N14, _xlpm.Yy,PRODUCT(SUM(_xlpm.Dy,-_xlpm.Cy),1/SUM(_xlpm.By,-_xlpm.Ay))*SUM(_xlpm.Xy,-_xlpm.Ay)+_xlpm.Cy,
_xlfn.IFS(IFERROR(ISODD(_xlpm.Borda),FALSE),_xlpm.Yy,
       IFERROR(ISEVEN(_xlpm.Borda),     FALSE),_xlpm.Yx,
      TRUE,"")))</f>
        <v/>
      </c>
      <c r="AL62" s="120" t="str" cm="1">
        <f t="array" ref="AL62">IF(AL14&lt;&gt;"",AL14,
_xlfn.LET(_xlpm.Borda,
_xlfn.IFS(
AND(COUNT(_xlfn._xlws.FILTER($F$3:$F$15,$F$3:$F$15=AL$51))&gt;=2,
    _xlfn.MAXIFS($G$3:$G$15,$F$3:$F$15,AL$51)&gt;=$N62, _xlfn.MINIFS($G$3:$G$15,$F$3:$F$15,AL$51)&lt;=$N62),1,
AND(COUNT(_xlfn._xlws.FILTER($G$3:$G$15,$G$3:$G$15=$N62))&gt;=2,
    _xlfn.MAXIFS($F$3:$F$15,$G$3:$G$15,$N62)&gt;=AL$51, _xlfn.MINIFS($F$3:$F$15,$G$3:$G$15,$N62)&lt;=AL$51),2,
OR(COUNT(_xlfn._xlws.FILTER($F$16:$F$23,($F$16:$F$23=AL$51)*($G$16:$G$23=$N62)))=1,
        ISODD(COUNT(_xlfn._xlws.SORT(_xlfn._xlws.FILTER($G$16:$G$23,($F$16:$F$23=AL$51)*($G$16:$G$23&lt;=$N62)))))),3,
OR(COUNT(_xlfn._xlws.FILTER($F$16:$F$23,($F$16:$F$23=AL$51)*($G$16:$G$23=$N62)))=1,
        ISODD(COUNT(_xlfn._xlws.SORT(_xlfn._xlws.FILTER($F$16:$F$23,($G$16:$G$23=$N62)*($F$16:$F$23&lt;=AL$51)))))),4),
_xlpm.Fundo,$L$8,
_xlpm.Ax,_xlfn.XLOOKUP(TRUE,($O14:AK14&lt;&gt;""),$O$3:AK$3,_xlpm.Fundo,,-1),
_xlpm.Bx,_xlfn.XLOOKUP(TRUE,(AM14:$AZ14&lt;&gt;""),AM$3:$AZ$3,_xlpm.Fundo,,1),
_xlpm.Cx,_xlfn.XLOOKUP(TRUE,($O14:AK14&lt;&gt;""),$O14:AK14,_xlpm.Fundo,,-1),
_xlpm.Dx,_xlfn.XLOOKUP(TRUE,(AM14:$AZ14&lt;&gt;""),AM14:$AZ14,_xlpm.Fundo,,1),
_xlpm.Xx,AL$3, _xlpm.Yx,PRODUCT(SUM(_xlpm.Dx,-_xlpm.Cx),1/SUM(_xlpm.Bx,-_xlpm.Ax))*SUM(_xlpm.Xx,-_xlpm.Ax)+_xlpm.Cx,
_xlpm.Ay,_xlfn.XLOOKUP(TRUE,(AL$4:AL13&lt;&gt;""),$N$4:$N13,_xlpm.Fundo,,-1),
_xlpm.By,_xlfn.XLOOKUP(TRUE,(AL15:AL$47&lt;&gt;""),$N15:$N$47,_xlpm.Fundo,,1),
_xlpm.Cy,_xlfn.XLOOKUP(TRUE,(AL$4:AL13&lt;&gt;""),AL$4:AL13,_xlpm.Fundo,,-1),
_xlpm.Dy,_xlfn.XLOOKUP(TRUE,(AL15:AL$47&lt;&gt;""),AL15:AL$47,_xlpm.Fundo,,1),
_xlpm.Xy,$N14, _xlpm.Yy,PRODUCT(SUM(_xlpm.Dy,-_xlpm.Cy),1/SUM(_xlpm.By,-_xlpm.Ay))*SUM(_xlpm.Xy,-_xlpm.Ay)+_xlpm.Cy,
_xlfn.IFS(IFERROR(ISODD(_xlpm.Borda),FALSE),_xlpm.Yy,
       IFERROR(ISEVEN(_xlpm.Borda),     FALSE),_xlpm.Yx,
      TRUE,"")))</f>
        <v/>
      </c>
      <c r="AM62" s="120" t="str" cm="1">
        <f t="array" ref="AM62">IF(AM14&lt;&gt;"",AM14,
_xlfn.LET(_xlpm.Borda,
_xlfn.IFS(
AND(COUNT(_xlfn._xlws.FILTER($F$3:$F$15,$F$3:$F$15=AM$51))&gt;=2,
    _xlfn.MAXIFS($G$3:$G$15,$F$3:$F$15,AM$51)&gt;=$N62, _xlfn.MINIFS($G$3:$G$15,$F$3:$F$15,AM$51)&lt;=$N62),1,
AND(COUNT(_xlfn._xlws.FILTER($G$3:$G$15,$G$3:$G$15=$N62))&gt;=2,
    _xlfn.MAXIFS($F$3:$F$15,$G$3:$G$15,$N62)&gt;=AM$51, _xlfn.MINIFS($F$3:$F$15,$G$3:$G$15,$N62)&lt;=AM$51),2,
OR(COUNT(_xlfn._xlws.FILTER($F$16:$F$23,($F$16:$F$23=AM$51)*($G$16:$G$23=$N62)))=1,
        ISODD(COUNT(_xlfn._xlws.SORT(_xlfn._xlws.FILTER($G$16:$G$23,($F$16:$F$23=AM$51)*($G$16:$G$23&lt;=$N62)))))),3,
OR(COUNT(_xlfn._xlws.FILTER($F$16:$F$23,($F$16:$F$23=AM$51)*($G$16:$G$23=$N62)))=1,
        ISODD(COUNT(_xlfn._xlws.SORT(_xlfn._xlws.FILTER($F$16:$F$23,($G$16:$G$23=$N62)*($F$16:$F$23&lt;=AM$51)))))),4),
_xlpm.Fundo,$L$8,
_xlpm.Ax,_xlfn.XLOOKUP(TRUE,($O14:AL14&lt;&gt;""),$O$3:AL$3,_xlpm.Fundo,,-1),
_xlpm.Bx,_xlfn.XLOOKUP(TRUE,(AN14:$AZ14&lt;&gt;""),AN$3:$AZ$3,_xlpm.Fundo,,1),
_xlpm.Cx,_xlfn.XLOOKUP(TRUE,($O14:AL14&lt;&gt;""),$O14:AL14,_xlpm.Fundo,,-1),
_xlpm.Dx,_xlfn.XLOOKUP(TRUE,(AN14:$AZ14&lt;&gt;""),AN14:$AZ14,_xlpm.Fundo,,1),
_xlpm.Xx,AM$3, _xlpm.Yx,PRODUCT(SUM(_xlpm.Dx,-_xlpm.Cx),1/SUM(_xlpm.Bx,-_xlpm.Ax))*SUM(_xlpm.Xx,-_xlpm.Ax)+_xlpm.Cx,
_xlpm.Ay,_xlfn.XLOOKUP(TRUE,(AM$4:AM13&lt;&gt;""),$N$4:$N13,_xlpm.Fundo,,-1),
_xlpm.By,_xlfn.XLOOKUP(TRUE,(AM15:AM$47&lt;&gt;""),$N15:$N$47,_xlpm.Fundo,,1),
_xlpm.Cy,_xlfn.XLOOKUP(TRUE,(AM$4:AM13&lt;&gt;""),AM$4:AM13,_xlpm.Fundo,,-1),
_xlpm.Dy,_xlfn.XLOOKUP(TRUE,(AM15:AM$47&lt;&gt;""),AM15:AM$47,_xlpm.Fundo,,1),
_xlpm.Xy,$N14, _xlpm.Yy,PRODUCT(SUM(_xlpm.Dy,-_xlpm.Cy),1/SUM(_xlpm.By,-_xlpm.Ay))*SUM(_xlpm.Xy,-_xlpm.Ay)+_xlpm.Cy,
_xlfn.IFS(IFERROR(ISODD(_xlpm.Borda),FALSE),_xlpm.Yy,
       IFERROR(ISEVEN(_xlpm.Borda),     FALSE),_xlpm.Yx,
      TRUE,"")))</f>
        <v/>
      </c>
      <c r="AN62" s="120" t="str" cm="1">
        <f t="array" ref="AN62">IF(AN14&lt;&gt;"",AN14,
_xlfn.LET(_xlpm.Borda,
_xlfn.IFS(
AND(COUNT(_xlfn._xlws.FILTER($F$3:$F$15,$F$3:$F$15=AN$51))&gt;=2,
    _xlfn.MAXIFS($G$3:$G$15,$F$3:$F$15,AN$51)&gt;=$N62, _xlfn.MINIFS($G$3:$G$15,$F$3:$F$15,AN$51)&lt;=$N62),1,
AND(COUNT(_xlfn._xlws.FILTER($G$3:$G$15,$G$3:$G$15=$N62))&gt;=2,
    _xlfn.MAXIFS($F$3:$F$15,$G$3:$G$15,$N62)&gt;=AN$51, _xlfn.MINIFS($F$3:$F$15,$G$3:$G$15,$N62)&lt;=AN$51),2,
OR(COUNT(_xlfn._xlws.FILTER($F$16:$F$23,($F$16:$F$23=AN$51)*($G$16:$G$23=$N62)))=1,
        ISODD(COUNT(_xlfn._xlws.SORT(_xlfn._xlws.FILTER($G$16:$G$23,($F$16:$F$23=AN$51)*($G$16:$G$23&lt;=$N62)))))),3,
OR(COUNT(_xlfn._xlws.FILTER($F$16:$F$23,($F$16:$F$23=AN$51)*($G$16:$G$23=$N62)))=1,
        ISODD(COUNT(_xlfn._xlws.SORT(_xlfn._xlws.FILTER($F$16:$F$23,($G$16:$G$23=$N62)*($F$16:$F$23&lt;=AN$51)))))),4),
_xlpm.Fundo,$L$8,
_xlpm.Ax,_xlfn.XLOOKUP(TRUE,($O14:AM14&lt;&gt;""),$O$3:AM$3,_xlpm.Fundo,,-1),
_xlpm.Bx,_xlfn.XLOOKUP(TRUE,(AO14:$AZ14&lt;&gt;""),AO$3:$AZ$3,_xlpm.Fundo,,1),
_xlpm.Cx,_xlfn.XLOOKUP(TRUE,($O14:AM14&lt;&gt;""),$O14:AM14,_xlpm.Fundo,,-1),
_xlpm.Dx,_xlfn.XLOOKUP(TRUE,(AO14:$AZ14&lt;&gt;""),AO14:$AZ14,_xlpm.Fundo,,1),
_xlpm.Xx,AN$3, _xlpm.Yx,PRODUCT(SUM(_xlpm.Dx,-_xlpm.Cx),1/SUM(_xlpm.Bx,-_xlpm.Ax))*SUM(_xlpm.Xx,-_xlpm.Ax)+_xlpm.Cx,
_xlpm.Ay,_xlfn.XLOOKUP(TRUE,(AN$4:AN13&lt;&gt;""),$N$4:$N13,_xlpm.Fundo,,-1),
_xlpm.By,_xlfn.XLOOKUP(TRUE,(AN15:AN$47&lt;&gt;""),$N15:$N$47,_xlpm.Fundo,,1),
_xlpm.Cy,_xlfn.XLOOKUP(TRUE,(AN$4:AN13&lt;&gt;""),AN$4:AN13,_xlpm.Fundo,,-1),
_xlpm.Dy,_xlfn.XLOOKUP(TRUE,(AN15:AN$47&lt;&gt;""),AN15:AN$47,_xlpm.Fundo,,1),
_xlpm.Xy,$N14, _xlpm.Yy,PRODUCT(SUM(_xlpm.Dy,-_xlpm.Cy),1/SUM(_xlpm.By,-_xlpm.Ay))*SUM(_xlpm.Xy,-_xlpm.Ay)+_xlpm.Cy,
_xlfn.IFS(IFERROR(ISODD(_xlpm.Borda),FALSE),_xlpm.Yy,
       IFERROR(ISEVEN(_xlpm.Borda),     FALSE),_xlpm.Yx,
      TRUE,"")))</f>
        <v/>
      </c>
      <c r="AO62" s="120" t="str" cm="1">
        <f t="array" ref="AO62">IF(AO14&lt;&gt;"",AO14,
_xlfn.LET(_xlpm.Borda,
_xlfn.IFS(
AND(COUNT(_xlfn._xlws.FILTER($F$3:$F$15,$F$3:$F$15=AO$51))&gt;=2,
    _xlfn.MAXIFS($G$3:$G$15,$F$3:$F$15,AO$51)&gt;=$N62, _xlfn.MINIFS($G$3:$G$15,$F$3:$F$15,AO$51)&lt;=$N62),1,
AND(COUNT(_xlfn._xlws.FILTER($G$3:$G$15,$G$3:$G$15=$N62))&gt;=2,
    _xlfn.MAXIFS($F$3:$F$15,$G$3:$G$15,$N62)&gt;=AO$51, _xlfn.MINIFS($F$3:$F$15,$G$3:$G$15,$N62)&lt;=AO$51),2,
OR(COUNT(_xlfn._xlws.FILTER($F$16:$F$23,($F$16:$F$23=AO$51)*($G$16:$G$23=$N62)))=1,
        ISODD(COUNT(_xlfn._xlws.SORT(_xlfn._xlws.FILTER($G$16:$G$23,($F$16:$F$23=AO$51)*($G$16:$G$23&lt;=$N62)))))),3,
OR(COUNT(_xlfn._xlws.FILTER($F$16:$F$23,($F$16:$F$23=AO$51)*($G$16:$G$23=$N62)))=1,
        ISODD(COUNT(_xlfn._xlws.SORT(_xlfn._xlws.FILTER($F$16:$F$23,($G$16:$G$23=$N62)*($F$16:$F$23&lt;=AO$51)))))),4),
_xlpm.Fundo,$L$8,
_xlpm.Ax,_xlfn.XLOOKUP(TRUE,($O14:AN14&lt;&gt;""),$O$3:AN$3,_xlpm.Fundo,,-1),
_xlpm.Bx,_xlfn.XLOOKUP(TRUE,(AP14:$AZ14&lt;&gt;""),AP$3:$AZ$3,_xlpm.Fundo,,1),
_xlpm.Cx,_xlfn.XLOOKUP(TRUE,($O14:AN14&lt;&gt;""),$O14:AN14,_xlpm.Fundo,,-1),
_xlpm.Dx,_xlfn.XLOOKUP(TRUE,(AP14:$AZ14&lt;&gt;""),AP14:$AZ14,_xlpm.Fundo,,1),
_xlpm.Xx,AO$3, _xlpm.Yx,PRODUCT(SUM(_xlpm.Dx,-_xlpm.Cx),1/SUM(_xlpm.Bx,-_xlpm.Ax))*SUM(_xlpm.Xx,-_xlpm.Ax)+_xlpm.Cx,
_xlpm.Ay,_xlfn.XLOOKUP(TRUE,(AO$4:AO13&lt;&gt;""),$N$4:$N13,_xlpm.Fundo,,-1),
_xlpm.By,_xlfn.XLOOKUP(TRUE,(AO15:AO$47&lt;&gt;""),$N15:$N$47,_xlpm.Fundo,,1),
_xlpm.Cy,_xlfn.XLOOKUP(TRUE,(AO$4:AO13&lt;&gt;""),AO$4:AO13,_xlpm.Fundo,,-1),
_xlpm.Dy,_xlfn.XLOOKUP(TRUE,(AO15:AO$47&lt;&gt;""),AO15:AO$47,_xlpm.Fundo,,1),
_xlpm.Xy,$N14, _xlpm.Yy,PRODUCT(SUM(_xlpm.Dy,-_xlpm.Cy),1/SUM(_xlpm.By,-_xlpm.Ay))*SUM(_xlpm.Xy,-_xlpm.Ay)+_xlpm.Cy,
_xlfn.IFS(IFERROR(ISODD(_xlpm.Borda),FALSE),_xlpm.Yy,
       IFERROR(ISEVEN(_xlpm.Borda),     FALSE),_xlpm.Yx,
      TRUE,"")))</f>
        <v/>
      </c>
      <c r="AP62" s="120" cm="1">
        <f t="array" ref="AP62">IF(AP14&lt;&gt;"",AP14,
_xlfn.LET(_xlpm.Borda,
_xlfn.IFS(
AND(COUNT(_xlfn._xlws.FILTER($F$3:$F$15,$F$3:$F$15=AP$51))&gt;=2,
    _xlfn.MAXIFS($G$3:$G$15,$F$3:$F$15,AP$51)&gt;=$N62, _xlfn.MINIFS($G$3:$G$15,$F$3:$F$15,AP$51)&lt;=$N62),1,
AND(COUNT(_xlfn._xlws.FILTER($G$3:$G$15,$G$3:$G$15=$N62))&gt;=2,
    _xlfn.MAXIFS($F$3:$F$15,$G$3:$G$15,$N62)&gt;=AP$51, _xlfn.MINIFS($F$3:$F$15,$G$3:$G$15,$N62)&lt;=AP$51),2,
OR(COUNT(_xlfn._xlws.FILTER($F$16:$F$23,($F$16:$F$23=AP$51)*($G$16:$G$23=$N62)))=1,
        ISODD(COUNT(_xlfn._xlws.SORT(_xlfn._xlws.FILTER($G$16:$G$23,($F$16:$F$23=AP$51)*($G$16:$G$23&lt;=$N62)))))),3,
OR(COUNT(_xlfn._xlws.FILTER($F$16:$F$23,($F$16:$F$23=AP$51)*($G$16:$G$23=$N62)))=1,
        ISODD(COUNT(_xlfn._xlws.SORT(_xlfn._xlws.FILTER($F$16:$F$23,($G$16:$G$23=$N62)*($F$16:$F$23&lt;=AP$51)))))),4),
_xlpm.Fundo,$L$8,
_xlpm.Ax,_xlfn.XLOOKUP(TRUE,($O14:AO14&lt;&gt;""),$O$3:AO$3,_xlpm.Fundo,,-1),
_xlpm.Bx,_xlfn.XLOOKUP(TRUE,(AQ14:$AZ14&lt;&gt;""),AQ$3:$AZ$3,_xlpm.Fundo,,1),
_xlpm.Cx,_xlfn.XLOOKUP(TRUE,($O14:AO14&lt;&gt;""),$O14:AO14,_xlpm.Fundo,,-1),
_xlpm.Dx,_xlfn.XLOOKUP(TRUE,(AQ14:$AZ14&lt;&gt;""),AQ14:$AZ14,_xlpm.Fundo,,1),
_xlpm.Xx,AP$3, _xlpm.Yx,PRODUCT(SUM(_xlpm.Dx,-_xlpm.Cx),1/SUM(_xlpm.Bx,-_xlpm.Ax))*SUM(_xlpm.Xx,-_xlpm.Ax)+_xlpm.Cx,
_xlpm.Ay,_xlfn.XLOOKUP(TRUE,(AP$4:AP13&lt;&gt;""),$N$4:$N13,_xlpm.Fundo,,-1),
_xlpm.By,_xlfn.XLOOKUP(TRUE,(AP15:AP$47&lt;&gt;""),$N15:$N$47,_xlpm.Fundo,,1),
_xlpm.Cy,_xlfn.XLOOKUP(TRUE,(AP$4:AP13&lt;&gt;""),AP$4:AP13,_xlpm.Fundo,,-1),
_xlpm.Dy,_xlfn.XLOOKUP(TRUE,(AP15:AP$47&lt;&gt;""),AP15:AP$47,_xlpm.Fundo,,1),
_xlpm.Xy,$N14, _xlpm.Yy,PRODUCT(SUM(_xlpm.Dy,-_xlpm.Cy),1/SUM(_xlpm.By,-_xlpm.Ay))*SUM(_xlpm.Xy,-_xlpm.Ay)+_xlpm.Cy,
_xlfn.IFS(IFERROR(ISODD(_xlpm.Borda),FALSE),_xlpm.Yy,
       IFERROR(ISEVEN(_xlpm.Borda),     FALSE),_xlpm.Yx,
      TRUE,"")))</f>
        <v>-0.4</v>
      </c>
      <c r="AQ62" s="120" t="str" cm="1">
        <f t="array" ref="AQ62">IF(AQ14&lt;&gt;"",AQ14,
_xlfn.LET(_xlpm.Borda,
_xlfn.IFS(
AND(COUNT(_xlfn._xlws.FILTER($F$3:$F$15,$F$3:$F$15=AQ$51))&gt;=2,
    _xlfn.MAXIFS($G$3:$G$15,$F$3:$F$15,AQ$51)&gt;=$N62, _xlfn.MINIFS($G$3:$G$15,$F$3:$F$15,AQ$51)&lt;=$N62),1,
AND(COUNT(_xlfn._xlws.FILTER($G$3:$G$15,$G$3:$G$15=$N62))&gt;=2,
    _xlfn.MAXIFS($F$3:$F$15,$G$3:$G$15,$N62)&gt;=AQ$51, _xlfn.MINIFS($F$3:$F$15,$G$3:$G$15,$N62)&lt;=AQ$51),2,
OR(COUNT(_xlfn._xlws.FILTER($F$16:$F$23,($F$16:$F$23=AQ$51)*($G$16:$G$23=$N62)))=1,
        ISODD(COUNT(_xlfn._xlws.SORT(_xlfn._xlws.FILTER($G$16:$G$23,($F$16:$F$23=AQ$51)*($G$16:$G$23&lt;=$N62)))))),3,
OR(COUNT(_xlfn._xlws.FILTER($F$16:$F$23,($F$16:$F$23=AQ$51)*($G$16:$G$23=$N62)))=1,
        ISODD(COUNT(_xlfn._xlws.SORT(_xlfn._xlws.FILTER($F$16:$F$23,($G$16:$G$23=$N62)*($F$16:$F$23&lt;=AQ$51)))))),4),
_xlpm.Fundo,$L$8,
_xlpm.Ax,_xlfn.XLOOKUP(TRUE,($O14:AP14&lt;&gt;""),$O$3:AP$3,_xlpm.Fundo,,-1),
_xlpm.Bx,_xlfn.XLOOKUP(TRUE,(AR14:$AZ14&lt;&gt;""),AR$3:$AZ$3,_xlpm.Fundo,,1),
_xlpm.Cx,_xlfn.XLOOKUP(TRUE,($O14:AP14&lt;&gt;""),$O14:AP14,_xlpm.Fundo,,-1),
_xlpm.Dx,_xlfn.XLOOKUP(TRUE,(AR14:$AZ14&lt;&gt;""),AR14:$AZ14,_xlpm.Fundo,,1),
_xlpm.Xx,AQ$3, _xlpm.Yx,PRODUCT(SUM(_xlpm.Dx,-_xlpm.Cx),1/SUM(_xlpm.Bx,-_xlpm.Ax))*SUM(_xlpm.Xx,-_xlpm.Ax)+_xlpm.Cx,
_xlpm.Ay,_xlfn.XLOOKUP(TRUE,(AQ$4:AQ13&lt;&gt;""),$N$4:$N13,_xlpm.Fundo,,-1),
_xlpm.By,_xlfn.XLOOKUP(TRUE,(AQ15:AQ$47&lt;&gt;""),$N15:$N$47,_xlpm.Fundo,,1),
_xlpm.Cy,_xlfn.XLOOKUP(TRUE,(AQ$4:AQ13&lt;&gt;""),AQ$4:AQ13,_xlpm.Fundo,,-1),
_xlpm.Dy,_xlfn.XLOOKUP(TRUE,(AQ15:AQ$47&lt;&gt;""),AQ15:AQ$47,_xlpm.Fundo,,1),
_xlpm.Xy,$N14, _xlpm.Yy,PRODUCT(SUM(_xlpm.Dy,-_xlpm.Cy),1/SUM(_xlpm.By,-_xlpm.Ay))*SUM(_xlpm.Xy,-_xlpm.Ay)+_xlpm.Cy,
_xlfn.IFS(IFERROR(ISODD(_xlpm.Borda),FALSE),_xlpm.Yy,
       IFERROR(ISEVEN(_xlpm.Borda),     FALSE),_xlpm.Yx,
      TRUE,"")))</f>
        <v/>
      </c>
      <c r="AR62" s="120" cm="1">
        <f t="array" ref="AR62">IF(AR14&lt;&gt;"",AR14,
_xlfn.LET(_xlpm.Borda,
_xlfn.IFS(
AND(COUNT(_xlfn._xlws.FILTER($F$3:$F$15,$F$3:$F$15=AR$51))&gt;=2,
    _xlfn.MAXIFS($G$3:$G$15,$F$3:$F$15,AR$51)&gt;=$N62, _xlfn.MINIFS($G$3:$G$15,$F$3:$F$15,AR$51)&lt;=$N62),1,
AND(COUNT(_xlfn._xlws.FILTER($G$3:$G$15,$G$3:$G$15=$N62))&gt;=2,
    _xlfn.MAXIFS($F$3:$F$15,$G$3:$G$15,$N62)&gt;=AR$51, _xlfn.MINIFS($F$3:$F$15,$G$3:$G$15,$N62)&lt;=AR$51),2,
OR(COUNT(_xlfn._xlws.FILTER($F$16:$F$23,($F$16:$F$23=AR$51)*($G$16:$G$23=$N62)))=1,
        ISODD(COUNT(_xlfn._xlws.SORT(_xlfn._xlws.FILTER($G$16:$G$23,($F$16:$F$23=AR$51)*($G$16:$G$23&lt;=$N62)))))),3,
OR(COUNT(_xlfn._xlws.FILTER($F$16:$F$23,($F$16:$F$23=AR$51)*($G$16:$G$23=$N62)))=1,
        ISODD(COUNT(_xlfn._xlws.SORT(_xlfn._xlws.FILTER($F$16:$F$23,($G$16:$G$23=$N62)*($F$16:$F$23&lt;=AR$51)))))),4),
_xlpm.Fundo,$L$8,
_xlpm.Ax,_xlfn.XLOOKUP(TRUE,($O14:AQ14&lt;&gt;""),$O$3:AQ$3,_xlpm.Fundo,,-1),
_xlpm.Bx,_xlfn.XLOOKUP(TRUE,(AS14:$AZ14&lt;&gt;""),AS$3:$AZ$3,_xlpm.Fundo,,1),
_xlpm.Cx,_xlfn.XLOOKUP(TRUE,($O14:AQ14&lt;&gt;""),$O14:AQ14,_xlpm.Fundo,,-1),
_xlpm.Dx,_xlfn.XLOOKUP(TRUE,(AS14:$AZ14&lt;&gt;""),AS14:$AZ14,_xlpm.Fundo,,1),
_xlpm.Xx,AR$3, _xlpm.Yx,PRODUCT(SUM(_xlpm.Dx,-_xlpm.Cx),1/SUM(_xlpm.Bx,-_xlpm.Ax))*SUM(_xlpm.Xx,-_xlpm.Ax)+_xlpm.Cx,
_xlpm.Ay,_xlfn.XLOOKUP(TRUE,(AR$4:AR13&lt;&gt;""),$N$4:$N13,_xlpm.Fundo,,-1),
_xlpm.By,_xlfn.XLOOKUP(TRUE,(AR15:AR$47&lt;&gt;""),$N15:$N$47,_xlpm.Fundo,,1),
_xlpm.Cy,_xlfn.XLOOKUP(TRUE,(AR$4:AR13&lt;&gt;""),AR$4:AR13,_xlpm.Fundo,,-1),
_xlpm.Dy,_xlfn.XLOOKUP(TRUE,(AR15:AR$47&lt;&gt;""),AR15:AR$47,_xlpm.Fundo,,1),
_xlpm.Xy,$N14, _xlpm.Yy,PRODUCT(SUM(_xlpm.Dy,-_xlpm.Cy),1/SUM(_xlpm.By,-_xlpm.Ay))*SUM(_xlpm.Xy,-_xlpm.Ay)+_xlpm.Cy,
_xlfn.IFS(IFERROR(ISODD(_xlpm.Borda),FALSE),_xlpm.Yy,
       IFERROR(ISEVEN(_xlpm.Borda),     FALSE),_xlpm.Yx,
      TRUE,"")))</f>
        <v>-0.4</v>
      </c>
      <c r="AS62" s="120" cm="1">
        <f t="array" ref="AS62">IF(AS14&lt;&gt;"",AS14,
_xlfn.LET(_xlpm.Borda,
_xlfn.IFS(
AND(COUNT(_xlfn._xlws.FILTER($F$3:$F$15,$F$3:$F$15=AS$51))&gt;=2,
    _xlfn.MAXIFS($G$3:$G$15,$F$3:$F$15,AS$51)&gt;=$N62, _xlfn.MINIFS($G$3:$G$15,$F$3:$F$15,AS$51)&lt;=$N62),1,
AND(COUNT(_xlfn._xlws.FILTER($G$3:$G$15,$G$3:$G$15=$N62))&gt;=2,
    _xlfn.MAXIFS($F$3:$F$15,$G$3:$G$15,$N62)&gt;=AS$51, _xlfn.MINIFS($F$3:$F$15,$G$3:$G$15,$N62)&lt;=AS$51),2,
OR(COUNT(_xlfn._xlws.FILTER($F$16:$F$23,($F$16:$F$23=AS$51)*($G$16:$G$23=$N62)))=1,
        ISODD(COUNT(_xlfn._xlws.SORT(_xlfn._xlws.FILTER($G$16:$G$23,($F$16:$F$23=AS$51)*($G$16:$G$23&lt;=$N62)))))),3,
OR(COUNT(_xlfn._xlws.FILTER($F$16:$F$23,($F$16:$F$23=AS$51)*($G$16:$G$23=$N62)))=1,
        ISODD(COUNT(_xlfn._xlws.SORT(_xlfn._xlws.FILTER($F$16:$F$23,($G$16:$G$23=$N62)*($F$16:$F$23&lt;=AS$51)))))),4),
_xlpm.Fundo,$L$8,
_xlpm.Ax,_xlfn.XLOOKUP(TRUE,($O14:AR14&lt;&gt;""),$O$3:AR$3,_xlpm.Fundo,,-1),
_xlpm.Bx,_xlfn.XLOOKUP(TRUE,(AT14:$AZ14&lt;&gt;""),AT$3:$AZ$3,_xlpm.Fundo,,1),
_xlpm.Cx,_xlfn.XLOOKUP(TRUE,($O14:AR14&lt;&gt;""),$O14:AR14,_xlpm.Fundo,,-1),
_xlpm.Dx,_xlfn.XLOOKUP(TRUE,(AT14:$AZ14&lt;&gt;""),AT14:$AZ14,_xlpm.Fundo,,1),
_xlpm.Xx,AS$3, _xlpm.Yx,PRODUCT(SUM(_xlpm.Dx,-_xlpm.Cx),1/SUM(_xlpm.Bx,-_xlpm.Ax))*SUM(_xlpm.Xx,-_xlpm.Ax)+_xlpm.Cx,
_xlpm.Ay,_xlfn.XLOOKUP(TRUE,(AS$4:AS13&lt;&gt;""),$N$4:$N13,_xlpm.Fundo,,-1),
_xlpm.By,_xlfn.XLOOKUP(TRUE,(AS15:AS$47&lt;&gt;""),$N15:$N$47,_xlpm.Fundo,,1),
_xlpm.Cy,_xlfn.XLOOKUP(TRUE,(AS$4:AS13&lt;&gt;""),AS$4:AS13,_xlpm.Fundo,,-1),
_xlpm.Dy,_xlfn.XLOOKUP(TRUE,(AS15:AS$47&lt;&gt;""),AS15:AS$47,_xlpm.Fundo,,1),
_xlpm.Xy,$N14, _xlpm.Yy,PRODUCT(SUM(_xlpm.Dy,-_xlpm.Cy),1/SUM(_xlpm.By,-_xlpm.Ay))*SUM(_xlpm.Xy,-_xlpm.Ay)+_xlpm.Cy,
_xlfn.IFS(IFERROR(ISODD(_xlpm.Borda),FALSE),_xlpm.Yy,
       IFERROR(ISEVEN(_xlpm.Borda),     FALSE),_xlpm.Yx,
      TRUE,"")))</f>
        <v>-0.4</v>
      </c>
      <c r="AT62" s="120" t="str" cm="1">
        <f t="array" ref="AT62">IF(AT14&lt;&gt;"",AT14,
_xlfn.LET(_xlpm.Borda,
_xlfn.IFS(
AND(COUNT(_xlfn._xlws.FILTER($F$3:$F$15,$F$3:$F$15=AT$51))&gt;=2,
    _xlfn.MAXIFS($G$3:$G$15,$F$3:$F$15,AT$51)&gt;=$N62, _xlfn.MINIFS($G$3:$G$15,$F$3:$F$15,AT$51)&lt;=$N62),1,
AND(COUNT(_xlfn._xlws.FILTER($G$3:$G$15,$G$3:$G$15=$N62))&gt;=2,
    _xlfn.MAXIFS($F$3:$F$15,$G$3:$G$15,$N62)&gt;=AT$51, _xlfn.MINIFS($F$3:$F$15,$G$3:$G$15,$N62)&lt;=AT$51),2,
OR(COUNT(_xlfn._xlws.FILTER($F$16:$F$23,($F$16:$F$23=AT$51)*($G$16:$G$23=$N62)))=1,
        ISODD(COUNT(_xlfn._xlws.SORT(_xlfn._xlws.FILTER($G$16:$G$23,($F$16:$F$23=AT$51)*($G$16:$G$23&lt;=$N62)))))),3,
OR(COUNT(_xlfn._xlws.FILTER($F$16:$F$23,($F$16:$F$23=AT$51)*($G$16:$G$23=$N62)))=1,
        ISODD(COUNT(_xlfn._xlws.SORT(_xlfn._xlws.FILTER($F$16:$F$23,($G$16:$G$23=$N62)*($F$16:$F$23&lt;=AT$51)))))),4),
_xlpm.Fundo,$L$8,
_xlpm.Ax,_xlfn.XLOOKUP(TRUE,($O14:AS14&lt;&gt;""),$O$3:AS$3,_xlpm.Fundo,,-1),
_xlpm.Bx,_xlfn.XLOOKUP(TRUE,(AZ14:$AZ14&lt;&gt;""),AZ$3:$AZ$3,_xlpm.Fundo,,1),
_xlpm.Cx,_xlfn.XLOOKUP(TRUE,($O14:AS14&lt;&gt;""),$O14:AS14,_xlpm.Fundo,,-1),
_xlpm.Dx,_xlfn.XLOOKUP(TRUE,(AZ14:$AZ14&lt;&gt;""),AZ14:$AZ14,_xlpm.Fundo,,1),
_xlpm.Xx,AT$3, _xlpm.Yx,PRODUCT(SUM(_xlpm.Dx,-_xlpm.Cx),1/SUM(_xlpm.Bx,-_xlpm.Ax))*SUM(_xlpm.Xx,-_xlpm.Ax)+_xlpm.Cx,
_xlpm.Ay,_xlfn.XLOOKUP(TRUE,(AT$4:AT13&lt;&gt;""),$N$4:$N13,_xlpm.Fundo,,-1),
_xlpm.By,_xlfn.XLOOKUP(TRUE,(AT15:AT$47&lt;&gt;""),$N15:$N$47,_xlpm.Fundo,,1),
_xlpm.Cy,_xlfn.XLOOKUP(TRUE,(AT$4:AT13&lt;&gt;""),AT$4:AT13,_xlpm.Fundo,,-1),
_xlpm.Dy,_xlfn.XLOOKUP(TRUE,(AT15:AT$47&lt;&gt;""),AT15:AT$47,_xlpm.Fundo,,1),
_xlpm.Xy,$N14, _xlpm.Yy,PRODUCT(SUM(_xlpm.Dy,-_xlpm.Cy),1/SUM(_xlpm.By,-_xlpm.Ay))*SUM(_xlpm.Xy,-_xlpm.Ay)+_xlpm.Cy,
_xlfn.IFS(IFERROR(ISODD(_xlpm.Borda),FALSE),_xlpm.Yy,
       IFERROR(ISEVEN(_xlpm.Borda),     FALSE),_xlpm.Yx,
      TRUE,"")))</f>
        <v/>
      </c>
      <c r="AU62" s="120" cm="1">
        <f t="array" ref="AU62">IF(AU14&lt;&gt;"",AU14,
_xlfn.LET(_xlpm.Borda,
_xlfn.IFS(
AND(COUNT(_xlfn._xlws.FILTER($F$3:$F$15,$F$3:$F$15=AU$51))&gt;=2,
    _xlfn.MAXIFS($G$3:$G$15,$F$3:$F$15,AU$51)&gt;=$N62, _xlfn.MINIFS($G$3:$G$15,$F$3:$F$15,AU$51)&lt;=$N62),1,
AND(COUNT(_xlfn._xlws.FILTER($G$3:$G$15,$G$3:$G$15=$N62))&gt;=2,
    _xlfn.MAXIFS($F$3:$F$15,$G$3:$G$15,$N62)&gt;=AU$51, _xlfn.MINIFS($F$3:$F$15,$G$3:$G$15,$N62)&lt;=AU$51),2,
OR(COUNT(_xlfn._xlws.FILTER($F$16:$F$23,($F$16:$F$23=AU$51)*($G$16:$G$23=$N62)))=1,
        ISODD(COUNT(_xlfn._xlws.SORT(_xlfn._xlws.FILTER($G$16:$G$23,($F$16:$F$23=AU$51)*($G$16:$G$23&lt;=$N62)))))),3,
OR(COUNT(_xlfn._xlws.FILTER($F$16:$F$23,($F$16:$F$23=AU$51)*($G$16:$G$23=$N62)))=1,
        ISODD(COUNT(_xlfn._xlws.SORT(_xlfn._xlws.FILTER($F$16:$F$23,($G$16:$G$23=$N62)*($F$16:$F$23&lt;=AU$51)))))),4),
_xlpm.Fundo,$L$8,
_xlpm.Ax,_xlfn.XLOOKUP(TRUE,($O14:AT14&lt;&gt;""),$O$3:AT$3,_xlpm.Fundo,,-1),
_xlpm.Bx,_xlfn.XLOOKUP(TRUE,($AZ14:BA14&lt;&gt;""),$AZ$3:BA$3,_xlpm.Fundo,,1),
_xlpm.Cx,_xlfn.XLOOKUP(TRUE,($O14:AT14&lt;&gt;""),$O14:AT14,_xlpm.Fundo,,-1),
_xlpm.Dx,_xlfn.XLOOKUP(TRUE,($AZ14:BA14&lt;&gt;""),$AZ14:BA14,_xlpm.Fundo,,1),
_xlpm.Xx,AU$3, _xlpm.Yx,PRODUCT(SUM(_xlpm.Dx,-_xlpm.Cx),1/SUM(_xlpm.Bx,-_xlpm.Ax))*SUM(_xlpm.Xx,-_xlpm.Ax)+_xlpm.Cx,
_xlpm.Ay,_xlfn.XLOOKUP(TRUE,(AU$4:AU13&lt;&gt;""),$N$4:$N13,_xlpm.Fundo,,-1),
_xlpm.By,_xlfn.XLOOKUP(TRUE,(AU15:AU$47&lt;&gt;""),$N15:$N$47,_xlpm.Fundo,,1),
_xlpm.Cy,_xlfn.XLOOKUP(TRUE,(AU$4:AU13&lt;&gt;""),AU$4:AU13,_xlpm.Fundo,,-1),
_xlpm.Dy,_xlfn.XLOOKUP(TRUE,(AU15:AU$47&lt;&gt;""),AU15:AU$47,_xlpm.Fundo,,1),
_xlpm.Xy,$N14, _xlpm.Yy,PRODUCT(SUM(_xlpm.Dy,-_xlpm.Cy),1/SUM(_xlpm.By,-_xlpm.Ay))*SUM(_xlpm.Xy,-_xlpm.Ay)+_xlpm.Cy,
_xlfn.IFS(IFERROR(ISODD(_xlpm.Borda),FALSE),_xlpm.Yy,
       IFERROR(ISEVEN(_xlpm.Borda),     FALSE),_xlpm.Yx,
      TRUE,"")))</f>
        <v>0</v>
      </c>
      <c r="AV62" s="120" cm="1">
        <f t="array" ref="AV62">IF(AV14&lt;&gt;"",AV14,
_xlfn.LET(_xlpm.Borda,
_xlfn.IFS(
AND(COUNT(_xlfn._xlws.FILTER($F$3:$F$15,$F$3:$F$15=AV$51))&gt;=2,
    _xlfn.MAXIFS($G$3:$G$15,$F$3:$F$15,AV$51)&gt;=$N62, _xlfn.MINIFS($G$3:$G$15,$F$3:$F$15,AV$51)&lt;=$N62),1,
AND(COUNT(_xlfn._xlws.FILTER($G$3:$G$15,$G$3:$G$15=$N62))&gt;=2,
    _xlfn.MAXIFS($F$3:$F$15,$G$3:$G$15,$N62)&gt;=AV$51, _xlfn.MINIFS($F$3:$F$15,$G$3:$G$15,$N62)&lt;=AV$51),2,
OR(COUNT(_xlfn._xlws.FILTER($F$16:$F$23,($F$16:$F$23=AV$51)*($G$16:$G$23=$N62)))=1,
        ISODD(COUNT(_xlfn._xlws.SORT(_xlfn._xlws.FILTER($G$16:$G$23,($F$16:$F$23=AV$51)*($G$16:$G$23&lt;=$N62)))))),3,
OR(COUNT(_xlfn._xlws.FILTER($F$16:$F$23,($F$16:$F$23=AV$51)*($G$16:$G$23=$N62)))=1,
        ISODD(COUNT(_xlfn._xlws.SORT(_xlfn._xlws.FILTER($F$16:$F$23,($G$16:$G$23=$N62)*($F$16:$F$23&lt;=AV$51)))))),4),
_xlpm.Fundo,$L$8,
_xlpm.Ax,_xlfn.XLOOKUP(TRUE,($O14:AU14&lt;&gt;""),$O$3:AU$3,_xlpm.Fundo,,-1),
_xlpm.Bx,_xlfn.XLOOKUP(TRUE,($AZ14:BB14&lt;&gt;""),$AZ$3:BB$3,_xlpm.Fundo,,1),
_xlpm.Cx,_xlfn.XLOOKUP(TRUE,($O14:AU14&lt;&gt;""),$O14:AU14,_xlpm.Fundo,,-1),
_xlpm.Dx,_xlfn.XLOOKUP(TRUE,($AZ14:BB14&lt;&gt;""),$AZ14:BB14,_xlpm.Fundo,,1),
_xlpm.Xx,AV$3, _xlpm.Yx,PRODUCT(SUM(_xlpm.Dx,-_xlpm.Cx),1/SUM(_xlpm.Bx,-_xlpm.Ax))*SUM(_xlpm.Xx,-_xlpm.Ax)+_xlpm.Cx,
_xlpm.Ay,_xlfn.XLOOKUP(TRUE,(AV$4:AV13&lt;&gt;""),$N$4:$N13,_xlpm.Fundo,,-1),
_xlpm.By,_xlfn.XLOOKUP(TRUE,(AV15:AV$47&lt;&gt;""),$N15:$N$47,_xlpm.Fundo,,1),
_xlpm.Cy,_xlfn.XLOOKUP(TRUE,(AV$4:AV13&lt;&gt;""),AV$4:AV13,_xlpm.Fundo,,-1),
_xlpm.Dy,_xlfn.XLOOKUP(TRUE,(AV15:AV$47&lt;&gt;""),AV15:AV$47,_xlpm.Fundo,,1),
_xlpm.Xy,$N14, _xlpm.Yy,PRODUCT(SUM(_xlpm.Dy,-_xlpm.Cy),1/SUM(_xlpm.By,-_xlpm.Ay))*SUM(_xlpm.Xy,-_xlpm.Ay)+_xlpm.Cy,
_xlfn.IFS(IFERROR(ISODD(_xlpm.Borda),FALSE),_xlpm.Yy,
       IFERROR(ISEVEN(_xlpm.Borda),     FALSE),_xlpm.Yx,
      TRUE,"")))</f>
        <v>-9</v>
      </c>
      <c r="AW62" s="120" cm="1">
        <f t="array" ref="AW62">IF(AW14&lt;&gt;"",AW14,
_xlfn.LET(_xlpm.Borda,
_xlfn.IFS(
AND(COUNT(_xlfn._xlws.FILTER($F$3:$F$15,$F$3:$F$15=AW$51))&gt;=2,
    _xlfn.MAXIFS($G$3:$G$15,$F$3:$F$15,AW$51)&gt;=$N62, _xlfn.MINIFS($G$3:$G$15,$F$3:$F$15,AW$51)&lt;=$N62),1,
AND(COUNT(_xlfn._xlws.FILTER($G$3:$G$15,$G$3:$G$15=$N62))&gt;=2,
    _xlfn.MAXIFS($F$3:$F$15,$G$3:$G$15,$N62)&gt;=AW$51, _xlfn.MINIFS($F$3:$F$15,$G$3:$G$15,$N62)&lt;=AW$51),2,
OR(COUNT(_xlfn._xlws.FILTER($F$16:$F$23,($F$16:$F$23=AW$51)*($G$16:$G$23=$N62)))=1,
        ISODD(COUNT(_xlfn._xlws.SORT(_xlfn._xlws.FILTER($G$16:$G$23,($F$16:$F$23=AW$51)*($G$16:$G$23&lt;=$N62)))))),3,
OR(COUNT(_xlfn._xlws.FILTER($F$16:$F$23,($F$16:$F$23=AW$51)*($G$16:$G$23=$N62)))=1,
        ISODD(COUNT(_xlfn._xlws.SORT(_xlfn._xlws.FILTER($F$16:$F$23,($G$16:$G$23=$N62)*($F$16:$F$23&lt;=AW$51)))))),4),
_xlpm.Fundo,$L$8,
_xlpm.Ax,_xlfn.XLOOKUP(TRUE,($O14:AV14&lt;&gt;""),$O$3:AV$3,_xlpm.Fundo,,-1),
_xlpm.Bx,_xlfn.XLOOKUP(TRUE,($AZ14:BC14&lt;&gt;""),$AZ$3:BC$3,_xlpm.Fundo,,1),
_xlpm.Cx,_xlfn.XLOOKUP(TRUE,($O14:AV14&lt;&gt;""),$O14:AV14,_xlpm.Fundo,,-1),
_xlpm.Dx,_xlfn.XLOOKUP(TRUE,($AZ14:BC14&lt;&gt;""),$AZ14:BC14,_xlpm.Fundo,,1),
_xlpm.Xx,AW$3, _xlpm.Yx,PRODUCT(SUM(_xlpm.Dx,-_xlpm.Cx),1/SUM(_xlpm.Bx,-_xlpm.Ax))*SUM(_xlpm.Xx,-_xlpm.Ax)+_xlpm.Cx,
_xlpm.Ay,_xlfn.XLOOKUP(TRUE,(AW$4:AW13&lt;&gt;""),$N$4:$N13,_xlpm.Fundo,,-1),
_xlpm.By,_xlfn.XLOOKUP(TRUE,(AW15:AW$47&lt;&gt;""),$N15:$N$47,_xlpm.Fundo,,1),
_xlpm.Cy,_xlfn.XLOOKUP(TRUE,(AW$4:AW13&lt;&gt;""),AW$4:AW13,_xlpm.Fundo,,-1),
_xlpm.Dy,_xlfn.XLOOKUP(TRUE,(AW15:AW$47&lt;&gt;""),AW15:AW$47,_xlpm.Fundo,,1),
_xlpm.Xy,$N14, _xlpm.Yy,PRODUCT(SUM(_xlpm.Dy,-_xlpm.Cy),1/SUM(_xlpm.By,-_xlpm.Ay))*SUM(_xlpm.Xy,-_xlpm.Ay)+_xlpm.Cy,
_xlfn.IFS(IFERROR(ISODD(_xlpm.Borda),FALSE),_xlpm.Yy,
       IFERROR(ISEVEN(_xlpm.Borda),     FALSE),_xlpm.Yx,
      TRUE,"")))</f>
        <v>-9</v>
      </c>
      <c r="AX62" s="98"/>
      <c r="AY62" s="98"/>
      <c r="AZ62" s="77"/>
      <c r="BA62" s="77"/>
      <c r="BB62" s="77"/>
      <c r="BC62" s="77"/>
      <c r="BD62" s="77"/>
      <c r="BE62" s="77"/>
      <c r="BF62" s="77"/>
      <c r="BG62" s="77"/>
      <c r="BH62" s="77"/>
    </row>
    <row r="63" spans="2:60" ht="20.100000000000001" customHeight="1" x14ac:dyDescent="0.3">
      <c r="B63" s="9" t="s">
        <v>526</v>
      </c>
      <c r="C63" s="17">
        <f t="shared" si="1"/>
        <v>42.9754</v>
      </c>
      <c r="D63" s="18">
        <f t="shared" si="1"/>
        <v>105.57089999999999</v>
      </c>
      <c r="E63" s="64">
        <f t="shared" si="1"/>
        <v>-9</v>
      </c>
      <c r="F63" s="17">
        <f t="shared" si="2"/>
        <v>-0.05</v>
      </c>
      <c r="G63" s="18">
        <f t="shared" si="3"/>
        <v>0.52</v>
      </c>
      <c r="H63" s="19">
        <f t="shared" si="4"/>
        <v>-9</v>
      </c>
      <c r="I63" s="8" t="str" cm="1">
        <f t="array" ref="I63">_xlfn.CONCAT(ROUND(F63:H63,2)&amp;", ")</f>
        <v xml:space="preserve">-0.05, 0.52, -9, </v>
      </c>
      <c r="J63" s="8"/>
      <c r="L63"/>
      <c r="N63" s="31">
        <v>11.07</v>
      </c>
      <c r="O63" s="15"/>
      <c r="P63" s="120" cm="1">
        <f t="array" ref="P63">IF(P15&lt;&gt;"",P15,
_xlfn.LET(_xlpm.Borda,
_xlfn.IFS(
AND(COUNT(_xlfn._xlws.FILTER($F$3:$F$15,$F$3:$F$15=P$51))&gt;=2,
    _xlfn.MAXIFS($G$3:$G$15,$F$3:$F$15,P$51)&gt;=$N63, _xlfn.MINIFS($G$3:$G$15,$F$3:$F$15,P$51)&lt;=$N63),1,
AND(COUNT(_xlfn._xlws.FILTER($G$3:$G$15,$G$3:$G$15=$N63))&gt;=2,
    _xlfn.MAXIFS($F$3:$F$15,$G$3:$G$15,$N63)&gt;=P$51, _xlfn.MINIFS($F$3:$F$15,$G$3:$G$15,$N63)&lt;=P$51),2,
OR(COUNT(_xlfn._xlws.FILTER($F$16:$F$23,($F$16:$F$23=P$51)*($G$16:$G$23=$N63)))=1,
        ISODD(COUNT(_xlfn._xlws.SORT(_xlfn._xlws.FILTER($G$16:$G$23,($F$16:$F$23=P$51)*($G$16:$G$23&lt;=$N63)))))),3,
OR(COUNT(_xlfn._xlws.FILTER($F$16:$F$23,($F$16:$F$23=P$51)*($G$16:$G$23=$N63)))=1,
        ISODD(COUNT(_xlfn._xlws.SORT(_xlfn._xlws.FILTER($F$16:$F$23,($G$16:$G$23=$N63)*($F$16:$F$23&lt;=P$51)))))),4),
_xlpm.Fundo,$L$8,
_xlpm.Ax,_xlfn.XLOOKUP(TRUE,($O15:O15&lt;&gt;""),$O$3:O$3,_xlpm.Fundo,,-1),
_xlpm.Bx,_xlfn.XLOOKUP(TRUE,(Q15:$AZ15&lt;&gt;""),Q$3:$AZ$3,_xlpm.Fundo,,1),
_xlpm.Cx,_xlfn.XLOOKUP(TRUE,($O15:O15&lt;&gt;""),$O15:O15,_xlpm.Fundo,,-1),
_xlpm.Dx,_xlfn.XLOOKUP(TRUE,(Q15:$AZ15&lt;&gt;""),Q15:$AZ15,_xlpm.Fundo,,1),
_xlpm.Xx,P$3, _xlpm.Yx,PRODUCT(SUM(_xlpm.Dx,-_xlpm.Cx),1/SUM(_xlpm.Bx,-_xlpm.Ax))*SUM(_xlpm.Xx,-_xlpm.Ax)+_xlpm.Cx,
_xlpm.Ay,_xlfn.XLOOKUP(TRUE,(P$4:P14&lt;&gt;""),$N$4:$N14,_xlpm.Fundo,,-1),
_xlpm.By,_xlfn.XLOOKUP(TRUE,(P16:P$47&lt;&gt;""),$N16:$N$47,_xlpm.Fundo,,1),
_xlpm.Cy,_xlfn.XLOOKUP(TRUE,(P$4:P14&lt;&gt;""),P$4:P14,_xlpm.Fundo,,-1),
_xlpm.Dy,_xlfn.XLOOKUP(TRUE,(P16:P$47&lt;&gt;""),P16:P$47,_xlpm.Fundo,,1),
_xlpm.Xy,$N15, _xlpm.Yy,PRODUCT(SUM(_xlpm.Dy,-_xlpm.Cy),1/SUM(_xlpm.By,-_xlpm.Ay))*SUM(_xlpm.Xy,-_xlpm.Ay)+_xlpm.Cy,
_xlfn.IFS(IFERROR(ISODD(_xlpm.Borda),FALSE),_xlpm.Yy,
       IFERROR(ISEVEN(_xlpm.Borda),     FALSE),_xlpm.Yx,
      TRUE,"")))</f>
        <v>-9</v>
      </c>
      <c r="Q63" s="120" cm="1">
        <f t="array" ref="Q63">IF(Q15&lt;&gt;"",Q15,
_xlfn.LET(_xlpm.Borda,
_xlfn.IFS(
AND(COUNT(_xlfn._xlws.FILTER($F$3:$F$15,$F$3:$F$15=Q$51))&gt;=2,
    _xlfn.MAXIFS($G$3:$G$15,$F$3:$F$15,Q$51)&gt;=$N63, _xlfn.MINIFS($G$3:$G$15,$F$3:$F$15,Q$51)&lt;=$N63),1,
AND(COUNT(_xlfn._xlws.FILTER($G$3:$G$15,$G$3:$G$15=$N63))&gt;=2,
    _xlfn.MAXIFS($F$3:$F$15,$G$3:$G$15,$N63)&gt;=Q$51, _xlfn.MINIFS($F$3:$F$15,$G$3:$G$15,$N63)&lt;=Q$51),2,
OR(COUNT(_xlfn._xlws.FILTER($F$16:$F$23,($F$16:$F$23=Q$51)*($G$16:$G$23=$N63)))=1,
        ISODD(COUNT(_xlfn._xlws.SORT(_xlfn._xlws.FILTER($G$16:$G$23,($F$16:$F$23=Q$51)*($G$16:$G$23&lt;=$N63)))))),3,
OR(COUNT(_xlfn._xlws.FILTER($F$16:$F$23,($F$16:$F$23=Q$51)*($G$16:$G$23=$N63)))=1,
        ISODD(COUNT(_xlfn._xlws.SORT(_xlfn._xlws.FILTER($F$16:$F$23,($G$16:$G$23=$N63)*($F$16:$F$23&lt;=Q$51)))))),4),
_xlpm.Fundo,$L$8,
_xlpm.Ax,_xlfn.XLOOKUP(TRUE,($O15:P15&lt;&gt;""),$O$3:P$3,_xlpm.Fundo,,-1),
_xlpm.Bx,_xlfn.XLOOKUP(TRUE,(R15:$AZ15&lt;&gt;""),R$3:$AZ$3,_xlpm.Fundo,,1),
_xlpm.Cx,_xlfn.XLOOKUP(TRUE,($O15:P15&lt;&gt;""),$O15:P15,_xlpm.Fundo,,-1),
_xlpm.Dx,_xlfn.XLOOKUP(TRUE,(R15:$AZ15&lt;&gt;""),R15:$AZ15,_xlpm.Fundo,,1),
_xlpm.Xx,Q$3, _xlpm.Yx,PRODUCT(SUM(_xlpm.Dx,-_xlpm.Cx),1/SUM(_xlpm.Bx,-_xlpm.Ax))*SUM(_xlpm.Xx,-_xlpm.Ax)+_xlpm.Cx,
_xlpm.Ay,_xlfn.XLOOKUP(TRUE,(Q$4:Q14&lt;&gt;""),$N$4:$N14,_xlpm.Fundo,,-1),
_xlpm.By,_xlfn.XLOOKUP(TRUE,(Q16:Q$47&lt;&gt;""),$N16:$N$47,_xlpm.Fundo,,1),
_xlpm.Cy,_xlfn.XLOOKUP(TRUE,(Q$4:Q14&lt;&gt;""),Q$4:Q14,_xlpm.Fundo,,-1),
_xlpm.Dy,_xlfn.XLOOKUP(TRUE,(Q16:Q$47&lt;&gt;""),Q16:Q$47,_xlpm.Fundo,,1),
_xlpm.Xy,$N15, _xlpm.Yy,PRODUCT(SUM(_xlpm.Dy,-_xlpm.Cy),1/SUM(_xlpm.By,-_xlpm.Ay))*SUM(_xlpm.Xy,-_xlpm.Ay)+_xlpm.Cy,
_xlfn.IFS(IFERROR(ISODD(_xlpm.Borda),FALSE),_xlpm.Yy,
       IFERROR(ISEVEN(_xlpm.Borda),     FALSE),_xlpm.Yx,
      TRUE,"")))</f>
        <v>-9</v>
      </c>
      <c r="R63" s="120" cm="1">
        <f t="array" ref="R63">IF(R15&lt;&gt;"",R15,
_xlfn.LET(_xlpm.Borda,
_xlfn.IFS(
AND(COUNT(_xlfn._xlws.FILTER($F$3:$F$15,$F$3:$F$15=R$51))&gt;=2,
    _xlfn.MAXIFS($G$3:$G$15,$F$3:$F$15,R$51)&gt;=$N63, _xlfn.MINIFS($G$3:$G$15,$F$3:$F$15,R$51)&lt;=$N63),1,
AND(COUNT(_xlfn._xlws.FILTER($G$3:$G$15,$G$3:$G$15=$N63))&gt;=2,
    _xlfn.MAXIFS($F$3:$F$15,$G$3:$G$15,$N63)&gt;=R$51, _xlfn.MINIFS($F$3:$F$15,$G$3:$G$15,$N63)&lt;=R$51),2,
OR(COUNT(_xlfn._xlws.FILTER($F$16:$F$23,($F$16:$F$23=R$51)*($G$16:$G$23=$N63)))=1,
        ISODD(COUNT(_xlfn._xlws.SORT(_xlfn._xlws.FILTER($G$16:$G$23,($F$16:$F$23=R$51)*($G$16:$G$23&lt;=$N63)))))),3,
OR(COUNT(_xlfn._xlws.FILTER($F$16:$F$23,($F$16:$F$23=R$51)*($G$16:$G$23=$N63)))=1,
        ISODD(COUNT(_xlfn._xlws.SORT(_xlfn._xlws.FILTER($F$16:$F$23,($G$16:$G$23=$N63)*($F$16:$F$23&lt;=R$51)))))),4),
_xlpm.Fundo,$L$8,
_xlpm.Ax,_xlfn.XLOOKUP(TRUE,($O15:Q15&lt;&gt;""),$O$3:Q$3,_xlpm.Fundo,,-1),
_xlpm.Bx,_xlfn.XLOOKUP(TRUE,(S15:$AZ15&lt;&gt;""),S$3:$AZ$3,_xlpm.Fundo,,1),
_xlpm.Cx,_xlfn.XLOOKUP(TRUE,($O15:Q15&lt;&gt;""),$O15:Q15,_xlpm.Fundo,,-1),
_xlpm.Dx,_xlfn.XLOOKUP(TRUE,(S15:$AZ15&lt;&gt;""),S15:$AZ15,_xlpm.Fundo,,1),
_xlpm.Xx,R$3, _xlpm.Yx,PRODUCT(SUM(_xlpm.Dx,-_xlpm.Cx),1/SUM(_xlpm.Bx,-_xlpm.Ax))*SUM(_xlpm.Xx,-_xlpm.Ax)+_xlpm.Cx,
_xlpm.Ay,_xlfn.XLOOKUP(TRUE,(R$4:R14&lt;&gt;""),$N$4:$N14,_xlpm.Fundo,,-1),
_xlpm.By,_xlfn.XLOOKUP(TRUE,(R16:R$47&lt;&gt;""),$N16:$N$47,_xlpm.Fundo,,1),
_xlpm.Cy,_xlfn.XLOOKUP(TRUE,(R$4:R14&lt;&gt;""),R$4:R14,_xlpm.Fundo,,-1),
_xlpm.Dy,_xlfn.XLOOKUP(TRUE,(R16:R$47&lt;&gt;""),R16:R$47,_xlpm.Fundo,,1),
_xlpm.Xy,$N15, _xlpm.Yy,PRODUCT(SUM(_xlpm.Dy,-_xlpm.Cy),1/SUM(_xlpm.By,-_xlpm.Ay))*SUM(_xlpm.Xy,-_xlpm.Ay)+_xlpm.Cy,
_xlfn.IFS(IFERROR(ISODD(_xlpm.Borda),FALSE),_xlpm.Yy,
       IFERROR(ISEVEN(_xlpm.Borda),     FALSE),_xlpm.Yx,
      TRUE,"")))</f>
        <v>-0.33200000000000007</v>
      </c>
      <c r="S63" s="120" t="str" cm="1">
        <f t="array" ref="S63">IF(S15&lt;&gt;"",S15,
_xlfn.LET(_xlpm.Borda,
_xlfn.IFS(
AND(COUNT(_xlfn._xlws.FILTER($F$3:$F$15,$F$3:$F$15=S$51))&gt;=2,
    _xlfn.MAXIFS($G$3:$G$15,$F$3:$F$15,S$51)&gt;=$N63, _xlfn.MINIFS($G$3:$G$15,$F$3:$F$15,S$51)&lt;=$N63),1,
AND(COUNT(_xlfn._xlws.FILTER($G$3:$G$15,$G$3:$G$15=$N63))&gt;=2,
    _xlfn.MAXIFS($F$3:$F$15,$G$3:$G$15,$N63)&gt;=S$51, _xlfn.MINIFS($F$3:$F$15,$G$3:$G$15,$N63)&lt;=S$51),2,
OR(COUNT(_xlfn._xlws.FILTER($F$16:$F$23,($F$16:$F$23=S$51)*($G$16:$G$23=$N63)))=1,
        ISODD(COUNT(_xlfn._xlws.SORT(_xlfn._xlws.FILTER($G$16:$G$23,($F$16:$F$23=S$51)*($G$16:$G$23&lt;=$N63)))))),3,
OR(COUNT(_xlfn._xlws.FILTER($F$16:$F$23,($F$16:$F$23=S$51)*($G$16:$G$23=$N63)))=1,
        ISODD(COUNT(_xlfn._xlws.SORT(_xlfn._xlws.FILTER($F$16:$F$23,($G$16:$G$23=$N63)*($F$16:$F$23&lt;=S$51)))))),4),
_xlpm.Fundo,$L$8,
_xlpm.Ax,_xlfn.XLOOKUP(TRUE,($O15:R15&lt;&gt;""),$O$3:R$3,_xlpm.Fundo,,-1),
_xlpm.Bx,_xlfn.XLOOKUP(TRUE,(T15:$AZ15&lt;&gt;""),T$3:$AZ$3,_xlpm.Fundo,,1),
_xlpm.Cx,_xlfn.XLOOKUP(TRUE,($O15:R15&lt;&gt;""),$O15:R15,_xlpm.Fundo,,-1),
_xlpm.Dx,_xlfn.XLOOKUP(TRUE,(T15:$AZ15&lt;&gt;""),T15:$AZ15,_xlpm.Fundo,,1),
_xlpm.Xx,S$3, _xlpm.Yx,PRODUCT(SUM(_xlpm.Dx,-_xlpm.Cx),1/SUM(_xlpm.Bx,-_xlpm.Ax))*SUM(_xlpm.Xx,-_xlpm.Ax)+_xlpm.Cx,
_xlpm.Ay,_xlfn.XLOOKUP(TRUE,(S$4:S14&lt;&gt;""),$N$4:$N14,_xlpm.Fundo,,-1),
_xlpm.By,_xlfn.XLOOKUP(TRUE,(S16:S$47&lt;&gt;""),$N16:$N$47,_xlpm.Fundo,,1),
_xlpm.Cy,_xlfn.XLOOKUP(TRUE,(S$4:S14&lt;&gt;""),S$4:S14,_xlpm.Fundo,,-1),
_xlpm.Dy,_xlfn.XLOOKUP(TRUE,(S16:S$47&lt;&gt;""),S16:S$47,_xlpm.Fundo,,1),
_xlpm.Xy,$N15, _xlpm.Yy,PRODUCT(SUM(_xlpm.Dy,-_xlpm.Cy),1/SUM(_xlpm.By,-_xlpm.Ay))*SUM(_xlpm.Xy,-_xlpm.Ay)+_xlpm.Cy,
_xlfn.IFS(IFERROR(ISODD(_xlpm.Borda),FALSE),_xlpm.Yy,
       IFERROR(ISEVEN(_xlpm.Borda),     FALSE),_xlpm.Yx,
      TRUE,"")))</f>
        <v/>
      </c>
      <c r="T63" s="120" t="str" cm="1">
        <f t="array" ref="T63">IF(T15&lt;&gt;"",T15,
_xlfn.LET(_xlpm.Borda,
_xlfn.IFS(
AND(COUNT(_xlfn._xlws.FILTER($F$3:$F$15,$F$3:$F$15=T$51))&gt;=2,
    _xlfn.MAXIFS($G$3:$G$15,$F$3:$F$15,T$51)&gt;=$N63, _xlfn.MINIFS($G$3:$G$15,$F$3:$F$15,T$51)&lt;=$N63),1,
AND(COUNT(_xlfn._xlws.FILTER($G$3:$G$15,$G$3:$G$15=$N63))&gt;=2,
    _xlfn.MAXIFS($F$3:$F$15,$G$3:$G$15,$N63)&gt;=T$51, _xlfn.MINIFS($F$3:$F$15,$G$3:$G$15,$N63)&lt;=T$51),2,
OR(COUNT(_xlfn._xlws.FILTER($F$16:$F$23,($F$16:$F$23=T$51)*($G$16:$G$23=$N63)))=1,
        ISODD(COUNT(_xlfn._xlws.SORT(_xlfn._xlws.FILTER($G$16:$G$23,($F$16:$F$23=T$51)*($G$16:$G$23&lt;=$N63)))))),3,
OR(COUNT(_xlfn._xlws.FILTER($F$16:$F$23,($F$16:$F$23=T$51)*($G$16:$G$23=$N63)))=1,
        ISODD(COUNT(_xlfn._xlws.SORT(_xlfn._xlws.FILTER($F$16:$F$23,($G$16:$G$23=$N63)*($F$16:$F$23&lt;=T$51)))))),4),
_xlpm.Fundo,$L$8,
_xlpm.Ax,_xlfn.XLOOKUP(TRUE,($O15:S15&lt;&gt;""),$O$3:S$3,_xlpm.Fundo,,-1),
_xlpm.Bx,_xlfn.XLOOKUP(TRUE,(U15:$AZ15&lt;&gt;""),U$3:$AZ$3,_xlpm.Fundo,,1),
_xlpm.Cx,_xlfn.XLOOKUP(TRUE,($O15:S15&lt;&gt;""),$O15:S15,_xlpm.Fundo,,-1),
_xlpm.Dx,_xlfn.XLOOKUP(TRUE,(U15:$AZ15&lt;&gt;""),U15:$AZ15,_xlpm.Fundo,,1),
_xlpm.Xx,T$3, _xlpm.Yx,PRODUCT(SUM(_xlpm.Dx,-_xlpm.Cx),1/SUM(_xlpm.Bx,-_xlpm.Ax))*SUM(_xlpm.Xx,-_xlpm.Ax)+_xlpm.Cx,
_xlpm.Ay,_xlfn.XLOOKUP(TRUE,(T$4:T14&lt;&gt;""),$N$4:$N14,_xlpm.Fundo,,-1),
_xlpm.By,_xlfn.XLOOKUP(TRUE,(T16:T$47&lt;&gt;""),$N16:$N$47,_xlpm.Fundo,,1),
_xlpm.Cy,_xlfn.XLOOKUP(TRUE,(T$4:T14&lt;&gt;""),T$4:T14,_xlpm.Fundo,,-1),
_xlpm.Dy,_xlfn.XLOOKUP(TRUE,(T16:T$47&lt;&gt;""),T16:T$47,_xlpm.Fundo,,1),
_xlpm.Xy,$N15, _xlpm.Yy,PRODUCT(SUM(_xlpm.Dy,-_xlpm.Cy),1/SUM(_xlpm.By,-_xlpm.Ay))*SUM(_xlpm.Xy,-_xlpm.Ay)+_xlpm.Cy,
_xlfn.IFS(IFERROR(ISODD(_xlpm.Borda),FALSE),_xlpm.Yy,
       IFERROR(ISEVEN(_xlpm.Borda),     FALSE),_xlpm.Yx,
      TRUE,"")))</f>
        <v/>
      </c>
      <c r="U63" s="120" t="str" cm="1">
        <f t="array" ref="U63">IF(U15&lt;&gt;"",U15,
_xlfn.LET(_xlpm.Borda,
_xlfn.IFS(
AND(COUNT(_xlfn._xlws.FILTER($F$3:$F$15,$F$3:$F$15=U$51))&gt;=2,
    _xlfn.MAXIFS($G$3:$G$15,$F$3:$F$15,U$51)&gt;=$N63, _xlfn.MINIFS($G$3:$G$15,$F$3:$F$15,U$51)&lt;=$N63),1,
AND(COUNT(_xlfn._xlws.FILTER($G$3:$G$15,$G$3:$G$15=$N63))&gt;=2,
    _xlfn.MAXIFS($F$3:$F$15,$G$3:$G$15,$N63)&gt;=U$51, _xlfn.MINIFS($F$3:$F$15,$G$3:$G$15,$N63)&lt;=U$51),2,
OR(COUNT(_xlfn._xlws.FILTER($F$16:$F$23,($F$16:$F$23=U$51)*($G$16:$G$23=$N63)))=1,
        ISODD(COUNT(_xlfn._xlws.SORT(_xlfn._xlws.FILTER($G$16:$G$23,($F$16:$F$23=U$51)*($G$16:$G$23&lt;=$N63)))))),3,
OR(COUNT(_xlfn._xlws.FILTER($F$16:$F$23,($F$16:$F$23=U$51)*($G$16:$G$23=$N63)))=1,
        ISODD(COUNT(_xlfn._xlws.SORT(_xlfn._xlws.FILTER($F$16:$F$23,($G$16:$G$23=$N63)*($F$16:$F$23&lt;=U$51)))))),4),
_xlpm.Fundo,$L$8,
_xlpm.Ax,_xlfn.XLOOKUP(TRUE,($O15:T15&lt;&gt;""),$O$3:T$3,_xlpm.Fundo,,-1),
_xlpm.Bx,_xlfn.XLOOKUP(TRUE,(V15:$AZ15&lt;&gt;""),V$3:$AZ$3,_xlpm.Fundo,,1),
_xlpm.Cx,_xlfn.XLOOKUP(TRUE,($O15:T15&lt;&gt;""),$O15:T15,_xlpm.Fundo,,-1),
_xlpm.Dx,_xlfn.XLOOKUP(TRUE,(V15:$AZ15&lt;&gt;""),V15:$AZ15,_xlpm.Fundo,,1),
_xlpm.Xx,U$3, _xlpm.Yx,PRODUCT(SUM(_xlpm.Dx,-_xlpm.Cx),1/SUM(_xlpm.Bx,-_xlpm.Ax))*SUM(_xlpm.Xx,-_xlpm.Ax)+_xlpm.Cx,
_xlpm.Ay,_xlfn.XLOOKUP(TRUE,(U$4:U14&lt;&gt;""),$N$4:$N14,_xlpm.Fundo,,-1),
_xlpm.By,_xlfn.XLOOKUP(TRUE,(U16:U$47&lt;&gt;""),$N16:$N$47,_xlpm.Fundo,,1),
_xlpm.Cy,_xlfn.XLOOKUP(TRUE,(U$4:U14&lt;&gt;""),U$4:U14,_xlpm.Fundo,,-1),
_xlpm.Dy,_xlfn.XLOOKUP(TRUE,(U16:U$47&lt;&gt;""),U16:U$47,_xlpm.Fundo,,1),
_xlpm.Xy,$N15, _xlpm.Yy,PRODUCT(SUM(_xlpm.Dy,-_xlpm.Cy),1/SUM(_xlpm.By,-_xlpm.Ay))*SUM(_xlpm.Xy,-_xlpm.Ay)+_xlpm.Cy,
_xlfn.IFS(IFERROR(ISODD(_xlpm.Borda),FALSE),_xlpm.Yy,
       IFERROR(ISEVEN(_xlpm.Borda),     FALSE),_xlpm.Yx,
      TRUE,"")))</f>
        <v/>
      </c>
      <c r="V63" s="120" t="str" cm="1">
        <f t="array" ref="V63">IF(V15&lt;&gt;"",V15,
_xlfn.LET(_xlpm.Borda,
_xlfn.IFS(
AND(COUNT(_xlfn._xlws.FILTER($F$3:$F$15,$F$3:$F$15=V$51))&gt;=2,
    _xlfn.MAXIFS($G$3:$G$15,$F$3:$F$15,V$51)&gt;=$N63, _xlfn.MINIFS($G$3:$G$15,$F$3:$F$15,V$51)&lt;=$N63),1,
AND(COUNT(_xlfn._xlws.FILTER($G$3:$G$15,$G$3:$G$15=$N63))&gt;=2,
    _xlfn.MAXIFS($F$3:$F$15,$G$3:$G$15,$N63)&gt;=V$51, _xlfn.MINIFS($F$3:$F$15,$G$3:$G$15,$N63)&lt;=V$51),2,
OR(COUNT(_xlfn._xlws.FILTER($F$16:$F$23,($F$16:$F$23=V$51)*($G$16:$G$23=$N63)))=1,
        ISODD(COUNT(_xlfn._xlws.SORT(_xlfn._xlws.FILTER($G$16:$G$23,($F$16:$F$23=V$51)*($G$16:$G$23&lt;=$N63)))))),3,
OR(COUNT(_xlfn._xlws.FILTER($F$16:$F$23,($F$16:$F$23=V$51)*($G$16:$G$23=$N63)))=1,
        ISODD(COUNT(_xlfn._xlws.SORT(_xlfn._xlws.FILTER($F$16:$F$23,($G$16:$G$23=$N63)*($F$16:$F$23&lt;=V$51)))))),4),
_xlpm.Fundo,$L$8,
_xlpm.Ax,_xlfn.XLOOKUP(TRUE,($O15:U15&lt;&gt;""),$O$3:U$3,_xlpm.Fundo,,-1),
_xlpm.Bx,_xlfn.XLOOKUP(TRUE,(W15:$AZ15&lt;&gt;""),W$3:$AZ$3,_xlpm.Fundo,,1),
_xlpm.Cx,_xlfn.XLOOKUP(TRUE,($O15:U15&lt;&gt;""),$O15:U15,_xlpm.Fundo,,-1),
_xlpm.Dx,_xlfn.XLOOKUP(TRUE,(W15:$AZ15&lt;&gt;""),W15:$AZ15,_xlpm.Fundo,,1),
_xlpm.Xx,V$3, _xlpm.Yx,PRODUCT(SUM(_xlpm.Dx,-_xlpm.Cx),1/SUM(_xlpm.Bx,-_xlpm.Ax))*SUM(_xlpm.Xx,-_xlpm.Ax)+_xlpm.Cx,
_xlpm.Ay,_xlfn.XLOOKUP(TRUE,(V$4:V14&lt;&gt;""),$N$4:$N14,_xlpm.Fundo,,-1),
_xlpm.By,_xlfn.XLOOKUP(TRUE,(V16:V$47&lt;&gt;""),$N16:$N$47,_xlpm.Fundo,,1),
_xlpm.Cy,_xlfn.XLOOKUP(TRUE,(V$4:V14&lt;&gt;""),V$4:V14,_xlpm.Fundo,,-1),
_xlpm.Dy,_xlfn.XLOOKUP(TRUE,(V16:V$47&lt;&gt;""),V16:V$47,_xlpm.Fundo,,1),
_xlpm.Xy,$N15, _xlpm.Yy,PRODUCT(SUM(_xlpm.Dy,-_xlpm.Cy),1/SUM(_xlpm.By,-_xlpm.Ay))*SUM(_xlpm.Xy,-_xlpm.Ay)+_xlpm.Cy,
_xlfn.IFS(IFERROR(ISODD(_xlpm.Borda),FALSE),_xlpm.Yy,
       IFERROR(ISEVEN(_xlpm.Borda),     FALSE),_xlpm.Yx,
      TRUE,"")))</f>
        <v/>
      </c>
      <c r="W63" s="120" t="str" cm="1">
        <f t="array" ref="W63">IF(W15&lt;&gt;"",W15,
_xlfn.LET(_xlpm.Borda,
_xlfn.IFS(
AND(COUNT(_xlfn._xlws.FILTER($F$3:$F$15,$F$3:$F$15=W$51))&gt;=2,
    _xlfn.MAXIFS($G$3:$G$15,$F$3:$F$15,W$51)&gt;=$N63, _xlfn.MINIFS($G$3:$G$15,$F$3:$F$15,W$51)&lt;=$N63),1,
AND(COUNT(_xlfn._xlws.FILTER($G$3:$G$15,$G$3:$G$15=$N63))&gt;=2,
    _xlfn.MAXIFS($F$3:$F$15,$G$3:$G$15,$N63)&gt;=W$51, _xlfn.MINIFS($F$3:$F$15,$G$3:$G$15,$N63)&lt;=W$51),2,
OR(COUNT(_xlfn._xlws.FILTER($F$16:$F$23,($F$16:$F$23=W$51)*($G$16:$G$23=$N63)))=1,
        ISODD(COUNT(_xlfn._xlws.SORT(_xlfn._xlws.FILTER($G$16:$G$23,($F$16:$F$23=W$51)*($G$16:$G$23&lt;=$N63)))))),3,
OR(COUNT(_xlfn._xlws.FILTER($F$16:$F$23,($F$16:$F$23=W$51)*($G$16:$G$23=$N63)))=1,
        ISODD(COUNT(_xlfn._xlws.SORT(_xlfn._xlws.FILTER($F$16:$F$23,($G$16:$G$23=$N63)*($F$16:$F$23&lt;=W$51)))))),4),
_xlpm.Fundo,$L$8,
_xlpm.Ax,_xlfn.XLOOKUP(TRUE,($O15:V15&lt;&gt;""),$O$3:V$3,_xlpm.Fundo,,-1),
_xlpm.Bx,_xlfn.XLOOKUP(TRUE,(X15:$AZ15&lt;&gt;""),X$3:$AZ$3,_xlpm.Fundo,,1),
_xlpm.Cx,_xlfn.XLOOKUP(TRUE,($O15:V15&lt;&gt;""),$O15:V15,_xlpm.Fundo,,-1),
_xlpm.Dx,_xlfn.XLOOKUP(TRUE,(X15:$AZ15&lt;&gt;""),X15:$AZ15,_xlpm.Fundo,,1),
_xlpm.Xx,W$3, _xlpm.Yx,PRODUCT(SUM(_xlpm.Dx,-_xlpm.Cx),1/SUM(_xlpm.Bx,-_xlpm.Ax))*SUM(_xlpm.Xx,-_xlpm.Ax)+_xlpm.Cx,
_xlpm.Ay,_xlfn.XLOOKUP(TRUE,(W$4:W14&lt;&gt;""),$N$4:$N14,_xlpm.Fundo,,-1),
_xlpm.By,_xlfn.XLOOKUP(TRUE,(W16:W$47&lt;&gt;""),$N16:$N$47,_xlpm.Fundo,,1),
_xlpm.Cy,_xlfn.XLOOKUP(TRUE,(W$4:W14&lt;&gt;""),W$4:W14,_xlpm.Fundo,,-1),
_xlpm.Dy,_xlfn.XLOOKUP(TRUE,(W16:W$47&lt;&gt;""),W16:W$47,_xlpm.Fundo,,1),
_xlpm.Xy,$N15, _xlpm.Yy,PRODUCT(SUM(_xlpm.Dy,-_xlpm.Cy),1/SUM(_xlpm.By,-_xlpm.Ay))*SUM(_xlpm.Xy,-_xlpm.Ay)+_xlpm.Cy,
_xlfn.IFS(IFERROR(ISODD(_xlpm.Borda),FALSE),_xlpm.Yy,
       IFERROR(ISEVEN(_xlpm.Borda),     FALSE),_xlpm.Yx,
      TRUE,"")))</f>
        <v/>
      </c>
      <c r="X63" s="120" t="str" cm="1">
        <f t="array" ref="X63">IF(X15&lt;&gt;"",X15,
_xlfn.LET(_xlpm.Borda,
_xlfn.IFS(
AND(COUNT(_xlfn._xlws.FILTER($F$3:$F$15,$F$3:$F$15=X$51))&gt;=2,
    _xlfn.MAXIFS($G$3:$G$15,$F$3:$F$15,X$51)&gt;=$N63, _xlfn.MINIFS($G$3:$G$15,$F$3:$F$15,X$51)&lt;=$N63),1,
AND(COUNT(_xlfn._xlws.FILTER($G$3:$G$15,$G$3:$G$15=$N63))&gt;=2,
    _xlfn.MAXIFS($F$3:$F$15,$G$3:$G$15,$N63)&gt;=X$51, _xlfn.MINIFS($F$3:$F$15,$G$3:$G$15,$N63)&lt;=X$51),2,
OR(COUNT(_xlfn._xlws.FILTER($F$16:$F$23,($F$16:$F$23=X$51)*($G$16:$G$23=$N63)))=1,
        ISODD(COUNT(_xlfn._xlws.SORT(_xlfn._xlws.FILTER($G$16:$G$23,($F$16:$F$23=X$51)*($G$16:$G$23&lt;=$N63)))))),3,
OR(COUNT(_xlfn._xlws.FILTER($F$16:$F$23,($F$16:$F$23=X$51)*($G$16:$G$23=$N63)))=1,
        ISODD(COUNT(_xlfn._xlws.SORT(_xlfn._xlws.FILTER($F$16:$F$23,($G$16:$G$23=$N63)*($F$16:$F$23&lt;=X$51)))))),4),
_xlpm.Fundo,$L$8,
_xlpm.Ax,_xlfn.XLOOKUP(TRUE,($O15:W15&lt;&gt;""),$O$3:W$3,_xlpm.Fundo,,-1),
_xlpm.Bx,_xlfn.XLOOKUP(TRUE,(Y15:$AZ15&lt;&gt;""),Y$3:$AZ$3,_xlpm.Fundo,,1),
_xlpm.Cx,_xlfn.XLOOKUP(TRUE,($O15:W15&lt;&gt;""),$O15:W15,_xlpm.Fundo,,-1),
_xlpm.Dx,_xlfn.XLOOKUP(TRUE,(Y15:$AZ15&lt;&gt;""),Y15:$AZ15,_xlpm.Fundo,,1),
_xlpm.Xx,X$3, _xlpm.Yx,PRODUCT(SUM(_xlpm.Dx,-_xlpm.Cx),1/SUM(_xlpm.Bx,-_xlpm.Ax))*SUM(_xlpm.Xx,-_xlpm.Ax)+_xlpm.Cx,
_xlpm.Ay,_xlfn.XLOOKUP(TRUE,(X$4:X14&lt;&gt;""),$N$4:$N14,_xlpm.Fundo,,-1),
_xlpm.By,_xlfn.XLOOKUP(TRUE,(X16:X$47&lt;&gt;""),$N16:$N$47,_xlpm.Fundo,,1),
_xlpm.Cy,_xlfn.XLOOKUP(TRUE,(X$4:X14&lt;&gt;""),X$4:X14,_xlpm.Fundo,,-1),
_xlpm.Dy,_xlfn.XLOOKUP(TRUE,(X16:X$47&lt;&gt;""),X16:X$47,_xlpm.Fundo,,1),
_xlpm.Xy,$N15, _xlpm.Yy,PRODUCT(SUM(_xlpm.Dy,-_xlpm.Cy),1/SUM(_xlpm.By,-_xlpm.Ay))*SUM(_xlpm.Xy,-_xlpm.Ay)+_xlpm.Cy,
_xlfn.IFS(IFERROR(ISODD(_xlpm.Borda),FALSE),_xlpm.Yy,
       IFERROR(ISEVEN(_xlpm.Borda),     FALSE),_xlpm.Yx,
      TRUE,"")))</f>
        <v/>
      </c>
      <c r="Y63" s="120" t="str" cm="1">
        <f t="array" ref="Y63">IF(Y15&lt;&gt;"",Y15,
_xlfn.LET(_xlpm.Borda,
_xlfn.IFS(
AND(COUNT(_xlfn._xlws.FILTER($F$3:$F$15,$F$3:$F$15=Y$51))&gt;=2,
    _xlfn.MAXIFS($G$3:$G$15,$F$3:$F$15,Y$51)&gt;=$N63, _xlfn.MINIFS($G$3:$G$15,$F$3:$F$15,Y$51)&lt;=$N63),1,
AND(COUNT(_xlfn._xlws.FILTER($G$3:$G$15,$G$3:$G$15=$N63))&gt;=2,
    _xlfn.MAXIFS($F$3:$F$15,$G$3:$G$15,$N63)&gt;=Y$51, _xlfn.MINIFS($F$3:$F$15,$G$3:$G$15,$N63)&lt;=Y$51),2,
OR(COUNT(_xlfn._xlws.FILTER($F$16:$F$23,($F$16:$F$23=Y$51)*($G$16:$G$23=$N63)))=1,
        ISODD(COUNT(_xlfn._xlws.SORT(_xlfn._xlws.FILTER($G$16:$G$23,($F$16:$F$23=Y$51)*($G$16:$G$23&lt;=$N63)))))),3,
OR(COUNT(_xlfn._xlws.FILTER($F$16:$F$23,($F$16:$F$23=Y$51)*($G$16:$G$23=$N63)))=1,
        ISODD(COUNT(_xlfn._xlws.SORT(_xlfn._xlws.FILTER($F$16:$F$23,($G$16:$G$23=$N63)*($F$16:$F$23&lt;=Y$51)))))),4),
_xlpm.Fundo,$L$8,
_xlpm.Ax,_xlfn.XLOOKUP(TRUE,($O15:X15&lt;&gt;""),$O$3:X$3,_xlpm.Fundo,,-1),
_xlpm.Bx,_xlfn.XLOOKUP(TRUE,(Z15:$AZ15&lt;&gt;""),Z$3:$AZ$3,_xlpm.Fundo,,1),
_xlpm.Cx,_xlfn.XLOOKUP(TRUE,($O15:X15&lt;&gt;""),$O15:X15,_xlpm.Fundo,,-1),
_xlpm.Dx,_xlfn.XLOOKUP(TRUE,(Z15:$AZ15&lt;&gt;""),Z15:$AZ15,_xlpm.Fundo,,1),
_xlpm.Xx,Y$3, _xlpm.Yx,PRODUCT(SUM(_xlpm.Dx,-_xlpm.Cx),1/SUM(_xlpm.Bx,-_xlpm.Ax))*SUM(_xlpm.Xx,-_xlpm.Ax)+_xlpm.Cx,
_xlpm.Ay,_xlfn.XLOOKUP(TRUE,(Y$4:Y14&lt;&gt;""),$N$4:$N14,_xlpm.Fundo,,-1),
_xlpm.By,_xlfn.XLOOKUP(TRUE,(Y16:Y$47&lt;&gt;""),$N16:$N$47,_xlpm.Fundo,,1),
_xlpm.Cy,_xlfn.XLOOKUP(TRUE,(Y$4:Y14&lt;&gt;""),Y$4:Y14,_xlpm.Fundo,,-1),
_xlpm.Dy,_xlfn.XLOOKUP(TRUE,(Y16:Y$47&lt;&gt;""),Y16:Y$47,_xlpm.Fundo,,1),
_xlpm.Xy,$N15, _xlpm.Yy,PRODUCT(SUM(_xlpm.Dy,-_xlpm.Cy),1/SUM(_xlpm.By,-_xlpm.Ay))*SUM(_xlpm.Xy,-_xlpm.Ay)+_xlpm.Cy,
_xlfn.IFS(IFERROR(ISODD(_xlpm.Borda),FALSE),_xlpm.Yy,
       IFERROR(ISEVEN(_xlpm.Borda),     FALSE),_xlpm.Yx,
      TRUE,"")))</f>
        <v/>
      </c>
      <c r="Z63" s="120" t="str" cm="1">
        <f t="array" ref="Z63">IF(Z15&lt;&gt;"",Z15,
_xlfn.LET(_xlpm.Borda,
_xlfn.IFS(
AND(COUNT(_xlfn._xlws.FILTER($F$3:$F$15,$F$3:$F$15=Z$51))&gt;=2,
    _xlfn.MAXIFS($G$3:$G$15,$F$3:$F$15,Z$51)&gt;=$N63, _xlfn.MINIFS($G$3:$G$15,$F$3:$F$15,Z$51)&lt;=$N63),1,
AND(COUNT(_xlfn._xlws.FILTER($G$3:$G$15,$G$3:$G$15=$N63))&gt;=2,
    _xlfn.MAXIFS($F$3:$F$15,$G$3:$G$15,$N63)&gt;=Z$51, _xlfn.MINIFS($F$3:$F$15,$G$3:$G$15,$N63)&lt;=Z$51),2,
OR(COUNT(_xlfn._xlws.FILTER($F$16:$F$23,($F$16:$F$23=Z$51)*($G$16:$G$23=$N63)))=1,
        ISODD(COUNT(_xlfn._xlws.SORT(_xlfn._xlws.FILTER($G$16:$G$23,($F$16:$F$23=Z$51)*($G$16:$G$23&lt;=$N63)))))),3,
OR(COUNT(_xlfn._xlws.FILTER($F$16:$F$23,($F$16:$F$23=Z$51)*($G$16:$G$23=$N63)))=1,
        ISODD(COUNT(_xlfn._xlws.SORT(_xlfn._xlws.FILTER($F$16:$F$23,($G$16:$G$23=$N63)*($F$16:$F$23&lt;=Z$51)))))),4),
_xlpm.Fundo,$L$8,
_xlpm.Ax,_xlfn.XLOOKUP(TRUE,($O15:Y15&lt;&gt;""),$O$3:Y$3,_xlpm.Fundo,,-1),
_xlpm.Bx,_xlfn.XLOOKUP(TRUE,(AA15:$AZ15&lt;&gt;""),AA$3:$AZ$3,_xlpm.Fundo,,1),
_xlpm.Cx,_xlfn.XLOOKUP(TRUE,($O15:Y15&lt;&gt;""),$O15:Y15,_xlpm.Fundo,,-1),
_xlpm.Dx,_xlfn.XLOOKUP(TRUE,(AA15:$AZ15&lt;&gt;""),AA15:$AZ15,_xlpm.Fundo,,1),
_xlpm.Xx,Z$3, _xlpm.Yx,PRODUCT(SUM(_xlpm.Dx,-_xlpm.Cx),1/SUM(_xlpm.Bx,-_xlpm.Ax))*SUM(_xlpm.Xx,-_xlpm.Ax)+_xlpm.Cx,
_xlpm.Ay,_xlfn.XLOOKUP(TRUE,(Z$4:Z14&lt;&gt;""),$N$4:$N14,_xlpm.Fundo,,-1),
_xlpm.By,_xlfn.XLOOKUP(TRUE,(Z16:Z$47&lt;&gt;""),$N16:$N$47,_xlpm.Fundo,,1),
_xlpm.Cy,_xlfn.XLOOKUP(TRUE,(Z$4:Z14&lt;&gt;""),Z$4:Z14,_xlpm.Fundo,,-1),
_xlpm.Dy,_xlfn.XLOOKUP(TRUE,(Z16:Z$47&lt;&gt;""),Z16:Z$47,_xlpm.Fundo,,1),
_xlpm.Xy,$N15, _xlpm.Yy,PRODUCT(SUM(_xlpm.Dy,-_xlpm.Cy),1/SUM(_xlpm.By,-_xlpm.Ay))*SUM(_xlpm.Xy,-_xlpm.Ay)+_xlpm.Cy,
_xlfn.IFS(IFERROR(ISODD(_xlpm.Borda),FALSE),_xlpm.Yy,
       IFERROR(ISEVEN(_xlpm.Borda),     FALSE),_xlpm.Yx,
      TRUE,"")))</f>
        <v/>
      </c>
      <c r="AA63" s="120" t="str" cm="1">
        <f t="array" ref="AA63">IF(AA15&lt;&gt;"",AA15,
_xlfn.LET(_xlpm.Borda,
_xlfn.IFS(
AND(COUNT(_xlfn._xlws.FILTER($F$3:$F$15,$F$3:$F$15=AA$51))&gt;=2,
    _xlfn.MAXIFS($G$3:$G$15,$F$3:$F$15,AA$51)&gt;=$N63, _xlfn.MINIFS($G$3:$G$15,$F$3:$F$15,AA$51)&lt;=$N63),1,
AND(COUNT(_xlfn._xlws.FILTER($G$3:$G$15,$G$3:$G$15=$N63))&gt;=2,
    _xlfn.MAXIFS($F$3:$F$15,$G$3:$G$15,$N63)&gt;=AA$51, _xlfn.MINIFS($F$3:$F$15,$G$3:$G$15,$N63)&lt;=AA$51),2,
OR(COUNT(_xlfn._xlws.FILTER($F$16:$F$23,($F$16:$F$23=AA$51)*($G$16:$G$23=$N63)))=1,
        ISODD(COUNT(_xlfn._xlws.SORT(_xlfn._xlws.FILTER($G$16:$G$23,($F$16:$F$23=AA$51)*($G$16:$G$23&lt;=$N63)))))),3,
OR(COUNT(_xlfn._xlws.FILTER($F$16:$F$23,($F$16:$F$23=AA$51)*($G$16:$G$23=$N63)))=1,
        ISODD(COUNT(_xlfn._xlws.SORT(_xlfn._xlws.FILTER($F$16:$F$23,($G$16:$G$23=$N63)*($F$16:$F$23&lt;=AA$51)))))),4),
_xlpm.Fundo,$L$8,
_xlpm.Ax,_xlfn.XLOOKUP(TRUE,($O15:Z15&lt;&gt;""),$O$3:Z$3,_xlpm.Fundo,,-1),
_xlpm.Bx,_xlfn.XLOOKUP(TRUE,(AB15:$AZ15&lt;&gt;""),AB$3:$AZ$3,_xlpm.Fundo,,1),
_xlpm.Cx,_xlfn.XLOOKUP(TRUE,($O15:Z15&lt;&gt;""),$O15:Z15,_xlpm.Fundo,,-1),
_xlpm.Dx,_xlfn.XLOOKUP(TRUE,(AB15:$AZ15&lt;&gt;""),AB15:$AZ15,_xlpm.Fundo,,1),
_xlpm.Xx,AA$3, _xlpm.Yx,PRODUCT(SUM(_xlpm.Dx,-_xlpm.Cx),1/SUM(_xlpm.Bx,-_xlpm.Ax))*SUM(_xlpm.Xx,-_xlpm.Ax)+_xlpm.Cx,
_xlpm.Ay,_xlfn.XLOOKUP(TRUE,(AA$4:AA14&lt;&gt;""),$N$4:$N14,_xlpm.Fundo,,-1),
_xlpm.By,_xlfn.XLOOKUP(TRUE,(AA16:AA$47&lt;&gt;""),$N16:$N$47,_xlpm.Fundo,,1),
_xlpm.Cy,_xlfn.XLOOKUP(TRUE,(AA$4:AA14&lt;&gt;""),AA$4:AA14,_xlpm.Fundo,,-1),
_xlpm.Dy,_xlfn.XLOOKUP(TRUE,(AA16:AA$47&lt;&gt;""),AA16:AA$47,_xlpm.Fundo,,1),
_xlpm.Xy,$N15, _xlpm.Yy,PRODUCT(SUM(_xlpm.Dy,-_xlpm.Cy),1/SUM(_xlpm.By,-_xlpm.Ay))*SUM(_xlpm.Xy,-_xlpm.Ay)+_xlpm.Cy,
_xlfn.IFS(IFERROR(ISODD(_xlpm.Borda),FALSE),_xlpm.Yy,
       IFERROR(ISEVEN(_xlpm.Borda),     FALSE),_xlpm.Yx,
      TRUE,"")))</f>
        <v/>
      </c>
      <c r="AB63" s="120" t="str" cm="1">
        <f t="array" ref="AB63">IF(AB15&lt;&gt;"",AB15,
_xlfn.LET(_xlpm.Borda,
_xlfn.IFS(
AND(COUNT(_xlfn._xlws.FILTER($F$3:$F$15,$F$3:$F$15=AB$51))&gt;=2,
    _xlfn.MAXIFS($G$3:$G$15,$F$3:$F$15,AB$51)&gt;=$N63, _xlfn.MINIFS($G$3:$G$15,$F$3:$F$15,AB$51)&lt;=$N63),1,
AND(COUNT(_xlfn._xlws.FILTER($G$3:$G$15,$G$3:$G$15=$N63))&gt;=2,
    _xlfn.MAXIFS($F$3:$F$15,$G$3:$G$15,$N63)&gt;=AB$51, _xlfn.MINIFS($F$3:$F$15,$G$3:$G$15,$N63)&lt;=AB$51),2,
OR(COUNT(_xlfn._xlws.FILTER($F$16:$F$23,($F$16:$F$23=AB$51)*($G$16:$G$23=$N63)))=1,
        ISODD(COUNT(_xlfn._xlws.SORT(_xlfn._xlws.FILTER($G$16:$G$23,($F$16:$F$23=AB$51)*($G$16:$G$23&lt;=$N63)))))),3,
OR(COUNT(_xlfn._xlws.FILTER($F$16:$F$23,($F$16:$F$23=AB$51)*($G$16:$G$23=$N63)))=1,
        ISODD(COUNT(_xlfn._xlws.SORT(_xlfn._xlws.FILTER($F$16:$F$23,($G$16:$G$23=$N63)*($F$16:$F$23&lt;=AB$51)))))),4),
_xlpm.Fundo,$L$8,
_xlpm.Ax,_xlfn.XLOOKUP(TRUE,($O15:AA15&lt;&gt;""),$O$3:AA$3,_xlpm.Fundo,,-1),
_xlpm.Bx,_xlfn.XLOOKUP(TRUE,(AC15:$AZ15&lt;&gt;""),AC$3:$AZ$3,_xlpm.Fundo,,1),
_xlpm.Cx,_xlfn.XLOOKUP(TRUE,($O15:AA15&lt;&gt;""),$O15:AA15,_xlpm.Fundo,,-1),
_xlpm.Dx,_xlfn.XLOOKUP(TRUE,(AC15:$AZ15&lt;&gt;""),AC15:$AZ15,_xlpm.Fundo,,1),
_xlpm.Xx,AB$3, _xlpm.Yx,PRODUCT(SUM(_xlpm.Dx,-_xlpm.Cx),1/SUM(_xlpm.Bx,-_xlpm.Ax))*SUM(_xlpm.Xx,-_xlpm.Ax)+_xlpm.Cx,
_xlpm.Ay,_xlfn.XLOOKUP(TRUE,(AB$4:AB14&lt;&gt;""),$N$4:$N14,_xlpm.Fundo,,-1),
_xlpm.By,_xlfn.XLOOKUP(TRUE,(AB16:AB$47&lt;&gt;""),$N16:$N$47,_xlpm.Fundo,,1),
_xlpm.Cy,_xlfn.XLOOKUP(TRUE,(AB$4:AB14&lt;&gt;""),AB$4:AB14,_xlpm.Fundo,,-1),
_xlpm.Dy,_xlfn.XLOOKUP(TRUE,(AB16:AB$47&lt;&gt;""),AB16:AB$47,_xlpm.Fundo,,1),
_xlpm.Xy,$N15, _xlpm.Yy,PRODUCT(SUM(_xlpm.Dy,-_xlpm.Cy),1/SUM(_xlpm.By,-_xlpm.Ay))*SUM(_xlpm.Xy,-_xlpm.Ay)+_xlpm.Cy,
_xlfn.IFS(IFERROR(ISODD(_xlpm.Borda),FALSE),_xlpm.Yy,
       IFERROR(ISEVEN(_xlpm.Borda),     FALSE),_xlpm.Yx,
      TRUE,"")))</f>
        <v/>
      </c>
      <c r="AC63" s="120" t="str" cm="1">
        <f t="array" ref="AC63">IF(AC15&lt;&gt;"",AC15,
_xlfn.LET(_xlpm.Borda,
_xlfn.IFS(
AND(COUNT(_xlfn._xlws.FILTER($F$3:$F$15,$F$3:$F$15=AC$51))&gt;=2,
    _xlfn.MAXIFS($G$3:$G$15,$F$3:$F$15,AC$51)&gt;=$N63, _xlfn.MINIFS($G$3:$G$15,$F$3:$F$15,AC$51)&lt;=$N63),1,
AND(COUNT(_xlfn._xlws.FILTER($G$3:$G$15,$G$3:$G$15=$N63))&gt;=2,
    _xlfn.MAXIFS($F$3:$F$15,$G$3:$G$15,$N63)&gt;=AC$51, _xlfn.MINIFS($F$3:$F$15,$G$3:$G$15,$N63)&lt;=AC$51),2,
OR(COUNT(_xlfn._xlws.FILTER($F$16:$F$23,($F$16:$F$23=AC$51)*($G$16:$G$23=$N63)))=1,
        ISODD(COUNT(_xlfn._xlws.SORT(_xlfn._xlws.FILTER($G$16:$G$23,($F$16:$F$23=AC$51)*($G$16:$G$23&lt;=$N63)))))),3,
OR(COUNT(_xlfn._xlws.FILTER($F$16:$F$23,($F$16:$F$23=AC$51)*($G$16:$G$23=$N63)))=1,
        ISODD(COUNT(_xlfn._xlws.SORT(_xlfn._xlws.FILTER($F$16:$F$23,($G$16:$G$23=$N63)*($F$16:$F$23&lt;=AC$51)))))),4),
_xlpm.Fundo,$L$8,
_xlpm.Ax,_xlfn.XLOOKUP(TRUE,($O15:AB15&lt;&gt;""),$O$3:AB$3,_xlpm.Fundo,,-1),
_xlpm.Bx,_xlfn.XLOOKUP(TRUE,(AD15:$AZ15&lt;&gt;""),AD$3:$AZ$3,_xlpm.Fundo,,1),
_xlpm.Cx,_xlfn.XLOOKUP(TRUE,($O15:AB15&lt;&gt;""),$O15:AB15,_xlpm.Fundo,,-1),
_xlpm.Dx,_xlfn.XLOOKUP(TRUE,(AD15:$AZ15&lt;&gt;""),AD15:$AZ15,_xlpm.Fundo,,1),
_xlpm.Xx,AC$3, _xlpm.Yx,PRODUCT(SUM(_xlpm.Dx,-_xlpm.Cx),1/SUM(_xlpm.Bx,-_xlpm.Ax))*SUM(_xlpm.Xx,-_xlpm.Ax)+_xlpm.Cx,
_xlpm.Ay,_xlfn.XLOOKUP(TRUE,(AC$4:AC14&lt;&gt;""),$N$4:$N14,_xlpm.Fundo,,-1),
_xlpm.By,_xlfn.XLOOKUP(TRUE,(AC16:AC$47&lt;&gt;""),$N16:$N$47,_xlpm.Fundo,,1),
_xlpm.Cy,_xlfn.XLOOKUP(TRUE,(AC$4:AC14&lt;&gt;""),AC$4:AC14,_xlpm.Fundo,,-1),
_xlpm.Dy,_xlfn.XLOOKUP(TRUE,(AC16:AC$47&lt;&gt;""),AC16:AC$47,_xlpm.Fundo,,1),
_xlpm.Xy,$N15, _xlpm.Yy,PRODUCT(SUM(_xlpm.Dy,-_xlpm.Cy),1/SUM(_xlpm.By,-_xlpm.Ay))*SUM(_xlpm.Xy,-_xlpm.Ay)+_xlpm.Cy,
_xlfn.IFS(IFERROR(ISODD(_xlpm.Borda),FALSE),_xlpm.Yy,
       IFERROR(ISEVEN(_xlpm.Borda),     FALSE),_xlpm.Yx,
      TRUE,"")))</f>
        <v/>
      </c>
      <c r="AD63" s="120" t="str" cm="1">
        <f t="array" ref="AD63">IF(AD15&lt;&gt;"",AD15,
_xlfn.LET(_xlpm.Borda,
_xlfn.IFS(
AND(COUNT(_xlfn._xlws.FILTER($F$3:$F$15,$F$3:$F$15=AD$51))&gt;=2,
    _xlfn.MAXIFS($G$3:$G$15,$F$3:$F$15,AD$51)&gt;=$N63, _xlfn.MINIFS($G$3:$G$15,$F$3:$F$15,AD$51)&lt;=$N63),1,
AND(COUNT(_xlfn._xlws.FILTER($G$3:$G$15,$G$3:$G$15=$N63))&gt;=2,
    _xlfn.MAXIFS($F$3:$F$15,$G$3:$G$15,$N63)&gt;=AD$51, _xlfn.MINIFS($F$3:$F$15,$G$3:$G$15,$N63)&lt;=AD$51),2,
OR(COUNT(_xlfn._xlws.FILTER($F$16:$F$23,($F$16:$F$23=AD$51)*($G$16:$G$23=$N63)))=1,
        ISODD(COUNT(_xlfn._xlws.SORT(_xlfn._xlws.FILTER($G$16:$G$23,($F$16:$F$23=AD$51)*($G$16:$G$23&lt;=$N63)))))),3,
OR(COUNT(_xlfn._xlws.FILTER($F$16:$F$23,($F$16:$F$23=AD$51)*($G$16:$G$23=$N63)))=1,
        ISODD(COUNT(_xlfn._xlws.SORT(_xlfn._xlws.FILTER($F$16:$F$23,($G$16:$G$23=$N63)*($F$16:$F$23&lt;=AD$51)))))),4),
_xlpm.Fundo,$L$8,
_xlpm.Ax,_xlfn.XLOOKUP(TRUE,($O15:AC15&lt;&gt;""),$O$3:AC$3,_xlpm.Fundo,,-1),
_xlpm.Bx,_xlfn.XLOOKUP(TRUE,(AE15:$AZ15&lt;&gt;""),AE$3:$AZ$3,_xlpm.Fundo,,1),
_xlpm.Cx,_xlfn.XLOOKUP(TRUE,($O15:AC15&lt;&gt;""),$O15:AC15,_xlpm.Fundo,,-1),
_xlpm.Dx,_xlfn.XLOOKUP(TRUE,(AE15:$AZ15&lt;&gt;""),AE15:$AZ15,_xlpm.Fundo,,1),
_xlpm.Xx,AD$3, _xlpm.Yx,PRODUCT(SUM(_xlpm.Dx,-_xlpm.Cx),1/SUM(_xlpm.Bx,-_xlpm.Ax))*SUM(_xlpm.Xx,-_xlpm.Ax)+_xlpm.Cx,
_xlpm.Ay,_xlfn.XLOOKUP(TRUE,(AD$4:AD14&lt;&gt;""),$N$4:$N14,_xlpm.Fundo,,-1),
_xlpm.By,_xlfn.XLOOKUP(TRUE,(AD16:AD$47&lt;&gt;""),$N16:$N$47,_xlpm.Fundo,,1),
_xlpm.Cy,_xlfn.XLOOKUP(TRUE,(AD$4:AD14&lt;&gt;""),AD$4:AD14,_xlpm.Fundo,,-1),
_xlpm.Dy,_xlfn.XLOOKUP(TRUE,(AD16:AD$47&lt;&gt;""),AD16:AD$47,_xlpm.Fundo,,1),
_xlpm.Xy,$N15, _xlpm.Yy,PRODUCT(SUM(_xlpm.Dy,-_xlpm.Cy),1/SUM(_xlpm.By,-_xlpm.Ay))*SUM(_xlpm.Xy,-_xlpm.Ay)+_xlpm.Cy,
_xlfn.IFS(IFERROR(ISODD(_xlpm.Borda),FALSE),_xlpm.Yy,
       IFERROR(ISEVEN(_xlpm.Borda),     FALSE),_xlpm.Yx,
      TRUE,"")))</f>
        <v/>
      </c>
      <c r="AE63" s="120" t="str" cm="1">
        <f t="array" ref="AE63">IF(AE15&lt;&gt;"",AE15,
_xlfn.LET(_xlpm.Borda,
_xlfn.IFS(
AND(COUNT(_xlfn._xlws.FILTER($F$3:$F$15,$F$3:$F$15=AE$51))&gt;=2,
    _xlfn.MAXIFS($G$3:$G$15,$F$3:$F$15,AE$51)&gt;=$N63, _xlfn.MINIFS($G$3:$G$15,$F$3:$F$15,AE$51)&lt;=$N63),1,
AND(COUNT(_xlfn._xlws.FILTER($G$3:$G$15,$G$3:$G$15=$N63))&gt;=2,
    _xlfn.MAXIFS($F$3:$F$15,$G$3:$G$15,$N63)&gt;=AE$51, _xlfn.MINIFS($F$3:$F$15,$G$3:$G$15,$N63)&lt;=AE$51),2,
OR(COUNT(_xlfn._xlws.FILTER($F$16:$F$23,($F$16:$F$23=AE$51)*($G$16:$G$23=$N63)))=1,
        ISODD(COUNT(_xlfn._xlws.SORT(_xlfn._xlws.FILTER($G$16:$G$23,($F$16:$F$23=AE$51)*($G$16:$G$23&lt;=$N63)))))),3,
OR(COUNT(_xlfn._xlws.FILTER($F$16:$F$23,($F$16:$F$23=AE$51)*($G$16:$G$23=$N63)))=1,
        ISODD(COUNT(_xlfn._xlws.SORT(_xlfn._xlws.FILTER($F$16:$F$23,($G$16:$G$23=$N63)*($F$16:$F$23&lt;=AE$51)))))),4),
_xlpm.Fundo,$L$8,
_xlpm.Ax,_xlfn.XLOOKUP(TRUE,($O15:AD15&lt;&gt;""),$O$3:AD$3,_xlpm.Fundo,,-1),
_xlpm.Bx,_xlfn.XLOOKUP(TRUE,(AF15:$AZ15&lt;&gt;""),AF$3:$AZ$3,_xlpm.Fundo,,1),
_xlpm.Cx,_xlfn.XLOOKUP(TRUE,($O15:AD15&lt;&gt;""),$O15:AD15,_xlpm.Fundo,,-1),
_xlpm.Dx,_xlfn.XLOOKUP(TRUE,(AF15:$AZ15&lt;&gt;""),AF15:$AZ15,_xlpm.Fundo,,1),
_xlpm.Xx,AE$3, _xlpm.Yx,PRODUCT(SUM(_xlpm.Dx,-_xlpm.Cx),1/SUM(_xlpm.Bx,-_xlpm.Ax))*SUM(_xlpm.Xx,-_xlpm.Ax)+_xlpm.Cx,
_xlpm.Ay,_xlfn.XLOOKUP(TRUE,(AE$4:AE14&lt;&gt;""),$N$4:$N14,_xlpm.Fundo,,-1),
_xlpm.By,_xlfn.XLOOKUP(TRUE,(AE16:AE$47&lt;&gt;""),$N16:$N$47,_xlpm.Fundo,,1),
_xlpm.Cy,_xlfn.XLOOKUP(TRUE,(AE$4:AE14&lt;&gt;""),AE$4:AE14,_xlpm.Fundo,,-1),
_xlpm.Dy,_xlfn.XLOOKUP(TRUE,(AE16:AE$47&lt;&gt;""),AE16:AE$47,_xlpm.Fundo,,1),
_xlpm.Xy,$N15, _xlpm.Yy,PRODUCT(SUM(_xlpm.Dy,-_xlpm.Cy),1/SUM(_xlpm.By,-_xlpm.Ay))*SUM(_xlpm.Xy,-_xlpm.Ay)+_xlpm.Cy,
_xlfn.IFS(IFERROR(ISODD(_xlpm.Borda),FALSE),_xlpm.Yy,
       IFERROR(ISEVEN(_xlpm.Borda),     FALSE),_xlpm.Yx,
      TRUE,"")))</f>
        <v/>
      </c>
      <c r="AF63" s="120" t="str" cm="1">
        <f t="array" ref="AF63">IF(AF15&lt;&gt;"",AF15,
_xlfn.LET(_xlpm.Borda,
_xlfn.IFS(
AND(COUNT(_xlfn._xlws.FILTER($F$3:$F$15,$F$3:$F$15=AF$51))&gt;=2,
    _xlfn.MAXIFS($G$3:$G$15,$F$3:$F$15,AF$51)&gt;=$N63, _xlfn.MINIFS($G$3:$G$15,$F$3:$F$15,AF$51)&lt;=$N63),1,
AND(COUNT(_xlfn._xlws.FILTER($G$3:$G$15,$G$3:$G$15=$N63))&gt;=2,
    _xlfn.MAXIFS($F$3:$F$15,$G$3:$G$15,$N63)&gt;=AF$51, _xlfn.MINIFS($F$3:$F$15,$G$3:$G$15,$N63)&lt;=AF$51),2,
OR(COUNT(_xlfn._xlws.FILTER($F$16:$F$23,($F$16:$F$23=AF$51)*($G$16:$G$23=$N63)))=1,
        ISODD(COUNT(_xlfn._xlws.SORT(_xlfn._xlws.FILTER($G$16:$G$23,($F$16:$F$23=AF$51)*($G$16:$G$23&lt;=$N63)))))),3,
OR(COUNT(_xlfn._xlws.FILTER($F$16:$F$23,($F$16:$F$23=AF$51)*($G$16:$G$23=$N63)))=1,
        ISODD(COUNT(_xlfn._xlws.SORT(_xlfn._xlws.FILTER($F$16:$F$23,($G$16:$G$23=$N63)*($F$16:$F$23&lt;=AF$51)))))),4),
_xlpm.Fundo,$L$8,
_xlpm.Ax,_xlfn.XLOOKUP(TRUE,($O15:AE15&lt;&gt;""),$O$3:AE$3,_xlpm.Fundo,,-1),
_xlpm.Bx,_xlfn.XLOOKUP(TRUE,(AG15:$AZ15&lt;&gt;""),AG$3:$AZ$3,_xlpm.Fundo,,1),
_xlpm.Cx,_xlfn.XLOOKUP(TRUE,($O15:AE15&lt;&gt;""),$O15:AE15,_xlpm.Fundo,,-1),
_xlpm.Dx,_xlfn.XLOOKUP(TRUE,(AG15:$AZ15&lt;&gt;""),AG15:$AZ15,_xlpm.Fundo,,1),
_xlpm.Xx,AF$3, _xlpm.Yx,PRODUCT(SUM(_xlpm.Dx,-_xlpm.Cx),1/SUM(_xlpm.Bx,-_xlpm.Ax))*SUM(_xlpm.Xx,-_xlpm.Ax)+_xlpm.Cx,
_xlpm.Ay,_xlfn.XLOOKUP(TRUE,(AF$4:AF14&lt;&gt;""),$N$4:$N14,_xlpm.Fundo,,-1),
_xlpm.By,_xlfn.XLOOKUP(TRUE,(AF16:AF$47&lt;&gt;""),$N16:$N$47,_xlpm.Fundo,,1),
_xlpm.Cy,_xlfn.XLOOKUP(TRUE,(AF$4:AF14&lt;&gt;""),AF$4:AF14,_xlpm.Fundo,,-1),
_xlpm.Dy,_xlfn.XLOOKUP(TRUE,(AF16:AF$47&lt;&gt;""),AF16:AF$47,_xlpm.Fundo,,1),
_xlpm.Xy,$N15, _xlpm.Yy,PRODUCT(SUM(_xlpm.Dy,-_xlpm.Cy),1/SUM(_xlpm.By,-_xlpm.Ay))*SUM(_xlpm.Xy,-_xlpm.Ay)+_xlpm.Cy,
_xlfn.IFS(IFERROR(ISODD(_xlpm.Borda),FALSE),_xlpm.Yy,
       IFERROR(ISEVEN(_xlpm.Borda),     FALSE),_xlpm.Yx,
      TRUE,"")))</f>
        <v/>
      </c>
      <c r="AG63" s="120" t="str" cm="1">
        <f t="array" ref="AG63">IF(AG15&lt;&gt;"",AG15,
_xlfn.LET(_xlpm.Borda,
_xlfn.IFS(
AND(COUNT(_xlfn._xlws.FILTER($F$3:$F$15,$F$3:$F$15=AG$51))&gt;=2,
    _xlfn.MAXIFS($G$3:$G$15,$F$3:$F$15,AG$51)&gt;=$N63, _xlfn.MINIFS($G$3:$G$15,$F$3:$F$15,AG$51)&lt;=$N63),1,
AND(COUNT(_xlfn._xlws.FILTER($G$3:$G$15,$G$3:$G$15=$N63))&gt;=2,
    _xlfn.MAXIFS($F$3:$F$15,$G$3:$G$15,$N63)&gt;=AG$51, _xlfn.MINIFS($F$3:$F$15,$G$3:$G$15,$N63)&lt;=AG$51),2,
OR(COUNT(_xlfn._xlws.FILTER($F$16:$F$23,($F$16:$F$23=AG$51)*($G$16:$G$23=$N63)))=1,
        ISODD(COUNT(_xlfn._xlws.SORT(_xlfn._xlws.FILTER($G$16:$G$23,($F$16:$F$23=AG$51)*($G$16:$G$23&lt;=$N63)))))),3,
OR(COUNT(_xlfn._xlws.FILTER($F$16:$F$23,($F$16:$F$23=AG$51)*($G$16:$G$23=$N63)))=1,
        ISODD(COUNT(_xlfn._xlws.SORT(_xlfn._xlws.FILTER($F$16:$F$23,($G$16:$G$23=$N63)*($F$16:$F$23&lt;=AG$51)))))),4),
_xlpm.Fundo,$L$8,
_xlpm.Ax,_xlfn.XLOOKUP(TRUE,($O15:AF15&lt;&gt;""),$O$3:AF$3,_xlpm.Fundo,,-1),
_xlpm.Bx,_xlfn.XLOOKUP(TRUE,(AH15:$AZ15&lt;&gt;""),AH$3:$AZ$3,_xlpm.Fundo,,1),
_xlpm.Cx,_xlfn.XLOOKUP(TRUE,($O15:AF15&lt;&gt;""),$O15:AF15,_xlpm.Fundo,,-1),
_xlpm.Dx,_xlfn.XLOOKUP(TRUE,(AH15:$AZ15&lt;&gt;""),AH15:$AZ15,_xlpm.Fundo,,1),
_xlpm.Xx,AG$3, _xlpm.Yx,PRODUCT(SUM(_xlpm.Dx,-_xlpm.Cx),1/SUM(_xlpm.Bx,-_xlpm.Ax))*SUM(_xlpm.Xx,-_xlpm.Ax)+_xlpm.Cx,
_xlpm.Ay,_xlfn.XLOOKUP(TRUE,(AG$4:AG14&lt;&gt;""),$N$4:$N14,_xlpm.Fundo,,-1),
_xlpm.By,_xlfn.XLOOKUP(TRUE,(AG16:AG$47&lt;&gt;""),$N16:$N$47,_xlpm.Fundo,,1),
_xlpm.Cy,_xlfn.XLOOKUP(TRUE,(AG$4:AG14&lt;&gt;""),AG$4:AG14,_xlpm.Fundo,,-1),
_xlpm.Dy,_xlfn.XLOOKUP(TRUE,(AG16:AG$47&lt;&gt;""),AG16:AG$47,_xlpm.Fundo,,1),
_xlpm.Xy,$N15, _xlpm.Yy,PRODUCT(SUM(_xlpm.Dy,-_xlpm.Cy),1/SUM(_xlpm.By,-_xlpm.Ay))*SUM(_xlpm.Xy,-_xlpm.Ay)+_xlpm.Cy,
_xlfn.IFS(IFERROR(ISODD(_xlpm.Borda),FALSE),_xlpm.Yy,
       IFERROR(ISEVEN(_xlpm.Borda),     FALSE),_xlpm.Yx,
      TRUE,"")))</f>
        <v/>
      </c>
      <c r="AH63" s="120" t="str" cm="1">
        <f t="array" ref="AH63">IF(AH15&lt;&gt;"",AH15,
_xlfn.LET(_xlpm.Borda,
_xlfn.IFS(
AND(COUNT(_xlfn._xlws.FILTER($F$3:$F$15,$F$3:$F$15=AH$51))&gt;=2,
    _xlfn.MAXIFS($G$3:$G$15,$F$3:$F$15,AH$51)&gt;=$N63, _xlfn.MINIFS($G$3:$G$15,$F$3:$F$15,AH$51)&lt;=$N63),1,
AND(COUNT(_xlfn._xlws.FILTER($G$3:$G$15,$G$3:$G$15=$N63))&gt;=2,
    _xlfn.MAXIFS($F$3:$F$15,$G$3:$G$15,$N63)&gt;=AH$51, _xlfn.MINIFS($F$3:$F$15,$G$3:$G$15,$N63)&lt;=AH$51),2,
OR(COUNT(_xlfn._xlws.FILTER($F$16:$F$23,($F$16:$F$23=AH$51)*($G$16:$G$23=$N63)))=1,
        ISODD(COUNT(_xlfn._xlws.SORT(_xlfn._xlws.FILTER($G$16:$G$23,($F$16:$F$23=AH$51)*($G$16:$G$23&lt;=$N63)))))),3,
OR(COUNT(_xlfn._xlws.FILTER($F$16:$F$23,($F$16:$F$23=AH$51)*($G$16:$G$23=$N63)))=1,
        ISODD(COUNT(_xlfn._xlws.SORT(_xlfn._xlws.FILTER($F$16:$F$23,($G$16:$G$23=$N63)*($F$16:$F$23&lt;=AH$51)))))),4),
_xlpm.Fundo,$L$8,
_xlpm.Ax,_xlfn.XLOOKUP(TRUE,($O15:AG15&lt;&gt;""),$O$3:AG$3,_xlpm.Fundo,,-1),
_xlpm.Bx,_xlfn.XLOOKUP(TRUE,(AI15:$AZ15&lt;&gt;""),AI$3:$AZ$3,_xlpm.Fundo,,1),
_xlpm.Cx,_xlfn.XLOOKUP(TRUE,($O15:AG15&lt;&gt;""),$O15:AG15,_xlpm.Fundo,,-1),
_xlpm.Dx,_xlfn.XLOOKUP(TRUE,(AI15:$AZ15&lt;&gt;""),AI15:$AZ15,_xlpm.Fundo,,1),
_xlpm.Xx,AH$3, _xlpm.Yx,PRODUCT(SUM(_xlpm.Dx,-_xlpm.Cx),1/SUM(_xlpm.Bx,-_xlpm.Ax))*SUM(_xlpm.Xx,-_xlpm.Ax)+_xlpm.Cx,
_xlpm.Ay,_xlfn.XLOOKUP(TRUE,(AH$4:AH14&lt;&gt;""),$N$4:$N14,_xlpm.Fundo,,-1),
_xlpm.By,_xlfn.XLOOKUP(TRUE,(AH16:AH$47&lt;&gt;""),$N16:$N$47,_xlpm.Fundo,,1),
_xlpm.Cy,_xlfn.XLOOKUP(TRUE,(AH$4:AH14&lt;&gt;""),AH$4:AH14,_xlpm.Fundo,,-1),
_xlpm.Dy,_xlfn.XLOOKUP(TRUE,(AH16:AH$47&lt;&gt;""),AH16:AH$47,_xlpm.Fundo,,1),
_xlpm.Xy,$N15, _xlpm.Yy,PRODUCT(SUM(_xlpm.Dy,-_xlpm.Cy),1/SUM(_xlpm.By,-_xlpm.Ay))*SUM(_xlpm.Xy,-_xlpm.Ay)+_xlpm.Cy,
_xlfn.IFS(IFERROR(ISODD(_xlpm.Borda),FALSE),_xlpm.Yy,
       IFERROR(ISEVEN(_xlpm.Borda),     FALSE),_xlpm.Yx,
      TRUE,"")))</f>
        <v/>
      </c>
      <c r="AI63" s="120" t="str" cm="1">
        <f t="array" ref="AI63">IF(AI15&lt;&gt;"",AI15,
_xlfn.LET(_xlpm.Borda,
_xlfn.IFS(
AND(COUNT(_xlfn._xlws.FILTER($F$3:$F$15,$F$3:$F$15=AI$51))&gt;=2,
    _xlfn.MAXIFS($G$3:$G$15,$F$3:$F$15,AI$51)&gt;=$N63, _xlfn.MINIFS($G$3:$G$15,$F$3:$F$15,AI$51)&lt;=$N63),1,
AND(COUNT(_xlfn._xlws.FILTER($G$3:$G$15,$G$3:$G$15=$N63))&gt;=2,
    _xlfn.MAXIFS($F$3:$F$15,$G$3:$G$15,$N63)&gt;=AI$51, _xlfn.MINIFS($F$3:$F$15,$G$3:$G$15,$N63)&lt;=AI$51),2,
OR(COUNT(_xlfn._xlws.FILTER($F$16:$F$23,($F$16:$F$23=AI$51)*($G$16:$G$23=$N63)))=1,
        ISODD(COUNT(_xlfn._xlws.SORT(_xlfn._xlws.FILTER($G$16:$G$23,($F$16:$F$23=AI$51)*($G$16:$G$23&lt;=$N63)))))),3,
OR(COUNT(_xlfn._xlws.FILTER($F$16:$F$23,($F$16:$F$23=AI$51)*($G$16:$G$23=$N63)))=1,
        ISODD(COUNT(_xlfn._xlws.SORT(_xlfn._xlws.FILTER($F$16:$F$23,($G$16:$G$23=$N63)*($F$16:$F$23&lt;=AI$51)))))),4),
_xlpm.Fundo,$L$8,
_xlpm.Ax,_xlfn.XLOOKUP(TRUE,($O15:AH15&lt;&gt;""),$O$3:AH$3,_xlpm.Fundo,,-1),
_xlpm.Bx,_xlfn.XLOOKUP(TRUE,(AJ15:$AZ15&lt;&gt;""),AJ$3:$AZ$3,_xlpm.Fundo,,1),
_xlpm.Cx,_xlfn.XLOOKUP(TRUE,($O15:AH15&lt;&gt;""),$O15:AH15,_xlpm.Fundo,,-1),
_xlpm.Dx,_xlfn.XLOOKUP(TRUE,(AJ15:$AZ15&lt;&gt;""),AJ15:$AZ15,_xlpm.Fundo,,1),
_xlpm.Xx,AI$3, _xlpm.Yx,PRODUCT(SUM(_xlpm.Dx,-_xlpm.Cx),1/SUM(_xlpm.Bx,-_xlpm.Ax))*SUM(_xlpm.Xx,-_xlpm.Ax)+_xlpm.Cx,
_xlpm.Ay,_xlfn.XLOOKUP(TRUE,(AI$4:AI14&lt;&gt;""),$N$4:$N14,_xlpm.Fundo,,-1),
_xlpm.By,_xlfn.XLOOKUP(TRUE,(AI16:AI$47&lt;&gt;""),$N16:$N$47,_xlpm.Fundo,,1),
_xlpm.Cy,_xlfn.XLOOKUP(TRUE,(AI$4:AI14&lt;&gt;""),AI$4:AI14,_xlpm.Fundo,,-1),
_xlpm.Dy,_xlfn.XLOOKUP(TRUE,(AI16:AI$47&lt;&gt;""),AI16:AI$47,_xlpm.Fundo,,1),
_xlpm.Xy,$N15, _xlpm.Yy,PRODUCT(SUM(_xlpm.Dy,-_xlpm.Cy),1/SUM(_xlpm.By,-_xlpm.Ay))*SUM(_xlpm.Xy,-_xlpm.Ay)+_xlpm.Cy,
_xlfn.IFS(IFERROR(ISODD(_xlpm.Borda),FALSE),_xlpm.Yy,
       IFERROR(ISEVEN(_xlpm.Borda),     FALSE),_xlpm.Yx,
      TRUE,"")))</f>
        <v/>
      </c>
      <c r="AJ63" s="120" t="str" cm="1">
        <f t="array" ref="AJ63">IF(AJ15&lt;&gt;"",AJ15,
_xlfn.LET(_xlpm.Borda,
_xlfn.IFS(
AND(COUNT(_xlfn._xlws.FILTER($F$3:$F$15,$F$3:$F$15=AJ$51))&gt;=2,
    _xlfn.MAXIFS($G$3:$G$15,$F$3:$F$15,AJ$51)&gt;=$N63, _xlfn.MINIFS($G$3:$G$15,$F$3:$F$15,AJ$51)&lt;=$N63),1,
AND(COUNT(_xlfn._xlws.FILTER($G$3:$G$15,$G$3:$G$15=$N63))&gt;=2,
    _xlfn.MAXIFS($F$3:$F$15,$G$3:$G$15,$N63)&gt;=AJ$51, _xlfn.MINIFS($F$3:$F$15,$G$3:$G$15,$N63)&lt;=AJ$51),2,
OR(COUNT(_xlfn._xlws.FILTER($F$16:$F$23,($F$16:$F$23=AJ$51)*($G$16:$G$23=$N63)))=1,
        ISODD(COUNT(_xlfn._xlws.SORT(_xlfn._xlws.FILTER($G$16:$G$23,($F$16:$F$23=AJ$51)*($G$16:$G$23&lt;=$N63)))))),3,
OR(COUNT(_xlfn._xlws.FILTER($F$16:$F$23,($F$16:$F$23=AJ$51)*($G$16:$G$23=$N63)))=1,
        ISODD(COUNT(_xlfn._xlws.SORT(_xlfn._xlws.FILTER($F$16:$F$23,($G$16:$G$23=$N63)*($F$16:$F$23&lt;=AJ$51)))))),4),
_xlpm.Fundo,$L$8,
_xlpm.Ax,_xlfn.XLOOKUP(TRUE,($O15:AI15&lt;&gt;""),$O$3:AI$3,_xlpm.Fundo,,-1),
_xlpm.Bx,_xlfn.XLOOKUP(TRUE,(AK15:$AZ15&lt;&gt;""),AK$3:$AZ$3,_xlpm.Fundo,,1),
_xlpm.Cx,_xlfn.XLOOKUP(TRUE,($O15:AI15&lt;&gt;""),$O15:AI15,_xlpm.Fundo,,-1),
_xlpm.Dx,_xlfn.XLOOKUP(TRUE,(AK15:$AZ15&lt;&gt;""),AK15:$AZ15,_xlpm.Fundo,,1),
_xlpm.Xx,AJ$3, _xlpm.Yx,PRODUCT(SUM(_xlpm.Dx,-_xlpm.Cx),1/SUM(_xlpm.Bx,-_xlpm.Ax))*SUM(_xlpm.Xx,-_xlpm.Ax)+_xlpm.Cx,
_xlpm.Ay,_xlfn.XLOOKUP(TRUE,(AJ$4:AJ14&lt;&gt;""),$N$4:$N14,_xlpm.Fundo,,-1),
_xlpm.By,_xlfn.XLOOKUP(TRUE,(AJ16:AJ$47&lt;&gt;""),$N16:$N$47,_xlpm.Fundo,,1),
_xlpm.Cy,_xlfn.XLOOKUP(TRUE,(AJ$4:AJ14&lt;&gt;""),AJ$4:AJ14,_xlpm.Fundo,,-1),
_xlpm.Dy,_xlfn.XLOOKUP(TRUE,(AJ16:AJ$47&lt;&gt;""),AJ16:AJ$47,_xlpm.Fundo,,1),
_xlpm.Xy,$N15, _xlpm.Yy,PRODUCT(SUM(_xlpm.Dy,-_xlpm.Cy),1/SUM(_xlpm.By,-_xlpm.Ay))*SUM(_xlpm.Xy,-_xlpm.Ay)+_xlpm.Cy,
_xlfn.IFS(IFERROR(ISODD(_xlpm.Borda),FALSE),_xlpm.Yy,
       IFERROR(ISEVEN(_xlpm.Borda),     FALSE),_xlpm.Yx,
      TRUE,"")))</f>
        <v/>
      </c>
      <c r="AK63" s="120" cm="1">
        <f t="array" ref="AK63">IF(AK15&lt;&gt;"",AK15,
_xlfn.LET(_xlpm.Borda,
_xlfn.IFS(
AND(COUNT(_xlfn._xlws.FILTER($F$3:$F$15,$F$3:$F$15=AK$51))&gt;=2,
    _xlfn.MAXIFS($G$3:$G$15,$F$3:$F$15,AK$51)&gt;=$N63, _xlfn.MINIFS($G$3:$G$15,$F$3:$F$15,AK$51)&lt;=$N63),1,
AND(COUNT(_xlfn._xlws.FILTER($G$3:$G$15,$G$3:$G$15=$N63))&gt;=2,
    _xlfn.MAXIFS($F$3:$F$15,$G$3:$G$15,$N63)&gt;=AK$51, _xlfn.MINIFS($F$3:$F$15,$G$3:$G$15,$N63)&lt;=AK$51),2,
OR(COUNT(_xlfn._xlws.FILTER($F$16:$F$23,($F$16:$F$23=AK$51)*($G$16:$G$23=$N63)))=1,
        ISODD(COUNT(_xlfn._xlws.SORT(_xlfn._xlws.FILTER($G$16:$G$23,($F$16:$F$23=AK$51)*($G$16:$G$23&lt;=$N63)))))),3,
OR(COUNT(_xlfn._xlws.FILTER($F$16:$F$23,($F$16:$F$23=AK$51)*($G$16:$G$23=$N63)))=1,
        ISODD(COUNT(_xlfn._xlws.SORT(_xlfn._xlws.FILTER($F$16:$F$23,($G$16:$G$23=$N63)*($F$16:$F$23&lt;=AK$51)))))),4),
_xlpm.Fundo,$L$8,
_xlpm.Ax,_xlfn.XLOOKUP(TRUE,($O15:AJ15&lt;&gt;""),$O$3:AJ$3,_xlpm.Fundo,,-1),
_xlpm.Bx,_xlfn.XLOOKUP(TRUE,(AL15:$AZ15&lt;&gt;""),AL$3:$AZ$3,_xlpm.Fundo,,1),
_xlpm.Cx,_xlfn.XLOOKUP(TRUE,($O15:AJ15&lt;&gt;""),$O15:AJ15,_xlpm.Fundo,,-1),
_xlpm.Dx,_xlfn.XLOOKUP(TRUE,(AL15:$AZ15&lt;&gt;""),AL15:$AZ15,_xlpm.Fundo,,1),
_xlpm.Xx,AK$3, _xlpm.Yx,PRODUCT(SUM(_xlpm.Dx,-_xlpm.Cx),1/SUM(_xlpm.Bx,-_xlpm.Ax))*SUM(_xlpm.Xx,-_xlpm.Ax)+_xlpm.Cx,
_xlpm.Ay,_xlfn.XLOOKUP(TRUE,(AK$4:AK14&lt;&gt;""),$N$4:$N14,_xlpm.Fundo,,-1),
_xlpm.By,_xlfn.XLOOKUP(TRUE,(AK16:AK$47&lt;&gt;""),$N16:$N$47,_xlpm.Fundo,,1),
_xlpm.Cy,_xlfn.XLOOKUP(TRUE,(AK$4:AK14&lt;&gt;""),AK$4:AK14,_xlpm.Fundo,,-1),
_xlpm.Dy,_xlfn.XLOOKUP(TRUE,(AK16:AK$47&lt;&gt;""),AK16:AK$47,_xlpm.Fundo,,1),
_xlpm.Xy,$N15, _xlpm.Yy,PRODUCT(SUM(_xlpm.Dy,-_xlpm.Cy),1/SUM(_xlpm.By,-_xlpm.Ay))*SUM(_xlpm.Xy,-_xlpm.Ay)+_xlpm.Cy,
_xlfn.IFS(IFERROR(ISODD(_xlpm.Borda),FALSE),_xlpm.Yy,
       IFERROR(ISEVEN(_xlpm.Borda),     FALSE),_xlpm.Yx,
      TRUE,"")))</f>
        <v>0</v>
      </c>
      <c r="AL63" s="120" t="str" cm="1">
        <f t="array" ref="AL63">IF(AL15&lt;&gt;"",AL15,
_xlfn.LET(_xlpm.Borda,
_xlfn.IFS(
AND(COUNT(_xlfn._xlws.FILTER($F$3:$F$15,$F$3:$F$15=AL$51))&gt;=2,
    _xlfn.MAXIFS($G$3:$G$15,$F$3:$F$15,AL$51)&gt;=$N63, _xlfn.MINIFS($G$3:$G$15,$F$3:$F$15,AL$51)&lt;=$N63),1,
AND(COUNT(_xlfn._xlws.FILTER($G$3:$G$15,$G$3:$G$15=$N63))&gt;=2,
    _xlfn.MAXIFS($F$3:$F$15,$G$3:$G$15,$N63)&gt;=AL$51, _xlfn.MINIFS($F$3:$F$15,$G$3:$G$15,$N63)&lt;=AL$51),2,
OR(COUNT(_xlfn._xlws.FILTER($F$16:$F$23,($F$16:$F$23=AL$51)*($G$16:$G$23=$N63)))=1,
        ISODD(COUNT(_xlfn._xlws.SORT(_xlfn._xlws.FILTER($G$16:$G$23,($F$16:$F$23=AL$51)*($G$16:$G$23&lt;=$N63)))))),3,
OR(COUNT(_xlfn._xlws.FILTER($F$16:$F$23,($F$16:$F$23=AL$51)*($G$16:$G$23=$N63)))=1,
        ISODD(COUNT(_xlfn._xlws.SORT(_xlfn._xlws.FILTER($F$16:$F$23,($G$16:$G$23=$N63)*($F$16:$F$23&lt;=AL$51)))))),4),
_xlpm.Fundo,$L$8,
_xlpm.Ax,_xlfn.XLOOKUP(TRUE,($O15:AK15&lt;&gt;""),$O$3:AK$3,_xlpm.Fundo,,-1),
_xlpm.Bx,_xlfn.XLOOKUP(TRUE,(AM15:$AZ15&lt;&gt;""),AM$3:$AZ$3,_xlpm.Fundo,,1),
_xlpm.Cx,_xlfn.XLOOKUP(TRUE,($O15:AK15&lt;&gt;""),$O15:AK15,_xlpm.Fundo,,-1),
_xlpm.Dx,_xlfn.XLOOKUP(TRUE,(AM15:$AZ15&lt;&gt;""),AM15:$AZ15,_xlpm.Fundo,,1),
_xlpm.Xx,AL$3, _xlpm.Yx,PRODUCT(SUM(_xlpm.Dx,-_xlpm.Cx),1/SUM(_xlpm.Bx,-_xlpm.Ax))*SUM(_xlpm.Xx,-_xlpm.Ax)+_xlpm.Cx,
_xlpm.Ay,_xlfn.XLOOKUP(TRUE,(AL$4:AL14&lt;&gt;""),$N$4:$N14,_xlpm.Fundo,,-1),
_xlpm.By,_xlfn.XLOOKUP(TRUE,(AL16:AL$47&lt;&gt;""),$N16:$N$47,_xlpm.Fundo,,1),
_xlpm.Cy,_xlfn.XLOOKUP(TRUE,(AL$4:AL14&lt;&gt;""),AL$4:AL14,_xlpm.Fundo,,-1),
_xlpm.Dy,_xlfn.XLOOKUP(TRUE,(AL16:AL$47&lt;&gt;""),AL16:AL$47,_xlpm.Fundo,,1),
_xlpm.Xy,$N15, _xlpm.Yy,PRODUCT(SUM(_xlpm.Dy,-_xlpm.Cy),1/SUM(_xlpm.By,-_xlpm.Ay))*SUM(_xlpm.Xy,-_xlpm.Ay)+_xlpm.Cy,
_xlfn.IFS(IFERROR(ISODD(_xlpm.Borda),FALSE),_xlpm.Yy,
       IFERROR(ISEVEN(_xlpm.Borda),     FALSE),_xlpm.Yx,
      TRUE,"")))</f>
        <v/>
      </c>
      <c r="AM63" s="120" t="str" cm="1">
        <f t="array" ref="AM63">IF(AM15&lt;&gt;"",AM15,
_xlfn.LET(_xlpm.Borda,
_xlfn.IFS(
AND(COUNT(_xlfn._xlws.FILTER($F$3:$F$15,$F$3:$F$15=AM$51))&gt;=2,
    _xlfn.MAXIFS($G$3:$G$15,$F$3:$F$15,AM$51)&gt;=$N63, _xlfn.MINIFS($G$3:$G$15,$F$3:$F$15,AM$51)&lt;=$N63),1,
AND(COUNT(_xlfn._xlws.FILTER($G$3:$G$15,$G$3:$G$15=$N63))&gt;=2,
    _xlfn.MAXIFS($F$3:$F$15,$G$3:$G$15,$N63)&gt;=AM$51, _xlfn.MINIFS($F$3:$F$15,$G$3:$G$15,$N63)&lt;=AM$51),2,
OR(COUNT(_xlfn._xlws.FILTER($F$16:$F$23,($F$16:$F$23=AM$51)*($G$16:$G$23=$N63)))=1,
        ISODD(COUNT(_xlfn._xlws.SORT(_xlfn._xlws.FILTER($G$16:$G$23,($F$16:$F$23=AM$51)*($G$16:$G$23&lt;=$N63)))))),3,
OR(COUNT(_xlfn._xlws.FILTER($F$16:$F$23,($F$16:$F$23=AM$51)*($G$16:$G$23=$N63)))=1,
        ISODD(COUNT(_xlfn._xlws.SORT(_xlfn._xlws.FILTER($F$16:$F$23,($G$16:$G$23=$N63)*($F$16:$F$23&lt;=AM$51)))))),4),
_xlpm.Fundo,$L$8,
_xlpm.Ax,_xlfn.XLOOKUP(TRUE,($O15:AL15&lt;&gt;""),$O$3:AL$3,_xlpm.Fundo,,-1),
_xlpm.Bx,_xlfn.XLOOKUP(TRUE,(AN15:$AZ15&lt;&gt;""),AN$3:$AZ$3,_xlpm.Fundo,,1),
_xlpm.Cx,_xlfn.XLOOKUP(TRUE,($O15:AL15&lt;&gt;""),$O15:AL15,_xlpm.Fundo,,-1),
_xlpm.Dx,_xlfn.XLOOKUP(TRUE,(AN15:$AZ15&lt;&gt;""),AN15:$AZ15,_xlpm.Fundo,,1),
_xlpm.Xx,AM$3, _xlpm.Yx,PRODUCT(SUM(_xlpm.Dx,-_xlpm.Cx),1/SUM(_xlpm.Bx,-_xlpm.Ax))*SUM(_xlpm.Xx,-_xlpm.Ax)+_xlpm.Cx,
_xlpm.Ay,_xlfn.XLOOKUP(TRUE,(AM$4:AM14&lt;&gt;""),$N$4:$N14,_xlpm.Fundo,,-1),
_xlpm.By,_xlfn.XLOOKUP(TRUE,(AM16:AM$47&lt;&gt;""),$N16:$N$47,_xlpm.Fundo,,1),
_xlpm.Cy,_xlfn.XLOOKUP(TRUE,(AM$4:AM14&lt;&gt;""),AM$4:AM14,_xlpm.Fundo,,-1),
_xlpm.Dy,_xlfn.XLOOKUP(TRUE,(AM16:AM$47&lt;&gt;""),AM16:AM$47,_xlpm.Fundo,,1),
_xlpm.Xy,$N15, _xlpm.Yy,PRODUCT(SUM(_xlpm.Dy,-_xlpm.Cy),1/SUM(_xlpm.By,-_xlpm.Ay))*SUM(_xlpm.Xy,-_xlpm.Ay)+_xlpm.Cy,
_xlfn.IFS(IFERROR(ISODD(_xlpm.Borda),FALSE),_xlpm.Yy,
       IFERROR(ISEVEN(_xlpm.Borda),     FALSE),_xlpm.Yx,
      TRUE,"")))</f>
        <v/>
      </c>
      <c r="AN63" s="120" t="str" cm="1">
        <f t="array" ref="AN63">IF(AN15&lt;&gt;"",AN15,
_xlfn.LET(_xlpm.Borda,
_xlfn.IFS(
AND(COUNT(_xlfn._xlws.FILTER($F$3:$F$15,$F$3:$F$15=AN$51))&gt;=2,
    _xlfn.MAXIFS($G$3:$G$15,$F$3:$F$15,AN$51)&gt;=$N63, _xlfn.MINIFS($G$3:$G$15,$F$3:$F$15,AN$51)&lt;=$N63),1,
AND(COUNT(_xlfn._xlws.FILTER($G$3:$G$15,$G$3:$G$15=$N63))&gt;=2,
    _xlfn.MAXIFS($F$3:$F$15,$G$3:$G$15,$N63)&gt;=AN$51, _xlfn.MINIFS($F$3:$F$15,$G$3:$G$15,$N63)&lt;=AN$51),2,
OR(COUNT(_xlfn._xlws.FILTER($F$16:$F$23,($F$16:$F$23=AN$51)*($G$16:$G$23=$N63)))=1,
        ISODD(COUNT(_xlfn._xlws.SORT(_xlfn._xlws.FILTER($G$16:$G$23,($F$16:$F$23=AN$51)*($G$16:$G$23&lt;=$N63)))))),3,
OR(COUNT(_xlfn._xlws.FILTER($F$16:$F$23,($F$16:$F$23=AN$51)*($G$16:$G$23=$N63)))=1,
        ISODD(COUNT(_xlfn._xlws.SORT(_xlfn._xlws.FILTER($F$16:$F$23,($G$16:$G$23=$N63)*($F$16:$F$23&lt;=AN$51)))))),4),
_xlpm.Fundo,$L$8,
_xlpm.Ax,_xlfn.XLOOKUP(TRUE,($O15:AM15&lt;&gt;""),$O$3:AM$3,_xlpm.Fundo,,-1),
_xlpm.Bx,_xlfn.XLOOKUP(TRUE,(AO15:$AZ15&lt;&gt;""),AO$3:$AZ$3,_xlpm.Fundo,,1),
_xlpm.Cx,_xlfn.XLOOKUP(TRUE,($O15:AM15&lt;&gt;""),$O15:AM15,_xlpm.Fundo,,-1),
_xlpm.Dx,_xlfn.XLOOKUP(TRUE,(AO15:$AZ15&lt;&gt;""),AO15:$AZ15,_xlpm.Fundo,,1),
_xlpm.Xx,AN$3, _xlpm.Yx,PRODUCT(SUM(_xlpm.Dx,-_xlpm.Cx),1/SUM(_xlpm.Bx,-_xlpm.Ax))*SUM(_xlpm.Xx,-_xlpm.Ax)+_xlpm.Cx,
_xlpm.Ay,_xlfn.XLOOKUP(TRUE,(AN$4:AN14&lt;&gt;""),$N$4:$N14,_xlpm.Fundo,,-1),
_xlpm.By,_xlfn.XLOOKUP(TRUE,(AN16:AN$47&lt;&gt;""),$N16:$N$47,_xlpm.Fundo,,1),
_xlpm.Cy,_xlfn.XLOOKUP(TRUE,(AN$4:AN14&lt;&gt;""),AN$4:AN14,_xlpm.Fundo,,-1),
_xlpm.Dy,_xlfn.XLOOKUP(TRUE,(AN16:AN$47&lt;&gt;""),AN16:AN$47,_xlpm.Fundo,,1),
_xlpm.Xy,$N15, _xlpm.Yy,PRODUCT(SUM(_xlpm.Dy,-_xlpm.Cy),1/SUM(_xlpm.By,-_xlpm.Ay))*SUM(_xlpm.Xy,-_xlpm.Ay)+_xlpm.Cy,
_xlfn.IFS(IFERROR(ISODD(_xlpm.Borda),FALSE),_xlpm.Yy,
       IFERROR(ISEVEN(_xlpm.Borda),     FALSE),_xlpm.Yx,
      TRUE,"")))</f>
        <v/>
      </c>
      <c r="AO63" s="120" t="str" cm="1">
        <f t="array" ref="AO63">IF(AO15&lt;&gt;"",AO15,
_xlfn.LET(_xlpm.Borda,
_xlfn.IFS(
AND(COUNT(_xlfn._xlws.FILTER($F$3:$F$15,$F$3:$F$15=AO$51))&gt;=2,
    _xlfn.MAXIFS($G$3:$G$15,$F$3:$F$15,AO$51)&gt;=$N63, _xlfn.MINIFS($G$3:$G$15,$F$3:$F$15,AO$51)&lt;=$N63),1,
AND(COUNT(_xlfn._xlws.FILTER($G$3:$G$15,$G$3:$G$15=$N63))&gt;=2,
    _xlfn.MAXIFS($F$3:$F$15,$G$3:$G$15,$N63)&gt;=AO$51, _xlfn.MINIFS($F$3:$F$15,$G$3:$G$15,$N63)&lt;=AO$51),2,
OR(COUNT(_xlfn._xlws.FILTER($F$16:$F$23,($F$16:$F$23=AO$51)*($G$16:$G$23=$N63)))=1,
        ISODD(COUNT(_xlfn._xlws.SORT(_xlfn._xlws.FILTER($G$16:$G$23,($F$16:$F$23=AO$51)*($G$16:$G$23&lt;=$N63)))))),3,
OR(COUNT(_xlfn._xlws.FILTER($F$16:$F$23,($F$16:$F$23=AO$51)*($G$16:$G$23=$N63)))=1,
        ISODD(COUNT(_xlfn._xlws.SORT(_xlfn._xlws.FILTER($F$16:$F$23,($G$16:$G$23=$N63)*($F$16:$F$23&lt;=AO$51)))))),4),
_xlpm.Fundo,$L$8,
_xlpm.Ax,_xlfn.XLOOKUP(TRUE,($O15:AN15&lt;&gt;""),$O$3:AN$3,_xlpm.Fundo,,-1),
_xlpm.Bx,_xlfn.XLOOKUP(TRUE,(AP15:$AZ15&lt;&gt;""),AP$3:$AZ$3,_xlpm.Fundo,,1),
_xlpm.Cx,_xlfn.XLOOKUP(TRUE,($O15:AN15&lt;&gt;""),$O15:AN15,_xlpm.Fundo,,-1),
_xlpm.Dx,_xlfn.XLOOKUP(TRUE,(AP15:$AZ15&lt;&gt;""),AP15:$AZ15,_xlpm.Fundo,,1),
_xlpm.Xx,AO$3, _xlpm.Yx,PRODUCT(SUM(_xlpm.Dx,-_xlpm.Cx),1/SUM(_xlpm.Bx,-_xlpm.Ax))*SUM(_xlpm.Xx,-_xlpm.Ax)+_xlpm.Cx,
_xlpm.Ay,_xlfn.XLOOKUP(TRUE,(AO$4:AO14&lt;&gt;""),$N$4:$N14,_xlpm.Fundo,,-1),
_xlpm.By,_xlfn.XLOOKUP(TRUE,(AO16:AO$47&lt;&gt;""),$N16:$N$47,_xlpm.Fundo,,1),
_xlpm.Cy,_xlfn.XLOOKUP(TRUE,(AO$4:AO14&lt;&gt;""),AO$4:AO14,_xlpm.Fundo,,-1),
_xlpm.Dy,_xlfn.XLOOKUP(TRUE,(AO16:AO$47&lt;&gt;""),AO16:AO$47,_xlpm.Fundo,,1),
_xlpm.Xy,$N15, _xlpm.Yy,PRODUCT(SUM(_xlpm.Dy,-_xlpm.Cy),1/SUM(_xlpm.By,-_xlpm.Ay))*SUM(_xlpm.Xy,-_xlpm.Ay)+_xlpm.Cy,
_xlfn.IFS(IFERROR(ISODD(_xlpm.Borda),FALSE),_xlpm.Yy,
       IFERROR(ISEVEN(_xlpm.Borda),     FALSE),_xlpm.Yx,
      TRUE,"")))</f>
        <v/>
      </c>
      <c r="AP63" s="120" cm="1">
        <f t="array" ref="AP63">IF(AP15&lt;&gt;"",AP15,
_xlfn.LET(_xlpm.Borda,
_xlfn.IFS(
AND(COUNT(_xlfn._xlws.FILTER($F$3:$F$15,$F$3:$F$15=AP$51))&gt;=2,
    _xlfn.MAXIFS($G$3:$G$15,$F$3:$F$15,AP$51)&gt;=$N63, _xlfn.MINIFS($G$3:$G$15,$F$3:$F$15,AP$51)&lt;=$N63),1,
AND(COUNT(_xlfn._xlws.FILTER($G$3:$G$15,$G$3:$G$15=$N63))&gt;=2,
    _xlfn.MAXIFS($F$3:$F$15,$G$3:$G$15,$N63)&gt;=AP$51, _xlfn.MINIFS($F$3:$F$15,$G$3:$G$15,$N63)&lt;=AP$51),2,
OR(COUNT(_xlfn._xlws.FILTER($F$16:$F$23,($F$16:$F$23=AP$51)*($G$16:$G$23=$N63)))=1,
        ISODD(COUNT(_xlfn._xlws.SORT(_xlfn._xlws.FILTER($G$16:$G$23,($F$16:$F$23=AP$51)*($G$16:$G$23&lt;=$N63)))))),3,
OR(COUNT(_xlfn._xlws.FILTER($F$16:$F$23,($F$16:$F$23=AP$51)*($G$16:$G$23=$N63)))=1,
        ISODD(COUNT(_xlfn._xlws.SORT(_xlfn._xlws.FILTER($F$16:$F$23,($G$16:$G$23=$N63)*($F$16:$F$23&lt;=AP$51)))))),4),
_xlpm.Fundo,$L$8,
_xlpm.Ax,_xlfn.XLOOKUP(TRUE,($O15:AO15&lt;&gt;""),$O$3:AO$3,_xlpm.Fundo,,-1),
_xlpm.Bx,_xlfn.XLOOKUP(TRUE,(AQ15:$AZ15&lt;&gt;""),AQ$3:$AZ$3,_xlpm.Fundo,,1),
_xlpm.Cx,_xlfn.XLOOKUP(TRUE,($O15:AO15&lt;&gt;""),$O15:AO15,_xlpm.Fundo,,-1),
_xlpm.Dx,_xlfn.XLOOKUP(TRUE,(AQ15:$AZ15&lt;&gt;""),AQ15:$AZ15,_xlpm.Fundo,,1),
_xlpm.Xx,AP$3, _xlpm.Yx,PRODUCT(SUM(_xlpm.Dx,-_xlpm.Cx),1/SUM(_xlpm.Bx,-_xlpm.Ax))*SUM(_xlpm.Xx,-_xlpm.Ax)+_xlpm.Cx,
_xlpm.Ay,_xlfn.XLOOKUP(TRUE,(AP$4:AP14&lt;&gt;""),$N$4:$N14,_xlpm.Fundo,,-1),
_xlpm.By,_xlfn.XLOOKUP(TRUE,(AP16:AP$47&lt;&gt;""),$N16:$N$47,_xlpm.Fundo,,1),
_xlpm.Cy,_xlfn.XLOOKUP(TRUE,(AP$4:AP14&lt;&gt;""),AP$4:AP14,_xlpm.Fundo,,-1),
_xlpm.Dy,_xlfn.XLOOKUP(TRUE,(AP16:AP$47&lt;&gt;""),AP16:AP$47,_xlpm.Fundo,,1),
_xlpm.Xy,$N15, _xlpm.Yy,PRODUCT(SUM(_xlpm.Dy,-_xlpm.Cy),1/SUM(_xlpm.By,-_xlpm.Ay))*SUM(_xlpm.Xy,-_xlpm.Ay)+_xlpm.Cy,
_xlfn.IFS(IFERROR(ISODD(_xlpm.Borda),FALSE),_xlpm.Yy,
       IFERROR(ISEVEN(_xlpm.Borda),     FALSE),_xlpm.Yx,
      TRUE,"")))</f>
        <v>1.9</v>
      </c>
      <c r="AQ63" s="120" t="str" cm="1">
        <f t="array" ref="AQ63">IF(AQ15&lt;&gt;"",AQ15,
_xlfn.LET(_xlpm.Borda,
_xlfn.IFS(
AND(COUNT(_xlfn._xlws.FILTER($F$3:$F$15,$F$3:$F$15=AQ$51))&gt;=2,
    _xlfn.MAXIFS($G$3:$G$15,$F$3:$F$15,AQ$51)&gt;=$N63, _xlfn.MINIFS($G$3:$G$15,$F$3:$F$15,AQ$51)&lt;=$N63),1,
AND(COUNT(_xlfn._xlws.FILTER($G$3:$G$15,$G$3:$G$15=$N63))&gt;=2,
    _xlfn.MAXIFS($F$3:$F$15,$G$3:$G$15,$N63)&gt;=AQ$51, _xlfn.MINIFS($F$3:$F$15,$G$3:$G$15,$N63)&lt;=AQ$51),2,
OR(COUNT(_xlfn._xlws.FILTER($F$16:$F$23,($F$16:$F$23=AQ$51)*($G$16:$G$23=$N63)))=1,
        ISODD(COUNT(_xlfn._xlws.SORT(_xlfn._xlws.FILTER($G$16:$G$23,($F$16:$F$23=AQ$51)*($G$16:$G$23&lt;=$N63)))))),3,
OR(COUNT(_xlfn._xlws.FILTER($F$16:$F$23,($F$16:$F$23=AQ$51)*($G$16:$G$23=$N63)))=1,
        ISODD(COUNT(_xlfn._xlws.SORT(_xlfn._xlws.FILTER($F$16:$F$23,($G$16:$G$23=$N63)*($F$16:$F$23&lt;=AQ$51)))))),4),
_xlpm.Fundo,$L$8,
_xlpm.Ax,_xlfn.XLOOKUP(TRUE,($O15:AP15&lt;&gt;""),$O$3:AP$3,_xlpm.Fundo,,-1),
_xlpm.Bx,_xlfn.XLOOKUP(TRUE,(AR15:$AZ15&lt;&gt;""),AR$3:$AZ$3,_xlpm.Fundo,,1),
_xlpm.Cx,_xlfn.XLOOKUP(TRUE,($O15:AP15&lt;&gt;""),$O15:AP15,_xlpm.Fundo,,-1),
_xlpm.Dx,_xlfn.XLOOKUP(TRUE,(AR15:$AZ15&lt;&gt;""),AR15:$AZ15,_xlpm.Fundo,,1),
_xlpm.Xx,AQ$3, _xlpm.Yx,PRODUCT(SUM(_xlpm.Dx,-_xlpm.Cx),1/SUM(_xlpm.Bx,-_xlpm.Ax))*SUM(_xlpm.Xx,-_xlpm.Ax)+_xlpm.Cx,
_xlpm.Ay,_xlfn.XLOOKUP(TRUE,(AQ$4:AQ14&lt;&gt;""),$N$4:$N14,_xlpm.Fundo,,-1),
_xlpm.By,_xlfn.XLOOKUP(TRUE,(AQ16:AQ$47&lt;&gt;""),$N16:$N$47,_xlpm.Fundo,,1),
_xlpm.Cy,_xlfn.XLOOKUP(TRUE,(AQ$4:AQ14&lt;&gt;""),AQ$4:AQ14,_xlpm.Fundo,,-1),
_xlpm.Dy,_xlfn.XLOOKUP(TRUE,(AQ16:AQ$47&lt;&gt;""),AQ16:AQ$47,_xlpm.Fundo,,1),
_xlpm.Xy,$N15, _xlpm.Yy,PRODUCT(SUM(_xlpm.Dy,-_xlpm.Cy),1/SUM(_xlpm.By,-_xlpm.Ay))*SUM(_xlpm.Xy,-_xlpm.Ay)+_xlpm.Cy,
_xlfn.IFS(IFERROR(ISODD(_xlpm.Borda),FALSE),_xlpm.Yy,
       IFERROR(ISEVEN(_xlpm.Borda),     FALSE),_xlpm.Yx,
      TRUE,"")))</f>
        <v/>
      </c>
      <c r="AR63" s="120" cm="1">
        <f t="array" ref="AR63">IF(AR15&lt;&gt;"",AR15,
_xlfn.LET(_xlpm.Borda,
_xlfn.IFS(
AND(COUNT(_xlfn._xlws.FILTER($F$3:$F$15,$F$3:$F$15=AR$51))&gt;=2,
    _xlfn.MAXIFS($G$3:$G$15,$F$3:$F$15,AR$51)&gt;=$N63, _xlfn.MINIFS($G$3:$G$15,$F$3:$F$15,AR$51)&lt;=$N63),1,
AND(COUNT(_xlfn._xlws.FILTER($G$3:$G$15,$G$3:$G$15=$N63))&gt;=2,
    _xlfn.MAXIFS($F$3:$F$15,$G$3:$G$15,$N63)&gt;=AR$51, _xlfn.MINIFS($F$3:$F$15,$G$3:$G$15,$N63)&lt;=AR$51),2,
OR(COUNT(_xlfn._xlws.FILTER($F$16:$F$23,($F$16:$F$23=AR$51)*($G$16:$G$23=$N63)))=1,
        ISODD(COUNT(_xlfn._xlws.SORT(_xlfn._xlws.FILTER($G$16:$G$23,($F$16:$F$23=AR$51)*($G$16:$G$23&lt;=$N63)))))),3,
OR(COUNT(_xlfn._xlws.FILTER($F$16:$F$23,($F$16:$F$23=AR$51)*($G$16:$G$23=$N63)))=1,
        ISODD(COUNT(_xlfn._xlws.SORT(_xlfn._xlws.FILTER($F$16:$F$23,($G$16:$G$23=$N63)*($F$16:$F$23&lt;=AR$51)))))),4),
_xlpm.Fundo,$L$8,
_xlpm.Ax,_xlfn.XLOOKUP(TRUE,($O15:AQ15&lt;&gt;""),$O$3:AQ$3,_xlpm.Fundo,,-1),
_xlpm.Bx,_xlfn.XLOOKUP(TRUE,(AS15:$AZ15&lt;&gt;""),AS$3:$AZ$3,_xlpm.Fundo,,1),
_xlpm.Cx,_xlfn.XLOOKUP(TRUE,($O15:AQ15&lt;&gt;""),$O15:AQ15,_xlpm.Fundo,,-1),
_xlpm.Dx,_xlfn.XLOOKUP(TRUE,(AS15:$AZ15&lt;&gt;""),AS15:$AZ15,_xlpm.Fundo,,1),
_xlpm.Xx,AR$3, _xlpm.Yx,PRODUCT(SUM(_xlpm.Dx,-_xlpm.Cx),1/SUM(_xlpm.Bx,-_xlpm.Ax))*SUM(_xlpm.Xx,-_xlpm.Ax)+_xlpm.Cx,
_xlpm.Ay,_xlfn.XLOOKUP(TRUE,(AR$4:AR14&lt;&gt;""),$N$4:$N14,_xlpm.Fundo,,-1),
_xlpm.By,_xlfn.XLOOKUP(TRUE,(AR16:AR$47&lt;&gt;""),$N16:$N$47,_xlpm.Fundo,,1),
_xlpm.Cy,_xlfn.XLOOKUP(TRUE,(AR$4:AR14&lt;&gt;""),AR$4:AR14,_xlpm.Fundo,,-1),
_xlpm.Dy,_xlfn.XLOOKUP(TRUE,(AR16:AR$47&lt;&gt;""),AR16:AR$47,_xlpm.Fundo,,1),
_xlpm.Xy,$N15, _xlpm.Yy,PRODUCT(SUM(_xlpm.Dy,-_xlpm.Cy),1/SUM(_xlpm.By,-_xlpm.Ay))*SUM(_xlpm.Xy,-_xlpm.Ay)+_xlpm.Cy,
_xlfn.IFS(IFERROR(ISODD(_xlpm.Borda),FALSE),_xlpm.Yy,
       IFERROR(ISEVEN(_xlpm.Borda),     FALSE),_xlpm.Yx,
      TRUE,"")))</f>
        <v>2.4</v>
      </c>
      <c r="AS63" s="120" cm="1">
        <f t="array" ref="AS63">IF(AS15&lt;&gt;"",AS15,
_xlfn.LET(_xlpm.Borda,
_xlfn.IFS(
AND(COUNT(_xlfn._xlws.FILTER($F$3:$F$15,$F$3:$F$15=AS$51))&gt;=2,
    _xlfn.MAXIFS($G$3:$G$15,$F$3:$F$15,AS$51)&gt;=$N63, _xlfn.MINIFS($G$3:$G$15,$F$3:$F$15,AS$51)&lt;=$N63),1,
AND(COUNT(_xlfn._xlws.FILTER($G$3:$G$15,$G$3:$G$15=$N63))&gt;=2,
    _xlfn.MAXIFS($F$3:$F$15,$G$3:$G$15,$N63)&gt;=AS$51, _xlfn.MINIFS($F$3:$F$15,$G$3:$G$15,$N63)&lt;=AS$51),2,
OR(COUNT(_xlfn._xlws.FILTER($F$16:$F$23,($F$16:$F$23=AS$51)*($G$16:$G$23=$N63)))=1,
        ISODD(COUNT(_xlfn._xlws.SORT(_xlfn._xlws.FILTER($G$16:$G$23,($F$16:$F$23=AS$51)*($G$16:$G$23&lt;=$N63)))))),3,
OR(COUNT(_xlfn._xlws.FILTER($F$16:$F$23,($F$16:$F$23=AS$51)*($G$16:$G$23=$N63)))=1,
        ISODD(COUNT(_xlfn._xlws.SORT(_xlfn._xlws.FILTER($F$16:$F$23,($G$16:$G$23=$N63)*($F$16:$F$23&lt;=AS$51)))))),4),
_xlpm.Fundo,$L$8,
_xlpm.Ax,_xlfn.XLOOKUP(TRUE,($O15:AR15&lt;&gt;""),$O$3:AR$3,_xlpm.Fundo,,-1),
_xlpm.Bx,_xlfn.XLOOKUP(TRUE,(AT15:$AZ15&lt;&gt;""),AT$3:$AZ$3,_xlpm.Fundo,,1),
_xlpm.Cx,_xlfn.XLOOKUP(TRUE,($O15:AR15&lt;&gt;""),$O15:AR15,_xlpm.Fundo,,-1),
_xlpm.Dx,_xlfn.XLOOKUP(TRUE,(AT15:$AZ15&lt;&gt;""),AT15:$AZ15,_xlpm.Fundo,,1),
_xlpm.Xx,AS$3, _xlpm.Yx,PRODUCT(SUM(_xlpm.Dx,-_xlpm.Cx),1/SUM(_xlpm.Bx,-_xlpm.Ax))*SUM(_xlpm.Xx,-_xlpm.Ax)+_xlpm.Cx,
_xlpm.Ay,_xlfn.XLOOKUP(TRUE,(AS$4:AS14&lt;&gt;""),$N$4:$N14,_xlpm.Fundo,,-1),
_xlpm.By,_xlfn.XLOOKUP(TRUE,(AS16:AS$47&lt;&gt;""),$N16:$N$47,_xlpm.Fundo,,1),
_xlpm.Cy,_xlfn.XLOOKUP(TRUE,(AS$4:AS14&lt;&gt;""),AS$4:AS14,_xlpm.Fundo,,-1),
_xlpm.Dy,_xlfn.XLOOKUP(TRUE,(AS16:AS$47&lt;&gt;""),AS16:AS$47,_xlpm.Fundo,,1),
_xlpm.Xy,$N15, _xlpm.Yy,PRODUCT(SUM(_xlpm.Dy,-_xlpm.Cy),1/SUM(_xlpm.By,-_xlpm.Ay))*SUM(_xlpm.Xy,-_xlpm.Ay)+_xlpm.Cy,
_xlfn.IFS(IFERROR(ISODD(_xlpm.Borda),FALSE),_xlpm.Yy,
       IFERROR(ISEVEN(_xlpm.Borda),     FALSE),_xlpm.Yx,
      TRUE,"")))</f>
        <v>1.4</v>
      </c>
      <c r="AT63" s="120" t="str" cm="1">
        <f t="array" ref="AT63">IF(AT15&lt;&gt;"",AT15,
_xlfn.LET(_xlpm.Borda,
_xlfn.IFS(
AND(COUNT(_xlfn._xlws.FILTER($F$3:$F$15,$F$3:$F$15=AT$51))&gt;=2,
    _xlfn.MAXIFS($G$3:$G$15,$F$3:$F$15,AT$51)&gt;=$N63, _xlfn.MINIFS($G$3:$G$15,$F$3:$F$15,AT$51)&lt;=$N63),1,
AND(COUNT(_xlfn._xlws.FILTER($G$3:$G$15,$G$3:$G$15=$N63))&gt;=2,
    _xlfn.MAXIFS($F$3:$F$15,$G$3:$G$15,$N63)&gt;=AT$51, _xlfn.MINIFS($F$3:$F$15,$G$3:$G$15,$N63)&lt;=AT$51),2,
OR(COUNT(_xlfn._xlws.FILTER($F$16:$F$23,($F$16:$F$23=AT$51)*($G$16:$G$23=$N63)))=1,
        ISODD(COUNT(_xlfn._xlws.SORT(_xlfn._xlws.FILTER($G$16:$G$23,($F$16:$F$23=AT$51)*($G$16:$G$23&lt;=$N63)))))),3,
OR(COUNT(_xlfn._xlws.FILTER($F$16:$F$23,($F$16:$F$23=AT$51)*($G$16:$G$23=$N63)))=1,
        ISODD(COUNT(_xlfn._xlws.SORT(_xlfn._xlws.FILTER($F$16:$F$23,($G$16:$G$23=$N63)*($F$16:$F$23&lt;=AT$51)))))),4),
_xlpm.Fundo,$L$8,
_xlpm.Ax,_xlfn.XLOOKUP(TRUE,($O15:AS15&lt;&gt;""),$O$3:AS$3,_xlpm.Fundo,,-1),
_xlpm.Bx,_xlfn.XLOOKUP(TRUE,(AZ15:$AZ15&lt;&gt;""),AZ$3:$AZ$3,_xlpm.Fundo,,1),
_xlpm.Cx,_xlfn.XLOOKUP(TRUE,($O15:AS15&lt;&gt;""),$O15:AS15,_xlpm.Fundo,,-1),
_xlpm.Dx,_xlfn.XLOOKUP(TRUE,(AZ15:$AZ15&lt;&gt;""),AZ15:$AZ15,_xlpm.Fundo,,1),
_xlpm.Xx,AT$3, _xlpm.Yx,PRODUCT(SUM(_xlpm.Dx,-_xlpm.Cx),1/SUM(_xlpm.Bx,-_xlpm.Ax))*SUM(_xlpm.Xx,-_xlpm.Ax)+_xlpm.Cx,
_xlpm.Ay,_xlfn.XLOOKUP(TRUE,(AT$4:AT14&lt;&gt;""),$N$4:$N14,_xlpm.Fundo,,-1),
_xlpm.By,_xlfn.XLOOKUP(TRUE,(AT16:AT$47&lt;&gt;""),$N16:$N$47,_xlpm.Fundo,,1),
_xlpm.Cy,_xlfn.XLOOKUP(TRUE,(AT$4:AT14&lt;&gt;""),AT$4:AT14,_xlpm.Fundo,,-1),
_xlpm.Dy,_xlfn.XLOOKUP(TRUE,(AT16:AT$47&lt;&gt;""),AT16:AT$47,_xlpm.Fundo,,1),
_xlpm.Xy,$N15, _xlpm.Yy,PRODUCT(SUM(_xlpm.Dy,-_xlpm.Cy),1/SUM(_xlpm.By,-_xlpm.Ay))*SUM(_xlpm.Xy,-_xlpm.Ay)+_xlpm.Cy,
_xlfn.IFS(IFERROR(ISODD(_xlpm.Borda),FALSE),_xlpm.Yy,
       IFERROR(ISEVEN(_xlpm.Borda),     FALSE),_xlpm.Yx,
      TRUE,"")))</f>
        <v/>
      </c>
      <c r="AU63" s="120" cm="1">
        <f t="array" ref="AU63">IF(AU15&lt;&gt;"",AU15,
_xlfn.LET(_xlpm.Borda,
_xlfn.IFS(
AND(COUNT(_xlfn._xlws.FILTER($F$3:$F$15,$F$3:$F$15=AU$51))&gt;=2,
    _xlfn.MAXIFS($G$3:$G$15,$F$3:$F$15,AU$51)&gt;=$N63, _xlfn.MINIFS($G$3:$G$15,$F$3:$F$15,AU$51)&lt;=$N63),1,
AND(COUNT(_xlfn._xlws.FILTER($G$3:$G$15,$G$3:$G$15=$N63))&gt;=2,
    _xlfn.MAXIFS($F$3:$F$15,$G$3:$G$15,$N63)&gt;=AU$51, _xlfn.MINIFS($F$3:$F$15,$G$3:$G$15,$N63)&lt;=AU$51),2,
OR(COUNT(_xlfn._xlws.FILTER($F$16:$F$23,($F$16:$F$23=AU$51)*($G$16:$G$23=$N63)))=1,
        ISODD(COUNT(_xlfn._xlws.SORT(_xlfn._xlws.FILTER($G$16:$G$23,($F$16:$F$23=AU$51)*($G$16:$G$23&lt;=$N63)))))),3,
OR(COUNT(_xlfn._xlws.FILTER($F$16:$F$23,($F$16:$F$23=AU$51)*($G$16:$G$23=$N63)))=1,
        ISODD(COUNT(_xlfn._xlws.SORT(_xlfn._xlws.FILTER($F$16:$F$23,($G$16:$G$23=$N63)*($F$16:$F$23&lt;=AU$51)))))),4),
_xlpm.Fundo,$L$8,
_xlpm.Ax,_xlfn.XLOOKUP(TRUE,($O15:AT15&lt;&gt;""),$O$3:AT$3,_xlpm.Fundo,,-1),
_xlpm.Bx,_xlfn.XLOOKUP(TRUE,($AZ15:BA15&lt;&gt;""),$AZ$3:BA$3,_xlpm.Fundo,,1),
_xlpm.Cx,_xlfn.XLOOKUP(TRUE,($O15:AT15&lt;&gt;""),$O15:AT15,_xlpm.Fundo,,-1),
_xlpm.Dx,_xlfn.XLOOKUP(TRUE,($AZ15:BA15&lt;&gt;""),$AZ15:BA15,_xlpm.Fundo,,1),
_xlpm.Xx,AU$3, _xlpm.Yx,PRODUCT(SUM(_xlpm.Dx,-_xlpm.Cx),1/SUM(_xlpm.Bx,-_xlpm.Ax))*SUM(_xlpm.Xx,-_xlpm.Ax)+_xlpm.Cx,
_xlpm.Ay,_xlfn.XLOOKUP(TRUE,(AU$4:AU14&lt;&gt;""),$N$4:$N14,_xlpm.Fundo,,-1),
_xlpm.By,_xlfn.XLOOKUP(TRUE,(AU16:AU$47&lt;&gt;""),$N16:$N$47,_xlpm.Fundo,,1),
_xlpm.Cy,_xlfn.XLOOKUP(TRUE,(AU$4:AU14&lt;&gt;""),AU$4:AU14,_xlpm.Fundo,,-1),
_xlpm.Dy,_xlfn.XLOOKUP(TRUE,(AU16:AU$47&lt;&gt;""),AU16:AU$47,_xlpm.Fundo,,1),
_xlpm.Xy,$N15, _xlpm.Yy,PRODUCT(SUM(_xlpm.Dy,-_xlpm.Cy),1/SUM(_xlpm.By,-_xlpm.Ay))*SUM(_xlpm.Xy,-_xlpm.Ay)+_xlpm.Cy,
_xlfn.IFS(IFERROR(ISODD(_xlpm.Borda),FALSE),_xlpm.Yy,
       IFERROR(ISEVEN(_xlpm.Borda),     FALSE),_xlpm.Yx,
      TRUE,"")))</f>
        <v>0</v>
      </c>
      <c r="AV63" s="120" cm="1">
        <f t="array" ref="AV63">IF(AV15&lt;&gt;"",AV15,
_xlfn.LET(_xlpm.Borda,
_xlfn.IFS(
AND(COUNT(_xlfn._xlws.FILTER($F$3:$F$15,$F$3:$F$15=AV$51))&gt;=2,
    _xlfn.MAXIFS($G$3:$G$15,$F$3:$F$15,AV$51)&gt;=$N63, _xlfn.MINIFS($G$3:$G$15,$F$3:$F$15,AV$51)&lt;=$N63),1,
AND(COUNT(_xlfn._xlws.FILTER($G$3:$G$15,$G$3:$G$15=$N63))&gt;=2,
    _xlfn.MAXIFS($F$3:$F$15,$G$3:$G$15,$N63)&gt;=AV$51, _xlfn.MINIFS($F$3:$F$15,$G$3:$G$15,$N63)&lt;=AV$51),2,
OR(COUNT(_xlfn._xlws.FILTER($F$16:$F$23,($F$16:$F$23=AV$51)*($G$16:$G$23=$N63)))=1,
        ISODD(COUNT(_xlfn._xlws.SORT(_xlfn._xlws.FILTER($G$16:$G$23,($F$16:$F$23=AV$51)*($G$16:$G$23&lt;=$N63)))))),3,
OR(COUNT(_xlfn._xlws.FILTER($F$16:$F$23,($F$16:$F$23=AV$51)*($G$16:$G$23=$N63)))=1,
        ISODD(COUNT(_xlfn._xlws.SORT(_xlfn._xlws.FILTER($F$16:$F$23,($G$16:$G$23=$N63)*($F$16:$F$23&lt;=AV$51)))))),4),
_xlpm.Fundo,$L$8,
_xlpm.Ax,_xlfn.XLOOKUP(TRUE,($O15:AU15&lt;&gt;""),$O$3:AU$3,_xlpm.Fundo,,-1),
_xlpm.Bx,_xlfn.XLOOKUP(TRUE,($AZ15:BB15&lt;&gt;""),$AZ$3:BB$3,_xlpm.Fundo,,1),
_xlpm.Cx,_xlfn.XLOOKUP(TRUE,($O15:AU15&lt;&gt;""),$O15:AU15,_xlpm.Fundo,,-1),
_xlpm.Dx,_xlfn.XLOOKUP(TRUE,($AZ15:BB15&lt;&gt;""),$AZ15:BB15,_xlpm.Fundo,,1),
_xlpm.Xx,AV$3, _xlpm.Yx,PRODUCT(SUM(_xlpm.Dx,-_xlpm.Cx),1/SUM(_xlpm.Bx,-_xlpm.Ax))*SUM(_xlpm.Xx,-_xlpm.Ax)+_xlpm.Cx,
_xlpm.Ay,_xlfn.XLOOKUP(TRUE,(AV$4:AV14&lt;&gt;""),$N$4:$N14,_xlpm.Fundo,,-1),
_xlpm.By,_xlfn.XLOOKUP(TRUE,(AV16:AV$47&lt;&gt;""),$N16:$N$47,_xlpm.Fundo,,1),
_xlpm.Cy,_xlfn.XLOOKUP(TRUE,(AV$4:AV14&lt;&gt;""),AV$4:AV14,_xlpm.Fundo,,-1),
_xlpm.Dy,_xlfn.XLOOKUP(TRUE,(AV16:AV$47&lt;&gt;""),AV16:AV$47,_xlpm.Fundo,,1),
_xlpm.Xy,$N15, _xlpm.Yy,PRODUCT(SUM(_xlpm.Dy,-_xlpm.Cy),1/SUM(_xlpm.By,-_xlpm.Ay))*SUM(_xlpm.Xy,-_xlpm.Ay)+_xlpm.Cy,
_xlfn.IFS(IFERROR(ISODD(_xlpm.Borda),FALSE),_xlpm.Yy,
       IFERROR(ISEVEN(_xlpm.Borda),     FALSE),_xlpm.Yx,
      TRUE,"")))</f>
        <v>-9</v>
      </c>
      <c r="AW63" s="120" cm="1">
        <f t="array" ref="AW63">IF(AW15&lt;&gt;"",AW15,
_xlfn.LET(_xlpm.Borda,
_xlfn.IFS(
AND(COUNT(_xlfn._xlws.FILTER($F$3:$F$15,$F$3:$F$15=AW$51))&gt;=2,
    _xlfn.MAXIFS($G$3:$G$15,$F$3:$F$15,AW$51)&gt;=$N63, _xlfn.MINIFS($G$3:$G$15,$F$3:$F$15,AW$51)&lt;=$N63),1,
AND(COUNT(_xlfn._xlws.FILTER($G$3:$G$15,$G$3:$G$15=$N63))&gt;=2,
    _xlfn.MAXIFS($F$3:$F$15,$G$3:$G$15,$N63)&gt;=AW$51, _xlfn.MINIFS($F$3:$F$15,$G$3:$G$15,$N63)&lt;=AW$51),2,
OR(COUNT(_xlfn._xlws.FILTER($F$16:$F$23,($F$16:$F$23=AW$51)*($G$16:$G$23=$N63)))=1,
        ISODD(COUNT(_xlfn._xlws.SORT(_xlfn._xlws.FILTER($G$16:$G$23,($F$16:$F$23=AW$51)*($G$16:$G$23&lt;=$N63)))))),3,
OR(COUNT(_xlfn._xlws.FILTER($F$16:$F$23,($F$16:$F$23=AW$51)*($G$16:$G$23=$N63)))=1,
        ISODD(COUNT(_xlfn._xlws.SORT(_xlfn._xlws.FILTER($F$16:$F$23,($G$16:$G$23=$N63)*($F$16:$F$23&lt;=AW$51)))))),4),
_xlpm.Fundo,$L$8,
_xlpm.Ax,_xlfn.XLOOKUP(TRUE,($O15:AV15&lt;&gt;""),$O$3:AV$3,_xlpm.Fundo,,-1),
_xlpm.Bx,_xlfn.XLOOKUP(TRUE,($AZ15:BC15&lt;&gt;""),$AZ$3:BC$3,_xlpm.Fundo,,1),
_xlpm.Cx,_xlfn.XLOOKUP(TRUE,($O15:AV15&lt;&gt;""),$O15:AV15,_xlpm.Fundo,,-1),
_xlpm.Dx,_xlfn.XLOOKUP(TRUE,($AZ15:BC15&lt;&gt;""),$AZ15:BC15,_xlpm.Fundo,,1),
_xlpm.Xx,AW$3, _xlpm.Yx,PRODUCT(SUM(_xlpm.Dx,-_xlpm.Cx),1/SUM(_xlpm.Bx,-_xlpm.Ax))*SUM(_xlpm.Xx,-_xlpm.Ax)+_xlpm.Cx,
_xlpm.Ay,_xlfn.XLOOKUP(TRUE,(AW$4:AW14&lt;&gt;""),$N$4:$N14,_xlpm.Fundo,,-1),
_xlpm.By,_xlfn.XLOOKUP(TRUE,(AW16:AW$47&lt;&gt;""),$N16:$N$47,_xlpm.Fundo,,1),
_xlpm.Cy,_xlfn.XLOOKUP(TRUE,(AW$4:AW14&lt;&gt;""),AW$4:AW14,_xlpm.Fundo,,-1),
_xlpm.Dy,_xlfn.XLOOKUP(TRUE,(AW16:AW$47&lt;&gt;""),AW16:AW$47,_xlpm.Fundo,,1),
_xlpm.Xy,$N15, _xlpm.Yy,PRODUCT(SUM(_xlpm.Dy,-_xlpm.Cy),1/SUM(_xlpm.By,-_xlpm.Ay))*SUM(_xlpm.Xy,-_xlpm.Ay)+_xlpm.Cy,
_xlfn.IFS(IFERROR(ISODD(_xlpm.Borda),FALSE),_xlpm.Yy,
       IFERROR(ISEVEN(_xlpm.Borda),     FALSE),_xlpm.Yx,
      TRUE,"")))</f>
        <v>-9</v>
      </c>
      <c r="AX63" s="98"/>
      <c r="AY63" s="98"/>
      <c r="AZ63" s="77"/>
      <c r="BA63" s="77"/>
      <c r="BB63" s="77"/>
      <c r="BC63" s="77"/>
      <c r="BD63" s="77"/>
      <c r="BE63" s="77"/>
      <c r="BF63" s="77"/>
      <c r="BG63" s="77"/>
      <c r="BH63" s="77"/>
    </row>
    <row r="64" spans="2:60" ht="20.100000000000001" customHeight="1" x14ac:dyDescent="0.3">
      <c r="B64" s="9" t="s">
        <v>527</v>
      </c>
      <c r="C64" s="17">
        <f t="shared" si="1"/>
        <v>42.9754</v>
      </c>
      <c r="D64" s="18">
        <f t="shared" si="1"/>
        <v>105.0509</v>
      </c>
      <c r="E64" s="64">
        <f t="shared" si="1"/>
        <v>-9</v>
      </c>
      <c r="F64" s="17">
        <f t="shared" si="2"/>
        <v>-0.05</v>
      </c>
      <c r="G64" s="18">
        <f t="shared" si="3"/>
        <v>0</v>
      </c>
      <c r="H64" s="19">
        <f t="shared" si="4"/>
        <v>-9</v>
      </c>
      <c r="I64" s="8" t="str" cm="1">
        <f t="array" ref="I64">_xlfn.CONCAT(ROUND(F64:H64,2)&amp;", ")</f>
        <v xml:space="preserve">-0.05, 0, -9, </v>
      </c>
      <c r="J64" s="8"/>
      <c r="L64"/>
      <c r="N64" s="31">
        <v>10.9</v>
      </c>
      <c r="O64" s="15"/>
      <c r="P64" s="120" cm="1">
        <f t="array" ref="P64">IF(P16&lt;&gt;"",P16,
_xlfn.LET(_xlpm.Borda,
_xlfn.IFS(
AND(COUNT(_xlfn._xlws.FILTER($F$3:$F$15,$F$3:$F$15=P$51))&gt;=2,
    _xlfn.MAXIFS($G$3:$G$15,$F$3:$F$15,P$51)&gt;=$N64, _xlfn.MINIFS($G$3:$G$15,$F$3:$F$15,P$51)&lt;=$N64),1,
AND(COUNT(_xlfn._xlws.FILTER($G$3:$G$15,$G$3:$G$15=$N64))&gt;=2,
    _xlfn.MAXIFS($F$3:$F$15,$G$3:$G$15,$N64)&gt;=P$51, _xlfn.MINIFS($F$3:$F$15,$G$3:$G$15,$N64)&lt;=P$51),2,
OR(COUNT(_xlfn._xlws.FILTER($F$16:$F$23,($F$16:$F$23=P$51)*($G$16:$G$23=$N64)))=1,
        ISODD(COUNT(_xlfn._xlws.SORT(_xlfn._xlws.FILTER($G$16:$G$23,($F$16:$F$23=P$51)*($G$16:$G$23&lt;=$N64)))))),3,
OR(COUNT(_xlfn._xlws.FILTER($F$16:$F$23,($F$16:$F$23=P$51)*($G$16:$G$23=$N64)))=1,
        ISODD(COUNT(_xlfn._xlws.SORT(_xlfn._xlws.FILTER($F$16:$F$23,($G$16:$G$23=$N64)*($F$16:$F$23&lt;=P$51)))))),4),
_xlpm.Fundo,$L$8,
_xlpm.Ax,_xlfn.XLOOKUP(TRUE,($O16:O16&lt;&gt;""),$O$3:O$3,_xlpm.Fundo,,-1),
_xlpm.Bx,_xlfn.XLOOKUP(TRUE,(Q16:$AZ16&lt;&gt;""),Q$3:$AZ$3,_xlpm.Fundo,,1),
_xlpm.Cx,_xlfn.XLOOKUP(TRUE,($O16:O16&lt;&gt;""),$O16:O16,_xlpm.Fundo,,-1),
_xlpm.Dx,_xlfn.XLOOKUP(TRUE,(Q16:$AZ16&lt;&gt;""),Q16:$AZ16,_xlpm.Fundo,,1),
_xlpm.Xx,P$3, _xlpm.Yx,PRODUCT(SUM(_xlpm.Dx,-_xlpm.Cx),1/SUM(_xlpm.Bx,-_xlpm.Ax))*SUM(_xlpm.Xx,-_xlpm.Ax)+_xlpm.Cx,
_xlpm.Ay,_xlfn.XLOOKUP(TRUE,(P$4:P15&lt;&gt;""),$N$4:$N15,_xlpm.Fundo,,-1),
_xlpm.By,_xlfn.XLOOKUP(TRUE,(P17:P$47&lt;&gt;""),$N17:$N$47,_xlpm.Fundo,,1),
_xlpm.Cy,_xlfn.XLOOKUP(TRUE,(P$4:P15&lt;&gt;""),P$4:P15,_xlpm.Fundo,,-1),
_xlpm.Dy,_xlfn.XLOOKUP(TRUE,(P17:P$47&lt;&gt;""),P17:P$47,_xlpm.Fundo,,1),
_xlpm.Xy,$N16, _xlpm.Yy,PRODUCT(SUM(_xlpm.Dy,-_xlpm.Cy),1/SUM(_xlpm.By,-_xlpm.Ay))*SUM(_xlpm.Xy,-_xlpm.Ay)+_xlpm.Cy,
_xlfn.IFS(IFERROR(ISODD(_xlpm.Borda),FALSE),_xlpm.Yy,
       IFERROR(ISEVEN(_xlpm.Borda),     FALSE),_xlpm.Yx,
      TRUE,"")))</f>
        <v>-9</v>
      </c>
      <c r="Q64" s="120" cm="1">
        <f t="array" ref="Q64">IF(Q16&lt;&gt;"",Q16,
_xlfn.LET(_xlpm.Borda,
_xlfn.IFS(
AND(COUNT(_xlfn._xlws.FILTER($F$3:$F$15,$F$3:$F$15=Q$51))&gt;=2,
    _xlfn.MAXIFS($G$3:$G$15,$F$3:$F$15,Q$51)&gt;=$N64, _xlfn.MINIFS($G$3:$G$15,$F$3:$F$15,Q$51)&lt;=$N64),1,
AND(COUNT(_xlfn._xlws.FILTER($G$3:$G$15,$G$3:$G$15=$N64))&gt;=2,
    _xlfn.MAXIFS($F$3:$F$15,$G$3:$G$15,$N64)&gt;=Q$51, _xlfn.MINIFS($F$3:$F$15,$G$3:$G$15,$N64)&lt;=Q$51),2,
OR(COUNT(_xlfn._xlws.FILTER($F$16:$F$23,($F$16:$F$23=Q$51)*($G$16:$G$23=$N64)))=1,
        ISODD(COUNT(_xlfn._xlws.SORT(_xlfn._xlws.FILTER($G$16:$G$23,($F$16:$F$23=Q$51)*($G$16:$G$23&lt;=$N64)))))),3,
OR(COUNT(_xlfn._xlws.FILTER($F$16:$F$23,($F$16:$F$23=Q$51)*($G$16:$G$23=$N64)))=1,
        ISODD(COUNT(_xlfn._xlws.SORT(_xlfn._xlws.FILTER($F$16:$F$23,($G$16:$G$23=$N64)*($F$16:$F$23&lt;=Q$51)))))),4),
_xlpm.Fundo,$L$8,
_xlpm.Ax,_xlfn.XLOOKUP(TRUE,($O16:P16&lt;&gt;""),$O$3:P$3,_xlpm.Fundo,,-1),
_xlpm.Bx,_xlfn.XLOOKUP(TRUE,(R16:$AZ16&lt;&gt;""),R$3:$AZ$3,_xlpm.Fundo,,1),
_xlpm.Cx,_xlfn.XLOOKUP(TRUE,($O16:P16&lt;&gt;""),$O16:P16,_xlpm.Fundo,,-1),
_xlpm.Dx,_xlfn.XLOOKUP(TRUE,(R16:$AZ16&lt;&gt;""),R16:$AZ16,_xlpm.Fundo,,1),
_xlpm.Xx,Q$3, _xlpm.Yx,PRODUCT(SUM(_xlpm.Dx,-_xlpm.Cx),1/SUM(_xlpm.Bx,-_xlpm.Ax))*SUM(_xlpm.Xx,-_xlpm.Ax)+_xlpm.Cx,
_xlpm.Ay,_xlfn.XLOOKUP(TRUE,(Q$4:Q15&lt;&gt;""),$N$4:$N15,_xlpm.Fundo,,-1),
_xlpm.By,_xlfn.XLOOKUP(TRUE,(Q17:Q$47&lt;&gt;""),$N17:$N$47,_xlpm.Fundo,,1),
_xlpm.Cy,_xlfn.XLOOKUP(TRUE,(Q$4:Q15&lt;&gt;""),Q$4:Q15,_xlpm.Fundo,,-1),
_xlpm.Dy,_xlfn.XLOOKUP(TRUE,(Q17:Q$47&lt;&gt;""),Q17:Q$47,_xlpm.Fundo,,1),
_xlpm.Xy,$N16, _xlpm.Yy,PRODUCT(SUM(_xlpm.Dy,-_xlpm.Cy),1/SUM(_xlpm.By,-_xlpm.Ay))*SUM(_xlpm.Xy,-_xlpm.Ay)+_xlpm.Cy,
_xlfn.IFS(IFERROR(ISODD(_xlpm.Borda),FALSE),_xlpm.Yy,
       IFERROR(ISEVEN(_xlpm.Borda),     FALSE),_xlpm.Yx,
      TRUE,"")))</f>
        <v>-9</v>
      </c>
      <c r="R64" s="120" cm="1">
        <f t="array" ref="R64">IF(R16&lt;&gt;"",R16,
_xlfn.LET(_xlpm.Borda,
_xlfn.IFS(
AND(COUNT(_xlfn._xlws.FILTER($F$3:$F$15,$F$3:$F$15=R$51))&gt;=2,
    _xlfn.MAXIFS($G$3:$G$15,$F$3:$F$15,R$51)&gt;=$N64, _xlfn.MINIFS($G$3:$G$15,$F$3:$F$15,R$51)&lt;=$N64),1,
AND(COUNT(_xlfn._xlws.FILTER($G$3:$G$15,$G$3:$G$15=$N64))&gt;=2,
    _xlfn.MAXIFS($F$3:$F$15,$G$3:$G$15,$N64)&gt;=R$51, _xlfn.MINIFS($F$3:$F$15,$G$3:$G$15,$N64)&lt;=R$51),2,
OR(COUNT(_xlfn._xlws.FILTER($F$16:$F$23,($F$16:$F$23=R$51)*($G$16:$G$23=$N64)))=1,
        ISODD(COUNT(_xlfn._xlws.SORT(_xlfn._xlws.FILTER($G$16:$G$23,($F$16:$F$23=R$51)*($G$16:$G$23&lt;=$N64)))))),3,
OR(COUNT(_xlfn._xlws.FILTER($F$16:$F$23,($F$16:$F$23=R$51)*($G$16:$G$23=$N64)))=1,
        ISODD(COUNT(_xlfn._xlws.SORT(_xlfn._xlws.FILTER($F$16:$F$23,($G$16:$G$23=$N64)*($F$16:$F$23&lt;=R$51)))))),4),
_xlpm.Fundo,$L$8,
_xlpm.Ax,_xlfn.XLOOKUP(TRUE,($O16:Q16&lt;&gt;""),$O$3:Q$3,_xlpm.Fundo,,-1),
_xlpm.Bx,_xlfn.XLOOKUP(TRUE,(S16:$AZ16&lt;&gt;""),S$3:$AZ$3,_xlpm.Fundo,,1),
_xlpm.Cx,_xlfn.XLOOKUP(TRUE,($O16:Q16&lt;&gt;""),$O16:Q16,_xlpm.Fundo,,-1),
_xlpm.Dx,_xlfn.XLOOKUP(TRUE,(S16:$AZ16&lt;&gt;""),S16:$AZ16,_xlpm.Fundo,,1),
_xlpm.Xx,R$3, _xlpm.Yx,PRODUCT(SUM(_xlpm.Dx,-_xlpm.Cx),1/SUM(_xlpm.Bx,-_xlpm.Ax))*SUM(_xlpm.Xx,-_xlpm.Ax)+_xlpm.Cx,
_xlpm.Ay,_xlfn.XLOOKUP(TRUE,(R$4:R15&lt;&gt;""),$N$4:$N15,_xlpm.Fundo,,-1),
_xlpm.By,_xlfn.XLOOKUP(TRUE,(R17:R$47&lt;&gt;""),$N17:$N$47,_xlpm.Fundo,,1),
_xlpm.Cy,_xlfn.XLOOKUP(TRUE,(R$4:R15&lt;&gt;""),R$4:R15,_xlpm.Fundo,,-1),
_xlpm.Dy,_xlfn.XLOOKUP(TRUE,(R17:R$47&lt;&gt;""),R17:R$47,_xlpm.Fundo,,1),
_xlpm.Xy,$N16, _xlpm.Yy,PRODUCT(SUM(_xlpm.Dy,-_xlpm.Cy),1/SUM(_xlpm.By,-_xlpm.Ay))*SUM(_xlpm.Xy,-_xlpm.Ay)+_xlpm.Cy,
_xlfn.IFS(IFERROR(ISODD(_xlpm.Borda),FALSE),_xlpm.Yy,
       IFERROR(ISEVEN(_xlpm.Borda),     FALSE),_xlpm.Yx,
      TRUE,"")))</f>
        <v>-0.4</v>
      </c>
      <c r="S64" s="120" t="str" cm="1">
        <f t="array" ref="S64">IF(S16&lt;&gt;"",S16,
_xlfn.LET(_xlpm.Borda,
_xlfn.IFS(
AND(COUNT(_xlfn._xlws.FILTER($F$3:$F$15,$F$3:$F$15=S$51))&gt;=2,
    _xlfn.MAXIFS($G$3:$G$15,$F$3:$F$15,S$51)&gt;=$N64, _xlfn.MINIFS($G$3:$G$15,$F$3:$F$15,S$51)&lt;=$N64),1,
AND(COUNT(_xlfn._xlws.FILTER($G$3:$G$15,$G$3:$G$15=$N64))&gt;=2,
    _xlfn.MAXIFS($F$3:$F$15,$G$3:$G$15,$N64)&gt;=S$51, _xlfn.MINIFS($F$3:$F$15,$G$3:$G$15,$N64)&lt;=S$51),2,
OR(COUNT(_xlfn._xlws.FILTER($F$16:$F$23,($F$16:$F$23=S$51)*($G$16:$G$23=$N64)))=1,
        ISODD(COUNT(_xlfn._xlws.SORT(_xlfn._xlws.FILTER($G$16:$G$23,($F$16:$F$23=S$51)*($G$16:$G$23&lt;=$N64)))))),3,
OR(COUNT(_xlfn._xlws.FILTER($F$16:$F$23,($F$16:$F$23=S$51)*($G$16:$G$23=$N64)))=1,
        ISODD(COUNT(_xlfn._xlws.SORT(_xlfn._xlws.FILTER($F$16:$F$23,($G$16:$G$23=$N64)*($F$16:$F$23&lt;=S$51)))))),4),
_xlpm.Fundo,$L$8,
_xlpm.Ax,_xlfn.XLOOKUP(TRUE,($O16:R16&lt;&gt;""),$O$3:R$3,_xlpm.Fundo,,-1),
_xlpm.Bx,_xlfn.XLOOKUP(TRUE,(T16:$AZ16&lt;&gt;""),T$3:$AZ$3,_xlpm.Fundo,,1),
_xlpm.Cx,_xlfn.XLOOKUP(TRUE,($O16:R16&lt;&gt;""),$O16:R16,_xlpm.Fundo,,-1),
_xlpm.Dx,_xlfn.XLOOKUP(TRUE,(T16:$AZ16&lt;&gt;""),T16:$AZ16,_xlpm.Fundo,,1),
_xlpm.Xx,S$3, _xlpm.Yx,PRODUCT(SUM(_xlpm.Dx,-_xlpm.Cx),1/SUM(_xlpm.Bx,-_xlpm.Ax))*SUM(_xlpm.Xx,-_xlpm.Ax)+_xlpm.Cx,
_xlpm.Ay,_xlfn.XLOOKUP(TRUE,(S$4:S15&lt;&gt;""),$N$4:$N15,_xlpm.Fundo,,-1),
_xlpm.By,_xlfn.XLOOKUP(TRUE,(S17:S$47&lt;&gt;""),$N17:$N$47,_xlpm.Fundo,,1),
_xlpm.Cy,_xlfn.XLOOKUP(TRUE,(S$4:S15&lt;&gt;""),S$4:S15,_xlpm.Fundo,,-1),
_xlpm.Dy,_xlfn.XLOOKUP(TRUE,(S17:S$47&lt;&gt;""),S17:S$47,_xlpm.Fundo,,1),
_xlpm.Xy,$N16, _xlpm.Yy,PRODUCT(SUM(_xlpm.Dy,-_xlpm.Cy),1/SUM(_xlpm.By,-_xlpm.Ay))*SUM(_xlpm.Xy,-_xlpm.Ay)+_xlpm.Cy,
_xlfn.IFS(IFERROR(ISODD(_xlpm.Borda),FALSE),_xlpm.Yy,
       IFERROR(ISEVEN(_xlpm.Borda),     FALSE),_xlpm.Yx,
      TRUE,"")))</f>
        <v/>
      </c>
      <c r="T64" s="120" cm="1">
        <f t="array" ref="T64">IF(T16&lt;&gt;"",T16,
_xlfn.LET(_xlpm.Borda,
_xlfn.IFS(
AND(COUNT(_xlfn._xlws.FILTER($F$3:$F$15,$F$3:$F$15=T$51))&gt;=2,
    _xlfn.MAXIFS($G$3:$G$15,$F$3:$F$15,T$51)&gt;=$N64, _xlfn.MINIFS($G$3:$G$15,$F$3:$F$15,T$51)&lt;=$N64),1,
AND(COUNT(_xlfn._xlws.FILTER($G$3:$G$15,$G$3:$G$15=$N64))&gt;=2,
    _xlfn.MAXIFS($F$3:$F$15,$G$3:$G$15,$N64)&gt;=T$51, _xlfn.MINIFS($F$3:$F$15,$G$3:$G$15,$N64)&lt;=T$51),2,
OR(COUNT(_xlfn._xlws.FILTER($F$16:$F$23,($F$16:$F$23=T$51)*($G$16:$G$23=$N64)))=1,
        ISODD(COUNT(_xlfn._xlws.SORT(_xlfn._xlws.FILTER($G$16:$G$23,($F$16:$F$23=T$51)*($G$16:$G$23&lt;=$N64)))))),3,
OR(COUNT(_xlfn._xlws.FILTER($F$16:$F$23,($F$16:$F$23=T$51)*($G$16:$G$23=$N64)))=1,
        ISODD(COUNT(_xlfn._xlws.SORT(_xlfn._xlws.FILTER($F$16:$F$23,($G$16:$G$23=$N64)*($F$16:$F$23&lt;=T$51)))))),4),
_xlpm.Fundo,$L$8,
_xlpm.Ax,_xlfn.XLOOKUP(TRUE,($O16:S16&lt;&gt;""),$O$3:S$3,_xlpm.Fundo,,-1),
_xlpm.Bx,_xlfn.XLOOKUP(TRUE,(U16:$AZ16&lt;&gt;""),U$3:$AZ$3,_xlpm.Fundo,,1),
_xlpm.Cx,_xlfn.XLOOKUP(TRUE,($O16:S16&lt;&gt;""),$O16:S16,_xlpm.Fundo,,-1),
_xlpm.Dx,_xlfn.XLOOKUP(TRUE,(U16:$AZ16&lt;&gt;""),U16:$AZ16,_xlpm.Fundo,,1),
_xlpm.Xx,T$3, _xlpm.Yx,PRODUCT(SUM(_xlpm.Dx,-_xlpm.Cx),1/SUM(_xlpm.Bx,-_xlpm.Ax))*SUM(_xlpm.Xx,-_xlpm.Ax)+_xlpm.Cx,
_xlpm.Ay,_xlfn.XLOOKUP(TRUE,(T$4:T15&lt;&gt;""),$N$4:$N15,_xlpm.Fundo,,-1),
_xlpm.By,_xlfn.XLOOKUP(TRUE,(T17:T$47&lt;&gt;""),$N17:$N$47,_xlpm.Fundo,,1),
_xlpm.Cy,_xlfn.XLOOKUP(TRUE,(T$4:T15&lt;&gt;""),T$4:T15,_xlpm.Fundo,,-1),
_xlpm.Dy,_xlfn.XLOOKUP(TRUE,(T17:T$47&lt;&gt;""),T17:T$47,_xlpm.Fundo,,1),
_xlpm.Xy,$N16, _xlpm.Yy,PRODUCT(SUM(_xlpm.Dy,-_xlpm.Cy),1/SUM(_xlpm.By,-_xlpm.Ay))*SUM(_xlpm.Xy,-_xlpm.Ay)+_xlpm.Cy,
_xlfn.IFS(IFERROR(ISODD(_xlpm.Borda),FALSE),_xlpm.Yy,
       IFERROR(ISEVEN(_xlpm.Borda),     FALSE),_xlpm.Yx,
      TRUE,"")))</f>
        <v>1.1000000000000001</v>
      </c>
      <c r="U64" s="120" t="str" cm="1">
        <f t="array" ref="U64">IF(U16&lt;&gt;"",U16,
_xlfn.LET(_xlpm.Borda,
_xlfn.IFS(
AND(COUNT(_xlfn._xlws.FILTER($F$3:$F$15,$F$3:$F$15=U$51))&gt;=2,
    _xlfn.MAXIFS($G$3:$G$15,$F$3:$F$15,U$51)&gt;=$N64, _xlfn.MINIFS($G$3:$G$15,$F$3:$F$15,U$51)&lt;=$N64),1,
AND(COUNT(_xlfn._xlws.FILTER($G$3:$G$15,$G$3:$G$15=$N64))&gt;=2,
    _xlfn.MAXIFS($F$3:$F$15,$G$3:$G$15,$N64)&gt;=U$51, _xlfn.MINIFS($F$3:$F$15,$G$3:$G$15,$N64)&lt;=U$51),2,
OR(COUNT(_xlfn._xlws.FILTER($F$16:$F$23,($F$16:$F$23=U$51)*($G$16:$G$23=$N64)))=1,
        ISODD(COUNT(_xlfn._xlws.SORT(_xlfn._xlws.FILTER($G$16:$G$23,($F$16:$F$23=U$51)*($G$16:$G$23&lt;=$N64)))))),3,
OR(COUNT(_xlfn._xlws.FILTER($F$16:$F$23,($F$16:$F$23=U$51)*($G$16:$G$23=$N64)))=1,
        ISODD(COUNT(_xlfn._xlws.SORT(_xlfn._xlws.FILTER($F$16:$F$23,($G$16:$G$23=$N64)*($F$16:$F$23&lt;=U$51)))))),4),
_xlpm.Fundo,$L$8,
_xlpm.Ax,_xlfn.XLOOKUP(TRUE,($O16:T16&lt;&gt;""),$O$3:T$3,_xlpm.Fundo,,-1),
_xlpm.Bx,_xlfn.XLOOKUP(TRUE,(V16:$AZ16&lt;&gt;""),V$3:$AZ$3,_xlpm.Fundo,,1),
_xlpm.Cx,_xlfn.XLOOKUP(TRUE,($O16:T16&lt;&gt;""),$O16:T16,_xlpm.Fundo,,-1),
_xlpm.Dx,_xlfn.XLOOKUP(TRUE,(V16:$AZ16&lt;&gt;""),V16:$AZ16,_xlpm.Fundo,,1),
_xlpm.Xx,U$3, _xlpm.Yx,PRODUCT(SUM(_xlpm.Dx,-_xlpm.Cx),1/SUM(_xlpm.Bx,-_xlpm.Ax))*SUM(_xlpm.Xx,-_xlpm.Ax)+_xlpm.Cx,
_xlpm.Ay,_xlfn.XLOOKUP(TRUE,(U$4:U15&lt;&gt;""),$N$4:$N15,_xlpm.Fundo,,-1),
_xlpm.By,_xlfn.XLOOKUP(TRUE,(U17:U$47&lt;&gt;""),$N17:$N$47,_xlpm.Fundo,,1),
_xlpm.Cy,_xlfn.XLOOKUP(TRUE,(U$4:U15&lt;&gt;""),U$4:U15,_xlpm.Fundo,,-1),
_xlpm.Dy,_xlfn.XLOOKUP(TRUE,(U17:U$47&lt;&gt;""),U17:U$47,_xlpm.Fundo,,1),
_xlpm.Xy,$N16, _xlpm.Yy,PRODUCT(SUM(_xlpm.Dy,-_xlpm.Cy),1/SUM(_xlpm.By,-_xlpm.Ay))*SUM(_xlpm.Xy,-_xlpm.Ay)+_xlpm.Cy,
_xlfn.IFS(IFERROR(ISODD(_xlpm.Borda),FALSE),_xlpm.Yy,
       IFERROR(ISEVEN(_xlpm.Borda),     FALSE),_xlpm.Yx,
      TRUE,"")))</f>
        <v/>
      </c>
      <c r="V64" s="120" t="str" cm="1">
        <f t="array" ref="V64">IF(V16&lt;&gt;"",V16,
_xlfn.LET(_xlpm.Borda,
_xlfn.IFS(
AND(COUNT(_xlfn._xlws.FILTER($F$3:$F$15,$F$3:$F$15=V$51))&gt;=2,
    _xlfn.MAXIFS($G$3:$G$15,$F$3:$F$15,V$51)&gt;=$N64, _xlfn.MINIFS($G$3:$G$15,$F$3:$F$15,V$51)&lt;=$N64),1,
AND(COUNT(_xlfn._xlws.FILTER($G$3:$G$15,$G$3:$G$15=$N64))&gt;=2,
    _xlfn.MAXIFS($F$3:$F$15,$G$3:$G$15,$N64)&gt;=V$51, _xlfn.MINIFS($F$3:$F$15,$G$3:$G$15,$N64)&lt;=V$51),2,
OR(COUNT(_xlfn._xlws.FILTER($F$16:$F$23,($F$16:$F$23=V$51)*($G$16:$G$23=$N64)))=1,
        ISODD(COUNT(_xlfn._xlws.SORT(_xlfn._xlws.FILTER($G$16:$G$23,($F$16:$F$23=V$51)*($G$16:$G$23&lt;=$N64)))))),3,
OR(COUNT(_xlfn._xlws.FILTER($F$16:$F$23,($F$16:$F$23=V$51)*($G$16:$G$23=$N64)))=1,
        ISODD(COUNT(_xlfn._xlws.SORT(_xlfn._xlws.FILTER($F$16:$F$23,($G$16:$G$23=$N64)*($F$16:$F$23&lt;=V$51)))))),4),
_xlpm.Fundo,$L$8,
_xlpm.Ax,_xlfn.XLOOKUP(TRUE,($O16:U16&lt;&gt;""),$O$3:U$3,_xlpm.Fundo,,-1),
_xlpm.Bx,_xlfn.XLOOKUP(TRUE,(W16:$AZ16&lt;&gt;""),W$3:$AZ$3,_xlpm.Fundo,,1),
_xlpm.Cx,_xlfn.XLOOKUP(TRUE,($O16:U16&lt;&gt;""),$O16:U16,_xlpm.Fundo,,-1),
_xlpm.Dx,_xlfn.XLOOKUP(TRUE,(W16:$AZ16&lt;&gt;""),W16:$AZ16,_xlpm.Fundo,,1),
_xlpm.Xx,V$3, _xlpm.Yx,PRODUCT(SUM(_xlpm.Dx,-_xlpm.Cx),1/SUM(_xlpm.Bx,-_xlpm.Ax))*SUM(_xlpm.Xx,-_xlpm.Ax)+_xlpm.Cx,
_xlpm.Ay,_xlfn.XLOOKUP(TRUE,(V$4:V15&lt;&gt;""),$N$4:$N15,_xlpm.Fundo,,-1),
_xlpm.By,_xlfn.XLOOKUP(TRUE,(V17:V$47&lt;&gt;""),$N17:$N$47,_xlpm.Fundo,,1),
_xlpm.Cy,_xlfn.XLOOKUP(TRUE,(V$4:V15&lt;&gt;""),V$4:V15,_xlpm.Fundo,,-1),
_xlpm.Dy,_xlfn.XLOOKUP(TRUE,(V17:V$47&lt;&gt;""),V17:V$47,_xlpm.Fundo,,1),
_xlpm.Xy,$N16, _xlpm.Yy,PRODUCT(SUM(_xlpm.Dy,-_xlpm.Cy),1/SUM(_xlpm.By,-_xlpm.Ay))*SUM(_xlpm.Xy,-_xlpm.Ay)+_xlpm.Cy,
_xlfn.IFS(IFERROR(ISODD(_xlpm.Borda),FALSE),_xlpm.Yy,
       IFERROR(ISEVEN(_xlpm.Borda),     FALSE),_xlpm.Yx,
      TRUE,"")))</f>
        <v/>
      </c>
      <c r="W64" s="120" t="str" cm="1">
        <f t="array" ref="W64">IF(W16&lt;&gt;"",W16,
_xlfn.LET(_xlpm.Borda,
_xlfn.IFS(
AND(COUNT(_xlfn._xlws.FILTER($F$3:$F$15,$F$3:$F$15=W$51))&gt;=2,
    _xlfn.MAXIFS($G$3:$G$15,$F$3:$F$15,W$51)&gt;=$N64, _xlfn.MINIFS($G$3:$G$15,$F$3:$F$15,W$51)&lt;=$N64),1,
AND(COUNT(_xlfn._xlws.FILTER($G$3:$G$15,$G$3:$G$15=$N64))&gt;=2,
    _xlfn.MAXIFS($F$3:$F$15,$G$3:$G$15,$N64)&gt;=W$51, _xlfn.MINIFS($F$3:$F$15,$G$3:$G$15,$N64)&lt;=W$51),2,
OR(COUNT(_xlfn._xlws.FILTER($F$16:$F$23,($F$16:$F$23=W$51)*($G$16:$G$23=$N64)))=1,
        ISODD(COUNT(_xlfn._xlws.SORT(_xlfn._xlws.FILTER($G$16:$G$23,($F$16:$F$23=W$51)*($G$16:$G$23&lt;=$N64)))))),3,
OR(COUNT(_xlfn._xlws.FILTER($F$16:$F$23,($F$16:$F$23=W$51)*($G$16:$G$23=$N64)))=1,
        ISODD(COUNT(_xlfn._xlws.SORT(_xlfn._xlws.FILTER($F$16:$F$23,($G$16:$G$23=$N64)*($F$16:$F$23&lt;=W$51)))))),4),
_xlpm.Fundo,$L$8,
_xlpm.Ax,_xlfn.XLOOKUP(TRUE,($O16:V16&lt;&gt;""),$O$3:V$3,_xlpm.Fundo,,-1),
_xlpm.Bx,_xlfn.XLOOKUP(TRUE,(X16:$AZ16&lt;&gt;""),X$3:$AZ$3,_xlpm.Fundo,,1),
_xlpm.Cx,_xlfn.XLOOKUP(TRUE,($O16:V16&lt;&gt;""),$O16:V16,_xlpm.Fundo,,-1),
_xlpm.Dx,_xlfn.XLOOKUP(TRUE,(X16:$AZ16&lt;&gt;""),X16:$AZ16,_xlpm.Fundo,,1),
_xlpm.Xx,W$3, _xlpm.Yx,PRODUCT(SUM(_xlpm.Dx,-_xlpm.Cx),1/SUM(_xlpm.Bx,-_xlpm.Ax))*SUM(_xlpm.Xx,-_xlpm.Ax)+_xlpm.Cx,
_xlpm.Ay,_xlfn.XLOOKUP(TRUE,(W$4:W15&lt;&gt;""),$N$4:$N15,_xlpm.Fundo,,-1),
_xlpm.By,_xlfn.XLOOKUP(TRUE,(W17:W$47&lt;&gt;""),$N17:$N$47,_xlpm.Fundo,,1),
_xlpm.Cy,_xlfn.XLOOKUP(TRUE,(W$4:W15&lt;&gt;""),W$4:W15,_xlpm.Fundo,,-1),
_xlpm.Dy,_xlfn.XLOOKUP(TRUE,(W17:W$47&lt;&gt;""),W17:W$47,_xlpm.Fundo,,1),
_xlpm.Xy,$N16, _xlpm.Yy,PRODUCT(SUM(_xlpm.Dy,-_xlpm.Cy),1/SUM(_xlpm.By,-_xlpm.Ay))*SUM(_xlpm.Xy,-_xlpm.Ay)+_xlpm.Cy,
_xlfn.IFS(IFERROR(ISODD(_xlpm.Borda),FALSE),_xlpm.Yy,
       IFERROR(ISEVEN(_xlpm.Borda),     FALSE),_xlpm.Yx,
      TRUE,"")))</f>
        <v/>
      </c>
      <c r="X64" s="120" cm="1">
        <f t="array" ref="X64">IF(X16&lt;&gt;"",X16,
_xlfn.LET(_xlpm.Borda,
_xlfn.IFS(
AND(COUNT(_xlfn._xlws.FILTER($F$3:$F$15,$F$3:$F$15=X$51))&gt;=2,
    _xlfn.MAXIFS($G$3:$G$15,$F$3:$F$15,X$51)&gt;=$N64, _xlfn.MINIFS($G$3:$G$15,$F$3:$F$15,X$51)&lt;=$N64),1,
AND(COUNT(_xlfn._xlws.FILTER($G$3:$G$15,$G$3:$G$15=$N64))&gt;=2,
    _xlfn.MAXIFS($F$3:$F$15,$G$3:$G$15,$N64)&gt;=X$51, _xlfn.MINIFS($F$3:$F$15,$G$3:$G$15,$N64)&lt;=X$51),2,
OR(COUNT(_xlfn._xlws.FILTER($F$16:$F$23,($F$16:$F$23=X$51)*($G$16:$G$23=$N64)))=1,
        ISODD(COUNT(_xlfn._xlws.SORT(_xlfn._xlws.FILTER($G$16:$G$23,($F$16:$F$23=X$51)*($G$16:$G$23&lt;=$N64)))))),3,
OR(COUNT(_xlfn._xlws.FILTER($F$16:$F$23,($F$16:$F$23=X$51)*($G$16:$G$23=$N64)))=1,
        ISODD(COUNT(_xlfn._xlws.SORT(_xlfn._xlws.FILTER($F$16:$F$23,($G$16:$G$23=$N64)*($F$16:$F$23&lt;=X$51)))))),4),
_xlpm.Fundo,$L$8,
_xlpm.Ax,_xlfn.XLOOKUP(TRUE,($O16:W16&lt;&gt;""),$O$3:W$3,_xlpm.Fundo,,-1),
_xlpm.Bx,_xlfn.XLOOKUP(TRUE,(Y16:$AZ16&lt;&gt;""),Y$3:$AZ$3,_xlpm.Fundo,,1),
_xlpm.Cx,_xlfn.XLOOKUP(TRUE,($O16:W16&lt;&gt;""),$O16:W16,_xlpm.Fundo,,-1),
_xlpm.Dx,_xlfn.XLOOKUP(TRUE,(Y16:$AZ16&lt;&gt;""),Y16:$AZ16,_xlpm.Fundo,,1),
_xlpm.Xx,X$3, _xlpm.Yx,PRODUCT(SUM(_xlpm.Dx,-_xlpm.Cx),1/SUM(_xlpm.Bx,-_xlpm.Ax))*SUM(_xlpm.Xx,-_xlpm.Ax)+_xlpm.Cx,
_xlpm.Ay,_xlfn.XLOOKUP(TRUE,(X$4:X15&lt;&gt;""),$N$4:$N15,_xlpm.Fundo,,-1),
_xlpm.By,_xlfn.XLOOKUP(TRUE,(X17:X$47&lt;&gt;""),$N17:$N$47,_xlpm.Fundo,,1),
_xlpm.Cy,_xlfn.XLOOKUP(TRUE,(X$4:X15&lt;&gt;""),X$4:X15,_xlpm.Fundo,,-1),
_xlpm.Dy,_xlfn.XLOOKUP(TRUE,(X17:X$47&lt;&gt;""),X17:X$47,_xlpm.Fundo,,1),
_xlpm.Xy,$N16, _xlpm.Yy,PRODUCT(SUM(_xlpm.Dy,-_xlpm.Cy),1/SUM(_xlpm.By,-_xlpm.Ay))*SUM(_xlpm.Xy,-_xlpm.Ay)+_xlpm.Cy,
_xlfn.IFS(IFERROR(ISODD(_xlpm.Borda),FALSE),_xlpm.Yy,
       IFERROR(ISEVEN(_xlpm.Borda),     FALSE),_xlpm.Yx,
      TRUE,"")))</f>
        <v>2.2000000000000002</v>
      </c>
      <c r="Y64" s="120" t="str" cm="1">
        <f t="array" ref="Y64">IF(Y16&lt;&gt;"",Y16,
_xlfn.LET(_xlpm.Borda,
_xlfn.IFS(
AND(COUNT(_xlfn._xlws.FILTER($F$3:$F$15,$F$3:$F$15=Y$51))&gt;=2,
    _xlfn.MAXIFS($G$3:$G$15,$F$3:$F$15,Y$51)&gt;=$N64, _xlfn.MINIFS($G$3:$G$15,$F$3:$F$15,Y$51)&lt;=$N64),1,
AND(COUNT(_xlfn._xlws.FILTER($G$3:$G$15,$G$3:$G$15=$N64))&gt;=2,
    _xlfn.MAXIFS($F$3:$F$15,$G$3:$G$15,$N64)&gt;=Y$51, _xlfn.MINIFS($F$3:$F$15,$G$3:$G$15,$N64)&lt;=Y$51),2,
OR(COUNT(_xlfn._xlws.FILTER($F$16:$F$23,($F$16:$F$23=Y$51)*($G$16:$G$23=$N64)))=1,
        ISODD(COUNT(_xlfn._xlws.SORT(_xlfn._xlws.FILTER($G$16:$G$23,($F$16:$F$23=Y$51)*($G$16:$G$23&lt;=$N64)))))),3,
OR(COUNT(_xlfn._xlws.FILTER($F$16:$F$23,($F$16:$F$23=Y$51)*($G$16:$G$23=$N64)))=1,
        ISODD(COUNT(_xlfn._xlws.SORT(_xlfn._xlws.FILTER($F$16:$F$23,($G$16:$G$23=$N64)*($F$16:$F$23&lt;=Y$51)))))),4),
_xlpm.Fundo,$L$8,
_xlpm.Ax,_xlfn.XLOOKUP(TRUE,($O16:X16&lt;&gt;""),$O$3:X$3,_xlpm.Fundo,,-1),
_xlpm.Bx,_xlfn.XLOOKUP(TRUE,(Z16:$AZ16&lt;&gt;""),Z$3:$AZ$3,_xlpm.Fundo,,1),
_xlpm.Cx,_xlfn.XLOOKUP(TRUE,($O16:X16&lt;&gt;""),$O16:X16,_xlpm.Fundo,,-1),
_xlpm.Dx,_xlfn.XLOOKUP(TRUE,(Z16:$AZ16&lt;&gt;""),Z16:$AZ16,_xlpm.Fundo,,1),
_xlpm.Xx,Y$3, _xlpm.Yx,PRODUCT(SUM(_xlpm.Dx,-_xlpm.Cx),1/SUM(_xlpm.Bx,-_xlpm.Ax))*SUM(_xlpm.Xx,-_xlpm.Ax)+_xlpm.Cx,
_xlpm.Ay,_xlfn.XLOOKUP(TRUE,(Y$4:Y15&lt;&gt;""),$N$4:$N15,_xlpm.Fundo,,-1),
_xlpm.By,_xlfn.XLOOKUP(TRUE,(Y17:Y$47&lt;&gt;""),$N17:$N$47,_xlpm.Fundo,,1),
_xlpm.Cy,_xlfn.XLOOKUP(TRUE,(Y$4:Y15&lt;&gt;""),Y$4:Y15,_xlpm.Fundo,,-1),
_xlpm.Dy,_xlfn.XLOOKUP(TRUE,(Y17:Y$47&lt;&gt;""),Y17:Y$47,_xlpm.Fundo,,1),
_xlpm.Xy,$N16, _xlpm.Yy,PRODUCT(SUM(_xlpm.Dy,-_xlpm.Cy),1/SUM(_xlpm.By,-_xlpm.Ay))*SUM(_xlpm.Xy,-_xlpm.Ay)+_xlpm.Cy,
_xlfn.IFS(IFERROR(ISODD(_xlpm.Borda),FALSE),_xlpm.Yy,
       IFERROR(ISEVEN(_xlpm.Borda),     FALSE),_xlpm.Yx,
      TRUE,"")))</f>
        <v/>
      </c>
      <c r="Z64" s="120" t="str" cm="1">
        <f t="array" ref="Z64">IF(Z16&lt;&gt;"",Z16,
_xlfn.LET(_xlpm.Borda,
_xlfn.IFS(
AND(COUNT(_xlfn._xlws.FILTER($F$3:$F$15,$F$3:$F$15=Z$51))&gt;=2,
    _xlfn.MAXIFS($G$3:$G$15,$F$3:$F$15,Z$51)&gt;=$N64, _xlfn.MINIFS($G$3:$G$15,$F$3:$F$15,Z$51)&lt;=$N64),1,
AND(COUNT(_xlfn._xlws.FILTER($G$3:$G$15,$G$3:$G$15=$N64))&gt;=2,
    _xlfn.MAXIFS($F$3:$F$15,$G$3:$G$15,$N64)&gt;=Z$51, _xlfn.MINIFS($F$3:$F$15,$G$3:$G$15,$N64)&lt;=Z$51),2,
OR(COUNT(_xlfn._xlws.FILTER($F$16:$F$23,($F$16:$F$23=Z$51)*($G$16:$G$23=$N64)))=1,
        ISODD(COUNT(_xlfn._xlws.SORT(_xlfn._xlws.FILTER($G$16:$G$23,($F$16:$F$23=Z$51)*($G$16:$G$23&lt;=$N64)))))),3,
OR(COUNT(_xlfn._xlws.FILTER($F$16:$F$23,($F$16:$F$23=Z$51)*($G$16:$G$23=$N64)))=1,
        ISODD(COUNT(_xlfn._xlws.SORT(_xlfn._xlws.FILTER($F$16:$F$23,($G$16:$G$23=$N64)*($F$16:$F$23&lt;=Z$51)))))),4),
_xlpm.Fundo,$L$8,
_xlpm.Ax,_xlfn.XLOOKUP(TRUE,($O16:Y16&lt;&gt;""),$O$3:Y$3,_xlpm.Fundo,,-1),
_xlpm.Bx,_xlfn.XLOOKUP(TRUE,(AA16:$AZ16&lt;&gt;""),AA$3:$AZ$3,_xlpm.Fundo,,1),
_xlpm.Cx,_xlfn.XLOOKUP(TRUE,($O16:Y16&lt;&gt;""),$O16:Y16,_xlpm.Fundo,,-1),
_xlpm.Dx,_xlfn.XLOOKUP(TRUE,(AA16:$AZ16&lt;&gt;""),AA16:$AZ16,_xlpm.Fundo,,1),
_xlpm.Xx,Z$3, _xlpm.Yx,PRODUCT(SUM(_xlpm.Dx,-_xlpm.Cx),1/SUM(_xlpm.Bx,-_xlpm.Ax))*SUM(_xlpm.Xx,-_xlpm.Ax)+_xlpm.Cx,
_xlpm.Ay,_xlfn.XLOOKUP(TRUE,(Z$4:Z15&lt;&gt;""),$N$4:$N15,_xlpm.Fundo,,-1),
_xlpm.By,_xlfn.XLOOKUP(TRUE,(Z17:Z$47&lt;&gt;""),$N17:$N$47,_xlpm.Fundo,,1),
_xlpm.Cy,_xlfn.XLOOKUP(TRUE,(Z$4:Z15&lt;&gt;""),Z$4:Z15,_xlpm.Fundo,,-1),
_xlpm.Dy,_xlfn.XLOOKUP(TRUE,(Z17:Z$47&lt;&gt;""),Z17:Z$47,_xlpm.Fundo,,1),
_xlpm.Xy,$N16, _xlpm.Yy,PRODUCT(SUM(_xlpm.Dy,-_xlpm.Cy),1/SUM(_xlpm.By,-_xlpm.Ay))*SUM(_xlpm.Xy,-_xlpm.Ay)+_xlpm.Cy,
_xlfn.IFS(IFERROR(ISODD(_xlpm.Borda),FALSE),_xlpm.Yy,
       IFERROR(ISEVEN(_xlpm.Borda),     FALSE),_xlpm.Yx,
      TRUE,"")))</f>
        <v/>
      </c>
      <c r="AA64" s="120" cm="1">
        <f t="array" ref="AA64">IF(AA16&lt;&gt;"",AA16,
_xlfn.LET(_xlpm.Borda,
_xlfn.IFS(
AND(COUNT(_xlfn._xlws.FILTER($F$3:$F$15,$F$3:$F$15=AA$51))&gt;=2,
    _xlfn.MAXIFS($G$3:$G$15,$F$3:$F$15,AA$51)&gt;=$N64, _xlfn.MINIFS($G$3:$G$15,$F$3:$F$15,AA$51)&lt;=$N64),1,
AND(COUNT(_xlfn._xlws.FILTER($G$3:$G$15,$G$3:$G$15=$N64))&gt;=2,
    _xlfn.MAXIFS($F$3:$F$15,$G$3:$G$15,$N64)&gt;=AA$51, _xlfn.MINIFS($F$3:$F$15,$G$3:$G$15,$N64)&lt;=AA$51),2,
OR(COUNT(_xlfn._xlws.FILTER($F$16:$F$23,($F$16:$F$23=AA$51)*($G$16:$G$23=$N64)))=1,
        ISODD(COUNT(_xlfn._xlws.SORT(_xlfn._xlws.FILTER($G$16:$G$23,($F$16:$F$23=AA$51)*($G$16:$G$23&lt;=$N64)))))),3,
OR(COUNT(_xlfn._xlws.FILTER($F$16:$F$23,($F$16:$F$23=AA$51)*($G$16:$G$23=$N64)))=1,
        ISODD(COUNT(_xlfn._xlws.SORT(_xlfn._xlws.FILTER($F$16:$F$23,($G$16:$G$23=$N64)*($F$16:$F$23&lt;=AA$51)))))),4),
_xlpm.Fundo,$L$8,
_xlpm.Ax,_xlfn.XLOOKUP(TRUE,($O16:Z16&lt;&gt;""),$O$3:Z$3,_xlpm.Fundo,,-1),
_xlpm.Bx,_xlfn.XLOOKUP(TRUE,(AB16:$AZ16&lt;&gt;""),AB$3:$AZ$3,_xlpm.Fundo,,1),
_xlpm.Cx,_xlfn.XLOOKUP(TRUE,($O16:Z16&lt;&gt;""),$O16:Z16,_xlpm.Fundo,,-1),
_xlpm.Dx,_xlfn.XLOOKUP(TRUE,(AB16:$AZ16&lt;&gt;""),AB16:$AZ16,_xlpm.Fundo,,1),
_xlpm.Xx,AA$3, _xlpm.Yx,PRODUCT(SUM(_xlpm.Dx,-_xlpm.Cx),1/SUM(_xlpm.Bx,-_xlpm.Ax))*SUM(_xlpm.Xx,-_xlpm.Ax)+_xlpm.Cx,
_xlpm.Ay,_xlfn.XLOOKUP(TRUE,(AA$4:AA15&lt;&gt;""),$N$4:$N15,_xlpm.Fundo,,-1),
_xlpm.By,_xlfn.XLOOKUP(TRUE,(AA17:AA$47&lt;&gt;""),$N17:$N$47,_xlpm.Fundo,,1),
_xlpm.Cy,_xlfn.XLOOKUP(TRUE,(AA$4:AA15&lt;&gt;""),AA$4:AA15,_xlpm.Fundo,,-1),
_xlpm.Dy,_xlfn.XLOOKUP(TRUE,(AA17:AA$47&lt;&gt;""),AA17:AA$47,_xlpm.Fundo,,1),
_xlpm.Xy,$N16, _xlpm.Yy,PRODUCT(SUM(_xlpm.Dy,-_xlpm.Cy),1/SUM(_xlpm.By,-_xlpm.Ay))*SUM(_xlpm.Xy,-_xlpm.Ay)+_xlpm.Cy,
_xlfn.IFS(IFERROR(ISODD(_xlpm.Borda),FALSE),_xlpm.Yy,
       IFERROR(ISEVEN(_xlpm.Borda),     FALSE),_xlpm.Yx,
      TRUE,"")))</f>
        <v>1.2</v>
      </c>
      <c r="AB64" s="120" t="str" cm="1">
        <f t="array" ref="AB64">IF(AB16&lt;&gt;"",AB16,
_xlfn.LET(_xlpm.Borda,
_xlfn.IFS(
AND(COUNT(_xlfn._xlws.FILTER($F$3:$F$15,$F$3:$F$15=AB$51))&gt;=2,
    _xlfn.MAXIFS($G$3:$G$15,$F$3:$F$15,AB$51)&gt;=$N64, _xlfn.MINIFS($G$3:$G$15,$F$3:$F$15,AB$51)&lt;=$N64),1,
AND(COUNT(_xlfn._xlws.FILTER($G$3:$G$15,$G$3:$G$15=$N64))&gt;=2,
    _xlfn.MAXIFS($F$3:$F$15,$G$3:$G$15,$N64)&gt;=AB$51, _xlfn.MINIFS($F$3:$F$15,$G$3:$G$15,$N64)&lt;=AB$51),2,
OR(COUNT(_xlfn._xlws.FILTER($F$16:$F$23,($F$16:$F$23=AB$51)*($G$16:$G$23=$N64)))=1,
        ISODD(COUNT(_xlfn._xlws.SORT(_xlfn._xlws.FILTER($G$16:$G$23,($F$16:$F$23=AB$51)*($G$16:$G$23&lt;=$N64)))))),3,
OR(COUNT(_xlfn._xlws.FILTER($F$16:$F$23,($F$16:$F$23=AB$51)*($G$16:$G$23=$N64)))=1,
        ISODD(COUNT(_xlfn._xlws.SORT(_xlfn._xlws.FILTER($F$16:$F$23,($G$16:$G$23=$N64)*($F$16:$F$23&lt;=AB$51)))))),4),
_xlpm.Fundo,$L$8,
_xlpm.Ax,_xlfn.XLOOKUP(TRUE,($O16:AA16&lt;&gt;""),$O$3:AA$3,_xlpm.Fundo,,-1),
_xlpm.Bx,_xlfn.XLOOKUP(TRUE,(AC16:$AZ16&lt;&gt;""),AC$3:$AZ$3,_xlpm.Fundo,,1),
_xlpm.Cx,_xlfn.XLOOKUP(TRUE,($O16:AA16&lt;&gt;""),$O16:AA16,_xlpm.Fundo,,-1),
_xlpm.Dx,_xlfn.XLOOKUP(TRUE,(AC16:$AZ16&lt;&gt;""),AC16:$AZ16,_xlpm.Fundo,,1),
_xlpm.Xx,AB$3, _xlpm.Yx,PRODUCT(SUM(_xlpm.Dx,-_xlpm.Cx),1/SUM(_xlpm.Bx,-_xlpm.Ax))*SUM(_xlpm.Xx,-_xlpm.Ax)+_xlpm.Cx,
_xlpm.Ay,_xlfn.XLOOKUP(TRUE,(AB$4:AB15&lt;&gt;""),$N$4:$N15,_xlpm.Fundo,,-1),
_xlpm.By,_xlfn.XLOOKUP(TRUE,(AB17:AB$47&lt;&gt;""),$N17:$N$47,_xlpm.Fundo,,1),
_xlpm.Cy,_xlfn.XLOOKUP(TRUE,(AB$4:AB15&lt;&gt;""),AB$4:AB15,_xlpm.Fundo,,-1),
_xlpm.Dy,_xlfn.XLOOKUP(TRUE,(AB17:AB$47&lt;&gt;""),AB17:AB$47,_xlpm.Fundo,,1),
_xlpm.Xy,$N16, _xlpm.Yy,PRODUCT(SUM(_xlpm.Dy,-_xlpm.Cy),1/SUM(_xlpm.By,-_xlpm.Ay))*SUM(_xlpm.Xy,-_xlpm.Ay)+_xlpm.Cy,
_xlfn.IFS(IFERROR(ISODD(_xlpm.Borda),FALSE),_xlpm.Yy,
       IFERROR(ISEVEN(_xlpm.Borda),     FALSE),_xlpm.Yx,
      TRUE,"")))</f>
        <v/>
      </c>
      <c r="AC64" s="120" t="str" cm="1">
        <f t="array" ref="AC64">IF(AC16&lt;&gt;"",AC16,
_xlfn.LET(_xlpm.Borda,
_xlfn.IFS(
AND(COUNT(_xlfn._xlws.FILTER($F$3:$F$15,$F$3:$F$15=AC$51))&gt;=2,
    _xlfn.MAXIFS($G$3:$G$15,$F$3:$F$15,AC$51)&gt;=$N64, _xlfn.MINIFS($G$3:$G$15,$F$3:$F$15,AC$51)&lt;=$N64),1,
AND(COUNT(_xlfn._xlws.FILTER($G$3:$G$15,$G$3:$G$15=$N64))&gt;=2,
    _xlfn.MAXIFS($F$3:$F$15,$G$3:$G$15,$N64)&gt;=AC$51, _xlfn.MINIFS($F$3:$F$15,$G$3:$G$15,$N64)&lt;=AC$51),2,
OR(COUNT(_xlfn._xlws.FILTER($F$16:$F$23,($F$16:$F$23=AC$51)*($G$16:$G$23=$N64)))=1,
        ISODD(COUNT(_xlfn._xlws.SORT(_xlfn._xlws.FILTER($G$16:$G$23,($F$16:$F$23=AC$51)*($G$16:$G$23&lt;=$N64)))))),3,
OR(COUNT(_xlfn._xlws.FILTER($F$16:$F$23,($F$16:$F$23=AC$51)*($G$16:$G$23=$N64)))=1,
        ISODD(COUNT(_xlfn._xlws.SORT(_xlfn._xlws.FILTER($F$16:$F$23,($G$16:$G$23=$N64)*($F$16:$F$23&lt;=AC$51)))))),4),
_xlpm.Fundo,$L$8,
_xlpm.Ax,_xlfn.XLOOKUP(TRUE,($O16:AB16&lt;&gt;""),$O$3:AB$3,_xlpm.Fundo,,-1),
_xlpm.Bx,_xlfn.XLOOKUP(TRUE,(AD16:$AZ16&lt;&gt;""),AD$3:$AZ$3,_xlpm.Fundo,,1),
_xlpm.Cx,_xlfn.XLOOKUP(TRUE,($O16:AB16&lt;&gt;""),$O16:AB16,_xlpm.Fundo,,-1),
_xlpm.Dx,_xlfn.XLOOKUP(TRUE,(AD16:$AZ16&lt;&gt;""),AD16:$AZ16,_xlpm.Fundo,,1),
_xlpm.Xx,AC$3, _xlpm.Yx,PRODUCT(SUM(_xlpm.Dx,-_xlpm.Cx),1/SUM(_xlpm.Bx,-_xlpm.Ax))*SUM(_xlpm.Xx,-_xlpm.Ax)+_xlpm.Cx,
_xlpm.Ay,_xlfn.XLOOKUP(TRUE,(AC$4:AC15&lt;&gt;""),$N$4:$N15,_xlpm.Fundo,,-1),
_xlpm.By,_xlfn.XLOOKUP(TRUE,(AC17:AC$47&lt;&gt;""),$N17:$N$47,_xlpm.Fundo,,1),
_xlpm.Cy,_xlfn.XLOOKUP(TRUE,(AC$4:AC15&lt;&gt;""),AC$4:AC15,_xlpm.Fundo,,-1),
_xlpm.Dy,_xlfn.XLOOKUP(TRUE,(AC17:AC$47&lt;&gt;""),AC17:AC$47,_xlpm.Fundo,,1),
_xlpm.Xy,$N16, _xlpm.Yy,PRODUCT(SUM(_xlpm.Dy,-_xlpm.Cy),1/SUM(_xlpm.By,-_xlpm.Ay))*SUM(_xlpm.Xy,-_xlpm.Ay)+_xlpm.Cy,
_xlfn.IFS(IFERROR(ISODD(_xlpm.Borda),FALSE),_xlpm.Yy,
       IFERROR(ISEVEN(_xlpm.Borda),     FALSE),_xlpm.Yx,
      TRUE,"")))</f>
        <v/>
      </c>
      <c r="AD64" s="120" t="str" cm="1">
        <f t="array" ref="AD64">IF(AD16&lt;&gt;"",AD16,
_xlfn.LET(_xlpm.Borda,
_xlfn.IFS(
AND(COUNT(_xlfn._xlws.FILTER($F$3:$F$15,$F$3:$F$15=AD$51))&gt;=2,
    _xlfn.MAXIFS($G$3:$G$15,$F$3:$F$15,AD$51)&gt;=$N64, _xlfn.MINIFS($G$3:$G$15,$F$3:$F$15,AD$51)&lt;=$N64),1,
AND(COUNT(_xlfn._xlws.FILTER($G$3:$G$15,$G$3:$G$15=$N64))&gt;=2,
    _xlfn.MAXIFS($F$3:$F$15,$G$3:$G$15,$N64)&gt;=AD$51, _xlfn.MINIFS($F$3:$F$15,$G$3:$G$15,$N64)&lt;=AD$51),2,
OR(COUNT(_xlfn._xlws.FILTER($F$16:$F$23,($F$16:$F$23=AD$51)*($G$16:$G$23=$N64)))=1,
        ISODD(COUNT(_xlfn._xlws.SORT(_xlfn._xlws.FILTER($G$16:$G$23,($F$16:$F$23=AD$51)*($G$16:$G$23&lt;=$N64)))))),3,
OR(COUNT(_xlfn._xlws.FILTER($F$16:$F$23,($F$16:$F$23=AD$51)*($G$16:$G$23=$N64)))=1,
        ISODD(COUNT(_xlfn._xlws.SORT(_xlfn._xlws.FILTER($F$16:$F$23,($G$16:$G$23=$N64)*($F$16:$F$23&lt;=AD$51)))))),4),
_xlpm.Fundo,$L$8,
_xlpm.Ax,_xlfn.XLOOKUP(TRUE,($O16:AC16&lt;&gt;""),$O$3:AC$3,_xlpm.Fundo,,-1),
_xlpm.Bx,_xlfn.XLOOKUP(TRUE,(AE16:$AZ16&lt;&gt;""),AE$3:$AZ$3,_xlpm.Fundo,,1),
_xlpm.Cx,_xlfn.XLOOKUP(TRUE,($O16:AC16&lt;&gt;""),$O16:AC16,_xlpm.Fundo,,-1),
_xlpm.Dx,_xlfn.XLOOKUP(TRUE,(AE16:$AZ16&lt;&gt;""),AE16:$AZ16,_xlpm.Fundo,,1),
_xlpm.Xx,AD$3, _xlpm.Yx,PRODUCT(SUM(_xlpm.Dx,-_xlpm.Cx),1/SUM(_xlpm.Bx,-_xlpm.Ax))*SUM(_xlpm.Xx,-_xlpm.Ax)+_xlpm.Cx,
_xlpm.Ay,_xlfn.XLOOKUP(TRUE,(AD$4:AD15&lt;&gt;""),$N$4:$N15,_xlpm.Fundo,,-1),
_xlpm.By,_xlfn.XLOOKUP(TRUE,(AD17:AD$47&lt;&gt;""),$N17:$N$47,_xlpm.Fundo,,1),
_xlpm.Cy,_xlfn.XLOOKUP(TRUE,(AD$4:AD15&lt;&gt;""),AD$4:AD15,_xlpm.Fundo,,-1),
_xlpm.Dy,_xlfn.XLOOKUP(TRUE,(AD17:AD$47&lt;&gt;""),AD17:AD$47,_xlpm.Fundo,,1),
_xlpm.Xy,$N16, _xlpm.Yy,PRODUCT(SUM(_xlpm.Dy,-_xlpm.Cy),1/SUM(_xlpm.By,-_xlpm.Ay))*SUM(_xlpm.Xy,-_xlpm.Ay)+_xlpm.Cy,
_xlfn.IFS(IFERROR(ISODD(_xlpm.Borda),FALSE),_xlpm.Yy,
       IFERROR(ISEVEN(_xlpm.Borda),     FALSE),_xlpm.Yx,
      TRUE,"")))</f>
        <v/>
      </c>
      <c r="AE64" s="120" cm="1">
        <f t="array" ref="AE64">IF(AE16&lt;&gt;"",AE16,
_xlfn.LET(_xlpm.Borda,
_xlfn.IFS(
AND(COUNT(_xlfn._xlws.FILTER($F$3:$F$15,$F$3:$F$15=AE$51))&gt;=2,
    _xlfn.MAXIFS($G$3:$G$15,$F$3:$F$15,AE$51)&gt;=$N64, _xlfn.MINIFS($G$3:$G$15,$F$3:$F$15,AE$51)&lt;=$N64),1,
AND(COUNT(_xlfn._xlws.FILTER($G$3:$G$15,$G$3:$G$15=$N64))&gt;=2,
    _xlfn.MAXIFS($F$3:$F$15,$G$3:$G$15,$N64)&gt;=AE$51, _xlfn.MINIFS($F$3:$F$15,$G$3:$G$15,$N64)&lt;=AE$51),2,
OR(COUNT(_xlfn._xlws.FILTER($F$16:$F$23,($F$16:$F$23=AE$51)*($G$16:$G$23=$N64)))=1,
        ISODD(COUNT(_xlfn._xlws.SORT(_xlfn._xlws.FILTER($G$16:$G$23,($F$16:$F$23=AE$51)*($G$16:$G$23&lt;=$N64)))))),3,
OR(COUNT(_xlfn._xlws.FILTER($F$16:$F$23,($F$16:$F$23=AE$51)*($G$16:$G$23=$N64)))=1,
        ISODD(COUNT(_xlfn._xlws.SORT(_xlfn._xlws.FILTER($F$16:$F$23,($G$16:$G$23=$N64)*($F$16:$F$23&lt;=AE$51)))))),4),
_xlpm.Fundo,$L$8,
_xlpm.Ax,_xlfn.XLOOKUP(TRUE,($O16:AD16&lt;&gt;""),$O$3:AD$3,_xlpm.Fundo,,-1),
_xlpm.Bx,_xlfn.XLOOKUP(TRUE,(AF16:$AZ16&lt;&gt;""),AF$3:$AZ$3,_xlpm.Fundo,,1),
_xlpm.Cx,_xlfn.XLOOKUP(TRUE,($O16:AD16&lt;&gt;""),$O16:AD16,_xlpm.Fundo,,-1),
_xlpm.Dx,_xlfn.XLOOKUP(TRUE,(AF16:$AZ16&lt;&gt;""),AF16:$AZ16,_xlpm.Fundo,,1),
_xlpm.Xx,AE$3, _xlpm.Yx,PRODUCT(SUM(_xlpm.Dx,-_xlpm.Cx),1/SUM(_xlpm.Bx,-_xlpm.Ax))*SUM(_xlpm.Xx,-_xlpm.Ax)+_xlpm.Cx,
_xlpm.Ay,_xlfn.XLOOKUP(TRUE,(AE$4:AE15&lt;&gt;""),$N$4:$N15,_xlpm.Fundo,,-1),
_xlpm.By,_xlfn.XLOOKUP(TRUE,(AE17:AE$47&lt;&gt;""),$N17:$N$47,_xlpm.Fundo,,1),
_xlpm.Cy,_xlfn.XLOOKUP(TRUE,(AE$4:AE15&lt;&gt;""),AE$4:AE15,_xlpm.Fundo,,-1),
_xlpm.Dy,_xlfn.XLOOKUP(TRUE,(AE17:AE$47&lt;&gt;""),AE17:AE$47,_xlpm.Fundo,,1),
_xlpm.Xy,$N16, _xlpm.Yy,PRODUCT(SUM(_xlpm.Dy,-_xlpm.Cy),1/SUM(_xlpm.By,-_xlpm.Ay))*SUM(_xlpm.Xy,-_xlpm.Ay)+_xlpm.Cy,
_xlfn.IFS(IFERROR(ISODD(_xlpm.Borda),FALSE),_xlpm.Yy,
       IFERROR(ISEVEN(_xlpm.Borda),     FALSE),_xlpm.Yx,
      TRUE,"")))</f>
        <v>0.6</v>
      </c>
      <c r="AF64" s="120" t="str" cm="1">
        <f t="array" ref="AF64">IF(AF16&lt;&gt;"",AF16,
_xlfn.LET(_xlpm.Borda,
_xlfn.IFS(
AND(COUNT(_xlfn._xlws.FILTER($F$3:$F$15,$F$3:$F$15=AF$51))&gt;=2,
    _xlfn.MAXIFS($G$3:$G$15,$F$3:$F$15,AF$51)&gt;=$N64, _xlfn.MINIFS($G$3:$G$15,$F$3:$F$15,AF$51)&lt;=$N64),1,
AND(COUNT(_xlfn._xlws.FILTER($G$3:$G$15,$G$3:$G$15=$N64))&gt;=2,
    _xlfn.MAXIFS($F$3:$F$15,$G$3:$G$15,$N64)&gt;=AF$51, _xlfn.MINIFS($F$3:$F$15,$G$3:$G$15,$N64)&lt;=AF$51),2,
OR(COUNT(_xlfn._xlws.FILTER($F$16:$F$23,($F$16:$F$23=AF$51)*($G$16:$G$23=$N64)))=1,
        ISODD(COUNT(_xlfn._xlws.SORT(_xlfn._xlws.FILTER($G$16:$G$23,($F$16:$F$23=AF$51)*($G$16:$G$23&lt;=$N64)))))),3,
OR(COUNT(_xlfn._xlws.FILTER($F$16:$F$23,($F$16:$F$23=AF$51)*($G$16:$G$23=$N64)))=1,
        ISODD(COUNT(_xlfn._xlws.SORT(_xlfn._xlws.FILTER($F$16:$F$23,($G$16:$G$23=$N64)*($F$16:$F$23&lt;=AF$51)))))),4),
_xlpm.Fundo,$L$8,
_xlpm.Ax,_xlfn.XLOOKUP(TRUE,($O16:AE16&lt;&gt;""),$O$3:AE$3,_xlpm.Fundo,,-1),
_xlpm.Bx,_xlfn.XLOOKUP(TRUE,(AG16:$AZ16&lt;&gt;""),AG$3:$AZ$3,_xlpm.Fundo,,1),
_xlpm.Cx,_xlfn.XLOOKUP(TRUE,($O16:AE16&lt;&gt;""),$O16:AE16,_xlpm.Fundo,,-1),
_xlpm.Dx,_xlfn.XLOOKUP(TRUE,(AG16:$AZ16&lt;&gt;""),AG16:$AZ16,_xlpm.Fundo,,1),
_xlpm.Xx,AF$3, _xlpm.Yx,PRODUCT(SUM(_xlpm.Dx,-_xlpm.Cx),1/SUM(_xlpm.Bx,-_xlpm.Ax))*SUM(_xlpm.Xx,-_xlpm.Ax)+_xlpm.Cx,
_xlpm.Ay,_xlfn.XLOOKUP(TRUE,(AF$4:AF15&lt;&gt;""),$N$4:$N15,_xlpm.Fundo,,-1),
_xlpm.By,_xlfn.XLOOKUP(TRUE,(AF17:AF$47&lt;&gt;""),$N17:$N$47,_xlpm.Fundo,,1),
_xlpm.Cy,_xlfn.XLOOKUP(TRUE,(AF$4:AF15&lt;&gt;""),AF$4:AF15,_xlpm.Fundo,,-1),
_xlpm.Dy,_xlfn.XLOOKUP(TRUE,(AF17:AF$47&lt;&gt;""),AF17:AF$47,_xlpm.Fundo,,1),
_xlpm.Xy,$N16, _xlpm.Yy,PRODUCT(SUM(_xlpm.Dy,-_xlpm.Cy),1/SUM(_xlpm.By,-_xlpm.Ay))*SUM(_xlpm.Xy,-_xlpm.Ay)+_xlpm.Cy,
_xlfn.IFS(IFERROR(ISODD(_xlpm.Borda),FALSE),_xlpm.Yy,
       IFERROR(ISEVEN(_xlpm.Borda),     FALSE),_xlpm.Yx,
      TRUE,"")))</f>
        <v/>
      </c>
      <c r="AG64" s="120" cm="1">
        <f t="array" ref="AG64">IF(AG16&lt;&gt;"",AG16,
_xlfn.LET(_xlpm.Borda,
_xlfn.IFS(
AND(COUNT(_xlfn._xlws.FILTER($F$3:$F$15,$F$3:$F$15=AG$51))&gt;=2,
    _xlfn.MAXIFS($G$3:$G$15,$F$3:$F$15,AG$51)&gt;=$N64, _xlfn.MINIFS($G$3:$G$15,$F$3:$F$15,AG$51)&lt;=$N64),1,
AND(COUNT(_xlfn._xlws.FILTER($G$3:$G$15,$G$3:$G$15=$N64))&gt;=2,
    _xlfn.MAXIFS($F$3:$F$15,$G$3:$G$15,$N64)&gt;=AG$51, _xlfn.MINIFS($F$3:$F$15,$G$3:$G$15,$N64)&lt;=AG$51),2,
OR(COUNT(_xlfn._xlws.FILTER($F$16:$F$23,($F$16:$F$23=AG$51)*($G$16:$G$23=$N64)))=1,
        ISODD(COUNT(_xlfn._xlws.SORT(_xlfn._xlws.FILTER($G$16:$G$23,($F$16:$F$23=AG$51)*($G$16:$G$23&lt;=$N64)))))),3,
OR(COUNT(_xlfn._xlws.FILTER($F$16:$F$23,($F$16:$F$23=AG$51)*($G$16:$G$23=$N64)))=1,
        ISODD(COUNT(_xlfn._xlws.SORT(_xlfn._xlws.FILTER($F$16:$F$23,($G$16:$G$23=$N64)*($F$16:$F$23&lt;=AG$51)))))),4),
_xlpm.Fundo,$L$8,
_xlpm.Ax,_xlfn.XLOOKUP(TRUE,($O16:AF16&lt;&gt;""),$O$3:AF$3,_xlpm.Fundo,,-1),
_xlpm.Bx,_xlfn.XLOOKUP(TRUE,(AH16:$AZ16&lt;&gt;""),AH$3:$AZ$3,_xlpm.Fundo,,1),
_xlpm.Cx,_xlfn.XLOOKUP(TRUE,($O16:AF16&lt;&gt;""),$O16:AF16,_xlpm.Fundo,,-1),
_xlpm.Dx,_xlfn.XLOOKUP(TRUE,(AH16:$AZ16&lt;&gt;""),AH16:$AZ16,_xlpm.Fundo,,1),
_xlpm.Xx,AG$3, _xlpm.Yx,PRODUCT(SUM(_xlpm.Dx,-_xlpm.Cx),1/SUM(_xlpm.Bx,-_xlpm.Ax))*SUM(_xlpm.Xx,-_xlpm.Ax)+_xlpm.Cx,
_xlpm.Ay,_xlfn.XLOOKUP(TRUE,(AG$4:AG15&lt;&gt;""),$N$4:$N15,_xlpm.Fundo,,-1),
_xlpm.By,_xlfn.XLOOKUP(TRUE,(AG17:AG$47&lt;&gt;""),$N17:$N$47,_xlpm.Fundo,,1),
_xlpm.Cy,_xlfn.XLOOKUP(TRUE,(AG$4:AG15&lt;&gt;""),AG$4:AG15,_xlpm.Fundo,,-1),
_xlpm.Dy,_xlfn.XLOOKUP(TRUE,(AG17:AG$47&lt;&gt;""),AG17:AG$47,_xlpm.Fundo,,1),
_xlpm.Xy,$N16, _xlpm.Yy,PRODUCT(SUM(_xlpm.Dy,-_xlpm.Cy),1/SUM(_xlpm.By,-_xlpm.Ay))*SUM(_xlpm.Xy,-_xlpm.Ay)+_xlpm.Cy,
_xlfn.IFS(IFERROR(ISODD(_xlpm.Borda),FALSE),_xlpm.Yy,
       IFERROR(ISEVEN(_xlpm.Borda),     FALSE),_xlpm.Yx,
      TRUE,"")))</f>
        <v>0</v>
      </c>
      <c r="AH64" s="120" t="str" cm="1">
        <f t="array" ref="AH64">IF(AH16&lt;&gt;"",AH16,
_xlfn.LET(_xlpm.Borda,
_xlfn.IFS(
AND(COUNT(_xlfn._xlws.FILTER($F$3:$F$15,$F$3:$F$15=AH$51))&gt;=2,
    _xlfn.MAXIFS($G$3:$G$15,$F$3:$F$15,AH$51)&gt;=$N64, _xlfn.MINIFS($G$3:$G$15,$F$3:$F$15,AH$51)&lt;=$N64),1,
AND(COUNT(_xlfn._xlws.FILTER($G$3:$G$15,$G$3:$G$15=$N64))&gt;=2,
    _xlfn.MAXIFS($F$3:$F$15,$G$3:$G$15,$N64)&gt;=AH$51, _xlfn.MINIFS($F$3:$F$15,$G$3:$G$15,$N64)&lt;=AH$51),2,
OR(COUNT(_xlfn._xlws.FILTER($F$16:$F$23,($F$16:$F$23=AH$51)*($G$16:$G$23=$N64)))=1,
        ISODD(COUNT(_xlfn._xlws.SORT(_xlfn._xlws.FILTER($G$16:$G$23,($F$16:$F$23=AH$51)*($G$16:$G$23&lt;=$N64)))))),3,
OR(COUNT(_xlfn._xlws.FILTER($F$16:$F$23,($F$16:$F$23=AH$51)*($G$16:$G$23=$N64)))=1,
        ISODD(COUNT(_xlfn._xlws.SORT(_xlfn._xlws.FILTER($F$16:$F$23,($G$16:$G$23=$N64)*($F$16:$F$23&lt;=AH$51)))))),4),
_xlpm.Fundo,$L$8,
_xlpm.Ax,_xlfn.XLOOKUP(TRUE,($O16:AG16&lt;&gt;""),$O$3:AG$3,_xlpm.Fundo,,-1),
_xlpm.Bx,_xlfn.XLOOKUP(TRUE,(AI16:$AZ16&lt;&gt;""),AI$3:$AZ$3,_xlpm.Fundo,,1),
_xlpm.Cx,_xlfn.XLOOKUP(TRUE,($O16:AG16&lt;&gt;""),$O16:AG16,_xlpm.Fundo,,-1),
_xlpm.Dx,_xlfn.XLOOKUP(TRUE,(AI16:$AZ16&lt;&gt;""),AI16:$AZ16,_xlpm.Fundo,,1),
_xlpm.Xx,AH$3, _xlpm.Yx,PRODUCT(SUM(_xlpm.Dx,-_xlpm.Cx),1/SUM(_xlpm.Bx,-_xlpm.Ax))*SUM(_xlpm.Xx,-_xlpm.Ax)+_xlpm.Cx,
_xlpm.Ay,_xlfn.XLOOKUP(TRUE,(AH$4:AH15&lt;&gt;""),$N$4:$N15,_xlpm.Fundo,,-1),
_xlpm.By,_xlfn.XLOOKUP(TRUE,(AH17:AH$47&lt;&gt;""),$N17:$N$47,_xlpm.Fundo,,1),
_xlpm.Cy,_xlfn.XLOOKUP(TRUE,(AH$4:AH15&lt;&gt;""),AH$4:AH15,_xlpm.Fundo,,-1),
_xlpm.Dy,_xlfn.XLOOKUP(TRUE,(AH17:AH$47&lt;&gt;""),AH17:AH$47,_xlpm.Fundo,,1),
_xlpm.Xy,$N16, _xlpm.Yy,PRODUCT(SUM(_xlpm.Dy,-_xlpm.Cy),1/SUM(_xlpm.By,-_xlpm.Ay))*SUM(_xlpm.Xy,-_xlpm.Ay)+_xlpm.Cy,
_xlfn.IFS(IFERROR(ISODD(_xlpm.Borda),FALSE),_xlpm.Yy,
       IFERROR(ISEVEN(_xlpm.Borda),     FALSE),_xlpm.Yx,
      TRUE,"")))</f>
        <v/>
      </c>
      <c r="AI64" s="120" cm="1">
        <f t="array" ref="AI64">IF(AI16&lt;&gt;"",AI16,
_xlfn.LET(_xlpm.Borda,
_xlfn.IFS(
AND(COUNT(_xlfn._xlws.FILTER($F$3:$F$15,$F$3:$F$15=AI$51))&gt;=2,
    _xlfn.MAXIFS($G$3:$G$15,$F$3:$F$15,AI$51)&gt;=$N64, _xlfn.MINIFS($G$3:$G$15,$F$3:$F$15,AI$51)&lt;=$N64),1,
AND(COUNT(_xlfn._xlws.FILTER($G$3:$G$15,$G$3:$G$15=$N64))&gt;=2,
    _xlfn.MAXIFS($F$3:$F$15,$G$3:$G$15,$N64)&gt;=AI$51, _xlfn.MINIFS($F$3:$F$15,$G$3:$G$15,$N64)&lt;=AI$51),2,
OR(COUNT(_xlfn._xlws.FILTER($F$16:$F$23,($F$16:$F$23=AI$51)*($G$16:$G$23=$N64)))=1,
        ISODD(COUNT(_xlfn._xlws.SORT(_xlfn._xlws.FILTER($G$16:$G$23,($F$16:$F$23=AI$51)*($G$16:$G$23&lt;=$N64)))))),3,
OR(COUNT(_xlfn._xlws.FILTER($F$16:$F$23,($F$16:$F$23=AI$51)*($G$16:$G$23=$N64)))=1,
        ISODD(COUNT(_xlfn._xlws.SORT(_xlfn._xlws.FILTER($F$16:$F$23,($G$16:$G$23=$N64)*($F$16:$F$23&lt;=AI$51)))))),4),
_xlpm.Fundo,$L$8,
_xlpm.Ax,_xlfn.XLOOKUP(TRUE,($O16:AH16&lt;&gt;""),$O$3:AH$3,_xlpm.Fundo,,-1),
_xlpm.Bx,_xlfn.XLOOKUP(TRUE,(AJ16:$AZ16&lt;&gt;""),AJ$3:$AZ$3,_xlpm.Fundo,,1),
_xlpm.Cx,_xlfn.XLOOKUP(TRUE,($O16:AH16&lt;&gt;""),$O16:AH16,_xlpm.Fundo,,-1),
_xlpm.Dx,_xlfn.XLOOKUP(TRUE,(AJ16:$AZ16&lt;&gt;""),AJ16:$AZ16,_xlpm.Fundo,,1),
_xlpm.Xx,AI$3, _xlpm.Yx,PRODUCT(SUM(_xlpm.Dx,-_xlpm.Cx),1/SUM(_xlpm.Bx,-_xlpm.Ax))*SUM(_xlpm.Xx,-_xlpm.Ax)+_xlpm.Cx,
_xlpm.Ay,_xlfn.XLOOKUP(TRUE,(AI$4:AI15&lt;&gt;""),$N$4:$N15,_xlpm.Fundo,,-1),
_xlpm.By,_xlfn.XLOOKUP(TRUE,(AI17:AI$47&lt;&gt;""),$N17:$N$47,_xlpm.Fundo,,1),
_xlpm.Cy,_xlfn.XLOOKUP(TRUE,(AI$4:AI15&lt;&gt;""),AI$4:AI15,_xlpm.Fundo,,-1),
_xlpm.Dy,_xlfn.XLOOKUP(TRUE,(AI17:AI$47&lt;&gt;""),AI17:AI$47,_xlpm.Fundo,,1),
_xlpm.Xy,$N16, _xlpm.Yy,PRODUCT(SUM(_xlpm.Dy,-_xlpm.Cy),1/SUM(_xlpm.By,-_xlpm.Ay))*SUM(_xlpm.Xy,-_xlpm.Ay)+_xlpm.Cy,
_xlfn.IFS(IFERROR(ISODD(_xlpm.Borda),FALSE),_xlpm.Yy,
       IFERROR(ISEVEN(_xlpm.Borda),     FALSE),_xlpm.Yx,
      TRUE,"")))</f>
        <v>0.4</v>
      </c>
      <c r="AJ64" s="120" t="str" cm="1">
        <f t="array" ref="AJ64">IF(AJ16&lt;&gt;"",AJ16,
_xlfn.LET(_xlpm.Borda,
_xlfn.IFS(
AND(COUNT(_xlfn._xlws.FILTER($F$3:$F$15,$F$3:$F$15=AJ$51))&gt;=2,
    _xlfn.MAXIFS($G$3:$G$15,$F$3:$F$15,AJ$51)&gt;=$N64, _xlfn.MINIFS($G$3:$G$15,$F$3:$F$15,AJ$51)&lt;=$N64),1,
AND(COUNT(_xlfn._xlws.FILTER($G$3:$G$15,$G$3:$G$15=$N64))&gt;=2,
    _xlfn.MAXIFS($F$3:$F$15,$G$3:$G$15,$N64)&gt;=AJ$51, _xlfn.MINIFS($F$3:$F$15,$G$3:$G$15,$N64)&lt;=AJ$51),2,
OR(COUNT(_xlfn._xlws.FILTER($F$16:$F$23,($F$16:$F$23=AJ$51)*($G$16:$G$23=$N64)))=1,
        ISODD(COUNT(_xlfn._xlws.SORT(_xlfn._xlws.FILTER($G$16:$G$23,($F$16:$F$23=AJ$51)*($G$16:$G$23&lt;=$N64)))))),3,
OR(COUNT(_xlfn._xlws.FILTER($F$16:$F$23,($F$16:$F$23=AJ$51)*($G$16:$G$23=$N64)))=1,
        ISODD(COUNT(_xlfn._xlws.SORT(_xlfn._xlws.FILTER($F$16:$F$23,($G$16:$G$23=$N64)*($F$16:$F$23&lt;=AJ$51)))))),4),
_xlpm.Fundo,$L$8,
_xlpm.Ax,_xlfn.XLOOKUP(TRUE,($O16:AI16&lt;&gt;""),$O$3:AI$3,_xlpm.Fundo,,-1),
_xlpm.Bx,_xlfn.XLOOKUP(TRUE,(AK16:$AZ16&lt;&gt;""),AK$3:$AZ$3,_xlpm.Fundo,,1),
_xlpm.Cx,_xlfn.XLOOKUP(TRUE,($O16:AI16&lt;&gt;""),$O16:AI16,_xlpm.Fundo,,-1),
_xlpm.Dx,_xlfn.XLOOKUP(TRUE,(AK16:$AZ16&lt;&gt;""),AK16:$AZ16,_xlpm.Fundo,,1),
_xlpm.Xx,AJ$3, _xlpm.Yx,PRODUCT(SUM(_xlpm.Dx,-_xlpm.Cx),1/SUM(_xlpm.Bx,-_xlpm.Ax))*SUM(_xlpm.Xx,-_xlpm.Ax)+_xlpm.Cx,
_xlpm.Ay,_xlfn.XLOOKUP(TRUE,(AJ$4:AJ15&lt;&gt;""),$N$4:$N15,_xlpm.Fundo,,-1),
_xlpm.By,_xlfn.XLOOKUP(TRUE,(AJ17:AJ$47&lt;&gt;""),$N17:$N$47,_xlpm.Fundo,,1),
_xlpm.Cy,_xlfn.XLOOKUP(TRUE,(AJ$4:AJ15&lt;&gt;""),AJ$4:AJ15,_xlpm.Fundo,,-1),
_xlpm.Dy,_xlfn.XLOOKUP(TRUE,(AJ17:AJ$47&lt;&gt;""),AJ17:AJ$47,_xlpm.Fundo,,1),
_xlpm.Xy,$N16, _xlpm.Yy,PRODUCT(SUM(_xlpm.Dy,-_xlpm.Cy),1/SUM(_xlpm.By,-_xlpm.Ay))*SUM(_xlpm.Xy,-_xlpm.Ay)+_xlpm.Cy,
_xlfn.IFS(IFERROR(ISODD(_xlpm.Borda),FALSE),_xlpm.Yy,
       IFERROR(ISEVEN(_xlpm.Borda),     FALSE),_xlpm.Yx,
      TRUE,"")))</f>
        <v/>
      </c>
      <c r="AK64" s="120" t="str" cm="1">
        <f t="array" ref="AK64">IF(AK16&lt;&gt;"",AK16,
_xlfn.LET(_xlpm.Borda,
_xlfn.IFS(
AND(COUNT(_xlfn._xlws.FILTER($F$3:$F$15,$F$3:$F$15=AK$51))&gt;=2,
    _xlfn.MAXIFS($G$3:$G$15,$F$3:$F$15,AK$51)&gt;=$N64, _xlfn.MINIFS($G$3:$G$15,$F$3:$F$15,AK$51)&lt;=$N64),1,
AND(COUNT(_xlfn._xlws.FILTER($G$3:$G$15,$G$3:$G$15=$N64))&gt;=2,
    _xlfn.MAXIFS($F$3:$F$15,$G$3:$G$15,$N64)&gt;=AK$51, _xlfn.MINIFS($F$3:$F$15,$G$3:$G$15,$N64)&lt;=AK$51),2,
OR(COUNT(_xlfn._xlws.FILTER($F$16:$F$23,($F$16:$F$23=AK$51)*($G$16:$G$23=$N64)))=1,
        ISODD(COUNT(_xlfn._xlws.SORT(_xlfn._xlws.FILTER($G$16:$G$23,($F$16:$F$23=AK$51)*($G$16:$G$23&lt;=$N64)))))),3,
OR(COUNT(_xlfn._xlws.FILTER($F$16:$F$23,($F$16:$F$23=AK$51)*($G$16:$G$23=$N64)))=1,
        ISODD(COUNT(_xlfn._xlws.SORT(_xlfn._xlws.FILTER($F$16:$F$23,($G$16:$G$23=$N64)*($F$16:$F$23&lt;=AK$51)))))),4),
_xlpm.Fundo,$L$8,
_xlpm.Ax,_xlfn.XLOOKUP(TRUE,($O16:AJ16&lt;&gt;""),$O$3:AJ$3,_xlpm.Fundo,,-1),
_xlpm.Bx,_xlfn.XLOOKUP(TRUE,(AL16:$AZ16&lt;&gt;""),AL$3:$AZ$3,_xlpm.Fundo,,1),
_xlpm.Cx,_xlfn.XLOOKUP(TRUE,($O16:AJ16&lt;&gt;""),$O16:AJ16,_xlpm.Fundo,,-1),
_xlpm.Dx,_xlfn.XLOOKUP(TRUE,(AL16:$AZ16&lt;&gt;""),AL16:$AZ16,_xlpm.Fundo,,1),
_xlpm.Xx,AK$3, _xlpm.Yx,PRODUCT(SUM(_xlpm.Dx,-_xlpm.Cx),1/SUM(_xlpm.Bx,-_xlpm.Ax))*SUM(_xlpm.Xx,-_xlpm.Ax)+_xlpm.Cx,
_xlpm.Ay,_xlfn.XLOOKUP(TRUE,(AK$4:AK15&lt;&gt;""),$N$4:$N15,_xlpm.Fundo,,-1),
_xlpm.By,_xlfn.XLOOKUP(TRUE,(AK17:AK$47&lt;&gt;""),$N17:$N$47,_xlpm.Fundo,,1),
_xlpm.Cy,_xlfn.XLOOKUP(TRUE,(AK$4:AK15&lt;&gt;""),AK$4:AK15,_xlpm.Fundo,,-1),
_xlpm.Dy,_xlfn.XLOOKUP(TRUE,(AK17:AK$47&lt;&gt;""),AK17:AK$47,_xlpm.Fundo,,1),
_xlpm.Xy,$N16, _xlpm.Yy,PRODUCT(SUM(_xlpm.Dy,-_xlpm.Cy),1/SUM(_xlpm.By,-_xlpm.Ay))*SUM(_xlpm.Xy,-_xlpm.Ay)+_xlpm.Cy,
_xlfn.IFS(IFERROR(ISODD(_xlpm.Borda),FALSE),_xlpm.Yy,
       IFERROR(ISEVEN(_xlpm.Borda),     FALSE),_xlpm.Yx,
      TRUE,"")))</f>
        <v/>
      </c>
      <c r="AL64" s="120" t="str" cm="1">
        <f t="array" ref="AL64">IF(AL16&lt;&gt;"",AL16,
_xlfn.LET(_xlpm.Borda,
_xlfn.IFS(
AND(COUNT(_xlfn._xlws.FILTER($F$3:$F$15,$F$3:$F$15=AL$51))&gt;=2,
    _xlfn.MAXIFS($G$3:$G$15,$F$3:$F$15,AL$51)&gt;=$N64, _xlfn.MINIFS($G$3:$G$15,$F$3:$F$15,AL$51)&lt;=$N64),1,
AND(COUNT(_xlfn._xlws.FILTER($G$3:$G$15,$G$3:$G$15=$N64))&gt;=2,
    _xlfn.MAXIFS($F$3:$F$15,$G$3:$G$15,$N64)&gt;=AL$51, _xlfn.MINIFS($F$3:$F$15,$G$3:$G$15,$N64)&lt;=AL$51),2,
OR(COUNT(_xlfn._xlws.FILTER($F$16:$F$23,($F$16:$F$23=AL$51)*($G$16:$G$23=$N64)))=1,
        ISODD(COUNT(_xlfn._xlws.SORT(_xlfn._xlws.FILTER($G$16:$G$23,($F$16:$F$23=AL$51)*($G$16:$G$23&lt;=$N64)))))),3,
OR(COUNT(_xlfn._xlws.FILTER($F$16:$F$23,($F$16:$F$23=AL$51)*($G$16:$G$23=$N64)))=1,
        ISODD(COUNT(_xlfn._xlws.SORT(_xlfn._xlws.FILTER($F$16:$F$23,($G$16:$G$23=$N64)*($F$16:$F$23&lt;=AL$51)))))),4),
_xlpm.Fundo,$L$8,
_xlpm.Ax,_xlfn.XLOOKUP(TRUE,($O16:AK16&lt;&gt;""),$O$3:AK$3,_xlpm.Fundo,,-1),
_xlpm.Bx,_xlfn.XLOOKUP(TRUE,(AM16:$AZ16&lt;&gt;""),AM$3:$AZ$3,_xlpm.Fundo,,1),
_xlpm.Cx,_xlfn.XLOOKUP(TRUE,($O16:AK16&lt;&gt;""),$O16:AK16,_xlpm.Fundo,,-1),
_xlpm.Dx,_xlfn.XLOOKUP(TRUE,(AM16:$AZ16&lt;&gt;""),AM16:$AZ16,_xlpm.Fundo,,1),
_xlpm.Xx,AL$3, _xlpm.Yx,PRODUCT(SUM(_xlpm.Dx,-_xlpm.Cx),1/SUM(_xlpm.Bx,-_xlpm.Ax))*SUM(_xlpm.Xx,-_xlpm.Ax)+_xlpm.Cx,
_xlpm.Ay,_xlfn.XLOOKUP(TRUE,(AL$4:AL15&lt;&gt;""),$N$4:$N15,_xlpm.Fundo,,-1),
_xlpm.By,_xlfn.XLOOKUP(TRUE,(AL17:AL$47&lt;&gt;""),$N17:$N$47,_xlpm.Fundo,,1),
_xlpm.Cy,_xlfn.XLOOKUP(TRUE,(AL$4:AL15&lt;&gt;""),AL$4:AL15,_xlpm.Fundo,,-1),
_xlpm.Dy,_xlfn.XLOOKUP(TRUE,(AL17:AL$47&lt;&gt;""),AL17:AL$47,_xlpm.Fundo,,1),
_xlpm.Xy,$N16, _xlpm.Yy,PRODUCT(SUM(_xlpm.Dy,-_xlpm.Cy),1/SUM(_xlpm.By,-_xlpm.Ay))*SUM(_xlpm.Xy,-_xlpm.Ay)+_xlpm.Cy,
_xlfn.IFS(IFERROR(ISODD(_xlpm.Borda),FALSE),_xlpm.Yy,
       IFERROR(ISEVEN(_xlpm.Borda),     FALSE),_xlpm.Yx,
      TRUE,"")))</f>
        <v/>
      </c>
      <c r="AM64" s="120" t="str" cm="1">
        <f t="array" ref="AM64">IF(AM16&lt;&gt;"",AM16,
_xlfn.LET(_xlpm.Borda,
_xlfn.IFS(
AND(COUNT(_xlfn._xlws.FILTER($F$3:$F$15,$F$3:$F$15=AM$51))&gt;=2,
    _xlfn.MAXIFS($G$3:$G$15,$F$3:$F$15,AM$51)&gt;=$N64, _xlfn.MINIFS($G$3:$G$15,$F$3:$F$15,AM$51)&lt;=$N64),1,
AND(COUNT(_xlfn._xlws.FILTER($G$3:$G$15,$G$3:$G$15=$N64))&gt;=2,
    _xlfn.MAXIFS($F$3:$F$15,$G$3:$G$15,$N64)&gt;=AM$51, _xlfn.MINIFS($F$3:$F$15,$G$3:$G$15,$N64)&lt;=AM$51),2,
OR(COUNT(_xlfn._xlws.FILTER($F$16:$F$23,($F$16:$F$23=AM$51)*($G$16:$G$23=$N64)))=1,
        ISODD(COUNT(_xlfn._xlws.SORT(_xlfn._xlws.FILTER($G$16:$G$23,($F$16:$F$23=AM$51)*($G$16:$G$23&lt;=$N64)))))),3,
OR(COUNT(_xlfn._xlws.FILTER($F$16:$F$23,($F$16:$F$23=AM$51)*($G$16:$G$23=$N64)))=1,
        ISODD(COUNT(_xlfn._xlws.SORT(_xlfn._xlws.FILTER($F$16:$F$23,($G$16:$G$23=$N64)*($F$16:$F$23&lt;=AM$51)))))),4),
_xlpm.Fundo,$L$8,
_xlpm.Ax,_xlfn.XLOOKUP(TRUE,($O16:AL16&lt;&gt;""),$O$3:AL$3,_xlpm.Fundo,,-1),
_xlpm.Bx,_xlfn.XLOOKUP(TRUE,(AN16:$AZ16&lt;&gt;""),AN$3:$AZ$3,_xlpm.Fundo,,1),
_xlpm.Cx,_xlfn.XLOOKUP(TRUE,($O16:AL16&lt;&gt;""),$O16:AL16,_xlpm.Fundo,,-1),
_xlpm.Dx,_xlfn.XLOOKUP(TRUE,(AN16:$AZ16&lt;&gt;""),AN16:$AZ16,_xlpm.Fundo,,1),
_xlpm.Xx,AM$3, _xlpm.Yx,PRODUCT(SUM(_xlpm.Dx,-_xlpm.Cx),1/SUM(_xlpm.Bx,-_xlpm.Ax))*SUM(_xlpm.Xx,-_xlpm.Ax)+_xlpm.Cx,
_xlpm.Ay,_xlfn.XLOOKUP(TRUE,(AM$4:AM15&lt;&gt;""),$N$4:$N15,_xlpm.Fundo,,-1),
_xlpm.By,_xlfn.XLOOKUP(TRUE,(AM17:AM$47&lt;&gt;""),$N17:$N$47,_xlpm.Fundo,,1),
_xlpm.Cy,_xlfn.XLOOKUP(TRUE,(AM$4:AM15&lt;&gt;""),AM$4:AM15,_xlpm.Fundo,,-1),
_xlpm.Dy,_xlfn.XLOOKUP(TRUE,(AM17:AM$47&lt;&gt;""),AM17:AM$47,_xlpm.Fundo,,1),
_xlpm.Xy,$N16, _xlpm.Yy,PRODUCT(SUM(_xlpm.Dy,-_xlpm.Cy),1/SUM(_xlpm.By,-_xlpm.Ay))*SUM(_xlpm.Xy,-_xlpm.Ay)+_xlpm.Cy,
_xlfn.IFS(IFERROR(ISODD(_xlpm.Borda),FALSE),_xlpm.Yy,
       IFERROR(ISEVEN(_xlpm.Borda),     FALSE),_xlpm.Yx,
      TRUE,"")))</f>
        <v/>
      </c>
      <c r="AN64" s="120" t="str" cm="1">
        <f t="array" ref="AN64">IF(AN16&lt;&gt;"",AN16,
_xlfn.LET(_xlpm.Borda,
_xlfn.IFS(
AND(COUNT(_xlfn._xlws.FILTER($F$3:$F$15,$F$3:$F$15=AN$51))&gt;=2,
    _xlfn.MAXIFS($G$3:$G$15,$F$3:$F$15,AN$51)&gt;=$N64, _xlfn.MINIFS($G$3:$G$15,$F$3:$F$15,AN$51)&lt;=$N64),1,
AND(COUNT(_xlfn._xlws.FILTER($G$3:$G$15,$G$3:$G$15=$N64))&gt;=2,
    _xlfn.MAXIFS($F$3:$F$15,$G$3:$G$15,$N64)&gt;=AN$51, _xlfn.MINIFS($F$3:$F$15,$G$3:$G$15,$N64)&lt;=AN$51),2,
OR(COUNT(_xlfn._xlws.FILTER($F$16:$F$23,($F$16:$F$23=AN$51)*($G$16:$G$23=$N64)))=1,
        ISODD(COUNT(_xlfn._xlws.SORT(_xlfn._xlws.FILTER($G$16:$G$23,($F$16:$F$23=AN$51)*($G$16:$G$23&lt;=$N64)))))),3,
OR(COUNT(_xlfn._xlws.FILTER($F$16:$F$23,($F$16:$F$23=AN$51)*($G$16:$G$23=$N64)))=1,
        ISODD(COUNT(_xlfn._xlws.SORT(_xlfn._xlws.FILTER($F$16:$F$23,($G$16:$G$23=$N64)*($F$16:$F$23&lt;=AN$51)))))),4),
_xlpm.Fundo,$L$8,
_xlpm.Ax,_xlfn.XLOOKUP(TRUE,($O16:AM16&lt;&gt;""),$O$3:AM$3,_xlpm.Fundo,,-1),
_xlpm.Bx,_xlfn.XLOOKUP(TRUE,(AO16:$AZ16&lt;&gt;""),AO$3:$AZ$3,_xlpm.Fundo,,1),
_xlpm.Cx,_xlfn.XLOOKUP(TRUE,($O16:AM16&lt;&gt;""),$O16:AM16,_xlpm.Fundo,,-1),
_xlpm.Dx,_xlfn.XLOOKUP(TRUE,(AO16:$AZ16&lt;&gt;""),AO16:$AZ16,_xlpm.Fundo,,1),
_xlpm.Xx,AN$3, _xlpm.Yx,PRODUCT(SUM(_xlpm.Dx,-_xlpm.Cx),1/SUM(_xlpm.Bx,-_xlpm.Ax))*SUM(_xlpm.Xx,-_xlpm.Ax)+_xlpm.Cx,
_xlpm.Ay,_xlfn.XLOOKUP(TRUE,(AN$4:AN15&lt;&gt;""),$N$4:$N15,_xlpm.Fundo,,-1),
_xlpm.By,_xlfn.XLOOKUP(TRUE,(AN17:AN$47&lt;&gt;""),$N17:$N$47,_xlpm.Fundo,,1),
_xlpm.Cy,_xlfn.XLOOKUP(TRUE,(AN$4:AN15&lt;&gt;""),AN$4:AN15,_xlpm.Fundo,,-1),
_xlpm.Dy,_xlfn.XLOOKUP(TRUE,(AN17:AN$47&lt;&gt;""),AN17:AN$47,_xlpm.Fundo,,1),
_xlpm.Xy,$N16, _xlpm.Yy,PRODUCT(SUM(_xlpm.Dy,-_xlpm.Cy),1/SUM(_xlpm.By,-_xlpm.Ay))*SUM(_xlpm.Xy,-_xlpm.Ay)+_xlpm.Cy,
_xlfn.IFS(IFERROR(ISODD(_xlpm.Borda),FALSE),_xlpm.Yy,
       IFERROR(ISEVEN(_xlpm.Borda),     FALSE),_xlpm.Yx,
      TRUE,"")))</f>
        <v/>
      </c>
      <c r="AO64" s="120" t="str" cm="1">
        <f t="array" ref="AO64">IF(AO16&lt;&gt;"",AO16,
_xlfn.LET(_xlpm.Borda,
_xlfn.IFS(
AND(COUNT(_xlfn._xlws.FILTER($F$3:$F$15,$F$3:$F$15=AO$51))&gt;=2,
    _xlfn.MAXIFS($G$3:$G$15,$F$3:$F$15,AO$51)&gt;=$N64, _xlfn.MINIFS($G$3:$G$15,$F$3:$F$15,AO$51)&lt;=$N64),1,
AND(COUNT(_xlfn._xlws.FILTER($G$3:$G$15,$G$3:$G$15=$N64))&gt;=2,
    _xlfn.MAXIFS($F$3:$F$15,$G$3:$G$15,$N64)&gt;=AO$51, _xlfn.MINIFS($F$3:$F$15,$G$3:$G$15,$N64)&lt;=AO$51),2,
OR(COUNT(_xlfn._xlws.FILTER($F$16:$F$23,($F$16:$F$23=AO$51)*($G$16:$G$23=$N64)))=1,
        ISODD(COUNT(_xlfn._xlws.SORT(_xlfn._xlws.FILTER($G$16:$G$23,($F$16:$F$23=AO$51)*($G$16:$G$23&lt;=$N64)))))),3,
OR(COUNT(_xlfn._xlws.FILTER($F$16:$F$23,($F$16:$F$23=AO$51)*($G$16:$G$23=$N64)))=1,
        ISODD(COUNT(_xlfn._xlws.SORT(_xlfn._xlws.FILTER($F$16:$F$23,($G$16:$G$23=$N64)*($F$16:$F$23&lt;=AO$51)))))),4),
_xlpm.Fundo,$L$8,
_xlpm.Ax,_xlfn.XLOOKUP(TRUE,($O16:AN16&lt;&gt;""),$O$3:AN$3,_xlpm.Fundo,,-1),
_xlpm.Bx,_xlfn.XLOOKUP(TRUE,(AP16:$AZ16&lt;&gt;""),AP$3:$AZ$3,_xlpm.Fundo,,1),
_xlpm.Cx,_xlfn.XLOOKUP(TRUE,($O16:AN16&lt;&gt;""),$O16:AN16,_xlpm.Fundo,,-1),
_xlpm.Dx,_xlfn.XLOOKUP(TRUE,(AP16:$AZ16&lt;&gt;""),AP16:$AZ16,_xlpm.Fundo,,1),
_xlpm.Xx,AO$3, _xlpm.Yx,PRODUCT(SUM(_xlpm.Dx,-_xlpm.Cx),1/SUM(_xlpm.Bx,-_xlpm.Ax))*SUM(_xlpm.Xx,-_xlpm.Ax)+_xlpm.Cx,
_xlpm.Ay,_xlfn.XLOOKUP(TRUE,(AO$4:AO15&lt;&gt;""),$N$4:$N15,_xlpm.Fundo,,-1),
_xlpm.By,_xlfn.XLOOKUP(TRUE,(AO17:AO$47&lt;&gt;""),$N17:$N$47,_xlpm.Fundo,,1),
_xlpm.Cy,_xlfn.XLOOKUP(TRUE,(AO$4:AO15&lt;&gt;""),AO$4:AO15,_xlpm.Fundo,,-1),
_xlpm.Dy,_xlfn.XLOOKUP(TRUE,(AO17:AO$47&lt;&gt;""),AO17:AO$47,_xlpm.Fundo,,1),
_xlpm.Xy,$N16, _xlpm.Yy,PRODUCT(SUM(_xlpm.Dy,-_xlpm.Cy),1/SUM(_xlpm.By,-_xlpm.Ay))*SUM(_xlpm.Xy,-_xlpm.Ay)+_xlpm.Cy,
_xlfn.IFS(IFERROR(ISODD(_xlpm.Borda),FALSE),_xlpm.Yy,
       IFERROR(ISEVEN(_xlpm.Borda),     FALSE),_xlpm.Yx,
      TRUE,"")))</f>
        <v/>
      </c>
      <c r="AP64" s="120" cm="1">
        <f t="array" ref="AP64">IF(AP16&lt;&gt;"",AP16,
_xlfn.LET(_xlpm.Borda,
_xlfn.IFS(
AND(COUNT(_xlfn._xlws.FILTER($F$3:$F$15,$F$3:$F$15=AP$51))&gt;=2,
    _xlfn.MAXIFS($G$3:$G$15,$F$3:$F$15,AP$51)&gt;=$N64, _xlfn.MINIFS($G$3:$G$15,$F$3:$F$15,AP$51)&lt;=$N64),1,
AND(COUNT(_xlfn._xlws.FILTER($G$3:$G$15,$G$3:$G$15=$N64))&gt;=2,
    _xlfn.MAXIFS($F$3:$F$15,$G$3:$G$15,$N64)&gt;=AP$51, _xlfn.MINIFS($F$3:$F$15,$G$3:$G$15,$N64)&lt;=AP$51),2,
OR(COUNT(_xlfn._xlws.FILTER($F$16:$F$23,($F$16:$F$23=AP$51)*($G$16:$G$23=$N64)))=1,
        ISODD(COUNT(_xlfn._xlws.SORT(_xlfn._xlws.FILTER($G$16:$G$23,($F$16:$F$23=AP$51)*($G$16:$G$23&lt;=$N64)))))),3,
OR(COUNT(_xlfn._xlws.FILTER($F$16:$F$23,($F$16:$F$23=AP$51)*($G$16:$G$23=$N64)))=1,
        ISODD(COUNT(_xlfn._xlws.SORT(_xlfn._xlws.FILTER($F$16:$F$23,($G$16:$G$23=$N64)*($F$16:$F$23&lt;=AP$51)))))),4),
_xlpm.Fundo,$L$8,
_xlpm.Ax,_xlfn.XLOOKUP(TRUE,($O16:AO16&lt;&gt;""),$O$3:AO$3,_xlpm.Fundo,,-1),
_xlpm.Bx,_xlfn.XLOOKUP(TRUE,(AQ16:$AZ16&lt;&gt;""),AQ$3:$AZ$3,_xlpm.Fundo,,1),
_xlpm.Cx,_xlfn.XLOOKUP(TRUE,($O16:AO16&lt;&gt;""),$O16:AO16,_xlpm.Fundo,,-1),
_xlpm.Dx,_xlfn.XLOOKUP(TRUE,(AQ16:$AZ16&lt;&gt;""),AQ16:$AZ16,_xlpm.Fundo,,1),
_xlpm.Xx,AP$3, _xlpm.Yx,PRODUCT(SUM(_xlpm.Dx,-_xlpm.Cx),1/SUM(_xlpm.Bx,-_xlpm.Ax))*SUM(_xlpm.Xx,-_xlpm.Ax)+_xlpm.Cx,
_xlpm.Ay,_xlfn.XLOOKUP(TRUE,(AP$4:AP15&lt;&gt;""),$N$4:$N15,_xlpm.Fundo,,-1),
_xlpm.By,_xlfn.XLOOKUP(TRUE,(AP17:AP$47&lt;&gt;""),$N17:$N$47,_xlpm.Fundo,,1),
_xlpm.Cy,_xlfn.XLOOKUP(TRUE,(AP$4:AP15&lt;&gt;""),AP$4:AP15,_xlpm.Fundo,,-1),
_xlpm.Dy,_xlfn.XLOOKUP(TRUE,(AP17:AP$47&lt;&gt;""),AP17:AP$47,_xlpm.Fundo,,1),
_xlpm.Xy,$N16, _xlpm.Yy,PRODUCT(SUM(_xlpm.Dy,-_xlpm.Cy),1/SUM(_xlpm.By,-_xlpm.Ay))*SUM(_xlpm.Xy,-_xlpm.Ay)+_xlpm.Cy,
_xlfn.IFS(IFERROR(ISODD(_xlpm.Borda),FALSE),_xlpm.Yy,
       IFERROR(ISEVEN(_xlpm.Borda),     FALSE),_xlpm.Yx,
      TRUE,"")))</f>
        <v>1.1000000000000001</v>
      </c>
      <c r="AQ64" s="120" t="str" cm="1">
        <f t="array" ref="AQ64">IF(AQ16&lt;&gt;"",AQ16,
_xlfn.LET(_xlpm.Borda,
_xlfn.IFS(
AND(COUNT(_xlfn._xlws.FILTER($F$3:$F$15,$F$3:$F$15=AQ$51))&gt;=2,
    _xlfn.MAXIFS($G$3:$G$15,$F$3:$F$15,AQ$51)&gt;=$N64, _xlfn.MINIFS($G$3:$G$15,$F$3:$F$15,AQ$51)&lt;=$N64),1,
AND(COUNT(_xlfn._xlws.FILTER($G$3:$G$15,$G$3:$G$15=$N64))&gt;=2,
    _xlfn.MAXIFS($F$3:$F$15,$G$3:$G$15,$N64)&gt;=AQ$51, _xlfn.MINIFS($F$3:$F$15,$G$3:$G$15,$N64)&lt;=AQ$51),2,
OR(COUNT(_xlfn._xlws.FILTER($F$16:$F$23,($F$16:$F$23=AQ$51)*($G$16:$G$23=$N64)))=1,
        ISODD(COUNT(_xlfn._xlws.SORT(_xlfn._xlws.FILTER($G$16:$G$23,($F$16:$F$23=AQ$51)*($G$16:$G$23&lt;=$N64)))))),3,
OR(COUNT(_xlfn._xlws.FILTER($F$16:$F$23,($F$16:$F$23=AQ$51)*($G$16:$G$23=$N64)))=1,
        ISODD(COUNT(_xlfn._xlws.SORT(_xlfn._xlws.FILTER($F$16:$F$23,($G$16:$G$23=$N64)*($F$16:$F$23&lt;=AQ$51)))))),4),
_xlpm.Fundo,$L$8,
_xlpm.Ax,_xlfn.XLOOKUP(TRUE,($O16:AP16&lt;&gt;""),$O$3:AP$3,_xlpm.Fundo,,-1),
_xlpm.Bx,_xlfn.XLOOKUP(TRUE,(AR16:$AZ16&lt;&gt;""),AR$3:$AZ$3,_xlpm.Fundo,,1),
_xlpm.Cx,_xlfn.XLOOKUP(TRUE,($O16:AP16&lt;&gt;""),$O16:AP16,_xlpm.Fundo,,-1),
_xlpm.Dx,_xlfn.XLOOKUP(TRUE,(AR16:$AZ16&lt;&gt;""),AR16:$AZ16,_xlpm.Fundo,,1),
_xlpm.Xx,AQ$3, _xlpm.Yx,PRODUCT(SUM(_xlpm.Dx,-_xlpm.Cx),1/SUM(_xlpm.Bx,-_xlpm.Ax))*SUM(_xlpm.Xx,-_xlpm.Ax)+_xlpm.Cx,
_xlpm.Ay,_xlfn.XLOOKUP(TRUE,(AQ$4:AQ15&lt;&gt;""),$N$4:$N15,_xlpm.Fundo,,-1),
_xlpm.By,_xlfn.XLOOKUP(TRUE,(AQ17:AQ$47&lt;&gt;""),$N17:$N$47,_xlpm.Fundo,,1),
_xlpm.Cy,_xlfn.XLOOKUP(TRUE,(AQ$4:AQ15&lt;&gt;""),AQ$4:AQ15,_xlpm.Fundo,,-1),
_xlpm.Dy,_xlfn.XLOOKUP(TRUE,(AQ17:AQ$47&lt;&gt;""),AQ17:AQ$47,_xlpm.Fundo,,1),
_xlpm.Xy,$N16, _xlpm.Yy,PRODUCT(SUM(_xlpm.Dy,-_xlpm.Cy),1/SUM(_xlpm.By,-_xlpm.Ay))*SUM(_xlpm.Xy,-_xlpm.Ay)+_xlpm.Cy,
_xlfn.IFS(IFERROR(ISODD(_xlpm.Borda),FALSE),_xlpm.Yy,
       IFERROR(ISEVEN(_xlpm.Borda),     FALSE),_xlpm.Yx,
      TRUE,"")))</f>
        <v/>
      </c>
      <c r="AR64" s="120" cm="1">
        <f t="array" ref="AR64">IF(AR16&lt;&gt;"",AR16,
_xlfn.LET(_xlpm.Borda,
_xlfn.IFS(
AND(COUNT(_xlfn._xlws.FILTER($F$3:$F$15,$F$3:$F$15=AR$51))&gt;=2,
    _xlfn.MAXIFS($G$3:$G$15,$F$3:$F$15,AR$51)&gt;=$N64, _xlfn.MINIFS($G$3:$G$15,$F$3:$F$15,AR$51)&lt;=$N64),1,
AND(COUNT(_xlfn._xlws.FILTER($G$3:$G$15,$G$3:$G$15=$N64))&gt;=2,
    _xlfn.MAXIFS($F$3:$F$15,$G$3:$G$15,$N64)&gt;=AR$51, _xlfn.MINIFS($F$3:$F$15,$G$3:$G$15,$N64)&lt;=AR$51),2,
OR(COUNT(_xlfn._xlws.FILTER($F$16:$F$23,($F$16:$F$23=AR$51)*($G$16:$G$23=$N64)))=1,
        ISODD(COUNT(_xlfn._xlws.SORT(_xlfn._xlws.FILTER($G$16:$G$23,($F$16:$F$23=AR$51)*($G$16:$G$23&lt;=$N64)))))),3,
OR(COUNT(_xlfn._xlws.FILTER($F$16:$F$23,($F$16:$F$23=AR$51)*($G$16:$G$23=$N64)))=1,
        ISODD(COUNT(_xlfn._xlws.SORT(_xlfn._xlws.FILTER($F$16:$F$23,($G$16:$G$23=$N64)*($F$16:$F$23&lt;=AR$51)))))),4),
_xlpm.Fundo,$L$8,
_xlpm.Ax,_xlfn.XLOOKUP(TRUE,($O16:AQ16&lt;&gt;""),$O$3:AQ$3,_xlpm.Fundo,,-1),
_xlpm.Bx,_xlfn.XLOOKUP(TRUE,(AS16:$AZ16&lt;&gt;""),AS$3:$AZ$3,_xlpm.Fundo,,1),
_xlpm.Cx,_xlfn.XLOOKUP(TRUE,($O16:AQ16&lt;&gt;""),$O16:AQ16,_xlpm.Fundo,,-1),
_xlpm.Dx,_xlfn.XLOOKUP(TRUE,(AS16:$AZ16&lt;&gt;""),AS16:$AZ16,_xlpm.Fundo,,1),
_xlpm.Xx,AR$3, _xlpm.Yx,PRODUCT(SUM(_xlpm.Dx,-_xlpm.Cx),1/SUM(_xlpm.Bx,-_xlpm.Ax))*SUM(_xlpm.Xx,-_xlpm.Ax)+_xlpm.Cx,
_xlpm.Ay,_xlfn.XLOOKUP(TRUE,(AR$4:AR15&lt;&gt;""),$N$4:$N15,_xlpm.Fundo,,-1),
_xlpm.By,_xlfn.XLOOKUP(TRUE,(AR17:AR$47&lt;&gt;""),$N17:$N$47,_xlpm.Fundo,,1),
_xlpm.Cy,_xlfn.XLOOKUP(TRUE,(AR$4:AR15&lt;&gt;""),AR$4:AR15,_xlpm.Fundo,,-1),
_xlpm.Dy,_xlfn.XLOOKUP(TRUE,(AR17:AR$47&lt;&gt;""),AR17:AR$47,_xlpm.Fundo,,1),
_xlpm.Xy,$N16, _xlpm.Yy,PRODUCT(SUM(_xlpm.Dy,-_xlpm.Cy),1/SUM(_xlpm.By,-_xlpm.Ay))*SUM(_xlpm.Xy,-_xlpm.Ay)+_xlpm.Cy,
_xlfn.IFS(IFERROR(ISODD(_xlpm.Borda),FALSE),_xlpm.Yy,
       IFERROR(ISEVEN(_xlpm.Borda),     FALSE),_xlpm.Yx,
      TRUE,"")))</f>
        <v>1.4</v>
      </c>
      <c r="AS64" s="120" cm="1">
        <f t="array" ref="AS64">IF(AS16&lt;&gt;"",AS16,
_xlfn.LET(_xlpm.Borda,
_xlfn.IFS(
AND(COUNT(_xlfn._xlws.FILTER($F$3:$F$15,$F$3:$F$15=AS$51))&gt;=2,
    _xlfn.MAXIFS($G$3:$G$15,$F$3:$F$15,AS$51)&gt;=$N64, _xlfn.MINIFS($G$3:$G$15,$F$3:$F$15,AS$51)&lt;=$N64),1,
AND(COUNT(_xlfn._xlws.FILTER($G$3:$G$15,$G$3:$G$15=$N64))&gt;=2,
    _xlfn.MAXIFS($F$3:$F$15,$G$3:$G$15,$N64)&gt;=AS$51, _xlfn.MINIFS($F$3:$F$15,$G$3:$G$15,$N64)&lt;=AS$51),2,
OR(COUNT(_xlfn._xlws.FILTER($F$16:$F$23,($F$16:$F$23=AS$51)*($G$16:$G$23=$N64)))=1,
        ISODD(COUNT(_xlfn._xlws.SORT(_xlfn._xlws.FILTER($G$16:$G$23,($F$16:$F$23=AS$51)*($G$16:$G$23&lt;=$N64)))))),3,
OR(COUNT(_xlfn._xlws.FILTER($F$16:$F$23,($F$16:$F$23=AS$51)*($G$16:$G$23=$N64)))=1,
        ISODD(COUNT(_xlfn._xlws.SORT(_xlfn._xlws.FILTER($F$16:$F$23,($G$16:$G$23=$N64)*($F$16:$F$23&lt;=AS$51)))))),4),
_xlpm.Fundo,$L$8,
_xlpm.Ax,_xlfn.XLOOKUP(TRUE,($O16:AR16&lt;&gt;""),$O$3:AR$3,_xlpm.Fundo,,-1),
_xlpm.Bx,_xlfn.XLOOKUP(TRUE,(AT16:$AZ16&lt;&gt;""),AT$3:$AZ$3,_xlpm.Fundo,,1),
_xlpm.Cx,_xlfn.XLOOKUP(TRUE,($O16:AR16&lt;&gt;""),$O16:AR16,_xlpm.Fundo,,-1),
_xlpm.Dx,_xlfn.XLOOKUP(TRUE,(AT16:$AZ16&lt;&gt;""),AT16:$AZ16,_xlpm.Fundo,,1),
_xlpm.Xx,AS$3, _xlpm.Yx,PRODUCT(SUM(_xlpm.Dx,-_xlpm.Cx),1/SUM(_xlpm.Bx,-_xlpm.Ax))*SUM(_xlpm.Xx,-_xlpm.Ax)+_xlpm.Cx,
_xlpm.Ay,_xlfn.XLOOKUP(TRUE,(AS$4:AS15&lt;&gt;""),$N$4:$N15,_xlpm.Fundo,,-1),
_xlpm.By,_xlfn.XLOOKUP(TRUE,(AS17:AS$47&lt;&gt;""),$N17:$N$47,_xlpm.Fundo,,1),
_xlpm.Cy,_xlfn.XLOOKUP(TRUE,(AS$4:AS15&lt;&gt;""),AS$4:AS15,_xlpm.Fundo,,-1),
_xlpm.Dy,_xlfn.XLOOKUP(TRUE,(AS17:AS$47&lt;&gt;""),AS17:AS$47,_xlpm.Fundo,,1),
_xlpm.Xy,$N16, _xlpm.Yy,PRODUCT(SUM(_xlpm.Dy,-_xlpm.Cy),1/SUM(_xlpm.By,-_xlpm.Ay))*SUM(_xlpm.Xy,-_xlpm.Ay)+_xlpm.Cy,
_xlfn.IFS(IFERROR(ISODD(_xlpm.Borda),FALSE),_xlpm.Yy,
       IFERROR(ISEVEN(_xlpm.Borda),     FALSE),_xlpm.Yx,
      TRUE,"")))</f>
        <v>0.9</v>
      </c>
      <c r="AT64" s="120" t="str" cm="1">
        <f t="array" ref="AT64">IF(AT16&lt;&gt;"",AT16,
_xlfn.LET(_xlpm.Borda,
_xlfn.IFS(
AND(COUNT(_xlfn._xlws.FILTER($F$3:$F$15,$F$3:$F$15=AT$51))&gt;=2,
    _xlfn.MAXIFS($G$3:$G$15,$F$3:$F$15,AT$51)&gt;=$N64, _xlfn.MINIFS($G$3:$G$15,$F$3:$F$15,AT$51)&lt;=$N64),1,
AND(COUNT(_xlfn._xlws.FILTER($G$3:$G$15,$G$3:$G$15=$N64))&gt;=2,
    _xlfn.MAXIFS($F$3:$F$15,$G$3:$G$15,$N64)&gt;=AT$51, _xlfn.MINIFS($F$3:$F$15,$G$3:$G$15,$N64)&lt;=AT$51),2,
OR(COUNT(_xlfn._xlws.FILTER($F$16:$F$23,($F$16:$F$23=AT$51)*($G$16:$G$23=$N64)))=1,
        ISODD(COUNT(_xlfn._xlws.SORT(_xlfn._xlws.FILTER($G$16:$G$23,($F$16:$F$23=AT$51)*($G$16:$G$23&lt;=$N64)))))),3,
OR(COUNT(_xlfn._xlws.FILTER($F$16:$F$23,($F$16:$F$23=AT$51)*($G$16:$G$23=$N64)))=1,
        ISODD(COUNT(_xlfn._xlws.SORT(_xlfn._xlws.FILTER($F$16:$F$23,($G$16:$G$23=$N64)*($F$16:$F$23&lt;=AT$51)))))),4),
_xlpm.Fundo,$L$8,
_xlpm.Ax,_xlfn.XLOOKUP(TRUE,($O16:AS16&lt;&gt;""),$O$3:AS$3,_xlpm.Fundo,,-1),
_xlpm.Bx,_xlfn.XLOOKUP(TRUE,(AZ16:$AZ16&lt;&gt;""),AZ$3:$AZ$3,_xlpm.Fundo,,1),
_xlpm.Cx,_xlfn.XLOOKUP(TRUE,($O16:AS16&lt;&gt;""),$O16:AS16,_xlpm.Fundo,,-1),
_xlpm.Dx,_xlfn.XLOOKUP(TRUE,(AZ16:$AZ16&lt;&gt;""),AZ16:$AZ16,_xlpm.Fundo,,1),
_xlpm.Xx,AT$3, _xlpm.Yx,PRODUCT(SUM(_xlpm.Dx,-_xlpm.Cx),1/SUM(_xlpm.Bx,-_xlpm.Ax))*SUM(_xlpm.Xx,-_xlpm.Ax)+_xlpm.Cx,
_xlpm.Ay,_xlfn.XLOOKUP(TRUE,(AT$4:AT15&lt;&gt;""),$N$4:$N15,_xlpm.Fundo,,-1),
_xlpm.By,_xlfn.XLOOKUP(TRUE,(AT17:AT$47&lt;&gt;""),$N17:$N$47,_xlpm.Fundo,,1),
_xlpm.Cy,_xlfn.XLOOKUP(TRUE,(AT$4:AT15&lt;&gt;""),AT$4:AT15,_xlpm.Fundo,,-1),
_xlpm.Dy,_xlfn.XLOOKUP(TRUE,(AT17:AT$47&lt;&gt;""),AT17:AT$47,_xlpm.Fundo,,1),
_xlpm.Xy,$N16, _xlpm.Yy,PRODUCT(SUM(_xlpm.Dy,-_xlpm.Cy),1/SUM(_xlpm.By,-_xlpm.Ay))*SUM(_xlpm.Xy,-_xlpm.Ay)+_xlpm.Cy,
_xlfn.IFS(IFERROR(ISODD(_xlpm.Borda),FALSE),_xlpm.Yy,
       IFERROR(ISEVEN(_xlpm.Borda),     FALSE),_xlpm.Yx,
      TRUE,"")))</f>
        <v/>
      </c>
      <c r="AU64" s="120" cm="1">
        <f t="array" ref="AU64">IF(AU16&lt;&gt;"",AU16,
_xlfn.LET(_xlpm.Borda,
_xlfn.IFS(
AND(COUNT(_xlfn._xlws.FILTER($F$3:$F$15,$F$3:$F$15=AU$51))&gt;=2,
    _xlfn.MAXIFS($G$3:$G$15,$F$3:$F$15,AU$51)&gt;=$N64, _xlfn.MINIFS($G$3:$G$15,$F$3:$F$15,AU$51)&lt;=$N64),1,
AND(COUNT(_xlfn._xlws.FILTER($G$3:$G$15,$G$3:$G$15=$N64))&gt;=2,
    _xlfn.MAXIFS($F$3:$F$15,$G$3:$G$15,$N64)&gt;=AU$51, _xlfn.MINIFS($F$3:$F$15,$G$3:$G$15,$N64)&lt;=AU$51),2,
OR(COUNT(_xlfn._xlws.FILTER($F$16:$F$23,($F$16:$F$23=AU$51)*($G$16:$G$23=$N64)))=1,
        ISODD(COUNT(_xlfn._xlws.SORT(_xlfn._xlws.FILTER($G$16:$G$23,($F$16:$F$23=AU$51)*($G$16:$G$23&lt;=$N64)))))),3,
OR(COUNT(_xlfn._xlws.FILTER($F$16:$F$23,($F$16:$F$23=AU$51)*($G$16:$G$23=$N64)))=1,
        ISODD(COUNT(_xlfn._xlws.SORT(_xlfn._xlws.FILTER($F$16:$F$23,($G$16:$G$23=$N64)*($F$16:$F$23&lt;=AU$51)))))),4),
_xlpm.Fundo,$L$8,
_xlpm.Ax,_xlfn.XLOOKUP(TRUE,($O16:AT16&lt;&gt;""),$O$3:AT$3,_xlpm.Fundo,,-1),
_xlpm.Bx,_xlfn.XLOOKUP(TRUE,($AZ16:BA16&lt;&gt;""),$AZ$3:BA$3,_xlpm.Fundo,,1),
_xlpm.Cx,_xlfn.XLOOKUP(TRUE,($O16:AT16&lt;&gt;""),$O16:AT16,_xlpm.Fundo,,-1),
_xlpm.Dx,_xlfn.XLOOKUP(TRUE,($AZ16:BA16&lt;&gt;""),$AZ16:BA16,_xlpm.Fundo,,1),
_xlpm.Xx,AU$3, _xlpm.Yx,PRODUCT(SUM(_xlpm.Dx,-_xlpm.Cx),1/SUM(_xlpm.Bx,-_xlpm.Ax))*SUM(_xlpm.Xx,-_xlpm.Ax)+_xlpm.Cx,
_xlpm.Ay,_xlfn.XLOOKUP(TRUE,(AU$4:AU15&lt;&gt;""),$N$4:$N15,_xlpm.Fundo,,-1),
_xlpm.By,_xlfn.XLOOKUP(TRUE,(AU17:AU$47&lt;&gt;""),$N17:$N$47,_xlpm.Fundo,,1),
_xlpm.Cy,_xlfn.XLOOKUP(TRUE,(AU$4:AU15&lt;&gt;""),AU$4:AU15,_xlpm.Fundo,,-1),
_xlpm.Dy,_xlfn.XLOOKUP(TRUE,(AU17:AU$47&lt;&gt;""),AU17:AU$47,_xlpm.Fundo,,1),
_xlpm.Xy,$N16, _xlpm.Yy,PRODUCT(SUM(_xlpm.Dy,-_xlpm.Cy),1/SUM(_xlpm.By,-_xlpm.Ay))*SUM(_xlpm.Xy,-_xlpm.Ay)+_xlpm.Cy,
_xlfn.IFS(IFERROR(ISODD(_xlpm.Borda),FALSE),_xlpm.Yy,
       IFERROR(ISEVEN(_xlpm.Borda),     FALSE),_xlpm.Yx,
      TRUE,"")))</f>
        <v>-0.4</v>
      </c>
      <c r="AV64" s="120" cm="1">
        <f t="array" ref="AV64">IF(AV16&lt;&gt;"",AV16,
_xlfn.LET(_xlpm.Borda,
_xlfn.IFS(
AND(COUNT(_xlfn._xlws.FILTER($F$3:$F$15,$F$3:$F$15=AV$51))&gt;=2,
    _xlfn.MAXIFS($G$3:$G$15,$F$3:$F$15,AV$51)&gt;=$N64, _xlfn.MINIFS($G$3:$G$15,$F$3:$F$15,AV$51)&lt;=$N64),1,
AND(COUNT(_xlfn._xlws.FILTER($G$3:$G$15,$G$3:$G$15=$N64))&gt;=2,
    _xlfn.MAXIFS($F$3:$F$15,$G$3:$G$15,$N64)&gt;=AV$51, _xlfn.MINIFS($F$3:$F$15,$G$3:$G$15,$N64)&lt;=AV$51),2,
OR(COUNT(_xlfn._xlws.FILTER($F$16:$F$23,($F$16:$F$23=AV$51)*($G$16:$G$23=$N64)))=1,
        ISODD(COUNT(_xlfn._xlws.SORT(_xlfn._xlws.FILTER($G$16:$G$23,($F$16:$F$23=AV$51)*($G$16:$G$23&lt;=$N64)))))),3,
OR(COUNT(_xlfn._xlws.FILTER($F$16:$F$23,($F$16:$F$23=AV$51)*($G$16:$G$23=$N64)))=1,
        ISODD(COUNT(_xlfn._xlws.SORT(_xlfn._xlws.FILTER($F$16:$F$23,($G$16:$G$23=$N64)*($F$16:$F$23&lt;=AV$51)))))),4),
_xlpm.Fundo,$L$8,
_xlpm.Ax,_xlfn.XLOOKUP(TRUE,($O16:AU16&lt;&gt;""),$O$3:AU$3,_xlpm.Fundo,,-1),
_xlpm.Bx,_xlfn.XLOOKUP(TRUE,($AZ16:BB16&lt;&gt;""),$AZ$3:BB$3,_xlpm.Fundo,,1),
_xlpm.Cx,_xlfn.XLOOKUP(TRUE,($O16:AU16&lt;&gt;""),$O16:AU16,_xlpm.Fundo,,-1),
_xlpm.Dx,_xlfn.XLOOKUP(TRUE,($AZ16:BB16&lt;&gt;""),$AZ16:BB16,_xlpm.Fundo,,1),
_xlpm.Xx,AV$3, _xlpm.Yx,PRODUCT(SUM(_xlpm.Dx,-_xlpm.Cx),1/SUM(_xlpm.Bx,-_xlpm.Ax))*SUM(_xlpm.Xx,-_xlpm.Ax)+_xlpm.Cx,
_xlpm.Ay,_xlfn.XLOOKUP(TRUE,(AV$4:AV15&lt;&gt;""),$N$4:$N15,_xlpm.Fundo,,-1),
_xlpm.By,_xlfn.XLOOKUP(TRUE,(AV17:AV$47&lt;&gt;""),$N17:$N$47,_xlpm.Fundo,,1),
_xlpm.Cy,_xlfn.XLOOKUP(TRUE,(AV$4:AV15&lt;&gt;""),AV$4:AV15,_xlpm.Fundo,,-1),
_xlpm.Dy,_xlfn.XLOOKUP(TRUE,(AV17:AV$47&lt;&gt;""),AV17:AV$47,_xlpm.Fundo,,1),
_xlpm.Xy,$N16, _xlpm.Yy,PRODUCT(SUM(_xlpm.Dy,-_xlpm.Cy),1/SUM(_xlpm.By,-_xlpm.Ay))*SUM(_xlpm.Xy,-_xlpm.Ay)+_xlpm.Cy,
_xlfn.IFS(IFERROR(ISODD(_xlpm.Borda),FALSE),_xlpm.Yy,
       IFERROR(ISEVEN(_xlpm.Borda),     FALSE),_xlpm.Yx,
      TRUE,"")))</f>
        <v>-9</v>
      </c>
      <c r="AW64" s="120" cm="1">
        <f t="array" ref="AW64">IF(AW16&lt;&gt;"",AW16,
_xlfn.LET(_xlpm.Borda,
_xlfn.IFS(
AND(COUNT(_xlfn._xlws.FILTER($F$3:$F$15,$F$3:$F$15=AW$51))&gt;=2,
    _xlfn.MAXIFS($G$3:$G$15,$F$3:$F$15,AW$51)&gt;=$N64, _xlfn.MINIFS($G$3:$G$15,$F$3:$F$15,AW$51)&lt;=$N64),1,
AND(COUNT(_xlfn._xlws.FILTER($G$3:$G$15,$G$3:$G$15=$N64))&gt;=2,
    _xlfn.MAXIFS($F$3:$F$15,$G$3:$G$15,$N64)&gt;=AW$51, _xlfn.MINIFS($F$3:$F$15,$G$3:$G$15,$N64)&lt;=AW$51),2,
OR(COUNT(_xlfn._xlws.FILTER($F$16:$F$23,($F$16:$F$23=AW$51)*($G$16:$G$23=$N64)))=1,
        ISODD(COUNT(_xlfn._xlws.SORT(_xlfn._xlws.FILTER($G$16:$G$23,($F$16:$F$23=AW$51)*($G$16:$G$23&lt;=$N64)))))),3,
OR(COUNT(_xlfn._xlws.FILTER($F$16:$F$23,($F$16:$F$23=AW$51)*($G$16:$G$23=$N64)))=1,
        ISODD(COUNT(_xlfn._xlws.SORT(_xlfn._xlws.FILTER($F$16:$F$23,($G$16:$G$23=$N64)*($F$16:$F$23&lt;=AW$51)))))),4),
_xlpm.Fundo,$L$8,
_xlpm.Ax,_xlfn.XLOOKUP(TRUE,($O16:AV16&lt;&gt;""),$O$3:AV$3,_xlpm.Fundo,,-1),
_xlpm.Bx,_xlfn.XLOOKUP(TRUE,($AZ16:BC16&lt;&gt;""),$AZ$3:BC$3,_xlpm.Fundo,,1),
_xlpm.Cx,_xlfn.XLOOKUP(TRUE,($O16:AV16&lt;&gt;""),$O16:AV16,_xlpm.Fundo,,-1),
_xlpm.Dx,_xlfn.XLOOKUP(TRUE,($AZ16:BC16&lt;&gt;""),$AZ16:BC16,_xlpm.Fundo,,1),
_xlpm.Xx,AW$3, _xlpm.Yx,PRODUCT(SUM(_xlpm.Dx,-_xlpm.Cx),1/SUM(_xlpm.Bx,-_xlpm.Ax))*SUM(_xlpm.Xx,-_xlpm.Ax)+_xlpm.Cx,
_xlpm.Ay,_xlfn.XLOOKUP(TRUE,(AW$4:AW15&lt;&gt;""),$N$4:$N15,_xlpm.Fundo,,-1),
_xlpm.By,_xlfn.XLOOKUP(TRUE,(AW17:AW$47&lt;&gt;""),$N17:$N$47,_xlpm.Fundo,,1),
_xlpm.Cy,_xlfn.XLOOKUP(TRUE,(AW$4:AW15&lt;&gt;""),AW$4:AW15,_xlpm.Fundo,,-1),
_xlpm.Dy,_xlfn.XLOOKUP(TRUE,(AW17:AW$47&lt;&gt;""),AW17:AW$47,_xlpm.Fundo,,1),
_xlpm.Xy,$N16, _xlpm.Yy,PRODUCT(SUM(_xlpm.Dy,-_xlpm.Cy),1/SUM(_xlpm.By,-_xlpm.Ay))*SUM(_xlpm.Xy,-_xlpm.Ay)+_xlpm.Cy,
_xlfn.IFS(IFERROR(ISODD(_xlpm.Borda),FALSE),_xlpm.Yy,
       IFERROR(ISEVEN(_xlpm.Borda),     FALSE),_xlpm.Yx,
      TRUE,"")))</f>
        <v>-9</v>
      </c>
      <c r="AX64" s="98"/>
      <c r="AY64" s="98"/>
      <c r="AZ64" s="77"/>
      <c r="BA64" s="77"/>
      <c r="BB64" s="77"/>
      <c r="BC64" s="77"/>
      <c r="BD64" s="77"/>
      <c r="BE64" s="77"/>
      <c r="BF64" s="77"/>
      <c r="BG64" s="77"/>
      <c r="BH64" s="77"/>
    </row>
    <row r="65" spans="2:60" ht="20.100000000000001" customHeight="1" x14ac:dyDescent="0.3">
      <c r="B65" s="9" t="s">
        <v>528</v>
      </c>
      <c r="C65" s="17">
        <f t="shared" si="1"/>
        <v>42.9754</v>
      </c>
      <c r="D65" s="18">
        <f t="shared" si="1"/>
        <v>111.9209</v>
      </c>
      <c r="E65" s="64">
        <f t="shared" si="1"/>
        <v>-9</v>
      </c>
      <c r="F65" s="17">
        <f t="shared" si="2"/>
        <v>-0.05</v>
      </c>
      <c r="G65" s="18">
        <f t="shared" si="3"/>
        <v>6.87</v>
      </c>
      <c r="H65" s="19">
        <f t="shared" si="4"/>
        <v>-9</v>
      </c>
      <c r="I65" s="8" t="str" cm="1">
        <f t="array" ref="I65">_xlfn.CONCAT(ROUND(F65:H65,2)&amp;", ")</f>
        <v xml:space="preserve">-0.05, 6.87, -9, </v>
      </c>
      <c r="J65" s="8"/>
      <c r="L65"/>
      <c r="N65" s="31">
        <v>10.67</v>
      </c>
      <c r="O65" s="15"/>
      <c r="P65" s="120" cm="1">
        <f t="array" ref="P65">IF(P17&lt;&gt;"",P17,
_xlfn.LET(_xlpm.Borda,
_xlfn.IFS(
AND(COUNT(_xlfn._xlws.FILTER($F$3:$F$15,$F$3:$F$15=P$51))&gt;=2,
    _xlfn.MAXIFS($G$3:$G$15,$F$3:$F$15,P$51)&gt;=$N65, _xlfn.MINIFS($G$3:$G$15,$F$3:$F$15,P$51)&lt;=$N65),1,
AND(COUNT(_xlfn._xlws.FILTER($G$3:$G$15,$G$3:$G$15=$N65))&gt;=2,
    _xlfn.MAXIFS($F$3:$F$15,$G$3:$G$15,$N65)&gt;=P$51, _xlfn.MINIFS($F$3:$F$15,$G$3:$G$15,$N65)&lt;=P$51),2,
OR(COUNT(_xlfn._xlws.FILTER($F$16:$F$23,($F$16:$F$23=P$51)*($G$16:$G$23=$N65)))=1,
        ISODD(COUNT(_xlfn._xlws.SORT(_xlfn._xlws.FILTER($G$16:$G$23,($F$16:$F$23=P$51)*($G$16:$G$23&lt;=$N65)))))),3,
OR(COUNT(_xlfn._xlws.FILTER($F$16:$F$23,($F$16:$F$23=P$51)*($G$16:$G$23=$N65)))=1,
        ISODD(COUNT(_xlfn._xlws.SORT(_xlfn._xlws.FILTER($F$16:$F$23,($G$16:$G$23=$N65)*($F$16:$F$23&lt;=P$51)))))),4),
_xlpm.Fundo,$L$8,
_xlpm.Ax,_xlfn.XLOOKUP(TRUE,($O17:O17&lt;&gt;""),$O$3:O$3,_xlpm.Fundo,,-1),
_xlpm.Bx,_xlfn.XLOOKUP(TRUE,(Q17:$AZ17&lt;&gt;""),Q$3:$AZ$3,_xlpm.Fundo,,1),
_xlpm.Cx,_xlfn.XLOOKUP(TRUE,($O17:O17&lt;&gt;""),$O17:O17,_xlpm.Fundo,,-1),
_xlpm.Dx,_xlfn.XLOOKUP(TRUE,(Q17:$AZ17&lt;&gt;""),Q17:$AZ17,_xlpm.Fundo,,1),
_xlpm.Xx,P$3, _xlpm.Yx,PRODUCT(SUM(_xlpm.Dx,-_xlpm.Cx),1/SUM(_xlpm.Bx,-_xlpm.Ax))*SUM(_xlpm.Xx,-_xlpm.Ax)+_xlpm.Cx,
_xlpm.Ay,_xlfn.XLOOKUP(TRUE,(P$4:P16&lt;&gt;""),$N$4:$N16,_xlpm.Fundo,,-1),
_xlpm.By,_xlfn.XLOOKUP(TRUE,(P18:P$47&lt;&gt;""),$N18:$N$47,_xlpm.Fundo,,1),
_xlpm.Cy,_xlfn.XLOOKUP(TRUE,(P$4:P16&lt;&gt;""),P$4:P16,_xlpm.Fundo,,-1),
_xlpm.Dy,_xlfn.XLOOKUP(TRUE,(P18:P$47&lt;&gt;""),P18:P$47,_xlpm.Fundo,,1),
_xlpm.Xy,$N17, _xlpm.Yy,PRODUCT(SUM(_xlpm.Dy,-_xlpm.Cy),1/SUM(_xlpm.By,-_xlpm.Ay))*SUM(_xlpm.Xy,-_xlpm.Ay)+_xlpm.Cy,
_xlfn.IFS(IFERROR(ISODD(_xlpm.Borda),FALSE),_xlpm.Yy,
       IFERROR(ISEVEN(_xlpm.Borda),     FALSE),_xlpm.Yx,
      TRUE,"")))</f>
        <v>-9</v>
      </c>
      <c r="Q65" s="120" cm="1">
        <f t="array" ref="Q65">IF(Q17&lt;&gt;"",Q17,
_xlfn.LET(_xlpm.Borda,
_xlfn.IFS(
AND(COUNT(_xlfn._xlws.FILTER($F$3:$F$15,$F$3:$F$15=Q$51))&gt;=2,
    _xlfn.MAXIFS($G$3:$G$15,$F$3:$F$15,Q$51)&gt;=$N65, _xlfn.MINIFS($G$3:$G$15,$F$3:$F$15,Q$51)&lt;=$N65),1,
AND(COUNT(_xlfn._xlws.FILTER($G$3:$G$15,$G$3:$G$15=$N65))&gt;=2,
    _xlfn.MAXIFS($F$3:$F$15,$G$3:$G$15,$N65)&gt;=Q$51, _xlfn.MINIFS($F$3:$F$15,$G$3:$G$15,$N65)&lt;=Q$51),2,
OR(COUNT(_xlfn._xlws.FILTER($F$16:$F$23,($F$16:$F$23=Q$51)*($G$16:$G$23=$N65)))=1,
        ISODD(COUNT(_xlfn._xlws.SORT(_xlfn._xlws.FILTER($G$16:$G$23,($F$16:$F$23=Q$51)*($G$16:$G$23&lt;=$N65)))))),3,
OR(COUNT(_xlfn._xlws.FILTER($F$16:$F$23,($F$16:$F$23=Q$51)*($G$16:$G$23=$N65)))=1,
        ISODD(COUNT(_xlfn._xlws.SORT(_xlfn._xlws.FILTER($F$16:$F$23,($G$16:$G$23=$N65)*($F$16:$F$23&lt;=Q$51)))))),4),
_xlpm.Fundo,$L$8,
_xlpm.Ax,_xlfn.XLOOKUP(TRUE,($O17:P17&lt;&gt;""),$O$3:P$3,_xlpm.Fundo,,-1),
_xlpm.Bx,_xlfn.XLOOKUP(TRUE,(R17:$AZ17&lt;&gt;""),R$3:$AZ$3,_xlpm.Fundo,,1),
_xlpm.Cx,_xlfn.XLOOKUP(TRUE,($O17:P17&lt;&gt;""),$O17:P17,_xlpm.Fundo,,-1),
_xlpm.Dx,_xlfn.XLOOKUP(TRUE,(R17:$AZ17&lt;&gt;""),R17:$AZ17,_xlpm.Fundo,,1),
_xlpm.Xx,Q$3, _xlpm.Yx,PRODUCT(SUM(_xlpm.Dx,-_xlpm.Cx),1/SUM(_xlpm.Bx,-_xlpm.Ax))*SUM(_xlpm.Xx,-_xlpm.Ax)+_xlpm.Cx,
_xlpm.Ay,_xlfn.XLOOKUP(TRUE,(Q$4:Q16&lt;&gt;""),$N$4:$N16,_xlpm.Fundo,,-1),
_xlpm.By,_xlfn.XLOOKUP(TRUE,(Q18:Q$47&lt;&gt;""),$N18:$N$47,_xlpm.Fundo,,1),
_xlpm.Cy,_xlfn.XLOOKUP(TRUE,(Q$4:Q16&lt;&gt;""),Q$4:Q16,_xlpm.Fundo,,-1),
_xlpm.Dy,_xlfn.XLOOKUP(TRUE,(Q18:Q$47&lt;&gt;""),Q18:Q$47,_xlpm.Fundo,,1),
_xlpm.Xy,$N17, _xlpm.Yy,PRODUCT(SUM(_xlpm.Dy,-_xlpm.Cy),1/SUM(_xlpm.By,-_xlpm.Ay))*SUM(_xlpm.Xy,-_xlpm.Ay)+_xlpm.Cy,
_xlfn.IFS(IFERROR(ISODD(_xlpm.Borda),FALSE),_xlpm.Yy,
       IFERROR(ISEVEN(_xlpm.Borda),     FALSE),_xlpm.Yx,
      TRUE,"")))</f>
        <v>-9</v>
      </c>
      <c r="R65" s="120" cm="1">
        <f t="array" ref="R65">IF(R17&lt;&gt;"",R17,
_xlfn.LET(_xlpm.Borda,
_xlfn.IFS(
AND(COUNT(_xlfn._xlws.FILTER($F$3:$F$15,$F$3:$F$15=R$51))&gt;=2,
    _xlfn.MAXIFS($G$3:$G$15,$F$3:$F$15,R$51)&gt;=$N65, _xlfn.MINIFS($G$3:$G$15,$F$3:$F$15,R$51)&lt;=$N65),1,
AND(COUNT(_xlfn._xlws.FILTER($G$3:$G$15,$G$3:$G$15=$N65))&gt;=2,
    _xlfn.MAXIFS($F$3:$F$15,$G$3:$G$15,$N65)&gt;=R$51, _xlfn.MINIFS($F$3:$F$15,$G$3:$G$15,$N65)&lt;=R$51),2,
OR(COUNT(_xlfn._xlws.FILTER($F$16:$F$23,($F$16:$F$23=R$51)*($G$16:$G$23=$N65)))=1,
        ISODD(COUNT(_xlfn._xlws.SORT(_xlfn._xlws.FILTER($G$16:$G$23,($F$16:$F$23=R$51)*($G$16:$G$23&lt;=$N65)))))),3,
OR(COUNT(_xlfn._xlws.FILTER($F$16:$F$23,($F$16:$F$23=R$51)*($G$16:$G$23=$N65)))=1,
        ISODD(COUNT(_xlfn._xlws.SORT(_xlfn._xlws.FILTER($F$16:$F$23,($G$16:$G$23=$N65)*($F$16:$F$23&lt;=R$51)))))),4),
_xlpm.Fundo,$L$8,
_xlpm.Ax,_xlfn.XLOOKUP(TRUE,($O17:Q17&lt;&gt;""),$O$3:Q$3,_xlpm.Fundo,,-1),
_xlpm.Bx,_xlfn.XLOOKUP(TRUE,(S17:$AZ17&lt;&gt;""),S$3:$AZ$3,_xlpm.Fundo,,1),
_xlpm.Cx,_xlfn.XLOOKUP(TRUE,($O17:Q17&lt;&gt;""),$O17:Q17,_xlpm.Fundo,,-1),
_xlpm.Dx,_xlfn.XLOOKUP(TRUE,(S17:$AZ17&lt;&gt;""),S17:$AZ17,_xlpm.Fundo,,1),
_xlpm.Xx,R$3, _xlpm.Yx,PRODUCT(SUM(_xlpm.Dx,-_xlpm.Cx),1/SUM(_xlpm.Bx,-_xlpm.Ax))*SUM(_xlpm.Xx,-_xlpm.Ax)+_xlpm.Cx,
_xlpm.Ay,_xlfn.XLOOKUP(TRUE,(R$4:R16&lt;&gt;""),$N$4:$N16,_xlpm.Fundo,,-1),
_xlpm.By,_xlfn.XLOOKUP(TRUE,(R18:R$47&lt;&gt;""),$N18:$N$47,_xlpm.Fundo,,1),
_xlpm.Cy,_xlfn.XLOOKUP(TRUE,(R$4:R16&lt;&gt;""),R$4:R16,_xlpm.Fundo,,-1),
_xlpm.Dy,_xlfn.XLOOKUP(TRUE,(R18:R$47&lt;&gt;""),R18:R$47,_xlpm.Fundo,,1),
_xlpm.Xy,$N17, _xlpm.Yy,PRODUCT(SUM(_xlpm.Dy,-_xlpm.Cy),1/SUM(_xlpm.By,-_xlpm.Ay))*SUM(_xlpm.Xy,-_xlpm.Ay)+_xlpm.Cy,
_xlfn.IFS(IFERROR(ISODD(_xlpm.Borda),FALSE),_xlpm.Yy,
       IFERROR(ISEVEN(_xlpm.Borda),     FALSE),_xlpm.Yx,
      TRUE,"")))</f>
        <v>0</v>
      </c>
      <c r="S65" s="120" cm="1">
        <f t="array" ref="S65">IF(S17&lt;&gt;"",S17,
_xlfn.LET(_xlpm.Borda,
_xlfn.IFS(
AND(COUNT(_xlfn._xlws.FILTER($F$3:$F$15,$F$3:$F$15=S$51))&gt;=2,
    _xlfn.MAXIFS($G$3:$G$15,$F$3:$F$15,S$51)&gt;=$N65, _xlfn.MINIFS($G$3:$G$15,$F$3:$F$15,S$51)&lt;=$N65),1,
AND(COUNT(_xlfn._xlws.FILTER($G$3:$G$15,$G$3:$G$15=$N65))&gt;=2,
    _xlfn.MAXIFS($F$3:$F$15,$G$3:$G$15,$N65)&gt;=S$51, _xlfn.MINIFS($F$3:$F$15,$G$3:$G$15,$N65)&lt;=S$51),2,
OR(COUNT(_xlfn._xlws.FILTER($F$16:$F$23,($F$16:$F$23=S$51)*($G$16:$G$23=$N65)))=1,
        ISODD(COUNT(_xlfn._xlws.SORT(_xlfn._xlws.FILTER($G$16:$G$23,($F$16:$F$23=S$51)*($G$16:$G$23&lt;=$N65)))))),3,
OR(COUNT(_xlfn._xlws.FILTER($F$16:$F$23,($F$16:$F$23=S$51)*($G$16:$G$23=$N65)))=1,
        ISODD(COUNT(_xlfn._xlws.SORT(_xlfn._xlws.FILTER($F$16:$F$23,($G$16:$G$23=$N65)*($F$16:$F$23&lt;=S$51)))))),4),
_xlpm.Fundo,$L$8,
_xlpm.Ax,_xlfn.XLOOKUP(TRUE,($O17:R17&lt;&gt;""),$O$3:R$3,_xlpm.Fundo,,-1),
_xlpm.Bx,_xlfn.XLOOKUP(TRUE,(T17:$AZ17&lt;&gt;""),T$3:$AZ$3,_xlpm.Fundo,,1),
_xlpm.Cx,_xlfn.XLOOKUP(TRUE,($O17:R17&lt;&gt;""),$O17:R17,_xlpm.Fundo,,-1),
_xlpm.Dx,_xlfn.XLOOKUP(TRUE,(T17:$AZ17&lt;&gt;""),T17:$AZ17,_xlpm.Fundo,,1),
_xlpm.Xx,S$3, _xlpm.Yx,PRODUCT(SUM(_xlpm.Dx,-_xlpm.Cx),1/SUM(_xlpm.Bx,-_xlpm.Ax))*SUM(_xlpm.Xx,-_xlpm.Ax)+_xlpm.Cx,
_xlpm.Ay,_xlfn.XLOOKUP(TRUE,(S$4:S16&lt;&gt;""),$N$4:$N16,_xlpm.Fundo,,-1),
_xlpm.By,_xlfn.XLOOKUP(TRUE,(S18:S$47&lt;&gt;""),$N18:$N$47,_xlpm.Fundo,,1),
_xlpm.Cy,_xlfn.XLOOKUP(TRUE,(S$4:S16&lt;&gt;""),S$4:S16,_xlpm.Fundo,,-1),
_xlpm.Dy,_xlfn.XLOOKUP(TRUE,(S18:S$47&lt;&gt;""),S18:S$47,_xlpm.Fundo,,1),
_xlpm.Xy,$N17, _xlpm.Yy,PRODUCT(SUM(_xlpm.Dy,-_xlpm.Cy),1/SUM(_xlpm.By,-_xlpm.Ay))*SUM(_xlpm.Xy,-_xlpm.Ay)+_xlpm.Cy,
_xlfn.IFS(IFERROR(ISODD(_xlpm.Borda),FALSE),_xlpm.Yy,
       IFERROR(ISEVEN(_xlpm.Borda),     FALSE),_xlpm.Yx,
      TRUE,"")))</f>
        <v>1.2</v>
      </c>
      <c r="T65" s="120" cm="1">
        <f t="array" ref="T65">IF(T17&lt;&gt;"",T17,
_xlfn.LET(_xlpm.Borda,
_xlfn.IFS(
AND(COUNT(_xlfn._xlws.FILTER($F$3:$F$15,$F$3:$F$15=T$51))&gt;=2,
    _xlfn.MAXIFS($G$3:$G$15,$F$3:$F$15,T$51)&gt;=$N65, _xlfn.MINIFS($G$3:$G$15,$F$3:$F$15,T$51)&lt;=$N65),1,
AND(COUNT(_xlfn._xlws.FILTER($G$3:$G$15,$G$3:$G$15=$N65))&gt;=2,
    _xlfn.MAXIFS($F$3:$F$15,$G$3:$G$15,$N65)&gt;=T$51, _xlfn.MINIFS($F$3:$F$15,$G$3:$G$15,$N65)&lt;=T$51),2,
OR(COUNT(_xlfn._xlws.FILTER($F$16:$F$23,($F$16:$F$23=T$51)*($G$16:$G$23=$N65)))=1,
        ISODD(COUNT(_xlfn._xlws.SORT(_xlfn._xlws.FILTER($G$16:$G$23,($F$16:$F$23=T$51)*($G$16:$G$23&lt;=$N65)))))),3,
OR(COUNT(_xlfn._xlws.FILTER($F$16:$F$23,($F$16:$F$23=T$51)*($G$16:$G$23=$N65)))=1,
        ISODD(COUNT(_xlfn._xlws.SORT(_xlfn._xlws.FILTER($F$16:$F$23,($G$16:$G$23=$N65)*($F$16:$F$23&lt;=T$51)))))),4),
_xlpm.Fundo,$L$8,
_xlpm.Ax,_xlfn.XLOOKUP(TRUE,($O17:S17&lt;&gt;""),$O$3:S$3,_xlpm.Fundo,,-1),
_xlpm.Bx,_xlfn.XLOOKUP(TRUE,(U17:$AZ17&lt;&gt;""),U$3:$AZ$3,_xlpm.Fundo,,1),
_xlpm.Cx,_xlfn.XLOOKUP(TRUE,($O17:S17&lt;&gt;""),$O17:S17,_xlpm.Fundo,,-1),
_xlpm.Dx,_xlfn.XLOOKUP(TRUE,(U17:$AZ17&lt;&gt;""),U17:$AZ17,_xlpm.Fundo,,1),
_xlpm.Xx,T$3, _xlpm.Yx,PRODUCT(SUM(_xlpm.Dx,-_xlpm.Cx),1/SUM(_xlpm.Bx,-_xlpm.Ax))*SUM(_xlpm.Xx,-_xlpm.Ax)+_xlpm.Cx,
_xlpm.Ay,_xlfn.XLOOKUP(TRUE,(T$4:T16&lt;&gt;""),$N$4:$N16,_xlpm.Fundo,,-1),
_xlpm.By,_xlfn.XLOOKUP(TRUE,(T18:T$47&lt;&gt;""),$N18:$N$47,_xlpm.Fundo,,1),
_xlpm.Cy,_xlfn.XLOOKUP(TRUE,(T$4:T16&lt;&gt;""),T$4:T16,_xlpm.Fundo,,-1),
_xlpm.Dy,_xlfn.XLOOKUP(TRUE,(T18:T$47&lt;&gt;""),T18:T$47,_xlpm.Fundo,,1),
_xlpm.Xy,$N17, _xlpm.Yy,PRODUCT(SUM(_xlpm.Dy,-_xlpm.Cy),1/SUM(_xlpm.By,-_xlpm.Ay))*SUM(_xlpm.Xy,-_xlpm.Ay)+_xlpm.Cy,
_xlfn.IFS(IFERROR(ISODD(_xlpm.Borda),FALSE),_xlpm.Yy,
       IFERROR(ISEVEN(_xlpm.Borda),     FALSE),_xlpm.Yx,
      TRUE,"")))</f>
        <v>1.5</v>
      </c>
      <c r="U65" s="120" cm="1">
        <f t="array" ref="U65">IF(U17&lt;&gt;"",U17,
_xlfn.LET(_xlpm.Borda,
_xlfn.IFS(
AND(COUNT(_xlfn._xlws.FILTER($F$3:$F$15,$F$3:$F$15=U$51))&gt;=2,
    _xlfn.MAXIFS($G$3:$G$15,$F$3:$F$15,U$51)&gt;=$N65, _xlfn.MINIFS($G$3:$G$15,$F$3:$F$15,U$51)&lt;=$N65),1,
AND(COUNT(_xlfn._xlws.FILTER($G$3:$G$15,$G$3:$G$15=$N65))&gt;=2,
    _xlfn.MAXIFS($F$3:$F$15,$G$3:$G$15,$N65)&gt;=U$51, _xlfn.MINIFS($F$3:$F$15,$G$3:$G$15,$N65)&lt;=U$51),2,
OR(COUNT(_xlfn._xlws.FILTER($F$16:$F$23,($F$16:$F$23=U$51)*($G$16:$G$23=$N65)))=1,
        ISODD(COUNT(_xlfn._xlws.SORT(_xlfn._xlws.FILTER($G$16:$G$23,($F$16:$F$23=U$51)*($G$16:$G$23&lt;=$N65)))))),3,
OR(COUNT(_xlfn._xlws.FILTER($F$16:$F$23,($F$16:$F$23=U$51)*($G$16:$G$23=$N65)))=1,
        ISODD(COUNT(_xlfn._xlws.SORT(_xlfn._xlws.FILTER($F$16:$F$23,($G$16:$G$23=$N65)*($F$16:$F$23&lt;=U$51)))))),4),
_xlpm.Fundo,$L$8,
_xlpm.Ax,_xlfn.XLOOKUP(TRUE,($O17:T17&lt;&gt;""),$O$3:T$3,_xlpm.Fundo,,-1),
_xlpm.Bx,_xlfn.XLOOKUP(TRUE,(V17:$AZ17&lt;&gt;""),V$3:$AZ$3,_xlpm.Fundo,,1),
_xlpm.Cx,_xlfn.XLOOKUP(TRUE,($O17:T17&lt;&gt;""),$O17:T17,_xlpm.Fundo,,-1),
_xlpm.Dx,_xlfn.XLOOKUP(TRUE,(V17:$AZ17&lt;&gt;""),V17:$AZ17,_xlpm.Fundo,,1),
_xlpm.Xx,U$3, _xlpm.Yx,PRODUCT(SUM(_xlpm.Dx,-_xlpm.Cx),1/SUM(_xlpm.Bx,-_xlpm.Ax))*SUM(_xlpm.Xx,-_xlpm.Ax)+_xlpm.Cx,
_xlpm.Ay,_xlfn.XLOOKUP(TRUE,(U$4:U16&lt;&gt;""),$N$4:$N16,_xlpm.Fundo,,-1),
_xlpm.By,_xlfn.XLOOKUP(TRUE,(U18:U$47&lt;&gt;""),$N18:$N$47,_xlpm.Fundo,,1),
_xlpm.Cy,_xlfn.XLOOKUP(TRUE,(U$4:U16&lt;&gt;""),U$4:U16,_xlpm.Fundo,,-1),
_xlpm.Dy,_xlfn.XLOOKUP(TRUE,(U18:U$47&lt;&gt;""),U18:U$47,_xlpm.Fundo,,1),
_xlpm.Xy,$N17, _xlpm.Yy,PRODUCT(SUM(_xlpm.Dy,-_xlpm.Cy),1/SUM(_xlpm.By,-_xlpm.Ay))*SUM(_xlpm.Xy,-_xlpm.Ay)+_xlpm.Cy,
_xlfn.IFS(IFERROR(ISODD(_xlpm.Borda),FALSE),_xlpm.Yy,
       IFERROR(ISEVEN(_xlpm.Borda),     FALSE),_xlpm.Yx,
      TRUE,"")))</f>
        <v>2</v>
      </c>
      <c r="V65" s="120" t="str" cm="1">
        <f t="array" ref="V65">IF(V17&lt;&gt;"",V17,
_xlfn.LET(_xlpm.Borda,
_xlfn.IFS(
AND(COUNT(_xlfn._xlws.FILTER($F$3:$F$15,$F$3:$F$15=V$51))&gt;=2,
    _xlfn.MAXIFS($G$3:$G$15,$F$3:$F$15,V$51)&gt;=$N65, _xlfn.MINIFS($G$3:$G$15,$F$3:$F$15,V$51)&lt;=$N65),1,
AND(COUNT(_xlfn._xlws.FILTER($G$3:$G$15,$G$3:$G$15=$N65))&gt;=2,
    _xlfn.MAXIFS($F$3:$F$15,$G$3:$G$15,$N65)&gt;=V$51, _xlfn.MINIFS($F$3:$F$15,$G$3:$G$15,$N65)&lt;=V$51),2,
OR(COUNT(_xlfn._xlws.FILTER($F$16:$F$23,($F$16:$F$23=V$51)*($G$16:$G$23=$N65)))=1,
        ISODD(COUNT(_xlfn._xlws.SORT(_xlfn._xlws.FILTER($G$16:$G$23,($F$16:$F$23=V$51)*($G$16:$G$23&lt;=$N65)))))),3,
OR(COUNT(_xlfn._xlws.FILTER($F$16:$F$23,($F$16:$F$23=V$51)*($G$16:$G$23=$N65)))=1,
        ISODD(COUNT(_xlfn._xlws.SORT(_xlfn._xlws.FILTER($F$16:$F$23,($G$16:$G$23=$N65)*($F$16:$F$23&lt;=V$51)))))),4),
_xlpm.Fundo,$L$8,
_xlpm.Ax,_xlfn.XLOOKUP(TRUE,($O17:U17&lt;&gt;""),$O$3:U$3,_xlpm.Fundo,,-1),
_xlpm.Bx,_xlfn.XLOOKUP(TRUE,(W17:$AZ17&lt;&gt;""),W$3:$AZ$3,_xlpm.Fundo,,1),
_xlpm.Cx,_xlfn.XLOOKUP(TRUE,($O17:U17&lt;&gt;""),$O17:U17,_xlpm.Fundo,,-1),
_xlpm.Dx,_xlfn.XLOOKUP(TRUE,(W17:$AZ17&lt;&gt;""),W17:$AZ17,_xlpm.Fundo,,1),
_xlpm.Xx,V$3, _xlpm.Yx,PRODUCT(SUM(_xlpm.Dx,-_xlpm.Cx),1/SUM(_xlpm.Bx,-_xlpm.Ax))*SUM(_xlpm.Xx,-_xlpm.Ax)+_xlpm.Cx,
_xlpm.Ay,_xlfn.XLOOKUP(TRUE,(V$4:V16&lt;&gt;""),$N$4:$N16,_xlpm.Fundo,,-1),
_xlpm.By,_xlfn.XLOOKUP(TRUE,(V18:V$47&lt;&gt;""),$N18:$N$47,_xlpm.Fundo,,1),
_xlpm.Cy,_xlfn.XLOOKUP(TRUE,(V$4:V16&lt;&gt;""),V$4:V16,_xlpm.Fundo,,-1),
_xlpm.Dy,_xlfn.XLOOKUP(TRUE,(V18:V$47&lt;&gt;""),V18:V$47,_xlpm.Fundo,,1),
_xlpm.Xy,$N17, _xlpm.Yy,PRODUCT(SUM(_xlpm.Dy,-_xlpm.Cy),1/SUM(_xlpm.By,-_xlpm.Ay))*SUM(_xlpm.Xy,-_xlpm.Ay)+_xlpm.Cy,
_xlfn.IFS(IFERROR(ISODD(_xlpm.Borda),FALSE),_xlpm.Yy,
       IFERROR(ISEVEN(_xlpm.Borda),     FALSE),_xlpm.Yx,
      TRUE,"")))</f>
        <v/>
      </c>
      <c r="W65" s="120" t="str" cm="1">
        <f t="array" ref="W65">IF(W17&lt;&gt;"",W17,
_xlfn.LET(_xlpm.Borda,
_xlfn.IFS(
AND(COUNT(_xlfn._xlws.FILTER($F$3:$F$15,$F$3:$F$15=W$51))&gt;=2,
    _xlfn.MAXIFS($G$3:$G$15,$F$3:$F$15,W$51)&gt;=$N65, _xlfn.MINIFS($G$3:$G$15,$F$3:$F$15,W$51)&lt;=$N65),1,
AND(COUNT(_xlfn._xlws.FILTER($G$3:$G$15,$G$3:$G$15=$N65))&gt;=2,
    _xlfn.MAXIFS($F$3:$F$15,$G$3:$G$15,$N65)&gt;=W$51, _xlfn.MINIFS($F$3:$F$15,$G$3:$G$15,$N65)&lt;=W$51),2,
OR(COUNT(_xlfn._xlws.FILTER($F$16:$F$23,($F$16:$F$23=W$51)*($G$16:$G$23=$N65)))=1,
        ISODD(COUNT(_xlfn._xlws.SORT(_xlfn._xlws.FILTER($G$16:$G$23,($F$16:$F$23=W$51)*($G$16:$G$23&lt;=$N65)))))),3,
OR(COUNT(_xlfn._xlws.FILTER($F$16:$F$23,($F$16:$F$23=W$51)*($G$16:$G$23=$N65)))=1,
        ISODD(COUNT(_xlfn._xlws.SORT(_xlfn._xlws.FILTER($F$16:$F$23,($G$16:$G$23=$N65)*($F$16:$F$23&lt;=W$51)))))),4),
_xlpm.Fundo,$L$8,
_xlpm.Ax,_xlfn.XLOOKUP(TRUE,($O17:V17&lt;&gt;""),$O$3:V$3,_xlpm.Fundo,,-1),
_xlpm.Bx,_xlfn.XLOOKUP(TRUE,(X17:$AZ17&lt;&gt;""),X$3:$AZ$3,_xlpm.Fundo,,1),
_xlpm.Cx,_xlfn.XLOOKUP(TRUE,($O17:V17&lt;&gt;""),$O17:V17,_xlpm.Fundo,,-1),
_xlpm.Dx,_xlfn.XLOOKUP(TRUE,(X17:$AZ17&lt;&gt;""),X17:$AZ17,_xlpm.Fundo,,1),
_xlpm.Xx,W$3, _xlpm.Yx,PRODUCT(SUM(_xlpm.Dx,-_xlpm.Cx),1/SUM(_xlpm.Bx,-_xlpm.Ax))*SUM(_xlpm.Xx,-_xlpm.Ax)+_xlpm.Cx,
_xlpm.Ay,_xlfn.XLOOKUP(TRUE,(W$4:W16&lt;&gt;""),$N$4:$N16,_xlpm.Fundo,,-1),
_xlpm.By,_xlfn.XLOOKUP(TRUE,(W18:W$47&lt;&gt;""),$N18:$N$47,_xlpm.Fundo,,1),
_xlpm.Cy,_xlfn.XLOOKUP(TRUE,(W$4:W16&lt;&gt;""),W$4:W16,_xlpm.Fundo,,-1),
_xlpm.Dy,_xlfn.XLOOKUP(TRUE,(W18:W$47&lt;&gt;""),W18:W$47,_xlpm.Fundo,,1),
_xlpm.Xy,$N17, _xlpm.Yy,PRODUCT(SUM(_xlpm.Dy,-_xlpm.Cy),1/SUM(_xlpm.By,-_xlpm.Ay))*SUM(_xlpm.Xy,-_xlpm.Ay)+_xlpm.Cy,
_xlfn.IFS(IFERROR(ISODD(_xlpm.Borda),FALSE),_xlpm.Yy,
       IFERROR(ISEVEN(_xlpm.Borda),     FALSE),_xlpm.Yx,
      TRUE,"")))</f>
        <v/>
      </c>
      <c r="X65" s="120" cm="1">
        <f t="array" ref="X65">IF(X17&lt;&gt;"",X17,
_xlfn.LET(_xlpm.Borda,
_xlfn.IFS(
AND(COUNT(_xlfn._xlws.FILTER($F$3:$F$15,$F$3:$F$15=X$51))&gt;=2,
    _xlfn.MAXIFS($G$3:$G$15,$F$3:$F$15,X$51)&gt;=$N65, _xlfn.MINIFS($G$3:$G$15,$F$3:$F$15,X$51)&lt;=$N65),1,
AND(COUNT(_xlfn._xlws.FILTER($G$3:$G$15,$G$3:$G$15=$N65))&gt;=2,
    _xlfn.MAXIFS($F$3:$F$15,$G$3:$G$15,$N65)&gt;=X$51, _xlfn.MINIFS($F$3:$F$15,$G$3:$G$15,$N65)&lt;=X$51),2,
OR(COUNT(_xlfn._xlws.FILTER($F$16:$F$23,($F$16:$F$23=X$51)*($G$16:$G$23=$N65)))=1,
        ISODD(COUNT(_xlfn._xlws.SORT(_xlfn._xlws.FILTER($G$16:$G$23,($F$16:$F$23=X$51)*($G$16:$G$23&lt;=$N65)))))),3,
OR(COUNT(_xlfn._xlws.FILTER($F$16:$F$23,($F$16:$F$23=X$51)*($G$16:$G$23=$N65)))=1,
        ISODD(COUNT(_xlfn._xlws.SORT(_xlfn._xlws.FILTER($F$16:$F$23,($G$16:$G$23=$N65)*($F$16:$F$23&lt;=X$51)))))),4),
_xlpm.Fundo,$L$8,
_xlpm.Ax,_xlfn.XLOOKUP(TRUE,($O17:W17&lt;&gt;""),$O$3:W$3,_xlpm.Fundo,,-1),
_xlpm.Bx,_xlfn.XLOOKUP(TRUE,(Y17:$AZ17&lt;&gt;""),Y$3:$AZ$3,_xlpm.Fundo,,1),
_xlpm.Cx,_xlfn.XLOOKUP(TRUE,($O17:W17&lt;&gt;""),$O17:W17,_xlpm.Fundo,,-1),
_xlpm.Dx,_xlfn.XLOOKUP(TRUE,(Y17:$AZ17&lt;&gt;""),Y17:$AZ17,_xlpm.Fundo,,1),
_xlpm.Xx,X$3, _xlpm.Yx,PRODUCT(SUM(_xlpm.Dx,-_xlpm.Cx),1/SUM(_xlpm.Bx,-_xlpm.Ax))*SUM(_xlpm.Xx,-_xlpm.Ax)+_xlpm.Cx,
_xlpm.Ay,_xlfn.XLOOKUP(TRUE,(X$4:X16&lt;&gt;""),$N$4:$N16,_xlpm.Fundo,,-1),
_xlpm.By,_xlfn.XLOOKUP(TRUE,(X18:X$47&lt;&gt;""),$N18:$N$47,_xlpm.Fundo,,1),
_xlpm.Cy,_xlfn.XLOOKUP(TRUE,(X$4:X16&lt;&gt;""),X$4:X16,_xlpm.Fundo,,-1),
_xlpm.Dy,_xlfn.XLOOKUP(TRUE,(X18:X$47&lt;&gt;""),X18:X$47,_xlpm.Fundo,,1),
_xlpm.Xy,$N17, _xlpm.Yy,PRODUCT(SUM(_xlpm.Dy,-_xlpm.Cy),1/SUM(_xlpm.By,-_xlpm.Ay))*SUM(_xlpm.Xy,-_xlpm.Ay)+_xlpm.Cy,
_xlfn.IFS(IFERROR(ISODD(_xlpm.Borda),FALSE),_xlpm.Yy,
       IFERROR(ISEVEN(_xlpm.Borda),     FALSE),_xlpm.Yx,
      TRUE,"")))</f>
        <v>3.2</v>
      </c>
      <c r="Y65" s="120" cm="1">
        <f t="array" ref="Y65">IF(Y17&lt;&gt;"",Y17,
_xlfn.LET(_xlpm.Borda,
_xlfn.IFS(
AND(COUNT(_xlfn._xlws.FILTER($F$3:$F$15,$F$3:$F$15=Y$51))&gt;=2,
    _xlfn.MAXIFS($G$3:$G$15,$F$3:$F$15,Y$51)&gt;=$N65, _xlfn.MINIFS($G$3:$G$15,$F$3:$F$15,Y$51)&lt;=$N65),1,
AND(COUNT(_xlfn._xlws.FILTER($G$3:$G$15,$G$3:$G$15=$N65))&gt;=2,
    _xlfn.MAXIFS($F$3:$F$15,$G$3:$G$15,$N65)&gt;=Y$51, _xlfn.MINIFS($F$3:$F$15,$G$3:$G$15,$N65)&lt;=Y$51),2,
OR(COUNT(_xlfn._xlws.FILTER($F$16:$F$23,($F$16:$F$23=Y$51)*($G$16:$G$23=$N65)))=1,
        ISODD(COUNT(_xlfn._xlws.SORT(_xlfn._xlws.FILTER($G$16:$G$23,($F$16:$F$23=Y$51)*($G$16:$G$23&lt;=$N65)))))),3,
OR(COUNT(_xlfn._xlws.FILTER($F$16:$F$23,($F$16:$F$23=Y$51)*($G$16:$G$23=$N65)))=1,
        ISODD(COUNT(_xlfn._xlws.SORT(_xlfn._xlws.FILTER($F$16:$F$23,($G$16:$G$23=$N65)*($F$16:$F$23&lt;=Y$51)))))),4),
_xlpm.Fundo,$L$8,
_xlpm.Ax,_xlfn.XLOOKUP(TRUE,($O17:X17&lt;&gt;""),$O$3:X$3,_xlpm.Fundo,,-1),
_xlpm.Bx,_xlfn.XLOOKUP(TRUE,(Z17:$AZ17&lt;&gt;""),Z$3:$AZ$3,_xlpm.Fundo,,1),
_xlpm.Cx,_xlfn.XLOOKUP(TRUE,($O17:X17&lt;&gt;""),$O17:X17,_xlpm.Fundo,,-1),
_xlpm.Dx,_xlfn.XLOOKUP(TRUE,(Z17:$AZ17&lt;&gt;""),Z17:$AZ17,_xlpm.Fundo,,1),
_xlpm.Xx,Y$3, _xlpm.Yx,PRODUCT(SUM(_xlpm.Dx,-_xlpm.Cx),1/SUM(_xlpm.Bx,-_xlpm.Ax))*SUM(_xlpm.Xx,-_xlpm.Ax)+_xlpm.Cx,
_xlpm.Ay,_xlfn.XLOOKUP(TRUE,(Y$4:Y16&lt;&gt;""),$N$4:$N16,_xlpm.Fundo,,-1),
_xlpm.By,_xlfn.XLOOKUP(TRUE,(Y18:Y$47&lt;&gt;""),$N18:$N$47,_xlpm.Fundo,,1),
_xlpm.Cy,_xlfn.XLOOKUP(TRUE,(Y$4:Y16&lt;&gt;""),Y$4:Y16,_xlpm.Fundo,,-1),
_xlpm.Dy,_xlfn.XLOOKUP(TRUE,(Y18:Y$47&lt;&gt;""),Y18:Y$47,_xlpm.Fundo,,1),
_xlpm.Xy,$N17, _xlpm.Yy,PRODUCT(SUM(_xlpm.Dy,-_xlpm.Cy),1/SUM(_xlpm.By,-_xlpm.Ay))*SUM(_xlpm.Xy,-_xlpm.Ay)+_xlpm.Cy,
_xlfn.IFS(IFERROR(ISODD(_xlpm.Borda),FALSE),_xlpm.Yy,
       IFERROR(ISEVEN(_xlpm.Borda),     FALSE),_xlpm.Yx,
      TRUE,"")))</f>
        <v>2.9</v>
      </c>
      <c r="Z65" s="120" cm="1">
        <f t="array" ref="Z65">IF(Z17&lt;&gt;"",Z17,
_xlfn.LET(_xlpm.Borda,
_xlfn.IFS(
AND(COUNT(_xlfn._xlws.FILTER($F$3:$F$15,$F$3:$F$15=Z$51))&gt;=2,
    _xlfn.MAXIFS($G$3:$G$15,$F$3:$F$15,Z$51)&gt;=$N65, _xlfn.MINIFS($G$3:$G$15,$F$3:$F$15,Z$51)&lt;=$N65),1,
AND(COUNT(_xlfn._xlws.FILTER($G$3:$G$15,$G$3:$G$15=$N65))&gt;=2,
    _xlfn.MAXIFS($F$3:$F$15,$G$3:$G$15,$N65)&gt;=Z$51, _xlfn.MINIFS($F$3:$F$15,$G$3:$G$15,$N65)&lt;=Z$51),2,
OR(COUNT(_xlfn._xlws.FILTER($F$16:$F$23,($F$16:$F$23=Z$51)*($G$16:$G$23=$N65)))=1,
        ISODD(COUNT(_xlfn._xlws.SORT(_xlfn._xlws.FILTER($G$16:$G$23,($F$16:$F$23=Z$51)*($G$16:$G$23&lt;=$N65)))))),3,
OR(COUNT(_xlfn._xlws.FILTER($F$16:$F$23,($F$16:$F$23=Z$51)*($G$16:$G$23=$N65)))=1,
        ISODD(COUNT(_xlfn._xlws.SORT(_xlfn._xlws.FILTER($F$16:$F$23,($G$16:$G$23=$N65)*($F$16:$F$23&lt;=Z$51)))))),4),
_xlpm.Fundo,$L$8,
_xlpm.Ax,_xlfn.XLOOKUP(TRUE,($O17:Y17&lt;&gt;""),$O$3:Y$3,_xlpm.Fundo,,-1),
_xlpm.Bx,_xlfn.XLOOKUP(TRUE,(AA17:$AZ17&lt;&gt;""),AA$3:$AZ$3,_xlpm.Fundo,,1),
_xlpm.Cx,_xlfn.XLOOKUP(TRUE,($O17:Y17&lt;&gt;""),$O17:Y17,_xlpm.Fundo,,-1),
_xlpm.Dx,_xlfn.XLOOKUP(TRUE,(AA17:$AZ17&lt;&gt;""),AA17:$AZ17,_xlpm.Fundo,,1),
_xlpm.Xx,Z$3, _xlpm.Yx,PRODUCT(SUM(_xlpm.Dx,-_xlpm.Cx),1/SUM(_xlpm.Bx,-_xlpm.Ax))*SUM(_xlpm.Xx,-_xlpm.Ax)+_xlpm.Cx,
_xlpm.Ay,_xlfn.XLOOKUP(TRUE,(Z$4:Z16&lt;&gt;""),$N$4:$N16,_xlpm.Fundo,,-1),
_xlpm.By,_xlfn.XLOOKUP(TRUE,(Z18:Z$47&lt;&gt;""),$N18:$N$47,_xlpm.Fundo,,1),
_xlpm.Cy,_xlfn.XLOOKUP(TRUE,(Z$4:Z16&lt;&gt;""),Z$4:Z16,_xlpm.Fundo,,-1),
_xlpm.Dy,_xlfn.XLOOKUP(TRUE,(Z18:Z$47&lt;&gt;""),Z18:Z$47,_xlpm.Fundo,,1),
_xlpm.Xy,$N17, _xlpm.Yy,PRODUCT(SUM(_xlpm.Dy,-_xlpm.Cy),1/SUM(_xlpm.By,-_xlpm.Ay))*SUM(_xlpm.Xy,-_xlpm.Ay)+_xlpm.Cy,
_xlfn.IFS(IFERROR(ISODD(_xlpm.Borda),FALSE),_xlpm.Yy,
       IFERROR(ISEVEN(_xlpm.Borda),     FALSE),_xlpm.Yx,
      TRUE,"")))</f>
        <v>0</v>
      </c>
      <c r="AA65" s="120" t="str" cm="1">
        <f t="array" ref="AA65">IF(AA17&lt;&gt;"",AA17,
_xlfn.LET(_xlpm.Borda,
_xlfn.IFS(
AND(COUNT(_xlfn._xlws.FILTER($F$3:$F$15,$F$3:$F$15=AA$51))&gt;=2,
    _xlfn.MAXIFS($G$3:$G$15,$F$3:$F$15,AA$51)&gt;=$N65, _xlfn.MINIFS($G$3:$G$15,$F$3:$F$15,AA$51)&lt;=$N65),1,
AND(COUNT(_xlfn._xlws.FILTER($G$3:$G$15,$G$3:$G$15=$N65))&gt;=2,
    _xlfn.MAXIFS($F$3:$F$15,$G$3:$G$15,$N65)&gt;=AA$51, _xlfn.MINIFS($F$3:$F$15,$G$3:$G$15,$N65)&lt;=AA$51),2,
OR(COUNT(_xlfn._xlws.FILTER($F$16:$F$23,($F$16:$F$23=AA$51)*($G$16:$G$23=$N65)))=1,
        ISODD(COUNT(_xlfn._xlws.SORT(_xlfn._xlws.FILTER($G$16:$G$23,($F$16:$F$23=AA$51)*($G$16:$G$23&lt;=$N65)))))),3,
OR(COUNT(_xlfn._xlws.FILTER($F$16:$F$23,($F$16:$F$23=AA$51)*($G$16:$G$23=$N65)))=1,
        ISODD(COUNT(_xlfn._xlws.SORT(_xlfn._xlws.FILTER($F$16:$F$23,($G$16:$G$23=$N65)*($F$16:$F$23&lt;=AA$51)))))),4),
_xlpm.Fundo,$L$8,
_xlpm.Ax,_xlfn.XLOOKUP(TRUE,($O17:Z17&lt;&gt;""),$O$3:Z$3,_xlpm.Fundo,,-1),
_xlpm.Bx,_xlfn.XLOOKUP(TRUE,(AB17:$AZ17&lt;&gt;""),AB$3:$AZ$3,_xlpm.Fundo,,1),
_xlpm.Cx,_xlfn.XLOOKUP(TRUE,($O17:Z17&lt;&gt;""),$O17:Z17,_xlpm.Fundo,,-1),
_xlpm.Dx,_xlfn.XLOOKUP(TRUE,(AB17:$AZ17&lt;&gt;""),AB17:$AZ17,_xlpm.Fundo,,1),
_xlpm.Xx,AA$3, _xlpm.Yx,PRODUCT(SUM(_xlpm.Dx,-_xlpm.Cx),1/SUM(_xlpm.Bx,-_xlpm.Ax))*SUM(_xlpm.Xx,-_xlpm.Ax)+_xlpm.Cx,
_xlpm.Ay,_xlfn.XLOOKUP(TRUE,(AA$4:AA16&lt;&gt;""),$N$4:$N16,_xlpm.Fundo,,-1),
_xlpm.By,_xlfn.XLOOKUP(TRUE,(AA18:AA$47&lt;&gt;""),$N18:$N$47,_xlpm.Fundo,,1),
_xlpm.Cy,_xlfn.XLOOKUP(TRUE,(AA$4:AA16&lt;&gt;""),AA$4:AA16,_xlpm.Fundo,,-1),
_xlpm.Dy,_xlfn.XLOOKUP(TRUE,(AA18:AA$47&lt;&gt;""),AA18:AA$47,_xlpm.Fundo,,1),
_xlpm.Xy,$N17, _xlpm.Yy,PRODUCT(SUM(_xlpm.Dy,-_xlpm.Cy),1/SUM(_xlpm.By,-_xlpm.Ay))*SUM(_xlpm.Xy,-_xlpm.Ay)+_xlpm.Cy,
_xlfn.IFS(IFERROR(ISODD(_xlpm.Borda),FALSE),_xlpm.Yy,
       IFERROR(ISEVEN(_xlpm.Borda),     FALSE),_xlpm.Yx,
      TRUE,"")))</f>
        <v/>
      </c>
      <c r="AB65" s="120" t="str" cm="1">
        <f t="array" ref="AB65">IF(AB17&lt;&gt;"",AB17,
_xlfn.LET(_xlpm.Borda,
_xlfn.IFS(
AND(COUNT(_xlfn._xlws.FILTER($F$3:$F$15,$F$3:$F$15=AB$51))&gt;=2,
    _xlfn.MAXIFS($G$3:$G$15,$F$3:$F$15,AB$51)&gt;=$N65, _xlfn.MINIFS($G$3:$G$15,$F$3:$F$15,AB$51)&lt;=$N65),1,
AND(COUNT(_xlfn._xlws.FILTER($G$3:$G$15,$G$3:$G$15=$N65))&gt;=2,
    _xlfn.MAXIFS($F$3:$F$15,$G$3:$G$15,$N65)&gt;=AB$51, _xlfn.MINIFS($F$3:$F$15,$G$3:$G$15,$N65)&lt;=AB$51),2,
OR(COUNT(_xlfn._xlws.FILTER($F$16:$F$23,($F$16:$F$23=AB$51)*($G$16:$G$23=$N65)))=1,
        ISODD(COUNT(_xlfn._xlws.SORT(_xlfn._xlws.FILTER($G$16:$G$23,($F$16:$F$23=AB$51)*($G$16:$G$23&lt;=$N65)))))),3,
OR(COUNT(_xlfn._xlws.FILTER($F$16:$F$23,($F$16:$F$23=AB$51)*($G$16:$G$23=$N65)))=1,
        ISODD(COUNT(_xlfn._xlws.SORT(_xlfn._xlws.FILTER($F$16:$F$23,($G$16:$G$23=$N65)*($F$16:$F$23&lt;=AB$51)))))),4),
_xlpm.Fundo,$L$8,
_xlpm.Ax,_xlfn.XLOOKUP(TRUE,($O17:AA17&lt;&gt;""),$O$3:AA$3,_xlpm.Fundo,,-1),
_xlpm.Bx,_xlfn.XLOOKUP(TRUE,(AC17:$AZ17&lt;&gt;""),AC$3:$AZ$3,_xlpm.Fundo,,1),
_xlpm.Cx,_xlfn.XLOOKUP(TRUE,($O17:AA17&lt;&gt;""),$O17:AA17,_xlpm.Fundo,,-1),
_xlpm.Dx,_xlfn.XLOOKUP(TRUE,(AC17:$AZ17&lt;&gt;""),AC17:$AZ17,_xlpm.Fundo,,1),
_xlpm.Xx,AB$3, _xlpm.Yx,PRODUCT(SUM(_xlpm.Dx,-_xlpm.Cx),1/SUM(_xlpm.Bx,-_xlpm.Ax))*SUM(_xlpm.Xx,-_xlpm.Ax)+_xlpm.Cx,
_xlpm.Ay,_xlfn.XLOOKUP(TRUE,(AB$4:AB16&lt;&gt;""),$N$4:$N16,_xlpm.Fundo,,-1),
_xlpm.By,_xlfn.XLOOKUP(TRUE,(AB18:AB$47&lt;&gt;""),$N18:$N$47,_xlpm.Fundo,,1),
_xlpm.Cy,_xlfn.XLOOKUP(TRUE,(AB$4:AB16&lt;&gt;""),AB$4:AB16,_xlpm.Fundo,,-1),
_xlpm.Dy,_xlfn.XLOOKUP(TRUE,(AB18:AB$47&lt;&gt;""),AB18:AB$47,_xlpm.Fundo,,1),
_xlpm.Xy,$N17, _xlpm.Yy,PRODUCT(SUM(_xlpm.Dy,-_xlpm.Cy),1/SUM(_xlpm.By,-_xlpm.Ay))*SUM(_xlpm.Xy,-_xlpm.Ay)+_xlpm.Cy,
_xlfn.IFS(IFERROR(ISODD(_xlpm.Borda),FALSE),_xlpm.Yy,
       IFERROR(ISEVEN(_xlpm.Borda),     FALSE),_xlpm.Yx,
      TRUE,"")))</f>
        <v/>
      </c>
      <c r="AC65" s="120" t="str" cm="1">
        <f t="array" ref="AC65">IF(AC17&lt;&gt;"",AC17,
_xlfn.LET(_xlpm.Borda,
_xlfn.IFS(
AND(COUNT(_xlfn._xlws.FILTER($F$3:$F$15,$F$3:$F$15=AC$51))&gt;=2,
    _xlfn.MAXIFS($G$3:$G$15,$F$3:$F$15,AC$51)&gt;=$N65, _xlfn.MINIFS($G$3:$G$15,$F$3:$F$15,AC$51)&lt;=$N65),1,
AND(COUNT(_xlfn._xlws.FILTER($G$3:$G$15,$G$3:$G$15=$N65))&gt;=2,
    _xlfn.MAXIFS($F$3:$F$15,$G$3:$G$15,$N65)&gt;=AC$51, _xlfn.MINIFS($F$3:$F$15,$G$3:$G$15,$N65)&lt;=AC$51),2,
OR(COUNT(_xlfn._xlws.FILTER($F$16:$F$23,($F$16:$F$23=AC$51)*($G$16:$G$23=$N65)))=1,
        ISODD(COUNT(_xlfn._xlws.SORT(_xlfn._xlws.FILTER($G$16:$G$23,($F$16:$F$23=AC$51)*($G$16:$G$23&lt;=$N65)))))),3,
OR(COUNT(_xlfn._xlws.FILTER($F$16:$F$23,($F$16:$F$23=AC$51)*($G$16:$G$23=$N65)))=1,
        ISODD(COUNT(_xlfn._xlws.SORT(_xlfn._xlws.FILTER($F$16:$F$23,($G$16:$G$23=$N65)*($F$16:$F$23&lt;=AC$51)))))),4),
_xlpm.Fundo,$L$8,
_xlpm.Ax,_xlfn.XLOOKUP(TRUE,($O17:AB17&lt;&gt;""),$O$3:AB$3,_xlpm.Fundo,,-1),
_xlpm.Bx,_xlfn.XLOOKUP(TRUE,(AD17:$AZ17&lt;&gt;""),AD$3:$AZ$3,_xlpm.Fundo,,1),
_xlpm.Cx,_xlfn.XLOOKUP(TRUE,($O17:AB17&lt;&gt;""),$O17:AB17,_xlpm.Fundo,,-1),
_xlpm.Dx,_xlfn.XLOOKUP(TRUE,(AD17:$AZ17&lt;&gt;""),AD17:$AZ17,_xlpm.Fundo,,1),
_xlpm.Xx,AC$3, _xlpm.Yx,PRODUCT(SUM(_xlpm.Dx,-_xlpm.Cx),1/SUM(_xlpm.Bx,-_xlpm.Ax))*SUM(_xlpm.Xx,-_xlpm.Ax)+_xlpm.Cx,
_xlpm.Ay,_xlfn.XLOOKUP(TRUE,(AC$4:AC16&lt;&gt;""),$N$4:$N16,_xlpm.Fundo,,-1),
_xlpm.By,_xlfn.XLOOKUP(TRUE,(AC18:AC$47&lt;&gt;""),$N18:$N$47,_xlpm.Fundo,,1),
_xlpm.Cy,_xlfn.XLOOKUP(TRUE,(AC$4:AC16&lt;&gt;""),AC$4:AC16,_xlpm.Fundo,,-1),
_xlpm.Dy,_xlfn.XLOOKUP(TRUE,(AC18:AC$47&lt;&gt;""),AC18:AC$47,_xlpm.Fundo,,1),
_xlpm.Xy,$N17, _xlpm.Yy,PRODUCT(SUM(_xlpm.Dy,-_xlpm.Cy),1/SUM(_xlpm.By,-_xlpm.Ay))*SUM(_xlpm.Xy,-_xlpm.Ay)+_xlpm.Cy,
_xlfn.IFS(IFERROR(ISODD(_xlpm.Borda),FALSE),_xlpm.Yy,
       IFERROR(ISEVEN(_xlpm.Borda),     FALSE),_xlpm.Yx,
      TRUE,"")))</f>
        <v/>
      </c>
      <c r="AD65" s="120" cm="1">
        <f t="array" ref="AD65">IF(AD17&lt;&gt;"",AD17,
_xlfn.LET(_xlpm.Borda,
_xlfn.IFS(
AND(COUNT(_xlfn._xlws.FILTER($F$3:$F$15,$F$3:$F$15=AD$51))&gt;=2,
    _xlfn.MAXIFS($G$3:$G$15,$F$3:$F$15,AD$51)&gt;=$N65, _xlfn.MINIFS($G$3:$G$15,$F$3:$F$15,AD$51)&lt;=$N65),1,
AND(COUNT(_xlfn._xlws.FILTER($G$3:$G$15,$G$3:$G$15=$N65))&gt;=2,
    _xlfn.MAXIFS($F$3:$F$15,$G$3:$G$15,$N65)&gt;=AD$51, _xlfn.MINIFS($F$3:$F$15,$G$3:$G$15,$N65)&lt;=AD$51),2,
OR(COUNT(_xlfn._xlws.FILTER($F$16:$F$23,($F$16:$F$23=AD$51)*($G$16:$G$23=$N65)))=1,
        ISODD(COUNT(_xlfn._xlws.SORT(_xlfn._xlws.FILTER($G$16:$G$23,($F$16:$F$23=AD$51)*($G$16:$G$23&lt;=$N65)))))),3,
OR(COUNT(_xlfn._xlws.FILTER($F$16:$F$23,($F$16:$F$23=AD$51)*($G$16:$G$23=$N65)))=1,
        ISODD(COUNT(_xlfn._xlws.SORT(_xlfn._xlws.FILTER($F$16:$F$23,($G$16:$G$23=$N65)*($F$16:$F$23&lt;=AD$51)))))),4),
_xlpm.Fundo,$L$8,
_xlpm.Ax,_xlfn.XLOOKUP(TRUE,($O17:AC17&lt;&gt;""),$O$3:AC$3,_xlpm.Fundo,,-1),
_xlpm.Bx,_xlfn.XLOOKUP(TRUE,(AE17:$AZ17&lt;&gt;""),AE$3:$AZ$3,_xlpm.Fundo,,1),
_xlpm.Cx,_xlfn.XLOOKUP(TRUE,($O17:AC17&lt;&gt;""),$O17:AC17,_xlpm.Fundo,,-1),
_xlpm.Dx,_xlfn.XLOOKUP(TRUE,(AE17:$AZ17&lt;&gt;""),AE17:$AZ17,_xlpm.Fundo,,1),
_xlpm.Xx,AD$3, _xlpm.Yx,PRODUCT(SUM(_xlpm.Dx,-_xlpm.Cx),1/SUM(_xlpm.Bx,-_xlpm.Ax))*SUM(_xlpm.Xx,-_xlpm.Ax)+_xlpm.Cx,
_xlpm.Ay,_xlfn.XLOOKUP(TRUE,(AD$4:AD16&lt;&gt;""),$N$4:$N16,_xlpm.Fundo,,-1),
_xlpm.By,_xlfn.XLOOKUP(TRUE,(AD18:AD$47&lt;&gt;""),$N18:$N$47,_xlpm.Fundo,,1),
_xlpm.Cy,_xlfn.XLOOKUP(TRUE,(AD$4:AD16&lt;&gt;""),AD$4:AD16,_xlpm.Fundo,,-1),
_xlpm.Dy,_xlfn.XLOOKUP(TRUE,(AD18:AD$47&lt;&gt;""),AD18:AD$47,_xlpm.Fundo,,1),
_xlpm.Xy,$N17, _xlpm.Yy,PRODUCT(SUM(_xlpm.Dy,-_xlpm.Cy),1/SUM(_xlpm.By,-_xlpm.Ay))*SUM(_xlpm.Xy,-_xlpm.Ay)+_xlpm.Cy,
_xlfn.IFS(IFERROR(ISODD(_xlpm.Borda),FALSE),_xlpm.Yy,
       IFERROR(ISEVEN(_xlpm.Borda),     FALSE),_xlpm.Yx,
      TRUE,"")))</f>
        <v>0</v>
      </c>
      <c r="AE65" s="120" t="str" cm="1">
        <f t="array" ref="AE65">IF(AE17&lt;&gt;"",AE17,
_xlfn.LET(_xlpm.Borda,
_xlfn.IFS(
AND(COUNT(_xlfn._xlws.FILTER($F$3:$F$15,$F$3:$F$15=AE$51))&gt;=2,
    _xlfn.MAXIFS($G$3:$G$15,$F$3:$F$15,AE$51)&gt;=$N65, _xlfn.MINIFS($G$3:$G$15,$F$3:$F$15,AE$51)&lt;=$N65),1,
AND(COUNT(_xlfn._xlws.FILTER($G$3:$G$15,$G$3:$G$15=$N65))&gt;=2,
    _xlfn.MAXIFS($F$3:$F$15,$G$3:$G$15,$N65)&gt;=AE$51, _xlfn.MINIFS($F$3:$F$15,$G$3:$G$15,$N65)&lt;=AE$51),2,
OR(COUNT(_xlfn._xlws.FILTER($F$16:$F$23,($F$16:$F$23=AE$51)*($G$16:$G$23=$N65)))=1,
        ISODD(COUNT(_xlfn._xlws.SORT(_xlfn._xlws.FILTER($G$16:$G$23,($F$16:$F$23=AE$51)*($G$16:$G$23&lt;=$N65)))))),3,
OR(COUNT(_xlfn._xlws.FILTER($F$16:$F$23,($F$16:$F$23=AE$51)*($G$16:$G$23=$N65)))=1,
        ISODD(COUNT(_xlfn._xlws.SORT(_xlfn._xlws.FILTER($F$16:$F$23,($G$16:$G$23=$N65)*($F$16:$F$23&lt;=AE$51)))))),4),
_xlpm.Fundo,$L$8,
_xlpm.Ax,_xlfn.XLOOKUP(TRUE,($O17:AD17&lt;&gt;""),$O$3:AD$3,_xlpm.Fundo,,-1),
_xlpm.Bx,_xlfn.XLOOKUP(TRUE,(AF17:$AZ17&lt;&gt;""),AF$3:$AZ$3,_xlpm.Fundo,,1),
_xlpm.Cx,_xlfn.XLOOKUP(TRUE,($O17:AD17&lt;&gt;""),$O17:AD17,_xlpm.Fundo,,-1),
_xlpm.Dx,_xlfn.XLOOKUP(TRUE,(AF17:$AZ17&lt;&gt;""),AF17:$AZ17,_xlpm.Fundo,,1),
_xlpm.Xx,AE$3, _xlpm.Yx,PRODUCT(SUM(_xlpm.Dx,-_xlpm.Cx),1/SUM(_xlpm.Bx,-_xlpm.Ax))*SUM(_xlpm.Xx,-_xlpm.Ax)+_xlpm.Cx,
_xlpm.Ay,_xlfn.XLOOKUP(TRUE,(AE$4:AE16&lt;&gt;""),$N$4:$N16,_xlpm.Fundo,,-1),
_xlpm.By,_xlfn.XLOOKUP(TRUE,(AE18:AE$47&lt;&gt;""),$N18:$N$47,_xlpm.Fundo,,1),
_xlpm.Cy,_xlfn.XLOOKUP(TRUE,(AE$4:AE16&lt;&gt;""),AE$4:AE16,_xlpm.Fundo,,-1),
_xlpm.Dy,_xlfn.XLOOKUP(TRUE,(AE18:AE$47&lt;&gt;""),AE18:AE$47,_xlpm.Fundo,,1),
_xlpm.Xy,$N17, _xlpm.Yy,PRODUCT(SUM(_xlpm.Dy,-_xlpm.Cy),1/SUM(_xlpm.By,-_xlpm.Ay))*SUM(_xlpm.Xy,-_xlpm.Ay)+_xlpm.Cy,
_xlfn.IFS(IFERROR(ISODD(_xlpm.Borda),FALSE),_xlpm.Yy,
       IFERROR(ISEVEN(_xlpm.Borda),     FALSE),_xlpm.Yx,
      TRUE,"")))</f>
        <v/>
      </c>
      <c r="AF65" s="120" t="str" cm="1">
        <f t="array" ref="AF65">IF(AF17&lt;&gt;"",AF17,
_xlfn.LET(_xlpm.Borda,
_xlfn.IFS(
AND(COUNT(_xlfn._xlws.FILTER($F$3:$F$15,$F$3:$F$15=AF$51))&gt;=2,
    _xlfn.MAXIFS($G$3:$G$15,$F$3:$F$15,AF$51)&gt;=$N65, _xlfn.MINIFS($G$3:$G$15,$F$3:$F$15,AF$51)&lt;=$N65),1,
AND(COUNT(_xlfn._xlws.FILTER($G$3:$G$15,$G$3:$G$15=$N65))&gt;=2,
    _xlfn.MAXIFS($F$3:$F$15,$G$3:$G$15,$N65)&gt;=AF$51, _xlfn.MINIFS($F$3:$F$15,$G$3:$G$15,$N65)&lt;=AF$51),2,
OR(COUNT(_xlfn._xlws.FILTER($F$16:$F$23,($F$16:$F$23=AF$51)*($G$16:$G$23=$N65)))=1,
        ISODD(COUNT(_xlfn._xlws.SORT(_xlfn._xlws.FILTER($G$16:$G$23,($F$16:$F$23=AF$51)*($G$16:$G$23&lt;=$N65)))))),3,
OR(COUNT(_xlfn._xlws.FILTER($F$16:$F$23,($F$16:$F$23=AF$51)*($G$16:$G$23=$N65)))=1,
        ISODD(COUNT(_xlfn._xlws.SORT(_xlfn._xlws.FILTER($F$16:$F$23,($G$16:$G$23=$N65)*($F$16:$F$23&lt;=AF$51)))))),4),
_xlpm.Fundo,$L$8,
_xlpm.Ax,_xlfn.XLOOKUP(TRUE,($O17:AE17&lt;&gt;""),$O$3:AE$3,_xlpm.Fundo,,-1),
_xlpm.Bx,_xlfn.XLOOKUP(TRUE,(AG17:$AZ17&lt;&gt;""),AG$3:$AZ$3,_xlpm.Fundo,,1),
_xlpm.Cx,_xlfn.XLOOKUP(TRUE,($O17:AE17&lt;&gt;""),$O17:AE17,_xlpm.Fundo,,-1),
_xlpm.Dx,_xlfn.XLOOKUP(TRUE,(AG17:$AZ17&lt;&gt;""),AG17:$AZ17,_xlpm.Fundo,,1),
_xlpm.Xx,AF$3, _xlpm.Yx,PRODUCT(SUM(_xlpm.Dx,-_xlpm.Cx),1/SUM(_xlpm.Bx,-_xlpm.Ax))*SUM(_xlpm.Xx,-_xlpm.Ax)+_xlpm.Cx,
_xlpm.Ay,_xlfn.XLOOKUP(TRUE,(AF$4:AF16&lt;&gt;""),$N$4:$N16,_xlpm.Fundo,,-1),
_xlpm.By,_xlfn.XLOOKUP(TRUE,(AF18:AF$47&lt;&gt;""),$N18:$N$47,_xlpm.Fundo,,1),
_xlpm.Cy,_xlfn.XLOOKUP(TRUE,(AF$4:AF16&lt;&gt;""),AF$4:AF16,_xlpm.Fundo,,-1),
_xlpm.Dy,_xlfn.XLOOKUP(TRUE,(AF18:AF$47&lt;&gt;""),AF18:AF$47,_xlpm.Fundo,,1),
_xlpm.Xy,$N17, _xlpm.Yy,PRODUCT(SUM(_xlpm.Dy,-_xlpm.Cy),1/SUM(_xlpm.By,-_xlpm.Ay))*SUM(_xlpm.Xy,-_xlpm.Ay)+_xlpm.Cy,
_xlfn.IFS(IFERROR(ISODD(_xlpm.Borda),FALSE),_xlpm.Yy,
       IFERROR(ISEVEN(_xlpm.Borda),     FALSE),_xlpm.Yx,
      TRUE,"")))</f>
        <v/>
      </c>
      <c r="AG65" s="120" cm="1">
        <f t="array" ref="AG65">IF(AG17&lt;&gt;"",AG17,
_xlfn.LET(_xlpm.Borda,
_xlfn.IFS(
AND(COUNT(_xlfn._xlws.FILTER($F$3:$F$15,$F$3:$F$15=AG$51))&gt;=2,
    _xlfn.MAXIFS($G$3:$G$15,$F$3:$F$15,AG$51)&gt;=$N65, _xlfn.MINIFS($G$3:$G$15,$F$3:$F$15,AG$51)&lt;=$N65),1,
AND(COUNT(_xlfn._xlws.FILTER($G$3:$G$15,$G$3:$G$15=$N65))&gt;=2,
    _xlfn.MAXIFS($F$3:$F$15,$G$3:$G$15,$N65)&gt;=AG$51, _xlfn.MINIFS($F$3:$F$15,$G$3:$G$15,$N65)&lt;=AG$51),2,
OR(COUNT(_xlfn._xlws.FILTER($F$16:$F$23,($F$16:$F$23=AG$51)*($G$16:$G$23=$N65)))=1,
        ISODD(COUNT(_xlfn._xlws.SORT(_xlfn._xlws.FILTER($G$16:$G$23,($F$16:$F$23=AG$51)*($G$16:$G$23&lt;=$N65)))))),3,
OR(COUNT(_xlfn._xlws.FILTER($F$16:$F$23,($F$16:$F$23=AG$51)*($G$16:$G$23=$N65)))=1,
        ISODD(COUNT(_xlfn._xlws.SORT(_xlfn._xlws.FILTER($F$16:$F$23,($G$16:$G$23=$N65)*($F$16:$F$23&lt;=AG$51)))))),4),
_xlpm.Fundo,$L$8,
_xlpm.Ax,_xlfn.XLOOKUP(TRUE,($O17:AF17&lt;&gt;""),$O$3:AF$3,_xlpm.Fundo,,-1),
_xlpm.Bx,_xlfn.XLOOKUP(TRUE,(AH17:$AZ17&lt;&gt;""),AH$3:$AZ$3,_xlpm.Fundo,,1),
_xlpm.Cx,_xlfn.XLOOKUP(TRUE,($O17:AF17&lt;&gt;""),$O17:AF17,_xlpm.Fundo,,-1),
_xlpm.Dx,_xlfn.XLOOKUP(TRUE,(AH17:$AZ17&lt;&gt;""),AH17:$AZ17,_xlpm.Fundo,,1),
_xlpm.Xx,AG$3, _xlpm.Yx,PRODUCT(SUM(_xlpm.Dx,-_xlpm.Cx),1/SUM(_xlpm.Bx,-_xlpm.Ax))*SUM(_xlpm.Xx,-_xlpm.Ax)+_xlpm.Cx,
_xlpm.Ay,_xlfn.XLOOKUP(TRUE,(AG$4:AG16&lt;&gt;""),$N$4:$N16,_xlpm.Fundo,,-1),
_xlpm.By,_xlfn.XLOOKUP(TRUE,(AG18:AG$47&lt;&gt;""),$N18:$N$47,_xlpm.Fundo,,1),
_xlpm.Cy,_xlfn.XLOOKUP(TRUE,(AG$4:AG16&lt;&gt;""),AG$4:AG16,_xlpm.Fundo,,-1),
_xlpm.Dy,_xlfn.XLOOKUP(TRUE,(AG18:AG$47&lt;&gt;""),AG18:AG$47,_xlpm.Fundo,,1),
_xlpm.Xy,$N17, _xlpm.Yy,PRODUCT(SUM(_xlpm.Dy,-_xlpm.Cy),1/SUM(_xlpm.By,-_xlpm.Ay))*SUM(_xlpm.Xy,-_xlpm.Ay)+_xlpm.Cy,
_xlfn.IFS(IFERROR(ISODD(_xlpm.Borda),FALSE),_xlpm.Yy,
       IFERROR(ISEVEN(_xlpm.Borda),     FALSE),_xlpm.Yx,
      TRUE,"")))</f>
        <v>0</v>
      </c>
      <c r="AH65" s="120" t="str" cm="1">
        <f t="array" ref="AH65">IF(AH17&lt;&gt;"",AH17,
_xlfn.LET(_xlpm.Borda,
_xlfn.IFS(
AND(COUNT(_xlfn._xlws.FILTER($F$3:$F$15,$F$3:$F$15=AH$51))&gt;=2,
    _xlfn.MAXIFS($G$3:$G$15,$F$3:$F$15,AH$51)&gt;=$N65, _xlfn.MINIFS($G$3:$G$15,$F$3:$F$15,AH$51)&lt;=$N65),1,
AND(COUNT(_xlfn._xlws.FILTER($G$3:$G$15,$G$3:$G$15=$N65))&gt;=2,
    _xlfn.MAXIFS($F$3:$F$15,$G$3:$G$15,$N65)&gt;=AH$51, _xlfn.MINIFS($F$3:$F$15,$G$3:$G$15,$N65)&lt;=AH$51),2,
OR(COUNT(_xlfn._xlws.FILTER($F$16:$F$23,($F$16:$F$23=AH$51)*($G$16:$G$23=$N65)))=1,
        ISODD(COUNT(_xlfn._xlws.SORT(_xlfn._xlws.FILTER($G$16:$G$23,($F$16:$F$23=AH$51)*($G$16:$G$23&lt;=$N65)))))),3,
OR(COUNT(_xlfn._xlws.FILTER($F$16:$F$23,($F$16:$F$23=AH$51)*($G$16:$G$23=$N65)))=1,
        ISODD(COUNT(_xlfn._xlws.SORT(_xlfn._xlws.FILTER($F$16:$F$23,($G$16:$G$23=$N65)*($F$16:$F$23&lt;=AH$51)))))),4),
_xlpm.Fundo,$L$8,
_xlpm.Ax,_xlfn.XLOOKUP(TRUE,($O17:AG17&lt;&gt;""),$O$3:AG$3,_xlpm.Fundo,,-1),
_xlpm.Bx,_xlfn.XLOOKUP(TRUE,(AI17:$AZ17&lt;&gt;""),AI$3:$AZ$3,_xlpm.Fundo,,1),
_xlpm.Cx,_xlfn.XLOOKUP(TRUE,($O17:AG17&lt;&gt;""),$O17:AG17,_xlpm.Fundo,,-1),
_xlpm.Dx,_xlfn.XLOOKUP(TRUE,(AI17:$AZ17&lt;&gt;""),AI17:$AZ17,_xlpm.Fundo,,1),
_xlpm.Xx,AH$3, _xlpm.Yx,PRODUCT(SUM(_xlpm.Dx,-_xlpm.Cx),1/SUM(_xlpm.Bx,-_xlpm.Ax))*SUM(_xlpm.Xx,-_xlpm.Ax)+_xlpm.Cx,
_xlpm.Ay,_xlfn.XLOOKUP(TRUE,(AH$4:AH16&lt;&gt;""),$N$4:$N16,_xlpm.Fundo,,-1),
_xlpm.By,_xlfn.XLOOKUP(TRUE,(AH18:AH$47&lt;&gt;""),$N18:$N$47,_xlpm.Fundo,,1),
_xlpm.Cy,_xlfn.XLOOKUP(TRUE,(AH$4:AH16&lt;&gt;""),AH$4:AH16,_xlpm.Fundo,,-1),
_xlpm.Dy,_xlfn.XLOOKUP(TRUE,(AH18:AH$47&lt;&gt;""),AH18:AH$47,_xlpm.Fundo,,1),
_xlpm.Xy,$N17, _xlpm.Yy,PRODUCT(SUM(_xlpm.Dy,-_xlpm.Cy),1/SUM(_xlpm.By,-_xlpm.Ay))*SUM(_xlpm.Xy,-_xlpm.Ay)+_xlpm.Cy,
_xlfn.IFS(IFERROR(ISODD(_xlpm.Borda),FALSE),_xlpm.Yy,
       IFERROR(ISEVEN(_xlpm.Borda),     FALSE),_xlpm.Yx,
      TRUE,"")))</f>
        <v/>
      </c>
      <c r="AI65" s="120" t="str" cm="1">
        <f t="array" ref="AI65">IF(AI17&lt;&gt;"",AI17,
_xlfn.LET(_xlpm.Borda,
_xlfn.IFS(
AND(COUNT(_xlfn._xlws.FILTER($F$3:$F$15,$F$3:$F$15=AI$51))&gt;=2,
    _xlfn.MAXIFS($G$3:$G$15,$F$3:$F$15,AI$51)&gt;=$N65, _xlfn.MINIFS($G$3:$G$15,$F$3:$F$15,AI$51)&lt;=$N65),1,
AND(COUNT(_xlfn._xlws.FILTER($G$3:$G$15,$G$3:$G$15=$N65))&gt;=2,
    _xlfn.MAXIFS($F$3:$F$15,$G$3:$G$15,$N65)&gt;=AI$51, _xlfn.MINIFS($F$3:$F$15,$G$3:$G$15,$N65)&lt;=AI$51),2,
OR(COUNT(_xlfn._xlws.FILTER($F$16:$F$23,($F$16:$F$23=AI$51)*($G$16:$G$23=$N65)))=1,
        ISODD(COUNT(_xlfn._xlws.SORT(_xlfn._xlws.FILTER($G$16:$G$23,($F$16:$F$23=AI$51)*($G$16:$G$23&lt;=$N65)))))),3,
OR(COUNT(_xlfn._xlws.FILTER($F$16:$F$23,($F$16:$F$23=AI$51)*($G$16:$G$23=$N65)))=1,
        ISODD(COUNT(_xlfn._xlws.SORT(_xlfn._xlws.FILTER($F$16:$F$23,($G$16:$G$23=$N65)*($F$16:$F$23&lt;=AI$51)))))),4),
_xlpm.Fundo,$L$8,
_xlpm.Ax,_xlfn.XLOOKUP(TRUE,($O17:AH17&lt;&gt;""),$O$3:AH$3,_xlpm.Fundo,,-1),
_xlpm.Bx,_xlfn.XLOOKUP(TRUE,(AJ17:$AZ17&lt;&gt;""),AJ$3:$AZ$3,_xlpm.Fundo,,1),
_xlpm.Cx,_xlfn.XLOOKUP(TRUE,($O17:AH17&lt;&gt;""),$O17:AH17,_xlpm.Fundo,,-1),
_xlpm.Dx,_xlfn.XLOOKUP(TRUE,(AJ17:$AZ17&lt;&gt;""),AJ17:$AZ17,_xlpm.Fundo,,1),
_xlpm.Xx,AI$3, _xlpm.Yx,PRODUCT(SUM(_xlpm.Dx,-_xlpm.Cx),1/SUM(_xlpm.Bx,-_xlpm.Ax))*SUM(_xlpm.Xx,-_xlpm.Ax)+_xlpm.Cx,
_xlpm.Ay,_xlfn.XLOOKUP(TRUE,(AI$4:AI16&lt;&gt;""),$N$4:$N16,_xlpm.Fundo,,-1),
_xlpm.By,_xlfn.XLOOKUP(TRUE,(AI18:AI$47&lt;&gt;""),$N18:$N$47,_xlpm.Fundo,,1),
_xlpm.Cy,_xlfn.XLOOKUP(TRUE,(AI$4:AI16&lt;&gt;""),AI$4:AI16,_xlpm.Fundo,,-1),
_xlpm.Dy,_xlfn.XLOOKUP(TRUE,(AI18:AI$47&lt;&gt;""),AI18:AI$47,_xlpm.Fundo,,1),
_xlpm.Xy,$N17, _xlpm.Yy,PRODUCT(SUM(_xlpm.Dy,-_xlpm.Cy),1/SUM(_xlpm.By,-_xlpm.Ay))*SUM(_xlpm.Xy,-_xlpm.Ay)+_xlpm.Cy,
_xlfn.IFS(IFERROR(ISODD(_xlpm.Borda),FALSE),_xlpm.Yy,
       IFERROR(ISEVEN(_xlpm.Borda),     FALSE),_xlpm.Yx,
      TRUE,"")))</f>
        <v/>
      </c>
      <c r="AJ65" s="120" t="str" cm="1">
        <f t="array" ref="AJ65">IF(AJ17&lt;&gt;"",AJ17,
_xlfn.LET(_xlpm.Borda,
_xlfn.IFS(
AND(COUNT(_xlfn._xlws.FILTER($F$3:$F$15,$F$3:$F$15=AJ$51))&gt;=2,
    _xlfn.MAXIFS($G$3:$G$15,$F$3:$F$15,AJ$51)&gt;=$N65, _xlfn.MINIFS($G$3:$G$15,$F$3:$F$15,AJ$51)&lt;=$N65),1,
AND(COUNT(_xlfn._xlws.FILTER($G$3:$G$15,$G$3:$G$15=$N65))&gt;=2,
    _xlfn.MAXIFS($F$3:$F$15,$G$3:$G$15,$N65)&gt;=AJ$51, _xlfn.MINIFS($F$3:$F$15,$G$3:$G$15,$N65)&lt;=AJ$51),2,
OR(COUNT(_xlfn._xlws.FILTER($F$16:$F$23,($F$16:$F$23=AJ$51)*($G$16:$G$23=$N65)))=1,
        ISODD(COUNT(_xlfn._xlws.SORT(_xlfn._xlws.FILTER($G$16:$G$23,($F$16:$F$23=AJ$51)*($G$16:$G$23&lt;=$N65)))))),3,
OR(COUNT(_xlfn._xlws.FILTER($F$16:$F$23,($F$16:$F$23=AJ$51)*($G$16:$G$23=$N65)))=1,
        ISODD(COUNT(_xlfn._xlws.SORT(_xlfn._xlws.FILTER($F$16:$F$23,($G$16:$G$23=$N65)*($F$16:$F$23&lt;=AJ$51)))))),4),
_xlpm.Fundo,$L$8,
_xlpm.Ax,_xlfn.XLOOKUP(TRUE,($O17:AI17&lt;&gt;""),$O$3:AI$3,_xlpm.Fundo,,-1),
_xlpm.Bx,_xlfn.XLOOKUP(TRUE,(AK17:$AZ17&lt;&gt;""),AK$3:$AZ$3,_xlpm.Fundo,,1),
_xlpm.Cx,_xlfn.XLOOKUP(TRUE,($O17:AI17&lt;&gt;""),$O17:AI17,_xlpm.Fundo,,-1),
_xlpm.Dx,_xlfn.XLOOKUP(TRUE,(AK17:$AZ17&lt;&gt;""),AK17:$AZ17,_xlpm.Fundo,,1),
_xlpm.Xx,AJ$3, _xlpm.Yx,PRODUCT(SUM(_xlpm.Dx,-_xlpm.Cx),1/SUM(_xlpm.Bx,-_xlpm.Ax))*SUM(_xlpm.Xx,-_xlpm.Ax)+_xlpm.Cx,
_xlpm.Ay,_xlfn.XLOOKUP(TRUE,(AJ$4:AJ16&lt;&gt;""),$N$4:$N16,_xlpm.Fundo,,-1),
_xlpm.By,_xlfn.XLOOKUP(TRUE,(AJ18:AJ$47&lt;&gt;""),$N18:$N$47,_xlpm.Fundo,,1),
_xlpm.Cy,_xlfn.XLOOKUP(TRUE,(AJ$4:AJ16&lt;&gt;""),AJ$4:AJ16,_xlpm.Fundo,,-1),
_xlpm.Dy,_xlfn.XLOOKUP(TRUE,(AJ18:AJ$47&lt;&gt;""),AJ18:AJ$47,_xlpm.Fundo,,1),
_xlpm.Xy,$N17, _xlpm.Yy,PRODUCT(SUM(_xlpm.Dy,-_xlpm.Cy),1/SUM(_xlpm.By,-_xlpm.Ay))*SUM(_xlpm.Xy,-_xlpm.Ay)+_xlpm.Cy,
_xlfn.IFS(IFERROR(ISODD(_xlpm.Borda),FALSE),_xlpm.Yy,
       IFERROR(ISEVEN(_xlpm.Borda),     FALSE),_xlpm.Yx,
      TRUE,"")))</f>
        <v/>
      </c>
      <c r="AK65" s="120" cm="1">
        <f t="array" ref="AK65">IF(AK17&lt;&gt;"",AK17,
_xlfn.LET(_xlpm.Borda,
_xlfn.IFS(
AND(COUNT(_xlfn._xlws.FILTER($F$3:$F$15,$F$3:$F$15=AK$51))&gt;=2,
    _xlfn.MAXIFS($G$3:$G$15,$F$3:$F$15,AK$51)&gt;=$N65, _xlfn.MINIFS($G$3:$G$15,$F$3:$F$15,AK$51)&lt;=$N65),1,
AND(COUNT(_xlfn._xlws.FILTER($G$3:$G$15,$G$3:$G$15=$N65))&gt;=2,
    _xlfn.MAXIFS($F$3:$F$15,$G$3:$G$15,$N65)&gt;=AK$51, _xlfn.MINIFS($F$3:$F$15,$G$3:$G$15,$N65)&lt;=AK$51),2,
OR(COUNT(_xlfn._xlws.FILTER($F$16:$F$23,($F$16:$F$23=AK$51)*($G$16:$G$23=$N65)))=1,
        ISODD(COUNT(_xlfn._xlws.SORT(_xlfn._xlws.FILTER($G$16:$G$23,($F$16:$F$23=AK$51)*($G$16:$G$23&lt;=$N65)))))),3,
OR(COUNT(_xlfn._xlws.FILTER($F$16:$F$23,($F$16:$F$23=AK$51)*($G$16:$G$23=$N65)))=1,
        ISODD(COUNT(_xlfn._xlws.SORT(_xlfn._xlws.FILTER($F$16:$F$23,($G$16:$G$23=$N65)*($F$16:$F$23&lt;=AK$51)))))),4),
_xlpm.Fundo,$L$8,
_xlpm.Ax,_xlfn.XLOOKUP(TRUE,($O17:AJ17&lt;&gt;""),$O$3:AJ$3,_xlpm.Fundo,,-1),
_xlpm.Bx,_xlfn.XLOOKUP(TRUE,(AL17:$AZ17&lt;&gt;""),AL$3:$AZ$3,_xlpm.Fundo,,1),
_xlpm.Cx,_xlfn.XLOOKUP(TRUE,($O17:AJ17&lt;&gt;""),$O17:AJ17,_xlpm.Fundo,,-1),
_xlpm.Dx,_xlfn.XLOOKUP(TRUE,(AL17:$AZ17&lt;&gt;""),AL17:$AZ17,_xlpm.Fundo,,1),
_xlpm.Xx,AK$3, _xlpm.Yx,PRODUCT(SUM(_xlpm.Dx,-_xlpm.Cx),1/SUM(_xlpm.Bx,-_xlpm.Ax))*SUM(_xlpm.Xx,-_xlpm.Ax)+_xlpm.Cx,
_xlpm.Ay,_xlfn.XLOOKUP(TRUE,(AK$4:AK16&lt;&gt;""),$N$4:$N16,_xlpm.Fundo,,-1),
_xlpm.By,_xlfn.XLOOKUP(TRUE,(AK18:AK$47&lt;&gt;""),$N18:$N$47,_xlpm.Fundo,,1),
_xlpm.Cy,_xlfn.XLOOKUP(TRUE,(AK$4:AK16&lt;&gt;""),AK$4:AK16,_xlpm.Fundo,,-1),
_xlpm.Dy,_xlfn.XLOOKUP(TRUE,(AK18:AK$47&lt;&gt;""),AK18:AK$47,_xlpm.Fundo,,1),
_xlpm.Xy,$N17, _xlpm.Yy,PRODUCT(SUM(_xlpm.Dy,-_xlpm.Cy),1/SUM(_xlpm.By,-_xlpm.Ay))*SUM(_xlpm.Xy,-_xlpm.Ay)+_xlpm.Cy,
_xlfn.IFS(IFERROR(ISODD(_xlpm.Borda),FALSE),_xlpm.Yy,
       IFERROR(ISEVEN(_xlpm.Borda),     FALSE),_xlpm.Yx,
      TRUE,"")))</f>
        <v>0</v>
      </c>
      <c r="AL65" s="120" t="str" cm="1">
        <f t="array" ref="AL65">IF(AL17&lt;&gt;"",AL17,
_xlfn.LET(_xlpm.Borda,
_xlfn.IFS(
AND(COUNT(_xlfn._xlws.FILTER($F$3:$F$15,$F$3:$F$15=AL$51))&gt;=2,
    _xlfn.MAXIFS($G$3:$G$15,$F$3:$F$15,AL$51)&gt;=$N65, _xlfn.MINIFS($G$3:$G$15,$F$3:$F$15,AL$51)&lt;=$N65),1,
AND(COUNT(_xlfn._xlws.FILTER($G$3:$G$15,$G$3:$G$15=$N65))&gt;=2,
    _xlfn.MAXIFS($F$3:$F$15,$G$3:$G$15,$N65)&gt;=AL$51, _xlfn.MINIFS($F$3:$F$15,$G$3:$G$15,$N65)&lt;=AL$51),2,
OR(COUNT(_xlfn._xlws.FILTER($F$16:$F$23,($F$16:$F$23=AL$51)*($G$16:$G$23=$N65)))=1,
        ISODD(COUNT(_xlfn._xlws.SORT(_xlfn._xlws.FILTER($G$16:$G$23,($F$16:$F$23=AL$51)*($G$16:$G$23&lt;=$N65)))))),3,
OR(COUNT(_xlfn._xlws.FILTER($F$16:$F$23,($F$16:$F$23=AL$51)*($G$16:$G$23=$N65)))=1,
        ISODD(COUNT(_xlfn._xlws.SORT(_xlfn._xlws.FILTER($F$16:$F$23,($G$16:$G$23=$N65)*($F$16:$F$23&lt;=AL$51)))))),4),
_xlpm.Fundo,$L$8,
_xlpm.Ax,_xlfn.XLOOKUP(TRUE,($O17:AK17&lt;&gt;""),$O$3:AK$3,_xlpm.Fundo,,-1),
_xlpm.Bx,_xlfn.XLOOKUP(TRUE,(AM17:$AZ17&lt;&gt;""),AM$3:$AZ$3,_xlpm.Fundo,,1),
_xlpm.Cx,_xlfn.XLOOKUP(TRUE,($O17:AK17&lt;&gt;""),$O17:AK17,_xlpm.Fundo,,-1),
_xlpm.Dx,_xlfn.XLOOKUP(TRUE,(AM17:$AZ17&lt;&gt;""),AM17:$AZ17,_xlpm.Fundo,,1),
_xlpm.Xx,AL$3, _xlpm.Yx,PRODUCT(SUM(_xlpm.Dx,-_xlpm.Cx),1/SUM(_xlpm.Bx,-_xlpm.Ax))*SUM(_xlpm.Xx,-_xlpm.Ax)+_xlpm.Cx,
_xlpm.Ay,_xlfn.XLOOKUP(TRUE,(AL$4:AL16&lt;&gt;""),$N$4:$N16,_xlpm.Fundo,,-1),
_xlpm.By,_xlfn.XLOOKUP(TRUE,(AL18:AL$47&lt;&gt;""),$N18:$N$47,_xlpm.Fundo,,1),
_xlpm.Cy,_xlfn.XLOOKUP(TRUE,(AL$4:AL16&lt;&gt;""),AL$4:AL16,_xlpm.Fundo,,-1),
_xlpm.Dy,_xlfn.XLOOKUP(TRUE,(AL18:AL$47&lt;&gt;""),AL18:AL$47,_xlpm.Fundo,,1),
_xlpm.Xy,$N17, _xlpm.Yy,PRODUCT(SUM(_xlpm.Dy,-_xlpm.Cy),1/SUM(_xlpm.By,-_xlpm.Ay))*SUM(_xlpm.Xy,-_xlpm.Ay)+_xlpm.Cy,
_xlfn.IFS(IFERROR(ISODD(_xlpm.Borda),FALSE),_xlpm.Yy,
       IFERROR(ISEVEN(_xlpm.Borda),     FALSE),_xlpm.Yx,
      TRUE,"")))</f>
        <v/>
      </c>
      <c r="AM65" s="120" t="str" cm="1">
        <f t="array" ref="AM65">IF(AM17&lt;&gt;"",AM17,
_xlfn.LET(_xlpm.Borda,
_xlfn.IFS(
AND(COUNT(_xlfn._xlws.FILTER($F$3:$F$15,$F$3:$F$15=AM$51))&gt;=2,
    _xlfn.MAXIFS($G$3:$G$15,$F$3:$F$15,AM$51)&gt;=$N65, _xlfn.MINIFS($G$3:$G$15,$F$3:$F$15,AM$51)&lt;=$N65),1,
AND(COUNT(_xlfn._xlws.FILTER($G$3:$G$15,$G$3:$G$15=$N65))&gt;=2,
    _xlfn.MAXIFS($F$3:$F$15,$G$3:$G$15,$N65)&gt;=AM$51, _xlfn.MINIFS($F$3:$F$15,$G$3:$G$15,$N65)&lt;=AM$51),2,
OR(COUNT(_xlfn._xlws.FILTER($F$16:$F$23,($F$16:$F$23=AM$51)*($G$16:$G$23=$N65)))=1,
        ISODD(COUNT(_xlfn._xlws.SORT(_xlfn._xlws.FILTER($G$16:$G$23,($F$16:$F$23=AM$51)*($G$16:$G$23&lt;=$N65)))))),3,
OR(COUNT(_xlfn._xlws.FILTER($F$16:$F$23,($F$16:$F$23=AM$51)*($G$16:$G$23=$N65)))=1,
        ISODD(COUNT(_xlfn._xlws.SORT(_xlfn._xlws.FILTER($F$16:$F$23,($G$16:$G$23=$N65)*($F$16:$F$23&lt;=AM$51)))))),4),
_xlpm.Fundo,$L$8,
_xlpm.Ax,_xlfn.XLOOKUP(TRUE,($O17:AL17&lt;&gt;""),$O$3:AL$3,_xlpm.Fundo,,-1),
_xlpm.Bx,_xlfn.XLOOKUP(TRUE,(AN17:$AZ17&lt;&gt;""),AN$3:$AZ$3,_xlpm.Fundo,,1),
_xlpm.Cx,_xlfn.XLOOKUP(TRUE,($O17:AL17&lt;&gt;""),$O17:AL17,_xlpm.Fundo,,-1),
_xlpm.Dx,_xlfn.XLOOKUP(TRUE,(AN17:$AZ17&lt;&gt;""),AN17:$AZ17,_xlpm.Fundo,,1),
_xlpm.Xx,AM$3, _xlpm.Yx,PRODUCT(SUM(_xlpm.Dx,-_xlpm.Cx),1/SUM(_xlpm.Bx,-_xlpm.Ax))*SUM(_xlpm.Xx,-_xlpm.Ax)+_xlpm.Cx,
_xlpm.Ay,_xlfn.XLOOKUP(TRUE,(AM$4:AM16&lt;&gt;""),$N$4:$N16,_xlpm.Fundo,,-1),
_xlpm.By,_xlfn.XLOOKUP(TRUE,(AM18:AM$47&lt;&gt;""),$N18:$N$47,_xlpm.Fundo,,1),
_xlpm.Cy,_xlfn.XLOOKUP(TRUE,(AM$4:AM16&lt;&gt;""),AM$4:AM16,_xlpm.Fundo,,-1),
_xlpm.Dy,_xlfn.XLOOKUP(TRUE,(AM18:AM$47&lt;&gt;""),AM18:AM$47,_xlpm.Fundo,,1),
_xlpm.Xy,$N17, _xlpm.Yy,PRODUCT(SUM(_xlpm.Dy,-_xlpm.Cy),1/SUM(_xlpm.By,-_xlpm.Ay))*SUM(_xlpm.Xy,-_xlpm.Ay)+_xlpm.Cy,
_xlfn.IFS(IFERROR(ISODD(_xlpm.Borda),FALSE),_xlpm.Yy,
       IFERROR(ISEVEN(_xlpm.Borda),     FALSE),_xlpm.Yx,
      TRUE,"")))</f>
        <v/>
      </c>
      <c r="AN65" s="120" t="str" cm="1">
        <f t="array" ref="AN65">IF(AN17&lt;&gt;"",AN17,
_xlfn.LET(_xlpm.Borda,
_xlfn.IFS(
AND(COUNT(_xlfn._xlws.FILTER($F$3:$F$15,$F$3:$F$15=AN$51))&gt;=2,
    _xlfn.MAXIFS($G$3:$G$15,$F$3:$F$15,AN$51)&gt;=$N65, _xlfn.MINIFS($G$3:$G$15,$F$3:$F$15,AN$51)&lt;=$N65),1,
AND(COUNT(_xlfn._xlws.FILTER($G$3:$G$15,$G$3:$G$15=$N65))&gt;=2,
    _xlfn.MAXIFS($F$3:$F$15,$G$3:$G$15,$N65)&gt;=AN$51, _xlfn.MINIFS($F$3:$F$15,$G$3:$G$15,$N65)&lt;=AN$51),2,
OR(COUNT(_xlfn._xlws.FILTER($F$16:$F$23,($F$16:$F$23=AN$51)*($G$16:$G$23=$N65)))=1,
        ISODD(COUNT(_xlfn._xlws.SORT(_xlfn._xlws.FILTER($G$16:$G$23,($F$16:$F$23=AN$51)*($G$16:$G$23&lt;=$N65)))))),3,
OR(COUNT(_xlfn._xlws.FILTER($F$16:$F$23,($F$16:$F$23=AN$51)*($G$16:$G$23=$N65)))=1,
        ISODD(COUNT(_xlfn._xlws.SORT(_xlfn._xlws.FILTER($F$16:$F$23,($G$16:$G$23=$N65)*($F$16:$F$23&lt;=AN$51)))))),4),
_xlpm.Fundo,$L$8,
_xlpm.Ax,_xlfn.XLOOKUP(TRUE,($O17:AM17&lt;&gt;""),$O$3:AM$3,_xlpm.Fundo,,-1),
_xlpm.Bx,_xlfn.XLOOKUP(TRUE,(AO17:$AZ17&lt;&gt;""),AO$3:$AZ$3,_xlpm.Fundo,,1),
_xlpm.Cx,_xlfn.XLOOKUP(TRUE,($O17:AM17&lt;&gt;""),$O17:AM17,_xlpm.Fundo,,-1),
_xlpm.Dx,_xlfn.XLOOKUP(TRUE,(AO17:$AZ17&lt;&gt;""),AO17:$AZ17,_xlpm.Fundo,,1),
_xlpm.Xx,AN$3, _xlpm.Yx,PRODUCT(SUM(_xlpm.Dx,-_xlpm.Cx),1/SUM(_xlpm.Bx,-_xlpm.Ax))*SUM(_xlpm.Xx,-_xlpm.Ax)+_xlpm.Cx,
_xlpm.Ay,_xlfn.XLOOKUP(TRUE,(AN$4:AN16&lt;&gt;""),$N$4:$N16,_xlpm.Fundo,,-1),
_xlpm.By,_xlfn.XLOOKUP(TRUE,(AN18:AN$47&lt;&gt;""),$N18:$N$47,_xlpm.Fundo,,1),
_xlpm.Cy,_xlfn.XLOOKUP(TRUE,(AN$4:AN16&lt;&gt;""),AN$4:AN16,_xlpm.Fundo,,-1),
_xlpm.Dy,_xlfn.XLOOKUP(TRUE,(AN18:AN$47&lt;&gt;""),AN18:AN$47,_xlpm.Fundo,,1),
_xlpm.Xy,$N17, _xlpm.Yy,PRODUCT(SUM(_xlpm.Dy,-_xlpm.Cy),1/SUM(_xlpm.By,-_xlpm.Ay))*SUM(_xlpm.Xy,-_xlpm.Ay)+_xlpm.Cy,
_xlfn.IFS(IFERROR(ISODD(_xlpm.Borda),FALSE),_xlpm.Yy,
       IFERROR(ISEVEN(_xlpm.Borda),     FALSE),_xlpm.Yx,
      TRUE,"")))</f>
        <v/>
      </c>
      <c r="AO65" s="120" t="str" cm="1">
        <f t="array" ref="AO65">IF(AO17&lt;&gt;"",AO17,
_xlfn.LET(_xlpm.Borda,
_xlfn.IFS(
AND(COUNT(_xlfn._xlws.FILTER($F$3:$F$15,$F$3:$F$15=AO$51))&gt;=2,
    _xlfn.MAXIFS($G$3:$G$15,$F$3:$F$15,AO$51)&gt;=$N65, _xlfn.MINIFS($G$3:$G$15,$F$3:$F$15,AO$51)&lt;=$N65),1,
AND(COUNT(_xlfn._xlws.FILTER($G$3:$G$15,$G$3:$G$15=$N65))&gt;=2,
    _xlfn.MAXIFS($F$3:$F$15,$G$3:$G$15,$N65)&gt;=AO$51, _xlfn.MINIFS($F$3:$F$15,$G$3:$G$15,$N65)&lt;=AO$51),2,
OR(COUNT(_xlfn._xlws.FILTER($F$16:$F$23,($F$16:$F$23=AO$51)*($G$16:$G$23=$N65)))=1,
        ISODD(COUNT(_xlfn._xlws.SORT(_xlfn._xlws.FILTER($G$16:$G$23,($F$16:$F$23=AO$51)*($G$16:$G$23&lt;=$N65)))))),3,
OR(COUNT(_xlfn._xlws.FILTER($F$16:$F$23,($F$16:$F$23=AO$51)*($G$16:$G$23=$N65)))=1,
        ISODD(COUNT(_xlfn._xlws.SORT(_xlfn._xlws.FILTER($F$16:$F$23,($G$16:$G$23=$N65)*($F$16:$F$23&lt;=AO$51)))))),4),
_xlpm.Fundo,$L$8,
_xlpm.Ax,_xlfn.XLOOKUP(TRUE,($O17:AN17&lt;&gt;""),$O$3:AN$3,_xlpm.Fundo,,-1),
_xlpm.Bx,_xlfn.XLOOKUP(TRUE,(AP17:$AZ17&lt;&gt;""),AP$3:$AZ$3,_xlpm.Fundo,,1),
_xlpm.Cx,_xlfn.XLOOKUP(TRUE,($O17:AN17&lt;&gt;""),$O17:AN17,_xlpm.Fundo,,-1),
_xlpm.Dx,_xlfn.XLOOKUP(TRUE,(AP17:$AZ17&lt;&gt;""),AP17:$AZ17,_xlpm.Fundo,,1),
_xlpm.Xx,AO$3, _xlpm.Yx,PRODUCT(SUM(_xlpm.Dx,-_xlpm.Cx),1/SUM(_xlpm.Bx,-_xlpm.Ax))*SUM(_xlpm.Xx,-_xlpm.Ax)+_xlpm.Cx,
_xlpm.Ay,_xlfn.XLOOKUP(TRUE,(AO$4:AO16&lt;&gt;""),$N$4:$N16,_xlpm.Fundo,,-1),
_xlpm.By,_xlfn.XLOOKUP(TRUE,(AO18:AO$47&lt;&gt;""),$N18:$N$47,_xlpm.Fundo,,1),
_xlpm.Cy,_xlfn.XLOOKUP(TRUE,(AO$4:AO16&lt;&gt;""),AO$4:AO16,_xlpm.Fundo,,-1),
_xlpm.Dy,_xlfn.XLOOKUP(TRUE,(AO18:AO$47&lt;&gt;""),AO18:AO$47,_xlpm.Fundo,,1),
_xlpm.Xy,$N17, _xlpm.Yy,PRODUCT(SUM(_xlpm.Dy,-_xlpm.Cy),1/SUM(_xlpm.By,-_xlpm.Ay))*SUM(_xlpm.Xy,-_xlpm.Ay)+_xlpm.Cy,
_xlfn.IFS(IFERROR(ISODD(_xlpm.Borda),FALSE),_xlpm.Yy,
       IFERROR(ISEVEN(_xlpm.Borda),     FALSE),_xlpm.Yx,
      TRUE,"")))</f>
        <v/>
      </c>
      <c r="AP65" s="120" t="str" cm="1">
        <f t="array" ref="AP65">IF(AP17&lt;&gt;"",AP17,
_xlfn.LET(_xlpm.Borda,
_xlfn.IFS(
AND(COUNT(_xlfn._xlws.FILTER($F$3:$F$15,$F$3:$F$15=AP$51))&gt;=2,
    _xlfn.MAXIFS($G$3:$G$15,$F$3:$F$15,AP$51)&gt;=$N65, _xlfn.MINIFS($G$3:$G$15,$F$3:$F$15,AP$51)&lt;=$N65),1,
AND(COUNT(_xlfn._xlws.FILTER($G$3:$G$15,$G$3:$G$15=$N65))&gt;=2,
    _xlfn.MAXIFS($F$3:$F$15,$G$3:$G$15,$N65)&gt;=AP$51, _xlfn.MINIFS($F$3:$F$15,$G$3:$G$15,$N65)&lt;=AP$51),2,
OR(COUNT(_xlfn._xlws.FILTER($F$16:$F$23,($F$16:$F$23=AP$51)*($G$16:$G$23=$N65)))=1,
        ISODD(COUNT(_xlfn._xlws.SORT(_xlfn._xlws.FILTER($G$16:$G$23,($F$16:$F$23=AP$51)*($G$16:$G$23&lt;=$N65)))))),3,
OR(COUNT(_xlfn._xlws.FILTER($F$16:$F$23,($F$16:$F$23=AP$51)*($G$16:$G$23=$N65)))=1,
        ISODD(COUNT(_xlfn._xlws.SORT(_xlfn._xlws.FILTER($F$16:$F$23,($G$16:$G$23=$N65)*($F$16:$F$23&lt;=AP$51)))))),4),
_xlpm.Fundo,$L$8,
_xlpm.Ax,_xlfn.XLOOKUP(TRUE,($O17:AO17&lt;&gt;""),$O$3:AO$3,_xlpm.Fundo,,-1),
_xlpm.Bx,_xlfn.XLOOKUP(TRUE,(AQ17:$AZ17&lt;&gt;""),AQ$3:$AZ$3,_xlpm.Fundo,,1),
_xlpm.Cx,_xlfn.XLOOKUP(TRUE,($O17:AO17&lt;&gt;""),$O17:AO17,_xlpm.Fundo,,-1),
_xlpm.Dx,_xlfn.XLOOKUP(TRUE,(AQ17:$AZ17&lt;&gt;""),AQ17:$AZ17,_xlpm.Fundo,,1),
_xlpm.Xx,AP$3, _xlpm.Yx,PRODUCT(SUM(_xlpm.Dx,-_xlpm.Cx),1/SUM(_xlpm.Bx,-_xlpm.Ax))*SUM(_xlpm.Xx,-_xlpm.Ax)+_xlpm.Cx,
_xlpm.Ay,_xlfn.XLOOKUP(TRUE,(AP$4:AP16&lt;&gt;""),$N$4:$N16,_xlpm.Fundo,,-1),
_xlpm.By,_xlfn.XLOOKUP(TRUE,(AP18:AP$47&lt;&gt;""),$N18:$N$47,_xlpm.Fundo,,1),
_xlpm.Cy,_xlfn.XLOOKUP(TRUE,(AP$4:AP16&lt;&gt;""),AP$4:AP16,_xlpm.Fundo,,-1),
_xlpm.Dy,_xlfn.XLOOKUP(TRUE,(AP18:AP$47&lt;&gt;""),AP18:AP$47,_xlpm.Fundo,,1),
_xlpm.Xy,$N17, _xlpm.Yy,PRODUCT(SUM(_xlpm.Dy,-_xlpm.Cy),1/SUM(_xlpm.By,-_xlpm.Ay))*SUM(_xlpm.Xy,-_xlpm.Ay)+_xlpm.Cy,
_xlfn.IFS(IFERROR(ISODD(_xlpm.Borda),FALSE),_xlpm.Yy,
       IFERROR(ISEVEN(_xlpm.Borda),     FALSE),_xlpm.Yx,
      TRUE,"")))</f>
        <v/>
      </c>
      <c r="AQ65" s="120" t="str" cm="1">
        <f t="array" ref="AQ65">IF(AQ17&lt;&gt;"",AQ17,
_xlfn.LET(_xlpm.Borda,
_xlfn.IFS(
AND(COUNT(_xlfn._xlws.FILTER($F$3:$F$15,$F$3:$F$15=AQ$51))&gt;=2,
    _xlfn.MAXIFS($G$3:$G$15,$F$3:$F$15,AQ$51)&gt;=$N65, _xlfn.MINIFS($G$3:$G$15,$F$3:$F$15,AQ$51)&lt;=$N65),1,
AND(COUNT(_xlfn._xlws.FILTER($G$3:$G$15,$G$3:$G$15=$N65))&gt;=2,
    _xlfn.MAXIFS($F$3:$F$15,$G$3:$G$15,$N65)&gt;=AQ$51, _xlfn.MINIFS($F$3:$F$15,$G$3:$G$15,$N65)&lt;=AQ$51),2,
OR(COUNT(_xlfn._xlws.FILTER($F$16:$F$23,($F$16:$F$23=AQ$51)*($G$16:$G$23=$N65)))=1,
        ISODD(COUNT(_xlfn._xlws.SORT(_xlfn._xlws.FILTER($G$16:$G$23,($F$16:$F$23=AQ$51)*($G$16:$G$23&lt;=$N65)))))),3,
OR(COUNT(_xlfn._xlws.FILTER($F$16:$F$23,($F$16:$F$23=AQ$51)*($G$16:$G$23=$N65)))=1,
        ISODD(COUNT(_xlfn._xlws.SORT(_xlfn._xlws.FILTER($F$16:$F$23,($G$16:$G$23=$N65)*($F$16:$F$23&lt;=AQ$51)))))),4),
_xlpm.Fundo,$L$8,
_xlpm.Ax,_xlfn.XLOOKUP(TRUE,($O17:AP17&lt;&gt;""),$O$3:AP$3,_xlpm.Fundo,,-1),
_xlpm.Bx,_xlfn.XLOOKUP(TRUE,(AR17:$AZ17&lt;&gt;""),AR$3:$AZ$3,_xlpm.Fundo,,1),
_xlpm.Cx,_xlfn.XLOOKUP(TRUE,($O17:AP17&lt;&gt;""),$O17:AP17,_xlpm.Fundo,,-1),
_xlpm.Dx,_xlfn.XLOOKUP(TRUE,(AR17:$AZ17&lt;&gt;""),AR17:$AZ17,_xlpm.Fundo,,1),
_xlpm.Xx,AQ$3, _xlpm.Yx,PRODUCT(SUM(_xlpm.Dx,-_xlpm.Cx),1/SUM(_xlpm.Bx,-_xlpm.Ax))*SUM(_xlpm.Xx,-_xlpm.Ax)+_xlpm.Cx,
_xlpm.Ay,_xlfn.XLOOKUP(TRUE,(AQ$4:AQ16&lt;&gt;""),$N$4:$N16,_xlpm.Fundo,,-1),
_xlpm.By,_xlfn.XLOOKUP(TRUE,(AQ18:AQ$47&lt;&gt;""),$N18:$N$47,_xlpm.Fundo,,1),
_xlpm.Cy,_xlfn.XLOOKUP(TRUE,(AQ$4:AQ16&lt;&gt;""),AQ$4:AQ16,_xlpm.Fundo,,-1),
_xlpm.Dy,_xlfn.XLOOKUP(TRUE,(AQ18:AQ$47&lt;&gt;""),AQ18:AQ$47,_xlpm.Fundo,,1),
_xlpm.Xy,$N17, _xlpm.Yy,PRODUCT(SUM(_xlpm.Dy,-_xlpm.Cy),1/SUM(_xlpm.By,-_xlpm.Ay))*SUM(_xlpm.Xy,-_xlpm.Ay)+_xlpm.Cy,
_xlfn.IFS(IFERROR(ISODD(_xlpm.Borda),FALSE),_xlpm.Yy,
       IFERROR(ISEVEN(_xlpm.Borda),     FALSE),_xlpm.Yx,
      TRUE,"")))</f>
        <v/>
      </c>
      <c r="AR65" s="120" t="str" cm="1">
        <f t="array" ref="AR65">IF(AR17&lt;&gt;"",AR17,
_xlfn.LET(_xlpm.Borda,
_xlfn.IFS(
AND(COUNT(_xlfn._xlws.FILTER($F$3:$F$15,$F$3:$F$15=AR$51))&gt;=2,
    _xlfn.MAXIFS($G$3:$G$15,$F$3:$F$15,AR$51)&gt;=$N65, _xlfn.MINIFS($G$3:$G$15,$F$3:$F$15,AR$51)&lt;=$N65),1,
AND(COUNT(_xlfn._xlws.FILTER($G$3:$G$15,$G$3:$G$15=$N65))&gt;=2,
    _xlfn.MAXIFS($F$3:$F$15,$G$3:$G$15,$N65)&gt;=AR$51, _xlfn.MINIFS($F$3:$F$15,$G$3:$G$15,$N65)&lt;=AR$51),2,
OR(COUNT(_xlfn._xlws.FILTER($F$16:$F$23,($F$16:$F$23=AR$51)*($G$16:$G$23=$N65)))=1,
        ISODD(COUNT(_xlfn._xlws.SORT(_xlfn._xlws.FILTER($G$16:$G$23,($F$16:$F$23=AR$51)*($G$16:$G$23&lt;=$N65)))))),3,
OR(COUNT(_xlfn._xlws.FILTER($F$16:$F$23,($F$16:$F$23=AR$51)*($G$16:$G$23=$N65)))=1,
        ISODD(COUNT(_xlfn._xlws.SORT(_xlfn._xlws.FILTER($F$16:$F$23,($G$16:$G$23=$N65)*($F$16:$F$23&lt;=AR$51)))))),4),
_xlpm.Fundo,$L$8,
_xlpm.Ax,_xlfn.XLOOKUP(TRUE,($O17:AQ17&lt;&gt;""),$O$3:AQ$3,_xlpm.Fundo,,-1),
_xlpm.Bx,_xlfn.XLOOKUP(TRUE,(AS17:$AZ17&lt;&gt;""),AS$3:$AZ$3,_xlpm.Fundo,,1),
_xlpm.Cx,_xlfn.XLOOKUP(TRUE,($O17:AQ17&lt;&gt;""),$O17:AQ17,_xlpm.Fundo,,-1),
_xlpm.Dx,_xlfn.XLOOKUP(TRUE,(AS17:$AZ17&lt;&gt;""),AS17:$AZ17,_xlpm.Fundo,,1),
_xlpm.Xx,AR$3, _xlpm.Yx,PRODUCT(SUM(_xlpm.Dx,-_xlpm.Cx),1/SUM(_xlpm.Bx,-_xlpm.Ax))*SUM(_xlpm.Xx,-_xlpm.Ax)+_xlpm.Cx,
_xlpm.Ay,_xlfn.XLOOKUP(TRUE,(AR$4:AR16&lt;&gt;""),$N$4:$N16,_xlpm.Fundo,,-1),
_xlpm.By,_xlfn.XLOOKUP(TRUE,(AR18:AR$47&lt;&gt;""),$N18:$N$47,_xlpm.Fundo,,1),
_xlpm.Cy,_xlfn.XLOOKUP(TRUE,(AR$4:AR16&lt;&gt;""),AR$4:AR16,_xlpm.Fundo,,-1),
_xlpm.Dy,_xlfn.XLOOKUP(TRUE,(AR18:AR$47&lt;&gt;""),AR18:AR$47,_xlpm.Fundo,,1),
_xlpm.Xy,$N17, _xlpm.Yy,PRODUCT(SUM(_xlpm.Dy,-_xlpm.Cy),1/SUM(_xlpm.By,-_xlpm.Ay))*SUM(_xlpm.Xy,-_xlpm.Ay)+_xlpm.Cy,
_xlfn.IFS(IFERROR(ISODD(_xlpm.Borda),FALSE),_xlpm.Yy,
       IFERROR(ISEVEN(_xlpm.Borda),     FALSE),_xlpm.Yx,
      TRUE,"")))</f>
        <v/>
      </c>
      <c r="AS65" s="120" t="str" cm="1">
        <f t="array" ref="AS65">IF(AS17&lt;&gt;"",AS17,
_xlfn.LET(_xlpm.Borda,
_xlfn.IFS(
AND(COUNT(_xlfn._xlws.FILTER($F$3:$F$15,$F$3:$F$15=AS$51))&gt;=2,
    _xlfn.MAXIFS($G$3:$G$15,$F$3:$F$15,AS$51)&gt;=$N65, _xlfn.MINIFS($G$3:$G$15,$F$3:$F$15,AS$51)&lt;=$N65),1,
AND(COUNT(_xlfn._xlws.FILTER($G$3:$G$15,$G$3:$G$15=$N65))&gt;=2,
    _xlfn.MAXIFS($F$3:$F$15,$G$3:$G$15,$N65)&gt;=AS$51, _xlfn.MINIFS($F$3:$F$15,$G$3:$G$15,$N65)&lt;=AS$51),2,
OR(COUNT(_xlfn._xlws.FILTER($F$16:$F$23,($F$16:$F$23=AS$51)*($G$16:$G$23=$N65)))=1,
        ISODD(COUNT(_xlfn._xlws.SORT(_xlfn._xlws.FILTER($G$16:$G$23,($F$16:$F$23=AS$51)*($G$16:$G$23&lt;=$N65)))))),3,
OR(COUNT(_xlfn._xlws.FILTER($F$16:$F$23,($F$16:$F$23=AS$51)*($G$16:$G$23=$N65)))=1,
        ISODD(COUNT(_xlfn._xlws.SORT(_xlfn._xlws.FILTER($F$16:$F$23,($G$16:$G$23=$N65)*($F$16:$F$23&lt;=AS$51)))))),4),
_xlpm.Fundo,$L$8,
_xlpm.Ax,_xlfn.XLOOKUP(TRUE,($O17:AR17&lt;&gt;""),$O$3:AR$3,_xlpm.Fundo,,-1),
_xlpm.Bx,_xlfn.XLOOKUP(TRUE,(AT17:$AZ17&lt;&gt;""),AT$3:$AZ$3,_xlpm.Fundo,,1),
_xlpm.Cx,_xlfn.XLOOKUP(TRUE,($O17:AR17&lt;&gt;""),$O17:AR17,_xlpm.Fundo,,-1),
_xlpm.Dx,_xlfn.XLOOKUP(TRUE,(AT17:$AZ17&lt;&gt;""),AT17:$AZ17,_xlpm.Fundo,,1),
_xlpm.Xx,AS$3, _xlpm.Yx,PRODUCT(SUM(_xlpm.Dx,-_xlpm.Cx),1/SUM(_xlpm.Bx,-_xlpm.Ax))*SUM(_xlpm.Xx,-_xlpm.Ax)+_xlpm.Cx,
_xlpm.Ay,_xlfn.XLOOKUP(TRUE,(AS$4:AS16&lt;&gt;""),$N$4:$N16,_xlpm.Fundo,,-1),
_xlpm.By,_xlfn.XLOOKUP(TRUE,(AS18:AS$47&lt;&gt;""),$N18:$N$47,_xlpm.Fundo,,1),
_xlpm.Cy,_xlfn.XLOOKUP(TRUE,(AS$4:AS16&lt;&gt;""),AS$4:AS16,_xlpm.Fundo,,-1),
_xlpm.Dy,_xlfn.XLOOKUP(TRUE,(AS18:AS$47&lt;&gt;""),AS18:AS$47,_xlpm.Fundo,,1),
_xlpm.Xy,$N17, _xlpm.Yy,PRODUCT(SUM(_xlpm.Dy,-_xlpm.Cy),1/SUM(_xlpm.By,-_xlpm.Ay))*SUM(_xlpm.Xy,-_xlpm.Ay)+_xlpm.Cy,
_xlfn.IFS(IFERROR(ISODD(_xlpm.Borda),FALSE),_xlpm.Yy,
       IFERROR(ISEVEN(_xlpm.Borda),     FALSE),_xlpm.Yx,
      TRUE,"")))</f>
        <v/>
      </c>
      <c r="AT65" s="120" t="str" cm="1">
        <f t="array" ref="AT65">IF(AT17&lt;&gt;"",AT17,
_xlfn.LET(_xlpm.Borda,
_xlfn.IFS(
AND(COUNT(_xlfn._xlws.FILTER($F$3:$F$15,$F$3:$F$15=AT$51))&gt;=2,
    _xlfn.MAXIFS($G$3:$G$15,$F$3:$F$15,AT$51)&gt;=$N65, _xlfn.MINIFS($G$3:$G$15,$F$3:$F$15,AT$51)&lt;=$N65),1,
AND(COUNT(_xlfn._xlws.FILTER($G$3:$G$15,$G$3:$G$15=$N65))&gt;=2,
    _xlfn.MAXIFS($F$3:$F$15,$G$3:$G$15,$N65)&gt;=AT$51, _xlfn.MINIFS($F$3:$F$15,$G$3:$G$15,$N65)&lt;=AT$51),2,
OR(COUNT(_xlfn._xlws.FILTER($F$16:$F$23,($F$16:$F$23=AT$51)*($G$16:$G$23=$N65)))=1,
        ISODD(COUNT(_xlfn._xlws.SORT(_xlfn._xlws.FILTER($G$16:$G$23,($F$16:$F$23=AT$51)*($G$16:$G$23&lt;=$N65)))))),3,
OR(COUNT(_xlfn._xlws.FILTER($F$16:$F$23,($F$16:$F$23=AT$51)*($G$16:$G$23=$N65)))=1,
        ISODD(COUNT(_xlfn._xlws.SORT(_xlfn._xlws.FILTER($F$16:$F$23,($G$16:$G$23=$N65)*($F$16:$F$23&lt;=AT$51)))))),4),
_xlpm.Fundo,$L$8,
_xlpm.Ax,_xlfn.XLOOKUP(TRUE,($O17:AS17&lt;&gt;""),$O$3:AS$3,_xlpm.Fundo,,-1),
_xlpm.Bx,_xlfn.XLOOKUP(TRUE,(AZ17:$AZ17&lt;&gt;""),AZ$3:$AZ$3,_xlpm.Fundo,,1),
_xlpm.Cx,_xlfn.XLOOKUP(TRUE,($O17:AS17&lt;&gt;""),$O17:AS17,_xlpm.Fundo,,-1),
_xlpm.Dx,_xlfn.XLOOKUP(TRUE,(AZ17:$AZ17&lt;&gt;""),AZ17:$AZ17,_xlpm.Fundo,,1),
_xlpm.Xx,AT$3, _xlpm.Yx,PRODUCT(SUM(_xlpm.Dx,-_xlpm.Cx),1/SUM(_xlpm.Bx,-_xlpm.Ax))*SUM(_xlpm.Xx,-_xlpm.Ax)+_xlpm.Cx,
_xlpm.Ay,_xlfn.XLOOKUP(TRUE,(AT$4:AT16&lt;&gt;""),$N$4:$N16,_xlpm.Fundo,,-1),
_xlpm.By,_xlfn.XLOOKUP(TRUE,(AT18:AT$47&lt;&gt;""),$N18:$N$47,_xlpm.Fundo,,1),
_xlpm.Cy,_xlfn.XLOOKUP(TRUE,(AT$4:AT16&lt;&gt;""),AT$4:AT16,_xlpm.Fundo,,-1),
_xlpm.Dy,_xlfn.XLOOKUP(TRUE,(AT18:AT$47&lt;&gt;""),AT18:AT$47,_xlpm.Fundo,,1),
_xlpm.Xy,$N17, _xlpm.Yy,PRODUCT(SUM(_xlpm.Dy,-_xlpm.Cy),1/SUM(_xlpm.By,-_xlpm.Ay))*SUM(_xlpm.Xy,-_xlpm.Ay)+_xlpm.Cy,
_xlfn.IFS(IFERROR(ISODD(_xlpm.Borda),FALSE),_xlpm.Yy,
       IFERROR(ISEVEN(_xlpm.Borda),     FALSE),_xlpm.Yx,
      TRUE,"")))</f>
        <v/>
      </c>
      <c r="AU65" s="120" cm="1">
        <f t="array" ref="AU65">IF(AU17&lt;&gt;"",AU17,
_xlfn.LET(_xlpm.Borda,
_xlfn.IFS(
AND(COUNT(_xlfn._xlws.FILTER($F$3:$F$15,$F$3:$F$15=AU$51))&gt;=2,
    _xlfn.MAXIFS($G$3:$G$15,$F$3:$F$15,AU$51)&gt;=$N65, _xlfn.MINIFS($G$3:$G$15,$F$3:$F$15,AU$51)&lt;=$N65),1,
AND(COUNT(_xlfn._xlws.FILTER($G$3:$G$15,$G$3:$G$15=$N65))&gt;=2,
    _xlfn.MAXIFS($F$3:$F$15,$G$3:$G$15,$N65)&gt;=AU$51, _xlfn.MINIFS($F$3:$F$15,$G$3:$G$15,$N65)&lt;=AU$51),2,
OR(COUNT(_xlfn._xlws.FILTER($F$16:$F$23,($F$16:$F$23=AU$51)*($G$16:$G$23=$N65)))=1,
        ISODD(COUNT(_xlfn._xlws.SORT(_xlfn._xlws.FILTER($G$16:$G$23,($F$16:$F$23=AU$51)*($G$16:$G$23&lt;=$N65)))))),3,
OR(COUNT(_xlfn._xlws.FILTER($F$16:$F$23,($F$16:$F$23=AU$51)*($G$16:$G$23=$N65)))=1,
        ISODD(COUNT(_xlfn._xlws.SORT(_xlfn._xlws.FILTER($F$16:$F$23,($G$16:$G$23=$N65)*($F$16:$F$23&lt;=AU$51)))))),4),
_xlpm.Fundo,$L$8,
_xlpm.Ax,_xlfn.XLOOKUP(TRUE,($O17:AT17&lt;&gt;""),$O$3:AT$3,_xlpm.Fundo,,-1),
_xlpm.Bx,_xlfn.XLOOKUP(TRUE,($AZ17:BA17&lt;&gt;""),$AZ$3:BA$3,_xlpm.Fundo,,1),
_xlpm.Cx,_xlfn.XLOOKUP(TRUE,($O17:AT17&lt;&gt;""),$O17:AT17,_xlpm.Fundo,,-1),
_xlpm.Dx,_xlfn.XLOOKUP(TRUE,($AZ17:BA17&lt;&gt;""),$AZ17:BA17,_xlpm.Fundo,,1),
_xlpm.Xx,AU$3, _xlpm.Yx,PRODUCT(SUM(_xlpm.Dx,-_xlpm.Cx),1/SUM(_xlpm.Bx,-_xlpm.Ax))*SUM(_xlpm.Xx,-_xlpm.Ax)+_xlpm.Cx,
_xlpm.Ay,_xlfn.XLOOKUP(TRUE,(AU$4:AU16&lt;&gt;""),$N$4:$N16,_xlpm.Fundo,,-1),
_xlpm.By,_xlfn.XLOOKUP(TRUE,(AU18:AU$47&lt;&gt;""),$N18:$N$47,_xlpm.Fundo,,1),
_xlpm.Cy,_xlfn.XLOOKUP(TRUE,(AU$4:AU16&lt;&gt;""),AU$4:AU16,_xlpm.Fundo,,-1),
_xlpm.Dy,_xlfn.XLOOKUP(TRUE,(AU18:AU$47&lt;&gt;""),AU18:AU$47,_xlpm.Fundo,,1),
_xlpm.Xy,$N17, _xlpm.Yy,PRODUCT(SUM(_xlpm.Dy,-_xlpm.Cy),1/SUM(_xlpm.By,-_xlpm.Ay))*SUM(_xlpm.Xy,-_xlpm.Ay)+_xlpm.Cy,
_xlfn.IFS(IFERROR(ISODD(_xlpm.Borda),FALSE),_xlpm.Yy,
       IFERROR(ISEVEN(_xlpm.Borda),     FALSE),_xlpm.Yx,
      TRUE,"")))</f>
        <v>-0.36134453781512599</v>
      </c>
      <c r="AV65" s="120" cm="1">
        <f t="array" ref="AV65">IF(AV17&lt;&gt;"",AV17,
_xlfn.LET(_xlpm.Borda,
_xlfn.IFS(
AND(COUNT(_xlfn._xlws.FILTER($F$3:$F$15,$F$3:$F$15=AV$51))&gt;=2,
    _xlfn.MAXIFS($G$3:$G$15,$F$3:$F$15,AV$51)&gt;=$N65, _xlfn.MINIFS($G$3:$G$15,$F$3:$F$15,AV$51)&lt;=$N65),1,
AND(COUNT(_xlfn._xlws.FILTER($G$3:$G$15,$G$3:$G$15=$N65))&gt;=2,
    _xlfn.MAXIFS($F$3:$F$15,$G$3:$G$15,$N65)&gt;=AV$51, _xlfn.MINIFS($F$3:$F$15,$G$3:$G$15,$N65)&lt;=AV$51),2,
OR(COUNT(_xlfn._xlws.FILTER($F$16:$F$23,($F$16:$F$23=AV$51)*($G$16:$G$23=$N65)))=1,
        ISODD(COUNT(_xlfn._xlws.SORT(_xlfn._xlws.FILTER($G$16:$G$23,($F$16:$F$23=AV$51)*($G$16:$G$23&lt;=$N65)))))),3,
OR(COUNT(_xlfn._xlws.FILTER($F$16:$F$23,($F$16:$F$23=AV$51)*($G$16:$G$23=$N65)))=1,
        ISODD(COUNT(_xlfn._xlws.SORT(_xlfn._xlws.FILTER($F$16:$F$23,($G$16:$G$23=$N65)*($F$16:$F$23&lt;=AV$51)))))),4),
_xlpm.Fundo,$L$8,
_xlpm.Ax,_xlfn.XLOOKUP(TRUE,($O17:AU17&lt;&gt;""),$O$3:AU$3,_xlpm.Fundo,,-1),
_xlpm.Bx,_xlfn.XLOOKUP(TRUE,($AZ17:BB17&lt;&gt;""),$AZ$3:BB$3,_xlpm.Fundo,,1),
_xlpm.Cx,_xlfn.XLOOKUP(TRUE,($O17:AU17&lt;&gt;""),$O17:AU17,_xlpm.Fundo,,-1),
_xlpm.Dx,_xlfn.XLOOKUP(TRUE,($AZ17:BB17&lt;&gt;""),$AZ17:BB17,_xlpm.Fundo,,1),
_xlpm.Xx,AV$3, _xlpm.Yx,PRODUCT(SUM(_xlpm.Dx,-_xlpm.Cx),1/SUM(_xlpm.Bx,-_xlpm.Ax))*SUM(_xlpm.Xx,-_xlpm.Ax)+_xlpm.Cx,
_xlpm.Ay,_xlfn.XLOOKUP(TRUE,(AV$4:AV16&lt;&gt;""),$N$4:$N16,_xlpm.Fundo,,-1),
_xlpm.By,_xlfn.XLOOKUP(TRUE,(AV18:AV$47&lt;&gt;""),$N18:$N$47,_xlpm.Fundo,,1),
_xlpm.Cy,_xlfn.XLOOKUP(TRUE,(AV$4:AV16&lt;&gt;""),AV$4:AV16,_xlpm.Fundo,,-1),
_xlpm.Dy,_xlfn.XLOOKUP(TRUE,(AV18:AV$47&lt;&gt;""),AV18:AV$47,_xlpm.Fundo,,1),
_xlpm.Xy,$N17, _xlpm.Yy,PRODUCT(SUM(_xlpm.Dy,-_xlpm.Cy),1/SUM(_xlpm.By,-_xlpm.Ay))*SUM(_xlpm.Xy,-_xlpm.Ay)+_xlpm.Cy,
_xlfn.IFS(IFERROR(ISODD(_xlpm.Borda),FALSE),_xlpm.Yy,
       IFERROR(ISEVEN(_xlpm.Borda),     FALSE),_xlpm.Yx,
      TRUE,"")))</f>
        <v>-9</v>
      </c>
      <c r="AW65" s="120" cm="1">
        <f t="array" ref="AW65">IF(AW17&lt;&gt;"",AW17,
_xlfn.LET(_xlpm.Borda,
_xlfn.IFS(
AND(COUNT(_xlfn._xlws.FILTER($F$3:$F$15,$F$3:$F$15=AW$51))&gt;=2,
    _xlfn.MAXIFS($G$3:$G$15,$F$3:$F$15,AW$51)&gt;=$N65, _xlfn.MINIFS($G$3:$G$15,$F$3:$F$15,AW$51)&lt;=$N65),1,
AND(COUNT(_xlfn._xlws.FILTER($G$3:$G$15,$G$3:$G$15=$N65))&gt;=2,
    _xlfn.MAXIFS($F$3:$F$15,$G$3:$G$15,$N65)&gt;=AW$51, _xlfn.MINIFS($F$3:$F$15,$G$3:$G$15,$N65)&lt;=AW$51),2,
OR(COUNT(_xlfn._xlws.FILTER($F$16:$F$23,($F$16:$F$23=AW$51)*($G$16:$G$23=$N65)))=1,
        ISODD(COUNT(_xlfn._xlws.SORT(_xlfn._xlws.FILTER($G$16:$G$23,($F$16:$F$23=AW$51)*($G$16:$G$23&lt;=$N65)))))),3,
OR(COUNT(_xlfn._xlws.FILTER($F$16:$F$23,($F$16:$F$23=AW$51)*($G$16:$G$23=$N65)))=1,
        ISODD(COUNT(_xlfn._xlws.SORT(_xlfn._xlws.FILTER($F$16:$F$23,($G$16:$G$23=$N65)*($F$16:$F$23&lt;=AW$51)))))),4),
_xlpm.Fundo,$L$8,
_xlpm.Ax,_xlfn.XLOOKUP(TRUE,($O17:AV17&lt;&gt;""),$O$3:AV$3,_xlpm.Fundo,,-1),
_xlpm.Bx,_xlfn.XLOOKUP(TRUE,($AZ17:BC17&lt;&gt;""),$AZ$3:BC$3,_xlpm.Fundo,,1),
_xlpm.Cx,_xlfn.XLOOKUP(TRUE,($O17:AV17&lt;&gt;""),$O17:AV17,_xlpm.Fundo,,-1),
_xlpm.Dx,_xlfn.XLOOKUP(TRUE,($AZ17:BC17&lt;&gt;""),$AZ17:BC17,_xlpm.Fundo,,1),
_xlpm.Xx,AW$3, _xlpm.Yx,PRODUCT(SUM(_xlpm.Dx,-_xlpm.Cx),1/SUM(_xlpm.Bx,-_xlpm.Ax))*SUM(_xlpm.Xx,-_xlpm.Ax)+_xlpm.Cx,
_xlpm.Ay,_xlfn.XLOOKUP(TRUE,(AW$4:AW16&lt;&gt;""),$N$4:$N16,_xlpm.Fundo,,-1),
_xlpm.By,_xlfn.XLOOKUP(TRUE,(AW18:AW$47&lt;&gt;""),$N18:$N$47,_xlpm.Fundo,,1),
_xlpm.Cy,_xlfn.XLOOKUP(TRUE,(AW$4:AW16&lt;&gt;""),AW$4:AW16,_xlpm.Fundo,,-1),
_xlpm.Dy,_xlfn.XLOOKUP(TRUE,(AW18:AW$47&lt;&gt;""),AW18:AW$47,_xlpm.Fundo,,1),
_xlpm.Xy,$N17, _xlpm.Yy,PRODUCT(SUM(_xlpm.Dy,-_xlpm.Cy),1/SUM(_xlpm.By,-_xlpm.Ay))*SUM(_xlpm.Xy,-_xlpm.Ay)+_xlpm.Cy,
_xlfn.IFS(IFERROR(ISODD(_xlpm.Borda),FALSE),_xlpm.Yy,
       IFERROR(ISEVEN(_xlpm.Borda),     FALSE),_xlpm.Yx,
      TRUE,"")))</f>
        <v>-9</v>
      </c>
      <c r="AX65" s="98"/>
      <c r="AY65" s="98"/>
      <c r="AZ65" s="77"/>
      <c r="BA65" s="77"/>
      <c r="BB65" s="77"/>
      <c r="BC65" s="77"/>
      <c r="BD65" s="77"/>
      <c r="BE65" s="77"/>
      <c r="BF65" s="77"/>
      <c r="BG65" s="77"/>
      <c r="BH65" s="77"/>
    </row>
    <row r="66" spans="2:60" ht="20.100000000000001" customHeight="1" x14ac:dyDescent="0.3">
      <c r="B66" s="9" t="s">
        <v>529</v>
      </c>
      <c r="C66" s="17">
        <f t="shared" si="1"/>
        <v>42.9754</v>
      </c>
      <c r="D66" s="18">
        <f t="shared" si="1"/>
        <v>110.74590000000001</v>
      </c>
      <c r="E66" s="64">
        <f t="shared" si="1"/>
        <v>-9</v>
      </c>
      <c r="F66" s="17">
        <f t="shared" si="2"/>
        <v>-0.05</v>
      </c>
      <c r="G66" s="18">
        <f t="shared" si="3"/>
        <v>5.7</v>
      </c>
      <c r="H66" s="19">
        <f t="shared" si="4"/>
        <v>-9</v>
      </c>
      <c r="I66" s="8" t="str" cm="1">
        <f t="array" ref="I66">_xlfn.CONCAT(ROUND(F66:H66,2)&amp;", ")</f>
        <v xml:space="preserve">-0.05, 5.7, -9, </v>
      </c>
      <c r="J66" s="8"/>
      <c r="L66"/>
      <c r="N66" s="31">
        <v>10.62</v>
      </c>
      <c r="O66" s="15"/>
      <c r="P66" s="120" cm="1">
        <f t="array" ref="P66">IF(P18&lt;&gt;"",P18,
_xlfn.LET(_xlpm.Borda,
_xlfn.IFS(
AND(COUNT(_xlfn._xlws.FILTER($F$3:$F$15,$F$3:$F$15=P$51))&gt;=2,
    _xlfn.MAXIFS($G$3:$G$15,$F$3:$F$15,P$51)&gt;=$N66, _xlfn.MINIFS($G$3:$G$15,$F$3:$F$15,P$51)&lt;=$N66),1,
AND(COUNT(_xlfn._xlws.FILTER($G$3:$G$15,$G$3:$G$15=$N66))&gt;=2,
    _xlfn.MAXIFS($F$3:$F$15,$G$3:$G$15,$N66)&gt;=P$51, _xlfn.MINIFS($F$3:$F$15,$G$3:$G$15,$N66)&lt;=P$51),2,
OR(COUNT(_xlfn._xlws.FILTER($F$16:$F$23,($F$16:$F$23=P$51)*($G$16:$G$23=$N66)))=1,
        ISODD(COUNT(_xlfn._xlws.SORT(_xlfn._xlws.FILTER($G$16:$G$23,($F$16:$F$23=P$51)*($G$16:$G$23&lt;=$N66)))))),3,
OR(COUNT(_xlfn._xlws.FILTER($F$16:$F$23,($F$16:$F$23=P$51)*($G$16:$G$23=$N66)))=1,
        ISODD(COUNT(_xlfn._xlws.SORT(_xlfn._xlws.FILTER($F$16:$F$23,($G$16:$G$23=$N66)*($F$16:$F$23&lt;=P$51)))))),4),
_xlpm.Fundo,$L$8,
_xlpm.Ax,_xlfn.XLOOKUP(TRUE,($O18:O18&lt;&gt;""),$O$3:O$3,_xlpm.Fundo,,-1),
_xlpm.Bx,_xlfn.XLOOKUP(TRUE,(Q18:$AZ18&lt;&gt;""),Q$3:$AZ$3,_xlpm.Fundo,,1),
_xlpm.Cx,_xlfn.XLOOKUP(TRUE,($O18:O18&lt;&gt;""),$O18:O18,_xlpm.Fundo,,-1),
_xlpm.Dx,_xlfn.XLOOKUP(TRUE,(Q18:$AZ18&lt;&gt;""),Q18:$AZ18,_xlpm.Fundo,,1),
_xlpm.Xx,P$3, _xlpm.Yx,PRODUCT(SUM(_xlpm.Dx,-_xlpm.Cx),1/SUM(_xlpm.Bx,-_xlpm.Ax))*SUM(_xlpm.Xx,-_xlpm.Ax)+_xlpm.Cx,
_xlpm.Ay,_xlfn.XLOOKUP(TRUE,(P$4:P17&lt;&gt;""),$N$4:$N17,_xlpm.Fundo,,-1),
_xlpm.By,_xlfn.XLOOKUP(TRUE,(P19:P$47&lt;&gt;""),$N19:$N$47,_xlpm.Fundo,,1),
_xlpm.Cy,_xlfn.XLOOKUP(TRUE,(P$4:P17&lt;&gt;""),P$4:P17,_xlpm.Fundo,,-1),
_xlpm.Dy,_xlfn.XLOOKUP(TRUE,(P19:P$47&lt;&gt;""),P19:P$47,_xlpm.Fundo,,1),
_xlpm.Xy,$N18, _xlpm.Yy,PRODUCT(SUM(_xlpm.Dy,-_xlpm.Cy),1/SUM(_xlpm.By,-_xlpm.Ay))*SUM(_xlpm.Xy,-_xlpm.Ay)+_xlpm.Cy,
_xlfn.IFS(IFERROR(ISODD(_xlpm.Borda),FALSE),_xlpm.Yy,
       IFERROR(ISEVEN(_xlpm.Borda),     FALSE),_xlpm.Yx,
      TRUE,"")))</f>
        <v>-9</v>
      </c>
      <c r="Q66" s="120" cm="1">
        <f t="array" ref="Q66">IF(Q18&lt;&gt;"",Q18,
_xlfn.LET(_xlpm.Borda,
_xlfn.IFS(
AND(COUNT(_xlfn._xlws.FILTER($F$3:$F$15,$F$3:$F$15=Q$51))&gt;=2,
    _xlfn.MAXIFS($G$3:$G$15,$F$3:$F$15,Q$51)&gt;=$N66, _xlfn.MINIFS($G$3:$G$15,$F$3:$F$15,Q$51)&lt;=$N66),1,
AND(COUNT(_xlfn._xlws.FILTER($G$3:$G$15,$G$3:$G$15=$N66))&gt;=2,
    _xlfn.MAXIFS($F$3:$F$15,$G$3:$G$15,$N66)&gt;=Q$51, _xlfn.MINIFS($F$3:$F$15,$G$3:$G$15,$N66)&lt;=Q$51),2,
OR(COUNT(_xlfn._xlws.FILTER($F$16:$F$23,($F$16:$F$23=Q$51)*($G$16:$G$23=$N66)))=1,
        ISODD(COUNT(_xlfn._xlws.SORT(_xlfn._xlws.FILTER($G$16:$G$23,($F$16:$F$23=Q$51)*($G$16:$G$23&lt;=$N66)))))),3,
OR(COUNT(_xlfn._xlws.FILTER($F$16:$F$23,($F$16:$F$23=Q$51)*($G$16:$G$23=$N66)))=1,
        ISODD(COUNT(_xlfn._xlws.SORT(_xlfn._xlws.FILTER($F$16:$F$23,($G$16:$G$23=$N66)*($F$16:$F$23&lt;=Q$51)))))),4),
_xlpm.Fundo,$L$8,
_xlpm.Ax,_xlfn.XLOOKUP(TRUE,($O18:P18&lt;&gt;""),$O$3:P$3,_xlpm.Fundo,,-1),
_xlpm.Bx,_xlfn.XLOOKUP(TRUE,(R18:$AZ18&lt;&gt;""),R$3:$AZ$3,_xlpm.Fundo,,1),
_xlpm.Cx,_xlfn.XLOOKUP(TRUE,($O18:P18&lt;&gt;""),$O18:P18,_xlpm.Fundo,,-1),
_xlpm.Dx,_xlfn.XLOOKUP(TRUE,(R18:$AZ18&lt;&gt;""),R18:$AZ18,_xlpm.Fundo,,1),
_xlpm.Xx,Q$3, _xlpm.Yx,PRODUCT(SUM(_xlpm.Dx,-_xlpm.Cx),1/SUM(_xlpm.Bx,-_xlpm.Ax))*SUM(_xlpm.Xx,-_xlpm.Ax)+_xlpm.Cx,
_xlpm.Ay,_xlfn.XLOOKUP(TRUE,(Q$4:Q17&lt;&gt;""),$N$4:$N17,_xlpm.Fundo,,-1),
_xlpm.By,_xlfn.XLOOKUP(TRUE,(Q19:Q$47&lt;&gt;""),$N19:$N$47,_xlpm.Fundo,,1),
_xlpm.Cy,_xlfn.XLOOKUP(TRUE,(Q$4:Q17&lt;&gt;""),Q$4:Q17,_xlpm.Fundo,,-1),
_xlpm.Dy,_xlfn.XLOOKUP(TRUE,(Q19:Q$47&lt;&gt;""),Q19:Q$47,_xlpm.Fundo,,1),
_xlpm.Xy,$N18, _xlpm.Yy,PRODUCT(SUM(_xlpm.Dy,-_xlpm.Cy),1/SUM(_xlpm.By,-_xlpm.Ay))*SUM(_xlpm.Xy,-_xlpm.Ay)+_xlpm.Cy,
_xlfn.IFS(IFERROR(ISODD(_xlpm.Borda),FALSE),_xlpm.Yy,
       IFERROR(ISEVEN(_xlpm.Borda),     FALSE),_xlpm.Yx,
      TRUE,"")))</f>
        <v>-9</v>
      </c>
      <c r="R66" s="120" cm="1">
        <f t="array" ref="R66">IF(R18&lt;&gt;"",R18,
_xlfn.LET(_xlpm.Borda,
_xlfn.IFS(
AND(COUNT(_xlfn._xlws.FILTER($F$3:$F$15,$F$3:$F$15=R$51))&gt;=2,
    _xlfn.MAXIFS($G$3:$G$15,$F$3:$F$15,R$51)&gt;=$N66, _xlfn.MINIFS($G$3:$G$15,$F$3:$F$15,R$51)&lt;=$N66),1,
AND(COUNT(_xlfn._xlws.FILTER($G$3:$G$15,$G$3:$G$15=$N66))&gt;=2,
    _xlfn.MAXIFS($F$3:$F$15,$G$3:$G$15,$N66)&gt;=R$51, _xlfn.MINIFS($F$3:$F$15,$G$3:$G$15,$N66)&lt;=R$51),2,
OR(COUNT(_xlfn._xlws.FILTER($F$16:$F$23,($F$16:$F$23=R$51)*($G$16:$G$23=$N66)))=1,
        ISODD(COUNT(_xlfn._xlws.SORT(_xlfn._xlws.FILTER($G$16:$G$23,($F$16:$F$23=R$51)*($G$16:$G$23&lt;=$N66)))))),3,
OR(COUNT(_xlfn._xlws.FILTER($F$16:$F$23,($F$16:$F$23=R$51)*($G$16:$G$23=$N66)))=1,
        ISODD(COUNT(_xlfn._xlws.SORT(_xlfn._xlws.FILTER($F$16:$F$23,($G$16:$G$23=$N66)*($F$16:$F$23&lt;=R$51)))))),4),
_xlpm.Fundo,$L$8,
_xlpm.Ax,_xlfn.XLOOKUP(TRUE,($O18:Q18&lt;&gt;""),$O$3:Q$3,_xlpm.Fundo,,-1),
_xlpm.Bx,_xlfn.XLOOKUP(TRUE,(S18:$AZ18&lt;&gt;""),S$3:$AZ$3,_xlpm.Fundo,,1),
_xlpm.Cx,_xlfn.XLOOKUP(TRUE,($O18:Q18&lt;&gt;""),$O18:Q18,_xlpm.Fundo,,-1),
_xlpm.Dx,_xlfn.XLOOKUP(TRUE,(S18:$AZ18&lt;&gt;""),S18:$AZ18,_xlpm.Fundo,,1),
_xlpm.Xx,R$3, _xlpm.Yx,PRODUCT(SUM(_xlpm.Dx,-_xlpm.Cx),1/SUM(_xlpm.Bx,-_xlpm.Ax))*SUM(_xlpm.Xx,-_xlpm.Ax)+_xlpm.Cx,
_xlpm.Ay,_xlfn.XLOOKUP(TRUE,(R$4:R17&lt;&gt;""),$N$4:$N17,_xlpm.Fundo,,-1),
_xlpm.By,_xlfn.XLOOKUP(TRUE,(R19:R$47&lt;&gt;""),$N19:$N$47,_xlpm.Fundo,,1),
_xlpm.Cy,_xlfn.XLOOKUP(TRUE,(R$4:R17&lt;&gt;""),R$4:R17,_xlpm.Fundo,,-1),
_xlpm.Dy,_xlfn.XLOOKUP(TRUE,(R19:R$47&lt;&gt;""),R19:R$47,_xlpm.Fundo,,1),
_xlpm.Xy,$N18, _xlpm.Yy,PRODUCT(SUM(_xlpm.Dy,-_xlpm.Cy),1/SUM(_xlpm.By,-_xlpm.Ay))*SUM(_xlpm.Xy,-_xlpm.Ay)+_xlpm.Cy,
_xlfn.IFS(IFERROR(ISODD(_xlpm.Borda),FALSE),_xlpm.Yy,
       IFERROR(ISEVEN(_xlpm.Borda),     FALSE),_xlpm.Yx,
      TRUE,"")))</f>
        <v>0</v>
      </c>
      <c r="S66" s="120" t="str" cm="1">
        <f t="array" ref="S66">IF(S18&lt;&gt;"",S18,
_xlfn.LET(_xlpm.Borda,
_xlfn.IFS(
AND(COUNT(_xlfn._xlws.FILTER($F$3:$F$15,$F$3:$F$15=S$51))&gt;=2,
    _xlfn.MAXIFS($G$3:$G$15,$F$3:$F$15,S$51)&gt;=$N66, _xlfn.MINIFS($G$3:$G$15,$F$3:$F$15,S$51)&lt;=$N66),1,
AND(COUNT(_xlfn._xlws.FILTER($G$3:$G$15,$G$3:$G$15=$N66))&gt;=2,
    _xlfn.MAXIFS($F$3:$F$15,$G$3:$G$15,$N66)&gt;=S$51, _xlfn.MINIFS($F$3:$F$15,$G$3:$G$15,$N66)&lt;=S$51),2,
OR(COUNT(_xlfn._xlws.FILTER($F$16:$F$23,($F$16:$F$23=S$51)*($G$16:$G$23=$N66)))=1,
        ISODD(COUNT(_xlfn._xlws.SORT(_xlfn._xlws.FILTER($G$16:$G$23,($F$16:$F$23=S$51)*($G$16:$G$23&lt;=$N66)))))),3,
OR(COUNT(_xlfn._xlws.FILTER($F$16:$F$23,($F$16:$F$23=S$51)*($G$16:$G$23=$N66)))=1,
        ISODD(COUNT(_xlfn._xlws.SORT(_xlfn._xlws.FILTER($F$16:$F$23,($G$16:$G$23=$N66)*($F$16:$F$23&lt;=S$51)))))),4),
_xlpm.Fundo,$L$8,
_xlpm.Ax,_xlfn.XLOOKUP(TRUE,($O18:R18&lt;&gt;""),$O$3:R$3,_xlpm.Fundo,,-1),
_xlpm.Bx,_xlfn.XLOOKUP(TRUE,(T18:$AZ18&lt;&gt;""),T$3:$AZ$3,_xlpm.Fundo,,1),
_xlpm.Cx,_xlfn.XLOOKUP(TRUE,($O18:R18&lt;&gt;""),$O18:R18,_xlpm.Fundo,,-1),
_xlpm.Dx,_xlfn.XLOOKUP(TRUE,(T18:$AZ18&lt;&gt;""),T18:$AZ18,_xlpm.Fundo,,1),
_xlpm.Xx,S$3, _xlpm.Yx,PRODUCT(SUM(_xlpm.Dx,-_xlpm.Cx),1/SUM(_xlpm.Bx,-_xlpm.Ax))*SUM(_xlpm.Xx,-_xlpm.Ax)+_xlpm.Cx,
_xlpm.Ay,_xlfn.XLOOKUP(TRUE,(S$4:S17&lt;&gt;""),$N$4:$N17,_xlpm.Fundo,,-1),
_xlpm.By,_xlfn.XLOOKUP(TRUE,(S19:S$47&lt;&gt;""),$N19:$N$47,_xlpm.Fundo,,1),
_xlpm.Cy,_xlfn.XLOOKUP(TRUE,(S$4:S17&lt;&gt;""),S$4:S17,_xlpm.Fundo,,-1),
_xlpm.Dy,_xlfn.XLOOKUP(TRUE,(S19:S$47&lt;&gt;""),S19:S$47,_xlpm.Fundo,,1),
_xlpm.Xy,$N18, _xlpm.Yy,PRODUCT(SUM(_xlpm.Dy,-_xlpm.Cy),1/SUM(_xlpm.By,-_xlpm.Ay))*SUM(_xlpm.Xy,-_xlpm.Ay)+_xlpm.Cy,
_xlfn.IFS(IFERROR(ISODD(_xlpm.Borda),FALSE),_xlpm.Yy,
       IFERROR(ISEVEN(_xlpm.Borda),     FALSE),_xlpm.Yx,
      TRUE,"")))</f>
        <v/>
      </c>
      <c r="T66" s="120" t="str" cm="1">
        <f t="array" ref="T66">IF(T18&lt;&gt;"",T18,
_xlfn.LET(_xlpm.Borda,
_xlfn.IFS(
AND(COUNT(_xlfn._xlws.FILTER($F$3:$F$15,$F$3:$F$15=T$51))&gt;=2,
    _xlfn.MAXIFS($G$3:$G$15,$F$3:$F$15,T$51)&gt;=$N66, _xlfn.MINIFS($G$3:$G$15,$F$3:$F$15,T$51)&lt;=$N66),1,
AND(COUNT(_xlfn._xlws.FILTER($G$3:$G$15,$G$3:$G$15=$N66))&gt;=2,
    _xlfn.MAXIFS($F$3:$F$15,$G$3:$G$15,$N66)&gt;=T$51, _xlfn.MINIFS($F$3:$F$15,$G$3:$G$15,$N66)&lt;=T$51),2,
OR(COUNT(_xlfn._xlws.FILTER($F$16:$F$23,($F$16:$F$23=T$51)*($G$16:$G$23=$N66)))=1,
        ISODD(COUNT(_xlfn._xlws.SORT(_xlfn._xlws.FILTER($G$16:$G$23,($F$16:$F$23=T$51)*($G$16:$G$23&lt;=$N66)))))),3,
OR(COUNT(_xlfn._xlws.FILTER($F$16:$F$23,($F$16:$F$23=T$51)*($G$16:$G$23=$N66)))=1,
        ISODD(COUNT(_xlfn._xlws.SORT(_xlfn._xlws.FILTER($F$16:$F$23,($G$16:$G$23=$N66)*($F$16:$F$23&lt;=T$51)))))),4),
_xlpm.Fundo,$L$8,
_xlpm.Ax,_xlfn.XLOOKUP(TRUE,($O18:S18&lt;&gt;""),$O$3:S$3,_xlpm.Fundo,,-1),
_xlpm.Bx,_xlfn.XLOOKUP(TRUE,(U18:$AZ18&lt;&gt;""),U$3:$AZ$3,_xlpm.Fundo,,1),
_xlpm.Cx,_xlfn.XLOOKUP(TRUE,($O18:S18&lt;&gt;""),$O18:S18,_xlpm.Fundo,,-1),
_xlpm.Dx,_xlfn.XLOOKUP(TRUE,(U18:$AZ18&lt;&gt;""),U18:$AZ18,_xlpm.Fundo,,1),
_xlpm.Xx,T$3, _xlpm.Yx,PRODUCT(SUM(_xlpm.Dx,-_xlpm.Cx),1/SUM(_xlpm.Bx,-_xlpm.Ax))*SUM(_xlpm.Xx,-_xlpm.Ax)+_xlpm.Cx,
_xlpm.Ay,_xlfn.XLOOKUP(TRUE,(T$4:T17&lt;&gt;""),$N$4:$N17,_xlpm.Fundo,,-1),
_xlpm.By,_xlfn.XLOOKUP(TRUE,(T19:T$47&lt;&gt;""),$N19:$N$47,_xlpm.Fundo,,1),
_xlpm.Cy,_xlfn.XLOOKUP(TRUE,(T$4:T17&lt;&gt;""),T$4:T17,_xlpm.Fundo,,-1),
_xlpm.Dy,_xlfn.XLOOKUP(TRUE,(T19:T$47&lt;&gt;""),T19:T$47,_xlpm.Fundo,,1),
_xlpm.Xy,$N18, _xlpm.Yy,PRODUCT(SUM(_xlpm.Dy,-_xlpm.Cy),1/SUM(_xlpm.By,-_xlpm.Ay))*SUM(_xlpm.Xy,-_xlpm.Ay)+_xlpm.Cy,
_xlfn.IFS(IFERROR(ISODD(_xlpm.Borda),FALSE),_xlpm.Yy,
       IFERROR(ISEVEN(_xlpm.Borda),     FALSE),_xlpm.Yx,
      TRUE,"")))</f>
        <v/>
      </c>
      <c r="U66" s="120" t="str" cm="1">
        <f t="array" ref="U66">IF(U18&lt;&gt;"",U18,
_xlfn.LET(_xlpm.Borda,
_xlfn.IFS(
AND(COUNT(_xlfn._xlws.FILTER($F$3:$F$15,$F$3:$F$15=U$51))&gt;=2,
    _xlfn.MAXIFS($G$3:$G$15,$F$3:$F$15,U$51)&gt;=$N66, _xlfn.MINIFS($G$3:$G$15,$F$3:$F$15,U$51)&lt;=$N66),1,
AND(COUNT(_xlfn._xlws.FILTER($G$3:$G$15,$G$3:$G$15=$N66))&gt;=2,
    _xlfn.MAXIFS($F$3:$F$15,$G$3:$G$15,$N66)&gt;=U$51, _xlfn.MINIFS($F$3:$F$15,$G$3:$G$15,$N66)&lt;=U$51),2,
OR(COUNT(_xlfn._xlws.FILTER($F$16:$F$23,($F$16:$F$23=U$51)*($G$16:$G$23=$N66)))=1,
        ISODD(COUNT(_xlfn._xlws.SORT(_xlfn._xlws.FILTER($G$16:$G$23,($F$16:$F$23=U$51)*($G$16:$G$23&lt;=$N66)))))),3,
OR(COUNT(_xlfn._xlws.FILTER($F$16:$F$23,($F$16:$F$23=U$51)*($G$16:$G$23=$N66)))=1,
        ISODD(COUNT(_xlfn._xlws.SORT(_xlfn._xlws.FILTER($F$16:$F$23,($G$16:$G$23=$N66)*($F$16:$F$23&lt;=U$51)))))),4),
_xlpm.Fundo,$L$8,
_xlpm.Ax,_xlfn.XLOOKUP(TRUE,($O18:T18&lt;&gt;""),$O$3:T$3,_xlpm.Fundo,,-1),
_xlpm.Bx,_xlfn.XLOOKUP(TRUE,(V18:$AZ18&lt;&gt;""),V$3:$AZ$3,_xlpm.Fundo,,1),
_xlpm.Cx,_xlfn.XLOOKUP(TRUE,($O18:T18&lt;&gt;""),$O18:T18,_xlpm.Fundo,,-1),
_xlpm.Dx,_xlfn.XLOOKUP(TRUE,(V18:$AZ18&lt;&gt;""),V18:$AZ18,_xlpm.Fundo,,1),
_xlpm.Xx,U$3, _xlpm.Yx,PRODUCT(SUM(_xlpm.Dx,-_xlpm.Cx),1/SUM(_xlpm.Bx,-_xlpm.Ax))*SUM(_xlpm.Xx,-_xlpm.Ax)+_xlpm.Cx,
_xlpm.Ay,_xlfn.XLOOKUP(TRUE,(U$4:U17&lt;&gt;""),$N$4:$N17,_xlpm.Fundo,,-1),
_xlpm.By,_xlfn.XLOOKUP(TRUE,(U19:U$47&lt;&gt;""),$N19:$N$47,_xlpm.Fundo,,1),
_xlpm.Cy,_xlfn.XLOOKUP(TRUE,(U$4:U17&lt;&gt;""),U$4:U17,_xlpm.Fundo,,-1),
_xlpm.Dy,_xlfn.XLOOKUP(TRUE,(U19:U$47&lt;&gt;""),U19:U$47,_xlpm.Fundo,,1),
_xlpm.Xy,$N18, _xlpm.Yy,PRODUCT(SUM(_xlpm.Dy,-_xlpm.Cy),1/SUM(_xlpm.By,-_xlpm.Ay))*SUM(_xlpm.Xy,-_xlpm.Ay)+_xlpm.Cy,
_xlfn.IFS(IFERROR(ISODD(_xlpm.Borda),FALSE),_xlpm.Yy,
       IFERROR(ISEVEN(_xlpm.Borda),     FALSE),_xlpm.Yx,
      TRUE,"")))</f>
        <v/>
      </c>
      <c r="V66" s="120" t="str" cm="1">
        <f t="array" ref="V66">IF(V18&lt;&gt;"",V18,
_xlfn.LET(_xlpm.Borda,
_xlfn.IFS(
AND(COUNT(_xlfn._xlws.FILTER($F$3:$F$15,$F$3:$F$15=V$51))&gt;=2,
    _xlfn.MAXIFS($G$3:$G$15,$F$3:$F$15,V$51)&gt;=$N66, _xlfn.MINIFS($G$3:$G$15,$F$3:$F$15,V$51)&lt;=$N66),1,
AND(COUNT(_xlfn._xlws.FILTER($G$3:$G$15,$G$3:$G$15=$N66))&gt;=2,
    _xlfn.MAXIFS($F$3:$F$15,$G$3:$G$15,$N66)&gt;=V$51, _xlfn.MINIFS($F$3:$F$15,$G$3:$G$15,$N66)&lt;=V$51),2,
OR(COUNT(_xlfn._xlws.FILTER($F$16:$F$23,($F$16:$F$23=V$51)*($G$16:$G$23=$N66)))=1,
        ISODD(COUNT(_xlfn._xlws.SORT(_xlfn._xlws.FILTER($G$16:$G$23,($F$16:$F$23=V$51)*($G$16:$G$23&lt;=$N66)))))),3,
OR(COUNT(_xlfn._xlws.FILTER($F$16:$F$23,($F$16:$F$23=V$51)*($G$16:$G$23=$N66)))=1,
        ISODD(COUNT(_xlfn._xlws.SORT(_xlfn._xlws.FILTER($F$16:$F$23,($G$16:$G$23=$N66)*($F$16:$F$23&lt;=V$51)))))),4),
_xlpm.Fundo,$L$8,
_xlpm.Ax,_xlfn.XLOOKUP(TRUE,($O18:U18&lt;&gt;""),$O$3:U$3,_xlpm.Fundo,,-1),
_xlpm.Bx,_xlfn.XLOOKUP(TRUE,(W18:$AZ18&lt;&gt;""),W$3:$AZ$3,_xlpm.Fundo,,1),
_xlpm.Cx,_xlfn.XLOOKUP(TRUE,($O18:U18&lt;&gt;""),$O18:U18,_xlpm.Fundo,,-1),
_xlpm.Dx,_xlfn.XLOOKUP(TRUE,(W18:$AZ18&lt;&gt;""),W18:$AZ18,_xlpm.Fundo,,1),
_xlpm.Xx,V$3, _xlpm.Yx,PRODUCT(SUM(_xlpm.Dx,-_xlpm.Cx),1/SUM(_xlpm.Bx,-_xlpm.Ax))*SUM(_xlpm.Xx,-_xlpm.Ax)+_xlpm.Cx,
_xlpm.Ay,_xlfn.XLOOKUP(TRUE,(V$4:V17&lt;&gt;""),$N$4:$N17,_xlpm.Fundo,,-1),
_xlpm.By,_xlfn.XLOOKUP(TRUE,(V19:V$47&lt;&gt;""),$N19:$N$47,_xlpm.Fundo,,1),
_xlpm.Cy,_xlfn.XLOOKUP(TRUE,(V$4:V17&lt;&gt;""),V$4:V17,_xlpm.Fundo,,-1),
_xlpm.Dy,_xlfn.XLOOKUP(TRUE,(V19:V$47&lt;&gt;""),V19:V$47,_xlpm.Fundo,,1),
_xlpm.Xy,$N18, _xlpm.Yy,PRODUCT(SUM(_xlpm.Dy,-_xlpm.Cy),1/SUM(_xlpm.By,-_xlpm.Ay))*SUM(_xlpm.Xy,-_xlpm.Ay)+_xlpm.Cy,
_xlfn.IFS(IFERROR(ISODD(_xlpm.Borda),FALSE),_xlpm.Yy,
       IFERROR(ISEVEN(_xlpm.Borda),     FALSE),_xlpm.Yx,
      TRUE,"")))</f>
        <v/>
      </c>
      <c r="W66" s="120" t="str" cm="1">
        <f t="array" ref="W66">IF(W18&lt;&gt;"",W18,
_xlfn.LET(_xlpm.Borda,
_xlfn.IFS(
AND(COUNT(_xlfn._xlws.FILTER($F$3:$F$15,$F$3:$F$15=W$51))&gt;=2,
    _xlfn.MAXIFS($G$3:$G$15,$F$3:$F$15,W$51)&gt;=$N66, _xlfn.MINIFS($G$3:$G$15,$F$3:$F$15,W$51)&lt;=$N66),1,
AND(COUNT(_xlfn._xlws.FILTER($G$3:$G$15,$G$3:$G$15=$N66))&gt;=2,
    _xlfn.MAXIFS($F$3:$F$15,$G$3:$G$15,$N66)&gt;=W$51, _xlfn.MINIFS($F$3:$F$15,$G$3:$G$15,$N66)&lt;=W$51),2,
OR(COUNT(_xlfn._xlws.FILTER($F$16:$F$23,($F$16:$F$23=W$51)*($G$16:$G$23=$N66)))=1,
        ISODD(COUNT(_xlfn._xlws.SORT(_xlfn._xlws.FILTER($G$16:$G$23,($F$16:$F$23=W$51)*($G$16:$G$23&lt;=$N66)))))),3,
OR(COUNT(_xlfn._xlws.FILTER($F$16:$F$23,($F$16:$F$23=W$51)*($G$16:$G$23=$N66)))=1,
        ISODD(COUNT(_xlfn._xlws.SORT(_xlfn._xlws.FILTER($F$16:$F$23,($G$16:$G$23=$N66)*($F$16:$F$23&lt;=W$51)))))),4),
_xlpm.Fundo,$L$8,
_xlpm.Ax,_xlfn.XLOOKUP(TRUE,($O18:V18&lt;&gt;""),$O$3:V$3,_xlpm.Fundo,,-1),
_xlpm.Bx,_xlfn.XLOOKUP(TRUE,(X18:$AZ18&lt;&gt;""),X$3:$AZ$3,_xlpm.Fundo,,1),
_xlpm.Cx,_xlfn.XLOOKUP(TRUE,($O18:V18&lt;&gt;""),$O18:V18,_xlpm.Fundo,,-1),
_xlpm.Dx,_xlfn.XLOOKUP(TRUE,(X18:$AZ18&lt;&gt;""),X18:$AZ18,_xlpm.Fundo,,1),
_xlpm.Xx,W$3, _xlpm.Yx,PRODUCT(SUM(_xlpm.Dx,-_xlpm.Cx),1/SUM(_xlpm.Bx,-_xlpm.Ax))*SUM(_xlpm.Xx,-_xlpm.Ax)+_xlpm.Cx,
_xlpm.Ay,_xlfn.XLOOKUP(TRUE,(W$4:W17&lt;&gt;""),$N$4:$N17,_xlpm.Fundo,,-1),
_xlpm.By,_xlfn.XLOOKUP(TRUE,(W19:W$47&lt;&gt;""),$N19:$N$47,_xlpm.Fundo,,1),
_xlpm.Cy,_xlfn.XLOOKUP(TRUE,(W$4:W17&lt;&gt;""),W$4:W17,_xlpm.Fundo,,-1),
_xlpm.Dy,_xlfn.XLOOKUP(TRUE,(W19:W$47&lt;&gt;""),W19:W$47,_xlpm.Fundo,,1),
_xlpm.Xy,$N18, _xlpm.Yy,PRODUCT(SUM(_xlpm.Dy,-_xlpm.Cy),1/SUM(_xlpm.By,-_xlpm.Ay))*SUM(_xlpm.Xy,-_xlpm.Ay)+_xlpm.Cy,
_xlfn.IFS(IFERROR(ISODD(_xlpm.Borda),FALSE),_xlpm.Yy,
       IFERROR(ISEVEN(_xlpm.Borda),     FALSE),_xlpm.Yx,
      TRUE,"")))</f>
        <v/>
      </c>
      <c r="X66" s="120" t="str" cm="1">
        <f t="array" ref="X66">IF(X18&lt;&gt;"",X18,
_xlfn.LET(_xlpm.Borda,
_xlfn.IFS(
AND(COUNT(_xlfn._xlws.FILTER($F$3:$F$15,$F$3:$F$15=X$51))&gt;=2,
    _xlfn.MAXIFS($G$3:$G$15,$F$3:$F$15,X$51)&gt;=$N66, _xlfn.MINIFS($G$3:$G$15,$F$3:$F$15,X$51)&lt;=$N66),1,
AND(COUNT(_xlfn._xlws.FILTER($G$3:$G$15,$G$3:$G$15=$N66))&gt;=2,
    _xlfn.MAXIFS($F$3:$F$15,$G$3:$G$15,$N66)&gt;=X$51, _xlfn.MINIFS($F$3:$F$15,$G$3:$G$15,$N66)&lt;=X$51),2,
OR(COUNT(_xlfn._xlws.FILTER($F$16:$F$23,($F$16:$F$23=X$51)*($G$16:$G$23=$N66)))=1,
        ISODD(COUNT(_xlfn._xlws.SORT(_xlfn._xlws.FILTER($G$16:$G$23,($F$16:$F$23=X$51)*($G$16:$G$23&lt;=$N66)))))),3,
OR(COUNT(_xlfn._xlws.FILTER($F$16:$F$23,($F$16:$F$23=X$51)*($G$16:$G$23=$N66)))=1,
        ISODD(COUNT(_xlfn._xlws.SORT(_xlfn._xlws.FILTER($F$16:$F$23,($G$16:$G$23=$N66)*($F$16:$F$23&lt;=X$51)))))),4),
_xlpm.Fundo,$L$8,
_xlpm.Ax,_xlfn.XLOOKUP(TRUE,($O18:W18&lt;&gt;""),$O$3:W$3,_xlpm.Fundo,,-1),
_xlpm.Bx,_xlfn.XLOOKUP(TRUE,(Y18:$AZ18&lt;&gt;""),Y$3:$AZ$3,_xlpm.Fundo,,1),
_xlpm.Cx,_xlfn.XLOOKUP(TRUE,($O18:W18&lt;&gt;""),$O18:W18,_xlpm.Fundo,,-1),
_xlpm.Dx,_xlfn.XLOOKUP(TRUE,(Y18:$AZ18&lt;&gt;""),Y18:$AZ18,_xlpm.Fundo,,1),
_xlpm.Xx,X$3, _xlpm.Yx,PRODUCT(SUM(_xlpm.Dx,-_xlpm.Cx),1/SUM(_xlpm.Bx,-_xlpm.Ax))*SUM(_xlpm.Xx,-_xlpm.Ax)+_xlpm.Cx,
_xlpm.Ay,_xlfn.XLOOKUP(TRUE,(X$4:X17&lt;&gt;""),$N$4:$N17,_xlpm.Fundo,,-1),
_xlpm.By,_xlfn.XLOOKUP(TRUE,(X19:X$47&lt;&gt;""),$N19:$N$47,_xlpm.Fundo,,1),
_xlpm.Cy,_xlfn.XLOOKUP(TRUE,(X$4:X17&lt;&gt;""),X$4:X17,_xlpm.Fundo,,-1),
_xlpm.Dy,_xlfn.XLOOKUP(TRUE,(X19:X$47&lt;&gt;""),X19:X$47,_xlpm.Fundo,,1),
_xlpm.Xy,$N18, _xlpm.Yy,PRODUCT(SUM(_xlpm.Dy,-_xlpm.Cy),1/SUM(_xlpm.By,-_xlpm.Ay))*SUM(_xlpm.Xy,-_xlpm.Ay)+_xlpm.Cy,
_xlfn.IFS(IFERROR(ISODD(_xlpm.Borda),FALSE),_xlpm.Yy,
       IFERROR(ISEVEN(_xlpm.Borda),     FALSE),_xlpm.Yx,
      TRUE,"")))</f>
        <v/>
      </c>
      <c r="Y66" s="120" t="str" cm="1">
        <f t="array" ref="Y66">IF(Y18&lt;&gt;"",Y18,
_xlfn.LET(_xlpm.Borda,
_xlfn.IFS(
AND(COUNT(_xlfn._xlws.FILTER($F$3:$F$15,$F$3:$F$15=Y$51))&gt;=2,
    _xlfn.MAXIFS($G$3:$G$15,$F$3:$F$15,Y$51)&gt;=$N66, _xlfn.MINIFS($G$3:$G$15,$F$3:$F$15,Y$51)&lt;=$N66),1,
AND(COUNT(_xlfn._xlws.FILTER($G$3:$G$15,$G$3:$G$15=$N66))&gt;=2,
    _xlfn.MAXIFS($F$3:$F$15,$G$3:$G$15,$N66)&gt;=Y$51, _xlfn.MINIFS($F$3:$F$15,$G$3:$G$15,$N66)&lt;=Y$51),2,
OR(COUNT(_xlfn._xlws.FILTER($F$16:$F$23,($F$16:$F$23=Y$51)*($G$16:$G$23=$N66)))=1,
        ISODD(COUNT(_xlfn._xlws.SORT(_xlfn._xlws.FILTER($G$16:$G$23,($F$16:$F$23=Y$51)*($G$16:$G$23&lt;=$N66)))))),3,
OR(COUNT(_xlfn._xlws.FILTER($F$16:$F$23,($F$16:$F$23=Y$51)*($G$16:$G$23=$N66)))=1,
        ISODD(COUNT(_xlfn._xlws.SORT(_xlfn._xlws.FILTER($F$16:$F$23,($G$16:$G$23=$N66)*($F$16:$F$23&lt;=Y$51)))))),4),
_xlpm.Fundo,$L$8,
_xlpm.Ax,_xlfn.XLOOKUP(TRUE,($O18:X18&lt;&gt;""),$O$3:X$3,_xlpm.Fundo,,-1),
_xlpm.Bx,_xlfn.XLOOKUP(TRUE,(Z18:$AZ18&lt;&gt;""),Z$3:$AZ$3,_xlpm.Fundo,,1),
_xlpm.Cx,_xlfn.XLOOKUP(TRUE,($O18:X18&lt;&gt;""),$O18:X18,_xlpm.Fundo,,-1),
_xlpm.Dx,_xlfn.XLOOKUP(TRUE,(Z18:$AZ18&lt;&gt;""),Z18:$AZ18,_xlpm.Fundo,,1),
_xlpm.Xx,Y$3, _xlpm.Yx,PRODUCT(SUM(_xlpm.Dx,-_xlpm.Cx),1/SUM(_xlpm.Bx,-_xlpm.Ax))*SUM(_xlpm.Xx,-_xlpm.Ax)+_xlpm.Cx,
_xlpm.Ay,_xlfn.XLOOKUP(TRUE,(Y$4:Y17&lt;&gt;""),$N$4:$N17,_xlpm.Fundo,,-1),
_xlpm.By,_xlfn.XLOOKUP(TRUE,(Y19:Y$47&lt;&gt;""),$N19:$N$47,_xlpm.Fundo,,1),
_xlpm.Cy,_xlfn.XLOOKUP(TRUE,(Y$4:Y17&lt;&gt;""),Y$4:Y17,_xlpm.Fundo,,-1),
_xlpm.Dy,_xlfn.XLOOKUP(TRUE,(Y19:Y$47&lt;&gt;""),Y19:Y$47,_xlpm.Fundo,,1),
_xlpm.Xy,$N18, _xlpm.Yy,PRODUCT(SUM(_xlpm.Dy,-_xlpm.Cy),1/SUM(_xlpm.By,-_xlpm.Ay))*SUM(_xlpm.Xy,-_xlpm.Ay)+_xlpm.Cy,
_xlfn.IFS(IFERROR(ISODD(_xlpm.Borda),FALSE),_xlpm.Yy,
       IFERROR(ISEVEN(_xlpm.Borda),     FALSE),_xlpm.Yx,
      TRUE,"")))</f>
        <v/>
      </c>
      <c r="Z66" s="120" t="str" cm="1">
        <f t="array" ref="Z66">IF(Z18&lt;&gt;"",Z18,
_xlfn.LET(_xlpm.Borda,
_xlfn.IFS(
AND(COUNT(_xlfn._xlws.FILTER($F$3:$F$15,$F$3:$F$15=Z$51))&gt;=2,
    _xlfn.MAXIFS($G$3:$G$15,$F$3:$F$15,Z$51)&gt;=$N66, _xlfn.MINIFS($G$3:$G$15,$F$3:$F$15,Z$51)&lt;=$N66),1,
AND(COUNT(_xlfn._xlws.FILTER($G$3:$G$15,$G$3:$G$15=$N66))&gt;=2,
    _xlfn.MAXIFS($F$3:$F$15,$G$3:$G$15,$N66)&gt;=Z$51, _xlfn.MINIFS($F$3:$F$15,$G$3:$G$15,$N66)&lt;=Z$51),2,
OR(COUNT(_xlfn._xlws.FILTER($F$16:$F$23,($F$16:$F$23=Z$51)*($G$16:$G$23=$N66)))=1,
        ISODD(COUNT(_xlfn._xlws.SORT(_xlfn._xlws.FILTER($G$16:$G$23,($F$16:$F$23=Z$51)*($G$16:$G$23&lt;=$N66)))))),3,
OR(COUNT(_xlfn._xlws.FILTER($F$16:$F$23,($F$16:$F$23=Z$51)*($G$16:$G$23=$N66)))=1,
        ISODD(COUNT(_xlfn._xlws.SORT(_xlfn._xlws.FILTER($F$16:$F$23,($G$16:$G$23=$N66)*($F$16:$F$23&lt;=Z$51)))))),4),
_xlpm.Fundo,$L$8,
_xlpm.Ax,_xlfn.XLOOKUP(TRUE,($O18:Y18&lt;&gt;""),$O$3:Y$3,_xlpm.Fundo,,-1),
_xlpm.Bx,_xlfn.XLOOKUP(TRUE,(AA18:$AZ18&lt;&gt;""),AA$3:$AZ$3,_xlpm.Fundo,,1),
_xlpm.Cx,_xlfn.XLOOKUP(TRUE,($O18:Y18&lt;&gt;""),$O18:Y18,_xlpm.Fundo,,-1),
_xlpm.Dx,_xlfn.XLOOKUP(TRUE,(AA18:$AZ18&lt;&gt;""),AA18:$AZ18,_xlpm.Fundo,,1),
_xlpm.Xx,Z$3, _xlpm.Yx,PRODUCT(SUM(_xlpm.Dx,-_xlpm.Cx),1/SUM(_xlpm.Bx,-_xlpm.Ax))*SUM(_xlpm.Xx,-_xlpm.Ax)+_xlpm.Cx,
_xlpm.Ay,_xlfn.XLOOKUP(TRUE,(Z$4:Z17&lt;&gt;""),$N$4:$N17,_xlpm.Fundo,,-1),
_xlpm.By,_xlfn.XLOOKUP(TRUE,(Z19:Z$47&lt;&gt;""),$N19:$N$47,_xlpm.Fundo,,1),
_xlpm.Cy,_xlfn.XLOOKUP(TRUE,(Z$4:Z17&lt;&gt;""),Z$4:Z17,_xlpm.Fundo,,-1),
_xlpm.Dy,_xlfn.XLOOKUP(TRUE,(Z19:Z$47&lt;&gt;""),Z19:Z$47,_xlpm.Fundo,,1),
_xlpm.Xy,$N18, _xlpm.Yy,PRODUCT(SUM(_xlpm.Dy,-_xlpm.Cy),1/SUM(_xlpm.By,-_xlpm.Ay))*SUM(_xlpm.Xy,-_xlpm.Ay)+_xlpm.Cy,
_xlfn.IFS(IFERROR(ISODD(_xlpm.Borda),FALSE),_xlpm.Yy,
       IFERROR(ISEVEN(_xlpm.Borda),     FALSE),_xlpm.Yx,
      TRUE,"")))</f>
        <v/>
      </c>
      <c r="AA66" s="120" t="str" cm="1">
        <f t="array" ref="AA66">IF(AA18&lt;&gt;"",AA18,
_xlfn.LET(_xlpm.Borda,
_xlfn.IFS(
AND(COUNT(_xlfn._xlws.FILTER($F$3:$F$15,$F$3:$F$15=AA$51))&gt;=2,
    _xlfn.MAXIFS($G$3:$G$15,$F$3:$F$15,AA$51)&gt;=$N66, _xlfn.MINIFS($G$3:$G$15,$F$3:$F$15,AA$51)&lt;=$N66),1,
AND(COUNT(_xlfn._xlws.FILTER($G$3:$G$15,$G$3:$G$15=$N66))&gt;=2,
    _xlfn.MAXIFS($F$3:$F$15,$G$3:$G$15,$N66)&gt;=AA$51, _xlfn.MINIFS($F$3:$F$15,$G$3:$G$15,$N66)&lt;=AA$51),2,
OR(COUNT(_xlfn._xlws.FILTER($F$16:$F$23,($F$16:$F$23=AA$51)*($G$16:$G$23=$N66)))=1,
        ISODD(COUNT(_xlfn._xlws.SORT(_xlfn._xlws.FILTER($G$16:$G$23,($F$16:$F$23=AA$51)*($G$16:$G$23&lt;=$N66)))))),3,
OR(COUNT(_xlfn._xlws.FILTER($F$16:$F$23,($F$16:$F$23=AA$51)*($G$16:$G$23=$N66)))=1,
        ISODD(COUNT(_xlfn._xlws.SORT(_xlfn._xlws.FILTER($F$16:$F$23,($G$16:$G$23=$N66)*($F$16:$F$23&lt;=AA$51)))))),4),
_xlpm.Fundo,$L$8,
_xlpm.Ax,_xlfn.XLOOKUP(TRUE,($O18:Z18&lt;&gt;""),$O$3:Z$3,_xlpm.Fundo,,-1),
_xlpm.Bx,_xlfn.XLOOKUP(TRUE,(AB18:$AZ18&lt;&gt;""),AB$3:$AZ$3,_xlpm.Fundo,,1),
_xlpm.Cx,_xlfn.XLOOKUP(TRUE,($O18:Z18&lt;&gt;""),$O18:Z18,_xlpm.Fundo,,-1),
_xlpm.Dx,_xlfn.XLOOKUP(TRUE,(AB18:$AZ18&lt;&gt;""),AB18:$AZ18,_xlpm.Fundo,,1),
_xlpm.Xx,AA$3, _xlpm.Yx,PRODUCT(SUM(_xlpm.Dx,-_xlpm.Cx),1/SUM(_xlpm.Bx,-_xlpm.Ax))*SUM(_xlpm.Xx,-_xlpm.Ax)+_xlpm.Cx,
_xlpm.Ay,_xlfn.XLOOKUP(TRUE,(AA$4:AA17&lt;&gt;""),$N$4:$N17,_xlpm.Fundo,,-1),
_xlpm.By,_xlfn.XLOOKUP(TRUE,(AA19:AA$47&lt;&gt;""),$N19:$N$47,_xlpm.Fundo,,1),
_xlpm.Cy,_xlfn.XLOOKUP(TRUE,(AA$4:AA17&lt;&gt;""),AA$4:AA17,_xlpm.Fundo,,-1),
_xlpm.Dy,_xlfn.XLOOKUP(TRUE,(AA19:AA$47&lt;&gt;""),AA19:AA$47,_xlpm.Fundo,,1),
_xlpm.Xy,$N18, _xlpm.Yy,PRODUCT(SUM(_xlpm.Dy,-_xlpm.Cy),1/SUM(_xlpm.By,-_xlpm.Ay))*SUM(_xlpm.Xy,-_xlpm.Ay)+_xlpm.Cy,
_xlfn.IFS(IFERROR(ISODD(_xlpm.Borda),FALSE),_xlpm.Yy,
       IFERROR(ISEVEN(_xlpm.Borda),     FALSE),_xlpm.Yx,
      TRUE,"")))</f>
        <v/>
      </c>
      <c r="AB66" s="120" t="str" cm="1">
        <f t="array" ref="AB66">IF(AB18&lt;&gt;"",AB18,
_xlfn.LET(_xlpm.Borda,
_xlfn.IFS(
AND(COUNT(_xlfn._xlws.FILTER($F$3:$F$15,$F$3:$F$15=AB$51))&gt;=2,
    _xlfn.MAXIFS($G$3:$G$15,$F$3:$F$15,AB$51)&gt;=$N66, _xlfn.MINIFS($G$3:$G$15,$F$3:$F$15,AB$51)&lt;=$N66),1,
AND(COUNT(_xlfn._xlws.FILTER($G$3:$G$15,$G$3:$G$15=$N66))&gt;=2,
    _xlfn.MAXIFS($F$3:$F$15,$G$3:$G$15,$N66)&gt;=AB$51, _xlfn.MINIFS($F$3:$F$15,$G$3:$G$15,$N66)&lt;=AB$51),2,
OR(COUNT(_xlfn._xlws.FILTER($F$16:$F$23,($F$16:$F$23=AB$51)*($G$16:$G$23=$N66)))=1,
        ISODD(COUNT(_xlfn._xlws.SORT(_xlfn._xlws.FILTER($G$16:$G$23,($F$16:$F$23=AB$51)*($G$16:$G$23&lt;=$N66)))))),3,
OR(COUNT(_xlfn._xlws.FILTER($F$16:$F$23,($F$16:$F$23=AB$51)*($G$16:$G$23=$N66)))=1,
        ISODD(COUNT(_xlfn._xlws.SORT(_xlfn._xlws.FILTER($F$16:$F$23,($G$16:$G$23=$N66)*($F$16:$F$23&lt;=AB$51)))))),4),
_xlpm.Fundo,$L$8,
_xlpm.Ax,_xlfn.XLOOKUP(TRUE,($O18:AA18&lt;&gt;""),$O$3:AA$3,_xlpm.Fundo,,-1),
_xlpm.Bx,_xlfn.XLOOKUP(TRUE,(AC18:$AZ18&lt;&gt;""),AC$3:$AZ$3,_xlpm.Fundo,,1),
_xlpm.Cx,_xlfn.XLOOKUP(TRUE,($O18:AA18&lt;&gt;""),$O18:AA18,_xlpm.Fundo,,-1),
_xlpm.Dx,_xlfn.XLOOKUP(TRUE,(AC18:$AZ18&lt;&gt;""),AC18:$AZ18,_xlpm.Fundo,,1),
_xlpm.Xx,AB$3, _xlpm.Yx,PRODUCT(SUM(_xlpm.Dx,-_xlpm.Cx),1/SUM(_xlpm.Bx,-_xlpm.Ax))*SUM(_xlpm.Xx,-_xlpm.Ax)+_xlpm.Cx,
_xlpm.Ay,_xlfn.XLOOKUP(TRUE,(AB$4:AB17&lt;&gt;""),$N$4:$N17,_xlpm.Fundo,,-1),
_xlpm.By,_xlfn.XLOOKUP(TRUE,(AB19:AB$47&lt;&gt;""),$N19:$N$47,_xlpm.Fundo,,1),
_xlpm.Cy,_xlfn.XLOOKUP(TRUE,(AB$4:AB17&lt;&gt;""),AB$4:AB17,_xlpm.Fundo,,-1),
_xlpm.Dy,_xlfn.XLOOKUP(TRUE,(AB19:AB$47&lt;&gt;""),AB19:AB$47,_xlpm.Fundo,,1),
_xlpm.Xy,$N18, _xlpm.Yy,PRODUCT(SUM(_xlpm.Dy,-_xlpm.Cy),1/SUM(_xlpm.By,-_xlpm.Ay))*SUM(_xlpm.Xy,-_xlpm.Ay)+_xlpm.Cy,
_xlfn.IFS(IFERROR(ISODD(_xlpm.Borda),FALSE),_xlpm.Yy,
       IFERROR(ISEVEN(_xlpm.Borda),     FALSE),_xlpm.Yx,
      TRUE,"")))</f>
        <v/>
      </c>
      <c r="AC66" s="120" t="str" cm="1">
        <f t="array" ref="AC66">IF(AC18&lt;&gt;"",AC18,
_xlfn.LET(_xlpm.Borda,
_xlfn.IFS(
AND(COUNT(_xlfn._xlws.FILTER($F$3:$F$15,$F$3:$F$15=AC$51))&gt;=2,
    _xlfn.MAXIFS($G$3:$G$15,$F$3:$F$15,AC$51)&gt;=$N66, _xlfn.MINIFS($G$3:$G$15,$F$3:$F$15,AC$51)&lt;=$N66),1,
AND(COUNT(_xlfn._xlws.FILTER($G$3:$G$15,$G$3:$G$15=$N66))&gt;=2,
    _xlfn.MAXIFS($F$3:$F$15,$G$3:$G$15,$N66)&gt;=AC$51, _xlfn.MINIFS($F$3:$F$15,$G$3:$G$15,$N66)&lt;=AC$51),2,
OR(COUNT(_xlfn._xlws.FILTER($F$16:$F$23,($F$16:$F$23=AC$51)*($G$16:$G$23=$N66)))=1,
        ISODD(COUNT(_xlfn._xlws.SORT(_xlfn._xlws.FILTER($G$16:$G$23,($F$16:$F$23=AC$51)*($G$16:$G$23&lt;=$N66)))))),3,
OR(COUNT(_xlfn._xlws.FILTER($F$16:$F$23,($F$16:$F$23=AC$51)*($G$16:$G$23=$N66)))=1,
        ISODD(COUNT(_xlfn._xlws.SORT(_xlfn._xlws.FILTER($F$16:$F$23,($G$16:$G$23=$N66)*($F$16:$F$23&lt;=AC$51)))))),4),
_xlpm.Fundo,$L$8,
_xlpm.Ax,_xlfn.XLOOKUP(TRUE,($O18:AB18&lt;&gt;""),$O$3:AB$3,_xlpm.Fundo,,-1),
_xlpm.Bx,_xlfn.XLOOKUP(TRUE,(AD18:$AZ18&lt;&gt;""),AD$3:$AZ$3,_xlpm.Fundo,,1),
_xlpm.Cx,_xlfn.XLOOKUP(TRUE,($O18:AB18&lt;&gt;""),$O18:AB18,_xlpm.Fundo,,-1),
_xlpm.Dx,_xlfn.XLOOKUP(TRUE,(AD18:$AZ18&lt;&gt;""),AD18:$AZ18,_xlpm.Fundo,,1),
_xlpm.Xx,AC$3, _xlpm.Yx,PRODUCT(SUM(_xlpm.Dx,-_xlpm.Cx),1/SUM(_xlpm.Bx,-_xlpm.Ax))*SUM(_xlpm.Xx,-_xlpm.Ax)+_xlpm.Cx,
_xlpm.Ay,_xlfn.XLOOKUP(TRUE,(AC$4:AC17&lt;&gt;""),$N$4:$N17,_xlpm.Fundo,,-1),
_xlpm.By,_xlfn.XLOOKUP(TRUE,(AC19:AC$47&lt;&gt;""),$N19:$N$47,_xlpm.Fundo,,1),
_xlpm.Cy,_xlfn.XLOOKUP(TRUE,(AC$4:AC17&lt;&gt;""),AC$4:AC17,_xlpm.Fundo,,-1),
_xlpm.Dy,_xlfn.XLOOKUP(TRUE,(AC19:AC$47&lt;&gt;""),AC19:AC$47,_xlpm.Fundo,,1),
_xlpm.Xy,$N18, _xlpm.Yy,PRODUCT(SUM(_xlpm.Dy,-_xlpm.Cy),1/SUM(_xlpm.By,-_xlpm.Ay))*SUM(_xlpm.Xy,-_xlpm.Ay)+_xlpm.Cy,
_xlfn.IFS(IFERROR(ISODD(_xlpm.Borda),FALSE),_xlpm.Yy,
       IFERROR(ISEVEN(_xlpm.Borda),     FALSE),_xlpm.Yx,
      TRUE,"")))</f>
        <v/>
      </c>
      <c r="AD66" s="120" t="str" cm="1">
        <f t="array" ref="AD66">IF(AD18&lt;&gt;"",AD18,
_xlfn.LET(_xlpm.Borda,
_xlfn.IFS(
AND(COUNT(_xlfn._xlws.FILTER($F$3:$F$15,$F$3:$F$15=AD$51))&gt;=2,
    _xlfn.MAXIFS($G$3:$G$15,$F$3:$F$15,AD$51)&gt;=$N66, _xlfn.MINIFS($G$3:$G$15,$F$3:$F$15,AD$51)&lt;=$N66),1,
AND(COUNT(_xlfn._xlws.FILTER($G$3:$G$15,$G$3:$G$15=$N66))&gt;=2,
    _xlfn.MAXIFS($F$3:$F$15,$G$3:$G$15,$N66)&gt;=AD$51, _xlfn.MINIFS($F$3:$F$15,$G$3:$G$15,$N66)&lt;=AD$51),2,
OR(COUNT(_xlfn._xlws.FILTER($F$16:$F$23,($F$16:$F$23=AD$51)*($G$16:$G$23=$N66)))=1,
        ISODD(COUNT(_xlfn._xlws.SORT(_xlfn._xlws.FILTER($G$16:$G$23,($F$16:$F$23=AD$51)*($G$16:$G$23&lt;=$N66)))))),3,
OR(COUNT(_xlfn._xlws.FILTER($F$16:$F$23,($F$16:$F$23=AD$51)*($G$16:$G$23=$N66)))=1,
        ISODD(COUNT(_xlfn._xlws.SORT(_xlfn._xlws.FILTER($F$16:$F$23,($G$16:$G$23=$N66)*($F$16:$F$23&lt;=AD$51)))))),4),
_xlpm.Fundo,$L$8,
_xlpm.Ax,_xlfn.XLOOKUP(TRUE,($O18:AC18&lt;&gt;""),$O$3:AC$3,_xlpm.Fundo,,-1),
_xlpm.Bx,_xlfn.XLOOKUP(TRUE,(AE18:$AZ18&lt;&gt;""),AE$3:$AZ$3,_xlpm.Fundo,,1),
_xlpm.Cx,_xlfn.XLOOKUP(TRUE,($O18:AC18&lt;&gt;""),$O18:AC18,_xlpm.Fundo,,-1),
_xlpm.Dx,_xlfn.XLOOKUP(TRUE,(AE18:$AZ18&lt;&gt;""),AE18:$AZ18,_xlpm.Fundo,,1),
_xlpm.Xx,AD$3, _xlpm.Yx,PRODUCT(SUM(_xlpm.Dx,-_xlpm.Cx),1/SUM(_xlpm.Bx,-_xlpm.Ax))*SUM(_xlpm.Xx,-_xlpm.Ax)+_xlpm.Cx,
_xlpm.Ay,_xlfn.XLOOKUP(TRUE,(AD$4:AD17&lt;&gt;""),$N$4:$N17,_xlpm.Fundo,,-1),
_xlpm.By,_xlfn.XLOOKUP(TRUE,(AD19:AD$47&lt;&gt;""),$N19:$N$47,_xlpm.Fundo,,1),
_xlpm.Cy,_xlfn.XLOOKUP(TRUE,(AD$4:AD17&lt;&gt;""),AD$4:AD17,_xlpm.Fundo,,-1),
_xlpm.Dy,_xlfn.XLOOKUP(TRUE,(AD19:AD$47&lt;&gt;""),AD19:AD$47,_xlpm.Fundo,,1),
_xlpm.Xy,$N18, _xlpm.Yy,PRODUCT(SUM(_xlpm.Dy,-_xlpm.Cy),1/SUM(_xlpm.By,-_xlpm.Ay))*SUM(_xlpm.Xy,-_xlpm.Ay)+_xlpm.Cy,
_xlfn.IFS(IFERROR(ISODD(_xlpm.Borda),FALSE),_xlpm.Yy,
       IFERROR(ISEVEN(_xlpm.Borda),     FALSE),_xlpm.Yx,
      TRUE,"")))</f>
        <v/>
      </c>
      <c r="AE66" s="120" t="str" cm="1">
        <f t="array" ref="AE66">IF(AE18&lt;&gt;"",AE18,
_xlfn.LET(_xlpm.Borda,
_xlfn.IFS(
AND(COUNT(_xlfn._xlws.FILTER($F$3:$F$15,$F$3:$F$15=AE$51))&gt;=2,
    _xlfn.MAXIFS($G$3:$G$15,$F$3:$F$15,AE$51)&gt;=$N66, _xlfn.MINIFS($G$3:$G$15,$F$3:$F$15,AE$51)&lt;=$N66),1,
AND(COUNT(_xlfn._xlws.FILTER($G$3:$G$15,$G$3:$G$15=$N66))&gt;=2,
    _xlfn.MAXIFS($F$3:$F$15,$G$3:$G$15,$N66)&gt;=AE$51, _xlfn.MINIFS($F$3:$F$15,$G$3:$G$15,$N66)&lt;=AE$51),2,
OR(COUNT(_xlfn._xlws.FILTER($F$16:$F$23,($F$16:$F$23=AE$51)*($G$16:$G$23=$N66)))=1,
        ISODD(COUNT(_xlfn._xlws.SORT(_xlfn._xlws.FILTER($G$16:$G$23,($F$16:$F$23=AE$51)*($G$16:$G$23&lt;=$N66)))))),3,
OR(COUNT(_xlfn._xlws.FILTER($F$16:$F$23,($F$16:$F$23=AE$51)*($G$16:$G$23=$N66)))=1,
        ISODD(COUNT(_xlfn._xlws.SORT(_xlfn._xlws.FILTER($F$16:$F$23,($G$16:$G$23=$N66)*($F$16:$F$23&lt;=AE$51)))))),4),
_xlpm.Fundo,$L$8,
_xlpm.Ax,_xlfn.XLOOKUP(TRUE,($O18:AD18&lt;&gt;""),$O$3:AD$3,_xlpm.Fundo,,-1),
_xlpm.Bx,_xlfn.XLOOKUP(TRUE,(AF18:$AZ18&lt;&gt;""),AF$3:$AZ$3,_xlpm.Fundo,,1),
_xlpm.Cx,_xlfn.XLOOKUP(TRUE,($O18:AD18&lt;&gt;""),$O18:AD18,_xlpm.Fundo,,-1),
_xlpm.Dx,_xlfn.XLOOKUP(TRUE,(AF18:$AZ18&lt;&gt;""),AF18:$AZ18,_xlpm.Fundo,,1),
_xlpm.Xx,AE$3, _xlpm.Yx,PRODUCT(SUM(_xlpm.Dx,-_xlpm.Cx),1/SUM(_xlpm.Bx,-_xlpm.Ax))*SUM(_xlpm.Xx,-_xlpm.Ax)+_xlpm.Cx,
_xlpm.Ay,_xlfn.XLOOKUP(TRUE,(AE$4:AE17&lt;&gt;""),$N$4:$N17,_xlpm.Fundo,,-1),
_xlpm.By,_xlfn.XLOOKUP(TRUE,(AE19:AE$47&lt;&gt;""),$N19:$N$47,_xlpm.Fundo,,1),
_xlpm.Cy,_xlfn.XLOOKUP(TRUE,(AE$4:AE17&lt;&gt;""),AE$4:AE17,_xlpm.Fundo,,-1),
_xlpm.Dy,_xlfn.XLOOKUP(TRUE,(AE19:AE$47&lt;&gt;""),AE19:AE$47,_xlpm.Fundo,,1),
_xlpm.Xy,$N18, _xlpm.Yy,PRODUCT(SUM(_xlpm.Dy,-_xlpm.Cy),1/SUM(_xlpm.By,-_xlpm.Ay))*SUM(_xlpm.Xy,-_xlpm.Ay)+_xlpm.Cy,
_xlfn.IFS(IFERROR(ISODD(_xlpm.Borda),FALSE),_xlpm.Yy,
       IFERROR(ISEVEN(_xlpm.Borda),     FALSE),_xlpm.Yx,
      TRUE,"")))</f>
        <v/>
      </c>
      <c r="AF66" s="120" t="str" cm="1">
        <f t="array" ref="AF66">IF(AF18&lt;&gt;"",AF18,
_xlfn.LET(_xlpm.Borda,
_xlfn.IFS(
AND(COUNT(_xlfn._xlws.FILTER($F$3:$F$15,$F$3:$F$15=AF$51))&gt;=2,
    _xlfn.MAXIFS($G$3:$G$15,$F$3:$F$15,AF$51)&gt;=$N66, _xlfn.MINIFS($G$3:$G$15,$F$3:$F$15,AF$51)&lt;=$N66),1,
AND(COUNT(_xlfn._xlws.FILTER($G$3:$G$15,$G$3:$G$15=$N66))&gt;=2,
    _xlfn.MAXIFS($F$3:$F$15,$G$3:$G$15,$N66)&gt;=AF$51, _xlfn.MINIFS($F$3:$F$15,$G$3:$G$15,$N66)&lt;=AF$51),2,
OR(COUNT(_xlfn._xlws.FILTER($F$16:$F$23,($F$16:$F$23=AF$51)*($G$16:$G$23=$N66)))=1,
        ISODD(COUNT(_xlfn._xlws.SORT(_xlfn._xlws.FILTER($G$16:$G$23,($F$16:$F$23=AF$51)*($G$16:$G$23&lt;=$N66)))))),3,
OR(COUNT(_xlfn._xlws.FILTER($F$16:$F$23,($F$16:$F$23=AF$51)*($G$16:$G$23=$N66)))=1,
        ISODD(COUNT(_xlfn._xlws.SORT(_xlfn._xlws.FILTER($F$16:$F$23,($G$16:$G$23=$N66)*($F$16:$F$23&lt;=AF$51)))))),4),
_xlpm.Fundo,$L$8,
_xlpm.Ax,_xlfn.XLOOKUP(TRUE,($O18:AE18&lt;&gt;""),$O$3:AE$3,_xlpm.Fundo,,-1),
_xlpm.Bx,_xlfn.XLOOKUP(TRUE,(AG18:$AZ18&lt;&gt;""),AG$3:$AZ$3,_xlpm.Fundo,,1),
_xlpm.Cx,_xlfn.XLOOKUP(TRUE,($O18:AE18&lt;&gt;""),$O18:AE18,_xlpm.Fundo,,-1),
_xlpm.Dx,_xlfn.XLOOKUP(TRUE,(AG18:$AZ18&lt;&gt;""),AG18:$AZ18,_xlpm.Fundo,,1),
_xlpm.Xx,AF$3, _xlpm.Yx,PRODUCT(SUM(_xlpm.Dx,-_xlpm.Cx),1/SUM(_xlpm.Bx,-_xlpm.Ax))*SUM(_xlpm.Xx,-_xlpm.Ax)+_xlpm.Cx,
_xlpm.Ay,_xlfn.XLOOKUP(TRUE,(AF$4:AF17&lt;&gt;""),$N$4:$N17,_xlpm.Fundo,,-1),
_xlpm.By,_xlfn.XLOOKUP(TRUE,(AF19:AF$47&lt;&gt;""),$N19:$N$47,_xlpm.Fundo,,1),
_xlpm.Cy,_xlfn.XLOOKUP(TRUE,(AF$4:AF17&lt;&gt;""),AF$4:AF17,_xlpm.Fundo,,-1),
_xlpm.Dy,_xlfn.XLOOKUP(TRUE,(AF19:AF$47&lt;&gt;""),AF19:AF$47,_xlpm.Fundo,,1),
_xlpm.Xy,$N18, _xlpm.Yy,PRODUCT(SUM(_xlpm.Dy,-_xlpm.Cy),1/SUM(_xlpm.By,-_xlpm.Ay))*SUM(_xlpm.Xy,-_xlpm.Ay)+_xlpm.Cy,
_xlfn.IFS(IFERROR(ISODD(_xlpm.Borda),FALSE),_xlpm.Yy,
       IFERROR(ISEVEN(_xlpm.Borda),     FALSE),_xlpm.Yx,
      TRUE,"")))</f>
        <v/>
      </c>
      <c r="AG66" s="120" t="str" cm="1">
        <f t="array" ref="AG66">IF(AG18&lt;&gt;"",AG18,
_xlfn.LET(_xlpm.Borda,
_xlfn.IFS(
AND(COUNT(_xlfn._xlws.FILTER($F$3:$F$15,$F$3:$F$15=AG$51))&gt;=2,
    _xlfn.MAXIFS($G$3:$G$15,$F$3:$F$15,AG$51)&gt;=$N66, _xlfn.MINIFS($G$3:$G$15,$F$3:$F$15,AG$51)&lt;=$N66),1,
AND(COUNT(_xlfn._xlws.FILTER($G$3:$G$15,$G$3:$G$15=$N66))&gt;=2,
    _xlfn.MAXIFS($F$3:$F$15,$G$3:$G$15,$N66)&gt;=AG$51, _xlfn.MINIFS($F$3:$F$15,$G$3:$G$15,$N66)&lt;=AG$51),2,
OR(COUNT(_xlfn._xlws.FILTER($F$16:$F$23,($F$16:$F$23=AG$51)*($G$16:$G$23=$N66)))=1,
        ISODD(COUNT(_xlfn._xlws.SORT(_xlfn._xlws.FILTER($G$16:$G$23,($F$16:$F$23=AG$51)*($G$16:$G$23&lt;=$N66)))))),3,
OR(COUNT(_xlfn._xlws.FILTER($F$16:$F$23,($F$16:$F$23=AG$51)*($G$16:$G$23=$N66)))=1,
        ISODD(COUNT(_xlfn._xlws.SORT(_xlfn._xlws.FILTER($F$16:$F$23,($G$16:$G$23=$N66)*($F$16:$F$23&lt;=AG$51)))))),4),
_xlpm.Fundo,$L$8,
_xlpm.Ax,_xlfn.XLOOKUP(TRUE,($O18:AF18&lt;&gt;""),$O$3:AF$3,_xlpm.Fundo,,-1),
_xlpm.Bx,_xlfn.XLOOKUP(TRUE,(AH18:$AZ18&lt;&gt;""),AH$3:$AZ$3,_xlpm.Fundo,,1),
_xlpm.Cx,_xlfn.XLOOKUP(TRUE,($O18:AF18&lt;&gt;""),$O18:AF18,_xlpm.Fundo,,-1),
_xlpm.Dx,_xlfn.XLOOKUP(TRUE,(AH18:$AZ18&lt;&gt;""),AH18:$AZ18,_xlpm.Fundo,,1),
_xlpm.Xx,AG$3, _xlpm.Yx,PRODUCT(SUM(_xlpm.Dx,-_xlpm.Cx),1/SUM(_xlpm.Bx,-_xlpm.Ax))*SUM(_xlpm.Xx,-_xlpm.Ax)+_xlpm.Cx,
_xlpm.Ay,_xlfn.XLOOKUP(TRUE,(AG$4:AG17&lt;&gt;""),$N$4:$N17,_xlpm.Fundo,,-1),
_xlpm.By,_xlfn.XLOOKUP(TRUE,(AG19:AG$47&lt;&gt;""),$N19:$N$47,_xlpm.Fundo,,1),
_xlpm.Cy,_xlfn.XLOOKUP(TRUE,(AG$4:AG17&lt;&gt;""),AG$4:AG17,_xlpm.Fundo,,-1),
_xlpm.Dy,_xlfn.XLOOKUP(TRUE,(AG19:AG$47&lt;&gt;""),AG19:AG$47,_xlpm.Fundo,,1),
_xlpm.Xy,$N18, _xlpm.Yy,PRODUCT(SUM(_xlpm.Dy,-_xlpm.Cy),1/SUM(_xlpm.By,-_xlpm.Ay))*SUM(_xlpm.Xy,-_xlpm.Ay)+_xlpm.Cy,
_xlfn.IFS(IFERROR(ISODD(_xlpm.Borda),FALSE),_xlpm.Yy,
       IFERROR(ISEVEN(_xlpm.Borda),     FALSE),_xlpm.Yx,
      TRUE,"")))</f>
        <v/>
      </c>
      <c r="AH66" s="120" t="str" cm="1">
        <f t="array" ref="AH66">IF(AH18&lt;&gt;"",AH18,
_xlfn.LET(_xlpm.Borda,
_xlfn.IFS(
AND(COUNT(_xlfn._xlws.FILTER($F$3:$F$15,$F$3:$F$15=AH$51))&gt;=2,
    _xlfn.MAXIFS($G$3:$G$15,$F$3:$F$15,AH$51)&gt;=$N66, _xlfn.MINIFS($G$3:$G$15,$F$3:$F$15,AH$51)&lt;=$N66),1,
AND(COUNT(_xlfn._xlws.FILTER($G$3:$G$15,$G$3:$G$15=$N66))&gt;=2,
    _xlfn.MAXIFS($F$3:$F$15,$G$3:$G$15,$N66)&gt;=AH$51, _xlfn.MINIFS($F$3:$F$15,$G$3:$G$15,$N66)&lt;=AH$51),2,
OR(COUNT(_xlfn._xlws.FILTER($F$16:$F$23,($F$16:$F$23=AH$51)*($G$16:$G$23=$N66)))=1,
        ISODD(COUNT(_xlfn._xlws.SORT(_xlfn._xlws.FILTER($G$16:$G$23,($F$16:$F$23=AH$51)*($G$16:$G$23&lt;=$N66)))))),3,
OR(COUNT(_xlfn._xlws.FILTER($F$16:$F$23,($F$16:$F$23=AH$51)*($G$16:$G$23=$N66)))=1,
        ISODD(COUNT(_xlfn._xlws.SORT(_xlfn._xlws.FILTER($F$16:$F$23,($G$16:$G$23=$N66)*($F$16:$F$23&lt;=AH$51)))))),4),
_xlpm.Fundo,$L$8,
_xlpm.Ax,_xlfn.XLOOKUP(TRUE,($O18:AG18&lt;&gt;""),$O$3:AG$3,_xlpm.Fundo,,-1),
_xlpm.Bx,_xlfn.XLOOKUP(TRUE,(AI18:$AZ18&lt;&gt;""),AI$3:$AZ$3,_xlpm.Fundo,,1),
_xlpm.Cx,_xlfn.XLOOKUP(TRUE,($O18:AG18&lt;&gt;""),$O18:AG18,_xlpm.Fundo,,-1),
_xlpm.Dx,_xlfn.XLOOKUP(TRUE,(AI18:$AZ18&lt;&gt;""),AI18:$AZ18,_xlpm.Fundo,,1),
_xlpm.Xx,AH$3, _xlpm.Yx,PRODUCT(SUM(_xlpm.Dx,-_xlpm.Cx),1/SUM(_xlpm.Bx,-_xlpm.Ax))*SUM(_xlpm.Xx,-_xlpm.Ax)+_xlpm.Cx,
_xlpm.Ay,_xlfn.XLOOKUP(TRUE,(AH$4:AH17&lt;&gt;""),$N$4:$N17,_xlpm.Fundo,,-1),
_xlpm.By,_xlfn.XLOOKUP(TRUE,(AH19:AH$47&lt;&gt;""),$N19:$N$47,_xlpm.Fundo,,1),
_xlpm.Cy,_xlfn.XLOOKUP(TRUE,(AH$4:AH17&lt;&gt;""),AH$4:AH17,_xlpm.Fundo,,-1),
_xlpm.Dy,_xlfn.XLOOKUP(TRUE,(AH19:AH$47&lt;&gt;""),AH19:AH$47,_xlpm.Fundo,,1),
_xlpm.Xy,$N18, _xlpm.Yy,PRODUCT(SUM(_xlpm.Dy,-_xlpm.Cy),1/SUM(_xlpm.By,-_xlpm.Ay))*SUM(_xlpm.Xy,-_xlpm.Ay)+_xlpm.Cy,
_xlfn.IFS(IFERROR(ISODD(_xlpm.Borda),FALSE),_xlpm.Yy,
       IFERROR(ISEVEN(_xlpm.Borda),     FALSE),_xlpm.Yx,
      TRUE,"")))</f>
        <v/>
      </c>
      <c r="AI66" s="120" t="str" cm="1">
        <f t="array" ref="AI66">IF(AI18&lt;&gt;"",AI18,
_xlfn.LET(_xlpm.Borda,
_xlfn.IFS(
AND(COUNT(_xlfn._xlws.FILTER($F$3:$F$15,$F$3:$F$15=AI$51))&gt;=2,
    _xlfn.MAXIFS($G$3:$G$15,$F$3:$F$15,AI$51)&gt;=$N66, _xlfn.MINIFS($G$3:$G$15,$F$3:$F$15,AI$51)&lt;=$N66),1,
AND(COUNT(_xlfn._xlws.FILTER($G$3:$G$15,$G$3:$G$15=$N66))&gt;=2,
    _xlfn.MAXIFS($F$3:$F$15,$G$3:$G$15,$N66)&gt;=AI$51, _xlfn.MINIFS($F$3:$F$15,$G$3:$G$15,$N66)&lt;=AI$51),2,
OR(COUNT(_xlfn._xlws.FILTER($F$16:$F$23,($F$16:$F$23=AI$51)*($G$16:$G$23=$N66)))=1,
        ISODD(COUNT(_xlfn._xlws.SORT(_xlfn._xlws.FILTER($G$16:$G$23,($F$16:$F$23=AI$51)*($G$16:$G$23&lt;=$N66)))))),3,
OR(COUNT(_xlfn._xlws.FILTER($F$16:$F$23,($F$16:$F$23=AI$51)*($G$16:$G$23=$N66)))=1,
        ISODD(COUNT(_xlfn._xlws.SORT(_xlfn._xlws.FILTER($F$16:$F$23,($G$16:$G$23=$N66)*($F$16:$F$23&lt;=AI$51)))))),4),
_xlpm.Fundo,$L$8,
_xlpm.Ax,_xlfn.XLOOKUP(TRUE,($O18:AH18&lt;&gt;""),$O$3:AH$3,_xlpm.Fundo,,-1),
_xlpm.Bx,_xlfn.XLOOKUP(TRUE,(AJ18:$AZ18&lt;&gt;""),AJ$3:$AZ$3,_xlpm.Fundo,,1),
_xlpm.Cx,_xlfn.XLOOKUP(TRUE,($O18:AH18&lt;&gt;""),$O18:AH18,_xlpm.Fundo,,-1),
_xlpm.Dx,_xlfn.XLOOKUP(TRUE,(AJ18:$AZ18&lt;&gt;""),AJ18:$AZ18,_xlpm.Fundo,,1),
_xlpm.Xx,AI$3, _xlpm.Yx,PRODUCT(SUM(_xlpm.Dx,-_xlpm.Cx),1/SUM(_xlpm.Bx,-_xlpm.Ax))*SUM(_xlpm.Xx,-_xlpm.Ax)+_xlpm.Cx,
_xlpm.Ay,_xlfn.XLOOKUP(TRUE,(AI$4:AI17&lt;&gt;""),$N$4:$N17,_xlpm.Fundo,,-1),
_xlpm.By,_xlfn.XLOOKUP(TRUE,(AI19:AI$47&lt;&gt;""),$N19:$N$47,_xlpm.Fundo,,1),
_xlpm.Cy,_xlfn.XLOOKUP(TRUE,(AI$4:AI17&lt;&gt;""),AI$4:AI17,_xlpm.Fundo,,-1),
_xlpm.Dy,_xlfn.XLOOKUP(TRUE,(AI19:AI$47&lt;&gt;""),AI19:AI$47,_xlpm.Fundo,,1),
_xlpm.Xy,$N18, _xlpm.Yy,PRODUCT(SUM(_xlpm.Dy,-_xlpm.Cy),1/SUM(_xlpm.By,-_xlpm.Ay))*SUM(_xlpm.Xy,-_xlpm.Ay)+_xlpm.Cy,
_xlfn.IFS(IFERROR(ISODD(_xlpm.Borda),FALSE),_xlpm.Yy,
       IFERROR(ISEVEN(_xlpm.Borda),     FALSE),_xlpm.Yx,
      TRUE,"")))</f>
        <v/>
      </c>
      <c r="AJ66" s="120" t="str" cm="1">
        <f t="array" ref="AJ66">IF(AJ18&lt;&gt;"",AJ18,
_xlfn.LET(_xlpm.Borda,
_xlfn.IFS(
AND(COUNT(_xlfn._xlws.FILTER($F$3:$F$15,$F$3:$F$15=AJ$51))&gt;=2,
    _xlfn.MAXIFS($G$3:$G$15,$F$3:$F$15,AJ$51)&gt;=$N66, _xlfn.MINIFS($G$3:$G$15,$F$3:$F$15,AJ$51)&lt;=$N66),1,
AND(COUNT(_xlfn._xlws.FILTER($G$3:$G$15,$G$3:$G$15=$N66))&gt;=2,
    _xlfn.MAXIFS($F$3:$F$15,$G$3:$G$15,$N66)&gt;=AJ$51, _xlfn.MINIFS($F$3:$F$15,$G$3:$G$15,$N66)&lt;=AJ$51),2,
OR(COUNT(_xlfn._xlws.FILTER($F$16:$F$23,($F$16:$F$23=AJ$51)*($G$16:$G$23=$N66)))=1,
        ISODD(COUNT(_xlfn._xlws.SORT(_xlfn._xlws.FILTER($G$16:$G$23,($F$16:$F$23=AJ$51)*($G$16:$G$23&lt;=$N66)))))),3,
OR(COUNT(_xlfn._xlws.FILTER($F$16:$F$23,($F$16:$F$23=AJ$51)*($G$16:$G$23=$N66)))=1,
        ISODD(COUNT(_xlfn._xlws.SORT(_xlfn._xlws.FILTER($F$16:$F$23,($G$16:$G$23=$N66)*($F$16:$F$23&lt;=AJ$51)))))),4),
_xlpm.Fundo,$L$8,
_xlpm.Ax,_xlfn.XLOOKUP(TRUE,($O18:AI18&lt;&gt;""),$O$3:AI$3,_xlpm.Fundo,,-1),
_xlpm.Bx,_xlfn.XLOOKUP(TRUE,(AK18:$AZ18&lt;&gt;""),AK$3:$AZ$3,_xlpm.Fundo,,1),
_xlpm.Cx,_xlfn.XLOOKUP(TRUE,($O18:AI18&lt;&gt;""),$O18:AI18,_xlpm.Fundo,,-1),
_xlpm.Dx,_xlfn.XLOOKUP(TRUE,(AK18:$AZ18&lt;&gt;""),AK18:$AZ18,_xlpm.Fundo,,1),
_xlpm.Xx,AJ$3, _xlpm.Yx,PRODUCT(SUM(_xlpm.Dx,-_xlpm.Cx),1/SUM(_xlpm.Bx,-_xlpm.Ax))*SUM(_xlpm.Xx,-_xlpm.Ax)+_xlpm.Cx,
_xlpm.Ay,_xlfn.XLOOKUP(TRUE,(AJ$4:AJ17&lt;&gt;""),$N$4:$N17,_xlpm.Fundo,,-1),
_xlpm.By,_xlfn.XLOOKUP(TRUE,(AJ19:AJ$47&lt;&gt;""),$N19:$N$47,_xlpm.Fundo,,1),
_xlpm.Cy,_xlfn.XLOOKUP(TRUE,(AJ$4:AJ17&lt;&gt;""),AJ$4:AJ17,_xlpm.Fundo,,-1),
_xlpm.Dy,_xlfn.XLOOKUP(TRUE,(AJ19:AJ$47&lt;&gt;""),AJ19:AJ$47,_xlpm.Fundo,,1),
_xlpm.Xy,$N18, _xlpm.Yy,PRODUCT(SUM(_xlpm.Dy,-_xlpm.Cy),1/SUM(_xlpm.By,-_xlpm.Ay))*SUM(_xlpm.Xy,-_xlpm.Ay)+_xlpm.Cy,
_xlfn.IFS(IFERROR(ISODD(_xlpm.Borda),FALSE),_xlpm.Yy,
       IFERROR(ISEVEN(_xlpm.Borda),     FALSE),_xlpm.Yx,
      TRUE,"")))</f>
        <v/>
      </c>
      <c r="AK66" s="120" t="str" cm="1">
        <f t="array" ref="AK66">IF(AK18&lt;&gt;"",AK18,
_xlfn.LET(_xlpm.Borda,
_xlfn.IFS(
AND(COUNT(_xlfn._xlws.FILTER($F$3:$F$15,$F$3:$F$15=AK$51))&gt;=2,
    _xlfn.MAXIFS($G$3:$G$15,$F$3:$F$15,AK$51)&gt;=$N66, _xlfn.MINIFS($G$3:$G$15,$F$3:$F$15,AK$51)&lt;=$N66),1,
AND(COUNT(_xlfn._xlws.FILTER($G$3:$G$15,$G$3:$G$15=$N66))&gt;=2,
    _xlfn.MAXIFS($F$3:$F$15,$G$3:$G$15,$N66)&gt;=AK$51, _xlfn.MINIFS($F$3:$F$15,$G$3:$G$15,$N66)&lt;=AK$51),2,
OR(COUNT(_xlfn._xlws.FILTER($F$16:$F$23,($F$16:$F$23=AK$51)*($G$16:$G$23=$N66)))=1,
        ISODD(COUNT(_xlfn._xlws.SORT(_xlfn._xlws.FILTER($G$16:$G$23,($F$16:$F$23=AK$51)*($G$16:$G$23&lt;=$N66)))))),3,
OR(COUNT(_xlfn._xlws.FILTER($F$16:$F$23,($F$16:$F$23=AK$51)*($G$16:$G$23=$N66)))=1,
        ISODD(COUNT(_xlfn._xlws.SORT(_xlfn._xlws.FILTER($F$16:$F$23,($G$16:$G$23=$N66)*($F$16:$F$23&lt;=AK$51)))))),4),
_xlpm.Fundo,$L$8,
_xlpm.Ax,_xlfn.XLOOKUP(TRUE,($O18:AJ18&lt;&gt;""),$O$3:AJ$3,_xlpm.Fundo,,-1),
_xlpm.Bx,_xlfn.XLOOKUP(TRUE,(AL18:$AZ18&lt;&gt;""),AL$3:$AZ$3,_xlpm.Fundo,,1),
_xlpm.Cx,_xlfn.XLOOKUP(TRUE,($O18:AJ18&lt;&gt;""),$O18:AJ18,_xlpm.Fundo,,-1),
_xlpm.Dx,_xlfn.XLOOKUP(TRUE,(AL18:$AZ18&lt;&gt;""),AL18:$AZ18,_xlpm.Fundo,,1),
_xlpm.Xx,AK$3, _xlpm.Yx,PRODUCT(SUM(_xlpm.Dx,-_xlpm.Cx),1/SUM(_xlpm.Bx,-_xlpm.Ax))*SUM(_xlpm.Xx,-_xlpm.Ax)+_xlpm.Cx,
_xlpm.Ay,_xlfn.XLOOKUP(TRUE,(AK$4:AK17&lt;&gt;""),$N$4:$N17,_xlpm.Fundo,,-1),
_xlpm.By,_xlfn.XLOOKUP(TRUE,(AK19:AK$47&lt;&gt;""),$N19:$N$47,_xlpm.Fundo,,1),
_xlpm.Cy,_xlfn.XLOOKUP(TRUE,(AK$4:AK17&lt;&gt;""),AK$4:AK17,_xlpm.Fundo,,-1),
_xlpm.Dy,_xlfn.XLOOKUP(TRUE,(AK19:AK$47&lt;&gt;""),AK19:AK$47,_xlpm.Fundo,,1),
_xlpm.Xy,$N18, _xlpm.Yy,PRODUCT(SUM(_xlpm.Dy,-_xlpm.Cy),1/SUM(_xlpm.By,-_xlpm.Ay))*SUM(_xlpm.Xy,-_xlpm.Ay)+_xlpm.Cy,
_xlfn.IFS(IFERROR(ISODD(_xlpm.Borda),FALSE),_xlpm.Yy,
       IFERROR(ISEVEN(_xlpm.Borda),     FALSE),_xlpm.Yx,
      TRUE,"")))</f>
        <v/>
      </c>
      <c r="AL66" s="120" t="str" cm="1">
        <f t="array" ref="AL66">IF(AL18&lt;&gt;"",AL18,
_xlfn.LET(_xlpm.Borda,
_xlfn.IFS(
AND(COUNT(_xlfn._xlws.FILTER($F$3:$F$15,$F$3:$F$15=AL$51))&gt;=2,
    _xlfn.MAXIFS($G$3:$G$15,$F$3:$F$15,AL$51)&gt;=$N66, _xlfn.MINIFS($G$3:$G$15,$F$3:$F$15,AL$51)&lt;=$N66),1,
AND(COUNT(_xlfn._xlws.FILTER($G$3:$G$15,$G$3:$G$15=$N66))&gt;=2,
    _xlfn.MAXIFS($F$3:$F$15,$G$3:$G$15,$N66)&gt;=AL$51, _xlfn.MINIFS($F$3:$F$15,$G$3:$G$15,$N66)&lt;=AL$51),2,
OR(COUNT(_xlfn._xlws.FILTER($F$16:$F$23,($F$16:$F$23=AL$51)*($G$16:$G$23=$N66)))=1,
        ISODD(COUNT(_xlfn._xlws.SORT(_xlfn._xlws.FILTER($G$16:$G$23,($F$16:$F$23=AL$51)*($G$16:$G$23&lt;=$N66)))))),3,
OR(COUNT(_xlfn._xlws.FILTER($F$16:$F$23,($F$16:$F$23=AL$51)*($G$16:$G$23=$N66)))=1,
        ISODD(COUNT(_xlfn._xlws.SORT(_xlfn._xlws.FILTER($F$16:$F$23,($G$16:$G$23=$N66)*($F$16:$F$23&lt;=AL$51)))))),4),
_xlpm.Fundo,$L$8,
_xlpm.Ax,_xlfn.XLOOKUP(TRUE,($O18:AK18&lt;&gt;""),$O$3:AK$3,_xlpm.Fundo,,-1),
_xlpm.Bx,_xlfn.XLOOKUP(TRUE,(AM18:$AZ18&lt;&gt;""),AM$3:$AZ$3,_xlpm.Fundo,,1),
_xlpm.Cx,_xlfn.XLOOKUP(TRUE,($O18:AK18&lt;&gt;""),$O18:AK18,_xlpm.Fundo,,-1),
_xlpm.Dx,_xlfn.XLOOKUP(TRUE,(AM18:$AZ18&lt;&gt;""),AM18:$AZ18,_xlpm.Fundo,,1),
_xlpm.Xx,AL$3, _xlpm.Yx,PRODUCT(SUM(_xlpm.Dx,-_xlpm.Cx),1/SUM(_xlpm.Bx,-_xlpm.Ax))*SUM(_xlpm.Xx,-_xlpm.Ax)+_xlpm.Cx,
_xlpm.Ay,_xlfn.XLOOKUP(TRUE,(AL$4:AL17&lt;&gt;""),$N$4:$N17,_xlpm.Fundo,,-1),
_xlpm.By,_xlfn.XLOOKUP(TRUE,(AL19:AL$47&lt;&gt;""),$N19:$N$47,_xlpm.Fundo,,1),
_xlpm.Cy,_xlfn.XLOOKUP(TRUE,(AL$4:AL17&lt;&gt;""),AL$4:AL17,_xlpm.Fundo,,-1),
_xlpm.Dy,_xlfn.XLOOKUP(TRUE,(AL19:AL$47&lt;&gt;""),AL19:AL$47,_xlpm.Fundo,,1),
_xlpm.Xy,$N18, _xlpm.Yy,PRODUCT(SUM(_xlpm.Dy,-_xlpm.Cy),1/SUM(_xlpm.By,-_xlpm.Ay))*SUM(_xlpm.Xy,-_xlpm.Ay)+_xlpm.Cy,
_xlfn.IFS(IFERROR(ISODD(_xlpm.Borda),FALSE),_xlpm.Yy,
       IFERROR(ISEVEN(_xlpm.Borda),     FALSE),_xlpm.Yx,
      TRUE,"")))</f>
        <v/>
      </c>
      <c r="AM66" s="120" t="str" cm="1">
        <f t="array" ref="AM66">IF(AM18&lt;&gt;"",AM18,
_xlfn.LET(_xlpm.Borda,
_xlfn.IFS(
AND(COUNT(_xlfn._xlws.FILTER($F$3:$F$15,$F$3:$F$15=AM$51))&gt;=2,
    _xlfn.MAXIFS($G$3:$G$15,$F$3:$F$15,AM$51)&gt;=$N66, _xlfn.MINIFS($G$3:$G$15,$F$3:$F$15,AM$51)&lt;=$N66),1,
AND(COUNT(_xlfn._xlws.FILTER($G$3:$G$15,$G$3:$G$15=$N66))&gt;=2,
    _xlfn.MAXIFS($F$3:$F$15,$G$3:$G$15,$N66)&gt;=AM$51, _xlfn.MINIFS($F$3:$F$15,$G$3:$G$15,$N66)&lt;=AM$51),2,
OR(COUNT(_xlfn._xlws.FILTER($F$16:$F$23,($F$16:$F$23=AM$51)*($G$16:$G$23=$N66)))=1,
        ISODD(COUNT(_xlfn._xlws.SORT(_xlfn._xlws.FILTER($G$16:$G$23,($F$16:$F$23=AM$51)*($G$16:$G$23&lt;=$N66)))))),3,
OR(COUNT(_xlfn._xlws.FILTER($F$16:$F$23,($F$16:$F$23=AM$51)*($G$16:$G$23=$N66)))=1,
        ISODD(COUNT(_xlfn._xlws.SORT(_xlfn._xlws.FILTER($F$16:$F$23,($G$16:$G$23=$N66)*($F$16:$F$23&lt;=AM$51)))))),4),
_xlpm.Fundo,$L$8,
_xlpm.Ax,_xlfn.XLOOKUP(TRUE,($O18:AL18&lt;&gt;""),$O$3:AL$3,_xlpm.Fundo,,-1),
_xlpm.Bx,_xlfn.XLOOKUP(TRUE,(AN18:$AZ18&lt;&gt;""),AN$3:$AZ$3,_xlpm.Fundo,,1),
_xlpm.Cx,_xlfn.XLOOKUP(TRUE,($O18:AL18&lt;&gt;""),$O18:AL18,_xlpm.Fundo,,-1),
_xlpm.Dx,_xlfn.XLOOKUP(TRUE,(AN18:$AZ18&lt;&gt;""),AN18:$AZ18,_xlpm.Fundo,,1),
_xlpm.Xx,AM$3, _xlpm.Yx,PRODUCT(SUM(_xlpm.Dx,-_xlpm.Cx),1/SUM(_xlpm.Bx,-_xlpm.Ax))*SUM(_xlpm.Xx,-_xlpm.Ax)+_xlpm.Cx,
_xlpm.Ay,_xlfn.XLOOKUP(TRUE,(AM$4:AM17&lt;&gt;""),$N$4:$N17,_xlpm.Fundo,,-1),
_xlpm.By,_xlfn.XLOOKUP(TRUE,(AM19:AM$47&lt;&gt;""),$N19:$N$47,_xlpm.Fundo,,1),
_xlpm.Cy,_xlfn.XLOOKUP(TRUE,(AM$4:AM17&lt;&gt;""),AM$4:AM17,_xlpm.Fundo,,-1),
_xlpm.Dy,_xlfn.XLOOKUP(TRUE,(AM19:AM$47&lt;&gt;""),AM19:AM$47,_xlpm.Fundo,,1),
_xlpm.Xy,$N18, _xlpm.Yy,PRODUCT(SUM(_xlpm.Dy,-_xlpm.Cy),1/SUM(_xlpm.By,-_xlpm.Ay))*SUM(_xlpm.Xy,-_xlpm.Ay)+_xlpm.Cy,
_xlfn.IFS(IFERROR(ISODD(_xlpm.Borda),FALSE),_xlpm.Yy,
       IFERROR(ISEVEN(_xlpm.Borda),     FALSE),_xlpm.Yx,
      TRUE,"")))</f>
        <v/>
      </c>
      <c r="AN66" s="120" t="str" cm="1">
        <f t="array" ref="AN66">IF(AN18&lt;&gt;"",AN18,
_xlfn.LET(_xlpm.Borda,
_xlfn.IFS(
AND(COUNT(_xlfn._xlws.FILTER($F$3:$F$15,$F$3:$F$15=AN$51))&gt;=2,
    _xlfn.MAXIFS($G$3:$G$15,$F$3:$F$15,AN$51)&gt;=$N66, _xlfn.MINIFS($G$3:$G$15,$F$3:$F$15,AN$51)&lt;=$N66),1,
AND(COUNT(_xlfn._xlws.FILTER($G$3:$G$15,$G$3:$G$15=$N66))&gt;=2,
    _xlfn.MAXIFS($F$3:$F$15,$G$3:$G$15,$N66)&gt;=AN$51, _xlfn.MINIFS($F$3:$F$15,$G$3:$G$15,$N66)&lt;=AN$51),2,
OR(COUNT(_xlfn._xlws.FILTER($F$16:$F$23,($F$16:$F$23=AN$51)*($G$16:$G$23=$N66)))=1,
        ISODD(COUNT(_xlfn._xlws.SORT(_xlfn._xlws.FILTER($G$16:$G$23,($F$16:$F$23=AN$51)*($G$16:$G$23&lt;=$N66)))))),3,
OR(COUNT(_xlfn._xlws.FILTER($F$16:$F$23,($F$16:$F$23=AN$51)*($G$16:$G$23=$N66)))=1,
        ISODD(COUNT(_xlfn._xlws.SORT(_xlfn._xlws.FILTER($F$16:$F$23,($G$16:$G$23=$N66)*($F$16:$F$23&lt;=AN$51)))))),4),
_xlpm.Fundo,$L$8,
_xlpm.Ax,_xlfn.XLOOKUP(TRUE,($O18:AM18&lt;&gt;""),$O$3:AM$3,_xlpm.Fundo,,-1),
_xlpm.Bx,_xlfn.XLOOKUP(TRUE,(AO18:$AZ18&lt;&gt;""),AO$3:$AZ$3,_xlpm.Fundo,,1),
_xlpm.Cx,_xlfn.XLOOKUP(TRUE,($O18:AM18&lt;&gt;""),$O18:AM18,_xlpm.Fundo,,-1),
_xlpm.Dx,_xlfn.XLOOKUP(TRUE,(AO18:$AZ18&lt;&gt;""),AO18:$AZ18,_xlpm.Fundo,,1),
_xlpm.Xx,AN$3, _xlpm.Yx,PRODUCT(SUM(_xlpm.Dx,-_xlpm.Cx),1/SUM(_xlpm.Bx,-_xlpm.Ax))*SUM(_xlpm.Xx,-_xlpm.Ax)+_xlpm.Cx,
_xlpm.Ay,_xlfn.XLOOKUP(TRUE,(AN$4:AN17&lt;&gt;""),$N$4:$N17,_xlpm.Fundo,,-1),
_xlpm.By,_xlfn.XLOOKUP(TRUE,(AN19:AN$47&lt;&gt;""),$N19:$N$47,_xlpm.Fundo,,1),
_xlpm.Cy,_xlfn.XLOOKUP(TRUE,(AN$4:AN17&lt;&gt;""),AN$4:AN17,_xlpm.Fundo,,-1),
_xlpm.Dy,_xlfn.XLOOKUP(TRUE,(AN19:AN$47&lt;&gt;""),AN19:AN$47,_xlpm.Fundo,,1),
_xlpm.Xy,$N18, _xlpm.Yy,PRODUCT(SUM(_xlpm.Dy,-_xlpm.Cy),1/SUM(_xlpm.By,-_xlpm.Ay))*SUM(_xlpm.Xy,-_xlpm.Ay)+_xlpm.Cy,
_xlfn.IFS(IFERROR(ISODD(_xlpm.Borda),FALSE),_xlpm.Yy,
       IFERROR(ISEVEN(_xlpm.Borda),     FALSE),_xlpm.Yx,
      TRUE,"")))</f>
        <v/>
      </c>
      <c r="AO66" s="120" t="str" cm="1">
        <f t="array" ref="AO66">IF(AO18&lt;&gt;"",AO18,
_xlfn.LET(_xlpm.Borda,
_xlfn.IFS(
AND(COUNT(_xlfn._xlws.FILTER($F$3:$F$15,$F$3:$F$15=AO$51))&gt;=2,
    _xlfn.MAXIFS($G$3:$G$15,$F$3:$F$15,AO$51)&gt;=$N66, _xlfn.MINIFS($G$3:$G$15,$F$3:$F$15,AO$51)&lt;=$N66),1,
AND(COUNT(_xlfn._xlws.FILTER($G$3:$G$15,$G$3:$G$15=$N66))&gt;=2,
    _xlfn.MAXIFS($F$3:$F$15,$G$3:$G$15,$N66)&gt;=AO$51, _xlfn.MINIFS($F$3:$F$15,$G$3:$G$15,$N66)&lt;=AO$51),2,
OR(COUNT(_xlfn._xlws.FILTER($F$16:$F$23,($F$16:$F$23=AO$51)*($G$16:$G$23=$N66)))=1,
        ISODD(COUNT(_xlfn._xlws.SORT(_xlfn._xlws.FILTER($G$16:$G$23,($F$16:$F$23=AO$51)*($G$16:$G$23&lt;=$N66)))))),3,
OR(COUNT(_xlfn._xlws.FILTER($F$16:$F$23,($F$16:$F$23=AO$51)*($G$16:$G$23=$N66)))=1,
        ISODD(COUNT(_xlfn._xlws.SORT(_xlfn._xlws.FILTER($F$16:$F$23,($G$16:$G$23=$N66)*($F$16:$F$23&lt;=AO$51)))))),4),
_xlpm.Fundo,$L$8,
_xlpm.Ax,_xlfn.XLOOKUP(TRUE,($O18:AN18&lt;&gt;""),$O$3:AN$3,_xlpm.Fundo,,-1),
_xlpm.Bx,_xlfn.XLOOKUP(TRUE,(AP18:$AZ18&lt;&gt;""),AP$3:$AZ$3,_xlpm.Fundo,,1),
_xlpm.Cx,_xlfn.XLOOKUP(TRUE,($O18:AN18&lt;&gt;""),$O18:AN18,_xlpm.Fundo,,-1),
_xlpm.Dx,_xlfn.XLOOKUP(TRUE,(AP18:$AZ18&lt;&gt;""),AP18:$AZ18,_xlpm.Fundo,,1),
_xlpm.Xx,AO$3, _xlpm.Yx,PRODUCT(SUM(_xlpm.Dx,-_xlpm.Cx),1/SUM(_xlpm.Bx,-_xlpm.Ax))*SUM(_xlpm.Xx,-_xlpm.Ax)+_xlpm.Cx,
_xlpm.Ay,_xlfn.XLOOKUP(TRUE,(AO$4:AO17&lt;&gt;""),$N$4:$N17,_xlpm.Fundo,,-1),
_xlpm.By,_xlfn.XLOOKUP(TRUE,(AO19:AO$47&lt;&gt;""),$N19:$N$47,_xlpm.Fundo,,1),
_xlpm.Cy,_xlfn.XLOOKUP(TRUE,(AO$4:AO17&lt;&gt;""),AO$4:AO17,_xlpm.Fundo,,-1),
_xlpm.Dy,_xlfn.XLOOKUP(TRUE,(AO19:AO$47&lt;&gt;""),AO19:AO$47,_xlpm.Fundo,,1),
_xlpm.Xy,$N18, _xlpm.Yy,PRODUCT(SUM(_xlpm.Dy,-_xlpm.Cy),1/SUM(_xlpm.By,-_xlpm.Ay))*SUM(_xlpm.Xy,-_xlpm.Ay)+_xlpm.Cy,
_xlfn.IFS(IFERROR(ISODD(_xlpm.Borda),FALSE),_xlpm.Yy,
       IFERROR(ISEVEN(_xlpm.Borda),     FALSE),_xlpm.Yx,
      TRUE,"")))</f>
        <v/>
      </c>
      <c r="AP66" s="120" t="str" cm="1">
        <f t="array" ref="AP66">IF(AP18&lt;&gt;"",AP18,
_xlfn.LET(_xlpm.Borda,
_xlfn.IFS(
AND(COUNT(_xlfn._xlws.FILTER($F$3:$F$15,$F$3:$F$15=AP$51))&gt;=2,
    _xlfn.MAXIFS($G$3:$G$15,$F$3:$F$15,AP$51)&gt;=$N66, _xlfn.MINIFS($G$3:$G$15,$F$3:$F$15,AP$51)&lt;=$N66),1,
AND(COUNT(_xlfn._xlws.FILTER($G$3:$G$15,$G$3:$G$15=$N66))&gt;=2,
    _xlfn.MAXIFS($F$3:$F$15,$G$3:$G$15,$N66)&gt;=AP$51, _xlfn.MINIFS($F$3:$F$15,$G$3:$G$15,$N66)&lt;=AP$51),2,
OR(COUNT(_xlfn._xlws.FILTER($F$16:$F$23,($F$16:$F$23=AP$51)*($G$16:$G$23=$N66)))=1,
        ISODD(COUNT(_xlfn._xlws.SORT(_xlfn._xlws.FILTER($G$16:$G$23,($F$16:$F$23=AP$51)*($G$16:$G$23&lt;=$N66)))))),3,
OR(COUNT(_xlfn._xlws.FILTER($F$16:$F$23,($F$16:$F$23=AP$51)*($G$16:$G$23=$N66)))=1,
        ISODD(COUNT(_xlfn._xlws.SORT(_xlfn._xlws.FILTER($F$16:$F$23,($G$16:$G$23=$N66)*($F$16:$F$23&lt;=AP$51)))))),4),
_xlpm.Fundo,$L$8,
_xlpm.Ax,_xlfn.XLOOKUP(TRUE,($O18:AO18&lt;&gt;""),$O$3:AO$3,_xlpm.Fundo,,-1),
_xlpm.Bx,_xlfn.XLOOKUP(TRUE,(AQ18:$AZ18&lt;&gt;""),AQ$3:$AZ$3,_xlpm.Fundo,,1),
_xlpm.Cx,_xlfn.XLOOKUP(TRUE,($O18:AO18&lt;&gt;""),$O18:AO18,_xlpm.Fundo,,-1),
_xlpm.Dx,_xlfn.XLOOKUP(TRUE,(AQ18:$AZ18&lt;&gt;""),AQ18:$AZ18,_xlpm.Fundo,,1),
_xlpm.Xx,AP$3, _xlpm.Yx,PRODUCT(SUM(_xlpm.Dx,-_xlpm.Cx),1/SUM(_xlpm.Bx,-_xlpm.Ax))*SUM(_xlpm.Xx,-_xlpm.Ax)+_xlpm.Cx,
_xlpm.Ay,_xlfn.XLOOKUP(TRUE,(AP$4:AP17&lt;&gt;""),$N$4:$N17,_xlpm.Fundo,,-1),
_xlpm.By,_xlfn.XLOOKUP(TRUE,(AP19:AP$47&lt;&gt;""),$N19:$N$47,_xlpm.Fundo,,1),
_xlpm.Cy,_xlfn.XLOOKUP(TRUE,(AP$4:AP17&lt;&gt;""),AP$4:AP17,_xlpm.Fundo,,-1),
_xlpm.Dy,_xlfn.XLOOKUP(TRUE,(AP19:AP$47&lt;&gt;""),AP19:AP$47,_xlpm.Fundo,,1),
_xlpm.Xy,$N18, _xlpm.Yy,PRODUCT(SUM(_xlpm.Dy,-_xlpm.Cy),1/SUM(_xlpm.By,-_xlpm.Ay))*SUM(_xlpm.Xy,-_xlpm.Ay)+_xlpm.Cy,
_xlfn.IFS(IFERROR(ISODD(_xlpm.Borda),FALSE),_xlpm.Yy,
       IFERROR(ISEVEN(_xlpm.Borda),     FALSE),_xlpm.Yx,
      TRUE,"")))</f>
        <v/>
      </c>
      <c r="AQ66" s="120" t="str" cm="1">
        <f t="array" ref="AQ66">IF(AQ18&lt;&gt;"",AQ18,
_xlfn.LET(_xlpm.Borda,
_xlfn.IFS(
AND(COUNT(_xlfn._xlws.FILTER($F$3:$F$15,$F$3:$F$15=AQ$51))&gt;=2,
    _xlfn.MAXIFS($G$3:$G$15,$F$3:$F$15,AQ$51)&gt;=$N66, _xlfn.MINIFS($G$3:$G$15,$F$3:$F$15,AQ$51)&lt;=$N66),1,
AND(COUNT(_xlfn._xlws.FILTER($G$3:$G$15,$G$3:$G$15=$N66))&gt;=2,
    _xlfn.MAXIFS($F$3:$F$15,$G$3:$G$15,$N66)&gt;=AQ$51, _xlfn.MINIFS($F$3:$F$15,$G$3:$G$15,$N66)&lt;=AQ$51),2,
OR(COUNT(_xlfn._xlws.FILTER($F$16:$F$23,($F$16:$F$23=AQ$51)*($G$16:$G$23=$N66)))=1,
        ISODD(COUNT(_xlfn._xlws.SORT(_xlfn._xlws.FILTER($G$16:$G$23,($F$16:$F$23=AQ$51)*($G$16:$G$23&lt;=$N66)))))),3,
OR(COUNT(_xlfn._xlws.FILTER($F$16:$F$23,($F$16:$F$23=AQ$51)*($G$16:$G$23=$N66)))=1,
        ISODD(COUNT(_xlfn._xlws.SORT(_xlfn._xlws.FILTER($F$16:$F$23,($G$16:$G$23=$N66)*($F$16:$F$23&lt;=AQ$51)))))),4),
_xlpm.Fundo,$L$8,
_xlpm.Ax,_xlfn.XLOOKUP(TRUE,($O18:AP18&lt;&gt;""),$O$3:AP$3,_xlpm.Fundo,,-1),
_xlpm.Bx,_xlfn.XLOOKUP(TRUE,(AR18:$AZ18&lt;&gt;""),AR$3:$AZ$3,_xlpm.Fundo,,1),
_xlpm.Cx,_xlfn.XLOOKUP(TRUE,($O18:AP18&lt;&gt;""),$O18:AP18,_xlpm.Fundo,,-1),
_xlpm.Dx,_xlfn.XLOOKUP(TRUE,(AR18:$AZ18&lt;&gt;""),AR18:$AZ18,_xlpm.Fundo,,1),
_xlpm.Xx,AQ$3, _xlpm.Yx,PRODUCT(SUM(_xlpm.Dx,-_xlpm.Cx),1/SUM(_xlpm.Bx,-_xlpm.Ax))*SUM(_xlpm.Xx,-_xlpm.Ax)+_xlpm.Cx,
_xlpm.Ay,_xlfn.XLOOKUP(TRUE,(AQ$4:AQ17&lt;&gt;""),$N$4:$N17,_xlpm.Fundo,,-1),
_xlpm.By,_xlfn.XLOOKUP(TRUE,(AQ19:AQ$47&lt;&gt;""),$N19:$N$47,_xlpm.Fundo,,1),
_xlpm.Cy,_xlfn.XLOOKUP(TRUE,(AQ$4:AQ17&lt;&gt;""),AQ$4:AQ17,_xlpm.Fundo,,-1),
_xlpm.Dy,_xlfn.XLOOKUP(TRUE,(AQ19:AQ$47&lt;&gt;""),AQ19:AQ$47,_xlpm.Fundo,,1),
_xlpm.Xy,$N18, _xlpm.Yy,PRODUCT(SUM(_xlpm.Dy,-_xlpm.Cy),1/SUM(_xlpm.By,-_xlpm.Ay))*SUM(_xlpm.Xy,-_xlpm.Ay)+_xlpm.Cy,
_xlfn.IFS(IFERROR(ISODD(_xlpm.Borda),FALSE),_xlpm.Yy,
       IFERROR(ISEVEN(_xlpm.Borda),     FALSE),_xlpm.Yx,
      TRUE,"")))</f>
        <v/>
      </c>
      <c r="AR66" s="120" t="str" cm="1">
        <f t="array" ref="AR66">IF(AR18&lt;&gt;"",AR18,
_xlfn.LET(_xlpm.Borda,
_xlfn.IFS(
AND(COUNT(_xlfn._xlws.FILTER($F$3:$F$15,$F$3:$F$15=AR$51))&gt;=2,
    _xlfn.MAXIFS($G$3:$G$15,$F$3:$F$15,AR$51)&gt;=$N66, _xlfn.MINIFS($G$3:$G$15,$F$3:$F$15,AR$51)&lt;=$N66),1,
AND(COUNT(_xlfn._xlws.FILTER($G$3:$G$15,$G$3:$G$15=$N66))&gt;=2,
    _xlfn.MAXIFS($F$3:$F$15,$G$3:$G$15,$N66)&gt;=AR$51, _xlfn.MINIFS($F$3:$F$15,$G$3:$G$15,$N66)&lt;=AR$51),2,
OR(COUNT(_xlfn._xlws.FILTER($F$16:$F$23,($F$16:$F$23=AR$51)*($G$16:$G$23=$N66)))=1,
        ISODD(COUNT(_xlfn._xlws.SORT(_xlfn._xlws.FILTER($G$16:$G$23,($F$16:$F$23=AR$51)*($G$16:$G$23&lt;=$N66)))))),3,
OR(COUNT(_xlfn._xlws.FILTER($F$16:$F$23,($F$16:$F$23=AR$51)*($G$16:$G$23=$N66)))=1,
        ISODD(COUNT(_xlfn._xlws.SORT(_xlfn._xlws.FILTER($F$16:$F$23,($G$16:$G$23=$N66)*($F$16:$F$23&lt;=AR$51)))))),4),
_xlpm.Fundo,$L$8,
_xlpm.Ax,_xlfn.XLOOKUP(TRUE,($O18:AQ18&lt;&gt;""),$O$3:AQ$3,_xlpm.Fundo,,-1),
_xlpm.Bx,_xlfn.XLOOKUP(TRUE,(AS18:$AZ18&lt;&gt;""),AS$3:$AZ$3,_xlpm.Fundo,,1),
_xlpm.Cx,_xlfn.XLOOKUP(TRUE,($O18:AQ18&lt;&gt;""),$O18:AQ18,_xlpm.Fundo,,-1),
_xlpm.Dx,_xlfn.XLOOKUP(TRUE,(AS18:$AZ18&lt;&gt;""),AS18:$AZ18,_xlpm.Fundo,,1),
_xlpm.Xx,AR$3, _xlpm.Yx,PRODUCT(SUM(_xlpm.Dx,-_xlpm.Cx),1/SUM(_xlpm.Bx,-_xlpm.Ax))*SUM(_xlpm.Xx,-_xlpm.Ax)+_xlpm.Cx,
_xlpm.Ay,_xlfn.XLOOKUP(TRUE,(AR$4:AR17&lt;&gt;""),$N$4:$N17,_xlpm.Fundo,,-1),
_xlpm.By,_xlfn.XLOOKUP(TRUE,(AR19:AR$47&lt;&gt;""),$N19:$N$47,_xlpm.Fundo,,1),
_xlpm.Cy,_xlfn.XLOOKUP(TRUE,(AR$4:AR17&lt;&gt;""),AR$4:AR17,_xlpm.Fundo,,-1),
_xlpm.Dy,_xlfn.XLOOKUP(TRUE,(AR19:AR$47&lt;&gt;""),AR19:AR$47,_xlpm.Fundo,,1),
_xlpm.Xy,$N18, _xlpm.Yy,PRODUCT(SUM(_xlpm.Dy,-_xlpm.Cy),1/SUM(_xlpm.By,-_xlpm.Ay))*SUM(_xlpm.Xy,-_xlpm.Ay)+_xlpm.Cy,
_xlfn.IFS(IFERROR(ISODD(_xlpm.Borda),FALSE),_xlpm.Yy,
       IFERROR(ISEVEN(_xlpm.Borda),     FALSE),_xlpm.Yx,
      TRUE,"")))</f>
        <v/>
      </c>
      <c r="AS66" s="120" t="str" cm="1">
        <f t="array" ref="AS66">IF(AS18&lt;&gt;"",AS18,
_xlfn.LET(_xlpm.Borda,
_xlfn.IFS(
AND(COUNT(_xlfn._xlws.FILTER($F$3:$F$15,$F$3:$F$15=AS$51))&gt;=2,
    _xlfn.MAXIFS($G$3:$G$15,$F$3:$F$15,AS$51)&gt;=$N66, _xlfn.MINIFS($G$3:$G$15,$F$3:$F$15,AS$51)&lt;=$N66),1,
AND(COUNT(_xlfn._xlws.FILTER($G$3:$G$15,$G$3:$G$15=$N66))&gt;=2,
    _xlfn.MAXIFS($F$3:$F$15,$G$3:$G$15,$N66)&gt;=AS$51, _xlfn.MINIFS($F$3:$F$15,$G$3:$G$15,$N66)&lt;=AS$51),2,
OR(COUNT(_xlfn._xlws.FILTER($F$16:$F$23,($F$16:$F$23=AS$51)*($G$16:$G$23=$N66)))=1,
        ISODD(COUNT(_xlfn._xlws.SORT(_xlfn._xlws.FILTER($G$16:$G$23,($F$16:$F$23=AS$51)*($G$16:$G$23&lt;=$N66)))))),3,
OR(COUNT(_xlfn._xlws.FILTER($F$16:$F$23,($F$16:$F$23=AS$51)*($G$16:$G$23=$N66)))=1,
        ISODD(COUNT(_xlfn._xlws.SORT(_xlfn._xlws.FILTER($F$16:$F$23,($G$16:$G$23=$N66)*($F$16:$F$23&lt;=AS$51)))))),4),
_xlpm.Fundo,$L$8,
_xlpm.Ax,_xlfn.XLOOKUP(TRUE,($O18:AR18&lt;&gt;""),$O$3:AR$3,_xlpm.Fundo,,-1),
_xlpm.Bx,_xlfn.XLOOKUP(TRUE,(AT18:$AZ18&lt;&gt;""),AT$3:$AZ$3,_xlpm.Fundo,,1),
_xlpm.Cx,_xlfn.XLOOKUP(TRUE,($O18:AR18&lt;&gt;""),$O18:AR18,_xlpm.Fundo,,-1),
_xlpm.Dx,_xlfn.XLOOKUP(TRUE,(AT18:$AZ18&lt;&gt;""),AT18:$AZ18,_xlpm.Fundo,,1),
_xlpm.Xx,AS$3, _xlpm.Yx,PRODUCT(SUM(_xlpm.Dx,-_xlpm.Cx),1/SUM(_xlpm.Bx,-_xlpm.Ax))*SUM(_xlpm.Xx,-_xlpm.Ax)+_xlpm.Cx,
_xlpm.Ay,_xlfn.XLOOKUP(TRUE,(AS$4:AS17&lt;&gt;""),$N$4:$N17,_xlpm.Fundo,,-1),
_xlpm.By,_xlfn.XLOOKUP(TRUE,(AS19:AS$47&lt;&gt;""),$N19:$N$47,_xlpm.Fundo,,1),
_xlpm.Cy,_xlfn.XLOOKUP(TRUE,(AS$4:AS17&lt;&gt;""),AS$4:AS17,_xlpm.Fundo,,-1),
_xlpm.Dy,_xlfn.XLOOKUP(TRUE,(AS19:AS$47&lt;&gt;""),AS19:AS$47,_xlpm.Fundo,,1),
_xlpm.Xy,$N18, _xlpm.Yy,PRODUCT(SUM(_xlpm.Dy,-_xlpm.Cy),1/SUM(_xlpm.By,-_xlpm.Ay))*SUM(_xlpm.Xy,-_xlpm.Ay)+_xlpm.Cy,
_xlfn.IFS(IFERROR(ISODD(_xlpm.Borda),FALSE),_xlpm.Yy,
       IFERROR(ISEVEN(_xlpm.Borda),     FALSE),_xlpm.Yx,
      TRUE,"")))</f>
        <v/>
      </c>
      <c r="AT66" s="120" t="str" cm="1">
        <f t="array" ref="AT66">IF(AT18&lt;&gt;"",AT18,
_xlfn.LET(_xlpm.Borda,
_xlfn.IFS(
AND(COUNT(_xlfn._xlws.FILTER($F$3:$F$15,$F$3:$F$15=AT$51))&gt;=2,
    _xlfn.MAXIFS($G$3:$G$15,$F$3:$F$15,AT$51)&gt;=$N66, _xlfn.MINIFS($G$3:$G$15,$F$3:$F$15,AT$51)&lt;=$N66),1,
AND(COUNT(_xlfn._xlws.FILTER($G$3:$G$15,$G$3:$G$15=$N66))&gt;=2,
    _xlfn.MAXIFS($F$3:$F$15,$G$3:$G$15,$N66)&gt;=AT$51, _xlfn.MINIFS($F$3:$F$15,$G$3:$G$15,$N66)&lt;=AT$51),2,
OR(COUNT(_xlfn._xlws.FILTER($F$16:$F$23,($F$16:$F$23=AT$51)*($G$16:$G$23=$N66)))=1,
        ISODD(COUNT(_xlfn._xlws.SORT(_xlfn._xlws.FILTER($G$16:$G$23,($F$16:$F$23=AT$51)*($G$16:$G$23&lt;=$N66)))))),3,
OR(COUNT(_xlfn._xlws.FILTER($F$16:$F$23,($F$16:$F$23=AT$51)*($G$16:$G$23=$N66)))=1,
        ISODD(COUNT(_xlfn._xlws.SORT(_xlfn._xlws.FILTER($F$16:$F$23,($G$16:$G$23=$N66)*($F$16:$F$23&lt;=AT$51)))))),4),
_xlpm.Fundo,$L$8,
_xlpm.Ax,_xlfn.XLOOKUP(TRUE,($O18:AS18&lt;&gt;""),$O$3:AS$3,_xlpm.Fundo,,-1),
_xlpm.Bx,_xlfn.XLOOKUP(TRUE,(AZ18:$AZ18&lt;&gt;""),AZ$3:$AZ$3,_xlpm.Fundo,,1),
_xlpm.Cx,_xlfn.XLOOKUP(TRUE,($O18:AS18&lt;&gt;""),$O18:AS18,_xlpm.Fundo,,-1),
_xlpm.Dx,_xlfn.XLOOKUP(TRUE,(AZ18:$AZ18&lt;&gt;""),AZ18:$AZ18,_xlpm.Fundo,,1),
_xlpm.Xx,AT$3, _xlpm.Yx,PRODUCT(SUM(_xlpm.Dx,-_xlpm.Cx),1/SUM(_xlpm.Bx,-_xlpm.Ax))*SUM(_xlpm.Xx,-_xlpm.Ax)+_xlpm.Cx,
_xlpm.Ay,_xlfn.XLOOKUP(TRUE,(AT$4:AT17&lt;&gt;""),$N$4:$N17,_xlpm.Fundo,,-1),
_xlpm.By,_xlfn.XLOOKUP(TRUE,(AT19:AT$47&lt;&gt;""),$N19:$N$47,_xlpm.Fundo,,1),
_xlpm.Cy,_xlfn.XLOOKUP(TRUE,(AT$4:AT17&lt;&gt;""),AT$4:AT17,_xlpm.Fundo,,-1),
_xlpm.Dy,_xlfn.XLOOKUP(TRUE,(AT19:AT$47&lt;&gt;""),AT19:AT$47,_xlpm.Fundo,,1),
_xlpm.Xy,$N18, _xlpm.Yy,PRODUCT(SUM(_xlpm.Dy,-_xlpm.Cy),1/SUM(_xlpm.By,-_xlpm.Ay))*SUM(_xlpm.Xy,-_xlpm.Ay)+_xlpm.Cy,
_xlfn.IFS(IFERROR(ISODD(_xlpm.Borda),FALSE),_xlpm.Yy,
       IFERROR(ISEVEN(_xlpm.Borda),     FALSE),_xlpm.Yx,
      TRUE,"")))</f>
        <v/>
      </c>
      <c r="AU66" s="120" cm="1">
        <f t="array" ref="AU66">IF(AU18&lt;&gt;"",AU18,
_xlfn.LET(_xlpm.Borda,
_xlfn.IFS(
AND(COUNT(_xlfn._xlws.FILTER($F$3:$F$15,$F$3:$F$15=AU$51))&gt;=2,
    _xlfn.MAXIFS($G$3:$G$15,$F$3:$F$15,AU$51)&gt;=$N66, _xlfn.MINIFS($G$3:$G$15,$F$3:$F$15,AU$51)&lt;=$N66),1,
AND(COUNT(_xlfn._xlws.FILTER($G$3:$G$15,$G$3:$G$15=$N66))&gt;=2,
    _xlfn.MAXIFS($F$3:$F$15,$G$3:$G$15,$N66)&gt;=AU$51, _xlfn.MINIFS($F$3:$F$15,$G$3:$G$15,$N66)&lt;=AU$51),2,
OR(COUNT(_xlfn._xlws.FILTER($F$16:$F$23,($F$16:$F$23=AU$51)*($G$16:$G$23=$N66)))=1,
        ISODD(COUNT(_xlfn._xlws.SORT(_xlfn._xlws.FILTER($G$16:$G$23,($F$16:$F$23=AU$51)*($G$16:$G$23&lt;=$N66)))))),3,
OR(COUNT(_xlfn._xlws.FILTER($F$16:$F$23,($F$16:$F$23=AU$51)*($G$16:$G$23=$N66)))=1,
        ISODD(COUNT(_xlfn._xlws.SORT(_xlfn._xlws.FILTER($F$16:$F$23,($G$16:$G$23=$N66)*($F$16:$F$23&lt;=AU$51)))))),4),
_xlpm.Fundo,$L$8,
_xlpm.Ax,_xlfn.XLOOKUP(TRUE,($O18:AT18&lt;&gt;""),$O$3:AT$3,_xlpm.Fundo,,-1),
_xlpm.Bx,_xlfn.XLOOKUP(TRUE,($AZ18:BA18&lt;&gt;""),$AZ$3:BA$3,_xlpm.Fundo,,1),
_xlpm.Cx,_xlfn.XLOOKUP(TRUE,($O18:AT18&lt;&gt;""),$O18:AT18,_xlpm.Fundo,,-1),
_xlpm.Dx,_xlfn.XLOOKUP(TRUE,($AZ18:BA18&lt;&gt;""),$AZ18:BA18,_xlpm.Fundo,,1),
_xlpm.Xx,AU$3, _xlpm.Yx,PRODUCT(SUM(_xlpm.Dx,-_xlpm.Cx),1/SUM(_xlpm.Bx,-_xlpm.Ax))*SUM(_xlpm.Xx,-_xlpm.Ax)+_xlpm.Cx,
_xlpm.Ay,_xlfn.XLOOKUP(TRUE,(AU$4:AU17&lt;&gt;""),$N$4:$N17,_xlpm.Fundo,,-1),
_xlpm.By,_xlfn.XLOOKUP(TRUE,(AU19:AU$47&lt;&gt;""),$N19:$N$47,_xlpm.Fundo,,1),
_xlpm.Cy,_xlfn.XLOOKUP(TRUE,(AU$4:AU17&lt;&gt;""),AU$4:AU17,_xlpm.Fundo,,-1),
_xlpm.Dy,_xlfn.XLOOKUP(TRUE,(AU19:AU$47&lt;&gt;""),AU19:AU$47,_xlpm.Fundo,,1),
_xlpm.Xy,$N18, _xlpm.Yy,PRODUCT(SUM(_xlpm.Dy,-_xlpm.Cy),1/SUM(_xlpm.By,-_xlpm.Ay))*SUM(_xlpm.Xy,-_xlpm.Ay)+_xlpm.Cy,
_xlfn.IFS(IFERROR(ISODD(_xlpm.Borda),FALSE),_xlpm.Yy,
       IFERROR(ISEVEN(_xlpm.Borda),     FALSE),_xlpm.Yx,
      TRUE,"")))</f>
        <v>-0.35294117647058809</v>
      </c>
      <c r="AV66" s="120" cm="1">
        <f t="array" ref="AV66">IF(AV18&lt;&gt;"",AV18,
_xlfn.LET(_xlpm.Borda,
_xlfn.IFS(
AND(COUNT(_xlfn._xlws.FILTER($F$3:$F$15,$F$3:$F$15=AV$51))&gt;=2,
    _xlfn.MAXIFS($G$3:$G$15,$F$3:$F$15,AV$51)&gt;=$N66, _xlfn.MINIFS($G$3:$G$15,$F$3:$F$15,AV$51)&lt;=$N66),1,
AND(COUNT(_xlfn._xlws.FILTER($G$3:$G$15,$G$3:$G$15=$N66))&gt;=2,
    _xlfn.MAXIFS($F$3:$F$15,$G$3:$G$15,$N66)&gt;=AV$51, _xlfn.MINIFS($F$3:$F$15,$G$3:$G$15,$N66)&lt;=AV$51),2,
OR(COUNT(_xlfn._xlws.FILTER($F$16:$F$23,($F$16:$F$23=AV$51)*($G$16:$G$23=$N66)))=1,
        ISODD(COUNT(_xlfn._xlws.SORT(_xlfn._xlws.FILTER($G$16:$G$23,($F$16:$F$23=AV$51)*($G$16:$G$23&lt;=$N66)))))),3,
OR(COUNT(_xlfn._xlws.FILTER($F$16:$F$23,($F$16:$F$23=AV$51)*($G$16:$G$23=$N66)))=1,
        ISODD(COUNT(_xlfn._xlws.SORT(_xlfn._xlws.FILTER($F$16:$F$23,($G$16:$G$23=$N66)*($F$16:$F$23&lt;=AV$51)))))),4),
_xlpm.Fundo,$L$8,
_xlpm.Ax,_xlfn.XLOOKUP(TRUE,($O18:AU18&lt;&gt;""),$O$3:AU$3,_xlpm.Fundo,,-1),
_xlpm.Bx,_xlfn.XLOOKUP(TRUE,($AZ18:BB18&lt;&gt;""),$AZ$3:BB$3,_xlpm.Fundo,,1),
_xlpm.Cx,_xlfn.XLOOKUP(TRUE,($O18:AU18&lt;&gt;""),$O18:AU18,_xlpm.Fundo,,-1),
_xlpm.Dx,_xlfn.XLOOKUP(TRUE,($AZ18:BB18&lt;&gt;""),$AZ18:BB18,_xlpm.Fundo,,1),
_xlpm.Xx,AV$3, _xlpm.Yx,PRODUCT(SUM(_xlpm.Dx,-_xlpm.Cx),1/SUM(_xlpm.Bx,-_xlpm.Ax))*SUM(_xlpm.Xx,-_xlpm.Ax)+_xlpm.Cx,
_xlpm.Ay,_xlfn.XLOOKUP(TRUE,(AV$4:AV17&lt;&gt;""),$N$4:$N17,_xlpm.Fundo,,-1),
_xlpm.By,_xlfn.XLOOKUP(TRUE,(AV19:AV$47&lt;&gt;""),$N19:$N$47,_xlpm.Fundo,,1),
_xlpm.Cy,_xlfn.XLOOKUP(TRUE,(AV$4:AV17&lt;&gt;""),AV$4:AV17,_xlpm.Fundo,,-1),
_xlpm.Dy,_xlfn.XLOOKUP(TRUE,(AV19:AV$47&lt;&gt;""),AV19:AV$47,_xlpm.Fundo,,1),
_xlpm.Xy,$N18, _xlpm.Yy,PRODUCT(SUM(_xlpm.Dy,-_xlpm.Cy),1/SUM(_xlpm.By,-_xlpm.Ay))*SUM(_xlpm.Xy,-_xlpm.Ay)+_xlpm.Cy,
_xlfn.IFS(IFERROR(ISODD(_xlpm.Borda),FALSE),_xlpm.Yy,
       IFERROR(ISEVEN(_xlpm.Borda),     FALSE),_xlpm.Yx,
      TRUE,"")))</f>
        <v>-9</v>
      </c>
      <c r="AW66" s="120" cm="1">
        <f t="array" ref="AW66">IF(AW18&lt;&gt;"",AW18,
_xlfn.LET(_xlpm.Borda,
_xlfn.IFS(
AND(COUNT(_xlfn._xlws.FILTER($F$3:$F$15,$F$3:$F$15=AW$51))&gt;=2,
    _xlfn.MAXIFS($G$3:$G$15,$F$3:$F$15,AW$51)&gt;=$N66, _xlfn.MINIFS($G$3:$G$15,$F$3:$F$15,AW$51)&lt;=$N66),1,
AND(COUNT(_xlfn._xlws.FILTER($G$3:$G$15,$G$3:$G$15=$N66))&gt;=2,
    _xlfn.MAXIFS($F$3:$F$15,$G$3:$G$15,$N66)&gt;=AW$51, _xlfn.MINIFS($F$3:$F$15,$G$3:$G$15,$N66)&lt;=AW$51),2,
OR(COUNT(_xlfn._xlws.FILTER($F$16:$F$23,($F$16:$F$23=AW$51)*($G$16:$G$23=$N66)))=1,
        ISODD(COUNT(_xlfn._xlws.SORT(_xlfn._xlws.FILTER($G$16:$G$23,($F$16:$F$23=AW$51)*($G$16:$G$23&lt;=$N66)))))),3,
OR(COUNT(_xlfn._xlws.FILTER($F$16:$F$23,($F$16:$F$23=AW$51)*($G$16:$G$23=$N66)))=1,
        ISODD(COUNT(_xlfn._xlws.SORT(_xlfn._xlws.FILTER($F$16:$F$23,($G$16:$G$23=$N66)*($F$16:$F$23&lt;=AW$51)))))),4),
_xlpm.Fundo,$L$8,
_xlpm.Ax,_xlfn.XLOOKUP(TRUE,($O18:AV18&lt;&gt;""),$O$3:AV$3,_xlpm.Fundo,,-1),
_xlpm.Bx,_xlfn.XLOOKUP(TRUE,($AZ18:BC18&lt;&gt;""),$AZ$3:BC$3,_xlpm.Fundo,,1),
_xlpm.Cx,_xlfn.XLOOKUP(TRUE,($O18:AV18&lt;&gt;""),$O18:AV18,_xlpm.Fundo,,-1),
_xlpm.Dx,_xlfn.XLOOKUP(TRUE,($AZ18:BC18&lt;&gt;""),$AZ18:BC18,_xlpm.Fundo,,1),
_xlpm.Xx,AW$3, _xlpm.Yx,PRODUCT(SUM(_xlpm.Dx,-_xlpm.Cx),1/SUM(_xlpm.Bx,-_xlpm.Ax))*SUM(_xlpm.Xx,-_xlpm.Ax)+_xlpm.Cx,
_xlpm.Ay,_xlfn.XLOOKUP(TRUE,(AW$4:AW17&lt;&gt;""),$N$4:$N17,_xlpm.Fundo,,-1),
_xlpm.By,_xlfn.XLOOKUP(TRUE,(AW19:AW$47&lt;&gt;""),$N19:$N$47,_xlpm.Fundo,,1),
_xlpm.Cy,_xlfn.XLOOKUP(TRUE,(AW$4:AW17&lt;&gt;""),AW$4:AW17,_xlpm.Fundo,,-1),
_xlpm.Dy,_xlfn.XLOOKUP(TRUE,(AW19:AW$47&lt;&gt;""),AW19:AW$47,_xlpm.Fundo,,1),
_xlpm.Xy,$N18, _xlpm.Yy,PRODUCT(SUM(_xlpm.Dy,-_xlpm.Cy),1/SUM(_xlpm.By,-_xlpm.Ay))*SUM(_xlpm.Xy,-_xlpm.Ay)+_xlpm.Cy,
_xlfn.IFS(IFERROR(ISODD(_xlpm.Borda),FALSE),_xlpm.Yy,
       IFERROR(ISEVEN(_xlpm.Borda),     FALSE),_xlpm.Yx,
      TRUE,"")))</f>
        <v>-9</v>
      </c>
      <c r="AX66" s="98"/>
      <c r="AY66" s="98"/>
      <c r="AZ66" s="77"/>
      <c r="BA66" s="77"/>
      <c r="BB66" s="77"/>
      <c r="BC66" s="77"/>
      <c r="BD66" s="77"/>
      <c r="BE66" s="77"/>
      <c r="BF66" s="77"/>
      <c r="BG66" s="77"/>
      <c r="BH66" s="77"/>
    </row>
    <row r="67" spans="2:60" ht="20.100000000000001" customHeight="1" x14ac:dyDescent="0.3">
      <c r="B67" s="14" t="s">
        <v>530</v>
      </c>
      <c r="C67" s="17">
        <f t="shared" si="1"/>
        <v>42.9754</v>
      </c>
      <c r="D67" s="18">
        <f t="shared" si="1"/>
        <v>109.82089999999999</v>
      </c>
      <c r="E67" s="64">
        <f t="shared" si="1"/>
        <v>-9</v>
      </c>
      <c r="F67" s="17">
        <f t="shared" si="2"/>
        <v>-0.05</v>
      </c>
      <c r="G67" s="18">
        <f t="shared" si="3"/>
        <v>4.7699999999999996</v>
      </c>
      <c r="H67" s="19">
        <f t="shared" si="4"/>
        <v>-9</v>
      </c>
      <c r="I67" s="8" t="str" cm="1">
        <f t="array" ref="I67">_xlfn.CONCAT(ROUND(F67:H67,2)&amp;", ")</f>
        <v xml:space="preserve">-0.05, 4.77, -9, </v>
      </c>
      <c r="J67" s="8"/>
      <c r="L67"/>
      <c r="N67" s="31">
        <v>9.9</v>
      </c>
      <c r="O67" s="15"/>
      <c r="P67" s="120" cm="1">
        <f t="array" ref="P67">IF(P19&lt;&gt;"",P19,
_xlfn.LET(_xlpm.Borda,
_xlfn.IFS(
AND(COUNT(_xlfn._xlws.FILTER($F$3:$F$15,$F$3:$F$15=P$51))&gt;=2,
    _xlfn.MAXIFS($G$3:$G$15,$F$3:$F$15,P$51)&gt;=$N67, _xlfn.MINIFS($G$3:$G$15,$F$3:$F$15,P$51)&lt;=$N67),1,
AND(COUNT(_xlfn._xlws.FILTER($G$3:$G$15,$G$3:$G$15=$N67))&gt;=2,
    _xlfn.MAXIFS($F$3:$F$15,$G$3:$G$15,$N67)&gt;=P$51, _xlfn.MINIFS($F$3:$F$15,$G$3:$G$15,$N67)&lt;=P$51),2,
OR(COUNT(_xlfn._xlws.FILTER($F$16:$F$23,($F$16:$F$23=P$51)*($G$16:$G$23=$N67)))=1,
        ISODD(COUNT(_xlfn._xlws.SORT(_xlfn._xlws.FILTER($G$16:$G$23,($F$16:$F$23=P$51)*($G$16:$G$23&lt;=$N67)))))),3,
OR(COUNT(_xlfn._xlws.FILTER($F$16:$F$23,($F$16:$F$23=P$51)*($G$16:$G$23=$N67)))=1,
        ISODD(COUNT(_xlfn._xlws.SORT(_xlfn._xlws.FILTER($F$16:$F$23,($G$16:$G$23=$N67)*($F$16:$F$23&lt;=P$51)))))),4),
_xlpm.Fundo,$L$8,
_xlpm.Ax,_xlfn.XLOOKUP(TRUE,($O19:O19&lt;&gt;""),$O$3:O$3,_xlpm.Fundo,,-1),
_xlpm.Bx,_xlfn.XLOOKUP(TRUE,(Q19:$AZ19&lt;&gt;""),Q$3:$AZ$3,_xlpm.Fundo,,1),
_xlpm.Cx,_xlfn.XLOOKUP(TRUE,($O19:O19&lt;&gt;""),$O19:O19,_xlpm.Fundo,,-1),
_xlpm.Dx,_xlfn.XLOOKUP(TRUE,(Q19:$AZ19&lt;&gt;""),Q19:$AZ19,_xlpm.Fundo,,1),
_xlpm.Xx,P$3, _xlpm.Yx,PRODUCT(SUM(_xlpm.Dx,-_xlpm.Cx),1/SUM(_xlpm.Bx,-_xlpm.Ax))*SUM(_xlpm.Xx,-_xlpm.Ax)+_xlpm.Cx,
_xlpm.Ay,_xlfn.XLOOKUP(TRUE,(P$4:P18&lt;&gt;""),$N$4:$N18,_xlpm.Fundo,,-1),
_xlpm.By,_xlfn.XLOOKUP(TRUE,(P20:P$47&lt;&gt;""),$N20:$N$47,_xlpm.Fundo,,1),
_xlpm.Cy,_xlfn.XLOOKUP(TRUE,(P$4:P18&lt;&gt;""),P$4:P18,_xlpm.Fundo,,-1),
_xlpm.Dy,_xlfn.XLOOKUP(TRUE,(P20:P$47&lt;&gt;""),P20:P$47,_xlpm.Fundo,,1),
_xlpm.Xy,$N19, _xlpm.Yy,PRODUCT(SUM(_xlpm.Dy,-_xlpm.Cy),1/SUM(_xlpm.By,-_xlpm.Ay))*SUM(_xlpm.Xy,-_xlpm.Ay)+_xlpm.Cy,
_xlfn.IFS(IFERROR(ISODD(_xlpm.Borda),FALSE),_xlpm.Yy,
       IFERROR(ISEVEN(_xlpm.Borda),     FALSE),_xlpm.Yx,
      TRUE,"")))</f>
        <v>-9</v>
      </c>
      <c r="Q67" s="120" cm="1">
        <f t="array" ref="Q67">IF(Q19&lt;&gt;"",Q19,
_xlfn.LET(_xlpm.Borda,
_xlfn.IFS(
AND(COUNT(_xlfn._xlws.FILTER($F$3:$F$15,$F$3:$F$15=Q$51))&gt;=2,
    _xlfn.MAXIFS($G$3:$G$15,$F$3:$F$15,Q$51)&gt;=$N67, _xlfn.MINIFS($G$3:$G$15,$F$3:$F$15,Q$51)&lt;=$N67),1,
AND(COUNT(_xlfn._xlws.FILTER($G$3:$G$15,$G$3:$G$15=$N67))&gt;=2,
    _xlfn.MAXIFS($F$3:$F$15,$G$3:$G$15,$N67)&gt;=Q$51, _xlfn.MINIFS($F$3:$F$15,$G$3:$G$15,$N67)&lt;=Q$51),2,
OR(COUNT(_xlfn._xlws.FILTER($F$16:$F$23,($F$16:$F$23=Q$51)*($G$16:$G$23=$N67)))=1,
        ISODD(COUNT(_xlfn._xlws.SORT(_xlfn._xlws.FILTER($G$16:$G$23,($F$16:$F$23=Q$51)*($G$16:$G$23&lt;=$N67)))))),3,
OR(COUNT(_xlfn._xlws.FILTER($F$16:$F$23,($F$16:$F$23=Q$51)*($G$16:$G$23=$N67)))=1,
        ISODD(COUNT(_xlfn._xlws.SORT(_xlfn._xlws.FILTER($F$16:$F$23,($G$16:$G$23=$N67)*($F$16:$F$23&lt;=Q$51)))))),4),
_xlpm.Fundo,$L$8,
_xlpm.Ax,_xlfn.XLOOKUP(TRUE,($O19:P19&lt;&gt;""),$O$3:P$3,_xlpm.Fundo,,-1),
_xlpm.Bx,_xlfn.XLOOKUP(TRUE,(R19:$AZ19&lt;&gt;""),R$3:$AZ$3,_xlpm.Fundo,,1),
_xlpm.Cx,_xlfn.XLOOKUP(TRUE,($O19:P19&lt;&gt;""),$O19:P19,_xlpm.Fundo,,-1),
_xlpm.Dx,_xlfn.XLOOKUP(TRUE,(R19:$AZ19&lt;&gt;""),R19:$AZ19,_xlpm.Fundo,,1),
_xlpm.Xx,Q$3, _xlpm.Yx,PRODUCT(SUM(_xlpm.Dx,-_xlpm.Cx),1/SUM(_xlpm.Bx,-_xlpm.Ax))*SUM(_xlpm.Xx,-_xlpm.Ax)+_xlpm.Cx,
_xlpm.Ay,_xlfn.XLOOKUP(TRUE,(Q$4:Q18&lt;&gt;""),$N$4:$N18,_xlpm.Fundo,,-1),
_xlpm.By,_xlfn.XLOOKUP(TRUE,(Q20:Q$47&lt;&gt;""),$N20:$N$47,_xlpm.Fundo,,1),
_xlpm.Cy,_xlfn.XLOOKUP(TRUE,(Q$4:Q18&lt;&gt;""),Q$4:Q18,_xlpm.Fundo,,-1),
_xlpm.Dy,_xlfn.XLOOKUP(TRUE,(Q20:Q$47&lt;&gt;""),Q20:Q$47,_xlpm.Fundo,,1),
_xlpm.Xy,$N19, _xlpm.Yy,PRODUCT(SUM(_xlpm.Dy,-_xlpm.Cy),1/SUM(_xlpm.By,-_xlpm.Ay))*SUM(_xlpm.Xy,-_xlpm.Ay)+_xlpm.Cy,
_xlfn.IFS(IFERROR(ISODD(_xlpm.Borda),FALSE),_xlpm.Yy,
       IFERROR(ISEVEN(_xlpm.Borda),     FALSE),_xlpm.Yx,
      TRUE,"")))</f>
        <v>-9</v>
      </c>
      <c r="R67" s="120" cm="1">
        <f t="array" ref="R67">IF(R19&lt;&gt;"",R19,
_xlfn.LET(_xlpm.Borda,
_xlfn.IFS(
AND(COUNT(_xlfn._xlws.FILTER($F$3:$F$15,$F$3:$F$15=R$51))&gt;=2,
    _xlfn.MAXIFS($G$3:$G$15,$F$3:$F$15,R$51)&gt;=$N67, _xlfn.MINIFS($G$3:$G$15,$F$3:$F$15,R$51)&lt;=$N67),1,
AND(COUNT(_xlfn._xlws.FILTER($G$3:$G$15,$G$3:$G$15=$N67))&gt;=2,
    _xlfn.MAXIFS($F$3:$F$15,$G$3:$G$15,$N67)&gt;=R$51, _xlfn.MINIFS($F$3:$F$15,$G$3:$G$15,$N67)&lt;=R$51),2,
OR(COUNT(_xlfn._xlws.FILTER($F$16:$F$23,($F$16:$F$23=R$51)*($G$16:$G$23=$N67)))=1,
        ISODD(COUNT(_xlfn._xlws.SORT(_xlfn._xlws.FILTER($G$16:$G$23,($F$16:$F$23=R$51)*($G$16:$G$23&lt;=$N67)))))),3,
OR(COUNT(_xlfn._xlws.FILTER($F$16:$F$23,($F$16:$F$23=R$51)*($G$16:$G$23=$N67)))=1,
        ISODD(COUNT(_xlfn._xlws.SORT(_xlfn._xlws.FILTER($F$16:$F$23,($G$16:$G$23=$N67)*($F$16:$F$23&lt;=R$51)))))),4),
_xlpm.Fundo,$L$8,
_xlpm.Ax,_xlfn.XLOOKUP(TRUE,($O19:Q19&lt;&gt;""),$O$3:Q$3,_xlpm.Fundo,,-1),
_xlpm.Bx,_xlfn.XLOOKUP(TRUE,(S19:$AZ19&lt;&gt;""),S$3:$AZ$3,_xlpm.Fundo,,1),
_xlpm.Cx,_xlfn.XLOOKUP(TRUE,($O19:Q19&lt;&gt;""),$O19:Q19,_xlpm.Fundo,,-1),
_xlpm.Dx,_xlfn.XLOOKUP(TRUE,(S19:$AZ19&lt;&gt;""),S19:$AZ19,_xlpm.Fundo,,1),
_xlpm.Xx,R$3, _xlpm.Yx,PRODUCT(SUM(_xlpm.Dx,-_xlpm.Cx),1/SUM(_xlpm.Bx,-_xlpm.Ax))*SUM(_xlpm.Xx,-_xlpm.Ax)+_xlpm.Cx,
_xlpm.Ay,_xlfn.XLOOKUP(TRUE,(R$4:R18&lt;&gt;""),$N$4:$N18,_xlpm.Fundo,,-1),
_xlpm.By,_xlfn.XLOOKUP(TRUE,(R20:R$47&lt;&gt;""),$N20:$N$47,_xlpm.Fundo,,1),
_xlpm.Cy,_xlfn.XLOOKUP(TRUE,(R$4:R18&lt;&gt;""),R$4:R18,_xlpm.Fundo,,-1),
_xlpm.Dy,_xlfn.XLOOKUP(TRUE,(R20:R$47&lt;&gt;""),R20:R$47,_xlpm.Fundo,,1),
_xlpm.Xy,$N19, _xlpm.Yy,PRODUCT(SUM(_xlpm.Dy,-_xlpm.Cy),1/SUM(_xlpm.By,-_xlpm.Ay))*SUM(_xlpm.Xy,-_xlpm.Ay)+_xlpm.Cy,
_xlfn.IFS(IFERROR(ISODD(_xlpm.Borda),FALSE),_xlpm.Yy,
       IFERROR(ISEVEN(_xlpm.Borda),     FALSE),_xlpm.Yx,
      TRUE,"")))</f>
        <v>0</v>
      </c>
      <c r="S67" s="120" t="str" cm="1">
        <f t="array" ref="S67">IF(S19&lt;&gt;"",S19,
_xlfn.LET(_xlpm.Borda,
_xlfn.IFS(
AND(COUNT(_xlfn._xlws.FILTER($F$3:$F$15,$F$3:$F$15=S$51))&gt;=2,
    _xlfn.MAXIFS($G$3:$G$15,$F$3:$F$15,S$51)&gt;=$N67, _xlfn.MINIFS($G$3:$G$15,$F$3:$F$15,S$51)&lt;=$N67),1,
AND(COUNT(_xlfn._xlws.FILTER($G$3:$G$15,$G$3:$G$15=$N67))&gt;=2,
    _xlfn.MAXIFS($F$3:$F$15,$G$3:$G$15,$N67)&gt;=S$51, _xlfn.MINIFS($F$3:$F$15,$G$3:$G$15,$N67)&lt;=S$51),2,
OR(COUNT(_xlfn._xlws.FILTER($F$16:$F$23,($F$16:$F$23=S$51)*($G$16:$G$23=$N67)))=1,
        ISODD(COUNT(_xlfn._xlws.SORT(_xlfn._xlws.FILTER($G$16:$G$23,($F$16:$F$23=S$51)*($G$16:$G$23&lt;=$N67)))))),3,
OR(COUNT(_xlfn._xlws.FILTER($F$16:$F$23,($F$16:$F$23=S$51)*($G$16:$G$23=$N67)))=1,
        ISODD(COUNT(_xlfn._xlws.SORT(_xlfn._xlws.FILTER($F$16:$F$23,($G$16:$G$23=$N67)*($F$16:$F$23&lt;=S$51)))))),4),
_xlpm.Fundo,$L$8,
_xlpm.Ax,_xlfn.XLOOKUP(TRUE,($O19:R19&lt;&gt;""),$O$3:R$3,_xlpm.Fundo,,-1),
_xlpm.Bx,_xlfn.XLOOKUP(TRUE,(T19:$AZ19&lt;&gt;""),T$3:$AZ$3,_xlpm.Fundo,,1),
_xlpm.Cx,_xlfn.XLOOKUP(TRUE,($O19:R19&lt;&gt;""),$O19:R19,_xlpm.Fundo,,-1),
_xlpm.Dx,_xlfn.XLOOKUP(TRUE,(T19:$AZ19&lt;&gt;""),T19:$AZ19,_xlpm.Fundo,,1),
_xlpm.Xx,S$3, _xlpm.Yx,PRODUCT(SUM(_xlpm.Dx,-_xlpm.Cx),1/SUM(_xlpm.Bx,-_xlpm.Ax))*SUM(_xlpm.Xx,-_xlpm.Ax)+_xlpm.Cx,
_xlpm.Ay,_xlfn.XLOOKUP(TRUE,(S$4:S18&lt;&gt;""),$N$4:$N18,_xlpm.Fundo,,-1),
_xlpm.By,_xlfn.XLOOKUP(TRUE,(S20:S$47&lt;&gt;""),$N20:$N$47,_xlpm.Fundo,,1),
_xlpm.Cy,_xlfn.XLOOKUP(TRUE,(S$4:S18&lt;&gt;""),S$4:S18,_xlpm.Fundo,,-1),
_xlpm.Dy,_xlfn.XLOOKUP(TRUE,(S20:S$47&lt;&gt;""),S20:S$47,_xlpm.Fundo,,1),
_xlpm.Xy,$N19, _xlpm.Yy,PRODUCT(SUM(_xlpm.Dy,-_xlpm.Cy),1/SUM(_xlpm.By,-_xlpm.Ay))*SUM(_xlpm.Xy,-_xlpm.Ay)+_xlpm.Cy,
_xlfn.IFS(IFERROR(ISODD(_xlpm.Borda),FALSE),_xlpm.Yy,
       IFERROR(ISEVEN(_xlpm.Borda),     FALSE),_xlpm.Yx,
      TRUE,"")))</f>
        <v/>
      </c>
      <c r="T67" s="120" cm="1">
        <f t="array" ref="T67">IF(T19&lt;&gt;"",T19,
_xlfn.LET(_xlpm.Borda,
_xlfn.IFS(
AND(COUNT(_xlfn._xlws.FILTER($F$3:$F$15,$F$3:$F$15=T$51))&gt;=2,
    _xlfn.MAXIFS($G$3:$G$15,$F$3:$F$15,T$51)&gt;=$N67, _xlfn.MINIFS($G$3:$G$15,$F$3:$F$15,T$51)&lt;=$N67),1,
AND(COUNT(_xlfn._xlws.FILTER($G$3:$G$15,$G$3:$G$15=$N67))&gt;=2,
    _xlfn.MAXIFS($F$3:$F$15,$G$3:$G$15,$N67)&gt;=T$51, _xlfn.MINIFS($F$3:$F$15,$G$3:$G$15,$N67)&lt;=T$51),2,
OR(COUNT(_xlfn._xlws.FILTER($F$16:$F$23,($F$16:$F$23=T$51)*($G$16:$G$23=$N67)))=1,
        ISODD(COUNT(_xlfn._xlws.SORT(_xlfn._xlws.FILTER($G$16:$G$23,($F$16:$F$23=T$51)*($G$16:$G$23&lt;=$N67)))))),3,
OR(COUNT(_xlfn._xlws.FILTER($F$16:$F$23,($F$16:$F$23=T$51)*($G$16:$G$23=$N67)))=1,
        ISODD(COUNT(_xlfn._xlws.SORT(_xlfn._xlws.FILTER($F$16:$F$23,($G$16:$G$23=$N67)*($F$16:$F$23&lt;=T$51)))))),4),
_xlpm.Fundo,$L$8,
_xlpm.Ax,_xlfn.XLOOKUP(TRUE,($O19:S19&lt;&gt;""),$O$3:S$3,_xlpm.Fundo,,-1),
_xlpm.Bx,_xlfn.XLOOKUP(TRUE,(U19:$AZ19&lt;&gt;""),U$3:$AZ$3,_xlpm.Fundo,,1),
_xlpm.Cx,_xlfn.XLOOKUP(TRUE,($O19:S19&lt;&gt;""),$O19:S19,_xlpm.Fundo,,-1),
_xlpm.Dx,_xlfn.XLOOKUP(TRUE,(U19:$AZ19&lt;&gt;""),U19:$AZ19,_xlpm.Fundo,,1),
_xlpm.Xx,T$3, _xlpm.Yx,PRODUCT(SUM(_xlpm.Dx,-_xlpm.Cx),1/SUM(_xlpm.Bx,-_xlpm.Ax))*SUM(_xlpm.Xx,-_xlpm.Ax)+_xlpm.Cx,
_xlpm.Ay,_xlfn.XLOOKUP(TRUE,(T$4:T18&lt;&gt;""),$N$4:$N18,_xlpm.Fundo,,-1),
_xlpm.By,_xlfn.XLOOKUP(TRUE,(T20:T$47&lt;&gt;""),$N20:$N$47,_xlpm.Fundo,,1),
_xlpm.Cy,_xlfn.XLOOKUP(TRUE,(T$4:T18&lt;&gt;""),T$4:T18,_xlpm.Fundo,,-1),
_xlpm.Dy,_xlfn.XLOOKUP(TRUE,(T20:T$47&lt;&gt;""),T20:T$47,_xlpm.Fundo,,1),
_xlpm.Xy,$N19, _xlpm.Yy,PRODUCT(SUM(_xlpm.Dy,-_xlpm.Cy),1/SUM(_xlpm.By,-_xlpm.Ay))*SUM(_xlpm.Xy,-_xlpm.Ay)+_xlpm.Cy,
_xlfn.IFS(IFERROR(ISODD(_xlpm.Borda),FALSE),_xlpm.Yy,
       IFERROR(ISEVEN(_xlpm.Borda),     FALSE),_xlpm.Yx,
      TRUE,"")))</f>
        <v>0.4</v>
      </c>
      <c r="U67" s="120" t="str" cm="1">
        <f t="array" ref="U67">IF(U19&lt;&gt;"",U19,
_xlfn.LET(_xlpm.Borda,
_xlfn.IFS(
AND(COUNT(_xlfn._xlws.FILTER($F$3:$F$15,$F$3:$F$15=U$51))&gt;=2,
    _xlfn.MAXIFS($G$3:$G$15,$F$3:$F$15,U$51)&gt;=$N67, _xlfn.MINIFS($G$3:$G$15,$F$3:$F$15,U$51)&lt;=$N67),1,
AND(COUNT(_xlfn._xlws.FILTER($G$3:$G$15,$G$3:$G$15=$N67))&gt;=2,
    _xlfn.MAXIFS($F$3:$F$15,$G$3:$G$15,$N67)&gt;=U$51, _xlfn.MINIFS($F$3:$F$15,$G$3:$G$15,$N67)&lt;=U$51),2,
OR(COUNT(_xlfn._xlws.FILTER($F$16:$F$23,($F$16:$F$23=U$51)*($G$16:$G$23=$N67)))=1,
        ISODD(COUNT(_xlfn._xlws.SORT(_xlfn._xlws.FILTER($G$16:$G$23,($F$16:$F$23=U$51)*($G$16:$G$23&lt;=$N67)))))),3,
OR(COUNT(_xlfn._xlws.FILTER($F$16:$F$23,($F$16:$F$23=U$51)*($G$16:$G$23=$N67)))=1,
        ISODD(COUNT(_xlfn._xlws.SORT(_xlfn._xlws.FILTER($F$16:$F$23,($G$16:$G$23=$N67)*($F$16:$F$23&lt;=U$51)))))),4),
_xlpm.Fundo,$L$8,
_xlpm.Ax,_xlfn.XLOOKUP(TRUE,($O19:T19&lt;&gt;""),$O$3:T$3,_xlpm.Fundo,,-1),
_xlpm.Bx,_xlfn.XLOOKUP(TRUE,(V19:$AZ19&lt;&gt;""),V$3:$AZ$3,_xlpm.Fundo,,1),
_xlpm.Cx,_xlfn.XLOOKUP(TRUE,($O19:T19&lt;&gt;""),$O19:T19,_xlpm.Fundo,,-1),
_xlpm.Dx,_xlfn.XLOOKUP(TRUE,(V19:$AZ19&lt;&gt;""),V19:$AZ19,_xlpm.Fundo,,1),
_xlpm.Xx,U$3, _xlpm.Yx,PRODUCT(SUM(_xlpm.Dx,-_xlpm.Cx),1/SUM(_xlpm.Bx,-_xlpm.Ax))*SUM(_xlpm.Xx,-_xlpm.Ax)+_xlpm.Cx,
_xlpm.Ay,_xlfn.XLOOKUP(TRUE,(U$4:U18&lt;&gt;""),$N$4:$N18,_xlpm.Fundo,,-1),
_xlpm.By,_xlfn.XLOOKUP(TRUE,(U20:U$47&lt;&gt;""),$N20:$N$47,_xlpm.Fundo,,1),
_xlpm.Cy,_xlfn.XLOOKUP(TRUE,(U$4:U18&lt;&gt;""),U$4:U18,_xlpm.Fundo,,-1),
_xlpm.Dy,_xlfn.XLOOKUP(TRUE,(U20:U$47&lt;&gt;""),U20:U$47,_xlpm.Fundo,,1),
_xlpm.Xy,$N19, _xlpm.Yy,PRODUCT(SUM(_xlpm.Dy,-_xlpm.Cy),1/SUM(_xlpm.By,-_xlpm.Ay))*SUM(_xlpm.Xy,-_xlpm.Ay)+_xlpm.Cy,
_xlfn.IFS(IFERROR(ISODD(_xlpm.Borda),FALSE),_xlpm.Yy,
       IFERROR(ISEVEN(_xlpm.Borda),     FALSE),_xlpm.Yx,
      TRUE,"")))</f>
        <v/>
      </c>
      <c r="V67" s="120" t="str" cm="1">
        <f t="array" ref="V67">IF(V19&lt;&gt;"",V19,
_xlfn.LET(_xlpm.Borda,
_xlfn.IFS(
AND(COUNT(_xlfn._xlws.FILTER($F$3:$F$15,$F$3:$F$15=V$51))&gt;=2,
    _xlfn.MAXIFS($G$3:$G$15,$F$3:$F$15,V$51)&gt;=$N67, _xlfn.MINIFS($G$3:$G$15,$F$3:$F$15,V$51)&lt;=$N67),1,
AND(COUNT(_xlfn._xlws.FILTER($G$3:$G$15,$G$3:$G$15=$N67))&gt;=2,
    _xlfn.MAXIFS($F$3:$F$15,$G$3:$G$15,$N67)&gt;=V$51, _xlfn.MINIFS($F$3:$F$15,$G$3:$G$15,$N67)&lt;=V$51),2,
OR(COUNT(_xlfn._xlws.FILTER($F$16:$F$23,($F$16:$F$23=V$51)*($G$16:$G$23=$N67)))=1,
        ISODD(COUNT(_xlfn._xlws.SORT(_xlfn._xlws.FILTER($G$16:$G$23,($F$16:$F$23=V$51)*($G$16:$G$23&lt;=$N67)))))),3,
OR(COUNT(_xlfn._xlws.FILTER($F$16:$F$23,($F$16:$F$23=V$51)*($G$16:$G$23=$N67)))=1,
        ISODD(COUNT(_xlfn._xlws.SORT(_xlfn._xlws.FILTER($F$16:$F$23,($G$16:$G$23=$N67)*($F$16:$F$23&lt;=V$51)))))),4),
_xlpm.Fundo,$L$8,
_xlpm.Ax,_xlfn.XLOOKUP(TRUE,($O19:U19&lt;&gt;""),$O$3:U$3,_xlpm.Fundo,,-1),
_xlpm.Bx,_xlfn.XLOOKUP(TRUE,(W19:$AZ19&lt;&gt;""),W$3:$AZ$3,_xlpm.Fundo,,1),
_xlpm.Cx,_xlfn.XLOOKUP(TRUE,($O19:U19&lt;&gt;""),$O19:U19,_xlpm.Fundo,,-1),
_xlpm.Dx,_xlfn.XLOOKUP(TRUE,(W19:$AZ19&lt;&gt;""),W19:$AZ19,_xlpm.Fundo,,1),
_xlpm.Xx,V$3, _xlpm.Yx,PRODUCT(SUM(_xlpm.Dx,-_xlpm.Cx),1/SUM(_xlpm.Bx,-_xlpm.Ax))*SUM(_xlpm.Xx,-_xlpm.Ax)+_xlpm.Cx,
_xlpm.Ay,_xlfn.XLOOKUP(TRUE,(V$4:V18&lt;&gt;""),$N$4:$N18,_xlpm.Fundo,,-1),
_xlpm.By,_xlfn.XLOOKUP(TRUE,(V20:V$47&lt;&gt;""),$N20:$N$47,_xlpm.Fundo,,1),
_xlpm.Cy,_xlfn.XLOOKUP(TRUE,(V$4:V18&lt;&gt;""),V$4:V18,_xlpm.Fundo,,-1),
_xlpm.Dy,_xlfn.XLOOKUP(TRUE,(V20:V$47&lt;&gt;""),V20:V$47,_xlpm.Fundo,,1),
_xlpm.Xy,$N19, _xlpm.Yy,PRODUCT(SUM(_xlpm.Dy,-_xlpm.Cy),1/SUM(_xlpm.By,-_xlpm.Ay))*SUM(_xlpm.Xy,-_xlpm.Ay)+_xlpm.Cy,
_xlfn.IFS(IFERROR(ISODD(_xlpm.Borda),FALSE),_xlpm.Yy,
       IFERROR(ISEVEN(_xlpm.Borda),     FALSE),_xlpm.Yx,
      TRUE,"")))</f>
        <v/>
      </c>
      <c r="W67" s="120" t="str" cm="1">
        <f t="array" ref="W67">IF(W19&lt;&gt;"",W19,
_xlfn.LET(_xlpm.Borda,
_xlfn.IFS(
AND(COUNT(_xlfn._xlws.FILTER($F$3:$F$15,$F$3:$F$15=W$51))&gt;=2,
    _xlfn.MAXIFS($G$3:$G$15,$F$3:$F$15,W$51)&gt;=$N67, _xlfn.MINIFS($G$3:$G$15,$F$3:$F$15,W$51)&lt;=$N67),1,
AND(COUNT(_xlfn._xlws.FILTER($G$3:$G$15,$G$3:$G$15=$N67))&gt;=2,
    _xlfn.MAXIFS($F$3:$F$15,$G$3:$G$15,$N67)&gt;=W$51, _xlfn.MINIFS($F$3:$F$15,$G$3:$G$15,$N67)&lt;=W$51),2,
OR(COUNT(_xlfn._xlws.FILTER($F$16:$F$23,($F$16:$F$23=W$51)*($G$16:$G$23=$N67)))=1,
        ISODD(COUNT(_xlfn._xlws.SORT(_xlfn._xlws.FILTER($G$16:$G$23,($F$16:$F$23=W$51)*($G$16:$G$23&lt;=$N67)))))),3,
OR(COUNT(_xlfn._xlws.FILTER($F$16:$F$23,($F$16:$F$23=W$51)*($G$16:$G$23=$N67)))=1,
        ISODD(COUNT(_xlfn._xlws.SORT(_xlfn._xlws.FILTER($F$16:$F$23,($G$16:$G$23=$N67)*($F$16:$F$23&lt;=W$51)))))),4),
_xlpm.Fundo,$L$8,
_xlpm.Ax,_xlfn.XLOOKUP(TRUE,($O19:V19&lt;&gt;""),$O$3:V$3,_xlpm.Fundo,,-1),
_xlpm.Bx,_xlfn.XLOOKUP(TRUE,(X19:$AZ19&lt;&gt;""),X$3:$AZ$3,_xlpm.Fundo,,1),
_xlpm.Cx,_xlfn.XLOOKUP(TRUE,($O19:V19&lt;&gt;""),$O19:V19,_xlpm.Fundo,,-1),
_xlpm.Dx,_xlfn.XLOOKUP(TRUE,(X19:$AZ19&lt;&gt;""),X19:$AZ19,_xlpm.Fundo,,1),
_xlpm.Xx,W$3, _xlpm.Yx,PRODUCT(SUM(_xlpm.Dx,-_xlpm.Cx),1/SUM(_xlpm.Bx,-_xlpm.Ax))*SUM(_xlpm.Xx,-_xlpm.Ax)+_xlpm.Cx,
_xlpm.Ay,_xlfn.XLOOKUP(TRUE,(W$4:W18&lt;&gt;""),$N$4:$N18,_xlpm.Fundo,,-1),
_xlpm.By,_xlfn.XLOOKUP(TRUE,(W20:W$47&lt;&gt;""),$N20:$N$47,_xlpm.Fundo,,1),
_xlpm.Cy,_xlfn.XLOOKUP(TRUE,(W$4:W18&lt;&gt;""),W$4:W18,_xlpm.Fundo,,-1),
_xlpm.Dy,_xlfn.XLOOKUP(TRUE,(W20:W$47&lt;&gt;""),W20:W$47,_xlpm.Fundo,,1),
_xlpm.Xy,$N19, _xlpm.Yy,PRODUCT(SUM(_xlpm.Dy,-_xlpm.Cy),1/SUM(_xlpm.By,-_xlpm.Ay))*SUM(_xlpm.Xy,-_xlpm.Ay)+_xlpm.Cy,
_xlfn.IFS(IFERROR(ISODD(_xlpm.Borda),FALSE),_xlpm.Yy,
       IFERROR(ISEVEN(_xlpm.Borda),     FALSE),_xlpm.Yx,
      TRUE,"")))</f>
        <v/>
      </c>
      <c r="X67" s="120" cm="1">
        <f t="array" ref="X67">IF(X19&lt;&gt;"",X19,
_xlfn.LET(_xlpm.Borda,
_xlfn.IFS(
AND(COUNT(_xlfn._xlws.FILTER($F$3:$F$15,$F$3:$F$15=X$51))&gt;=2,
    _xlfn.MAXIFS($G$3:$G$15,$F$3:$F$15,X$51)&gt;=$N67, _xlfn.MINIFS($G$3:$G$15,$F$3:$F$15,X$51)&lt;=$N67),1,
AND(COUNT(_xlfn._xlws.FILTER($G$3:$G$15,$G$3:$G$15=$N67))&gt;=2,
    _xlfn.MAXIFS($F$3:$F$15,$G$3:$G$15,$N67)&gt;=X$51, _xlfn.MINIFS($F$3:$F$15,$G$3:$G$15,$N67)&lt;=X$51),2,
OR(COUNT(_xlfn._xlws.FILTER($F$16:$F$23,($F$16:$F$23=X$51)*($G$16:$G$23=$N67)))=1,
        ISODD(COUNT(_xlfn._xlws.SORT(_xlfn._xlws.FILTER($G$16:$G$23,($F$16:$F$23=X$51)*($G$16:$G$23&lt;=$N67)))))),3,
OR(COUNT(_xlfn._xlws.FILTER($F$16:$F$23,($F$16:$F$23=X$51)*($G$16:$G$23=$N67)))=1,
        ISODD(COUNT(_xlfn._xlws.SORT(_xlfn._xlws.FILTER($F$16:$F$23,($G$16:$G$23=$N67)*($F$16:$F$23&lt;=X$51)))))),4),
_xlpm.Fundo,$L$8,
_xlpm.Ax,_xlfn.XLOOKUP(TRUE,($O19:W19&lt;&gt;""),$O$3:W$3,_xlpm.Fundo,,-1),
_xlpm.Bx,_xlfn.XLOOKUP(TRUE,(Y19:$AZ19&lt;&gt;""),Y$3:$AZ$3,_xlpm.Fundo,,1),
_xlpm.Cx,_xlfn.XLOOKUP(TRUE,($O19:W19&lt;&gt;""),$O19:W19,_xlpm.Fundo,,-1),
_xlpm.Dx,_xlfn.XLOOKUP(TRUE,(Y19:$AZ19&lt;&gt;""),Y19:$AZ19,_xlpm.Fundo,,1),
_xlpm.Xx,X$3, _xlpm.Yx,PRODUCT(SUM(_xlpm.Dx,-_xlpm.Cx),1/SUM(_xlpm.Bx,-_xlpm.Ax))*SUM(_xlpm.Xx,-_xlpm.Ax)+_xlpm.Cx,
_xlpm.Ay,_xlfn.XLOOKUP(TRUE,(X$4:X18&lt;&gt;""),$N$4:$N18,_xlpm.Fundo,,-1),
_xlpm.By,_xlfn.XLOOKUP(TRUE,(X20:X$47&lt;&gt;""),$N20:$N$47,_xlpm.Fundo,,1),
_xlpm.Cy,_xlfn.XLOOKUP(TRUE,(X$4:X18&lt;&gt;""),X$4:X18,_xlpm.Fundo,,-1),
_xlpm.Dy,_xlfn.XLOOKUP(TRUE,(X20:X$47&lt;&gt;""),X20:X$47,_xlpm.Fundo,,1),
_xlpm.Xy,$N19, _xlpm.Yy,PRODUCT(SUM(_xlpm.Dy,-_xlpm.Cy),1/SUM(_xlpm.By,-_xlpm.Ay))*SUM(_xlpm.Xy,-_xlpm.Ay)+_xlpm.Cy,
_xlfn.IFS(IFERROR(ISODD(_xlpm.Borda),FALSE),_xlpm.Yy,
       IFERROR(ISEVEN(_xlpm.Borda),     FALSE),_xlpm.Yx,
      TRUE,"")))</f>
        <v>0.4</v>
      </c>
      <c r="Y67" s="120" t="str" cm="1">
        <f t="array" ref="Y67">IF(Y19&lt;&gt;"",Y19,
_xlfn.LET(_xlpm.Borda,
_xlfn.IFS(
AND(COUNT(_xlfn._xlws.FILTER($F$3:$F$15,$F$3:$F$15=Y$51))&gt;=2,
    _xlfn.MAXIFS($G$3:$G$15,$F$3:$F$15,Y$51)&gt;=$N67, _xlfn.MINIFS($G$3:$G$15,$F$3:$F$15,Y$51)&lt;=$N67),1,
AND(COUNT(_xlfn._xlws.FILTER($G$3:$G$15,$G$3:$G$15=$N67))&gt;=2,
    _xlfn.MAXIFS($F$3:$F$15,$G$3:$G$15,$N67)&gt;=Y$51, _xlfn.MINIFS($F$3:$F$15,$G$3:$G$15,$N67)&lt;=Y$51),2,
OR(COUNT(_xlfn._xlws.FILTER($F$16:$F$23,($F$16:$F$23=Y$51)*($G$16:$G$23=$N67)))=1,
        ISODD(COUNT(_xlfn._xlws.SORT(_xlfn._xlws.FILTER($G$16:$G$23,($F$16:$F$23=Y$51)*($G$16:$G$23&lt;=$N67)))))),3,
OR(COUNT(_xlfn._xlws.FILTER($F$16:$F$23,($F$16:$F$23=Y$51)*($G$16:$G$23=$N67)))=1,
        ISODD(COUNT(_xlfn._xlws.SORT(_xlfn._xlws.FILTER($F$16:$F$23,($G$16:$G$23=$N67)*($F$16:$F$23&lt;=Y$51)))))),4),
_xlpm.Fundo,$L$8,
_xlpm.Ax,_xlfn.XLOOKUP(TRUE,($O19:X19&lt;&gt;""),$O$3:X$3,_xlpm.Fundo,,-1),
_xlpm.Bx,_xlfn.XLOOKUP(TRUE,(Z19:$AZ19&lt;&gt;""),Z$3:$AZ$3,_xlpm.Fundo,,1),
_xlpm.Cx,_xlfn.XLOOKUP(TRUE,($O19:X19&lt;&gt;""),$O19:X19,_xlpm.Fundo,,-1),
_xlpm.Dx,_xlfn.XLOOKUP(TRUE,(Z19:$AZ19&lt;&gt;""),Z19:$AZ19,_xlpm.Fundo,,1),
_xlpm.Xx,Y$3, _xlpm.Yx,PRODUCT(SUM(_xlpm.Dx,-_xlpm.Cx),1/SUM(_xlpm.Bx,-_xlpm.Ax))*SUM(_xlpm.Xx,-_xlpm.Ax)+_xlpm.Cx,
_xlpm.Ay,_xlfn.XLOOKUP(TRUE,(Y$4:Y18&lt;&gt;""),$N$4:$N18,_xlpm.Fundo,,-1),
_xlpm.By,_xlfn.XLOOKUP(TRUE,(Y20:Y$47&lt;&gt;""),$N20:$N$47,_xlpm.Fundo,,1),
_xlpm.Cy,_xlfn.XLOOKUP(TRUE,(Y$4:Y18&lt;&gt;""),Y$4:Y18,_xlpm.Fundo,,-1),
_xlpm.Dy,_xlfn.XLOOKUP(TRUE,(Y20:Y$47&lt;&gt;""),Y20:Y$47,_xlpm.Fundo,,1),
_xlpm.Xy,$N19, _xlpm.Yy,PRODUCT(SUM(_xlpm.Dy,-_xlpm.Cy),1/SUM(_xlpm.By,-_xlpm.Ay))*SUM(_xlpm.Xy,-_xlpm.Ay)+_xlpm.Cy,
_xlfn.IFS(IFERROR(ISODD(_xlpm.Borda),FALSE),_xlpm.Yy,
       IFERROR(ISEVEN(_xlpm.Borda),     FALSE),_xlpm.Yx,
      TRUE,"")))</f>
        <v/>
      </c>
      <c r="Z67" s="120" t="str" cm="1">
        <f t="array" ref="Z67">IF(Z19&lt;&gt;"",Z19,
_xlfn.LET(_xlpm.Borda,
_xlfn.IFS(
AND(COUNT(_xlfn._xlws.FILTER($F$3:$F$15,$F$3:$F$15=Z$51))&gt;=2,
    _xlfn.MAXIFS($G$3:$G$15,$F$3:$F$15,Z$51)&gt;=$N67, _xlfn.MINIFS($G$3:$G$15,$F$3:$F$15,Z$51)&lt;=$N67),1,
AND(COUNT(_xlfn._xlws.FILTER($G$3:$G$15,$G$3:$G$15=$N67))&gt;=2,
    _xlfn.MAXIFS($F$3:$F$15,$G$3:$G$15,$N67)&gt;=Z$51, _xlfn.MINIFS($F$3:$F$15,$G$3:$G$15,$N67)&lt;=Z$51),2,
OR(COUNT(_xlfn._xlws.FILTER($F$16:$F$23,($F$16:$F$23=Z$51)*($G$16:$G$23=$N67)))=1,
        ISODD(COUNT(_xlfn._xlws.SORT(_xlfn._xlws.FILTER($G$16:$G$23,($F$16:$F$23=Z$51)*($G$16:$G$23&lt;=$N67)))))),3,
OR(COUNT(_xlfn._xlws.FILTER($F$16:$F$23,($F$16:$F$23=Z$51)*($G$16:$G$23=$N67)))=1,
        ISODD(COUNT(_xlfn._xlws.SORT(_xlfn._xlws.FILTER($F$16:$F$23,($G$16:$G$23=$N67)*($F$16:$F$23&lt;=Z$51)))))),4),
_xlpm.Fundo,$L$8,
_xlpm.Ax,_xlfn.XLOOKUP(TRUE,($O19:Y19&lt;&gt;""),$O$3:Y$3,_xlpm.Fundo,,-1),
_xlpm.Bx,_xlfn.XLOOKUP(TRUE,(AA19:$AZ19&lt;&gt;""),AA$3:$AZ$3,_xlpm.Fundo,,1),
_xlpm.Cx,_xlfn.XLOOKUP(TRUE,($O19:Y19&lt;&gt;""),$O19:Y19,_xlpm.Fundo,,-1),
_xlpm.Dx,_xlfn.XLOOKUP(TRUE,(AA19:$AZ19&lt;&gt;""),AA19:$AZ19,_xlpm.Fundo,,1),
_xlpm.Xx,Z$3, _xlpm.Yx,PRODUCT(SUM(_xlpm.Dx,-_xlpm.Cx),1/SUM(_xlpm.Bx,-_xlpm.Ax))*SUM(_xlpm.Xx,-_xlpm.Ax)+_xlpm.Cx,
_xlpm.Ay,_xlfn.XLOOKUP(TRUE,(Z$4:Z18&lt;&gt;""),$N$4:$N18,_xlpm.Fundo,,-1),
_xlpm.By,_xlfn.XLOOKUP(TRUE,(Z20:Z$47&lt;&gt;""),$N20:$N$47,_xlpm.Fundo,,1),
_xlpm.Cy,_xlfn.XLOOKUP(TRUE,(Z$4:Z18&lt;&gt;""),Z$4:Z18,_xlpm.Fundo,,-1),
_xlpm.Dy,_xlfn.XLOOKUP(TRUE,(Z20:Z$47&lt;&gt;""),Z20:Z$47,_xlpm.Fundo,,1),
_xlpm.Xy,$N19, _xlpm.Yy,PRODUCT(SUM(_xlpm.Dy,-_xlpm.Cy),1/SUM(_xlpm.By,-_xlpm.Ay))*SUM(_xlpm.Xy,-_xlpm.Ay)+_xlpm.Cy,
_xlfn.IFS(IFERROR(ISODD(_xlpm.Borda),FALSE),_xlpm.Yy,
       IFERROR(ISEVEN(_xlpm.Borda),     FALSE),_xlpm.Yx,
      TRUE,"")))</f>
        <v/>
      </c>
      <c r="AA67" s="120" cm="1">
        <f t="array" ref="AA67">IF(AA19&lt;&gt;"",AA19,
_xlfn.LET(_xlpm.Borda,
_xlfn.IFS(
AND(COUNT(_xlfn._xlws.FILTER($F$3:$F$15,$F$3:$F$15=AA$51))&gt;=2,
    _xlfn.MAXIFS($G$3:$G$15,$F$3:$F$15,AA$51)&gt;=$N67, _xlfn.MINIFS($G$3:$G$15,$F$3:$F$15,AA$51)&lt;=$N67),1,
AND(COUNT(_xlfn._xlws.FILTER($G$3:$G$15,$G$3:$G$15=$N67))&gt;=2,
    _xlfn.MAXIFS($F$3:$F$15,$G$3:$G$15,$N67)&gt;=AA$51, _xlfn.MINIFS($F$3:$F$15,$G$3:$G$15,$N67)&lt;=AA$51),2,
OR(COUNT(_xlfn._xlws.FILTER($F$16:$F$23,($F$16:$F$23=AA$51)*($G$16:$G$23=$N67)))=1,
        ISODD(COUNT(_xlfn._xlws.SORT(_xlfn._xlws.FILTER($G$16:$G$23,($F$16:$F$23=AA$51)*($G$16:$G$23&lt;=$N67)))))),3,
OR(COUNT(_xlfn._xlws.FILTER($F$16:$F$23,($F$16:$F$23=AA$51)*($G$16:$G$23=$N67)))=1,
        ISODD(COUNT(_xlfn._xlws.SORT(_xlfn._xlws.FILTER($F$16:$F$23,($G$16:$G$23=$N67)*($F$16:$F$23&lt;=AA$51)))))),4),
_xlpm.Fundo,$L$8,
_xlpm.Ax,_xlfn.XLOOKUP(TRUE,($O19:Z19&lt;&gt;""),$O$3:Z$3,_xlpm.Fundo,,-1),
_xlpm.Bx,_xlfn.XLOOKUP(TRUE,(AB19:$AZ19&lt;&gt;""),AB$3:$AZ$3,_xlpm.Fundo,,1),
_xlpm.Cx,_xlfn.XLOOKUP(TRUE,($O19:Z19&lt;&gt;""),$O19:Z19,_xlpm.Fundo,,-1),
_xlpm.Dx,_xlfn.XLOOKUP(TRUE,(AB19:$AZ19&lt;&gt;""),AB19:$AZ19,_xlpm.Fundo,,1),
_xlpm.Xx,AA$3, _xlpm.Yx,PRODUCT(SUM(_xlpm.Dx,-_xlpm.Cx),1/SUM(_xlpm.Bx,-_xlpm.Ax))*SUM(_xlpm.Xx,-_xlpm.Ax)+_xlpm.Cx,
_xlpm.Ay,_xlfn.XLOOKUP(TRUE,(AA$4:AA18&lt;&gt;""),$N$4:$N18,_xlpm.Fundo,,-1),
_xlpm.By,_xlfn.XLOOKUP(TRUE,(AA20:AA$47&lt;&gt;""),$N20:$N$47,_xlpm.Fundo,,1),
_xlpm.Cy,_xlfn.XLOOKUP(TRUE,(AA$4:AA18&lt;&gt;""),AA$4:AA18,_xlpm.Fundo,,-1),
_xlpm.Dy,_xlfn.XLOOKUP(TRUE,(AA20:AA$47&lt;&gt;""),AA20:AA$47,_xlpm.Fundo,,1),
_xlpm.Xy,$N19, _xlpm.Yy,PRODUCT(SUM(_xlpm.Dy,-_xlpm.Cy),1/SUM(_xlpm.By,-_xlpm.Ay))*SUM(_xlpm.Xy,-_xlpm.Ay)+_xlpm.Cy,
_xlfn.IFS(IFERROR(ISODD(_xlpm.Borda),FALSE),_xlpm.Yy,
       IFERROR(ISEVEN(_xlpm.Borda),     FALSE),_xlpm.Yx,
      TRUE,"")))</f>
        <v>0.4</v>
      </c>
      <c r="AB67" s="120" t="str" cm="1">
        <f t="array" ref="AB67">IF(AB19&lt;&gt;"",AB19,
_xlfn.LET(_xlpm.Borda,
_xlfn.IFS(
AND(COUNT(_xlfn._xlws.FILTER($F$3:$F$15,$F$3:$F$15=AB$51))&gt;=2,
    _xlfn.MAXIFS($G$3:$G$15,$F$3:$F$15,AB$51)&gt;=$N67, _xlfn.MINIFS($G$3:$G$15,$F$3:$F$15,AB$51)&lt;=$N67),1,
AND(COUNT(_xlfn._xlws.FILTER($G$3:$G$15,$G$3:$G$15=$N67))&gt;=2,
    _xlfn.MAXIFS($F$3:$F$15,$G$3:$G$15,$N67)&gt;=AB$51, _xlfn.MINIFS($F$3:$F$15,$G$3:$G$15,$N67)&lt;=AB$51),2,
OR(COUNT(_xlfn._xlws.FILTER($F$16:$F$23,($F$16:$F$23=AB$51)*($G$16:$G$23=$N67)))=1,
        ISODD(COUNT(_xlfn._xlws.SORT(_xlfn._xlws.FILTER($G$16:$G$23,($F$16:$F$23=AB$51)*($G$16:$G$23&lt;=$N67)))))),3,
OR(COUNT(_xlfn._xlws.FILTER($F$16:$F$23,($F$16:$F$23=AB$51)*($G$16:$G$23=$N67)))=1,
        ISODD(COUNT(_xlfn._xlws.SORT(_xlfn._xlws.FILTER($F$16:$F$23,($G$16:$G$23=$N67)*($F$16:$F$23&lt;=AB$51)))))),4),
_xlpm.Fundo,$L$8,
_xlpm.Ax,_xlfn.XLOOKUP(TRUE,($O19:AA19&lt;&gt;""),$O$3:AA$3,_xlpm.Fundo,,-1),
_xlpm.Bx,_xlfn.XLOOKUP(TRUE,(AC19:$AZ19&lt;&gt;""),AC$3:$AZ$3,_xlpm.Fundo,,1),
_xlpm.Cx,_xlfn.XLOOKUP(TRUE,($O19:AA19&lt;&gt;""),$O19:AA19,_xlpm.Fundo,,-1),
_xlpm.Dx,_xlfn.XLOOKUP(TRUE,(AC19:$AZ19&lt;&gt;""),AC19:$AZ19,_xlpm.Fundo,,1),
_xlpm.Xx,AB$3, _xlpm.Yx,PRODUCT(SUM(_xlpm.Dx,-_xlpm.Cx),1/SUM(_xlpm.Bx,-_xlpm.Ax))*SUM(_xlpm.Xx,-_xlpm.Ax)+_xlpm.Cx,
_xlpm.Ay,_xlfn.XLOOKUP(TRUE,(AB$4:AB18&lt;&gt;""),$N$4:$N18,_xlpm.Fundo,,-1),
_xlpm.By,_xlfn.XLOOKUP(TRUE,(AB20:AB$47&lt;&gt;""),$N20:$N$47,_xlpm.Fundo,,1),
_xlpm.Cy,_xlfn.XLOOKUP(TRUE,(AB$4:AB18&lt;&gt;""),AB$4:AB18,_xlpm.Fundo,,-1),
_xlpm.Dy,_xlfn.XLOOKUP(TRUE,(AB20:AB$47&lt;&gt;""),AB20:AB$47,_xlpm.Fundo,,1),
_xlpm.Xy,$N19, _xlpm.Yy,PRODUCT(SUM(_xlpm.Dy,-_xlpm.Cy),1/SUM(_xlpm.By,-_xlpm.Ay))*SUM(_xlpm.Xy,-_xlpm.Ay)+_xlpm.Cy,
_xlfn.IFS(IFERROR(ISODD(_xlpm.Borda),FALSE),_xlpm.Yy,
       IFERROR(ISEVEN(_xlpm.Borda),     FALSE),_xlpm.Yx,
      TRUE,"")))</f>
        <v/>
      </c>
      <c r="AC67" s="120" t="str" cm="1">
        <f t="array" ref="AC67">IF(AC19&lt;&gt;"",AC19,
_xlfn.LET(_xlpm.Borda,
_xlfn.IFS(
AND(COUNT(_xlfn._xlws.FILTER($F$3:$F$15,$F$3:$F$15=AC$51))&gt;=2,
    _xlfn.MAXIFS($G$3:$G$15,$F$3:$F$15,AC$51)&gt;=$N67, _xlfn.MINIFS($G$3:$G$15,$F$3:$F$15,AC$51)&lt;=$N67),1,
AND(COUNT(_xlfn._xlws.FILTER($G$3:$G$15,$G$3:$G$15=$N67))&gt;=2,
    _xlfn.MAXIFS($F$3:$F$15,$G$3:$G$15,$N67)&gt;=AC$51, _xlfn.MINIFS($F$3:$F$15,$G$3:$G$15,$N67)&lt;=AC$51),2,
OR(COUNT(_xlfn._xlws.FILTER($F$16:$F$23,($F$16:$F$23=AC$51)*($G$16:$G$23=$N67)))=1,
        ISODD(COUNT(_xlfn._xlws.SORT(_xlfn._xlws.FILTER($G$16:$G$23,($F$16:$F$23=AC$51)*($G$16:$G$23&lt;=$N67)))))),3,
OR(COUNT(_xlfn._xlws.FILTER($F$16:$F$23,($F$16:$F$23=AC$51)*($G$16:$G$23=$N67)))=1,
        ISODD(COUNT(_xlfn._xlws.SORT(_xlfn._xlws.FILTER($F$16:$F$23,($G$16:$G$23=$N67)*($F$16:$F$23&lt;=AC$51)))))),4),
_xlpm.Fundo,$L$8,
_xlpm.Ax,_xlfn.XLOOKUP(TRUE,($O19:AB19&lt;&gt;""),$O$3:AB$3,_xlpm.Fundo,,-1),
_xlpm.Bx,_xlfn.XLOOKUP(TRUE,(AD19:$AZ19&lt;&gt;""),AD$3:$AZ$3,_xlpm.Fundo,,1),
_xlpm.Cx,_xlfn.XLOOKUP(TRUE,($O19:AB19&lt;&gt;""),$O19:AB19,_xlpm.Fundo,,-1),
_xlpm.Dx,_xlfn.XLOOKUP(TRUE,(AD19:$AZ19&lt;&gt;""),AD19:$AZ19,_xlpm.Fundo,,1),
_xlpm.Xx,AC$3, _xlpm.Yx,PRODUCT(SUM(_xlpm.Dx,-_xlpm.Cx),1/SUM(_xlpm.Bx,-_xlpm.Ax))*SUM(_xlpm.Xx,-_xlpm.Ax)+_xlpm.Cx,
_xlpm.Ay,_xlfn.XLOOKUP(TRUE,(AC$4:AC18&lt;&gt;""),$N$4:$N18,_xlpm.Fundo,,-1),
_xlpm.By,_xlfn.XLOOKUP(TRUE,(AC20:AC$47&lt;&gt;""),$N20:$N$47,_xlpm.Fundo,,1),
_xlpm.Cy,_xlfn.XLOOKUP(TRUE,(AC$4:AC18&lt;&gt;""),AC$4:AC18,_xlpm.Fundo,,-1),
_xlpm.Dy,_xlfn.XLOOKUP(TRUE,(AC20:AC$47&lt;&gt;""),AC20:AC$47,_xlpm.Fundo,,1),
_xlpm.Xy,$N19, _xlpm.Yy,PRODUCT(SUM(_xlpm.Dy,-_xlpm.Cy),1/SUM(_xlpm.By,-_xlpm.Ay))*SUM(_xlpm.Xy,-_xlpm.Ay)+_xlpm.Cy,
_xlfn.IFS(IFERROR(ISODD(_xlpm.Borda),FALSE),_xlpm.Yy,
       IFERROR(ISEVEN(_xlpm.Borda),     FALSE),_xlpm.Yx,
      TRUE,"")))</f>
        <v/>
      </c>
      <c r="AD67" s="120" cm="1">
        <f t="array" ref="AD67">IF(AD19&lt;&gt;"",AD19,
_xlfn.LET(_xlpm.Borda,
_xlfn.IFS(
AND(COUNT(_xlfn._xlws.FILTER($F$3:$F$15,$F$3:$F$15=AD$51))&gt;=2,
    _xlfn.MAXIFS($G$3:$G$15,$F$3:$F$15,AD$51)&gt;=$N67, _xlfn.MINIFS($G$3:$G$15,$F$3:$F$15,AD$51)&lt;=$N67),1,
AND(COUNT(_xlfn._xlws.FILTER($G$3:$G$15,$G$3:$G$15=$N67))&gt;=2,
    _xlfn.MAXIFS($F$3:$F$15,$G$3:$G$15,$N67)&gt;=AD$51, _xlfn.MINIFS($F$3:$F$15,$G$3:$G$15,$N67)&lt;=AD$51),2,
OR(COUNT(_xlfn._xlws.FILTER($F$16:$F$23,($F$16:$F$23=AD$51)*($G$16:$G$23=$N67)))=1,
        ISODD(COUNT(_xlfn._xlws.SORT(_xlfn._xlws.FILTER($G$16:$G$23,($F$16:$F$23=AD$51)*($G$16:$G$23&lt;=$N67)))))),3,
OR(COUNT(_xlfn._xlws.FILTER($F$16:$F$23,($F$16:$F$23=AD$51)*($G$16:$G$23=$N67)))=1,
        ISODD(COUNT(_xlfn._xlws.SORT(_xlfn._xlws.FILTER($F$16:$F$23,($G$16:$G$23=$N67)*($F$16:$F$23&lt;=AD$51)))))),4),
_xlpm.Fundo,$L$8,
_xlpm.Ax,_xlfn.XLOOKUP(TRUE,($O19:AC19&lt;&gt;""),$O$3:AC$3,_xlpm.Fundo,,-1),
_xlpm.Bx,_xlfn.XLOOKUP(TRUE,(AE19:$AZ19&lt;&gt;""),AE$3:$AZ$3,_xlpm.Fundo,,1),
_xlpm.Cx,_xlfn.XLOOKUP(TRUE,($O19:AC19&lt;&gt;""),$O19:AC19,_xlpm.Fundo,,-1),
_xlpm.Dx,_xlfn.XLOOKUP(TRUE,(AE19:$AZ19&lt;&gt;""),AE19:$AZ19,_xlpm.Fundo,,1),
_xlpm.Xx,AD$3, _xlpm.Yx,PRODUCT(SUM(_xlpm.Dx,-_xlpm.Cx),1/SUM(_xlpm.Bx,-_xlpm.Ax))*SUM(_xlpm.Xx,-_xlpm.Ax)+_xlpm.Cx,
_xlpm.Ay,_xlfn.XLOOKUP(TRUE,(AD$4:AD18&lt;&gt;""),$N$4:$N18,_xlpm.Fundo,,-1),
_xlpm.By,_xlfn.XLOOKUP(TRUE,(AD20:AD$47&lt;&gt;""),$N20:$N$47,_xlpm.Fundo,,1),
_xlpm.Cy,_xlfn.XLOOKUP(TRUE,(AD$4:AD18&lt;&gt;""),AD$4:AD18,_xlpm.Fundo,,-1),
_xlpm.Dy,_xlfn.XLOOKUP(TRUE,(AD20:AD$47&lt;&gt;""),AD20:AD$47,_xlpm.Fundo,,1),
_xlpm.Xy,$N19, _xlpm.Yy,PRODUCT(SUM(_xlpm.Dy,-_xlpm.Cy),1/SUM(_xlpm.By,-_xlpm.Ay))*SUM(_xlpm.Xy,-_xlpm.Ay)+_xlpm.Cy,
_xlfn.IFS(IFERROR(ISODD(_xlpm.Borda),FALSE),_xlpm.Yy,
       IFERROR(ISEVEN(_xlpm.Borda),     FALSE),_xlpm.Yx,
      TRUE,"")))</f>
        <v>0.4</v>
      </c>
      <c r="AE67" s="120" cm="1">
        <f t="array" ref="AE67">IF(AE19&lt;&gt;"",AE19,
_xlfn.LET(_xlpm.Borda,
_xlfn.IFS(
AND(COUNT(_xlfn._xlws.FILTER($F$3:$F$15,$F$3:$F$15=AE$51))&gt;=2,
    _xlfn.MAXIFS($G$3:$G$15,$F$3:$F$15,AE$51)&gt;=$N67, _xlfn.MINIFS($G$3:$G$15,$F$3:$F$15,AE$51)&lt;=$N67),1,
AND(COUNT(_xlfn._xlws.FILTER($G$3:$G$15,$G$3:$G$15=$N67))&gt;=2,
    _xlfn.MAXIFS($F$3:$F$15,$G$3:$G$15,$N67)&gt;=AE$51, _xlfn.MINIFS($F$3:$F$15,$G$3:$G$15,$N67)&lt;=AE$51),2,
OR(COUNT(_xlfn._xlws.FILTER($F$16:$F$23,($F$16:$F$23=AE$51)*($G$16:$G$23=$N67)))=1,
        ISODD(COUNT(_xlfn._xlws.SORT(_xlfn._xlws.FILTER($G$16:$G$23,($F$16:$F$23=AE$51)*($G$16:$G$23&lt;=$N67)))))),3,
OR(COUNT(_xlfn._xlws.FILTER($F$16:$F$23,($F$16:$F$23=AE$51)*($G$16:$G$23=$N67)))=1,
        ISODD(COUNT(_xlfn._xlws.SORT(_xlfn._xlws.FILTER($F$16:$F$23,($G$16:$G$23=$N67)*($F$16:$F$23&lt;=AE$51)))))),4),
_xlpm.Fundo,$L$8,
_xlpm.Ax,_xlfn.XLOOKUP(TRUE,($O19:AD19&lt;&gt;""),$O$3:AD$3,_xlpm.Fundo,,-1),
_xlpm.Bx,_xlfn.XLOOKUP(TRUE,(AF19:$AZ19&lt;&gt;""),AF$3:$AZ$3,_xlpm.Fundo,,1),
_xlpm.Cx,_xlfn.XLOOKUP(TRUE,($O19:AD19&lt;&gt;""),$O19:AD19,_xlpm.Fundo,,-1),
_xlpm.Dx,_xlfn.XLOOKUP(TRUE,(AF19:$AZ19&lt;&gt;""),AF19:$AZ19,_xlpm.Fundo,,1),
_xlpm.Xx,AE$3, _xlpm.Yx,PRODUCT(SUM(_xlpm.Dx,-_xlpm.Cx),1/SUM(_xlpm.Bx,-_xlpm.Ax))*SUM(_xlpm.Xx,-_xlpm.Ax)+_xlpm.Cx,
_xlpm.Ay,_xlfn.XLOOKUP(TRUE,(AE$4:AE18&lt;&gt;""),$N$4:$N18,_xlpm.Fundo,,-1),
_xlpm.By,_xlfn.XLOOKUP(TRUE,(AE20:AE$47&lt;&gt;""),$N20:$N$47,_xlpm.Fundo,,1),
_xlpm.Cy,_xlfn.XLOOKUP(TRUE,(AE$4:AE18&lt;&gt;""),AE$4:AE18,_xlpm.Fundo,,-1),
_xlpm.Dy,_xlfn.XLOOKUP(TRUE,(AE20:AE$47&lt;&gt;""),AE20:AE$47,_xlpm.Fundo,,1),
_xlpm.Xy,$N19, _xlpm.Yy,PRODUCT(SUM(_xlpm.Dy,-_xlpm.Cy),1/SUM(_xlpm.By,-_xlpm.Ay))*SUM(_xlpm.Xy,-_xlpm.Ay)+_xlpm.Cy,
_xlfn.IFS(IFERROR(ISODD(_xlpm.Borda),FALSE),_xlpm.Yy,
       IFERROR(ISEVEN(_xlpm.Borda),     FALSE),_xlpm.Yx,
      TRUE,"")))</f>
        <v>0.4</v>
      </c>
      <c r="AF67" s="120" t="str" cm="1">
        <f t="array" ref="AF67">IF(AF19&lt;&gt;"",AF19,
_xlfn.LET(_xlpm.Borda,
_xlfn.IFS(
AND(COUNT(_xlfn._xlws.FILTER($F$3:$F$15,$F$3:$F$15=AF$51))&gt;=2,
    _xlfn.MAXIFS($G$3:$G$15,$F$3:$F$15,AF$51)&gt;=$N67, _xlfn.MINIFS($G$3:$G$15,$F$3:$F$15,AF$51)&lt;=$N67),1,
AND(COUNT(_xlfn._xlws.FILTER($G$3:$G$15,$G$3:$G$15=$N67))&gt;=2,
    _xlfn.MAXIFS($F$3:$F$15,$G$3:$G$15,$N67)&gt;=AF$51, _xlfn.MINIFS($F$3:$F$15,$G$3:$G$15,$N67)&lt;=AF$51),2,
OR(COUNT(_xlfn._xlws.FILTER($F$16:$F$23,($F$16:$F$23=AF$51)*($G$16:$G$23=$N67)))=1,
        ISODD(COUNT(_xlfn._xlws.SORT(_xlfn._xlws.FILTER($G$16:$G$23,($F$16:$F$23=AF$51)*($G$16:$G$23&lt;=$N67)))))),3,
OR(COUNT(_xlfn._xlws.FILTER($F$16:$F$23,($F$16:$F$23=AF$51)*($G$16:$G$23=$N67)))=1,
        ISODD(COUNT(_xlfn._xlws.SORT(_xlfn._xlws.FILTER($F$16:$F$23,($G$16:$G$23=$N67)*($F$16:$F$23&lt;=AF$51)))))),4),
_xlpm.Fundo,$L$8,
_xlpm.Ax,_xlfn.XLOOKUP(TRUE,($O19:AE19&lt;&gt;""),$O$3:AE$3,_xlpm.Fundo,,-1),
_xlpm.Bx,_xlfn.XLOOKUP(TRUE,(AG19:$AZ19&lt;&gt;""),AG$3:$AZ$3,_xlpm.Fundo,,1),
_xlpm.Cx,_xlfn.XLOOKUP(TRUE,($O19:AE19&lt;&gt;""),$O19:AE19,_xlpm.Fundo,,-1),
_xlpm.Dx,_xlfn.XLOOKUP(TRUE,(AG19:$AZ19&lt;&gt;""),AG19:$AZ19,_xlpm.Fundo,,1),
_xlpm.Xx,AF$3, _xlpm.Yx,PRODUCT(SUM(_xlpm.Dx,-_xlpm.Cx),1/SUM(_xlpm.Bx,-_xlpm.Ax))*SUM(_xlpm.Xx,-_xlpm.Ax)+_xlpm.Cx,
_xlpm.Ay,_xlfn.XLOOKUP(TRUE,(AF$4:AF18&lt;&gt;""),$N$4:$N18,_xlpm.Fundo,,-1),
_xlpm.By,_xlfn.XLOOKUP(TRUE,(AF20:AF$47&lt;&gt;""),$N20:$N$47,_xlpm.Fundo,,1),
_xlpm.Cy,_xlfn.XLOOKUP(TRUE,(AF$4:AF18&lt;&gt;""),AF$4:AF18,_xlpm.Fundo,,-1),
_xlpm.Dy,_xlfn.XLOOKUP(TRUE,(AF20:AF$47&lt;&gt;""),AF20:AF$47,_xlpm.Fundo,,1),
_xlpm.Xy,$N19, _xlpm.Yy,PRODUCT(SUM(_xlpm.Dy,-_xlpm.Cy),1/SUM(_xlpm.By,-_xlpm.Ay))*SUM(_xlpm.Xy,-_xlpm.Ay)+_xlpm.Cy,
_xlfn.IFS(IFERROR(ISODD(_xlpm.Borda),FALSE),_xlpm.Yy,
       IFERROR(ISEVEN(_xlpm.Borda),     FALSE),_xlpm.Yx,
      TRUE,"")))</f>
        <v/>
      </c>
      <c r="AG67" s="120" cm="1">
        <f t="array" ref="AG67">IF(AG19&lt;&gt;"",AG19,
_xlfn.LET(_xlpm.Borda,
_xlfn.IFS(
AND(COUNT(_xlfn._xlws.FILTER($F$3:$F$15,$F$3:$F$15=AG$51))&gt;=2,
    _xlfn.MAXIFS($G$3:$G$15,$F$3:$F$15,AG$51)&gt;=$N67, _xlfn.MINIFS($G$3:$G$15,$F$3:$F$15,AG$51)&lt;=$N67),1,
AND(COUNT(_xlfn._xlws.FILTER($G$3:$G$15,$G$3:$G$15=$N67))&gt;=2,
    _xlfn.MAXIFS($F$3:$F$15,$G$3:$G$15,$N67)&gt;=AG$51, _xlfn.MINIFS($F$3:$F$15,$G$3:$G$15,$N67)&lt;=AG$51),2,
OR(COUNT(_xlfn._xlws.FILTER($F$16:$F$23,($F$16:$F$23=AG$51)*($G$16:$G$23=$N67)))=1,
        ISODD(COUNT(_xlfn._xlws.SORT(_xlfn._xlws.FILTER($G$16:$G$23,($F$16:$F$23=AG$51)*($G$16:$G$23&lt;=$N67)))))),3,
OR(COUNT(_xlfn._xlws.FILTER($F$16:$F$23,($F$16:$F$23=AG$51)*($G$16:$G$23=$N67)))=1,
        ISODD(COUNT(_xlfn._xlws.SORT(_xlfn._xlws.FILTER($F$16:$F$23,($G$16:$G$23=$N67)*($F$16:$F$23&lt;=AG$51)))))),4),
_xlpm.Fundo,$L$8,
_xlpm.Ax,_xlfn.XLOOKUP(TRUE,($O19:AF19&lt;&gt;""),$O$3:AF$3,_xlpm.Fundo,,-1),
_xlpm.Bx,_xlfn.XLOOKUP(TRUE,(AH19:$AZ19&lt;&gt;""),AH$3:$AZ$3,_xlpm.Fundo,,1),
_xlpm.Cx,_xlfn.XLOOKUP(TRUE,($O19:AF19&lt;&gt;""),$O19:AF19,_xlpm.Fundo,,-1),
_xlpm.Dx,_xlfn.XLOOKUP(TRUE,(AH19:$AZ19&lt;&gt;""),AH19:$AZ19,_xlpm.Fundo,,1),
_xlpm.Xx,AG$3, _xlpm.Yx,PRODUCT(SUM(_xlpm.Dx,-_xlpm.Cx),1/SUM(_xlpm.Bx,-_xlpm.Ax))*SUM(_xlpm.Xx,-_xlpm.Ax)+_xlpm.Cx,
_xlpm.Ay,_xlfn.XLOOKUP(TRUE,(AG$4:AG18&lt;&gt;""),$N$4:$N18,_xlpm.Fundo,,-1),
_xlpm.By,_xlfn.XLOOKUP(TRUE,(AG20:AG$47&lt;&gt;""),$N20:$N$47,_xlpm.Fundo,,1),
_xlpm.Cy,_xlfn.XLOOKUP(TRUE,(AG$4:AG18&lt;&gt;""),AG$4:AG18,_xlpm.Fundo,,-1),
_xlpm.Dy,_xlfn.XLOOKUP(TRUE,(AG20:AG$47&lt;&gt;""),AG20:AG$47,_xlpm.Fundo,,1),
_xlpm.Xy,$N19, _xlpm.Yy,PRODUCT(SUM(_xlpm.Dy,-_xlpm.Cy),1/SUM(_xlpm.By,-_xlpm.Ay))*SUM(_xlpm.Xy,-_xlpm.Ay)+_xlpm.Cy,
_xlfn.IFS(IFERROR(ISODD(_xlpm.Borda),FALSE),_xlpm.Yy,
       IFERROR(ISEVEN(_xlpm.Borda),     FALSE),_xlpm.Yx,
      TRUE,"")))</f>
        <v>0</v>
      </c>
      <c r="AH67" s="120" t="str" cm="1">
        <f t="array" ref="AH67">IF(AH19&lt;&gt;"",AH19,
_xlfn.LET(_xlpm.Borda,
_xlfn.IFS(
AND(COUNT(_xlfn._xlws.FILTER($F$3:$F$15,$F$3:$F$15=AH$51))&gt;=2,
    _xlfn.MAXIFS($G$3:$G$15,$F$3:$F$15,AH$51)&gt;=$N67, _xlfn.MINIFS($G$3:$G$15,$F$3:$F$15,AH$51)&lt;=$N67),1,
AND(COUNT(_xlfn._xlws.FILTER($G$3:$G$15,$G$3:$G$15=$N67))&gt;=2,
    _xlfn.MAXIFS($F$3:$F$15,$G$3:$G$15,$N67)&gt;=AH$51, _xlfn.MINIFS($F$3:$F$15,$G$3:$G$15,$N67)&lt;=AH$51),2,
OR(COUNT(_xlfn._xlws.FILTER($F$16:$F$23,($F$16:$F$23=AH$51)*($G$16:$G$23=$N67)))=1,
        ISODD(COUNT(_xlfn._xlws.SORT(_xlfn._xlws.FILTER($G$16:$G$23,($F$16:$F$23=AH$51)*($G$16:$G$23&lt;=$N67)))))),3,
OR(COUNT(_xlfn._xlws.FILTER($F$16:$F$23,($F$16:$F$23=AH$51)*($G$16:$G$23=$N67)))=1,
        ISODD(COUNT(_xlfn._xlws.SORT(_xlfn._xlws.FILTER($F$16:$F$23,($G$16:$G$23=$N67)*($F$16:$F$23&lt;=AH$51)))))),4),
_xlpm.Fundo,$L$8,
_xlpm.Ax,_xlfn.XLOOKUP(TRUE,($O19:AG19&lt;&gt;""),$O$3:AG$3,_xlpm.Fundo,,-1),
_xlpm.Bx,_xlfn.XLOOKUP(TRUE,(AI19:$AZ19&lt;&gt;""),AI$3:$AZ$3,_xlpm.Fundo,,1),
_xlpm.Cx,_xlfn.XLOOKUP(TRUE,($O19:AG19&lt;&gt;""),$O19:AG19,_xlpm.Fundo,,-1),
_xlpm.Dx,_xlfn.XLOOKUP(TRUE,(AI19:$AZ19&lt;&gt;""),AI19:$AZ19,_xlpm.Fundo,,1),
_xlpm.Xx,AH$3, _xlpm.Yx,PRODUCT(SUM(_xlpm.Dx,-_xlpm.Cx),1/SUM(_xlpm.Bx,-_xlpm.Ax))*SUM(_xlpm.Xx,-_xlpm.Ax)+_xlpm.Cx,
_xlpm.Ay,_xlfn.XLOOKUP(TRUE,(AH$4:AH18&lt;&gt;""),$N$4:$N18,_xlpm.Fundo,,-1),
_xlpm.By,_xlfn.XLOOKUP(TRUE,(AH20:AH$47&lt;&gt;""),$N20:$N$47,_xlpm.Fundo,,1),
_xlpm.Cy,_xlfn.XLOOKUP(TRUE,(AH$4:AH18&lt;&gt;""),AH$4:AH18,_xlpm.Fundo,,-1),
_xlpm.Dy,_xlfn.XLOOKUP(TRUE,(AH20:AH$47&lt;&gt;""),AH20:AH$47,_xlpm.Fundo,,1),
_xlpm.Xy,$N19, _xlpm.Yy,PRODUCT(SUM(_xlpm.Dy,-_xlpm.Cy),1/SUM(_xlpm.By,-_xlpm.Ay))*SUM(_xlpm.Xy,-_xlpm.Ay)+_xlpm.Cy,
_xlfn.IFS(IFERROR(ISODD(_xlpm.Borda),FALSE),_xlpm.Yy,
       IFERROR(ISEVEN(_xlpm.Borda),     FALSE),_xlpm.Yx,
      TRUE,"")))</f>
        <v/>
      </c>
      <c r="AI67" s="120" cm="1">
        <f t="array" ref="AI67">IF(AI19&lt;&gt;"",AI19,
_xlfn.LET(_xlpm.Borda,
_xlfn.IFS(
AND(COUNT(_xlfn._xlws.FILTER($F$3:$F$15,$F$3:$F$15=AI$51))&gt;=2,
    _xlfn.MAXIFS($G$3:$G$15,$F$3:$F$15,AI$51)&gt;=$N67, _xlfn.MINIFS($G$3:$G$15,$F$3:$F$15,AI$51)&lt;=$N67),1,
AND(COUNT(_xlfn._xlws.FILTER($G$3:$G$15,$G$3:$G$15=$N67))&gt;=2,
    _xlfn.MAXIFS($F$3:$F$15,$G$3:$G$15,$N67)&gt;=AI$51, _xlfn.MINIFS($F$3:$F$15,$G$3:$G$15,$N67)&lt;=AI$51),2,
OR(COUNT(_xlfn._xlws.FILTER($F$16:$F$23,($F$16:$F$23=AI$51)*($G$16:$G$23=$N67)))=1,
        ISODD(COUNT(_xlfn._xlws.SORT(_xlfn._xlws.FILTER($G$16:$G$23,($F$16:$F$23=AI$51)*($G$16:$G$23&lt;=$N67)))))),3,
OR(COUNT(_xlfn._xlws.FILTER($F$16:$F$23,($F$16:$F$23=AI$51)*($G$16:$G$23=$N67)))=1,
        ISODD(COUNT(_xlfn._xlws.SORT(_xlfn._xlws.FILTER($F$16:$F$23,($G$16:$G$23=$N67)*($F$16:$F$23&lt;=AI$51)))))),4),
_xlpm.Fundo,$L$8,
_xlpm.Ax,_xlfn.XLOOKUP(TRUE,($O19:AH19&lt;&gt;""),$O$3:AH$3,_xlpm.Fundo,,-1),
_xlpm.Bx,_xlfn.XLOOKUP(TRUE,(AJ19:$AZ19&lt;&gt;""),AJ$3:$AZ$3,_xlpm.Fundo,,1),
_xlpm.Cx,_xlfn.XLOOKUP(TRUE,($O19:AH19&lt;&gt;""),$O19:AH19,_xlpm.Fundo,,-1),
_xlpm.Dx,_xlfn.XLOOKUP(TRUE,(AJ19:$AZ19&lt;&gt;""),AJ19:$AZ19,_xlpm.Fundo,,1),
_xlpm.Xx,AI$3, _xlpm.Yx,PRODUCT(SUM(_xlpm.Dx,-_xlpm.Cx),1/SUM(_xlpm.Bx,-_xlpm.Ax))*SUM(_xlpm.Xx,-_xlpm.Ax)+_xlpm.Cx,
_xlpm.Ay,_xlfn.XLOOKUP(TRUE,(AI$4:AI18&lt;&gt;""),$N$4:$N18,_xlpm.Fundo,,-1),
_xlpm.By,_xlfn.XLOOKUP(TRUE,(AI20:AI$47&lt;&gt;""),$N20:$N$47,_xlpm.Fundo,,1),
_xlpm.Cy,_xlfn.XLOOKUP(TRUE,(AI$4:AI18&lt;&gt;""),AI$4:AI18,_xlpm.Fundo,,-1),
_xlpm.Dy,_xlfn.XLOOKUP(TRUE,(AI20:AI$47&lt;&gt;""),AI20:AI$47,_xlpm.Fundo,,1),
_xlpm.Xy,$N19, _xlpm.Yy,PRODUCT(SUM(_xlpm.Dy,-_xlpm.Cy),1/SUM(_xlpm.By,-_xlpm.Ay))*SUM(_xlpm.Xy,-_xlpm.Ay)+_xlpm.Cy,
_xlfn.IFS(IFERROR(ISODD(_xlpm.Borda),FALSE),_xlpm.Yy,
       IFERROR(ISEVEN(_xlpm.Borda),     FALSE),_xlpm.Yx,
      TRUE,"")))</f>
        <v>0.4</v>
      </c>
      <c r="AJ67" s="120" t="str" cm="1">
        <f t="array" ref="AJ67">IF(AJ19&lt;&gt;"",AJ19,
_xlfn.LET(_xlpm.Borda,
_xlfn.IFS(
AND(COUNT(_xlfn._xlws.FILTER($F$3:$F$15,$F$3:$F$15=AJ$51))&gt;=2,
    _xlfn.MAXIFS($G$3:$G$15,$F$3:$F$15,AJ$51)&gt;=$N67, _xlfn.MINIFS($G$3:$G$15,$F$3:$F$15,AJ$51)&lt;=$N67),1,
AND(COUNT(_xlfn._xlws.FILTER($G$3:$G$15,$G$3:$G$15=$N67))&gt;=2,
    _xlfn.MAXIFS($F$3:$F$15,$G$3:$G$15,$N67)&gt;=AJ$51, _xlfn.MINIFS($F$3:$F$15,$G$3:$G$15,$N67)&lt;=AJ$51),2,
OR(COUNT(_xlfn._xlws.FILTER($F$16:$F$23,($F$16:$F$23=AJ$51)*($G$16:$G$23=$N67)))=1,
        ISODD(COUNT(_xlfn._xlws.SORT(_xlfn._xlws.FILTER($G$16:$G$23,($F$16:$F$23=AJ$51)*($G$16:$G$23&lt;=$N67)))))),3,
OR(COUNT(_xlfn._xlws.FILTER($F$16:$F$23,($F$16:$F$23=AJ$51)*($G$16:$G$23=$N67)))=1,
        ISODD(COUNT(_xlfn._xlws.SORT(_xlfn._xlws.FILTER($F$16:$F$23,($G$16:$G$23=$N67)*($F$16:$F$23&lt;=AJ$51)))))),4),
_xlpm.Fundo,$L$8,
_xlpm.Ax,_xlfn.XLOOKUP(TRUE,($O19:AI19&lt;&gt;""),$O$3:AI$3,_xlpm.Fundo,,-1),
_xlpm.Bx,_xlfn.XLOOKUP(TRUE,(AK19:$AZ19&lt;&gt;""),AK$3:$AZ$3,_xlpm.Fundo,,1),
_xlpm.Cx,_xlfn.XLOOKUP(TRUE,($O19:AI19&lt;&gt;""),$O19:AI19,_xlpm.Fundo,,-1),
_xlpm.Dx,_xlfn.XLOOKUP(TRUE,(AK19:$AZ19&lt;&gt;""),AK19:$AZ19,_xlpm.Fundo,,1),
_xlpm.Xx,AJ$3, _xlpm.Yx,PRODUCT(SUM(_xlpm.Dx,-_xlpm.Cx),1/SUM(_xlpm.Bx,-_xlpm.Ax))*SUM(_xlpm.Xx,-_xlpm.Ax)+_xlpm.Cx,
_xlpm.Ay,_xlfn.XLOOKUP(TRUE,(AJ$4:AJ18&lt;&gt;""),$N$4:$N18,_xlpm.Fundo,,-1),
_xlpm.By,_xlfn.XLOOKUP(TRUE,(AJ20:AJ$47&lt;&gt;""),$N20:$N$47,_xlpm.Fundo,,1),
_xlpm.Cy,_xlfn.XLOOKUP(TRUE,(AJ$4:AJ18&lt;&gt;""),AJ$4:AJ18,_xlpm.Fundo,,-1),
_xlpm.Dy,_xlfn.XLOOKUP(TRUE,(AJ20:AJ$47&lt;&gt;""),AJ20:AJ$47,_xlpm.Fundo,,1),
_xlpm.Xy,$N19, _xlpm.Yy,PRODUCT(SUM(_xlpm.Dy,-_xlpm.Cy),1/SUM(_xlpm.By,-_xlpm.Ay))*SUM(_xlpm.Xy,-_xlpm.Ay)+_xlpm.Cy,
_xlfn.IFS(IFERROR(ISODD(_xlpm.Borda),FALSE),_xlpm.Yy,
       IFERROR(ISEVEN(_xlpm.Borda),     FALSE),_xlpm.Yx,
      TRUE,"")))</f>
        <v/>
      </c>
      <c r="AK67" s="120" cm="1">
        <f t="array" ref="AK67">IF(AK19&lt;&gt;"",AK19,
_xlfn.LET(_xlpm.Borda,
_xlfn.IFS(
AND(COUNT(_xlfn._xlws.FILTER($F$3:$F$15,$F$3:$F$15=AK$51))&gt;=2,
    _xlfn.MAXIFS($G$3:$G$15,$F$3:$F$15,AK$51)&gt;=$N67, _xlfn.MINIFS($G$3:$G$15,$F$3:$F$15,AK$51)&lt;=$N67),1,
AND(COUNT(_xlfn._xlws.FILTER($G$3:$G$15,$G$3:$G$15=$N67))&gt;=2,
    _xlfn.MAXIFS($F$3:$F$15,$G$3:$G$15,$N67)&gt;=AK$51, _xlfn.MINIFS($F$3:$F$15,$G$3:$G$15,$N67)&lt;=AK$51),2,
OR(COUNT(_xlfn._xlws.FILTER($F$16:$F$23,($F$16:$F$23=AK$51)*($G$16:$G$23=$N67)))=1,
        ISODD(COUNT(_xlfn._xlws.SORT(_xlfn._xlws.FILTER($G$16:$G$23,($F$16:$F$23=AK$51)*($G$16:$G$23&lt;=$N67)))))),3,
OR(COUNT(_xlfn._xlws.FILTER($F$16:$F$23,($F$16:$F$23=AK$51)*($G$16:$G$23=$N67)))=1,
        ISODD(COUNT(_xlfn._xlws.SORT(_xlfn._xlws.FILTER($F$16:$F$23,($G$16:$G$23=$N67)*($F$16:$F$23&lt;=AK$51)))))),4),
_xlpm.Fundo,$L$8,
_xlpm.Ax,_xlfn.XLOOKUP(TRUE,($O19:AJ19&lt;&gt;""),$O$3:AJ$3,_xlpm.Fundo,,-1),
_xlpm.Bx,_xlfn.XLOOKUP(TRUE,(AL19:$AZ19&lt;&gt;""),AL$3:$AZ$3,_xlpm.Fundo,,1),
_xlpm.Cx,_xlfn.XLOOKUP(TRUE,($O19:AJ19&lt;&gt;""),$O19:AJ19,_xlpm.Fundo,,-1),
_xlpm.Dx,_xlfn.XLOOKUP(TRUE,(AL19:$AZ19&lt;&gt;""),AL19:$AZ19,_xlpm.Fundo,,1),
_xlpm.Xx,AK$3, _xlpm.Yx,PRODUCT(SUM(_xlpm.Dx,-_xlpm.Cx),1/SUM(_xlpm.Bx,-_xlpm.Ax))*SUM(_xlpm.Xx,-_xlpm.Ax)+_xlpm.Cx,
_xlpm.Ay,_xlfn.XLOOKUP(TRUE,(AK$4:AK18&lt;&gt;""),$N$4:$N18,_xlpm.Fundo,,-1),
_xlpm.By,_xlfn.XLOOKUP(TRUE,(AK20:AK$47&lt;&gt;""),$N20:$N$47,_xlpm.Fundo,,1),
_xlpm.Cy,_xlfn.XLOOKUP(TRUE,(AK$4:AK18&lt;&gt;""),AK$4:AK18,_xlpm.Fundo,,-1),
_xlpm.Dy,_xlfn.XLOOKUP(TRUE,(AK20:AK$47&lt;&gt;""),AK20:AK$47,_xlpm.Fundo,,1),
_xlpm.Xy,$N19, _xlpm.Yy,PRODUCT(SUM(_xlpm.Dy,-_xlpm.Cy),1/SUM(_xlpm.By,-_xlpm.Ay))*SUM(_xlpm.Xy,-_xlpm.Ay)+_xlpm.Cy,
_xlfn.IFS(IFERROR(ISODD(_xlpm.Borda),FALSE),_xlpm.Yy,
       IFERROR(ISEVEN(_xlpm.Borda),     FALSE),_xlpm.Yx,
      TRUE,"")))</f>
        <v>0.4</v>
      </c>
      <c r="AL67" s="120" t="str" cm="1">
        <f t="array" ref="AL67">IF(AL19&lt;&gt;"",AL19,
_xlfn.LET(_xlpm.Borda,
_xlfn.IFS(
AND(COUNT(_xlfn._xlws.FILTER($F$3:$F$15,$F$3:$F$15=AL$51))&gt;=2,
    _xlfn.MAXIFS($G$3:$G$15,$F$3:$F$15,AL$51)&gt;=$N67, _xlfn.MINIFS($G$3:$G$15,$F$3:$F$15,AL$51)&lt;=$N67),1,
AND(COUNT(_xlfn._xlws.FILTER($G$3:$G$15,$G$3:$G$15=$N67))&gt;=2,
    _xlfn.MAXIFS($F$3:$F$15,$G$3:$G$15,$N67)&gt;=AL$51, _xlfn.MINIFS($F$3:$F$15,$G$3:$G$15,$N67)&lt;=AL$51),2,
OR(COUNT(_xlfn._xlws.FILTER($F$16:$F$23,($F$16:$F$23=AL$51)*($G$16:$G$23=$N67)))=1,
        ISODD(COUNT(_xlfn._xlws.SORT(_xlfn._xlws.FILTER($G$16:$G$23,($F$16:$F$23=AL$51)*($G$16:$G$23&lt;=$N67)))))),3,
OR(COUNT(_xlfn._xlws.FILTER($F$16:$F$23,($F$16:$F$23=AL$51)*($G$16:$G$23=$N67)))=1,
        ISODD(COUNT(_xlfn._xlws.SORT(_xlfn._xlws.FILTER($F$16:$F$23,($G$16:$G$23=$N67)*($F$16:$F$23&lt;=AL$51)))))),4),
_xlpm.Fundo,$L$8,
_xlpm.Ax,_xlfn.XLOOKUP(TRUE,($O19:AK19&lt;&gt;""),$O$3:AK$3,_xlpm.Fundo,,-1),
_xlpm.Bx,_xlfn.XLOOKUP(TRUE,(AM19:$AZ19&lt;&gt;""),AM$3:$AZ$3,_xlpm.Fundo,,1),
_xlpm.Cx,_xlfn.XLOOKUP(TRUE,($O19:AK19&lt;&gt;""),$O19:AK19,_xlpm.Fundo,,-1),
_xlpm.Dx,_xlfn.XLOOKUP(TRUE,(AM19:$AZ19&lt;&gt;""),AM19:$AZ19,_xlpm.Fundo,,1),
_xlpm.Xx,AL$3, _xlpm.Yx,PRODUCT(SUM(_xlpm.Dx,-_xlpm.Cx),1/SUM(_xlpm.Bx,-_xlpm.Ax))*SUM(_xlpm.Xx,-_xlpm.Ax)+_xlpm.Cx,
_xlpm.Ay,_xlfn.XLOOKUP(TRUE,(AL$4:AL18&lt;&gt;""),$N$4:$N18,_xlpm.Fundo,,-1),
_xlpm.By,_xlfn.XLOOKUP(TRUE,(AL20:AL$47&lt;&gt;""),$N20:$N$47,_xlpm.Fundo,,1),
_xlpm.Cy,_xlfn.XLOOKUP(TRUE,(AL$4:AL18&lt;&gt;""),AL$4:AL18,_xlpm.Fundo,,-1),
_xlpm.Dy,_xlfn.XLOOKUP(TRUE,(AL20:AL$47&lt;&gt;""),AL20:AL$47,_xlpm.Fundo,,1),
_xlpm.Xy,$N19, _xlpm.Yy,PRODUCT(SUM(_xlpm.Dy,-_xlpm.Cy),1/SUM(_xlpm.By,-_xlpm.Ay))*SUM(_xlpm.Xy,-_xlpm.Ay)+_xlpm.Cy,
_xlfn.IFS(IFERROR(ISODD(_xlpm.Borda),FALSE),_xlpm.Yy,
       IFERROR(ISEVEN(_xlpm.Borda),     FALSE),_xlpm.Yx,
      TRUE,"")))</f>
        <v/>
      </c>
      <c r="AM67" s="120" t="str" cm="1">
        <f t="array" ref="AM67">IF(AM19&lt;&gt;"",AM19,
_xlfn.LET(_xlpm.Borda,
_xlfn.IFS(
AND(COUNT(_xlfn._xlws.FILTER($F$3:$F$15,$F$3:$F$15=AM$51))&gt;=2,
    _xlfn.MAXIFS($G$3:$G$15,$F$3:$F$15,AM$51)&gt;=$N67, _xlfn.MINIFS($G$3:$G$15,$F$3:$F$15,AM$51)&lt;=$N67),1,
AND(COUNT(_xlfn._xlws.FILTER($G$3:$G$15,$G$3:$G$15=$N67))&gt;=2,
    _xlfn.MAXIFS($F$3:$F$15,$G$3:$G$15,$N67)&gt;=AM$51, _xlfn.MINIFS($F$3:$F$15,$G$3:$G$15,$N67)&lt;=AM$51),2,
OR(COUNT(_xlfn._xlws.FILTER($F$16:$F$23,($F$16:$F$23=AM$51)*($G$16:$G$23=$N67)))=1,
        ISODD(COUNT(_xlfn._xlws.SORT(_xlfn._xlws.FILTER($G$16:$G$23,($F$16:$F$23=AM$51)*($G$16:$G$23&lt;=$N67)))))),3,
OR(COUNT(_xlfn._xlws.FILTER($F$16:$F$23,($F$16:$F$23=AM$51)*($G$16:$G$23=$N67)))=1,
        ISODD(COUNT(_xlfn._xlws.SORT(_xlfn._xlws.FILTER($F$16:$F$23,($G$16:$G$23=$N67)*($F$16:$F$23&lt;=AM$51)))))),4),
_xlpm.Fundo,$L$8,
_xlpm.Ax,_xlfn.XLOOKUP(TRUE,($O19:AL19&lt;&gt;""),$O$3:AL$3,_xlpm.Fundo,,-1),
_xlpm.Bx,_xlfn.XLOOKUP(TRUE,(AN19:$AZ19&lt;&gt;""),AN$3:$AZ$3,_xlpm.Fundo,,1),
_xlpm.Cx,_xlfn.XLOOKUP(TRUE,($O19:AL19&lt;&gt;""),$O19:AL19,_xlpm.Fundo,,-1),
_xlpm.Dx,_xlfn.XLOOKUP(TRUE,(AN19:$AZ19&lt;&gt;""),AN19:$AZ19,_xlpm.Fundo,,1),
_xlpm.Xx,AM$3, _xlpm.Yx,PRODUCT(SUM(_xlpm.Dx,-_xlpm.Cx),1/SUM(_xlpm.Bx,-_xlpm.Ax))*SUM(_xlpm.Xx,-_xlpm.Ax)+_xlpm.Cx,
_xlpm.Ay,_xlfn.XLOOKUP(TRUE,(AM$4:AM18&lt;&gt;""),$N$4:$N18,_xlpm.Fundo,,-1),
_xlpm.By,_xlfn.XLOOKUP(TRUE,(AM20:AM$47&lt;&gt;""),$N20:$N$47,_xlpm.Fundo,,1),
_xlpm.Cy,_xlfn.XLOOKUP(TRUE,(AM$4:AM18&lt;&gt;""),AM$4:AM18,_xlpm.Fundo,,-1),
_xlpm.Dy,_xlfn.XLOOKUP(TRUE,(AM20:AM$47&lt;&gt;""),AM20:AM$47,_xlpm.Fundo,,1),
_xlpm.Xy,$N19, _xlpm.Yy,PRODUCT(SUM(_xlpm.Dy,-_xlpm.Cy),1/SUM(_xlpm.By,-_xlpm.Ay))*SUM(_xlpm.Xy,-_xlpm.Ay)+_xlpm.Cy,
_xlfn.IFS(IFERROR(ISODD(_xlpm.Borda),FALSE),_xlpm.Yy,
       IFERROR(ISEVEN(_xlpm.Borda),     FALSE),_xlpm.Yx,
      TRUE,"")))</f>
        <v/>
      </c>
      <c r="AN67" s="120" t="str" cm="1">
        <f t="array" ref="AN67">IF(AN19&lt;&gt;"",AN19,
_xlfn.LET(_xlpm.Borda,
_xlfn.IFS(
AND(COUNT(_xlfn._xlws.FILTER($F$3:$F$15,$F$3:$F$15=AN$51))&gt;=2,
    _xlfn.MAXIFS($G$3:$G$15,$F$3:$F$15,AN$51)&gt;=$N67, _xlfn.MINIFS($G$3:$G$15,$F$3:$F$15,AN$51)&lt;=$N67),1,
AND(COUNT(_xlfn._xlws.FILTER($G$3:$G$15,$G$3:$G$15=$N67))&gt;=2,
    _xlfn.MAXIFS($F$3:$F$15,$G$3:$G$15,$N67)&gt;=AN$51, _xlfn.MINIFS($F$3:$F$15,$G$3:$G$15,$N67)&lt;=AN$51),2,
OR(COUNT(_xlfn._xlws.FILTER($F$16:$F$23,($F$16:$F$23=AN$51)*($G$16:$G$23=$N67)))=1,
        ISODD(COUNT(_xlfn._xlws.SORT(_xlfn._xlws.FILTER($G$16:$G$23,($F$16:$F$23=AN$51)*($G$16:$G$23&lt;=$N67)))))),3,
OR(COUNT(_xlfn._xlws.FILTER($F$16:$F$23,($F$16:$F$23=AN$51)*($G$16:$G$23=$N67)))=1,
        ISODD(COUNT(_xlfn._xlws.SORT(_xlfn._xlws.FILTER($F$16:$F$23,($G$16:$G$23=$N67)*($F$16:$F$23&lt;=AN$51)))))),4),
_xlpm.Fundo,$L$8,
_xlpm.Ax,_xlfn.XLOOKUP(TRUE,($O19:AM19&lt;&gt;""),$O$3:AM$3,_xlpm.Fundo,,-1),
_xlpm.Bx,_xlfn.XLOOKUP(TRUE,(AO19:$AZ19&lt;&gt;""),AO$3:$AZ$3,_xlpm.Fundo,,1),
_xlpm.Cx,_xlfn.XLOOKUP(TRUE,($O19:AM19&lt;&gt;""),$O19:AM19,_xlpm.Fundo,,-1),
_xlpm.Dx,_xlfn.XLOOKUP(TRUE,(AO19:$AZ19&lt;&gt;""),AO19:$AZ19,_xlpm.Fundo,,1),
_xlpm.Xx,AN$3, _xlpm.Yx,PRODUCT(SUM(_xlpm.Dx,-_xlpm.Cx),1/SUM(_xlpm.Bx,-_xlpm.Ax))*SUM(_xlpm.Xx,-_xlpm.Ax)+_xlpm.Cx,
_xlpm.Ay,_xlfn.XLOOKUP(TRUE,(AN$4:AN18&lt;&gt;""),$N$4:$N18,_xlpm.Fundo,,-1),
_xlpm.By,_xlfn.XLOOKUP(TRUE,(AN20:AN$47&lt;&gt;""),$N20:$N$47,_xlpm.Fundo,,1),
_xlpm.Cy,_xlfn.XLOOKUP(TRUE,(AN$4:AN18&lt;&gt;""),AN$4:AN18,_xlpm.Fundo,,-1),
_xlpm.Dy,_xlfn.XLOOKUP(TRUE,(AN20:AN$47&lt;&gt;""),AN20:AN$47,_xlpm.Fundo,,1),
_xlpm.Xy,$N19, _xlpm.Yy,PRODUCT(SUM(_xlpm.Dy,-_xlpm.Cy),1/SUM(_xlpm.By,-_xlpm.Ay))*SUM(_xlpm.Xy,-_xlpm.Ay)+_xlpm.Cy,
_xlfn.IFS(IFERROR(ISODD(_xlpm.Borda),FALSE),_xlpm.Yy,
       IFERROR(ISEVEN(_xlpm.Borda),     FALSE),_xlpm.Yx,
      TRUE,"")))</f>
        <v/>
      </c>
      <c r="AO67" s="120" t="str" cm="1">
        <f t="array" ref="AO67">IF(AO19&lt;&gt;"",AO19,
_xlfn.LET(_xlpm.Borda,
_xlfn.IFS(
AND(COUNT(_xlfn._xlws.FILTER($F$3:$F$15,$F$3:$F$15=AO$51))&gt;=2,
    _xlfn.MAXIFS($G$3:$G$15,$F$3:$F$15,AO$51)&gt;=$N67, _xlfn.MINIFS($G$3:$G$15,$F$3:$F$15,AO$51)&lt;=$N67),1,
AND(COUNT(_xlfn._xlws.FILTER($G$3:$G$15,$G$3:$G$15=$N67))&gt;=2,
    _xlfn.MAXIFS($F$3:$F$15,$G$3:$G$15,$N67)&gt;=AO$51, _xlfn.MINIFS($F$3:$F$15,$G$3:$G$15,$N67)&lt;=AO$51),2,
OR(COUNT(_xlfn._xlws.FILTER($F$16:$F$23,($F$16:$F$23=AO$51)*($G$16:$G$23=$N67)))=1,
        ISODD(COUNT(_xlfn._xlws.SORT(_xlfn._xlws.FILTER($G$16:$G$23,($F$16:$F$23=AO$51)*($G$16:$G$23&lt;=$N67)))))),3,
OR(COUNT(_xlfn._xlws.FILTER($F$16:$F$23,($F$16:$F$23=AO$51)*($G$16:$G$23=$N67)))=1,
        ISODD(COUNT(_xlfn._xlws.SORT(_xlfn._xlws.FILTER($F$16:$F$23,($G$16:$G$23=$N67)*($F$16:$F$23&lt;=AO$51)))))),4),
_xlpm.Fundo,$L$8,
_xlpm.Ax,_xlfn.XLOOKUP(TRUE,($O19:AN19&lt;&gt;""),$O$3:AN$3,_xlpm.Fundo,,-1),
_xlpm.Bx,_xlfn.XLOOKUP(TRUE,(AP19:$AZ19&lt;&gt;""),AP$3:$AZ$3,_xlpm.Fundo,,1),
_xlpm.Cx,_xlfn.XLOOKUP(TRUE,($O19:AN19&lt;&gt;""),$O19:AN19,_xlpm.Fundo,,-1),
_xlpm.Dx,_xlfn.XLOOKUP(TRUE,(AP19:$AZ19&lt;&gt;""),AP19:$AZ19,_xlpm.Fundo,,1),
_xlpm.Xx,AO$3, _xlpm.Yx,PRODUCT(SUM(_xlpm.Dx,-_xlpm.Cx),1/SUM(_xlpm.Bx,-_xlpm.Ax))*SUM(_xlpm.Xx,-_xlpm.Ax)+_xlpm.Cx,
_xlpm.Ay,_xlfn.XLOOKUP(TRUE,(AO$4:AO18&lt;&gt;""),$N$4:$N18,_xlpm.Fundo,,-1),
_xlpm.By,_xlfn.XLOOKUP(TRUE,(AO20:AO$47&lt;&gt;""),$N20:$N$47,_xlpm.Fundo,,1),
_xlpm.Cy,_xlfn.XLOOKUP(TRUE,(AO$4:AO18&lt;&gt;""),AO$4:AO18,_xlpm.Fundo,,-1),
_xlpm.Dy,_xlfn.XLOOKUP(TRUE,(AO20:AO$47&lt;&gt;""),AO20:AO$47,_xlpm.Fundo,,1),
_xlpm.Xy,$N19, _xlpm.Yy,PRODUCT(SUM(_xlpm.Dy,-_xlpm.Cy),1/SUM(_xlpm.By,-_xlpm.Ay))*SUM(_xlpm.Xy,-_xlpm.Ay)+_xlpm.Cy,
_xlfn.IFS(IFERROR(ISODD(_xlpm.Borda),FALSE),_xlpm.Yy,
       IFERROR(ISEVEN(_xlpm.Borda),     FALSE),_xlpm.Yx,
      TRUE,"")))</f>
        <v/>
      </c>
      <c r="AP67" s="120" cm="1">
        <f t="array" ref="AP67">IF(AP19&lt;&gt;"",AP19,
_xlfn.LET(_xlpm.Borda,
_xlfn.IFS(
AND(COUNT(_xlfn._xlws.FILTER($F$3:$F$15,$F$3:$F$15=AP$51))&gt;=2,
    _xlfn.MAXIFS($G$3:$G$15,$F$3:$F$15,AP$51)&gt;=$N67, _xlfn.MINIFS($G$3:$G$15,$F$3:$F$15,AP$51)&lt;=$N67),1,
AND(COUNT(_xlfn._xlws.FILTER($G$3:$G$15,$G$3:$G$15=$N67))&gt;=2,
    _xlfn.MAXIFS($F$3:$F$15,$G$3:$G$15,$N67)&gt;=AP$51, _xlfn.MINIFS($F$3:$F$15,$G$3:$G$15,$N67)&lt;=AP$51),2,
OR(COUNT(_xlfn._xlws.FILTER($F$16:$F$23,($F$16:$F$23=AP$51)*($G$16:$G$23=$N67)))=1,
        ISODD(COUNT(_xlfn._xlws.SORT(_xlfn._xlws.FILTER($G$16:$G$23,($F$16:$F$23=AP$51)*($G$16:$G$23&lt;=$N67)))))),3,
OR(COUNT(_xlfn._xlws.FILTER($F$16:$F$23,($F$16:$F$23=AP$51)*($G$16:$G$23=$N67)))=1,
        ISODD(COUNT(_xlfn._xlws.SORT(_xlfn._xlws.FILTER($F$16:$F$23,($G$16:$G$23=$N67)*($F$16:$F$23&lt;=AP$51)))))),4),
_xlpm.Fundo,$L$8,
_xlpm.Ax,_xlfn.XLOOKUP(TRUE,($O19:AO19&lt;&gt;""),$O$3:AO$3,_xlpm.Fundo,,-1),
_xlpm.Bx,_xlfn.XLOOKUP(TRUE,(AQ19:$AZ19&lt;&gt;""),AQ$3:$AZ$3,_xlpm.Fundo,,1),
_xlpm.Cx,_xlfn.XLOOKUP(TRUE,($O19:AO19&lt;&gt;""),$O19:AO19,_xlpm.Fundo,,-1),
_xlpm.Dx,_xlfn.XLOOKUP(TRUE,(AQ19:$AZ19&lt;&gt;""),AQ19:$AZ19,_xlpm.Fundo,,1),
_xlpm.Xx,AP$3, _xlpm.Yx,PRODUCT(SUM(_xlpm.Dx,-_xlpm.Cx),1/SUM(_xlpm.Bx,-_xlpm.Ax))*SUM(_xlpm.Xx,-_xlpm.Ax)+_xlpm.Cx,
_xlpm.Ay,_xlfn.XLOOKUP(TRUE,(AP$4:AP18&lt;&gt;""),$N$4:$N18,_xlpm.Fundo,,-1),
_xlpm.By,_xlfn.XLOOKUP(TRUE,(AP20:AP$47&lt;&gt;""),$N20:$N$47,_xlpm.Fundo,,1),
_xlpm.Cy,_xlfn.XLOOKUP(TRUE,(AP$4:AP18&lt;&gt;""),AP$4:AP18,_xlpm.Fundo,,-1),
_xlpm.Dy,_xlfn.XLOOKUP(TRUE,(AP20:AP$47&lt;&gt;""),AP20:AP$47,_xlpm.Fundo,,1),
_xlpm.Xy,$N19, _xlpm.Yy,PRODUCT(SUM(_xlpm.Dy,-_xlpm.Cy),1/SUM(_xlpm.By,-_xlpm.Ay))*SUM(_xlpm.Xy,-_xlpm.Ay)+_xlpm.Cy,
_xlfn.IFS(IFERROR(ISODD(_xlpm.Borda),FALSE),_xlpm.Yy,
       IFERROR(ISEVEN(_xlpm.Borda),     FALSE),_xlpm.Yx,
      TRUE,"")))</f>
        <v>-0.4</v>
      </c>
      <c r="AQ67" s="120" t="str" cm="1">
        <f t="array" ref="AQ67">IF(AQ19&lt;&gt;"",AQ19,
_xlfn.LET(_xlpm.Borda,
_xlfn.IFS(
AND(COUNT(_xlfn._xlws.FILTER($F$3:$F$15,$F$3:$F$15=AQ$51))&gt;=2,
    _xlfn.MAXIFS($G$3:$G$15,$F$3:$F$15,AQ$51)&gt;=$N67, _xlfn.MINIFS($G$3:$G$15,$F$3:$F$15,AQ$51)&lt;=$N67),1,
AND(COUNT(_xlfn._xlws.FILTER($G$3:$G$15,$G$3:$G$15=$N67))&gt;=2,
    _xlfn.MAXIFS($F$3:$F$15,$G$3:$G$15,$N67)&gt;=AQ$51, _xlfn.MINIFS($F$3:$F$15,$G$3:$G$15,$N67)&lt;=AQ$51),2,
OR(COUNT(_xlfn._xlws.FILTER($F$16:$F$23,($F$16:$F$23=AQ$51)*($G$16:$G$23=$N67)))=1,
        ISODD(COUNT(_xlfn._xlws.SORT(_xlfn._xlws.FILTER($G$16:$G$23,($F$16:$F$23=AQ$51)*($G$16:$G$23&lt;=$N67)))))),3,
OR(COUNT(_xlfn._xlws.FILTER($F$16:$F$23,($F$16:$F$23=AQ$51)*($G$16:$G$23=$N67)))=1,
        ISODD(COUNT(_xlfn._xlws.SORT(_xlfn._xlws.FILTER($F$16:$F$23,($G$16:$G$23=$N67)*($F$16:$F$23&lt;=AQ$51)))))),4),
_xlpm.Fundo,$L$8,
_xlpm.Ax,_xlfn.XLOOKUP(TRUE,($O19:AP19&lt;&gt;""),$O$3:AP$3,_xlpm.Fundo,,-1),
_xlpm.Bx,_xlfn.XLOOKUP(TRUE,(AR19:$AZ19&lt;&gt;""),AR$3:$AZ$3,_xlpm.Fundo,,1),
_xlpm.Cx,_xlfn.XLOOKUP(TRUE,($O19:AP19&lt;&gt;""),$O19:AP19,_xlpm.Fundo,,-1),
_xlpm.Dx,_xlfn.XLOOKUP(TRUE,(AR19:$AZ19&lt;&gt;""),AR19:$AZ19,_xlpm.Fundo,,1),
_xlpm.Xx,AQ$3, _xlpm.Yx,PRODUCT(SUM(_xlpm.Dx,-_xlpm.Cx),1/SUM(_xlpm.Bx,-_xlpm.Ax))*SUM(_xlpm.Xx,-_xlpm.Ax)+_xlpm.Cx,
_xlpm.Ay,_xlfn.XLOOKUP(TRUE,(AQ$4:AQ18&lt;&gt;""),$N$4:$N18,_xlpm.Fundo,,-1),
_xlpm.By,_xlfn.XLOOKUP(TRUE,(AQ20:AQ$47&lt;&gt;""),$N20:$N$47,_xlpm.Fundo,,1),
_xlpm.Cy,_xlfn.XLOOKUP(TRUE,(AQ$4:AQ18&lt;&gt;""),AQ$4:AQ18,_xlpm.Fundo,,-1),
_xlpm.Dy,_xlfn.XLOOKUP(TRUE,(AQ20:AQ$47&lt;&gt;""),AQ20:AQ$47,_xlpm.Fundo,,1),
_xlpm.Xy,$N19, _xlpm.Yy,PRODUCT(SUM(_xlpm.Dy,-_xlpm.Cy),1/SUM(_xlpm.By,-_xlpm.Ay))*SUM(_xlpm.Xy,-_xlpm.Ay)+_xlpm.Cy,
_xlfn.IFS(IFERROR(ISODD(_xlpm.Borda),FALSE),_xlpm.Yy,
       IFERROR(ISEVEN(_xlpm.Borda),     FALSE),_xlpm.Yx,
      TRUE,"")))</f>
        <v/>
      </c>
      <c r="AR67" s="120" cm="1">
        <f t="array" ref="AR67">IF(AR19&lt;&gt;"",AR19,
_xlfn.LET(_xlpm.Borda,
_xlfn.IFS(
AND(COUNT(_xlfn._xlws.FILTER($F$3:$F$15,$F$3:$F$15=AR$51))&gt;=2,
    _xlfn.MAXIFS($G$3:$G$15,$F$3:$F$15,AR$51)&gt;=$N67, _xlfn.MINIFS($G$3:$G$15,$F$3:$F$15,AR$51)&lt;=$N67),1,
AND(COUNT(_xlfn._xlws.FILTER($G$3:$G$15,$G$3:$G$15=$N67))&gt;=2,
    _xlfn.MAXIFS($F$3:$F$15,$G$3:$G$15,$N67)&gt;=AR$51, _xlfn.MINIFS($F$3:$F$15,$G$3:$G$15,$N67)&lt;=AR$51),2,
OR(COUNT(_xlfn._xlws.FILTER($F$16:$F$23,($F$16:$F$23=AR$51)*($G$16:$G$23=$N67)))=1,
        ISODD(COUNT(_xlfn._xlws.SORT(_xlfn._xlws.FILTER($G$16:$G$23,($F$16:$F$23=AR$51)*($G$16:$G$23&lt;=$N67)))))),3,
OR(COUNT(_xlfn._xlws.FILTER($F$16:$F$23,($F$16:$F$23=AR$51)*($G$16:$G$23=$N67)))=1,
        ISODD(COUNT(_xlfn._xlws.SORT(_xlfn._xlws.FILTER($F$16:$F$23,($G$16:$G$23=$N67)*($F$16:$F$23&lt;=AR$51)))))),4),
_xlpm.Fundo,$L$8,
_xlpm.Ax,_xlfn.XLOOKUP(TRUE,($O19:AQ19&lt;&gt;""),$O$3:AQ$3,_xlpm.Fundo,,-1),
_xlpm.Bx,_xlfn.XLOOKUP(TRUE,(AS19:$AZ19&lt;&gt;""),AS$3:$AZ$3,_xlpm.Fundo,,1),
_xlpm.Cx,_xlfn.XLOOKUP(TRUE,($O19:AQ19&lt;&gt;""),$O19:AQ19,_xlpm.Fundo,,-1),
_xlpm.Dx,_xlfn.XLOOKUP(TRUE,(AS19:$AZ19&lt;&gt;""),AS19:$AZ19,_xlpm.Fundo,,1),
_xlpm.Xx,AR$3, _xlpm.Yx,PRODUCT(SUM(_xlpm.Dx,-_xlpm.Cx),1/SUM(_xlpm.Bx,-_xlpm.Ax))*SUM(_xlpm.Xx,-_xlpm.Ax)+_xlpm.Cx,
_xlpm.Ay,_xlfn.XLOOKUP(TRUE,(AR$4:AR18&lt;&gt;""),$N$4:$N18,_xlpm.Fundo,,-1),
_xlpm.By,_xlfn.XLOOKUP(TRUE,(AR20:AR$47&lt;&gt;""),$N20:$N$47,_xlpm.Fundo,,1),
_xlpm.Cy,_xlfn.XLOOKUP(TRUE,(AR$4:AR18&lt;&gt;""),AR$4:AR18,_xlpm.Fundo,,-1),
_xlpm.Dy,_xlfn.XLOOKUP(TRUE,(AR20:AR$47&lt;&gt;""),AR20:AR$47,_xlpm.Fundo,,1),
_xlpm.Xy,$N19, _xlpm.Yy,PRODUCT(SUM(_xlpm.Dy,-_xlpm.Cy),1/SUM(_xlpm.By,-_xlpm.Ay))*SUM(_xlpm.Xy,-_xlpm.Ay)+_xlpm.Cy,
_xlfn.IFS(IFERROR(ISODD(_xlpm.Borda),FALSE),_xlpm.Yy,
       IFERROR(ISEVEN(_xlpm.Borda),     FALSE),_xlpm.Yx,
      TRUE,"")))</f>
        <v>-0.4</v>
      </c>
      <c r="AS67" s="120" cm="1">
        <f t="array" ref="AS67">IF(AS19&lt;&gt;"",AS19,
_xlfn.LET(_xlpm.Borda,
_xlfn.IFS(
AND(COUNT(_xlfn._xlws.FILTER($F$3:$F$15,$F$3:$F$15=AS$51))&gt;=2,
    _xlfn.MAXIFS($G$3:$G$15,$F$3:$F$15,AS$51)&gt;=$N67, _xlfn.MINIFS($G$3:$G$15,$F$3:$F$15,AS$51)&lt;=$N67),1,
AND(COUNT(_xlfn._xlws.FILTER($G$3:$G$15,$G$3:$G$15=$N67))&gt;=2,
    _xlfn.MAXIFS($F$3:$F$15,$G$3:$G$15,$N67)&gt;=AS$51, _xlfn.MINIFS($F$3:$F$15,$G$3:$G$15,$N67)&lt;=AS$51),2,
OR(COUNT(_xlfn._xlws.FILTER($F$16:$F$23,($F$16:$F$23=AS$51)*($G$16:$G$23=$N67)))=1,
        ISODD(COUNT(_xlfn._xlws.SORT(_xlfn._xlws.FILTER($G$16:$G$23,($F$16:$F$23=AS$51)*($G$16:$G$23&lt;=$N67)))))),3,
OR(COUNT(_xlfn._xlws.FILTER($F$16:$F$23,($F$16:$F$23=AS$51)*($G$16:$G$23=$N67)))=1,
        ISODD(COUNT(_xlfn._xlws.SORT(_xlfn._xlws.FILTER($F$16:$F$23,($G$16:$G$23=$N67)*($F$16:$F$23&lt;=AS$51)))))),4),
_xlpm.Fundo,$L$8,
_xlpm.Ax,_xlfn.XLOOKUP(TRUE,($O19:AR19&lt;&gt;""),$O$3:AR$3,_xlpm.Fundo,,-1),
_xlpm.Bx,_xlfn.XLOOKUP(TRUE,(AT19:$AZ19&lt;&gt;""),AT$3:$AZ$3,_xlpm.Fundo,,1),
_xlpm.Cx,_xlfn.XLOOKUP(TRUE,($O19:AR19&lt;&gt;""),$O19:AR19,_xlpm.Fundo,,-1),
_xlpm.Dx,_xlfn.XLOOKUP(TRUE,(AT19:$AZ19&lt;&gt;""),AT19:$AZ19,_xlpm.Fundo,,1),
_xlpm.Xx,AS$3, _xlpm.Yx,PRODUCT(SUM(_xlpm.Dx,-_xlpm.Cx),1/SUM(_xlpm.Bx,-_xlpm.Ax))*SUM(_xlpm.Xx,-_xlpm.Ax)+_xlpm.Cx,
_xlpm.Ay,_xlfn.XLOOKUP(TRUE,(AS$4:AS18&lt;&gt;""),$N$4:$N18,_xlpm.Fundo,,-1),
_xlpm.By,_xlfn.XLOOKUP(TRUE,(AS20:AS$47&lt;&gt;""),$N20:$N$47,_xlpm.Fundo,,1),
_xlpm.Cy,_xlfn.XLOOKUP(TRUE,(AS$4:AS18&lt;&gt;""),AS$4:AS18,_xlpm.Fundo,,-1),
_xlpm.Dy,_xlfn.XLOOKUP(TRUE,(AS20:AS$47&lt;&gt;""),AS20:AS$47,_xlpm.Fundo,,1),
_xlpm.Xy,$N19, _xlpm.Yy,PRODUCT(SUM(_xlpm.Dy,-_xlpm.Cy),1/SUM(_xlpm.By,-_xlpm.Ay))*SUM(_xlpm.Xy,-_xlpm.Ay)+_xlpm.Cy,
_xlfn.IFS(IFERROR(ISODD(_xlpm.Borda),FALSE),_xlpm.Yy,
       IFERROR(ISEVEN(_xlpm.Borda),     FALSE),_xlpm.Yx,
      TRUE,"")))</f>
        <v>-0.4</v>
      </c>
      <c r="AT67" s="120" t="str" cm="1">
        <f t="array" ref="AT67">IF(AT19&lt;&gt;"",AT19,
_xlfn.LET(_xlpm.Borda,
_xlfn.IFS(
AND(COUNT(_xlfn._xlws.FILTER($F$3:$F$15,$F$3:$F$15=AT$51))&gt;=2,
    _xlfn.MAXIFS($G$3:$G$15,$F$3:$F$15,AT$51)&gt;=$N67, _xlfn.MINIFS($G$3:$G$15,$F$3:$F$15,AT$51)&lt;=$N67),1,
AND(COUNT(_xlfn._xlws.FILTER($G$3:$G$15,$G$3:$G$15=$N67))&gt;=2,
    _xlfn.MAXIFS($F$3:$F$15,$G$3:$G$15,$N67)&gt;=AT$51, _xlfn.MINIFS($F$3:$F$15,$G$3:$G$15,$N67)&lt;=AT$51),2,
OR(COUNT(_xlfn._xlws.FILTER($F$16:$F$23,($F$16:$F$23=AT$51)*($G$16:$G$23=$N67)))=1,
        ISODD(COUNT(_xlfn._xlws.SORT(_xlfn._xlws.FILTER($G$16:$G$23,($F$16:$F$23=AT$51)*($G$16:$G$23&lt;=$N67)))))),3,
OR(COUNT(_xlfn._xlws.FILTER($F$16:$F$23,($F$16:$F$23=AT$51)*($G$16:$G$23=$N67)))=1,
        ISODD(COUNT(_xlfn._xlws.SORT(_xlfn._xlws.FILTER($F$16:$F$23,($G$16:$G$23=$N67)*($F$16:$F$23&lt;=AT$51)))))),4),
_xlpm.Fundo,$L$8,
_xlpm.Ax,_xlfn.XLOOKUP(TRUE,($O19:AS19&lt;&gt;""),$O$3:AS$3,_xlpm.Fundo,,-1),
_xlpm.Bx,_xlfn.XLOOKUP(TRUE,(AZ19:$AZ19&lt;&gt;""),AZ$3:$AZ$3,_xlpm.Fundo,,1),
_xlpm.Cx,_xlfn.XLOOKUP(TRUE,($O19:AS19&lt;&gt;""),$O19:AS19,_xlpm.Fundo,,-1),
_xlpm.Dx,_xlfn.XLOOKUP(TRUE,(AZ19:$AZ19&lt;&gt;""),AZ19:$AZ19,_xlpm.Fundo,,1),
_xlpm.Xx,AT$3, _xlpm.Yx,PRODUCT(SUM(_xlpm.Dx,-_xlpm.Cx),1/SUM(_xlpm.Bx,-_xlpm.Ax))*SUM(_xlpm.Xx,-_xlpm.Ax)+_xlpm.Cx,
_xlpm.Ay,_xlfn.XLOOKUP(TRUE,(AT$4:AT18&lt;&gt;""),$N$4:$N18,_xlpm.Fundo,,-1),
_xlpm.By,_xlfn.XLOOKUP(TRUE,(AT20:AT$47&lt;&gt;""),$N20:$N$47,_xlpm.Fundo,,1),
_xlpm.Cy,_xlfn.XLOOKUP(TRUE,(AT$4:AT18&lt;&gt;""),AT$4:AT18,_xlpm.Fundo,,-1),
_xlpm.Dy,_xlfn.XLOOKUP(TRUE,(AT20:AT$47&lt;&gt;""),AT20:AT$47,_xlpm.Fundo,,1),
_xlpm.Xy,$N19, _xlpm.Yy,PRODUCT(SUM(_xlpm.Dy,-_xlpm.Cy),1/SUM(_xlpm.By,-_xlpm.Ay))*SUM(_xlpm.Xy,-_xlpm.Ay)+_xlpm.Cy,
_xlfn.IFS(IFERROR(ISODD(_xlpm.Borda),FALSE),_xlpm.Yy,
       IFERROR(ISEVEN(_xlpm.Borda),     FALSE),_xlpm.Yx,
      TRUE,"")))</f>
        <v/>
      </c>
      <c r="AU67" s="120" cm="1">
        <f t="array" ref="AU67">IF(AU19&lt;&gt;"",AU19,
_xlfn.LET(_xlpm.Borda,
_xlfn.IFS(
AND(COUNT(_xlfn._xlws.FILTER($F$3:$F$15,$F$3:$F$15=AU$51))&gt;=2,
    _xlfn.MAXIFS($G$3:$G$15,$F$3:$F$15,AU$51)&gt;=$N67, _xlfn.MINIFS($G$3:$G$15,$F$3:$F$15,AU$51)&lt;=$N67),1,
AND(COUNT(_xlfn._xlws.FILTER($G$3:$G$15,$G$3:$G$15=$N67))&gt;=2,
    _xlfn.MAXIFS($F$3:$F$15,$G$3:$G$15,$N67)&gt;=AU$51, _xlfn.MINIFS($F$3:$F$15,$G$3:$G$15,$N67)&lt;=AU$51),2,
OR(COUNT(_xlfn._xlws.FILTER($F$16:$F$23,($F$16:$F$23=AU$51)*($G$16:$G$23=$N67)))=1,
        ISODD(COUNT(_xlfn._xlws.SORT(_xlfn._xlws.FILTER($G$16:$G$23,($F$16:$F$23=AU$51)*($G$16:$G$23&lt;=$N67)))))),3,
OR(COUNT(_xlfn._xlws.FILTER($F$16:$F$23,($F$16:$F$23=AU$51)*($G$16:$G$23=$N67)))=1,
        ISODD(COUNT(_xlfn._xlws.SORT(_xlfn._xlws.FILTER($F$16:$F$23,($G$16:$G$23=$N67)*($F$16:$F$23&lt;=AU$51)))))),4),
_xlpm.Fundo,$L$8,
_xlpm.Ax,_xlfn.XLOOKUP(TRUE,($O19:AT19&lt;&gt;""),$O$3:AT$3,_xlpm.Fundo,,-1),
_xlpm.Bx,_xlfn.XLOOKUP(TRUE,($AZ19:BA19&lt;&gt;""),$AZ$3:BA$3,_xlpm.Fundo,,1),
_xlpm.Cx,_xlfn.XLOOKUP(TRUE,($O19:AT19&lt;&gt;""),$O19:AT19,_xlpm.Fundo,,-1),
_xlpm.Dx,_xlfn.XLOOKUP(TRUE,($AZ19:BA19&lt;&gt;""),$AZ19:BA19,_xlpm.Fundo,,1),
_xlpm.Xx,AU$3, _xlpm.Yx,PRODUCT(SUM(_xlpm.Dx,-_xlpm.Cx),1/SUM(_xlpm.Bx,-_xlpm.Ax))*SUM(_xlpm.Xx,-_xlpm.Ax)+_xlpm.Cx,
_xlpm.Ay,_xlfn.XLOOKUP(TRUE,(AU$4:AU18&lt;&gt;""),$N$4:$N18,_xlpm.Fundo,,-1),
_xlpm.By,_xlfn.XLOOKUP(TRUE,(AU20:AU$47&lt;&gt;""),$N20:$N$47,_xlpm.Fundo,,1),
_xlpm.Cy,_xlfn.XLOOKUP(TRUE,(AU$4:AU18&lt;&gt;""),AU$4:AU18,_xlpm.Fundo,,-1),
_xlpm.Dy,_xlfn.XLOOKUP(TRUE,(AU20:AU$47&lt;&gt;""),AU20:AU$47,_xlpm.Fundo,,1),
_xlpm.Xy,$N19, _xlpm.Yy,PRODUCT(SUM(_xlpm.Dy,-_xlpm.Cy),1/SUM(_xlpm.By,-_xlpm.Ay))*SUM(_xlpm.Xy,-_xlpm.Ay)+_xlpm.Cy,
_xlfn.IFS(IFERROR(ISODD(_xlpm.Borda),FALSE),_xlpm.Yy,
       IFERROR(ISEVEN(_xlpm.Borda),     FALSE),_xlpm.Yx,
      TRUE,"")))</f>
        <v>-0.23193277310924376</v>
      </c>
      <c r="AV67" s="120" cm="1">
        <f t="array" ref="AV67">IF(AV19&lt;&gt;"",AV19,
_xlfn.LET(_xlpm.Borda,
_xlfn.IFS(
AND(COUNT(_xlfn._xlws.FILTER($F$3:$F$15,$F$3:$F$15=AV$51))&gt;=2,
    _xlfn.MAXIFS($G$3:$G$15,$F$3:$F$15,AV$51)&gt;=$N67, _xlfn.MINIFS($G$3:$G$15,$F$3:$F$15,AV$51)&lt;=$N67),1,
AND(COUNT(_xlfn._xlws.FILTER($G$3:$G$15,$G$3:$G$15=$N67))&gt;=2,
    _xlfn.MAXIFS($F$3:$F$15,$G$3:$G$15,$N67)&gt;=AV$51, _xlfn.MINIFS($F$3:$F$15,$G$3:$G$15,$N67)&lt;=AV$51),2,
OR(COUNT(_xlfn._xlws.FILTER($F$16:$F$23,($F$16:$F$23=AV$51)*($G$16:$G$23=$N67)))=1,
        ISODD(COUNT(_xlfn._xlws.SORT(_xlfn._xlws.FILTER($G$16:$G$23,($F$16:$F$23=AV$51)*($G$16:$G$23&lt;=$N67)))))),3,
OR(COUNT(_xlfn._xlws.FILTER($F$16:$F$23,($F$16:$F$23=AV$51)*($G$16:$G$23=$N67)))=1,
        ISODD(COUNT(_xlfn._xlws.SORT(_xlfn._xlws.FILTER($F$16:$F$23,($G$16:$G$23=$N67)*($F$16:$F$23&lt;=AV$51)))))),4),
_xlpm.Fundo,$L$8,
_xlpm.Ax,_xlfn.XLOOKUP(TRUE,($O19:AU19&lt;&gt;""),$O$3:AU$3,_xlpm.Fundo,,-1),
_xlpm.Bx,_xlfn.XLOOKUP(TRUE,($AZ19:BB19&lt;&gt;""),$AZ$3:BB$3,_xlpm.Fundo,,1),
_xlpm.Cx,_xlfn.XLOOKUP(TRUE,($O19:AU19&lt;&gt;""),$O19:AU19,_xlpm.Fundo,,-1),
_xlpm.Dx,_xlfn.XLOOKUP(TRUE,($AZ19:BB19&lt;&gt;""),$AZ19:BB19,_xlpm.Fundo,,1),
_xlpm.Xx,AV$3, _xlpm.Yx,PRODUCT(SUM(_xlpm.Dx,-_xlpm.Cx),1/SUM(_xlpm.Bx,-_xlpm.Ax))*SUM(_xlpm.Xx,-_xlpm.Ax)+_xlpm.Cx,
_xlpm.Ay,_xlfn.XLOOKUP(TRUE,(AV$4:AV18&lt;&gt;""),$N$4:$N18,_xlpm.Fundo,,-1),
_xlpm.By,_xlfn.XLOOKUP(TRUE,(AV20:AV$47&lt;&gt;""),$N20:$N$47,_xlpm.Fundo,,1),
_xlpm.Cy,_xlfn.XLOOKUP(TRUE,(AV$4:AV18&lt;&gt;""),AV$4:AV18,_xlpm.Fundo,,-1),
_xlpm.Dy,_xlfn.XLOOKUP(TRUE,(AV20:AV$47&lt;&gt;""),AV20:AV$47,_xlpm.Fundo,,1),
_xlpm.Xy,$N19, _xlpm.Yy,PRODUCT(SUM(_xlpm.Dy,-_xlpm.Cy),1/SUM(_xlpm.By,-_xlpm.Ay))*SUM(_xlpm.Xy,-_xlpm.Ay)+_xlpm.Cy,
_xlfn.IFS(IFERROR(ISODD(_xlpm.Borda),FALSE),_xlpm.Yy,
       IFERROR(ISEVEN(_xlpm.Borda),     FALSE),_xlpm.Yx,
      TRUE,"")))</f>
        <v>-9</v>
      </c>
      <c r="AW67" s="120" cm="1">
        <f t="array" ref="AW67">IF(AW19&lt;&gt;"",AW19,
_xlfn.LET(_xlpm.Borda,
_xlfn.IFS(
AND(COUNT(_xlfn._xlws.FILTER($F$3:$F$15,$F$3:$F$15=AW$51))&gt;=2,
    _xlfn.MAXIFS($G$3:$G$15,$F$3:$F$15,AW$51)&gt;=$N67, _xlfn.MINIFS($G$3:$G$15,$F$3:$F$15,AW$51)&lt;=$N67),1,
AND(COUNT(_xlfn._xlws.FILTER($G$3:$G$15,$G$3:$G$15=$N67))&gt;=2,
    _xlfn.MAXIFS($F$3:$F$15,$G$3:$G$15,$N67)&gt;=AW$51, _xlfn.MINIFS($F$3:$F$15,$G$3:$G$15,$N67)&lt;=AW$51),2,
OR(COUNT(_xlfn._xlws.FILTER($F$16:$F$23,($F$16:$F$23=AW$51)*($G$16:$G$23=$N67)))=1,
        ISODD(COUNT(_xlfn._xlws.SORT(_xlfn._xlws.FILTER($G$16:$G$23,($F$16:$F$23=AW$51)*($G$16:$G$23&lt;=$N67)))))),3,
OR(COUNT(_xlfn._xlws.FILTER($F$16:$F$23,($F$16:$F$23=AW$51)*($G$16:$G$23=$N67)))=1,
        ISODD(COUNT(_xlfn._xlws.SORT(_xlfn._xlws.FILTER($F$16:$F$23,($G$16:$G$23=$N67)*($F$16:$F$23&lt;=AW$51)))))),4),
_xlpm.Fundo,$L$8,
_xlpm.Ax,_xlfn.XLOOKUP(TRUE,($O19:AV19&lt;&gt;""),$O$3:AV$3,_xlpm.Fundo,,-1),
_xlpm.Bx,_xlfn.XLOOKUP(TRUE,($AZ19:BC19&lt;&gt;""),$AZ$3:BC$3,_xlpm.Fundo,,1),
_xlpm.Cx,_xlfn.XLOOKUP(TRUE,($O19:AV19&lt;&gt;""),$O19:AV19,_xlpm.Fundo,,-1),
_xlpm.Dx,_xlfn.XLOOKUP(TRUE,($AZ19:BC19&lt;&gt;""),$AZ19:BC19,_xlpm.Fundo,,1),
_xlpm.Xx,AW$3, _xlpm.Yx,PRODUCT(SUM(_xlpm.Dx,-_xlpm.Cx),1/SUM(_xlpm.Bx,-_xlpm.Ax))*SUM(_xlpm.Xx,-_xlpm.Ax)+_xlpm.Cx,
_xlpm.Ay,_xlfn.XLOOKUP(TRUE,(AW$4:AW18&lt;&gt;""),$N$4:$N18,_xlpm.Fundo,,-1),
_xlpm.By,_xlfn.XLOOKUP(TRUE,(AW20:AW$47&lt;&gt;""),$N20:$N$47,_xlpm.Fundo,,1),
_xlpm.Cy,_xlfn.XLOOKUP(TRUE,(AW$4:AW18&lt;&gt;""),AW$4:AW18,_xlpm.Fundo,,-1),
_xlpm.Dy,_xlfn.XLOOKUP(TRUE,(AW20:AW$47&lt;&gt;""),AW20:AW$47,_xlpm.Fundo,,1),
_xlpm.Xy,$N19, _xlpm.Yy,PRODUCT(SUM(_xlpm.Dy,-_xlpm.Cy),1/SUM(_xlpm.By,-_xlpm.Ay))*SUM(_xlpm.Xy,-_xlpm.Ay)+_xlpm.Cy,
_xlfn.IFS(IFERROR(ISODD(_xlpm.Borda),FALSE),_xlpm.Yy,
       IFERROR(ISEVEN(_xlpm.Borda),     FALSE),_xlpm.Yx,
      TRUE,"")))</f>
        <v>-9</v>
      </c>
      <c r="AX67" s="98"/>
      <c r="AY67" s="98"/>
      <c r="AZ67" s="77"/>
      <c r="BA67" s="77"/>
      <c r="BB67" s="77"/>
      <c r="BC67" s="77"/>
      <c r="BD67" s="77"/>
      <c r="BE67" s="77"/>
      <c r="BF67" s="77"/>
      <c r="BG67" s="77"/>
      <c r="BH67" s="77"/>
    </row>
    <row r="68" spans="2:60" ht="20.100000000000001" customHeight="1" x14ac:dyDescent="0.3">
      <c r="B68" s="81" t="s">
        <v>531</v>
      </c>
      <c r="C68" s="17">
        <f t="shared" si="1"/>
        <v>42.9754</v>
      </c>
      <c r="D68" s="18">
        <f t="shared" si="1"/>
        <v>108.82089999999999</v>
      </c>
      <c r="E68" s="64">
        <f t="shared" si="1"/>
        <v>-9</v>
      </c>
      <c r="F68" s="17">
        <f t="shared" ref="F68:F132" si="7">ROUND(C68-$L$2,2)</f>
        <v>-0.05</v>
      </c>
      <c r="G68" s="18">
        <f t="shared" ref="G68:G132" si="8">ROUND(D68-$L$3,2)</f>
        <v>3.77</v>
      </c>
      <c r="H68" s="19">
        <f t="shared" ref="H68:H132" si="9">ROUND(E68-$L$4,2)</f>
        <v>-9</v>
      </c>
      <c r="I68" s="8" t="str" cm="1">
        <f t="array" ref="I68">_xlfn.CONCAT(ROUND(F68:H68,2)&amp;", ")</f>
        <v xml:space="preserve">-0.05, 3.77, -9, </v>
      </c>
      <c r="J68" s="8"/>
      <c r="L68"/>
      <c r="N68" s="31">
        <v>8.9</v>
      </c>
      <c r="O68" s="15"/>
      <c r="P68" s="120" cm="1">
        <f t="array" ref="P68">IF(P20&lt;&gt;"",P20,
_xlfn.LET(_xlpm.Borda,
_xlfn.IFS(
AND(COUNT(_xlfn._xlws.FILTER($F$3:$F$15,$F$3:$F$15=P$51))&gt;=2,
    _xlfn.MAXIFS($G$3:$G$15,$F$3:$F$15,P$51)&gt;=$N68, _xlfn.MINIFS($G$3:$G$15,$F$3:$F$15,P$51)&lt;=$N68),1,
AND(COUNT(_xlfn._xlws.FILTER($G$3:$G$15,$G$3:$G$15=$N68))&gt;=2,
    _xlfn.MAXIFS($F$3:$F$15,$G$3:$G$15,$N68)&gt;=P$51, _xlfn.MINIFS($F$3:$F$15,$G$3:$G$15,$N68)&lt;=P$51),2,
OR(COUNT(_xlfn._xlws.FILTER($F$16:$F$23,($F$16:$F$23=P$51)*($G$16:$G$23=$N68)))=1,
        ISODD(COUNT(_xlfn._xlws.SORT(_xlfn._xlws.FILTER($G$16:$G$23,($F$16:$F$23=P$51)*($G$16:$G$23&lt;=$N68)))))),3,
OR(COUNT(_xlfn._xlws.FILTER($F$16:$F$23,($F$16:$F$23=P$51)*($G$16:$G$23=$N68)))=1,
        ISODD(COUNT(_xlfn._xlws.SORT(_xlfn._xlws.FILTER($F$16:$F$23,($G$16:$G$23=$N68)*($F$16:$F$23&lt;=P$51)))))),4),
_xlpm.Fundo,$L$8,
_xlpm.Ax,_xlfn.XLOOKUP(TRUE,($O20:O20&lt;&gt;""),$O$3:O$3,_xlpm.Fundo,,-1),
_xlpm.Bx,_xlfn.XLOOKUP(TRUE,(Q20:$AZ20&lt;&gt;""),Q$3:$AZ$3,_xlpm.Fundo,,1),
_xlpm.Cx,_xlfn.XLOOKUP(TRUE,($O20:O20&lt;&gt;""),$O20:O20,_xlpm.Fundo,,-1),
_xlpm.Dx,_xlfn.XLOOKUP(TRUE,(Q20:$AZ20&lt;&gt;""),Q20:$AZ20,_xlpm.Fundo,,1),
_xlpm.Xx,P$3, _xlpm.Yx,PRODUCT(SUM(_xlpm.Dx,-_xlpm.Cx),1/SUM(_xlpm.Bx,-_xlpm.Ax))*SUM(_xlpm.Xx,-_xlpm.Ax)+_xlpm.Cx,
_xlpm.Ay,_xlfn.XLOOKUP(TRUE,(P$4:P19&lt;&gt;""),$N$4:$N19,_xlpm.Fundo,,-1),
_xlpm.By,_xlfn.XLOOKUP(TRUE,(P21:P$47&lt;&gt;""),$N21:$N$47,_xlpm.Fundo,,1),
_xlpm.Cy,_xlfn.XLOOKUP(TRUE,(P$4:P19&lt;&gt;""),P$4:P19,_xlpm.Fundo,,-1),
_xlpm.Dy,_xlfn.XLOOKUP(TRUE,(P21:P$47&lt;&gt;""),P21:P$47,_xlpm.Fundo,,1),
_xlpm.Xy,$N20, _xlpm.Yy,PRODUCT(SUM(_xlpm.Dy,-_xlpm.Cy),1/SUM(_xlpm.By,-_xlpm.Ay))*SUM(_xlpm.Xy,-_xlpm.Ay)+_xlpm.Cy,
_xlfn.IFS(IFERROR(ISODD(_xlpm.Borda),FALSE),_xlpm.Yy,
       IFERROR(ISEVEN(_xlpm.Borda),     FALSE),_xlpm.Yx,
      TRUE,"")))</f>
        <v>-9</v>
      </c>
      <c r="Q68" s="120" cm="1">
        <f t="array" ref="Q68">IF(Q20&lt;&gt;"",Q20,
_xlfn.LET(_xlpm.Borda,
_xlfn.IFS(
AND(COUNT(_xlfn._xlws.FILTER($F$3:$F$15,$F$3:$F$15=Q$51))&gt;=2,
    _xlfn.MAXIFS($G$3:$G$15,$F$3:$F$15,Q$51)&gt;=$N68, _xlfn.MINIFS($G$3:$G$15,$F$3:$F$15,Q$51)&lt;=$N68),1,
AND(COUNT(_xlfn._xlws.FILTER($G$3:$G$15,$G$3:$G$15=$N68))&gt;=2,
    _xlfn.MAXIFS($F$3:$F$15,$G$3:$G$15,$N68)&gt;=Q$51, _xlfn.MINIFS($F$3:$F$15,$G$3:$G$15,$N68)&lt;=Q$51),2,
OR(COUNT(_xlfn._xlws.FILTER($F$16:$F$23,($F$16:$F$23=Q$51)*($G$16:$G$23=$N68)))=1,
        ISODD(COUNT(_xlfn._xlws.SORT(_xlfn._xlws.FILTER($G$16:$G$23,($F$16:$F$23=Q$51)*($G$16:$G$23&lt;=$N68)))))),3,
OR(COUNT(_xlfn._xlws.FILTER($F$16:$F$23,($F$16:$F$23=Q$51)*($G$16:$G$23=$N68)))=1,
        ISODD(COUNT(_xlfn._xlws.SORT(_xlfn._xlws.FILTER($F$16:$F$23,($G$16:$G$23=$N68)*($F$16:$F$23&lt;=Q$51)))))),4),
_xlpm.Fundo,$L$8,
_xlpm.Ax,_xlfn.XLOOKUP(TRUE,($O20:P20&lt;&gt;""),$O$3:P$3,_xlpm.Fundo,,-1),
_xlpm.Bx,_xlfn.XLOOKUP(TRUE,(R20:$AZ20&lt;&gt;""),R$3:$AZ$3,_xlpm.Fundo,,1),
_xlpm.Cx,_xlfn.XLOOKUP(TRUE,($O20:P20&lt;&gt;""),$O20:P20,_xlpm.Fundo,,-1),
_xlpm.Dx,_xlfn.XLOOKUP(TRUE,(R20:$AZ20&lt;&gt;""),R20:$AZ20,_xlpm.Fundo,,1),
_xlpm.Xx,Q$3, _xlpm.Yx,PRODUCT(SUM(_xlpm.Dx,-_xlpm.Cx),1/SUM(_xlpm.Bx,-_xlpm.Ax))*SUM(_xlpm.Xx,-_xlpm.Ax)+_xlpm.Cx,
_xlpm.Ay,_xlfn.XLOOKUP(TRUE,(Q$4:Q19&lt;&gt;""),$N$4:$N19,_xlpm.Fundo,,-1),
_xlpm.By,_xlfn.XLOOKUP(TRUE,(Q21:Q$47&lt;&gt;""),$N21:$N$47,_xlpm.Fundo,,1),
_xlpm.Cy,_xlfn.XLOOKUP(TRUE,(Q$4:Q19&lt;&gt;""),Q$4:Q19,_xlpm.Fundo,,-1),
_xlpm.Dy,_xlfn.XLOOKUP(TRUE,(Q21:Q$47&lt;&gt;""),Q21:Q$47,_xlpm.Fundo,,1),
_xlpm.Xy,$N20, _xlpm.Yy,PRODUCT(SUM(_xlpm.Dy,-_xlpm.Cy),1/SUM(_xlpm.By,-_xlpm.Ay))*SUM(_xlpm.Xy,-_xlpm.Ay)+_xlpm.Cy,
_xlfn.IFS(IFERROR(ISODD(_xlpm.Borda),FALSE),_xlpm.Yy,
       IFERROR(ISEVEN(_xlpm.Borda),     FALSE),_xlpm.Yx,
      TRUE,"")))</f>
        <v>-9</v>
      </c>
      <c r="R68" s="120" cm="1">
        <f t="array" ref="R68">IF(R20&lt;&gt;"",R20,
_xlfn.LET(_xlpm.Borda,
_xlfn.IFS(
AND(COUNT(_xlfn._xlws.FILTER($F$3:$F$15,$F$3:$F$15=R$51))&gt;=2,
    _xlfn.MAXIFS($G$3:$G$15,$F$3:$F$15,R$51)&gt;=$N68, _xlfn.MINIFS($G$3:$G$15,$F$3:$F$15,R$51)&lt;=$N68),1,
AND(COUNT(_xlfn._xlws.FILTER($G$3:$G$15,$G$3:$G$15=$N68))&gt;=2,
    _xlfn.MAXIFS($F$3:$F$15,$G$3:$G$15,$N68)&gt;=R$51, _xlfn.MINIFS($F$3:$F$15,$G$3:$G$15,$N68)&lt;=R$51),2,
OR(COUNT(_xlfn._xlws.FILTER($F$16:$F$23,($F$16:$F$23=R$51)*($G$16:$G$23=$N68)))=1,
        ISODD(COUNT(_xlfn._xlws.SORT(_xlfn._xlws.FILTER($G$16:$G$23,($F$16:$F$23=R$51)*($G$16:$G$23&lt;=$N68)))))),3,
OR(COUNT(_xlfn._xlws.FILTER($F$16:$F$23,($F$16:$F$23=R$51)*($G$16:$G$23=$N68)))=1,
        ISODD(COUNT(_xlfn._xlws.SORT(_xlfn._xlws.FILTER($F$16:$F$23,($G$16:$G$23=$N68)*($F$16:$F$23&lt;=R$51)))))),4),
_xlpm.Fundo,$L$8,
_xlpm.Ax,_xlfn.XLOOKUP(TRUE,($O20:Q20&lt;&gt;""),$O$3:Q$3,_xlpm.Fundo,,-1),
_xlpm.Bx,_xlfn.XLOOKUP(TRUE,(S20:$AZ20&lt;&gt;""),S$3:$AZ$3,_xlpm.Fundo,,1),
_xlpm.Cx,_xlfn.XLOOKUP(TRUE,($O20:Q20&lt;&gt;""),$O20:Q20,_xlpm.Fundo,,-1),
_xlpm.Dx,_xlfn.XLOOKUP(TRUE,(S20:$AZ20&lt;&gt;""),S20:$AZ20,_xlpm.Fundo,,1),
_xlpm.Xx,R$3, _xlpm.Yx,PRODUCT(SUM(_xlpm.Dx,-_xlpm.Cx),1/SUM(_xlpm.Bx,-_xlpm.Ax))*SUM(_xlpm.Xx,-_xlpm.Ax)+_xlpm.Cx,
_xlpm.Ay,_xlfn.XLOOKUP(TRUE,(R$4:R19&lt;&gt;""),$N$4:$N19,_xlpm.Fundo,,-1),
_xlpm.By,_xlfn.XLOOKUP(TRUE,(R21:R$47&lt;&gt;""),$N21:$N$47,_xlpm.Fundo,,1),
_xlpm.Cy,_xlfn.XLOOKUP(TRUE,(R$4:R19&lt;&gt;""),R$4:R19,_xlpm.Fundo,,-1),
_xlpm.Dy,_xlfn.XLOOKUP(TRUE,(R21:R$47&lt;&gt;""),R21:R$47,_xlpm.Fundo,,1),
_xlpm.Xy,$N20, _xlpm.Yy,PRODUCT(SUM(_xlpm.Dy,-_xlpm.Cy),1/SUM(_xlpm.By,-_xlpm.Ay))*SUM(_xlpm.Xy,-_xlpm.Ay)+_xlpm.Cy,
_xlfn.IFS(IFERROR(ISODD(_xlpm.Borda),FALSE),_xlpm.Yy,
       IFERROR(ISEVEN(_xlpm.Borda),     FALSE),_xlpm.Yx,
      TRUE,"")))</f>
        <v>0</v>
      </c>
      <c r="S68" s="120" t="str" cm="1">
        <f t="array" ref="S68">IF(S20&lt;&gt;"",S20,
_xlfn.LET(_xlpm.Borda,
_xlfn.IFS(
AND(COUNT(_xlfn._xlws.FILTER($F$3:$F$15,$F$3:$F$15=S$51))&gt;=2,
    _xlfn.MAXIFS($G$3:$G$15,$F$3:$F$15,S$51)&gt;=$N68, _xlfn.MINIFS($G$3:$G$15,$F$3:$F$15,S$51)&lt;=$N68),1,
AND(COUNT(_xlfn._xlws.FILTER($G$3:$G$15,$G$3:$G$15=$N68))&gt;=2,
    _xlfn.MAXIFS($F$3:$F$15,$G$3:$G$15,$N68)&gt;=S$51, _xlfn.MINIFS($F$3:$F$15,$G$3:$G$15,$N68)&lt;=S$51),2,
OR(COUNT(_xlfn._xlws.FILTER($F$16:$F$23,($F$16:$F$23=S$51)*($G$16:$G$23=$N68)))=1,
        ISODD(COUNT(_xlfn._xlws.SORT(_xlfn._xlws.FILTER($G$16:$G$23,($F$16:$F$23=S$51)*($G$16:$G$23&lt;=$N68)))))),3,
OR(COUNT(_xlfn._xlws.FILTER($F$16:$F$23,($F$16:$F$23=S$51)*($G$16:$G$23=$N68)))=1,
        ISODD(COUNT(_xlfn._xlws.SORT(_xlfn._xlws.FILTER($F$16:$F$23,($G$16:$G$23=$N68)*($F$16:$F$23&lt;=S$51)))))),4),
_xlpm.Fundo,$L$8,
_xlpm.Ax,_xlfn.XLOOKUP(TRUE,($O20:R20&lt;&gt;""),$O$3:R$3,_xlpm.Fundo,,-1),
_xlpm.Bx,_xlfn.XLOOKUP(TRUE,(T20:$AZ20&lt;&gt;""),T$3:$AZ$3,_xlpm.Fundo,,1),
_xlpm.Cx,_xlfn.XLOOKUP(TRUE,($O20:R20&lt;&gt;""),$O20:R20,_xlpm.Fundo,,-1),
_xlpm.Dx,_xlfn.XLOOKUP(TRUE,(T20:$AZ20&lt;&gt;""),T20:$AZ20,_xlpm.Fundo,,1),
_xlpm.Xx,S$3, _xlpm.Yx,PRODUCT(SUM(_xlpm.Dx,-_xlpm.Cx),1/SUM(_xlpm.Bx,-_xlpm.Ax))*SUM(_xlpm.Xx,-_xlpm.Ax)+_xlpm.Cx,
_xlpm.Ay,_xlfn.XLOOKUP(TRUE,(S$4:S19&lt;&gt;""),$N$4:$N19,_xlpm.Fundo,,-1),
_xlpm.By,_xlfn.XLOOKUP(TRUE,(S21:S$47&lt;&gt;""),$N21:$N$47,_xlpm.Fundo,,1),
_xlpm.Cy,_xlfn.XLOOKUP(TRUE,(S$4:S19&lt;&gt;""),S$4:S19,_xlpm.Fundo,,-1),
_xlpm.Dy,_xlfn.XLOOKUP(TRUE,(S21:S$47&lt;&gt;""),S21:S$47,_xlpm.Fundo,,1),
_xlpm.Xy,$N20, _xlpm.Yy,PRODUCT(SUM(_xlpm.Dy,-_xlpm.Cy),1/SUM(_xlpm.By,-_xlpm.Ay))*SUM(_xlpm.Xy,-_xlpm.Ay)+_xlpm.Cy,
_xlfn.IFS(IFERROR(ISODD(_xlpm.Borda),FALSE),_xlpm.Yy,
       IFERROR(ISEVEN(_xlpm.Borda),     FALSE),_xlpm.Yx,
      TRUE,"")))</f>
        <v/>
      </c>
      <c r="T68" s="120" cm="1">
        <f t="array" ref="T68">IF(T20&lt;&gt;"",T20,
_xlfn.LET(_xlpm.Borda,
_xlfn.IFS(
AND(COUNT(_xlfn._xlws.FILTER($F$3:$F$15,$F$3:$F$15=T$51))&gt;=2,
    _xlfn.MAXIFS($G$3:$G$15,$F$3:$F$15,T$51)&gt;=$N68, _xlfn.MINIFS($G$3:$G$15,$F$3:$F$15,T$51)&lt;=$N68),1,
AND(COUNT(_xlfn._xlws.FILTER($G$3:$G$15,$G$3:$G$15=$N68))&gt;=2,
    _xlfn.MAXIFS($F$3:$F$15,$G$3:$G$15,$N68)&gt;=T$51, _xlfn.MINIFS($F$3:$F$15,$G$3:$G$15,$N68)&lt;=T$51),2,
OR(COUNT(_xlfn._xlws.FILTER($F$16:$F$23,($F$16:$F$23=T$51)*($G$16:$G$23=$N68)))=1,
        ISODD(COUNT(_xlfn._xlws.SORT(_xlfn._xlws.FILTER($G$16:$G$23,($F$16:$F$23=T$51)*($G$16:$G$23&lt;=$N68)))))),3,
OR(COUNT(_xlfn._xlws.FILTER($F$16:$F$23,($F$16:$F$23=T$51)*($G$16:$G$23=$N68)))=1,
        ISODD(COUNT(_xlfn._xlws.SORT(_xlfn._xlws.FILTER($F$16:$F$23,($G$16:$G$23=$N68)*($F$16:$F$23&lt;=T$51)))))),4),
_xlpm.Fundo,$L$8,
_xlpm.Ax,_xlfn.XLOOKUP(TRUE,($O20:S20&lt;&gt;""),$O$3:S$3,_xlpm.Fundo,,-1),
_xlpm.Bx,_xlfn.XLOOKUP(TRUE,(U20:$AZ20&lt;&gt;""),U$3:$AZ$3,_xlpm.Fundo,,1),
_xlpm.Cx,_xlfn.XLOOKUP(TRUE,($O20:S20&lt;&gt;""),$O20:S20,_xlpm.Fundo,,-1),
_xlpm.Dx,_xlfn.XLOOKUP(TRUE,(U20:$AZ20&lt;&gt;""),U20:$AZ20,_xlpm.Fundo,,1),
_xlpm.Xx,T$3, _xlpm.Yx,PRODUCT(SUM(_xlpm.Dx,-_xlpm.Cx),1/SUM(_xlpm.Bx,-_xlpm.Ax))*SUM(_xlpm.Xx,-_xlpm.Ax)+_xlpm.Cx,
_xlpm.Ay,_xlfn.XLOOKUP(TRUE,(T$4:T19&lt;&gt;""),$N$4:$N19,_xlpm.Fundo,,-1),
_xlpm.By,_xlfn.XLOOKUP(TRUE,(T21:T$47&lt;&gt;""),$N21:$N$47,_xlpm.Fundo,,1),
_xlpm.Cy,_xlfn.XLOOKUP(TRUE,(T$4:T19&lt;&gt;""),T$4:T19,_xlpm.Fundo,,-1),
_xlpm.Dy,_xlfn.XLOOKUP(TRUE,(T21:T$47&lt;&gt;""),T21:T$47,_xlpm.Fundo,,1),
_xlpm.Xy,$N20, _xlpm.Yy,PRODUCT(SUM(_xlpm.Dy,-_xlpm.Cy),1/SUM(_xlpm.By,-_xlpm.Ay))*SUM(_xlpm.Xy,-_xlpm.Ay)+_xlpm.Cy,
_xlfn.IFS(IFERROR(ISODD(_xlpm.Borda),FALSE),_xlpm.Yy,
       IFERROR(ISEVEN(_xlpm.Borda),     FALSE),_xlpm.Yx,
      TRUE,"")))</f>
        <v>-0.4</v>
      </c>
      <c r="U68" s="120" t="str" cm="1">
        <f t="array" ref="U68">IF(U20&lt;&gt;"",U20,
_xlfn.LET(_xlpm.Borda,
_xlfn.IFS(
AND(COUNT(_xlfn._xlws.FILTER($F$3:$F$15,$F$3:$F$15=U$51))&gt;=2,
    _xlfn.MAXIFS($G$3:$G$15,$F$3:$F$15,U$51)&gt;=$N68, _xlfn.MINIFS($G$3:$G$15,$F$3:$F$15,U$51)&lt;=$N68),1,
AND(COUNT(_xlfn._xlws.FILTER($G$3:$G$15,$G$3:$G$15=$N68))&gt;=2,
    _xlfn.MAXIFS($F$3:$F$15,$G$3:$G$15,$N68)&gt;=U$51, _xlfn.MINIFS($F$3:$F$15,$G$3:$G$15,$N68)&lt;=U$51),2,
OR(COUNT(_xlfn._xlws.FILTER($F$16:$F$23,($F$16:$F$23=U$51)*($G$16:$G$23=$N68)))=1,
        ISODD(COUNT(_xlfn._xlws.SORT(_xlfn._xlws.FILTER($G$16:$G$23,($F$16:$F$23=U$51)*($G$16:$G$23&lt;=$N68)))))),3,
OR(COUNT(_xlfn._xlws.FILTER($F$16:$F$23,($F$16:$F$23=U$51)*($G$16:$G$23=$N68)))=1,
        ISODD(COUNT(_xlfn._xlws.SORT(_xlfn._xlws.FILTER($F$16:$F$23,($G$16:$G$23=$N68)*($F$16:$F$23&lt;=U$51)))))),4),
_xlpm.Fundo,$L$8,
_xlpm.Ax,_xlfn.XLOOKUP(TRUE,($O20:T20&lt;&gt;""),$O$3:T$3,_xlpm.Fundo,,-1),
_xlpm.Bx,_xlfn.XLOOKUP(TRUE,(V20:$AZ20&lt;&gt;""),V$3:$AZ$3,_xlpm.Fundo,,1),
_xlpm.Cx,_xlfn.XLOOKUP(TRUE,($O20:T20&lt;&gt;""),$O20:T20,_xlpm.Fundo,,-1),
_xlpm.Dx,_xlfn.XLOOKUP(TRUE,(V20:$AZ20&lt;&gt;""),V20:$AZ20,_xlpm.Fundo,,1),
_xlpm.Xx,U$3, _xlpm.Yx,PRODUCT(SUM(_xlpm.Dx,-_xlpm.Cx),1/SUM(_xlpm.Bx,-_xlpm.Ax))*SUM(_xlpm.Xx,-_xlpm.Ax)+_xlpm.Cx,
_xlpm.Ay,_xlfn.XLOOKUP(TRUE,(U$4:U19&lt;&gt;""),$N$4:$N19,_xlpm.Fundo,,-1),
_xlpm.By,_xlfn.XLOOKUP(TRUE,(U21:U$47&lt;&gt;""),$N21:$N$47,_xlpm.Fundo,,1),
_xlpm.Cy,_xlfn.XLOOKUP(TRUE,(U$4:U19&lt;&gt;""),U$4:U19,_xlpm.Fundo,,-1),
_xlpm.Dy,_xlfn.XLOOKUP(TRUE,(U21:U$47&lt;&gt;""),U21:U$47,_xlpm.Fundo,,1),
_xlpm.Xy,$N20, _xlpm.Yy,PRODUCT(SUM(_xlpm.Dy,-_xlpm.Cy),1/SUM(_xlpm.By,-_xlpm.Ay))*SUM(_xlpm.Xy,-_xlpm.Ay)+_xlpm.Cy,
_xlfn.IFS(IFERROR(ISODD(_xlpm.Borda),FALSE),_xlpm.Yy,
       IFERROR(ISEVEN(_xlpm.Borda),     FALSE),_xlpm.Yx,
      TRUE,"")))</f>
        <v/>
      </c>
      <c r="V68" s="120" t="str" cm="1">
        <f t="array" ref="V68">IF(V20&lt;&gt;"",V20,
_xlfn.LET(_xlpm.Borda,
_xlfn.IFS(
AND(COUNT(_xlfn._xlws.FILTER($F$3:$F$15,$F$3:$F$15=V$51))&gt;=2,
    _xlfn.MAXIFS($G$3:$G$15,$F$3:$F$15,V$51)&gt;=$N68, _xlfn.MINIFS($G$3:$G$15,$F$3:$F$15,V$51)&lt;=$N68),1,
AND(COUNT(_xlfn._xlws.FILTER($G$3:$G$15,$G$3:$G$15=$N68))&gt;=2,
    _xlfn.MAXIFS($F$3:$F$15,$G$3:$G$15,$N68)&gt;=V$51, _xlfn.MINIFS($F$3:$F$15,$G$3:$G$15,$N68)&lt;=V$51),2,
OR(COUNT(_xlfn._xlws.FILTER($F$16:$F$23,($F$16:$F$23=V$51)*($G$16:$G$23=$N68)))=1,
        ISODD(COUNT(_xlfn._xlws.SORT(_xlfn._xlws.FILTER($G$16:$G$23,($F$16:$F$23=V$51)*($G$16:$G$23&lt;=$N68)))))),3,
OR(COUNT(_xlfn._xlws.FILTER($F$16:$F$23,($F$16:$F$23=V$51)*($G$16:$G$23=$N68)))=1,
        ISODD(COUNT(_xlfn._xlws.SORT(_xlfn._xlws.FILTER($F$16:$F$23,($G$16:$G$23=$N68)*($F$16:$F$23&lt;=V$51)))))),4),
_xlpm.Fundo,$L$8,
_xlpm.Ax,_xlfn.XLOOKUP(TRUE,($O20:U20&lt;&gt;""),$O$3:U$3,_xlpm.Fundo,,-1),
_xlpm.Bx,_xlfn.XLOOKUP(TRUE,(W20:$AZ20&lt;&gt;""),W$3:$AZ$3,_xlpm.Fundo,,1),
_xlpm.Cx,_xlfn.XLOOKUP(TRUE,($O20:U20&lt;&gt;""),$O20:U20,_xlpm.Fundo,,-1),
_xlpm.Dx,_xlfn.XLOOKUP(TRUE,(W20:$AZ20&lt;&gt;""),W20:$AZ20,_xlpm.Fundo,,1),
_xlpm.Xx,V$3, _xlpm.Yx,PRODUCT(SUM(_xlpm.Dx,-_xlpm.Cx),1/SUM(_xlpm.Bx,-_xlpm.Ax))*SUM(_xlpm.Xx,-_xlpm.Ax)+_xlpm.Cx,
_xlpm.Ay,_xlfn.XLOOKUP(TRUE,(V$4:V19&lt;&gt;""),$N$4:$N19,_xlpm.Fundo,,-1),
_xlpm.By,_xlfn.XLOOKUP(TRUE,(V21:V$47&lt;&gt;""),$N21:$N$47,_xlpm.Fundo,,1),
_xlpm.Cy,_xlfn.XLOOKUP(TRUE,(V$4:V19&lt;&gt;""),V$4:V19,_xlpm.Fundo,,-1),
_xlpm.Dy,_xlfn.XLOOKUP(TRUE,(V21:V$47&lt;&gt;""),V21:V$47,_xlpm.Fundo,,1),
_xlpm.Xy,$N20, _xlpm.Yy,PRODUCT(SUM(_xlpm.Dy,-_xlpm.Cy),1/SUM(_xlpm.By,-_xlpm.Ay))*SUM(_xlpm.Xy,-_xlpm.Ay)+_xlpm.Cy,
_xlfn.IFS(IFERROR(ISODD(_xlpm.Borda),FALSE),_xlpm.Yy,
       IFERROR(ISEVEN(_xlpm.Borda),     FALSE),_xlpm.Yx,
      TRUE,"")))</f>
        <v/>
      </c>
      <c r="W68" s="120" t="str" cm="1">
        <f t="array" ref="W68">IF(W20&lt;&gt;"",W20,
_xlfn.LET(_xlpm.Borda,
_xlfn.IFS(
AND(COUNT(_xlfn._xlws.FILTER($F$3:$F$15,$F$3:$F$15=W$51))&gt;=2,
    _xlfn.MAXIFS($G$3:$G$15,$F$3:$F$15,W$51)&gt;=$N68, _xlfn.MINIFS($G$3:$G$15,$F$3:$F$15,W$51)&lt;=$N68),1,
AND(COUNT(_xlfn._xlws.FILTER($G$3:$G$15,$G$3:$G$15=$N68))&gt;=2,
    _xlfn.MAXIFS($F$3:$F$15,$G$3:$G$15,$N68)&gt;=W$51, _xlfn.MINIFS($F$3:$F$15,$G$3:$G$15,$N68)&lt;=W$51),2,
OR(COUNT(_xlfn._xlws.FILTER($F$16:$F$23,($F$16:$F$23=W$51)*($G$16:$G$23=$N68)))=1,
        ISODD(COUNT(_xlfn._xlws.SORT(_xlfn._xlws.FILTER($G$16:$G$23,($F$16:$F$23=W$51)*($G$16:$G$23&lt;=$N68)))))),3,
OR(COUNT(_xlfn._xlws.FILTER($F$16:$F$23,($F$16:$F$23=W$51)*($G$16:$G$23=$N68)))=1,
        ISODD(COUNT(_xlfn._xlws.SORT(_xlfn._xlws.FILTER($F$16:$F$23,($G$16:$G$23=$N68)*($F$16:$F$23&lt;=W$51)))))),4),
_xlpm.Fundo,$L$8,
_xlpm.Ax,_xlfn.XLOOKUP(TRUE,($O20:V20&lt;&gt;""),$O$3:V$3,_xlpm.Fundo,,-1),
_xlpm.Bx,_xlfn.XLOOKUP(TRUE,(X20:$AZ20&lt;&gt;""),X$3:$AZ$3,_xlpm.Fundo,,1),
_xlpm.Cx,_xlfn.XLOOKUP(TRUE,($O20:V20&lt;&gt;""),$O20:V20,_xlpm.Fundo,,-1),
_xlpm.Dx,_xlfn.XLOOKUP(TRUE,(X20:$AZ20&lt;&gt;""),X20:$AZ20,_xlpm.Fundo,,1),
_xlpm.Xx,W$3, _xlpm.Yx,PRODUCT(SUM(_xlpm.Dx,-_xlpm.Cx),1/SUM(_xlpm.Bx,-_xlpm.Ax))*SUM(_xlpm.Xx,-_xlpm.Ax)+_xlpm.Cx,
_xlpm.Ay,_xlfn.XLOOKUP(TRUE,(W$4:W19&lt;&gt;""),$N$4:$N19,_xlpm.Fundo,,-1),
_xlpm.By,_xlfn.XLOOKUP(TRUE,(W21:W$47&lt;&gt;""),$N21:$N$47,_xlpm.Fundo,,1),
_xlpm.Cy,_xlfn.XLOOKUP(TRUE,(W$4:W19&lt;&gt;""),W$4:W19,_xlpm.Fundo,,-1),
_xlpm.Dy,_xlfn.XLOOKUP(TRUE,(W21:W$47&lt;&gt;""),W21:W$47,_xlpm.Fundo,,1),
_xlpm.Xy,$N20, _xlpm.Yy,PRODUCT(SUM(_xlpm.Dy,-_xlpm.Cy),1/SUM(_xlpm.By,-_xlpm.Ay))*SUM(_xlpm.Xy,-_xlpm.Ay)+_xlpm.Cy,
_xlfn.IFS(IFERROR(ISODD(_xlpm.Borda),FALSE),_xlpm.Yy,
       IFERROR(ISEVEN(_xlpm.Borda),     FALSE),_xlpm.Yx,
      TRUE,"")))</f>
        <v/>
      </c>
      <c r="X68" s="120" cm="1">
        <f t="array" ref="X68">IF(X20&lt;&gt;"",X20,
_xlfn.LET(_xlpm.Borda,
_xlfn.IFS(
AND(COUNT(_xlfn._xlws.FILTER($F$3:$F$15,$F$3:$F$15=X$51))&gt;=2,
    _xlfn.MAXIFS($G$3:$G$15,$F$3:$F$15,X$51)&gt;=$N68, _xlfn.MINIFS($G$3:$G$15,$F$3:$F$15,X$51)&lt;=$N68),1,
AND(COUNT(_xlfn._xlws.FILTER($G$3:$G$15,$G$3:$G$15=$N68))&gt;=2,
    _xlfn.MAXIFS($F$3:$F$15,$G$3:$G$15,$N68)&gt;=X$51, _xlfn.MINIFS($F$3:$F$15,$G$3:$G$15,$N68)&lt;=X$51),2,
OR(COUNT(_xlfn._xlws.FILTER($F$16:$F$23,($F$16:$F$23=X$51)*($G$16:$G$23=$N68)))=1,
        ISODD(COUNT(_xlfn._xlws.SORT(_xlfn._xlws.FILTER($G$16:$G$23,($F$16:$F$23=X$51)*($G$16:$G$23&lt;=$N68)))))),3,
OR(COUNT(_xlfn._xlws.FILTER($F$16:$F$23,($F$16:$F$23=X$51)*($G$16:$G$23=$N68)))=1,
        ISODD(COUNT(_xlfn._xlws.SORT(_xlfn._xlws.FILTER($F$16:$F$23,($G$16:$G$23=$N68)*($F$16:$F$23&lt;=X$51)))))),4),
_xlpm.Fundo,$L$8,
_xlpm.Ax,_xlfn.XLOOKUP(TRUE,($O20:W20&lt;&gt;""),$O$3:W$3,_xlpm.Fundo,,-1),
_xlpm.Bx,_xlfn.XLOOKUP(TRUE,(Y20:$AZ20&lt;&gt;""),Y$3:$AZ$3,_xlpm.Fundo,,1),
_xlpm.Cx,_xlfn.XLOOKUP(TRUE,($O20:W20&lt;&gt;""),$O20:W20,_xlpm.Fundo,,-1),
_xlpm.Dx,_xlfn.XLOOKUP(TRUE,(Y20:$AZ20&lt;&gt;""),Y20:$AZ20,_xlpm.Fundo,,1),
_xlpm.Xx,X$3, _xlpm.Yx,PRODUCT(SUM(_xlpm.Dx,-_xlpm.Cx),1/SUM(_xlpm.Bx,-_xlpm.Ax))*SUM(_xlpm.Xx,-_xlpm.Ax)+_xlpm.Cx,
_xlpm.Ay,_xlfn.XLOOKUP(TRUE,(X$4:X19&lt;&gt;""),$N$4:$N19,_xlpm.Fundo,,-1),
_xlpm.By,_xlfn.XLOOKUP(TRUE,(X21:X$47&lt;&gt;""),$N21:$N$47,_xlpm.Fundo,,1),
_xlpm.Cy,_xlfn.XLOOKUP(TRUE,(X$4:X19&lt;&gt;""),X$4:X19,_xlpm.Fundo,,-1),
_xlpm.Dy,_xlfn.XLOOKUP(TRUE,(X21:X$47&lt;&gt;""),X21:X$47,_xlpm.Fundo,,1),
_xlpm.Xy,$N20, _xlpm.Yy,PRODUCT(SUM(_xlpm.Dy,-_xlpm.Cy),1/SUM(_xlpm.By,-_xlpm.Ay))*SUM(_xlpm.Xy,-_xlpm.Ay)+_xlpm.Cy,
_xlfn.IFS(IFERROR(ISODD(_xlpm.Borda),FALSE),_xlpm.Yy,
       IFERROR(ISEVEN(_xlpm.Borda),     FALSE),_xlpm.Yx,
      TRUE,"")))</f>
        <v>-0.7</v>
      </c>
      <c r="Y68" s="120" t="str" cm="1">
        <f t="array" ref="Y68">IF(Y20&lt;&gt;"",Y20,
_xlfn.LET(_xlpm.Borda,
_xlfn.IFS(
AND(COUNT(_xlfn._xlws.FILTER($F$3:$F$15,$F$3:$F$15=Y$51))&gt;=2,
    _xlfn.MAXIFS($G$3:$G$15,$F$3:$F$15,Y$51)&gt;=$N68, _xlfn.MINIFS($G$3:$G$15,$F$3:$F$15,Y$51)&lt;=$N68),1,
AND(COUNT(_xlfn._xlws.FILTER($G$3:$G$15,$G$3:$G$15=$N68))&gt;=2,
    _xlfn.MAXIFS($F$3:$F$15,$G$3:$G$15,$N68)&gt;=Y$51, _xlfn.MINIFS($F$3:$F$15,$G$3:$G$15,$N68)&lt;=Y$51),2,
OR(COUNT(_xlfn._xlws.FILTER($F$16:$F$23,($F$16:$F$23=Y$51)*($G$16:$G$23=$N68)))=1,
        ISODD(COUNT(_xlfn._xlws.SORT(_xlfn._xlws.FILTER($G$16:$G$23,($F$16:$F$23=Y$51)*($G$16:$G$23&lt;=$N68)))))),3,
OR(COUNT(_xlfn._xlws.FILTER($F$16:$F$23,($F$16:$F$23=Y$51)*($G$16:$G$23=$N68)))=1,
        ISODD(COUNT(_xlfn._xlws.SORT(_xlfn._xlws.FILTER($F$16:$F$23,($G$16:$G$23=$N68)*($F$16:$F$23&lt;=Y$51)))))),4),
_xlpm.Fundo,$L$8,
_xlpm.Ax,_xlfn.XLOOKUP(TRUE,($O20:X20&lt;&gt;""),$O$3:X$3,_xlpm.Fundo,,-1),
_xlpm.Bx,_xlfn.XLOOKUP(TRUE,(Z20:$AZ20&lt;&gt;""),Z$3:$AZ$3,_xlpm.Fundo,,1),
_xlpm.Cx,_xlfn.XLOOKUP(TRUE,($O20:X20&lt;&gt;""),$O20:X20,_xlpm.Fundo,,-1),
_xlpm.Dx,_xlfn.XLOOKUP(TRUE,(Z20:$AZ20&lt;&gt;""),Z20:$AZ20,_xlpm.Fundo,,1),
_xlpm.Xx,Y$3, _xlpm.Yx,PRODUCT(SUM(_xlpm.Dx,-_xlpm.Cx),1/SUM(_xlpm.Bx,-_xlpm.Ax))*SUM(_xlpm.Xx,-_xlpm.Ax)+_xlpm.Cx,
_xlpm.Ay,_xlfn.XLOOKUP(TRUE,(Y$4:Y19&lt;&gt;""),$N$4:$N19,_xlpm.Fundo,,-1),
_xlpm.By,_xlfn.XLOOKUP(TRUE,(Y21:Y$47&lt;&gt;""),$N21:$N$47,_xlpm.Fundo,,1),
_xlpm.Cy,_xlfn.XLOOKUP(TRUE,(Y$4:Y19&lt;&gt;""),Y$4:Y19,_xlpm.Fundo,,-1),
_xlpm.Dy,_xlfn.XLOOKUP(TRUE,(Y21:Y$47&lt;&gt;""),Y21:Y$47,_xlpm.Fundo,,1),
_xlpm.Xy,$N20, _xlpm.Yy,PRODUCT(SUM(_xlpm.Dy,-_xlpm.Cy),1/SUM(_xlpm.By,-_xlpm.Ay))*SUM(_xlpm.Xy,-_xlpm.Ay)+_xlpm.Cy,
_xlfn.IFS(IFERROR(ISODD(_xlpm.Borda),FALSE),_xlpm.Yy,
       IFERROR(ISEVEN(_xlpm.Borda),     FALSE),_xlpm.Yx,
      TRUE,"")))</f>
        <v/>
      </c>
      <c r="Z68" s="120" t="str" cm="1">
        <f t="array" ref="Z68">IF(Z20&lt;&gt;"",Z20,
_xlfn.LET(_xlpm.Borda,
_xlfn.IFS(
AND(COUNT(_xlfn._xlws.FILTER($F$3:$F$15,$F$3:$F$15=Z$51))&gt;=2,
    _xlfn.MAXIFS($G$3:$G$15,$F$3:$F$15,Z$51)&gt;=$N68, _xlfn.MINIFS($G$3:$G$15,$F$3:$F$15,Z$51)&lt;=$N68),1,
AND(COUNT(_xlfn._xlws.FILTER($G$3:$G$15,$G$3:$G$15=$N68))&gt;=2,
    _xlfn.MAXIFS($F$3:$F$15,$G$3:$G$15,$N68)&gt;=Z$51, _xlfn.MINIFS($F$3:$F$15,$G$3:$G$15,$N68)&lt;=Z$51),2,
OR(COUNT(_xlfn._xlws.FILTER($F$16:$F$23,($F$16:$F$23=Z$51)*($G$16:$G$23=$N68)))=1,
        ISODD(COUNT(_xlfn._xlws.SORT(_xlfn._xlws.FILTER($G$16:$G$23,($F$16:$F$23=Z$51)*($G$16:$G$23&lt;=$N68)))))),3,
OR(COUNT(_xlfn._xlws.FILTER($F$16:$F$23,($F$16:$F$23=Z$51)*($G$16:$G$23=$N68)))=1,
        ISODD(COUNT(_xlfn._xlws.SORT(_xlfn._xlws.FILTER($F$16:$F$23,($G$16:$G$23=$N68)*($F$16:$F$23&lt;=Z$51)))))),4),
_xlpm.Fundo,$L$8,
_xlpm.Ax,_xlfn.XLOOKUP(TRUE,($O20:Y20&lt;&gt;""),$O$3:Y$3,_xlpm.Fundo,,-1),
_xlpm.Bx,_xlfn.XLOOKUP(TRUE,(AA20:$AZ20&lt;&gt;""),AA$3:$AZ$3,_xlpm.Fundo,,1),
_xlpm.Cx,_xlfn.XLOOKUP(TRUE,($O20:Y20&lt;&gt;""),$O20:Y20,_xlpm.Fundo,,-1),
_xlpm.Dx,_xlfn.XLOOKUP(TRUE,(AA20:$AZ20&lt;&gt;""),AA20:$AZ20,_xlpm.Fundo,,1),
_xlpm.Xx,Z$3, _xlpm.Yx,PRODUCT(SUM(_xlpm.Dx,-_xlpm.Cx),1/SUM(_xlpm.Bx,-_xlpm.Ax))*SUM(_xlpm.Xx,-_xlpm.Ax)+_xlpm.Cx,
_xlpm.Ay,_xlfn.XLOOKUP(TRUE,(Z$4:Z19&lt;&gt;""),$N$4:$N19,_xlpm.Fundo,,-1),
_xlpm.By,_xlfn.XLOOKUP(TRUE,(Z21:Z$47&lt;&gt;""),$N21:$N$47,_xlpm.Fundo,,1),
_xlpm.Cy,_xlfn.XLOOKUP(TRUE,(Z$4:Z19&lt;&gt;""),Z$4:Z19,_xlpm.Fundo,,-1),
_xlpm.Dy,_xlfn.XLOOKUP(TRUE,(Z21:Z$47&lt;&gt;""),Z21:Z$47,_xlpm.Fundo,,1),
_xlpm.Xy,$N20, _xlpm.Yy,PRODUCT(SUM(_xlpm.Dy,-_xlpm.Cy),1/SUM(_xlpm.By,-_xlpm.Ay))*SUM(_xlpm.Xy,-_xlpm.Ay)+_xlpm.Cy,
_xlfn.IFS(IFERROR(ISODD(_xlpm.Borda),FALSE),_xlpm.Yy,
       IFERROR(ISEVEN(_xlpm.Borda),     FALSE),_xlpm.Yx,
      TRUE,"")))</f>
        <v/>
      </c>
      <c r="AA68" s="120" cm="1">
        <f t="array" ref="AA68">IF(AA20&lt;&gt;"",AA20,
_xlfn.LET(_xlpm.Borda,
_xlfn.IFS(
AND(COUNT(_xlfn._xlws.FILTER($F$3:$F$15,$F$3:$F$15=AA$51))&gt;=2,
    _xlfn.MAXIFS($G$3:$G$15,$F$3:$F$15,AA$51)&gt;=$N68, _xlfn.MINIFS($G$3:$G$15,$F$3:$F$15,AA$51)&lt;=$N68),1,
AND(COUNT(_xlfn._xlws.FILTER($G$3:$G$15,$G$3:$G$15=$N68))&gt;=2,
    _xlfn.MAXIFS($F$3:$F$15,$G$3:$G$15,$N68)&gt;=AA$51, _xlfn.MINIFS($F$3:$F$15,$G$3:$G$15,$N68)&lt;=AA$51),2,
OR(COUNT(_xlfn._xlws.FILTER($F$16:$F$23,($F$16:$F$23=AA$51)*($G$16:$G$23=$N68)))=1,
        ISODD(COUNT(_xlfn._xlws.SORT(_xlfn._xlws.FILTER($G$16:$G$23,($F$16:$F$23=AA$51)*($G$16:$G$23&lt;=$N68)))))),3,
OR(COUNT(_xlfn._xlws.FILTER($F$16:$F$23,($F$16:$F$23=AA$51)*($G$16:$G$23=$N68)))=1,
        ISODD(COUNT(_xlfn._xlws.SORT(_xlfn._xlws.FILTER($F$16:$F$23,($G$16:$G$23=$N68)*($F$16:$F$23&lt;=AA$51)))))),4),
_xlpm.Fundo,$L$8,
_xlpm.Ax,_xlfn.XLOOKUP(TRUE,($O20:Z20&lt;&gt;""),$O$3:Z$3,_xlpm.Fundo,,-1),
_xlpm.Bx,_xlfn.XLOOKUP(TRUE,(AB20:$AZ20&lt;&gt;""),AB$3:$AZ$3,_xlpm.Fundo,,1),
_xlpm.Cx,_xlfn.XLOOKUP(TRUE,($O20:Z20&lt;&gt;""),$O20:Z20,_xlpm.Fundo,,-1),
_xlpm.Dx,_xlfn.XLOOKUP(TRUE,(AB20:$AZ20&lt;&gt;""),AB20:$AZ20,_xlpm.Fundo,,1),
_xlpm.Xx,AA$3, _xlpm.Yx,PRODUCT(SUM(_xlpm.Dx,-_xlpm.Cx),1/SUM(_xlpm.Bx,-_xlpm.Ax))*SUM(_xlpm.Xx,-_xlpm.Ax)+_xlpm.Cx,
_xlpm.Ay,_xlfn.XLOOKUP(TRUE,(AA$4:AA19&lt;&gt;""),$N$4:$N19,_xlpm.Fundo,,-1),
_xlpm.By,_xlfn.XLOOKUP(TRUE,(AA21:AA$47&lt;&gt;""),$N21:$N$47,_xlpm.Fundo,,1),
_xlpm.Cy,_xlfn.XLOOKUP(TRUE,(AA$4:AA19&lt;&gt;""),AA$4:AA19,_xlpm.Fundo,,-1),
_xlpm.Dy,_xlfn.XLOOKUP(TRUE,(AA21:AA$47&lt;&gt;""),AA21:AA$47,_xlpm.Fundo,,1),
_xlpm.Xy,$N20, _xlpm.Yy,PRODUCT(SUM(_xlpm.Dy,-_xlpm.Cy),1/SUM(_xlpm.By,-_xlpm.Ay))*SUM(_xlpm.Xy,-_xlpm.Ay)+_xlpm.Cy,
_xlfn.IFS(IFERROR(ISODD(_xlpm.Borda),FALSE),_xlpm.Yy,
       IFERROR(ISEVEN(_xlpm.Borda),     FALSE),_xlpm.Yx,
      TRUE,"")))</f>
        <v>-0.4</v>
      </c>
      <c r="AB68" s="120" t="str" cm="1">
        <f t="array" ref="AB68">IF(AB20&lt;&gt;"",AB20,
_xlfn.LET(_xlpm.Borda,
_xlfn.IFS(
AND(COUNT(_xlfn._xlws.FILTER($F$3:$F$15,$F$3:$F$15=AB$51))&gt;=2,
    _xlfn.MAXIFS($G$3:$G$15,$F$3:$F$15,AB$51)&gt;=$N68, _xlfn.MINIFS($G$3:$G$15,$F$3:$F$15,AB$51)&lt;=$N68),1,
AND(COUNT(_xlfn._xlws.FILTER($G$3:$G$15,$G$3:$G$15=$N68))&gt;=2,
    _xlfn.MAXIFS($F$3:$F$15,$G$3:$G$15,$N68)&gt;=AB$51, _xlfn.MINIFS($F$3:$F$15,$G$3:$G$15,$N68)&lt;=AB$51),2,
OR(COUNT(_xlfn._xlws.FILTER($F$16:$F$23,($F$16:$F$23=AB$51)*($G$16:$G$23=$N68)))=1,
        ISODD(COUNT(_xlfn._xlws.SORT(_xlfn._xlws.FILTER($G$16:$G$23,($F$16:$F$23=AB$51)*($G$16:$G$23&lt;=$N68)))))),3,
OR(COUNT(_xlfn._xlws.FILTER($F$16:$F$23,($F$16:$F$23=AB$51)*($G$16:$G$23=$N68)))=1,
        ISODD(COUNT(_xlfn._xlws.SORT(_xlfn._xlws.FILTER($F$16:$F$23,($G$16:$G$23=$N68)*($F$16:$F$23&lt;=AB$51)))))),4),
_xlpm.Fundo,$L$8,
_xlpm.Ax,_xlfn.XLOOKUP(TRUE,($O20:AA20&lt;&gt;""),$O$3:AA$3,_xlpm.Fundo,,-1),
_xlpm.Bx,_xlfn.XLOOKUP(TRUE,(AC20:$AZ20&lt;&gt;""),AC$3:$AZ$3,_xlpm.Fundo,,1),
_xlpm.Cx,_xlfn.XLOOKUP(TRUE,($O20:AA20&lt;&gt;""),$O20:AA20,_xlpm.Fundo,,-1),
_xlpm.Dx,_xlfn.XLOOKUP(TRUE,(AC20:$AZ20&lt;&gt;""),AC20:$AZ20,_xlpm.Fundo,,1),
_xlpm.Xx,AB$3, _xlpm.Yx,PRODUCT(SUM(_xlpm.Dx,-_xlpm.Cx),1/SUM(_xlpm.Bx,-_xlpm.Ax))*SUM(_xlpm.Xx,-_xlpm.Ax)+_xlpm.Cx,
_xlpm.Ay,_xlfn.XLOOKUP(TRUE,(AB$4:AB19&lt;&gt;""),$N$4:$N19,_xlpm.Fundo,,-1),
_xlpm.By,_xlfn.XLOOKUP(TRUE,(AB21:AB$47&lt;&gt;""),$N21:$N$47,_xlpm.Fundo,,1),
_xlpm.Cy,_xlfn.XLOOKUP(TRUE,(AB$4:AB19&lt;&gt;""),AB$4:AB19,_xlpm.Fundo,,-1),
_xlpm.Dy,_xlfn.XLOOKUP(TRUE,(AB21:AB$47&lt;&gt;""),AB21:AB$47,_xlpm.Fundo,,1),
_xlpm.Xy,$N20, _xlpm.Yy,PRODUCT(SUM(_xlpm.Dy,-_xlpm.Cy),1/SUM(_xlpm.By,-_xlpm.Ay))*SUM(_xlpm.Xy,-_xlpm.Ay)+_xlpm.Cy,
_xlfn.IFS(IFERROR(ISODD(_xlpm.Borda),FALSE),_xlpm.Yy,
       IFERROR(ISEVEN(_xlpm.Borda),     FALSE),_xlpm.Yx,
      TRUE,"")))</f>
        <v/>
      </c>
      <c r="AC68" s="120" t="str" cm="1">
        <f t="array" ref="AC68">IF(AC20&lt;&gt;"",AC20,
_xlfn.LET(_xlpm.Borda,
_xlfn.IFS(
AND(COUNT(_xlfn._xlws.FILTER($F$3:$F$15,$F$3:$F$15=AC$51))&gt;=2,
    _xlfn.MAXIFS($G$3:$G$15,$F$3:$F$15,AC$51)&gt;=$N68, _xlfn.MINIFS($G$3:$G$15,$F$3:$F$15,AC$51)&lt;=$N68),1,
AND(COUNT(_xlfn._xlws.FILTER($G$3:$G$15,$G$3:$G$15=$N68))&gt;=2,
    _xlfn.MAXIFS($F$3:$F$15,$G$3:$G$15,$N68)&gt;=AC$51, _xlfn.MINIFS($F$3:$F$15,$G$3:$G$15,$N68)&lt;=AC$51),2,
OR(COUNT(_xlfn._xlws.FILTER($F$16:$F$23,($F$16:$F$23=AC$51)*($G$16:$G$23=$N68)))=1,
        ISODD(COUNT(_xlfn._xlws.SORT(_xlfn._xlws.FILTER($G$16:$G$23,($F$16:$F$23=AC$51)*($G$16:$G$23&lt;=$N68)))))),3,
OR(COUNT(_xlfn._xlws.FILTER($F$16:$F$23,($F$16:$F$23=AC$51)*($G$16:$G$23=$N68)))=1,
        ISODD(COUNT(_xlfn._xlws.SORT(_xlfn._xlws.FILTER($F$16:$F$23,($G$16:$G$23=$N68)*($F$16:$F$23&lt;=AC$51)))))),4),
_xlpm.Fundo,$L$8,
_xlpm.Ax,_xlfn.XLOOKUP(TRUE,($O20:AB20&lt;&gt;""),$O$3:AB$3,_xlpm.Fundo,,-1),
_xlpm.Bx,_xlfn.XLOOKUP(TRUE,(AD20:$AZ20&lt;&gt;""),AD$3:$AZ$3,_xlpm.Fundo,,1),
_xlpm.Cx,_xlfn.XLOOKUP(TRUE,($O20:AB20&lt;&gt;""),$O20:AB20,_xlpm.Fundo,,-1),
_xlpm.Dx,_xlfn.XLOOKUP(TRUE,(AD20:$AZ20&lt;&gt;""),AD20:$AZ20,_xlpm.Fundo,,1),
_xlpm.Xx,AC$3, _xlpm.Yx,PRODUCT(SUM(_xlpm.Dx,-_xlpm.Cx),1/SUM(_xlpm.Bx,-_xlpm.Ax))*SUM(_xlpm.Xx,-_xlpm.Ax)+_xlpm.Cx,
_xlpm.Ay,_xlfn.XLOOKUP(TRUE,(AC$4:AC19&lt;&gt;""),$N$4:$N19,_xlpm.Fundo,,-1),
_xlpm.By,_xlfn.XLOOKUP(TRUE,(AC21:AC$47&lt;&gt;""),$N21:$N$47,_xlpm.Fundo,,1),
_xlpm.Cy,_xlfn.XLOOKUP(TRUE,(AC$4:AC19&lt;&gt;""),AC$4:AC19,_xlpm.Fundo,,-1),
_xlpm.Dy,_xlfn.XLOOKUP(TRUE,(AC21:AC$47&lt;&gt;""),AC21:AC$47,_xlpm.Fundo,,1),
_xlpm.Xy,$N20, _xlpm.Yy,PRODUCT(SUM(_xlpm.Dy,-_xlpm.Cy),1/SUM(_xlpm.By,-_xlpm.Ay))*SUM(_xlpm.Xy,-_xlpm.Ay)+_xlpm.Cy,
_xlfn.IFS(IFERROR(ISODD(_xlpm.Borda),FALSE),_xlpm.Yy,
       IFERROR(ISEVEN(_xlpm.Borda),     FALSE),_xlpm.Yx,
      TRUE,"")))</f>
        <v/>
      </c>
      <c r="AD68" s="120" cm="1">
        <f t="array" ref="AD68">IF(AD20&lt;&gt;"",AD20,
_xlfn.LET(_xlpm.Borda,
_xlfn.IFS(
AND(COUNT(_xlfn._xlws.FILTER($F$3:$F$15,$F$3:$F$15=AD$51))&gt;=2,
    _xlfn.MAXIFS($G$3:$G$15,$F$3:$F$15,AD$51)&gt;=$N68, _xlfn.MINIFS($G$3:$G$15,$F$3:$F$15,AD$51)&lt;=$N68),1,
AND(COUNT(_xlfn._xlws.FILTER($G$3:$G$15,$G$3:$G$15=$N68))&gt;=2,
    _xlfn.MAXIFS($F$3:$F$15,$G$3:$G$15,$N68)&gt;=AD$51, _xlfn.MINIFS($F$3:$F$15,$G$3:$G$15,$N68)&lt;=AD$51),2,
OR(COUNT(_xlfn._xlws.FILTER($F$16:$F$23,($F$16:$F$23=AD$51)*($G$16:$G$23=$N68)))=1,
        ISODD(COUNT(_xlfn._xlws.SORT(_xlfn._xlws.FILTER($G$16:$G$23,($F$16:$F$23=AD$51)*($G$16:$G$23&lt;=$N68)))))),3,
OR(COUNT(_xlfn._xlws.FILTER($F$16:$F$23,($F$16:$F$23=AD$51)*($G$16:$G$23=$N68)))=1,
        ISODD(COUNT(_xlfn._xlws.SORT(_xlfn._xlws.FILTER($F$16:$F$23,($G$16:$G$23=$N68)*($F$16:$F$23&lt;=AD$51)))))),4),
_xlpm.Fundo,$L$8,
_xlpm.Ax,_xlfn.XLOOKUP(TRUE,($O20:AC20&lt;&gt;""),$O$3:AC$3,_xlpm.Fundo,,-1),
_xlpm.Bx,_xlfn.XLOOKUP(TRUE,(AE20:$AZ20&lt;&gt;""),AE$3:$AZ$3,_xlpm.Fundo,,1),
_xlpm.Cx,_xlfn.XLOOKUP(TRUE,($O20:AC20&lt;&gt;""),$O20:AC20,_xlpm.Fundo,,-1),
_xlpm.Dx,_xlfn.XLOOKUP(TRUE,(AE20:$AZ20&lt;&gt;""),AE20:$AZ20,_xlpm.Fundo,,1),
_xlpm.Xx,AD$3, _xlpm.Yx,PRODUCT(SUM(_xlpm.Dx,-_xlpm.Cx),1/SUM(_xlpm.Bx,-_xlpm.Ax))*SUM(_xlpm.Xx,-_xlpm.Ax)+_xlpm.Cx,
_xlpm.Ay,_xlfn.XLOOKUP(TRUE,(AD$4:AD19&lt;&gt;""),$N$4:$N19,_xlpm.Fundo,,-1),
_xlpm.By,_xlfn.XLOOKUP(TRUE,(AD21:AD$47&lt;&gt;""),$N21:$N$47,_xlpm.Fundo,,1),
_xlpm.Cy,_xlfn.XLOOKUP(TRUE,(AD$4:AD19&lt;&gt;""),AD$4:AD19,_xlpm.Fundo,,-1),
_xlpm.Dy,_xlfn.XLOOKUP(TRUE,(AD21:AD$47&lt;&gt;""),AD21:AD$47,_xlpm.Fundo,,1),
_xlpm.Xy,$N20, _xlpm.Yy,PRODUCT(SUM(_xlpm.Dy,-_xlpm.Cy),1/SUM(_xlpm.By,-_xlpm.Ay))*SUM(_xlpm.Xy,-_xlpm.Ay)+_xlpm.Cy,
_xlfn.IFS(IFERROR(ISODD(_xlpm.Borda),FALSE),_xlpm.Yy,
       IFERROR(ISEVEN(_xlpm.Borda),     FALSE),_xlpm.Yx,
      TRUE,"")))</f>
        <v>0.9</v>
      </c>
      <c r="AE68" s="120" cm="1">
        <f t="array" ref="AE68">IF(AE20&lt;&gt;"",AE20,
_xlfn.LET(_xlpm.Borda,
_xlfn.IFS(
AND(COUNT(_xlfn._xlws.FILTER($F$3:$F$15,$F$3:$F$15=AE$51))&gt;=2,
    _xlfn.MAXIFS($G$3:$G$15,$F$3:$F$15,AE$51)&gt;=$N68, _xlfn.MINIFS($G$3:$G$15,$F$3:$F$15,AE$51)&lt;=$N68),1,
AND(COUNT(_xlfn._xlws.FILTER($G$3:$G$15,$G$3:$G$15=$N68))&gt;=2,
    _xlfn.MAXIFS($F$3:$F$15,$G$3:$G$15,$N68)&gt;=AE$51, _xlfn.MINIFS($F$3:$F$15,$G$3:$G$15,$N68)&lt;=AE$51),2,
OR(COUNT(_xlfn._xlws.FILTER($F$16:$F$23,($F$16:$F$23=AE$51)*($G$16:$G$23=$N68)))=1,
        ISODD(COUNT(_xlfn._xlws.SORT(_xlfn._xlws.FILTER($G$16:$G$23,($F$16:$F$23=AE$51)*($G$16:$G$23&lt;=$N68)))))),3,
OR(COUNT(_xlfn._xlws.FILTER($F$16:$F$23,($F$16:$F$23=AE$51)*($G$16:$G$23=$N68)))=1,
        ISODD(COUNT(_xlfn._xlws.SORT(_xlfn._xlws.FILTER($F$16:$F$23,($G$16:$G$23=$N68)*($F$16:$F$23&lt;=AE$51)))))),4),
_xlpm.Fundo,$L$8,
_xlpm.Ax,_xlfn.XLOOKUP(TRUE,($O20:AD20&lt;&gt;""),$O$3:AD$3,_xlpm.Fundo,,-1),
_xlpm.Bx,_xlfn.XLOOKUP(TRUE,(AF20:$AZ20&lt;&gt;""),AF$3:$AZ$3,_xlpm.Fundo,,1),
_xlpm.Cx,_xlfn.XLOOKUP(TRUE,($O20:AD20&lt;&gt;""),$O20:AD20,_xlpm.Fundo,,-1),
_xlpm.Dx,_xlfn.XLOOKUP(TRUE,(AF20:$AZ20&lt;&gt;""),AF20:$AZ20,_xlpm.Fundo,,1),
_xlpm.Xx,AE$3, _xlpm.Yx,PRODUCT(SUM(_xlpm.Dx,-_xlpm.Cx),1/SUM(_xlpm.Bx,-_xlpm.Ax))*SUM(_xlpm.Xx,-_xlpm.Ax)+_xlpm.Cx,
_xlpm.Ay,_xlfn.XLOOKUP(TRUE,(AE$4:AE19&lt;&gt;""),$N$4:$N19,_xlpm.Fundo,,-1),
_xlpm.By,_xlfn.XLOOKUP(TRUE,(AE21:AE$47&lt;&gt;""),$N21:$N$47,_xlpm.Fundo,,1),
_xlpm.Cy,_xlfn.XLOOKUP(TRUE,(AE$4:AE19&lt;&gt;""),AE$4:AE19,_xlpm.Fundo,,-1),
_xlpm.Dy,_xlfn.XLOOKUP(TRUE,(AE21:AE$47&lt;&gt;""),AE21:AE$47,_xlpm.Fundo,,1),
_xlpm.Xy,$N20, _xlpm.Yy,PRODUCT(SUM(_xlpm.Dy,-_xlpm.Cy),1/SUM(_xlpm.By,-_xlpm.Ay))*SUM(_xlpm.Xy,-_xlpm.Ay)+_xlpm.Cy,
_xlfn.IFS(IFERROR(ISODD(_xlpm.Borda),FALSE),_xlpm.Yy,
       IFERROR(ISEVEN(_xlpm.Borda),     FALSE),_xlpm.Yx,
      TRUE,"")))</f>
        <v>0.5</v>
      </c>
      <c r="AF68" s="120" t="str" cm="1">
        <f t="array" ref="AF68">IF(AF20&lt;&gt;"",AF20,
_xlfn.LET(_xlpm.Borda,
_xlfn.IFS(
AND(COUNT(_xlfn._xlws.FILTER($F$3:$F$15,$F$3:$F$15=AF$51))&gt;=2,
    _xlfn.MAXIFS($G$3:$G$15,$F$3:$F$15,AF$51)&gt;=$N68, _xlfn.MINIFS($G$3:$G$15,$F$3:$F$15,AF$51)&lt;=$N68),1,
AND(COUNT(_xlfn._xlws.FILTER($G$3:$G$15,$G$3:$G$15=$N68))&gt;=2,
    _xlfn.MAXIFS($F$3:$F$15,$G$3:$G$15,$N68)&gt;=AF$51, _xlfn.MINIFS($F$3:$F$15,$G$3:$G$15,$N68)&lt;=AF$51),2,
OR(COUNT(_xlfn._xlws.FILTER($F$16:$F$23,($F$16:$F$23=AF$51)*($G$16:$G$23=$N68)))=1,
        ISODD(COUNT(_xlfn._xlws.SORT(_xlfn._xlws.FILTER($G$16:$G$23,($F$16:$F$23=AF$51)*($G$16:$G$23&lt;=$N68)))))),3,
OR(COUNT(_xlfn._xlws.FILTER($F$16:$F$23,($F$16:$F$23=AF$51)*($G$16:$G$23=$N68)))=1,
        ISODD(COUNT(_xlfn._xlws.SORT(_xlfn._xlws.FILTER($F$16:$F$23,($G$16:$G$23=$N68)*($F$16:$F$23&lt;=AF$51)))))),4),
_xlpm.Fundo,$L$8,
_xlpm.Ax,_xlfn.XLOOKUP(TRUE,($O20:AE20&lt;&gt;""),$O$3:AE$3,_xlpm.Fundo,,-1),
_xlpm.Bx,_xlfn.XLOOKUP(TRUE,(AG20:$AZ20&lt;&gt;""),AG$3:$AZ$3,_xlpm.Fundo,,1),
_xlpm.Cx,_xlfn.XLOOKUP(TRUE,($O20:AE20&lt;&gt;""),$O20:AE20,_xlpm.Fundo,,-1),
_xlpm.Dx,_xlfn.XLOOKUP(TRUE,(AG20:$AZ20&lt;&gt;""),AG20:$AZ20,_xlpm.Fundo,,1),
_xlpm.Xx,AF$3, _xlpm.Yx,PRODUCT(SUM(_xlpm.Dx,-_xlpm.Cx),1/SUM(_xlpm.Bx,-_xlpm.Ax))*SUM(_xlpm.Xx,-_xlpm.Ax)+_xlpm.Cx,
_xlpm.Ay,_xlfn.XLOOKUP(TRUE,(AF$4:AF19&lt;&gt;""),$N$4:$N19,_xlpm.Fundo,,-1),
_xlpm.By,_xlfn.XLOOKUP(TRUE,(AF21:AF$47&lt;&gt;""),$N21:$N$47,_xlpm.Fundo,,1),
_xlpm.Cy,_xlfn.XLOOKUP(TRUE,(AF$4:AF19&lt;&gt;""),AF$4:AF19,_xlpm.Fundo,,-1),
_xlpm.Dy,_xlfn.XLOOKUP(TRUE,(AF21:AF$47&lt;&gt;""),AF21:AF$47,_xlpm.Fundo,,1),
_xlpm.Xy,$N20, _xlpm.Yy,PRODUCT(SUM(_xlpm.Dy,-_xlpm.Cy),1/SUM(_xlpm.By,-_xlpm.Ay))*SUM(_xlpm.Xy,-_xlpm.Ay)+_xlpm.Cy,
_xlfn.IFS(IFERROR(ISODD(_xlpm.Borda),FALSE),_xlpm.Yy,
       IFERROR(ISEVEN(_xlpm.Borda),     FALSE),_xlpm.Yx,
      TRUE,"")))</f>
        <v/>
      </c>
      <c r="AG68" s="120" cm="1">
        <f t="array" ref="AG68">IF(AG20&lt;&gt;"",AG20,
_xlfn.LET(_xlpm.Borda,
_xlfn.IFS(
AND(COUNT(_xlfn._xlws.FILTER($F$3:$F$15,$F$3:$F$15=AG$51))&gt;=2,
    _xlfn.MAXIFS($G$3:$G$15,$F$3:$F$15,AG$51)&gt;=$N68, _xlfn.MINIFS($G$3:$G$15,$F$3:$F$15,AG$51)&lt;=$N68),1,
AND(COUNT(_xlfn._xlws.FILTER($G$3:$G$15,$G$3:$G$15=$N68))&gt;=2,
    _xlfn.MAXIFS($F$3:$F$15,$G$3:$G$15,$N68)&gt;=AG$51, _xlfn.MINIFS($F$3:$F$15,$G$3:$G$15,$N68)&lt;=AG$51),2,
OR(COUNT(_xlfn._xlws.FILTER($F$16:$F$23,($F$16:$F$23=AG$51)*($G$16:$G$23=$N68)))=1,
        ISODD(COUNT(_xlfn._xlws.SORT(_xlfn._xlws.FILTER($G$16:$G$23,($F$16:$F$23=AG$51)*($G$16:$G$23&lt;=$N68)))))),3,
OR(COUNT(_xlfn._xlws.FILTER($F$16:$F$23,($F$16:$F$23=AG$51)*($G$16:$G$23=$N68)))=1,
        ISODD(COUNT(_xlfn._xlws.SORT(_xlfn._xlws.FILTER($F$16:$F$23,($G$16:$G$23=$N68)*($F$16:$F$23&lt;=AG$51)))))),4),
_xlpm.Fundo,$L$8,
_xlpm.Ax,_xlfn.XLOOKUP(TRUE,($O20:AF20&lt;&gt;""),$O$3:AF$3,_xlpm.Fundo,,-1),
_xlpm.Bx,_xlfn.XLOOKUP(TRUE,(AH20:$AZ20&lt;&gt;""),AH$3:$AZ$3,_xlpm.Fundo,,1),
_xlpm.Cx,_xlfn.XLOOKUP(TRUE,($O20:AF20&lt;&gt;""),$O20:AF20,_xlpm.Fundo,,-1),
_xlpm.Dx,_xlfn.XLOOKUP(TRUE,(AH20:$AZ20&lt;&gt;""),AH20:$AZ20,_xlpm.Fundo,,1),
_xlpm.Xx,AG$3, _xlpm.Yx,PRODUCT(SUM(_xlpm.Dx,-_xlpm.Cx),1/SUM(_xlpm.Bx,-_xlpm.Ax))*SUM(_xlpm.Xx,-_xlpm.Ax)+_xlpm.Cx,
_xlpm.Ay,_xlfn.XLOOKUP(TRUE,(AG$4:AG19&lt;&gt;""),$N$4:$N19,_xlpm.Fundo,,-1),
_xlpm.By,_xlfn.XLOOKUP(TRUE,(AG21:AG$47&lt;&gt;""),$N21:$N$47,_xlpm.Fundo,,1),
_xlpm.Cy,_xlfn.XLOOKUP(TRUE,(AG$4:AG19&lt;&gt;""),AG$4:AG19,_xlpm.Fundo,,-1),
_xlpm.Dy,_xlfn.XLOOKUP(TRUE,(AG21:AG$47&lt;&gt;""),AG21:AG$47,_xlpm.Fundo,,1),
_xlpm.Xy,$N20, _xlpm.Yy,PRODUCT(SUM(_xlpm.Dy,-_xlpm.Cy),1/SUM(_xlpm.By,-_xlpm.Ay))*SUM(_xlpm.Xy,-_xlpm.Ay)+_xlpm.Cy,
_xlfn.IFS(IFERROR(ISODD(_xlpm.Borda),FALSE),_xlpm.Yy,
       IFERROR(ISEVEN(_xlpm.Borda),     FALSE),_xlpm.Yx,
      TRUE,"")))</f>
        <v>0</v>
      </c>
      <c r="AH68" s="120" t="str" cm="1">
        <f t="array" ref="AH68">IF(AH20&lt;&gt;"",AH20,
_xlfn.LET(_xlpm.Borda,
_xlfn.IFS(
AND(COUNT(_xlfn._xlws.FILTER($F$3:$F$15,$F$3:$F$15=AH$51))&gt;=2,
    _xlfn.MAXIFS($G$3:$G$15,$F$3:$F$15,AH$51)&gt;=$N68, _xlfn.MINIFS($G$3:$G$15,$F$3:$F$15,AH$51)&lt;=$N68),1,
AND(COUNT(_xlfn._xlws.FILTER($G$3:$G$15,$G$3:$G$15=$N68))&gt;=2,
    _xlfn.MAXIFS($F$3:$F$15,$G$3:$G$15,$N68)&gt;=AH$51, _xlfn.MINIFS($F$3:$F$15,$G$3:$G$15,$N68)&lt;=AH$51),2,
OR(COUNT(_xlfn._xlws.FILTER($F$16:$F$23,($F$16:$F$23=AH$51)*($G$16:$G$23=$N68)))=1,
        ISODD(COUNT(_xlfn._xlws.SORT(_xlfn._xlws.FILTER($G$16:$G$23,($F$16:$F$23=AH$51)*($G$16:$G$23&lt;=$N68)))))),3,
OR(COUNT(_xlfn._xlws.FILTER($F$16:$F$23,($F$16:$F$23=AH$51)*($G$16:$G$23=$N68)))=1,
        ISODD(COUNT(_xlfn._xlws.SORT(_xlfn._xlws.FILTER($F$16:$F$23,($G$16:$G$23=$N68)*($F$16:$F$23&lt;=AH$51)))))),4),
_xlpm.Fundo,$L$8,
_xlpm.Ax,_xlfn.XLOOKUP(TRUE,($O20:AG20&lt;&gt;""),$O$3:AG$3,_xlpm.Fundo,,-1),
_xlpm.Bx,_xlfn.XLOOKUP(TRUE,(AI20:$AZ20&lt;&gt;""),AI$3:$AZ$3,_xlpm.Fundo,,1),
_xlpm.Cx,_xlfn.XLOOKUP(TRUE,($O20:AG20&lt;&gt;""),$O20:AG20,_xlpm.Fundo,,-1),
_xlpm.Dx,_xlfn.XLOOKUP(TRUE,(AI20:$AZ20&lt;&gt;""),AI20:$AZ20,_xlpm.Fundo,,1),
_xlpm.Xx,AH$3, _xlpm.Yx,PRODUCT(SUM(_xlpm.Dx,-_xlpm.Cx),1/SUM(_xlpm.Bx,-_xlpm.Ax))*SUM(_xlpm.Xx,-_xlpm.Ax)+_xlpm.Cx,
_xlpm.Ay,_xlfn.XLOOKUP(TRUE,(AH$4:AH19&lt;&gt;""),$N$4:$N19,_xlpm.Fundo,,-1),
_xlpm.By,_xlfn.XLOOKUP(TRUE,(AH21:AH$47&lt;&gt;""),$N21:$N$47,_xlpm.Fundo,,1),
_xlpm.Cy,_xlfn.XLOOKUP(TRUE,(AH$4:AH19&lt;&gt;""),AH$4:AH19,_xlpm.Fundo,,-1),
_xlpm.Dy,_xlfn.XLOOKUP(TRUE,(AH21:AH$47&lt;&gt;""),AH21:AH$47,_xlpm.Fundo,,1),
_xlpm.Xy,$N20, _xlpm.Yy,PRODUCT(SUM(_xlpm.Dy,-_xlpm.Cy),1/SUM(_xlpm.By,-_xlpm.Ay))*SUM(_xlpm.Xy,-_xlpm.Ay)+_xlpm.Cy,
_xlfn.IFS(IFERROR(ISODD(_xlpm.Borda),FALSE),_xlpm.Yy,
       IFERROR(ISEVEN(_xlpm.Borda),     FALSE),_xlpm.Yx,
      TRUE,"")))</f>
        <v/>
      </c>
      <c r="AI68" s="120" cm="1">
        <f t="array" ref="AI68">IF(AI20&lt;&gt;"",AI20,
_xlfn.LET(_xlpm.Borda,
_xlfn.IFS(
AND(COUNT(_xlfn._xlws.FILTER($F$3:$F$15,$F$3:$F$15=AI$51))&gt;=2,
    _xlfn.MAXIFS($G$3:$G$15,$F$3:$F$15,AI$51)&gt;=$N68, _xlfn.MINIFS($G$3:$G$15,$F$3:$F$15,AI$51)&lt;=$N68),1,
AND(COUNT(_xlfn._xlws.FILTER($G$3:$G$15,$G$3:$G$15=$N68))&gt;=2,
    _xlfn.MAXIFS($F$3:$F$15,$G$3:$G$15,$N68)&gt;=AI$51, _xlfn.MINIFS($F$3:$F$15,$G$3:$G$15,$N68)&lt;=AI$51),2,
OR(COUNT(_xlfn._xlws.FILTER($F$16:$F$23,($F$16:$F$23=AI$51)*($G$16:$G$23=$N68)))=1,
        ISODD(COUNT(_xlfn._xlws.SORT(_xlfn._xlws.FILTER($G$16:$G$23,($F$16:$F$23=AI$51)*($G$16:$G$23&lt;=$N68)))))),3,
OR(COUNT(_xlfn._xlws.FILTER($F$16:$F$23,($F$16:$F$23=AI$51)*($G$16:$G$23=$N68)))=1,
        ISODD(COUNT(_xlfn._xlws.SORT(_xlfn._xlws.FILTER($F$16:$F$23,($G$16:$G$23=$N68)*($F$16:$F$23&lt;=AI$51)))))),4),
_xlpm.Fundo,$L$8,
_xlpm.Ax,_xlfn.XLOOKUP(TRUE,($O20:AH20&lt;&gt;""),$O$3:AH$3,_xlpm.Fundo,,-1),
_xlpm.Bx,_xlfn.XLOOKUP(TRUE,(AJ20:$AZ20&lt;&gt;""),AJ$3:$AZ$3,_xlpm.Fundo,,1),
_xlpm.Cx,_xlfn.XLOOKUP(TRUE,($O20:AH20&lt;&gt;""),$O20:AH20,_xlpm.Fundo,,-1),
_xlpm.Dx,_xlfn.XLOOKUP(TRUE,(AJ20:$AZ20&lt;&gt;""),AJ20:$AZ20,_xlpm.Fundo,,1),
_xlpm.Xx,AI$3, _xlpm.Yx,PRODUCT(SUM(_xlpm.Dx,-_xlpm.Cx),1/SUM(_xlpm.Bx,-_xlpm.Ax))*SUM(_xlpm.Xx,-_xlpm.Ax)+_xlpm.Cx,
_xlpm.Ay,_xlfn.XLOOKUP(TRUE,(AI$4:AI19&lt;&gt;""),$N$4:$N19,_xlpm.Fundo,,-1),
_xlpm.By,_xlfn.XLOOKUP(TRUE,(AI21:AI$47&lt;&gt;""),$N21:$N$47,_xlpm.Fundo,,1),
_xlpm.Cy,_xlfn.XLOOKUP(TRUE,(AI$4:AI19&lt;&gt;""),AI$4:AI19,_xlpm.Fundo,,-1),
_xlpm.Dy,_xlfn.XLOOKUP(TRUE,(AI21:AI$47&lt;&gt;""),AI21:AI$47,_xlpm.Fundo,,1),
_xlpm.Xy,$N20, _xlpm.Yy,PRODUCT(SUM(_xlpm.Dy,-_xlpm.Cy),1/SUM(_xlpm.By,-_xlpm.Ay))*SUM(_xlpm.Xy,-_xlpm.Ay)+_xlpm.Cy,
_xlfn.IFS(IFERROR(ISODD(_xlpm.Borda),FALSE),_xlpm.Yy,
       IFERROR(ISEVEN(_xlpm.Borda),     FALSE),_xlpm.Yx,
      TRUE,"")))</f>
        <v>0.4</v>
      </c>
      <c r="AJ68" s="120" t="str" cm="1">
        <f t="array" ref="AJ68">IF(AJ20&lt;&gt;"",AJ20,
_xlfn.LET(_xlpm.Borda,
_xlfn.IFS(
AND(COUNT(_xlfn._xlws.FILTER($F$3:$F$15,$F$3:$F$15=AJ$51))&gt;=2,
    _xlfn.MAXIFS($G$3:$G$15,$F$3:$F$15,AJ$51)&gt;=$N68, _xlfn.MINIFS($G$3:$G$15,$F$3:$F$15,AJ$51)&lt;=$N68),1,
AND(COUNT(_xlfn._xlws.FILTER($G$3:$G$15,$G$3:$G$15=$N68))&gt;=2,
    _xlfn.MAXIFS($F$3:$F$15,$G$3:$G$15,$N68)&gt;=AJ$51, _xlfn.MINIFS($F$3:$F$15,$G$3:$G$15,$N68)&lt;=AJ$51),2,
OR(COUNT(_xlfn._xlws.FILTER($F$16:$F$23,($F$16:$F$23=AJ$51)*($G$16:$G$23=$N68)))=1,
        ISODD(COUNT(_xlfn._xlws.SORT(_xlfn._xlws.FILTER($G$16:$G$23,($F$16:$F$23=AJ$51)*($G$16:$G$23&lt;=$N68)))))),3,
OR(COUNT(_xlfn._xlws.FILTER($F$16:$F$23,($F$16:$F$23=AJ$51)*($G$16:$G$23=$N68)))=1,
        ISODD(COUNT(_xlfn._xlws.SORT(_xlfn._xlws.FILTER($F$16:$F$23,($G$16:$G$23=$N68)*($F$16:$F$23&lt;=AJ$51)))))),4),
_xlpm.Fundo,$L$8,
_xlpm.Ax,_xlfn.XLOOKUP(TRUE,($O20:AI20&lt;&gt;""),$O$3:AI$3,_xlpm.Fundo,,-1),
_xlpm.Bx,_xlfn.XLOOKUP(TRUE,(AK20:$AZ20&lt;&gt;""),AK$3:$AZ$3,_xlpm.Fundo,,1),
_xlpm.Cx,_xlfn.XLOOKUP(TRUE,($O20:AI20&lt;&gt;""),$O20:AI20,_xlpm.Fundo,,-1),
_xlpm.Dx,_xlfn.XLOOKUP(TRUE,(AK20:$AZ20&lt;&gt;""),AK20:$AZ20,_xlpm.Fundo,,1),
_xlpm.Xx,AJ$3, _xlpm.Yx,PRODUCT(SUM(_xlpm.Dx,-_xlpm.Cx),1/SUM(_xlpm.Bx,-_xlpm.Ax))*SUM(_xlpm.Xx,-_xlpm.Ax)+_xlpm.Cx,
_xlpm.Ay,_xlfn.XLOOKUP(TRUE,(AJ$4:AJ19&lt;&gt;""),$N$4:$N19,_xlpm.Fundo,,-1),
_xlpm.By,_xlfn.XLOOKUP(TRUE,(AJ21:AJ$47&lt;&gt;""),$N21:$N$47,_xlpm.Fundo,,1),
_xlpm.Cy,_xlfn.XLOOKUP(TRUE,(AJ$4:AJ19&lt;&gt;""),AJ$4:AJ19,_xlpm.Fundo,,-1),
_xlpm.Dy,_xlfn.XLOOKUP(TRUE,(AJ21:AJ$47&lt;&gt;""),AJ21:AJ$47,_xlpm.Fundo,,1),
_xlpm.Xy,$N20, _xlpm.Yy,PRODUCT(SUM(_xlpm.Dy,-_xlpm.Cy),1/SUM(_xlpm.By,-_xlpm.Ay))*SUM(_xlpm.Xy,-_xlpm.Ay)+_xlpm.Cy,
_xlfn.IFS(IFERROR(ISODD(_xlpm.Borda),FALSE),_xlpm.Yy,
       IFERROR(ISEVEN(_xlpm.Borda),     FALSE),_xlpm.Yx,
      TRUE,"")))</f>
        <v/>
      </c>
      <c r="AK68" s="120" cm="1">
        <f t="array" ref="AK68">IF(AK20&lt;&gt;"",AK20,
_xlfn.LET(_xlpm.Borda,
_xlfn.IFS(
AND(COUNT(_xlfn._xlws.FILTER($F$3:$F$15,$F$3:$F$15=AK$51))&gt;=2,
    _xlfn.MAXIFS($G$3:$G$15,$F$3:$F$15,AK$51)&gt;=$N68, _xlfn.MINIFS($G$3:$G$15,$F$3:$F$15,AK$51)&lt;=$N68),1,
AND(COUNT(_xlfn._xlws.FILTER($G$3:$G$15,$G$3:$G$15=$N68))&gt;=2,
    _xlfn.MAXIFS($F$3:$F$15,$G$3:$G$15,$N68)&gt;=AK$51, _xlfn.MINIFS($F$3:$F$15,$G$3:$G$15,$N68)&lt;=AK$51),2,
OR(COUNT(_xlfn._xlws.FILTER($F$16:$F$23,($F$16:$F$23=AK$51)*($G$16:$G$23=$N68)))=1,
        ISODD(COUNT(_xlfn._xlws.SORT(_xlfn._xlws.FILTER($G$16:$G$23,($F$16:$F$23=AK$51)*($G$16:$G$23&lt;=$N68)))))),3,
OR(COUNT(_xlfn._xlws.FILTER($F$16:$F$23,($F$16:$F$23=AK$51)*($G$16:$G$23=$N68)))=1,
        ISODD(COUNT(_xlfn._xlws.SORT(_xlfn._xlws.FILTER($F$16:$F$23,($G$16:$G$23=$N68)*($F$16:$F$23&lt;=AK$51)))))),4),
_xlpm.Fundo,$L$8,
_xlpm.Ax,_xlfn.XLOOKUP(TRUE,($O20:AJ20&lt;&gt;""),$O$3:AJ$3,_xlpm.Fundo,,-1),
_xlpm.Bx,_xlfn.XLOOKUP(TRUE,(AL20:$AZ20&lt;&gt;""),AL$3:$AZ$3,_xlpm.Fundo,,1),
_xlpm.Cx,_xlfn.XLOOKUP(TRUE,($O20:AJ20&lt;&gt;""),$O20:AJ20,_xlpm.Fundo,,-1),
_xlpm.Dx,_xlfn.XLOOKUP(TRUE,(AL20:$AZ20&lt;&gt;""),AL20:$AZ20,_xlpm.Fundo,,1),
_xlpm.Xx,AK$3, _xlpm.Yx,PRODUCT(SUM(_xlpm.Dx,-_xlpm.Cx),1/SUM(_xlpm.Bx,-_xlpm.Ax))*SUM(_xlpm.Xx,-_xlpm.Ax)+_xlpm.Cx,
_xlpm.Ay,_xlfn.XLOOKUP(TRUE,(AK$4:AK19&lt;&gt;""),$N$4:$N19,_xlpm.Fundo,,-1),
_xlpm.By,_xlfn.XLOOKUP(TRUE,(AK21:AK$47&lt;&gt;""),$N21:$N$47,_xlpm.Fundo,,1),
_xlpm.Cy,_xlfn.XLOOKUP(TRUE,(AK$4:AK19&lt;&gt;""),AK$4:AK19,_xlpm.Fundo,,-1),
_xlpm.Dy,_xlfn.XLOOKUP(TRUE,(AK21:AK$47&lt;&gt;""),AK21:AK$47,_xlpm.Fundo,,1),
_xlpm.Xy,$N20, _xlpm.Yy,PRODUCT(SUM(_xlpm.Dy,-_xlpm.Cy),1/SUM(_xlpm.By,-_xlpm.Ay))*SUM(_xlpm.Xy,-_xlpm.Ay)+_xlpm.Cy,
_xlfn.IFS(IFERROR(ISODD(_xlpm.Borda),FALSE),_xlpm.Yy,
       IFERROR(ISEVEN(_xlpm.Borda),     FALSE),_xlpm.Yx,
      TRUE,"")))</f>
        <v>0.4</v>
      </c>
      <c r="AL68" s="120" t="str" cm="1">
        <f t="array" ref="AL68">IF(AL20&lt;&gt;"",AL20,
_xlfn.LET(_xlpm.Borda,
_xlfn.IFS(
AND(COUNT(_xlfn._xlws.FILTER($F$3:$F$15,$F$3:$F$15=AL$51))&gt;=2,
    _xlfn.MAXIFS($G$3:$G$15,$F$3:$F$15,AL$51)&gt;=$N68, _xlfn.MINIFS($G$3:$G$15,$F$3:$F$15,AL$51)&lt;=$N68),1,
AND(COUNT(_xlfn._xlws.FILTER($G$3:$G$15,$G$3:$G$15=$N68))&gt;=2,
    _xlfn.MAXIFS($F$3:$F$15,$G$3:$G$15,$N68)&gt;=AL$51, _xlfn.MINIFS($F$3:$F$15,$G$3:$G$15,$N68)&lt;=AL$51),2,
OR(COUNT(_xlfn._xlws.FILTER($F$16:$F$23,($F$16:$F$23=AL$51)*($G$16:$G$23=$N68)))=1,
        ISODD(COUNT(_xlfn._xlws.SORT(_xlfn._xlws.FILTER($G$16:$G$23,($F$16:$F$23=AL$51)*($G$16:$G$23&lt;=$N68)))))),3,
OR(COUNT(_xlfn._xlws.FILTER($F$16:$F$23,($F$16:$F$23=AL$51)*($G$16:$G$23=$N68)))=1,
        ISODD(COUNT(_xlfn._xlws.SORT(_xlfn._xlws.FILTER($F$16:$F$23,($G$16:$G$23=$N68)*($F$16:$F$23&lt;=AL$51)))))),4),
_xlpm.Fundo,$L$8,
_xlpm.Ax,_xlfn.XLOOKUP(TRUE,($O20:AK20&lt;&gt;""),$O$3:AK$3,_xlpm.Fundo,,-1),
_xlpm.Bx,_xlfn.XLOOKUP(TRUE,(AM20:$AZ20&lt;&gt;""),AM$3:$AZ$3,_xlpm.Fundo,,1),
_xlpm.Cx,_xlfn.XLOOKUP(TRUE,($O20:AK20&lt;&gt;""),$O20:AK20,_xlpm.Fundo,,-1),
_xlpm.Dx,_xlfn.XLOOKUP(TRUE,(AM20:$AZ20&lt;&gt;""),AM20:$AZ20,_xlpm.Fundo,,1),
_xlpm.Xx,AL$3, _xlpm.Yx,PRODUCT(SUM(_xlpm.Dx,-_xlpm.Cx),1/SUM(_xlpm.Bx,-_xlpm.Ax))*SUM(_xlpm.Xx,-_xlpm.Ax)+_xlpm.Cx,
_xlpm.Ay,_xlfn.XLOOKUP(TRUE,(AL$4:AL19&lt;&gt;""),$N$4:$N19,_xlpm.Fundo,,-1),
_xlpm.By,_xlfn.XLOOKUP(TRUE,(AL21:AL$47&lt;&gt;""),$N21:$N$47,_xlpm.Fundo,,1),
_xlpm.Cy,_xlfn.XLOOKUP(TRUE,(AL$4:AL19&lt;&gt;""),AL$4:AL19,_xlpm.Fundo,,-1),
_xlpm.Dy,_xlfn.XLOOKUP(TRUE,(AL21:AL$47&lt;&gt;""),AL21:AL$47,_xlpm.Fundo,,1),
_xlpm.Xy,$N20, _xlpm.Yy,PRODUCT(SUM(_xlpm.Dy,-_xlpm.Cy),1/SUM(_xlpm.By,-_xlpm.Ay))*SUM(_xlpm.Xy,-_xlpm.Ay)+_xlpm.Cy,
_xlfn.IFS(IFERROR(ISODD(_xlpm.Borda),FALSE),_xlpm.Yy,
       IFERROR(ISEVEN(_xlpm.Borda),     FALSE),_xlpm.Yx,
      TRUE,"")))</f>
        <v/>
      </c>
      <c r="AM68" s="120" t="str" cm="1">
        <f t="array" ref="AM68">IF(AM20&lt;&gt;"",AM20,
_xlfn.LET(_xlpm.Borda,
_xlfn.IFS(
AND(COUNT(_xlfn._xlws.FILTER($F$3:$F$15,$F$3:$F$15=AM$51))&gt;=2,
    _xlfn.MAXIFS($G$3:$G$15,$F$3:$F$15,AM$51)&gt;=$N68, _xlfn.MINIFS($G$3:$G$15,$F$3:$F$15,AM$51)&lt;=$N68),1,
AND(COUNT(_xlfn._xlws.FILTER($G$3:$G$15,$G$3:$G$15=$N68))&gt;=2,
    _xlfn.MAXIFS($F$3:$F$15,$G$3:$G$15,$N68)&gt;=AM$51, _xlfn.MINIFS($F$3:$F$15,$G$3:$G$15,$N68)&lt;=AM$51),2,
OR(COUNT(_xlfn._xlws.FILTER($F$16:$F$23,($F$16:$F$23=AM$51)*($G$16:$G$23=$N68)))=1,
        ISODD(COUNT(_xlfn._xlws.SORT(_xlfn._xlws.FILTER($G$16:$G$23,($F$16:$F$23=AM$51)*($G$16:$G$23&lt;=$N68)))))),3,
OR(COUNT(_xlfn._xlws.FILTER($F$16:$F$23,($F$16:$F$23=AM$51)*($G$16:$G$23=$N68)))=1,
        ISODD(COUNT(_xlfn._xlws.SORT(_xlfn._xlws.FILTER($F$16:$F$23,($G$16:$G$23=$N68)*($F$16:$F$23&lt;=AM$51)))))),4),
_xlpm.Fundo,$L$8,
_xlpm.Ax,_xlfn.XLOOKUP(TRUE,($O20:AL20&lt;&gt;""),$O$3:AL$3,_xlpm.Fundo,,-1),
_xlpm.Bx,_xlfn.XLOOKUP(TRUE,(AN20:$AZ20&lt;&gt;""),AN$3:$AZ$3,_xlpm.Fundo,,1),
_xlpm.Cx,_xlfn.XLOOKUP(TRUE,($O20:AL20&lt;&gt;""),$O20:AL20,_xlpm.Fundo,,-1),
_xlpm.Dx,_xlfn.XLOOKUP(TRUE,(AN20:$AZ20&lt;&gt;""),AN20:$AZ20,_xlpm.Fundo,,1),
_xlpm.Xx,AM$3, _xlpm.Yx,PRODUCT(SUM(_xlpm.Dx,-_xlpm.Cx),1/SUM(_xlpm.Bx,-_xlpm.Ax))*SUM(_xlpm.Xx,-_xlpm.Ax)+_xlpm.Cx,
_xlpm.Ay,_xlfn.XLOOKUP(TRUE,(AM$4:AM19&lt;&gt;""),$N$4:$N19,_xlpm.Fundo,,-1),
_xlpm.By,_xlfn.XLOOKUP(TRUE,(AM21:AM$47&lt;&gt;""),$N21:$N$47,_xlpm.Fundo,,1),
_xlpm.Cy,_xlfn.XLOOKUP(TRUE,(AM$4:AM19&lt;&gt;""),AM$4:AM19,_xlpm.Fundo,,-1),
_xlpm.Dy,_xlfn.XLOOKUP(TRUE,(AM21:AM$47&lt;&gt;""),AM21:AM$47,_xlpm.Fundo,,1),
_xlpm.Xy,$N20, _xlpm.Yy,PRODUCT(SUM(_xlpm.Dy,-_xlpm.Cy),1/SUM(_xlpm.By,-_xlpm.Ay))*SUM(_xlpm.Xy,-_xlpm.Ay)+_xlpm.Cy,
_xlfn.IFS(IFERROR(ISODD(_xlpm.Borda),FALSE),_xlpm.Yy,
       IFERROR(ISEVEN(_xlpm.Borda),     FALSE),_xlpm.Yx,
      TRUE,"")))</f>
        <v/>
      </c>
      <c r="AN68" s="120" t="str" cm="1">
        <f t="array" ref="AN68">IF(AN20&lt;&gt;"",AN20,
_xlfn.LET(_xlpm.Borda,
_xlfn.IFS(
AND(COUNT(_xlfn._xlws.FILTER($F$3:$F$15,$F$3:$F$15=AN$51))&gt;=2,
    _xlfn.MAXIFS($G$3:$G$15,$F$3:$F$15,AN$51)&gt;=$N68, _xlfn.MINIFS($G$3:$G$15,$F$3:$F$15,AN$51)&lt;=$N68),1,
AND(COUNT(_xlfn._xlws.FILTER($G$3:$G$15,$G$3:$G$15=$N68))&gt;=2,
    _xlfn.MAXIFS($F$3:$F$15,$G$3:$G$15,$N68)&gt;=AN$51, _xlfn.MINIFS($F$3:$F$15,$G$3:$G$15,$N68)&lt;=AN$51),2,
OR(COUNT(_xlfn._xlws.FILTER($F$16:$F$23,($F$16:$F$23=AN$51)*($G$16:$G$23=$N68)))=1,
        ISODD(COUNT(_xlfn._xlws.SORT(_xlfn._xlws.FILTER($G$16:$G$23,($F$16:$F$23=AN$51)*($G$16:$G$23&lt;=$N68)))))),3,
OR(COUNT(_xlfn._xlws.FILTER($F$16:$F$23,($F$16:$F$23=AN$51)*($G$16:$G$23=$N68)))=1,
        ISODD(COUNT(_xlfn._xlws.SORT(_xlfn._xlws.FILTER($F$16:$F$23,($G$16:$G$23=$N68)*($F$16:$F$23&lt;=AN$51)))))),4),
_xlpm.Fundo,$L$8,
_xlpm.Ax,_xlfn.XLOOKUP(TRUE,($O20:AM20&lt;&gt;""),$O$3:AM$3,_xlpm.Fundo,,-1),
_xlpm.Bx,_xlfn.XLOOKUP(TRUE,(AO20:$AZ20&lt;&gt;""),AO$3:$AZ$3,_xlpm.Fundo,,1),
_xlpm.Cx,_xlfn.XLOOKUP(TRUE,($O20:AM20&lt;&gt;""),$O20:AM20,_xlpm.Fundo,,-1),
_xlpm.Dx,_xlfn.XLOOKUP(TRUE,(AO20:$AZ20&lt;&gt;""),AO20:$AZ20,_xlpm.Fundo,,1),
_xlpm.Xx,AN$3, _xlpm.Yx,PRODUCT(SUM(_xlpm.Dx,-_xlpm.Cx),1/SUM(_xlpm.Bx,-_xlpm.Ax))*SUM(_xlpm.Xx,-_xlpm.Ax)+_xlpm.Cx,
_xlpm.Ay,_xlfn.XLOOKUP(TRUE,(AN$4:AN19&lt;&gt;""),$N$4:$N19,_xlpm.Fundo,,-1),
_xlpm.By,_xlfn.XLOOKUP(TRUE,(AN21:AN$47&lt;&gt;""),$N21:$N$47,_xlpm.Fundo,,1),
_xlpm.Cy,_xlfn.XLOOKUP(TRUE,(AN$4:AN19&lt;&gt;""),AN$4:AN19,_xlpm.Fundo,,-1),
_xlpm.Dy,_xlfn.XLOOKUP(TRUE,(AN21:AN$47&lt;&gt;""),AN21:AN$47,_xlpm.Fundo,,1),
_xlpm.Xy,$N20, _xlpm.Yy,PRODUCT(SUM(_xlpm.Dy,-_xlpm.Cy),1/SUM(_xlpm.By,-_xlpm.Ay))*SUM(_xlpm.Xy,-_xlpm.Ay)+_xlpm.Cy,
_xlfn.IFS(IFERROR(ISODD(_xlpm.Borda),FALSE),_xlpm.Yy,
       IFERROR(ISEVEN(_xlpm.Borda),     FALSE),_xlpm.Yx,
      TRUE,"")))</f>
        <v/>
      </c>
      <c r="AO68" s="120" t="str" cm="1">
        <f t="array" ref="AO68">IF(AO20&lt;&gt;"",AO20,
_xlfn.LET(_xlpm.Borda,
_xlfn.IFS(
AND(COUNT(_xlfn._xlws.FILTER($F$3:$F$15,$F$3:$F$15=AO$51))&gt;=2,
    _xlfn.MAXIFS($G$3:$G$15,$F$3:$F$15,AO$51)&gt;=$N68, _xlfn.MINIFS($G$3:$G$15,$F$3:$F$15,AO$51)&lt;=$N68),1,
AND(COUNT(_xlfn._xlws.FILTER($G$3:$G$15,$G$3:$G$15=$N68))&gt;=2,
    _xlfn.MAXIFS($F$3:$F$15,$G$3:$G$15,$N68)&gt;=AO$51, _xlfn.MINIFS($F$3:$F$15,$G$3:$G$15,$N68)&lt;=AO$51),2,
OR(COUNT(_xlfn._xlws.FILTER($F$16:$F$23,($F$16:$F$23=AO$51)*($G$16:$G$23=$N68)))=1,
        ISODD(COUNT(_xlfn._xlws.SORT(_xlfn._xlws.FILTER($G$16:$G$23,($F$16:$F$23=AO$51)*($G$16:$G$23&lt;=$N68)))))),3,
OR(COUNT(_xlfn._xlws.FILTER($F$16:$F$23,($F$16:$F$23=AO$51)*($G$16:$G$23=$N68)))=1,
        ISODD(COUNT(_xlfn._xlws.SORT(_xlfn._xlws.FILTER($F$16:$F$23,($G$16:$G$23=$N68)*($F$16:$F$23&lt;=AO$51)))))),4),
_xlpm.Fundo,$L$8,
_xlpm.Ax,_xlfn.XLOOKUP(TRUE,($O20:AN20&lt;&gt;""),$O$3:AN$3,_xlpm.Fundo,,-1),
_xlpm.Bx,_xlfn.XLOOKUP(TRUE,(AP20:$AZ20&lt;&gt;""),AP$3:$AZ$3,_xlpm.Fundo,,1),
_xlpm.Cx,_xlfn.XLOOKUP(TRUE,($O20:AN20&lt;&gt;""),$O20:AN20,_xlpm.Fundo,,-1),
_xlpm.Dx,_xlfn.XLOOKUP(TRUE,(AP20:$AZ20&lt;&gt;""),AP20:$AZ20,_xlpm.Fundo,,1),
_xlpm.Xx,AO$3, _xlpm.Yx,PRODUCT(SUM(_xlpm.Dx,-_xlpm.Cx),1/SUM(_xlpm.Bx,-_xlpm.Ax))*SUM(_xlpm.Xx,-_xlpm.Ax)+_xlpm.Cx,
_xlpm.Ay,_xlfn.XLOOKUP(TRUE,(AO$4:AO19&lt;&gt;""),$N$4:$N19,_xlpm.Fundo,,-1),
_xlpm.By,_xlfn.XLOOKUP(TRUE,(AO21:AO$47&lt;&gt;""),$N21:$N$47,_xlpm.Fundo,,1),
_xlpm.Cy,_xlfn.XLOOKUP(TRUE,(AO$4:AO19&lt;&gt;""),AO$4:AO19,_xlpm.Fundo,,-1),
_xlpm.Dy,_xlfn.XLOOKUP(TRUE,(AO21:AO$47&lt;&gt;""),AO21:AO$47,_xlpm.Fundo,,1),
_xlpm.Xy,$N20, _xlpm.Yy,PRODUCT(SUM(_xlpm.Dy,-_xlpm.Cy),1/SUM(_xlpm.By,-_xlpm.Ay))*SUM(_xlpm.Xy,-_xlpm.Ay)+_xlpm.Cy,
_xlfn.IFS(IFERROR(ISODD(_xlpm.Borda),FALSE),_xlpm.Yy,
       IFERROR(ISEVEN(_xlpm.Borda),     FALSE),_xlpm.Yx,
      TRUE,"")))</f>
        <v/>
      </c>
      <c r="AP68" s="120" cm="1">
        <f t="array" ref="AP68">IF(AP20&lt;&gt;"",AP20,
_xlfn.LET(_xlpm.Borda,
_xlfn.IFS(
AND(COUNT(_xlfn._xlws.FILTER($F$3:$F$15,$F$3:$F$15=AP$51))&gt;=2,
    _xlfn.MAXIFS($G$3:$G$15,$F$3:$F$15,AP$51)&gt;=$N68, _xlfn.MINIFS($G$3:$G$15,$F$3:$F$15,AP$51)&lt;=$N68),1,
AND(COUNT(_xlfn._xlws.FILTER($G$3:$G$15,$G$3:$G$15=$N68))&gt;=2,
    _xlfn.MAXIFS($F$3:$F$15,$G$3:$G$15,$N68)&gt;=AP$51, _xlfn.MINIFS($F$3:$F$15,$G$3:$G$15,$N68)&lt;=AP$51),2,
OR(COUNT(_xlfn._xlws.FILTER($F$16:$F$23,($F$16:$F$23=AP$51)*($G$16:$G$23=$N68)))=1,
        ISODD(COUNT(_xlfn._xlws.SORT(_xlfn._xlws.FILTER($G$16:$G$23,($F$16:$F$23=AP$51)*($G$16:$G$23&lt;=$N68)))))),3,
OR(COUNT(_xlfn._xlws.FILTER($F$16:$F$23,($F$16:$F$23=AP$51)*($G$16:$G$23=$N68)))=1,
        ISODD(COUNT(_xlfn._xlws.SORT(_xlfn._xlws.FILTER($F$16:$F$23,($G$16:$G$23=$N68)*($F$16:$F$23&lt;=AP$51)))))),4),
_xlpm.Fundo,$L$8,
_xlpm.Ax,_xlfn.XLOOKUP(TRUE,($O20:AO20&lt;&gt;""),$O$3:AO$3,_xlpm.Fundo,,-1),
_xlpm.Bx,_xlfn.XLOOKUP(TRUE,(AQ20:$AZ20&lt;&gt;""),AQ$3:$AZ$3,_xlpm.Fundo,,1),
_xlpm.Cx,_xlfn.XLOOKUP(TRUE,($O20:AO20&lt;&gt;""),$O20:AO20,_xlpm.Fundo,,-1),
_xlpm.Dx,_xlfn.XLOOKUP(TRUE,(AQ20:$AZ20&lt;&gt;""),AQ20:$AZ20,_xlpm.Fundo,,1),
_xlpm.Xx,AP$3, _xlpm.Yx,PRODUCT(SUM(_xlpm.Dx,-_xlpm.Cx),1/SUM(_xlpm.Bx,-_xlpm.Ax))*SUM(_xlpm.Xx,-_xlpm.Ax)+_xlpm.Cx,
_xlpm.Ay,_xlfn.XLOOKUP(TRUE,(AP$4:AP19&lt;&gt;""),$N$4:$N19,_xlpm.Fundo,,-1),
_xlpm.By,_xlfn.XLOOKUP(TRUE,(AP21:AP$47&lt;&gt;""),$N21:$N$47,_xlpm.Fundo,,1),
_xlpm.Cy,_xlfn.XLOOKUP(TRUE,(AP$4:AP19&lt;&gt;""),AP$4:AP19,_xlpm.Fundo,,-1),
_xlpm.Dy,_xlfn.XLOOKUP(TRUE,(AP21:AP$47&lt;&gt;""),AP21:AP$47,_xlpm.Fundo,,1),
_xlpm.Xy,$N20, _xlpm.Yy,PRODUCT(SUM(_xlpm.Dy,-_xlpm.Cy),1/SUM(_xlpm.By,-_xlpm.Ay))*SUM(_xlpm.Xy,-_xlpm.Ay)+_xlpm.Cy,
_xlfn.IFS(IFERROR(ISODD(_xlpm.Borda),FALSE),_xlpm.Yy,
       IFERROR(ISEVEN(_xlpm.Borda),     FALSE),_xlpm.Yx,
      TRUE,"")))</f>
        <v>0</v>
      </c>
      <c r="AQ68" s="120" t="str" cm="1">
        <f t="array" ref="AQ68">IF(AQ20&lt;&gt;"",AQ20,
_xlfn.LET(_xlpm.Borda,
_xlfn.IFS(
AND(COUNT(_xlfn._xlws.FILTER($F$3:$F$15,$F$3:$F$15=AQ$51))&gt;=2,
    _xlfn.MAXIFS($G$3:$G$15,$F$3:$F$15,AQ$51)&gt;=$N68, _xlfn.MINIFS($G$3:$G$15,$F$3:$F$15,AQ$51)&lt;=$N68),1,
AND(COUNT(_xlfn._xlws.FILTER($G$3:$G$15,$G$3:$G$15=$N68))&gt;=2,
    _xlfn.MAXIFS($F$3:$F$15,$G$3:$G$15,$N68)&gt;=AQ$51, _xlfn.MINIFS($F$3:$F$15,$G$3:$G$15,$N68)&lt;=AQ$51),2,
OR(COUNT(_xlfn._xlws.FILTER($F$16:$F$23,($F$16:$F$23=AQ$51)*($G$16:$G$23=$N68)))=1,
        ISODD(COUNT(_xlfn._xlws.SORT(_xlfn._xlws.FILTER($G$16:$G$23,($F$16:$F$23=AQ$51)*($G$16:$G$23&lt;=$N68)))))),3,
OR(COUNT(_xlfn._xlws.FILTER($F$16:$F$23,($F$16:$F$23=AQ$51)*($G$16:$G$23=$N68)))=1,
        ISODD(COUNT(_xlfn._xlws.SORT(_xlfn._xlws.FILTER($F$16:$F$23,($G$16:$G$23=$N68)*($F$16:$F$23&lt;=AQ$51)))))),4),
_xlpm.Fundo,$L$8,
_xlpm.Ax,_xlfn.XLOOKUP(TRUE,($O20:AP20&lt;&gt;""),$O$3:AP$3,_xlpm.Fundo,,-1),
_xlpm.Bx,_xlfn.XLOOKUP(TRUE,(AR20:$AZ20&lt;&gt;""),AR$3:$AZ$3,_xlpm.Fundo,,1),
_xlpm.Cx,_xlfn.XLOOKUP(TRUE,($O20:AP20&lt;&gt;""),$O20:AP20,_xlpm.Fundo,,-1),
_xlpm.Dx,_xlfn.XLOOKUP(TRUE,(AR20:$AZ20&lt;&gt;""),AR20:$AZ20,_xlpm.Fundo,,1),
_xlpm.Xx,AQ$3, _xlpm.Yx,PRODUCT(SUM(_xlpm.Dx,-_xlpm.Cx),1/SUM(_xlpm.Bx,-_xlpm.Ax))*SUM(_xlpm.Xx,-_xlpm.Ax)+_xlpm.Cx,
_xlpm.Ay,_xlfn.XLOOKUP(TRUE,(AQ$4:AQ19&lt;&gt;""),$N$4:$N19,_xlpm.Fundo,,-1),
_xlpm.By,_xlfn.XLOOKUP(TRUE,(AQ21:AQ$47&lt;&gt;""),$N21:$N$47,_xlpm.Fundo,,1),
_xlpm.Cy,_xlfn.XLOOKUP(TRUE,(AQ$4:AQ19&lt;&gt;""),AQ$4:AQ19,_xlpm.Fundo,,-1),
_xlpm.Dy,_xlfn.XLOOKUP(TRUE,(AQ21:AQ$47&lt;&gt;""),AQ21:AQ$47,_xlpm.Fundo,,1),
_xlpm.Xy,$N20, _xlpm.Yy,PRODUCT(SUM(_xlpm.Dy,-_xlpm.Cy),1/SUM(_xlpm.By,-_xlpm.Ay))*SUM(_xlpm.Xy,-_xlpm.Ay)+_xlpm.Cy,
_xlfn.IFS(IFERROR(ISODD(_xlpm.Borda),FALSE),_xlpm.Yy,
       IFERROR(ISEVEN(_xlpm.Borda),     FALSE),_xlpm.Yx,
      TRUE,"")))</f>
        <v/>
      </c>
      <c r="AR68" s="120" cm="1">
        <f t="array" ref="AR68">IF(AR20&lt;&gt;"",AR20,
_xlfn.LET(_xlpm.Borda,
_xlfn.IFS(
AND(COUNT(_xlfn._xlws.FILTER($F$3:$F$15,$F$3:$F$15=AR$51))&gt;=2,
    _xlfn.MAXIFS($G$3:$G$15,$F$3:$F$15,AR$51)&gt;=$N68, _xlfn.MINIFS($G$3:$G$15,$F$3:$F$15,AR$51)&lt;=$N68),1,
AND(COUNT(_xlfn._xlws.FILTER($G$3:$G$15,$G$3:$G$15=$N68))&gt;=2,
    _xlfn.MAXIFS($F$3:$F$15,$G$3:$G$15,$N68)&gt;=AR$51, _xlfn.MINIFS($F$3:$F$15,$G$3:$G$15,$N68)&lt;=AR$51),2,
OR(COUNT(_xlfn._xlws.FILTER($F$16:$F$23,($F$16:$F$23=AR$51)*($G$16:$G$23=$N68)))=1,
        ISODD(COUNT(_xlfn._xlws.SORT(_xlfn._xlws.FILTER($G$16:$G$23,($F$16:$F$23=AR$51)*($G$16:$G$23&lt;=$N68)))))),3,
OR(COUNT(_xlfn._xlws.FILTER($F$16:$F$23,($F$16:$F$23=AR$51)*($G$16:$G$23=$N68)))=1,
        ISODD(COUNT(_xlfn._xlws.SORT(_xlfn._xlws.FILTER($F$16:$F$23,($G$16:$G$23=$N68)*($F$16:$F$23&lt;=AR$51)))))),4),
_xlpm.Fundo,$L$8,
_xlpm.Ax,_xlfn.XLOOKUP(TRUE,($O20:AQ20&lt;&gt;""),$O$3:AQ$3,_xlpm.Fundo,,-1),
_xlpm.Bx,_xlfn.XLOOKUP(TRUE,(AS20:$AZ20&lt;&gt;""),AS$3:$AZ$3,_xlpm.Fundo,,1),
_xlpm.Cx,_xlfn.XLOOKUP(TRUE,($O20:AQ20&lt;&gt;""),$O20:AQ20,_xlpm.Fundo,,-1),
_xlpm.Dx,_xlfn.XLOOKUP(TRUE,(AS20:$AZ20&lt;&gt;""),AS20:$AZ20,_xlpm.Fundo,,1),
_xlpm.Xx,AR$3, _xlpm.Yx,PRODUCT(SUM(_xlpm.Dx,-_xlpm.Cx),1/SUM(_xlpm.Bx,-_xlpm.Ax))*SUM(_xlpm.Xx,-_xlpm.Ax)+_xlpm.Cx,
_xlpm.Ay,_xlfn.XLOOKUP(TRUE,(AR$4:AR19&lt;&gt;""),$N$4:$N19,_xlpm.Fundo,,-1),
_xlpm.By,_xlfn.XLOOKUP(TRUE,(AR21:AR$47&lt;&gt;""),$N21:$N$47,_xlpm.Fundo,,1),
_xlpm.Cy,_xlfn.XLOOKUP(TRUE,(AR$4:AR19&lt;&gt;""),AR$4:AR19,_xlpm.Fundo,,-1),
_xlpm.Dy,_xlfn.XLOOKUP(TRUE,(AR21:AR$47&lt;&gt;""),AR21:AR$47,_xlpm.Fundo,,1),
_xlpm.Xy,$N20, _xlpm.Yy,PRODUCT(SUM(_xlpm.Dy,-_xlpm.Cy),1/SUM(_xlpm.By,-_xlpm.Ay))*SUM(_xlpm.Xy,-_xlpm.Ay)+_xlpm.Cy,
_xlfn.IFS(IFERROR(ISODD(_xlpm.Borda),FALSE),_xlpm.Yy,
       IFERROR(ISEVEN(_xlpm.Borda),     FALSE),_xlpm.Yx,
      TRUE,"")))</f>
        <v>-0.4</v>
      </c>
      <c r="AS68" s="120" cm="1">
        <f t="array" ref="AS68">IF(AS20&lt;&gt;"",AS20,
_xlfn.LET(_xlpm.Borda,
_xlfn.IFS(
AND(COUNT(_xlfn._xlws.FILTER($F$3:$F$15,$F$3:$F$15=AS$51))&gt;=2,
    _xlfn.MAXIFS($G$3:$G$15,$F$3:$F$15,AS$51)&gt;=$N68, _xlfn.MINIFS($G$3:$G$15,$F$3:$F$15,AS$51)&lt;=$N68),1,
AND(COUNT(_xlfn._xlws.FILTER($G$3:$G$15,$G$3:$G$15=$N68))&gt;=2,
    _xlfn.MAXIFS($F$3:$F$15,$G$3:$G$15,$N68)&gt;=AS$51, _xlfn.MINIFS($F$3:$F$15,$G$3:$G$15,$N68)&lt;=AS$51),2,
OR(COUNT(_xlfn._xlws.FILTER($F$16:$F$23,($F$16:$F$23=AS$51)*($G$16:$G$23=$N68)))=1,
        ISODD(COUNT(_xlfn._xlws.SORT(_xlfn._xlws.FILTER($G$16:$G$23,($F$16:$F$23=AS$51)*($G$16:$G$23&lt;=$N68)))))),3,
OR(COUNT(_xlfn._xlws.FILTER($F$16:$F$23,($F$16:$F$23=AS$51)*($G$16:$G$23=$N68)))=1,
        ISODD(COUNT(_xlfn._xlws.SORT(_xlfn._xlws.FILTER($F$16:$F$23,($G$16:$G$23=$N68)*($F$16:$F$23&lt;=AS$51)))))),4),
_xlpm.Fundo,$L$8,
_xlpm.Ax,_xlfn.XLOOKUP(TRUE,($O20:AR20&lt;&gt;""),$O$3:AR$3,_xlpm.Fundo,,-1),
_xlpm.Bx,_xlfn.XLOOKUP(TRUE,(AT20:$AZ20&lt;&gt;""),AT$3:$AZ$3,_xlpm.Fundo,,1),
_xlpm.Cx,_xlfn.XLOOKUP(TRUE,($O20:AR20&lt;&gt;""),$O20:AR20,_xlpm.Fundo,,-1),
_xlpm.Dx,_xlfn.XLOOKUP(TRUE,(AT20:$AZ20&lt;&gt;""),AT20:$AZ20,_xlpm.Fundo,,1),
_xlpm.Xx,AS$3, _xlpm.Yx,PRODUCT(SUM(_xlpm.Dx,-_xlpm.Cx),1/SUM(_xlpm.Bx,-_xlpm.Ax))*SUM(_xlpm.Xx,-_xlpm.Ax)+_xlpm.Cx,
_xlpm.Ay,_xlfn.XLOOKUP(TRUE,(AS$4:AS19&lt;&gt;""),$N$4:$N19,_xlpm.Fundo,,-1),
_xlpm.By,_xlfn.XLOOKUP(TRUE,(AS21:AS$47&lt;&gt;""),$N21:$N$47,_xlpm.Fundo,,1),
_xlpm.Cy,_xlfn.XLOOKUP(TRUE,(AS$4:AS19&lt;&gt;""),AS$4:AS19,_xlpm.Fundo,,-1),
_xlpm.Dy,_xlfn.XLOOKUP(TRUE,(AS21:AS$47&lt;&gt;""),AS21:AS$47,_xlpm.Fundo,,1),
_xlpm.Xy,$N20, _xlpm.Yy,PRODUCT(SUM(_xlpm.Dy,-_xlpm.Cy),1/SUM(_xlpm.By,-_xlpm.Ay))*SUM(_xlpm.Xy,-_xlpm.Ay)+_xlpm.Cy,
_xlfn.IFS(IFERROR(ISODD(_xlpm.Borda),FALSE),_xlpm.Yy,
       IFERROR(ISEVEN(_xlpm.Borda),     FALSE),_xlpm.Yx,
      TRUE,"")))</f>
        <v>-0.4</v>
      </c>
      <c r="AT68" s="120" t="str" cm="1">
        <f t="array" ref="AT68">IF(AT20&lt;&gt;"",AT20,
_xlfn.LET(_xlpm.Borda,
_xlfn.IFS(
AND(COUNT(_xlfn._xlws.FILTER($F$3:$F$15,$F$3:$F$15=AT$51))&gt;=2,
    _xlfn.MAXIFS($G$3:$G$15,$F$3:$F$15,AT$51)&gt;=$N68, _xlfn.MINIFS($G$3:$G$15,$F$3:$F$15,AT$51)&lt;=$N68),1,
AND(COUNT(_xlfn._xlws.FILTER($G$3:$G$15,$G$3:$G$15=$N68))&gt;=2,
    _xlfn.MAXIFS($F$3:$F$15,$G$3:$G$15,$N68)&gt;=AT$51, _xlfn.MINIFS($F$3:$F$15,$G$3:$G$15,$N68)&lt;=AT$51),2,
OR(COUNT(_xlfn._xlws.FILTER($F$16:$F$23,($F$16:$F$23=AT$51)*($G$16:$G$23=$N68)))=1,
        ISODD(COUNT(_xlfn._xlws.SORT(_xlfn._xlws.FILTER($G$16:$G$23,($F$16:$F$23=AT$51)*($G$16:$G$23&lt;=$N68)))))),3,
OR(COUNT(_xlfn._xlws.FILTER($F$16:$F$23,($F$16:$F$23=AT$51)*($G$16:$G$23=$N68)))=1,
        ISODD(COUNT(_xlfn._xlws.SORT(_xlfn._xlws.FILTER($F$16:$F$23,($G$16:$G$23=$N68)*($F$16:$F$23&lt;=AT$51)))))),4),
_xlpm.Fundo,$L$8,
_xlpm.Ax,_xlfn.XLOOKUP(TRUE,($O20:AS20&lt;&gt;""),$O$3:AS$3,_xlpm.Fundo,,-1),
_xlpm.Bx,_xlfn.XLOOKUP(TRUE,(AZ20:$AZ20&lt;&gt;""),AZ$3:$AZ$3,_xlpm.Fundo,,1),
_xlpm.Cx,_xlfn.XLOOKUP(TRUE,($O20:AS20&lt;&gt;""),$O20:AS20,_xlpm.Fundo,,-1),
_xlpm.Dx,_xlfn.XLOOKUP(TRUE,(AZ20:$AZ20&lt;&gt;""),AZ20:$AZ20,_xlpm.Fundo,,1),
_xlpm.Xx,AT$3, _xlpm.Yx,PRODUCT(SUM(_xlpm.Dx,-_xlpm.Cx),1/SUM(_xlpm.Bx,-_xlpm.Ax))*SUM(_xlpm.Xx,-_xlpm.Ax)+_xlpm.Cx,
_xlpm.Ay,_xlfn.XLOOKUP(TRUE,(AT$4:AT19&lt;&gt;""),$N$4:$N19,_xlpm.Fundo,,-1),
_xlpm.By,_xlfn.XLOOKUP(TRUE,(AT21:AT$47&lt;&gt;""),$N21:$N$47,_xlpm.Fundo,,1),
_xlpm.Cy,_xlfn.XLOOKUP(TRUE,(AT$4:AT19&lt;&gt;""),AT$4:AT19,_xlpm.Fundo,,-1),
_xlpm.Dy,_xlfn.XLOOKUP(TRUE,(AT21:AT$47&lt;&gt;""),AT21:AT$47,_xlpm.Fundo,,1),
_xlpm.Xy,$N20, _xlpm.Yy,PRODUCT(SUM(_xlpm.Dy,-_xlpm.Cy),1/SUM(_xlpm.By,-_xlpm.Ay))*SUM(_xlpm.Xy,-_xlpm.Ay)+_xlpm.Cy,
_xlfn.IFS(IFERROR(ISODD(_xlpm.Borda),FALSE),_xlpm.Yy,
       IFERROR(ISEVEN(_xlpm.Borda),     FALSE),_xlpm.Yx,
      TRUE,"")))</f>
        <v/>
      </c>
      <c r="AU68" s="120" cm="1">
        <f t="array" ref="AU68">IF(AU20&lt;&gt;"",AU20,
_xlfn.LET(_xlpm.Borda,
_xlfn.IFS(
AND(COUNT(_xlfn._xlws.FILTER($F$3:$F$15,$F$3:$F$15=AU$51))&gt;=2,
    _xlfn.MAXIFS($G$3:$G$15,$F$3:$F$15,AU$51)&gt;=$N68, _xlfn.MINIFS($G$3:$G$15,$F$3:$F$15,AU$51)&lt;=$N68),1,
AND(COUNT(_xlfn._xlws.FILTER($G$3:$G$15,$G$3:$G$15=$N68))&gt;=2,
    _xlfn.MAXIFS($F$3:$F$15,$G$3:$G$15,$N68)&gt;=AU$51, _xlfn.MINIFS($F$3:$F$15,$G$3:$G$15,$N68)&lt;=AU$51),2,
OR(COUNT(_xlfn._xlws.FILTER($F$16:$F$23,($F$16:$F$23=AU$51)*($G$16:$G$23=$N68)))=1,
        ISODD(COUNT(_xlfn._xlws.SORT(_xlfn._xlws.FILTER($G$16:$G$23,($F$16:$F$23=AU$51)*($G$16:$G$23&lt;=$N68)))))),3,
OR(COUNT(_xlfn._xlws.FILTER($F$16:$F$23,($F$16:$F$23=AU$51)*($G$16:$G$23=$N68)))=1,
        ISODD(COUNT(_xlfn._xlws.SORT(_xlfn._xlws.FILTER($F$16:$F$23,($G$16:$G$23=$N68)*($F$16:$F$23&lt;=AU$51)))))),4),
_xlpm.Fundo,$L$8,
_xlpm.Ax,_xlfn.XLOOKUP(TRUE,($O20:AT20&lt;&gt;""),$O$3:AT$3,_xlpm.Fundo,,-1),
_xlpm.Bx,_xlfn.XLOOKUP(TRUE,($AZ20:BA20&lt;&gt;""),$AZ$3:BA$3,_xlpm.Fundo,,1),
_xlpm.Cx,_xlfn.XLOOKUP(TRUE,($O20:AT20&lt;&gt;""),$O20:AT20,_xlpm.Fundo,,-1),
_xlpm.Dx,_xlfn.XLOOKUP(TRUE,($AZ20:BA20&lt;&gt;""),$AZ20:BA20,_xlpm.Fundo,,1),
_xlpm.Xx,AU$3, _xlpm.Yx,PRODUCT(SUM(_xlpm.Dx,-_xlpm.Cx),1/SUM(_xlpm.Bx,-_xlpm.Ax))*SUM(_xlpm.Xx,-_xlpm.Ax)+_xlpm.Cx,
_xlpm.Ay,_xlfn.XLOOKUP(TRUE,(AU$4:AU19&lt;&gt;""),$N$4:$N19,_xlpm.Fundo,,-1),
_xlpm.By,_xlfn.XLOOKUP(TRUE,(AU21:AU$47&lt;&gt;""),$N21:$N$47,_xlpm.Fundo,,1),
_xlpm.Cy,_xlfn.XLOOKUP(TRUE,(AU$4:AU19&lt;&gt;""),AU$4:AU19,_xlpm.Fundo,,-1),
_xlpm.Dy,_xlfn.XLOOKUP(TRUE,(AU21:AU$47&lt;&gt;""),AU21:AU$47,_xlpm.Fundo,,1),
_xlpm.Xy,$N20, _xlpm.Yy,PRODUCT(SUM(_xlpm.Dy,-_xlpm.Cy),1/SUM(_xlpm.By,-_xlpm.Ay))*SUM(_xlpm.Xy,-_xlpm.Ay)+_xlpm.Cy,
_xlfn.IFS(IFERROR(ISODD(_xlpm.Borda),FALSE),_xlpm.Yy,
       IFERROR(ISEVEN(_xlpm.Borda),     FALSE),_xlpm.Yx,
      TRUE,"")))</f>
        <v>-6.3865546218487501E-2</v>
      </c>
      <c r="AV68" s="120" cm="1">
        <f t="array" ref="AV68">IF(AV20&lt;&gt;"",AV20,
_xlfn.LET(_xlpm.Borda,
_xlfn.IFS(
AND(COUNT(_xlfn._xlws.FILTER($F$3:$F$15,$F$3:$F$15=AV$51))&gt;=2,
    _xlfn.MAXIFS($G$3:$G$15,$F$3:$F$15,AV$51)&gt;=$N68, _xlfn.MINIFS($G$3:$G$15,$F$3:$F$15,AV$51)&lt;=$N68),1,
AND(COUNT(_xlfn._xlws.FILTER($G$3:$G$15,$G$3:$G$15=$N68))&gt;=2,
    _xlfn.MAXIFS($F$3:$F$15,$G$3:$G$15,$N68)&gt;=AV$51, _xlfn.MINIFS($F$3:$F$15,$G$3:$G$15,$N68)&lt;=AV$51),2,
OR(COUNT(_xlfn._xlws.FILTER($F$16:$F$23,($F$16:$F$23=AV$51)*($G$16:$G$23=$N68)))=1,
        ISODD(COUNT(_xlfn._xlws.SORT(_xlfn._xlws.FILTER($G$16:$G$23,($F$16:$F$23=AV$51)*($G$16:$G$23&lt;=$N68)))))),3,
OR(COUNT(_xlfn._xlws.FILTER($F$16:$F$23,($F$16:$F$23=AV$51)*($G$16:$G$23=$N68)))=1,
        ISODD(COUNT(_xlfn._xlws.SORT(_xlfn._xlws.FILTER($F$16:$F$23,($G$16:$G$23=$N68)*($F$16:$F$23&lt;=AV$51)))))),4),
_xlpm.Fundo,$L$8,
_xlpm.Ax,_xlfn.XLOOKUP(TRUE,($O20:AU20&lt;&gt;""),$O$3:AU$3,_xlpm.Fundo,,-1),
_xlpm.Bx,_xlfn.XLOOKUP(TRUE,($AZ20:BB20&lt;&gt;""),$AZ$3:BB$3,_xlpm.Fundo,,1),
_xlpm.Cx,_xlfn.XLOOKUP(TRUE,($O20:AU20&lt;&gt;""),$O20:AU20,_xlpm.Fundo,,-1),
_xlpm.Dx,_xlfn.XLOOKUP(TRUE,($AZ20:BB20&lt;&gt;""),$AZ20:BB20,_xlpm.Fundo,,1),
_xlpm.Xx,AV$3, _xlpm.Yx,PRODUCT(SUM(_xlpm.Dx,-_xlpm.Cx),1/SUM(_xlpm.Bx,-_xlpm.Ax))*SUM(_xlpm.Xx,-_xlpm.Ax)+_xlpm.Cx,
_xlpm.Ay,_xlfn.XLOOKUP(TRUE,(AV$4:AV19&lt;&gt;""),$N$4:$N19,_xlpm.Fundo,,-1),
_xlpm.By,_xlfn.XLOOKUP(TRUE,(AV21:AV$47&lt;&gt;""),$N21:$N$47,_xlpm.Fundo,,1),
_xlpm.Cy,_xlfn.XLOOKUP(TRUE,(AV$4:AV19&lt;&gt;""),AV$4:AV19,_xlpm.Fundo,,-1),
_xlpm.Dy,_xlfn.XLOOKUP(TRUE,(AV21:AV$47&lt;&gt;""),AV21:AV$47,_xlpm.Fundo,,1),
_xlpm.Xy,$N20, _xlpm.Yy,PRODUCT(SUM(_xlpm.Dy,-_xlpm.Cy),1/SUM(_xlpm.By,-_xlpm.Ay))*SUM(_xlpm.Xy,-_xlpm.Ay)+_xlpm.Cy,
_xlfn.IFS(IFERROR(ISODD(_xlpm.Borda),FALSE),_xlpm.Yy,
       IFERROR(ISEVEN(_xlpm.Borda),     FALSE),_xlpm.Yx,
      TRUE,"")))</f>
        <v>-9</v>
      </c>
      <c r="AW68" s="120" cm="1">
        <f t="array" ref="AW68">IF(AW20&lt;&gt;"",AW20,
_xlfn.LET(_xlpm.Borda,
_xlfn.IFS(
AND(COUNT(_xlfn._xlws.FILTER($F$3:$F$15,$F$3:$F$15=AW$51))&gt;=2,
    _xlfn.MAXIFS($G$3:$G$15,$F$3:$F$15,AW$51)&gt;=$N68, _xlfn.MINIFS($G$3:$G$15,$F$3:$F$15,AW$51)&lt;=$N68),1,
AND(COUNT(_xlfn._xlws.FILTER($G$3:$G$15,$G$3:$G$15=$N68))&gt;=2,
    _xlfn.MAXIFS($F$3:$F$15,$G$3:$G$15,$N68)&gt;=AW$51, _xlfn.MINIFS($F$3:$F$15,$G$3:$G$15,$N68)&lt;=AW$51),2,
OR(COUNT(_xlfn._xlws.FILTER($F$16:$F$23,($F$16:$F$23=AW$51)*($G$16:$G$23=$N68)))=1,
        ISODD(COUNT(_xlfn._xlws.SORT(_xlfn._xlws.FILTER($G$16:$G$23,($F$16:$F$23=AW$51)*($G$16:$G$23&lt;=$N68)))))),3,
OR(COUNT(_xlfn._xlws.FILTER($F$16:$F$23,($F$16:$F$23=AW$51)*($G$16:$G$23=$N68)))=1,
        ISODD(COUNT(_xlfn._xlws.SORT(_xlfn._xlws.FILTER($F$16:$F$23,($G$16:$G$23=$N68)*($F$16:$F$23&lt;=AW$51)))))),4),
_xlpm.Fundo,$L$8,
_xlpm.Ax,_xlfn.XLOOKUP(TRUE,($O20:AV20&lt;&gt;""),$O$3:AV$3,_xlpm.Fundo,,-1),
_xlpm.Bx,_xlfn.XLOOKUP(TRUE,($AZ20:BC20&lt;&gt;""),$AZ$3:BC$3,_xlpm.Fundo,,1),
_xlpm.Cx,_xlfn.XLOOKUP(TRUE,($O20:AV20&lt;&gt;""),$O20:AV20,_xlpm.Fundo,,-1),
_xlpm.Dx,_xlfn.XLOOKUP(TRUE,($AZ20:BC20&lt;&gt;""),$AZ20:BC20,_xlpm.Fundo,,1),
_xlpm.Xx,AW$3, _xlpm.Yx,PRODUCT(SUM(_xlpm.Dx,-_xlpm.Cx),1/SUM(_xlpm.Bx,-_xlpm.Ax))*SUM(_xlpm.Xx,-_xlpm.Ax)+_xlpm.Cx,
_xlpm.Ay,_xlfn.XLOOKUP(TRUE,(AW$4:AW19&lt;&gt;""),$N$4:$N19,_xlpm.Fundo,,-1),
_xlpm.By,_xlfn.XLOOKUP(TRUE,(AW21:AW$47&lt;&gt;""),$N21:$N$47,_xlpm.Fundo,,1),
_xlpm.Cy,_xlfn.XLOOKUP(TRUE,(AW$4:AW19&lt;&gt;""),AW$4:AW19,_xlpm.Fundo,,-1),
_xlpm.Dy,_xlfn.XLOOKUP(TRUE,(AW21:AW$47&lt;&gt;""),AW21:AW$47,_xlpm.Fundo,,1),
_xlpm.Xy,$N20, _xlpm.Yy,PRODUCT(SUM(_xlpm.Dy,-_xlpm.Cy),1/SUM(_xlpm.By,-_xlpm.Ay))*SUM(_xlpm.Xy,-_xlpm.Ay)+_xlpm.Cy,
_xlfn.IFS(IFERROR(ISODD(_xlpm.Borda),FALSE),_xlpm.Yy,
       IFERROR(ISEVEN(_xlpm.Borda),     FALSE),_xlpm.Yx,
      TRUE,"")))</f>
        <v>-9</v>
      </c>
      <c r="AX68" s="98"/>
      <c r="AY68" s="98"/>
      <c r="AZ68" s="77"/>
      <c r="BA68" s="77"/>
      <c r="BB68" s="77"/>
      <c r="BC68" s="77"/>
      <c r="BD68" s="77"/>
      <c r="BE68" s="77"/>
      <c r="BF68" s="77"/>
      <c r="BG68" s="77"/>
      <c r="BH68" s="77"/>
    </row>
    <row r="69" spans="2:60" ht="20.100000000000001" customHeight="1" x14ac:dyDescent="0.3">
      <c r="B69" s="9" t="s">
        <v>532</v>
      </c>
      <c r="C69" s="17">
        <f t="shared" si="1"/>
        <v>42.9754</v>
      </c>
      <c r="D69" s="18">
        <f t="shared" si="1"/>
        <v>115.6709</v>
      </c>
      <c r="E69" s="64">
        <f t="shared" si="1"/>
        <v>-9</v>
      </c>
      <c r="F69" s="17">
        <f t="shared" si="7"/>
        <v>-0.05</v>
      </c>
      <c r="G69" s="18">
        <f t="shared" si="8"/>
        <v>10.62</v>
      </c>
      <c r="H69" s="19">
        <f t="shared" si="9"/>
        <v>-9</v>
      </c>
      <c r="I69" s="8" t="str" cm="1">
        <f t="array" ref="I69">_xlfn.CONCAT(ROUND(F69:H69,2)&amp;", ")</f>
        <v xml:space="preserve">-0.05, 10.62, -9, </v>
      </c>
      <c r="J69" s="8"/>
      <c r="L69"/>
      <c r="N69" s="31">
        <v>8.5500000000000007</v>
      </c>
      <c r="O69" s="15"/>
      <c r="P69" s="120" cm="1">
        <f t="array" ref="P69">IF(P21&lt;&gt;"",P21,
_xlfn.LET(_xlpm.Borda,
_xlfn.IFS(
AND(COUNT(_xlfn._xlws.FILTER($F$3:$F$15,$F$3:$F$15=P$51))&gt;=2,
    _xlfn.MAXIFS($G$3:$G$15,$F$3:$F$15,P$51)&gt;=$N69, _xlfn.MINIFS($G$3:$G$15,$F$3:$F$15,P$51)&lt;=$N69),1,
AND(COUNT(_xlfn._xlws.FILTER($G$3:$G$15,$G$3:$G$15=$N69))&gt;=2,
    _xlfn.MAXIFS($F$3:$F$15,$G$3:$G$15,$N69)&gt;=P$51, _xlfn.MINIFS($F$3:$F$15,$G$3:$G$15,$N69)&lt;=P$51),2,
OR(COUNT(_xlfn._xlws.FILTER($F$16:$F$23,($F$16:$F$23=P$51)*($G$16:$G$23=$N69)))=1,
        ISODD(COUNT(_xlfn._xlws.SORT(_xlfn._xlws.FILTER($G$16:$G$23,($F$16:$F$23=P$51)*($G$16:$G$23&lt;=$N69)))))),3,
OR(COUNT(_xlfn._xlws.FILTER($F$16:$F$23,($F$16:$F$23=P$51)*($G$16:$G$23=$N69)))=1,
        ISODD(COUNT(_xlfn._xlws.SORT(_xlfn._xlws.FILTER($F$16:$F$23,($G$16:$G$23=$N69)*($F$16:$F$23&lt;=P$51)))))),4),
_xlpm.Fundo,$L$8,
_xlpm.Ax,_xlfn.XLOOKUP(TRUE,($O21:O21&lt;&gt;""),$O$3:O$3,_xlpm.Fundo,,-1),
_xlpm.Bx,_xlfn.XLOOKUP(TRUE,(Q21:$AZ21&lt;&gt;""),Q$3:$AZ$3,_xlpm.Fundo,,1),
_xlpm.Cx,_xlfn.XLOOKUP(TRUE,($O21:O21&lt;&gt;""),$O21:O21,_xlpm.Fundo,,-1),
_xlpm.Dx,_xlfn.XLOOKUP(TRUE,(Q21:$AZ21&lt;&gt;""),Q21:$AZ21,_xlpm.Fundo,,1),
_xlpm.Xx,P$3, _xlpm.Yx,PRODUCT(SUM(_xlpm.Dx,-_xlpm.Cx),1/SUM(_xlpm.Bx,-_xlpm.Ax))*SUM(_xlpm.Xx,-_xlpm.Ax)+_xlpm.Cx,
_xlpm.Ay,_xlfn.XLOOKUP(TRUE,(P$4:P20&lt;&gt;""),$N$4:$N20,_xlpm.Fundo,,-1),
_xlpm.By,_xlfn.XLOOKUP(TRUE,(P22:P$47&lt;&gt;""),$N22:$N$47,_xlpm.Fundo,,1),
_xlpm.Cy,_xlfn.XLOOKUP(TRUE,(P$4:P20&lt;&gt;""),P$4:P20,_xlpm.Fundo,,-1),
_xlpm.Dy,_xlfn.XLOOKUP(TRUE,(P22:P$47&lt;&gt;""),P22:P$47,_xlpm.Fundo,,1),
_xlpm.Xy,$N21, _xlpm.Yy,PRODUCT(SUM(_xlpm.Dy,-_xlpm.Cy),1/SUM(_xlpm.By,-_xlpm.Ay))*SUM(_xlpm.Xy,-_xlpm.Ay)+_xlpm.Cy,
_xlfn.IFS(IFERROR(ISODD(_xlpm.Borda),FALSE),_xlpm.Yy,
       IFERROR(ISEVEN(_xlpm.Borda),     FALSE),_xlpm.Yx,
      TRUE,"")))</f>
        <v>-9</v>
      </c>
      <c r="Q69" s="120" cm="1">
        <f t="array" ref="Q69">IF(Q21&lt;&gt;"",Q21,
_xlfn.LET(_xlpm.Borda,
_xlfn.IFS(
AND(COUNT(_xlfn._xlws.FILTER($F$3:$F$15,$F$3:$F$15=Q$51))&gt;=2,
    _xlfn.MAXIFS($G$3:$G$15,$F$3:$F$15,Q$51)&gt;=$N69, _xlfn.MINIFS($G$3:$G$15,$F$3:$F$15,Q$51)&lt;=$N69),1,
AND(COUNT(_xlfn._xlws.FILTER($G$3:$G$15,$G$3:$G$15=$N69))&gt;=2,
    _xlfn.MAXIFS($F$3:$F$15,$G$3:$G$15,$N69)&gt;=Q$51, _xlfn.MINIFS($F$3:$F$15,$G$3:$G$15,$N69)&lt;=Q$51),2,
OR(COUNT(_xlfn._xlws.FILTER($F$16:$F$23,($F$16:$F$23=Q$51)*($G$16:$G$23=$N69)))=1,
        ISODD(COUNT(_xlfn._xlws.SORT(_xlfn._xlws.FILTER($G$16:$G$23,($F$16:$F$23=Q$51)*($G$16:$G$23&lt;=$N69)))))),3,
OR(COUNT(_xlfn._xlws.FILTER($F$16:$F$23,($F$16:$F$23=Q$51)*($G$16:$G$23=$N69)))=1,
        ISODD(COUNT(_xlfn._xlws.SORT(_xlfn._xlws.FILTER($F$16:$F$23,($G$16:$G$23=$N69)*($F$16:$F$23&lt;=Q$51)))))),4),
_xlpm.Fundo,$L$8,
_xlpm.Ax,_xlfn.XLOOKUP(TRUE,($O21:P21&lt;&gt;""),$O$3:P$3,_xlpm.Fundo,,-1),
_xlpm.Bx,_xlfn.XLOOKUP(TRUE,(R21:$AZ21&lt;&gt;""),R$3:$AZ$3,_xlpm.Fundo,,1),
_xlpm.Cx,_xlfn.XLOOKUP(TRUE,($O21:P21&lt;&gt;""),$O21:P21,_xlpm.Fundo,,-1),
_xlpm.Dx,_xlfn.XLOOKUP(TRUE,(R21:$AZ21&lt;&gt;""),R21:$AZ21,_xlpm.Fundo,,1),
_xlpm.Xx,Q$3, _xlpm.Yx,PRODUCT(SUM(_xlpm.Dx,-_xlpm.Cx),1/SUM(_xlpm.Bx,-_xlpm.Ax))*SUM(_xlpm.Xx,-_xlpm.Ax)+_xlpm.Cx,
_xlpm.Ay,_xlfn.XLOOKUP(TRUE,(Q$4:Q20&lt;&gt;""),$N$4:$N20,_xlpm.Fundo,,-1),
_xlpm.By,_xlfn.XLOOKUP(TRUE,(Q22:Q$47&lt;&gt;""),$N22:$N$47,_xlpm.Fundo,,1),
_xlpm.Cy,_xlfn.XLOOKUP(TRUE,(Q$4:Q20&lt;&gt;""),Q$4:Q20,_xlpm.Fundo,,-1),
_xlpm.Dy,_xlfn.XLOOKUP(TRUE,(Q22:Q$47&lt;&gt;""),Q22:Q$47,_xlpm.Fundo,,1),
_xlpm.Xy,$N21, _xlpm.Yy,PRODUCT(SUM(_xlpm.Dy,-_xlpm.Cy),1/SUM(_xlpm.By,-_xlpm.Ay))*SUM(_xlpm.Xy,-_xlpm.Ay)+_xlpm.Cy,
_xlfn.IFS(IFERROR(ISODD(_xlpm.Borda),FALSE),_xlpm.Yy,
       IFERROR(ISEVEN(_xlpm.Borda),     FALSE),_xlpm.Yx,
      TRUE,"")))</f>
        <v>-9</v>
      </c>
      <c r="R69" s="120" cm="1">
        <f t="array" ref="R69">IF(R21&lt;&gt;"",R21,
_xlfn.LET(_xlpm.Borda,
_xlfn.IFS(
AND(COUNT(_xlfn._xlws.FILTER($F$3:$F$15,$F$3:$F$15=R$51))&gt;=2,
    _xlfn.MAXIFS($G$3:$G$15,$F$3:$F$15,R$51)&gt;=$N69, _xlfn.MINIFS($G$3:$G$15,$F$3:$F$15,R$51)&lt;=$N69),1,
AND(COUNT(_xlfn._xlws.FILTER($G$3:$G$15,$G$3:$G$15=$N69))&gt;=2,
    _xlfn.MAXIFS($F$3:$F$15,$G$3:$G$15,$N69)&gt;=R$51, _xlfn.MINIFS($F$3:$F$15,$G$3:$G$15,$N69)&lt;=R$51),2,
OR(COUNT(_xlfn._xlws.FILTER($F$16:$F$23,($F$16:$F$23=R$51)*($G$16:$G$23=$N69)))=1,
        ISODD(COUNT(_xlfn._xlws.SORT(_xlfn._xlws.FILTER($G$16:$G$23,($F$16:$F$23=R$51)*($G$16:$G$23&lt;=$N69)))))),3,
OR(COUNT(_xlfn._xlws.FILTER($F$16:$F$23,($F$16:$F$23=R$51)*($G$16:$G$23=$N69)))=1,
        ISODD(COUNT(_xlfn._xlws.SORT(_xlfn._xlws.FILTER($F$16:$F$23,($G$16:$G$23=$N69)*($F$16:$F$23&lt;=R$51)))))),4),
_xlpm.Fundo,$L$8,
_xlpm.Ax,_xlfn.XLOOKUP(TRUE,($O21:Q21&lt;&gt;""),$O$3:Q$3,_xlpm.Fundo,,-1),
_xlpm.Bx,_xlfn.XLOOKUP(TRUE,(S21:$AZ21&lt;&gt;""),S$3:$AZ$3,_xlpm.Fundo,,1),
_xlpm.Cx,_xlfn.XLOOKUP(TRUE,($O21:Q21&lt;&gt;""),$O21:Q21,_xlpm.Fundo,,-1),
_xlpm.Dx,_xlfn.XLOOKUP(TRUE,(S21:$AZ21&lt;&gt;""),S21:$AZ21,_xlpm.Fundo,,1),
_xlpm.Xx,R$3, _xlpm.Yx,PRODUCT(SUM(_xlpm.Dx,-_xlpm.Cx),1/SUM(_xlpm.Bx,-_xlpm.Ax))*SUM(_xlpm.Xx,-_xlpm.Ax)+_xlpm.Cx,
_xlpm.Ay,_xlfn.XLOOKUP(TRUE,(R$4:R20&lt;&gt;""),$N$4:$N20,_xlpm.Fundo,,-1),
_xlpm.By,_xlfn.XLOOKUP(TRUE,(R22:R$47&lt;&gt;""),$N22:$N$47,_xlpm.Fundo,,1),
_xlpm.Cy,_xlfn.XLOOKUP(TRUE,(R$4:R20&lt;&gt;""),R$4:R20,_xlpm.Fundo,,-1),
_xlpm.Dy,_xlfn.XLOOKUP(TRUE,(R22:R$47&lt;&gt;""),R22:R$47,_xlpm.Fundo,,1),
_xlpm.Xy,$N21, _xlpm.Yy,PRODUCT(SUM(_xlpm.Dy,-_xlpm.Cy),1/SUM(_xlpm.By,-_xlpm.Ay))*SUM(_xlpm.Xy,-_xlpm.Ay)+_xlpm.Cy,
_xlfn.IFS(IFERROR(ISODD(_xlpm.Borda),FALSE),_xlpm.Yy,
       IFERROR(ISEVEN(_xlpm.Borda),     FALSE),_xlpm.Yx,
      TRUE,"")))</f>
        <v>-0.13999999999999987</v>
      </c>
      <c r="S69" s="120" t="str" cm="1">
        <f t="array" ref="S69">IF(S21&lt;&gt;"",S21,
_xlfn.LET(_xlpm.Borda,
_xlfn.IFS(
AND(COUNT(_xlfn._xlws.FILTER($F$3:$F$15,$F$3:$F$15=S$51))&gt;=2,
    _xlfn.MAXIFS($G$3:$G$15,$F$3:$F$15,S$51)&gt;=$N69, _xlfn.MINIFS($G$3:$G$15,$F$3:$F$15,S$51)&lt;=$N69),1,
AND(COUNT(_xlfn._xlws.FILTER($G$3:$G$15,$G$3:$G$15=$N69))&gt;=2,
    _xlfn.MAXIFS($F$3:$F$15,$G$3:$G$15,$N69)&gt;=S$51, _xlfn.MINIFS($F$3:$F$15,$G$3:$G$15,$N69)&lt;=S$51),2,
OR(COUNT(_xlfn._xlws.FILTER($F$16:$F$23,($F$16:$F$23=S$51)*($G$16:$G$23=$N69)))=1,
        ISODD(COUNT(_xlfn._xlws.SORT(_xlfn._xlws.FILTER($G$16:$G$23,($F$16:$F$23=S$51)*($G$16:$G$23&lt;=$N69)))))),3,
OR(COUNT(_xlfn._xlws.FILTER($F$16:$F$23,($F$16:$F$23=S$51)*($G$16:$G$23=$N69)))=1,
        ISODD(COUNT(_xlfn._xlws.SORT(_xlfn._xlws.FILTER($F$16:$F$23,($G$16:$G$23=$N69)*($F$16:$F$23&lt;=S$51)))))),4),
_xlpm.Fundo,$L$8,
_xlpm.Ax,_xlfn.XLOOKUP(TRUE,($O21:R21&lt;&gt;""),$O$3:R$3,_xlpm.Fundo,,-1),
_xlpm.Bx,_xlfn.XLOOKUP(TRUE,(T21:$AZ21&lt;&gt;""),T$3:$AZ$3,_xlpm.Fundo,,1),
_xlpm.Cx,_xlfn.XLOOKUP(TRUE,($O21:R21&lt;&gt;""),$O21:R21,_xlpm.Fundo,,-1),
_xlpm.Dx,_xlfn.XLOOKUP(TRUE,(T21:$AZ21&lt;&gt;""),T21:$AZ21,_xlpm.Fundo,,1),
_xlpm.Xx,S$3, _xlpm.Yx,PRODUCT(SUM(_xlpm.Dx,-_xlpm.Cx),1/SUM(_xlpm.Bx,-_xlpm.Ax))*SUM(_xlpm.Xx,-_xlpm.Ax)+_xlpm.Cx,
_xlpm.Ay,_xlfn.XLOOKUP(TRUE,(S$4:S20&lt;&gt;""),$N$4:$N20,_xlpm.Fundo,,-1),
_xlpm.By,_xlfn.XLOOKUP(TRUE,(S22:S$47&lt;&gt;""),$N22:$N$47,_xlpm.Fundo,,1),
_xlpm.Cy,_xlfn.XLOOKUP(TRUE,(S$4:S20&lt;&gt;""),S$4:S20,_xlpm.Fundo,,-1),
_xlpm.Dy,_xlfn.XLOOKUP(TRUE,(S22:S$47&lt;&gt;""),S22:S$47,_xlpm.Fundo,,1),
_xlpm.Xy,$N21, _xlpm.Yy,PRODUCT(SUM(_xlpm.Dy,-_xlpm.Cy),1/SUM(_xlpm.By,-_xlpm.Ay))*SUM(_xlpm.Xy,-_xlpm.Ay)+_xlpm.Cy,
_xlfn.IFS(IFERROR(ISODD(_xlpm.Borda),FALSE),_xlpm.Yy,
       IFERROR(ISEVEN(_xlpm.Borda),     FALSE),_xlpm.Yx,
      TRUE,"")))</f>
        <v/>
      </c>
      <c r="T69" s="120" t="str" cm="1">
        <f t="array" ref="T69">IF(T21&lt;&gt;"",T21,
_xlfn.LET(_xlpm.Borda,
_xlfn.IFS(
AND(COUNT(_xlfn._xlws.FILTER($F$3:$F$15,$F$3:$F$15=T$51))&gt;=2,
    _xlfn.MAXIFS($G$3:$G$15,$F$3:$F$15,T$51)&gt;=$N69, _xlfn.MINIFS($G$3:$G$15,$F$3:$F$15,T$51)&lt;=$N69),1,
AND(COUNT(_xlfn._xlws.FILTER($G$3:$G$15,$G$3:$G$15=$N69))&gt;=2,
    _xlfn.MAXIFS($F$3:$F$15,$G$3:$G$15,$N69)&gt;=T$51, _xlfn.MINIFS($F$3:$F$15,$G$3:$G$15,$N69)&lt;=T$51),2,
OR(COUNT(_xlfn._xlws.FILTER($F$16:$F$23,($F$16:$F$23=T$51)*($G$16:$G$23=$N69)))=1,
        ISODD(COUNT(_xlfn._xlws.SORT(_xlfn._xlws.FILTER($G$16:$G$23,($F$16:$F$23=T$51)*($G$16:$G$23&lt;=$N69)))))),3,
OR(COUNT(_xlfn._xlws.FILTER($F$16:$F$23,($F$16:$F$23=T$51)*($G$16:$G$23=$N69)))=1,
        ISODD(COUNT(_xlfn._xlws.SORT(_xlfn._xlws.FILTER($F$16:$F$23,($G$16:$G$23=$N69)*($F$16:$F$23&lt;=T$51)))))),4),
_xlpm.Fundo,$L$8,
_xlpm.Ax,_xlfn.XLOOKUP(TRUE,($O21:S21&lt;&gt;""),$O$3:S$3,_xlpm.Fundo,,-1),
_xlpm.Bx,_xlfn.XLOOKUP(TRUE,(U21:$AZ21&lt;&gt;""),U$3:$AZ$3,_xlpm.Fundo,,1),
_xlpm.Cx,_xlfn.XLOOKUP(TRUE,($O21:S21&lt;&gt;""),$O21:S21,_xlpm.Fundo,,-1),
_xlpm.Dx,_xlfn.XLOOKUP(TRUE,(U21:$AZ21&lt;&gt;""),U21:$AZ21,_xlpm.Fundo,,1),
_xlpm.Xx,T$3, _xlpm.Yx,PRODUCT(SUM(_xlpm.Dx,-_xlpm.Cx),1/SUM(_xlpm.Bx,-_xlpm.Ax))*SUM(_xlpm.Xx,-_xlpm.Ax)+_xlpm.Cx,
_xlpm.Ay,_xlfn.XLOOKUP(TRUE,(T$4:T20&lt;&gt;""),$N$4:$N20,_xlpm.Fundo,,-1),
_xlpm.By,_xlfn.XLOOKUP(TRUE,(T22:T$47&lt;&gt;""),$N22:$N$47,_xlpm.Fundo,,1),
_xlpm.Cy,_xlfn.XLOOKUP(TRUE,(T$4:T20&lt;&gt;""),T$4:T20,_xlpm.Fundo,,-1),
_xlpm.Dy,_xlfn.XLOOKUP(TRUE,(T22:T$47&lt;&gt;""),T22:T$47,_xlpm.Fundo,,1),
_xlpm.Xy,$N21, _xlpm.Yy,PRODUCT(SUM(_xlpm.Dy,-_xlpm.Cy),1/SUM(_xlpm.By,-_xlpm.Ay))*SUM(_xlpm.Xy,-_xlpm.Ay)+_xlpm.Cy,
_xlfn.IFS(IFERROR(ISODD(_xlpm.Borda),FALSE),_xlpm.Yy,
       IFERROR(ISEVEN(_xlpm.Borda),     FALSE),_xlpm.Yx,
      TRUE,"")))</f>
        <v/>
      </c>
      <c r="U69" s="120" t="str" cm="1">
        <f t="array" ref="U69">IF(U21&lt;&gt;"",U21,
_xlfn.LET(_xlpm.Borda,
_xlfn.IFS(
AND(COUNT(_xlfn._xlws.FILTER($F$3:$F$15,$F$3:$F$15=U$51))&gt;=2,
    _xlfn.MAXIFS($G$3:$G$15,$F$3:$F$15,U$51)&gt;=$N69, _xlfn.MINIFS($G$3:$G$15,$F$3:$F$15,U$51)&lt;=$N69),1,
AND(COUNT(_xlfn._xlws.FILTER($G$3:$G$15,$G$3:$G$15=$N69))&gt;=2,
    _xlfn.MAXIFS($F$3:$F$15,$G$3:$G$15,$N69)&gt;=U$51, _xlfn.MINIFS($F$3:$F$15,$G$3:$G$15,$N69)&lt;=U$51),2,
OR(COUNT(_xlfn._xlws.FILTER($F$16:$F$23,($F$16:$F$23=U$51)*($G$16:$G$23=$N69)))=1,
        ISODD(COUNT(_xlfn._xlws.SORT(_xlfn._xlws.FILTER($G$16:$G$23,($F$16:$F$23=U$51)*($G$16:$G$23&lt;=$N69)))))),3,
OR(COUNT(_xlfn._xlws.FILTER($F$16:$F$23,($F$16:$F$23=U$51)*($G$16:$G$23=$N69)))=1,
        ISODD(COUNT(_xlfn._xlws.SORT(_xlfn._xlws.FILTER($F$16:$F$23,($G$16:$G$23=$N69)*($F$16:$F$23&lt;=U$51)))))),4),
_xlpm.Fundo,$L$8,
_xlpm.Ax,_xlfn.XLOOKUP(TRUE,($O21:T21&lt;&gt;""),$O$3:T$3,_xlpm.Fundo,,-1),
_xlpm.Bx,_xlfn.XLOOKUP(TRUE,(V21:$AZ21&lt;&gt;""),V$3:$AZ$3,_xlpm.Fundo,,1),
_xlpm.Cx,_xlfn.XLOOKUP(TRUE,($O21:T21&lt;&gt;""),$O21:T21,_xlpm.Fundo,,-1),
_xlpm.Dx,_xlfn.XLOOKUP(TRUE,(V21:$AZ21&lt;&gt;""),V21:$AZ21,_xlpm.Fundo,,1),
_xlpm.Xx,U$3, _xlpm.Yx,PRODUCT(SUM(_xlpm.Dx,-_xlpm.Cx),1/SUM(_xlpm.Bx,-_xlpm.Ax))*SUM(_xlpm.Xx,-_xlpm.Ax)+_xlpm.Cx,
_xlpm.Ay,_xlfn.XLOOKUP(TRUE,(U$4:U20&lt;&gt;""),$N$4:$N20,_xlpm.Fundo,,-1),
_xlpm.By,_xlfn.XLOOKUP(TRUE,(U22:U$47&lt;&gt;""),$N22:$N$47,_xlpm.Fundo,,1),
_xlpm.Cy,_xlfn.XLOOKUP(TRUE,(U$4:U20&lt;&gt;""),U$4:U20,_xlpm.Fundo,,-1),
_xlpm.Dy,_xlfn.XLOOKUP(TRUE,(U22:U$47&lt;&gt;""),U22:U$47,_xlpm.Fundo,,1),
_xlpm.Xy,$N21, _xlpm.Yy,PRODUCT(SUM(_xlpm.Dy,-_xlpm.Cy),1/SUM(_xlpm.By,-_xlpm.Ay))*SUM(_xlpm.Xy,-_xlpm.Ay)+_xlpm.Cy,
_xlfn.IFS(IFERROR(ISODD(_xlpm.Borda),FALSE),_xlpm.Yy,
       IFERROR(ISEVEN(_xlpm.Borda),     FALSE),_xlpm.Yx,
      TRUE,"")))</f>
        <v/>
      </c>
      <c r="V69" s="120" t="str" cm="1">
        <f t="array" ref="V69">IF(V21&lt;&gt;"",V21,
_xlfn.LET(_xlpm.Borda,
_xlfn.IFS(
AND(COUNT(_xlfn._xlws.FILTER($F$3:$F$15,$F$3:$F$15=V$51))&gt;=2,
    _xlfn.MAXIFS($G$3:$G$15,$F$3:$F$15,V$51)&gt;=$N69, _xlfn.MINIFS($G$3:$G$15,$F$3:$F$15,V$51)&lt;=$N69),1,
AND(COUNT(_xlfn._xlws.FILTER($G$3:$G$15,$G$3:$G$15=$N69))&gt;=2,
    _xlfn.MAXIFS($F$3:$F$15,$G$3:$G$15,$N69)&gt;=V$51, _xlfn.MINIFS($F$3:$F$15,$G$3:$G$15,$N69)&lt;=V$51),2,
OR(COUNT(_xlfn._xlws.FILTER($F$16:$F$23,($F$16:$F$23=V$51)*($G$16:$G$23=$N69)))=1,
        ISODD(COUNT(_xlfn._xlws.SORT(_xlfn._xlws.FILTER($G$16:$G$23,($F$16:$F$23=V$51)*($G$16:$G$23&lt;=$N69)))))),3,
OR(COUNT(_xlfn._xlws.FILTER($F$16:$F$23,($F$16:$F$23=V$51)*($G$16:$G$23=$N69)))=1,
        ISODD(COUNT(_xlfn._xlws.SORT(_xlfn._xlws.FILTER($F$16:$F$23,($G$16:$G$23=$N69)*($F$16:$F$23&lt;=V$51)))))),4),
_xlpm.Fundo,$L$8,
_xlpm.Ax,_xlfn.XLOOKUP(TRUE,($O21:U21&lt;&gt;""),$O$3:U$3,_xlpm.Fundo,,-1),
_xlpm.Bx,_xlfn.XLOOKUP(TRUE,(W21:$AZ21&lt;&gt;""),W$3:$AZ$3,_xlpm.Fundo,,1),
_xlpm.Cx,_xlfn.XLOOKUP(TRUE,($O21:U21&lt;&gt;""),$O21:U21,_xlpm.Fundo,,-1),
_xlpm.Dx,_xlfn.XLOOKUP(TRUE,(W21:$AZ21&lt;&gt;""),W21:$AZ21,_xlpm.Fundo,,1),
_xlpm.Xx,V$3, _xlpm.Yx,PRODUCT(SUM(_xlpm.Dx,-_xlpm.Cx),1/SUM(_xlpm.Bx,-_xlpm.Ax))*SUM(_xlpm.Xx,-_xlpm.Ax)+_xlpm.Cx,
_xlpm.Ay,_xlfn.XLOOKUP(TRUE,(V$4:V20&lt;&gt;""),$N$4:$N20,_xlpm.Fundo,,-1),
_xlpm.By,_xlfn.XLOOKUP(TRUE,(V22:V$47&lt;&gt;""),$N22:$N$47,_xlpm.Fundo,,1),
_xlpm.Cy,_xlfn.XLOOKUP(TRUE,(V$4:V20&lt;&gt;""),V$4:V20,_xlpm.Fundo,,-1),
_xlpm.Dy,_xlfn.XLOOKUP(TRUE,(V22:V$47&lt;&gt;""),V22:V$47,_xlpm.Fundo,,1),
_xlpm.Xy,$N21, _xlpm.Yy,PRODUCT(SUM(_xlpm.Dy,-_xlpm.Cy),1/SUM(_xlpm.By,-_xlpm.Ay))*SUM(_xlpm.Xy,-_xlpm.Ay)+_xlpm.Cy,
_xlfn.IFS(IFERROR(ISODD(_xlpm.Borda),FALSE),_xlpm.Yy,
       IFERROR(ISEVEN(_xlpm.Borda),     FALSE),_xlpm.Yx,
      TRUE,"")))</f>
        <v/>
      </c>
      <c r="W69" s="120" t="str" cm="1">
        <f t="array" ref="W69">IF(W21&lt;&gt;"",W21,
_xlfn.LET(_xlpm.Borda,
_xlfn.IFS(
AND(COUNT(_xlfn._xlws.FILTER($F$3:$F$15,$F$3:$F$15=W$51))&gt;=2,
    _xlfn.MAXIFS($G$3:$G$15,$F$3:$F$15,W$51)&gt;=$N69, _xlfn.MINIFS($G$3:$G$15,$F$3:$F$15,W$51)&lt;=$N69),1,
AND(COUNT(_xlfn._xlws.FILTER($G$3:$G$15,$G$3:$G$15=$N69))&gt;=2,
    _xlfn.MAXIFS($F$3:$F$15,$G$3:$G$15,$N69)&gt;=W$51, _xlfn.MINIFS($F$3:$F$15,$G$3:$G$15,$N69)&lt;=W$51),2,
OR(COUNT(_xlfn._xlws.FILTER($F$16:$F$23,($F$16:$F$23=W$51)*($G$16:$G$23=$N69)))=1,
        ISODD(COUNT(_xlfn._xlws.SORT(_xlfn._xlws.FILTER($G$16:$G$23,($F$16:$F$23=W$51)*($G$16:$G$23&lt;=$N69)))))),3,
OR(COUNT(_xlfn._xlws.FILTER($F$16:$F$23,($F$16:$F$23=W$51)*($G$16:$G$23=$N69)))=1,
        ISODD(COUNT(_xlfn._xlws.SORT(_xlfn._xlws.FILTER($F$16:$F$23,($G$16:$G$23=$N69)*($F$16:$F$23&lt;=W$51)))))),4),
_xlpm.Fundo,$L$8,
_xlpm.Ax,_xlfn.XLOOKUP(TRUE,($O21:V21&lt;&gt;""),$O$3:V$3,_xlpm.Fundo,,-1),
_xlpm.Bx,_xlfn.XLOOKUP(TRUE,(X21:$AZ21&lt;&gt;""),X$3:$AZ$3,_xlpm.Fundo,,1),
_xlpm.Cx,_xlfn.XLOOKUP(TRUE,($O21:V21&lt;&gt;""),$O21:V21,_xlpm.Fundo,,-1),
_xlpm.Dx,_xlfn.XLOOKUP(TRUE,(X21:$AZ21&lt;&gt;""),X21:$AZ21,_xlpm.Fundo,,1),
_xlpm.Xx,W$3, _xlpm.Yx,PRODUCT(SUM(_xlpm.Dx,-_xlpm.Cx),1/SUM(_xlpm.Bx,-_xlpm.Ax))*SUM(_xlpm.Xx,-_xlpm.Ax)+_xlpm.Cx,
_xlpm.Ay,_xlfn.XLOOKUP(TRUE,(W$4:W20&lt;&gt;""),$N$4:$N20,_xlpm.Fundo,,-1),
_xlpm.By,_xlfn.XLOOKUP(TRUE,(W22:W$47&lt;&gt;""),$N22:$N$47,_xlpm.Fundo,,1),
_xlpm.Cy,_xlfn.XLOOKUP(TRUE,(W$4:W20&lt;&gt;""),W$4:W20,_xlpm.Fundo,,-1),
_xlpm.Dy,_xlfn.XLOOKUP(TRUE,(W22:W$47&lt;&gt;""),W22:W$47,_xlpm.Fundo,,1),
_xlpm.Xy,$N21, _xlpm.Yy,PRODUCT(SUM(_xlpm.Dy,-_xlpm.Cy),1/SUM(_xlpm.By,-_xlpm.Ay))*SUM(_xlpm.Xy,-_xlpm.Ay)+_xlpm.Cy,
_xlfn.IFS(IFERROR(ISODD(_xlpm.Borda),FALSE),_xlpm.Yy,
       IFERROR(ISEVEN(_xlpm.Borda),     FALSE),_xlpm.Yx,
      TRUE,"")))</f>
        <v/>
      </c>
      <c r="X69" s="120" t="str" cm="1">
        <f t="array" ref="X69">IF(X21&lt;&gt;"",X21,
_xlfn.LET(_xlpm.Borda,
_xlfn.IFS(
AND(COUNT(_xlfn._xlws.FILTER($F$3:$F$15,$F$3:$F$15=X$51))&gt;=2,
    _xlfn.MAXIFS($G$3:$G$15,$F$3:$F$15,X$51)&gt;=$N69, _xlfn.MINIFS($G$3:$G$15,$F$3:$F$15,X$51)&lt;=$N69),1,
AND(COUNT(_xlfn._xlws.FILTER($G$3:$G$15,$G$3:$G$15=$N69))&gt;=2,
    _xlfn.MAXIFS($F$3:$F$15,$G$3:$G$15,$N69)&gt;=X$51, _xlfn.MINIFS($F$3:$F$15,$G$3:$G$15,$N69)&lt;=X$51),2,
OR(COUNT(_xlfn._xlws.FILTER($F$16:$F$23,($F$16:$F$23=X$51)*($G$16:$G$23=$N69)))=1,
        ISODD(COUNT(_xlfn._xlws.SORT(_xlfn._xlws.FILTER($G$16:$G$23,($F$16:$F$23=X$51)*($G$16:$G$23&lt;=$N69)))))),3,
OR(COUNT(_xlfn._xlws.FILTER($F$16:$F$23,($F$16:$F$23=X$51)*($G$16:$G$23=$N69)))=1,
        ISODD(COUNT(_xlfn._xlws.SORT(_xlfn._xlws.FILTER($F$16:$F$23,($G$16:$G$23=$N69)*($F$16:$F$23&lt;=X$51)))))),4),
_xlpm.Fundo,$L$8,
_xlpm.Ax,_xlfn.XLOOKUP(TRUE,($O21:W21&lt;&gt;""),$O$3:W$3,_xlpm.Fundo,,-1),
_xlpm.Bx,_xlfn.XLOOKUP(TRUE,(Y21:$AZ21&lt;&gt;""),Y$3:$AZ$3,_xlpm.Fundo,,1),
_xlpm.Cx,_xlfn.XLOOKUP(TRUE,($O21:W21&lt;&gt;""),$O21:W21,_xlpm.Fundo,,-1),
_xlpm.Dx,_xlfn.XLOOKUP(TRUE,(Y21:$AZ21&lt;&gt;""),Y21:$AZ21,_xlpm.Fundo,,1),
_xlpm.Xx,X$3, _xlpm.Yx,PRODUCT(SUM(_xlpm.Dx,-_xlpm.Cx),1/SUM(_xlpm.Bx,-_xlpm.Ax))*SUM(_xlpm.Xx,-_xlpm.Ax)+_xlpm.Cx,
_xlpm.Ay,_xlfn.XLOOKUP(TRUE,(X$4:X20&lt;&gt;""),$N$4:$N20,_xlpm.Fundo,,-1),
_xlpm.By,_xlfn.XLOOKUP(TRUE,(X22:X$47&lt;&gt;""),$N22:$N$47,_xlpm.Fundo,,1),
_xlpm.Cy,_xlfn.XLOOKUP(TRUE,(X$4:X20&lt;&gt;""),X$4:X20,_xlpm.Fundo,,-1),
_xlpm.Dy,_xlfn.XLOOKUP(TRUE,(X22:X$47&lt;&gt;""),X22:X$47,_xlpm.Fundo,,1),
_xlpm.Xy,$N21, _xlpm.Yy,PRODUCT(SUM(_xlpm.Dy,-_xlpm.Cy),1/SUM(_xlpm.By,-_xlpm.Ay))*SUM(_xlpm.Xy,-_xlpm.Ay)+_xlpm.Cy,
_xlfn.IFS(IFERROR(ISODD(_xlpm.Borda),FALSE),_xlpm.Yy,
       IFERROR(ISEVEN(_xlpm.Borda),     FALSE),_xlpm.Yx,
      TRUE,"")))</f>
        <v/>
      </c>
      <c r="Y69" s="120" t="str" cm="1">
        <f t="array" ref="Y69">IF(Y21&lt;&gt;"",Y21,
_xlfn.LET(_xlpm.Borda,
_xlfn.IFS(
AND(COUNT(_xlfn._xlws.FILTER($F$3:$F$15,$F$3:$F$15=Y$51))&gt;=2,
    _xlfn.MAXIFS($G$3:$G$15,$F$3:$F$15,Y$51)&gt;=$N69, _xlfn.MINIFS($G$3:$G$15,$F$3:$F$15,Y$51)&lt;=$N69),1,
AND(COUNT(_xlfn._xlws.FILTER($G$3:$G$15,$G$3:$G$15=$N69))&gt;=2,
    _xlfn.MAXIFS($F$3:$F$15,$G$3:$G$15,$N69)&gt;=Y$51, _xlfn.MINIFS($F$3:$F$15,$G$3:$G$15,$N69)&lt;=Y$51),2,
OR(COUNT(_xlfn._xlws.FILTER($F$16:$F$23,($F$16:$F$23=Y$51)*($G$16:$G$23=$N69)))=1,
        ISODD(COUNT(_xlfn._xlws.SORT(_xlfn._xlws.FILTER($G$16:$G$23,($F$16:$F$23=Y$51)*($G$16:$G$23&lt;=$N69)))))),3,
OR(COUNT(_xlfn._xlws.FILTER($F$16:$F$23,($F$16:$F$23=Y$51)*($G$16:$G$23=$N69)))=1,
        ISODD(COUNT(_xlfn._xlws.SORT(_xlfn._xlws.FILTER($F$16:$F$23,($G$16:$G$23=$N69)*($F$16:$F$23&lt;=Y$51)))))),4),
_xlpm.Fundo,$L$8,
_xlpm.Ax,_xlfn.XLOOKUP(TRUE,($O21:X21&lt;&gt;""),$O$3:X$3,_xlpm.Fundo,,-1),
_xlpm.Bx,_xlfn.XLOOKUP(TRUE,(Z21:$AZ21&lt;&gt;""),Z$3:$AZ$3,_xlpm.Fundo,,1),
_xlpm.Cx,_xlfn.XLOOKUP(TRUE,($O21:X21&lt;&gt;""),$O21:X21,_xlpm.Fundo,,-1),
_xlpm.Dx,_xlfn.XLOOKUP(TRUE,(Z21:$AZ21&lt;&gt;""),Z21:$AZ21,_xlpm.Fundo,,1),
_xlpm.Xx,Y$3, _xlpm.Yx,PRODUCT(SUM(_xlpm.Dx,-_xlpm.Cx),1/SUM(_xlpm.Bx,-_xlpm.Ax))*SUM(_xlpm.Xx,-_xlpm.Ax)+_xlpm.Cx,
_xlpm.Ay,_xlfn.XLOOKUP(TRUE,(Y$4:Y20&lt;&gt;""),$N$4:$N20,_xlpm.Fundo,,-1),
_xlpm.By,_xlfn.XLOOKUP(TRUE,(Y22:Y$47&lt;&gt;""),$N22:$N$47,_xlpm.Fundo,,1),
_xlpm.Cy,_xlfn.XLOOKUP(TRUE,(Y$4:Y20&lt;&gt;""),Y$4:Y20,_xlpm.Fundo,,-1),
_xlpm.Dy,_xlfn.XLOOKUP(TRUE,(Y22:Y$47&lt;&gt;""),Y22:Y$47,_xlpm.Fundo,,1),
_xlpm.Xy,$N21, _xlpm.Yy,PRODUCT(SUM(_xlpm.Dy,-_xlpm.Cy),1/SUM(_xlpm.By,-_xlpm.Ay))*SUM(_xlpm.Xy,-_xlpm.Ay)+_xlpm.Cy,
_xlfn.IFS(IFERROR(ISODD(_xlpm.Borda),FALSE),_xlpm.Yy,
       IFERROR(ISEVEN(_xlpm.Borda),     FALSE),_xlpm.Yx,
      TRUE,"")))</f>
        <v/>
      </c>
      <c r="Z69" s="120" t="str" cm="1">
        <f t="array" ref="Z69">IF(Z21&lt;&gt;"",Z21,
_xlfn.LET(_xlpm.Borda,
_xlfn.IFS(
AND(COUNT(_xlfn._xlws.FILTER($F$3:$F$15,$F$3:$F$15=Z$51))&gt;=2,
    _xlfn.MAXIFS($G$3:$G$15,$F$3:$F$15,Z$51)&gt;=$N69, _xlfn.MINIFS($G$3:$G$15,$F$3:$F$15,Z$51)&lt;=$N69),1,
AND(COUNT(_xlfn._xlws.FILTER($G$3:$G$15,$G$3:$G$15=$N69))&gt;=2,
    _xlfn.MAXIFS($F$3:$F$15,$G$3:$G$15,$N69)&gt;=Z$51, _xlfn.MINIFS($F$3:$F$15,$G$3:$G$15,$N69)&lt;=Z$51),2,
OR(COUNT(_xlfn._xlws.FILTER($F$16:$F$23,($F$16:$F$23=Z$51)*($G$16:$G$23=$N69)))=1,
        ISODD(COUNT(_xlfn._xlws.SORT(_xlfn._xlws.FILTER($G$16:$G$23,($F$16:$F$23=Z$51)*($G$16:$G$23&lt;=$N69)))))),3,
OR(COUNT(_xlfn._xlws.FILTER($F$16:$F$23,($F$16:$F$23=Z$51)*($G$16:$G$23=$N69)))=1,
        ISODD(COUNT(_xlfn._xlws.SORT(_xlfn._xlws.FILTER($F$16:$F$23,($G$16:$G$23=$N69)*($F$16:$F$23&lt;=Z$51)))))),4),
_xlpm.Fundo,$L$8,
_xlpm.Ax,_xlfn.XLOOKUP(TRUE,($O21:Y21&lt;&gt;""),$O$3:Y$3,_xlpm.Fundo,,-1),
_xlpm.Bx,_xlfn.XLOOKUP(TRUE,(AA21:$AZ21&lt;&gt;""),AA$3:$AZ$3,_xlpm.Fundo,,1),
_xlpm.Cx,_xlfn.XLOOKUP(TRUE,($O21:Y21&lt;&gt;""),$O21:Y21,_xlpm.Fundo,,-1),
_xlpm.Dx,_xlfn.XLOOKUP(TRUE,(AA21:$AZ21&lt;&gt;""),AA21:$AZ21,_xlpm.Fundo,,1),
_xlpm.Xx,Z$3, _xlpm.Yx,PRODUCT(SUM(_xlpm.Dx,-_xlpm.Cx),1/SUM(_xlpm.Bx,-_xlpm.Ax))*SUM(_xlpm.Xx,-_xlpm.Ax)+_xlpm.Cx,
_xlpm.Ay,_xlfn.XLOOKUP(TRUE,(Z$4:Z20&lt;&gt;""),$N$4:$N20,_xlpm.Fundo,,-1),
_xlpm.By,_xlfn.XLOOKUP(TRUE,(Z22:Z$47&lt;&gt;""),$N22:$N$47,_xlpm.Fundo,,1),
_xlpm.Cy,_xlfn.XLOOKUP(TRUE,(Z$4:Z20&lt;&gt;""),Z$4:Z20,_xlpm.Fundo,,-1),
_xlpm.Dy,_xlfn.XLOOKUP(TRUE,(Z22:Z$47&lt;&gt;""),Z22:Z$47,_xlpm.Fundo,,1),
_xlpm.Xy,$N21, _xlpm.Yy,PRODUCT(SUM(_xlpm.Dy,-_xlpm.Cy),1/SUM(_xlpm.By,-_xlpm.Ay))*SUM(_xlpm.Xy,-_xlpm.Ay)+_xlpm.Cy,
_xlfn.IFS(IFERROR(ISODD(_xlpm.Borda),FALSE),_xlpm.Yy,
       IFERROR(ISEVEN(_xlpm.Borda),     FALSE),_xlpm.Yx,
      TRUE,"")))</f>
        <v/>
      </c>
      <c r="AA69" s="120" t="str" cm="1">
        <f t="array" ref="AA69">IF(AA21&lt;&gt;"",AA21,
_xlfn.LET(_xlpm.Borda,
_xlfn.IFS(
AND(COUNT(_xlfn._xlws.FILTER($F$3:$F$15,$F$3:$F$15=AA$51))&gt;=2,
    _xlfn.MAXIFS($G$3:$G$15,$F$3:$F$15,AA$51)&gt;=$N69, _xlfn.MINIFS($G$3:$G$15,$F$3:$F$15,AA$51)&lt;=$N69),1,
AND(COUNT(_xlfn._xlws.FILTER($G$3:$G$15,$G$3:$G$15=$N69))&gt;=2,
    _xlfn.MAXIFS($F$3:$F$15,$G$3:$G$15,$N69)&gt;=AA$51, _xlfn.MINIFS($F$3:$F$15,$G$3:$G$15,$N69)&lt;=AA$51),2,
OR(COUNT(_xlfn._xlws.FILTER($F$16:$F$23,($F$16:$F$23=AA$51)*($G$16:$G$23=$N69)))=1,
        ISODD(COUNT(_xlfn._xlws.SORT(_xlfn._xlws.FILTER($G$16:$G$23,($F$16:$F$23=AA$51)*($G$16:$G$23&lt;=$N69)))))),3,
OR(COUNT(_xlfn._xlws.FILTER($F$16:$F$23,($F$16:$F$23=AA$51)*($G$16:$G$23=$N69)))=1,
        ISODD(COUNT(_xlfn._xlws.SORT(_xlfn._xlws.FILTER($F$16:$F$23,($G$16:$G$23=$N69)*($F$16:$F$23&lt;=AA$51)))))),4),
_xlpm.Fundo,$L$8,
_xlpm.Ax,_xlfn.XLOOKUP(TRUE,($O21:Z21&lt;&gt;""),$O$3:Z$3,_xlpm.Fundo,,-1),
_xlpm.Bx,_xlfn.XLOOKUP(TRUE,(AB21:$AZ21&lt;&gt;""),AB$3:$AZ$3,_xlpm.Fundo,,1),
_xlpm.Cx,_xlfn.XLOOKUP(TRUE,($O21:Z21&lt;&gt;""),$O21:Z21,_xlpm.Fundo,,-1),
_xlpm.Dx,_xlfn.XLOOKUP(TRUE,(AB21:$AZ21&lt;&gt;""),AB21:$AZ21,_xlpm.Fundo,,1),
_xlpm.Xx,AA$3, _xlpm.Yx,PRODUCT(SUM(_xlpm.Dx,-_xlpm.Cx),1/SUM(_xlpm.Bx,-_xlpm.Ax))*SUM(_xlpm.Xx,-_xlpm.Ax)+_xlpm.Cx,
_xlpm.Ay,_xlfn.XLOOKUP(TRUE,(AA$4:AA20&lt;&gt;""),$N$4:$N20,_xlpm.Fundo,,-1),
_xlpm.By,_xlfn.XLOOKUP(TRUE,(AA22:AA$47&lt;&gt;""),$N22:$N$47,_xlpm.Fundo,,1),
_xlpm.Cy,_xlfn.XLOOKUP(TRUE,(AA$4:AA20&lt;&gt;""),AA$4:AA20,_xlpm.Fundo,,-1),
_xlpm.Dy,_xlfn.XLOOKUP(TRUE,(AA22:AA$47&lt;&gt;""),AA22:AA$47,_xlpm.Fundo,,1),
_xlpm.Xy,$N21, _xlpm.Yy,PRODUCT(SUM(_xlpm.Dy,-_xlpm.Cy),1/SUM(_xlpm.By,-_xlpm.Ay))*SUM(_xlpm.Xy,-_xlpm.Ay)+_xlpm.Cy,
_xlfn.IFS(IFERROR(ISODD(_xlpm.Borda),FALSE),_xlpm.Yy,
       IFERROR(ISEVEN(_xlpm.Borda),     FALSE),_xlpm.Yx,
      TRUE,"")))</f>
        <v/>
      </c>
      <c r="AB69" s="120" t="str" cm="1">
        <f t="array" ref="AB69">IF(AB21&lt;&gt;"",AB21,
_xlfn.LET(_xlpm.Borda,
_xlfn.IFS(
AND(COUNT(_xlfn._xlws.FILTER($F$3:$F$15,$F$3:$F$15=AB$51))&gt;=2,
    _xlfn.MAXIFS($G$3:$G$15,$F$3:$F$15,AB$51)&gt;=$N69, _xlfn.MINIFS($G$3:$G$15,$F$3:$F$15,AB$51)&lt;=$N69),1,
AND(COUNT(_xlfn._xlws.FILTER($G$3:$G$15,$G$3:$G$15=$N69))&gt;=2,
    _xlfn.MAXIFS($F$3:$F$15,$G$3:$G$15,$N69)&gt;=AB$51, _xlfn.MINIFS($F$3:$F$15,$G$3:$G$15,$N69)&lt;=AB$51),2,
OR(COUNT(_xlfn._xlws.FILTER($F$16:$F$23,($F$16:$F$23=AB$51)*($G$16:$G$23=$N69)))=1,
        ISODD(COUNT(_xlfn._xlws.SORT(_xlfn._xlws.FILTER($G$16:$G$23,($F$16:$F$23=AB$51)*($G$16:$G$23&lt;=$N69)))))),3,
OR(COUNT(_xlfn._xlws.FILTER($F$16:$F$23,($F$16:$F$23=AB$51)*($G$16:$G$23=$N69)))=1,
        ISODD(COUNT(_xlfn._xlws.SORT(_xlfn._xlws.FILTER($F$16:$F$23,($G$16:$G$23=$N69)*($F$16:$F$23&lt;=AB$51)))))),4),
_xlpm.Fundo,$L$8,
_xlpm.Ax,_xlfn.XLOOKUP(TRUE,($O21:AA21&lt;&gt;""),$O$3:AA$3,_xlpm.Fundo,,-1),
_xlpm.Bx,_xlfn.XLOOKUP(TRUE,(AC21:$AZ21&lt;&gt;""),AC$3:$AZ$3,_xlpm.Fundo,,1),
_xlpm.Cx,_xlfn.XLOOKUP(TRUE,($O21:AA21&lt;&gt;""),$O21:AA21,_xlpm.Fundo,,-1),
_xlpm.Dx,_xlfn.XLOOKUP(TRUE,(AC21:$AZ21&lt;&gt;""),AC21:$AZ21,_xlpm.Fundo,,1),
_xlpm.Xx,AB$3, _xlpm.Yx,PRODUCT(SUM(_xlpm.Dx,-_xlpm.Cx),1/SUM(_xlpm.Bx,-_xlpm.Ax))*SUM(_xlpm.Xx,-_xlpm.Ax)+_xlpm.Cx,
_xlpm.Ay,_xlfn.XLOOKUP(TRUE,(AB$4:AB20&lt;&gt;""),$N$4:$N20,_xlpm.Fundo,,-1),
_xlpm.By,_xlfn.XLOOKUP(TRUE,(AB22:AB$47&lt;&gt;""),$N22:$N$47,_xlpm.Fundo,,1),
_xlpm.Cy,_xlfn.XLOOKUP(TRUE,(AB$4:AB20&lt;&gt;""),AB$4:AB20,_xlpm.Fundo,,-1),
_xlpm.Dy,_xlfn.XLOOKUP(TRUE,(AB22:AB$47&lt;&gt;""),AB22:AB$47,_xlpm.Fundo,,1),
_xlpm.Xy,$N21, _xlpm.Yy,PRODUCT(SUM(_xlpm.Dy,-_xlpm.Cy),1/SUM(_xlpm.By,-_xlpm.Ay))*SUM(_xlpm.Xy,-_xlpm.Ay)+_xlpm.Cy,
_xlfn.IFS(IFERROR(ISODD(_xlpm.Borda),FALSE),_xlpm.Yy,
       IFERROR(ISEVEN(_xlpm.Borda),     FALSE),_xlpm.Yx,
      TRUE,"")))</f>
        <v/>
      </c>
      <c r="AC69" s="120" t="str" cm="1">
        <f t="array" ref="AC69">IF(AC21&lt;&gt;"",AC21,
_xlfn.LET(_xlpm.Borda,
_xlfn.IFS(
AND(COUNT(_xlfn._xlws.FILTER($F$3:$F$15,$F$3:$F$15=AC$51))&gt;=2,
    _xlfn.MAXIFS($G$3:$G$15,$F$3:$F$15,AC$51)&gt;=$N69, _xlfn.MINIFS($G$3:$G$15,$F$3:$F$15,AC$51)&lt;=$N69),1,
AND(COUNT(_xlfn._xlws.FILTER($G$3:$G$15,$G$3:$G$15=$N69))&gt;=2,
    _xlfn.MAXIFS($F$3:$F$15,$G$3:$G$15,$N69)&gt;=AC$51, _xlfn.MINIFS($F$3:$F$15,$G$3:$G$15,$N69)&lt;=AC$51),2,
OR(COUNT(_xlfn._xlws.FILTER($F$16:$F$23,($F$16:$F$23=AC$51)*($G$16:$G$23=$N69)))=1,
        ISODD(COUNT(_xlfn._xlws.SORT(_xlfn._xlws.FILTER($G$16:$G$23,($F$16:$F$23=AC$51)*($G$16:$G$23&lt;=$N69)))))),3,
OR(COUNT(_xlfn._xlws.FILTER($F$16:$F$23,($F$16:$F$23=AC$51)*($G$16:$G$23=$N69)))=1,
        ISODD(COUNT(_xlfn._xlws.SORT(_xlfn._xlws.FILTER($F$16:$F$23,($G$16:$G$23=$N69)*($F$16:$F$23&lt;=AC$51)))))),4),
_xlpm.Fundo,$L$8,
_xlpm.Ax,_xlfn.XLOOKUP(TRUE,($O21:AB21&lt;&gt;""),$O$3:AB$3,_xlpm.Fundo,,-1),
_xlpm.Bx,_xlfn.XLOOKUP(TRUE,(AD21:$AZ21&lt;&gt;""),AD$3:$AZ$3,_xlpm.Fundo,,1),
_xlpm.Cx,_xlfn.XLOOKUP(TRUE,($O21:AB21&lt;&gt;""),$O21:AB21,_xlpm.Fundo,,-1),
_xlpm.Dx,_xlfn.XLOOKUP(TRUE,(AD21:$AZ21&lt;&gt;""),AD21:$AZ21,_xlpm.Fundo,,1),
_xlpm.Xx,AC$3, _xlpm.Yx,PRODUCT(SUM(_xlpm.Dx,-_xlpm.Cx),1/SUM(_xlpm.Bx,-_xlpm.Ax))*SUM(_xlpm.Xx,-_xlpm.Ax)+_xlpm.Cx,
_xlpm.Ay,_xlfn.XLOOKUP(TRUE,(AC$4:AC20&lt;&gt;""),$N$4:$N20,_xlpm.Fundo,,-1),
_xlpm.By,_xlfn.XLOOKUP(TRUE,(AC22:AC$47&lt;&gt;""),$N22:$N$47,_xlpm.Fundo,,1),
_xlpm.Cy,_xlfn.XLOOKUP(TRUE,(AC$4:AC20&lt;&gt;""),AC$4:AC20,_xlpm.Fundo,,-1),
_xlpm.Dy,_xlfn.XLOOKUP(TRUE,(AC22:AC$47&lt;&gt;""),AC22:AC$47,_xlpm.Fundo,,1),
_xlpm.Xy,$N21, _xlpm.Yy,PRODUCT(SUM(_xlpm.Dy,-_xlpm.Cy),1/SUM(_xlpm.By,-_xlpm.Ay))*SUM(_xlpm.Xy,-_xlpm.Ay)+_xlpm.Cy,
_xlfn.IFS(IFERROR(ISODD(_xlpm.Borda),FALSE),_xlpm.Yy,
       IFERROR(ISEVEN(_xlpm.Borda),     FALSE),_xlpm.Yx,
      TRUE,"")))</f>
        <v/>
      </c>
      <c r="AD69" s="120" t="str" cm="1">
        <f t="array" ref="AD69">IF(AD21&lt;&gt;"",AD21,
_xlfn.LET(_xlpm.Borda,
_xlfn.IFS(
AND(COUNT(_xlfn._xlws.FILTER($F$3:$F$15,$F$3:$F$15=AD$51))&gt;=2,
    _xlfn.MAXIFS($G$3:$G$15,$F$3:$F$15,AD$51)&gt;=$N69, _xlfn.MINIFS($G$3:$G$15,$F$3:$F$15,AD$51)&lt;=$N69),1,
AND(COUNT(_xlfn._xlws.FILTER($G$3:$G$15,$G$3:$G$15=$N69))&gt;=2,
    _xlfn.MAXIFS($F$3:$F$15,$G$3:$G$15,$N69)&gt;=AD$51, _xlfn.MINIFS($F$3:$F$15,$G$3:$G$15,$N69)&lt;=AD$51),2,
OR(COUNT(_xlfn._xlws.FILTER($F$16:$F$23,($F$16:$F$23=AD$51)*($G$16:$G$23=$N69)))=1,
        ISODD(COUNT(_xlfn._xlws.SORT(_xlfn._xlws.FILTER($G$16:$G$23,($F$16:$F$23=AD$51)*($G$16:$G$23&lt;=$N69)))))),3,
OR(COUNT(_xlfn._xlws.FILTER($F$16:$F$23,($F$16:$F$23=AD$51)*($G$16:$G$23=$N69)))=1,
        ISODD(COUNT(_xlfn._xlws.SORT(_xlfn._xlws.FILTER($F$16:$F$23,($G$16:$G$23=$N69)*($F$16:$F$23&lt;=AD$51)))))),4),
_xlpm.Fundo,$L$8,
_xlpm.Ax,_xlfn.XLOOKUP(TRUE,($O21:AC21&lt;&gt;""),$O$3:AC$3,_xlpm.Fundo,,-1),
_xlpm.Bx,_xlfn.XLOOKUP(TRUE,(AE21:$AZ21&lt;&gt;""),AE$3:$AZ$3,_xlpm.Fundo,,1),
_xlpm.Cx,_xlfn.XLOOKUP(TRUE,($O21:AC21&lt;&gt;""),$O21:AC21,_xlpm.Fundo,,-1),
_xlpm.Dx,_xlfn.XLOOKUP(TRUE,(AE21:$AZ21&lt;&gt;""),AE21:$AZ21,_xlpm.Fundo,,1),
_xlpm.Xx,AD$3, _xlpm.Yx,PRODUCT(SUM(_xlpm.Dx,-_xlpm.Cx),1/SUM(_xlpm.Bx,-_xlpm.Ax))*SUM(_xlpm.Xx,-_xlpm.Ax)+_xlpm.Cx,
_xlpm.Ay,_xlfn.XLOOKUP(TRUE,(AD$4:AD20&lt;&gt;""),$N$4:$N20,_xlpm.Fundo,,-1),
_xlpm.By,_xlfn.XLOOKUP(TRUE,(AD22:AD$47&lt;&gt;""),$N22:$N$47,_xlpm.Fundo,,1),
_xlpm.Cy,_xlfn.XLOOKUP(TRUE,(AD$4:AD20&lt;&gt;""),AD$4:AD20,_xlpm.Fundo,,-1),
_xlpm.Dy,_xlfn.XLOOKUP(TRUE,(AD22:AD$47&lt;&gt;""),AD22:AD$47,_xlpm.Fundo,,1),
_xlpm.Xy,$N21, _xlpm.Yy,PRODUCT(SUM(_xlpm.Dy,-_xlpm.Cy),1/SUM(_xlpm.By,-_xlpm.Ay))*SUM(_xlpm.Xy,-_xlpm.Ay)+_xlpm.Cy,
_xlfn.IFS(IFERROR(ISODD(_xlpm.Borda),FALSE),_xlpm.Yy,
       IFERROR(ISEVEN(_xlpm.Borda),     FALSE),_xlpm.Yx,
      TRUE,"")))</f>
        <v/>
      </c>
      <c r="AE69" s="120" t="str" cm="1">
        <f t="array" ref="AE69">IF(AE21&lt;&gt;"",AE21,
_xlfn.LET(_xlpm.Borda,
_xlfn.IFS(
AND(COUNT(_xlfn._xlws.FILTER($F$3:$F$15,$F$3:$F$15=AE$51))&gt;=2,
    _xlfn.MAXIFS($G$3:$G$15,$F$3:$F$15,AE$51)&gt;=$N69, _xlfn.MINIFS($G$3:$G$15,$F$3:$F$15,AE$51)&lt;=$N69),1,
AND(COUNT(_xlfn._xlws.FILTER($G$3:$G$15,$G$3:$G$15=$N69))&gt;=2,
    _xlfn.MAXIFS($F$3:$F$15,$G$3:$G$15,$N69)&gt;=AE$51, _xlfn.MINIFS($F$3:$F$15,$G$3:$G$15,$N69)&lt;=AE$51),2,
OR(COUNT(_xlfn._xlws.FILTER($F$16:$F$23,($F$16:$F$23=AE$51)*($G$16:$G$23=$N69)))=1,
        ISODD(COUNT(_xlfn._xlws.SORT(_xlfn._xlws.FILTER($G$16:$G$23,($F$16:$F$23=AE$51)*($G$16:$G$23&lt;=$N69)))))),3,
OR(COUNT(_xlfn._xlws.FILTER($F$16:$F$23,($F$16:$F$23=AE$51)*($G$16:$G$23=$N69)))=1,
        ISODD(COUNT(_xlfn._xlws.SORT(_xlfn._xlws.FILTER($F$16:$F$23,($G$16:$G$23=$N69)*($F$16:$F$23&lt;=AE$51)))))),4),
_xlpm.Fundo,$L$8,
_xlpm.Ax,_xlfn.XLOOKUP(TRUE,($O21:AD21&lt;&gt;""),$O$3:AD$3,_xlpm.Fundo,,-1),
_xlpm.Bx,_xlfn.XLOOKUP(TRUE,(AF21:$AZ21&lt;&gt;""),AF$3:$AZ$3,_xlpm.Fundo,,1),
_xlpm.Cx,_xlfn.XLOOKUP(TRUE,($O21:AD21&lt;&gt;""),$O21:AD21,_xlpm.Fundo,,-1),
_xlpm.Dx,_xlfn.XLOOKUP(TRUE,(AF21:$AZ21&lt;&gt;""),AF21:$AZ21,_xlpm.Fundo,,1),
_xlpm.Xx,AE$3, _xlpm.Yx,PRODUCT(SUM(_xlpm.Dx,-_xlpm.Cx),1/SUM(_xlpm.Bx,-_xlpm.Ax))*SUM(_xlpm.Xx,-_xlpm.Ax)+_xlpm.Cx,
_xlpm.Ay,_xlfn.XLOOKUP(TRUE,(AE$4:AE20&lt;&gt;""),$N$4:$N20,_xlpm.Fundo,,-1),
_xlpm.By,_xlfn.XLOOKUP(TRUE,(AE22:AE$47&lt;&gt;""),$N22:$N$47,_xlpm.Fundo,,1),
_xlpm.Cy,_xlfn.XLOOKUP(TRUE,(AE$4:AE20&lt;&gt;""),AE$4:AE20,_xlpm.Fundo,,-1),
_xlpm.Dy,_xlfn.XLOOKUP(TRUE,(AE22:AE$47&lt;&gt;""),AE22:AE$47,_xlpm.Fundo,,1),
_xlpm.Xy,$N21, _xlpm.Yy,PRODUCT(SUM(_xlpm.Dy,-_xlpm.Cy),1/SUM(_xlpm.By,-_xlpm.Ay))*SUM(_xlpm.Xy,-_xlpm.Ay)+_xlpm.Cy,
_xlfn.IFS(IFERROR(ISODD(_xlpm.Borda),FALSE),_xlpm.Yy,
       IFERROR(ISEVEN(_xlpm.Borda),     FALSE),_xlpm.Yx,
      TRUE,"")))</f>
        <v/>
      </c>
      <c r="AF69" s="120" t="str" cm="1">
        <f t="array" ref="AF69">IF(AF21&lt;&gt;"",AF21,
_xlfn.LET(_xlpm.Borda,
_xlfn.IFS(
AND(COUNT(_xlfn._xlws.FILTER($F$3:$F$15,$F$3:$F$15=AF$51))&gt;=2,
    _xlfn.MAXIFS($G$3:$G$15,$F$3:$F$15,AF$51)&gt;=$N69, _xlfn.MINIFS($G$3:$G$15,$F$3:$F$15,AF$51)&lt;=$N69),1,
AND(COUNT(_xlfn._xlws.FILTER($G$3:$G$15,$G$3:$G$15=$N69))&gt;=2,
    _xlfn.MAXIFS($F$3:$F$15,$G$3:$G$15,$N69)&gt;=AF$51, _xlfn.MINIFS($F$3:$F$15,$G$3:$G$15,$N69)&lt;=AF$51),2,
OR(COUNT(_xlfn._xlws.FILTER($F$16:$F$23,($F$16:$F$23=AF$51)*($G$16:$G$23=$N69)))=1,
        ISODD(COUNT(_xlfn._xlws.SORT(_xlfn._xlws.FILTER($G$16:$G$23,($F$16:$F$23=AF$51)*($G$16:$G$23&lt;=$N69)))))),3,
OR(COUNT(_xlfn._xlws.FILTER($F$16:$F$23,($F$16:$F$23=AF$51)*($G$16:$G$23=$N69)))=1,
        ISODD(COUNT(_xlfn._xlws.SORT(_xlfn._xlws.FILTER($F$16:$F$23,($G$16:$G$23=$N69)*($F$16:$F$23&lt;=AF$51)))))),4),
_xlpm.Fundo,$L$8,
_xlpm.Ax,_xlfn.XLOOKUP(TRUE,($O21:AE21&lt;&gt;""),$O$3:AE$3,_xlpm.Fundo,,-1),
_xlpm.Bx,_xlfn.XLOOKUP(TRUE,(AG21:$AZ21&lt;&gt;""),AG$3:$AZ$3,_xlpm.Fundo,,1),
_xlpm.Cx,_xlfn.XLOOKUP(TRUE,($O21:AE21&lt;&gt;""),$O21:AE21,_xlpm.Fundo,,-1),
_xlpm.Dx,_xlfn.XLOOKUP(TRUE,(AG21:$AZ21&lt;&gt;""),AG21:$AZ21,_xlpm.Fundo,,1),
_xlpm.Xx,AF$3, _xlpm.Yx,PRODUCT(SUM(_xlpm.Dx,-_xlpm.Cx),1/SUM(_xlpm.Bx,-_xlpm.Ax))*SUM(_xlpm.Xx,-_xlpm.Ax)+_xlpm.Cx,
_xlpm.Ay,_xlfn.XLOOKUP(TRUE,(AF$4:AF20&lt;&gt;""),$N$4:$N20,_xlpm.Fundo,,-1),
_xlpm.By,_xlfn.XLOOKUP(TRUE,(AF22:AF$47&lt;&gt;""),$N22:$N$47,_xlpm.Fundo,,1),
_xlpm.Cy,_xlfn.XLOOKUP(TRUE,(AF$4:AF20&lt;&gt;""),AF$4:AF20,_xlpm.Fundo,,-1),
_xlpm.Dy,_xlfn.XLOOKUP(TRUE,(AF22:AF$47&lt;&gt;""),AF22:AF$47,_xlpm.Fundo,,1),
_xlpm.Xy,$N21, _xlpm.Yy,PRODUCT(SUM(_xlpm.Dy,-_xlpm.Cy),1/SUM(_xlpm.By,-_xlpm.Ay))*SUM(_xlpm.Xy,-_xlpm.Ay)+_xlpm.Cy,
_xlfn.IFS(IFERROR(ISODD(_xlpm.Borda),FALSE),_xlpm.Yy,
       IFERROR(ISEVEN(_xlpm.Borda),     FALSE),_xlpm.Yx,
      TRUE,"")))</f>
        <v/>
      </c>
      <c r="AG69" s="120" t="str" cm="1">
        <f t="array" ref="AG69">IF(AG21&lt;&gt;"",AG21,
_xlfn.LET(_xlpm.Borda,
_xlfn.IFS(
AND(COUNT(_xlfn._xlws.FILTER($F$3:$F$15,$F$3:$F$15=AG$51))&gt;=2,
    _xlfn.MAXIFS($G$3:$G$15,$F$3:$F$15,AG$51)&gt;=$N69, _xlfn.MINIFS($G$3:$G$15,$F$3:$F$15,AG$51)&lt;=$N69),1,
AND(COUNT(_xlfn._xlws.FILTER($G$3:$G$15,$G$3:$G$15=$N69))&gt;=2,
    _xlfn.MAXIFS($F$3:$F$15,$G$3:$G$15,$N69)&gt;=AG$51, _xlfn.MINIFS($F$3:$F$15,$G$3:$G$15,$N69)&lt;=AG$51),2,
OR(COUNT(_xlfn._xlws.FILTER($F$16:$F$23,($F$16:$F$23=AG$51)*($G$16:$G$23=$N69)))=1,
        ISODD(COUNT(_xlfn._xlws.SORT(_xlfn._xlws.FILTER($G$16:$G$23,($F$16:$F$23=AG$51)*($G$16:$G$23&lt;=$N69)))))),3,
OR(COUNT(_xlfn._xlws.FILTER($F$16:$F$23,($F$16:$F$23=AG$51)*($G$16:$G$23=$N69)))=1,
        ISODD(COUNT(_xlfn._xlws.SORT(_xlfn._xlws.FILTER($F$16:$F$23,($G$16:$G$23=$N69)*($F$16:$F$23&lt;=AG$51)))))),4),
_xlpm.Fundo,$L$8,
_xlpm.Ax,_xlfn.XLOOKUP(TRUE,($O21:AF21&lt;&gt;""),$O$3:AF$3,_xlpm.Fundo,,-1),
_xlpm.Bx,_xlfn.XLOOKUP(TRUE,(AH21:$AZ21&lt;&gt;""),AH$3:$AZ$3,_xlpm.Fundo,,1),
_xlpm.Cx,_xlfn.XLOOKUP(TRUE,($O21:AF21&lt;&gt;""),$O21:AF21,_xlpm.Fundo,,-1),
_xlpm.Dx,_xlfn.XLOOKUP(TRUE,(AH21:$AZ21&lt;&gt;""),AH21:$AZ21,_xlpm.Fundo,,1),
_xlpm.Xx,AG$3, _xlpm.Yx,PRODUCT(SUM(_xlpm.Dx,-_xlpm.Cx),1/SUM(_xlpm.Bx,-_xlpm.Ax))*SUM(_xlpm.Xx,-_xlpm.Ax)+_xlpm.Cx,
_xlpm.Ay,_xlfn.XLOOKUP(TRUE,(AG$4:AG20&lt;&gt;""),$N$4:$N20,_xlpm.Fundo,,-1),
_xlpm.By,_xlfn.XLOOKUP(TRUE,(AG22:AG$47&lt;&gt;""),$N22:$N$47,_xlpm.Fundo,,1),
_xlpm.Cy,_xlfn.XLOOKUP(TRUE,(AG$4:AG20&lt;&gt;""),AG$4:AG20,_xlpm.Fundo,,-1),
_xlpm.Dy,_xlfn.XLOOKUP(TRUE,(AG22:AG$47&lt;&gt;""),AG22:AG$47,_xlpm.Fundo,,1),
_xlpm.Xy,$N21, _xlpm.Yy,PRODUCT(SUM(_xlpm.Dy,-_xlpm.Cy),1/SUM(_xlpm.By,-_xlpm.Ay))*SUM(_xlpm.Xy,-_xlpm.Ay)+_xlpm.Cy,
_xlfn.IFS(IFERROR(ISODD(_xlpm.Borda),FALSE),_xlpm.Yy,
       IFERROR(ISEVEN(_xlpm.Borda),     FALSE),_xlpm.Yx,
      TRUE,"")))</f>
        <v/>
      </c>
      <c r="AH69" s="120" t="str" cm="1">
        <f t="array" ref="AH69">IF(AH21&lt;&gt;"",AH21,
_xlfn.LET(_xlpm.Borda,
_xlfn.IFS(
AND(COUNT(_xlfn._xlws.FILTER($F$3:$F$15,$F$3:$F$15=AH$51))&gt;=2,
    _xlfn.MAXIFS($G$3:$G$15,$F$3:$F$15,AH$51)&gt;=$N69, _xlfn.MINIFS($G$3:$G$15,$F$3:$F$15,AH$51)&lt;=$N69),1,
AND(COUNT(_xlfn._xlws.FILTER($G$3:$G$15,$G$3:$G$15=$N69))&gt;=2,
    _xlfn.MAXIFS($F$3:$F$15,$G$3:$G$15,$N69)&gt;=AH$51, _xlfn.MINIFS($F$3:$F$15,$G$3:$G$15,$N69)&lt;=AH$51),2,
OR(COUNT(_xlfn._xlws.FILTER($F$16:$F$23,($F$16:$F$23=AH$51)*($G$16:$G$23=$N69)))=1,
        ISODD(COUNT(_xlfn._xlws.SORT(_xlfn._xlws.FILTER($G$16:$G$23,($F$16:$F$23=AH$51)*($G$16:$G$23&lt;=$N69)))))),3,
OR(COUNT(_xlfn._xlws.FILTER($F$16:$F$23,($F$16:$F$23=AH$51)*($G$16:$G$23=$N69)))=1,
        ISODD(COUNT(_xlfn._xlws.SORT(_xlfn._xlws.FILTER($F$16:$F$23,($G$16:$G$23=$N69)*($F$16:$F$23&lt;=AH$51)))))),4),
_xlpm.Fundo,$L$8,
_xlpm.Ax,_xlfn.XLOOKUP(TRUE,($O21:AG21&lt;&gt;""),$O$3:AG$3,_xlpm.Fundo,,-1),
_xlpm.Bx,_xlfn.XLOOKUP(TRUE,(AI21:$AZ21&lt;&gt;""),AI$3:$AZ$3,_xlpm.Fundo,,1),
_xlpm.Cx,_xlfn.XLOOKUP(TRUE,($O21:AG21&lt;&gt;""),$O21:AG21,_xlpm.Fundo,,-1),
_xlpm.Dx,_xlfn.XLOOKUP(TRUE,(AI21:$AZ21&lt;&gt;""),AI21:$AZ21,_xlpm.Fundo,,1),
_xlpm.Xx,AH$3, _xlpm.Yx,PRODUCT(SUM(_xlpm.Dx,-_xlpm.Cx),1/SUM(_xlpm.Bx,-_xlpm.Ax))*SUM(_xlpm.Xx,-_xlpm.Ax)+_xlpm.Cx,
_xlpm.Ay,_xlfn.XLOOKUP(TRUE,(AH$4:AH20&lt;&gt;""),$N$4:$N20,_xlpm.Fundo,,-1),
_xlpm.By,_xlfn.XLOOKUP(TRUE,(AH22:AH$47&lt;&gt;""),$N22:$N$47,_xlpm.Fundo,,1),
_xlpm.Cy,_xlfn.XLOOKUP(TRUE,(AH$4:AH20&lt;&gt;""),AH$4:AH20,_xlpm.Fundo,,-1),
_xlpm.Dy,_xlfn.XLOOKUP(TRUE,(AH22:AH$47&lt;&gt;""),AH22:AH$47,_xlpm.Fundo,,1),
_xlpm.Xy,$N21, _xlpm.Yy,PRODUCT(SUM(_xlpm.Dy,-_xlpm.Cy),1/SUM(_xlpm.By,-_xlpm.Ay))*SUM(_xlpm.Xy,-_xlpm.Ay)+_xlpm.Cy,
_xlfn.IFS(IFERROR(ISODD(_xlpm.Borda),FALSE),_xlpm.Yy,
       IFERROR(ISEVEN(_xlpm.Borda),     FALSE),_xlpm.Yx,
      TRUE,"")))</f>
        <v/>
      </c>
      <c r="AI69" s="120" t="str" cm="1">
        <f t="array" ref="AI69">IF(AI21&lt;&gt;"",AI21,
_xlfn.LET(_xlpm.Borda,
_xlfn.IFS(
AND(COUNT(_xlfn._xlws.FILTER($F$3:$F$15,$F$3:$F$15=AI$51))&gt;=2,
    _xlfn.MAXIFS($G$3:$G$15,$F$3:$F$15,AI$51)&gt;=$N69, _xlfn.MINIFS($G$3:$G$15,$F$3:$F$15,AI$51)&lt;=$N69),1,
AND(COUNT(_xlfn._xlws.FILTER($G$3:$G$15,$G$3:$G$15=$N69))&gt;=2,
    _xlfn.MAXIFS($F$3:$F$15,$G$3:$G$15,$N69)&gt;=AI$51, _xlfn.MINIFS($F$3:$F$15,$G$3:$G$15,$N69)&lt;=AI$51),2,
OR(COUNT(_xlfn._xlws.FILTER($F$16:$F$23,($F$16:$F$23=AI$51)*($G$16:$G$23=$N69)))=1,
        ISODD(COUNT(_xlfn._xlws.SORT(_xlfn._xlws.FILTER($G$16:$G$23,($F$16:$F$23=AI$51)*($G$16:$G$23&lt;=$N69)))))),3,
OR(COUNT(_xlfn._xlws.FILTER($F$16:$F$23,($F$16:$F$23=AI$51)*($G$16:$G$23=$N69)))=1,
        ISODD(COUNT(_xlfn._xlws.SORT(_xlfn._xlws.FILTER($F$16:$F$23,($G$16:$G$23=$N69)*($F$16:$F$23&lt;=AI$51)))))),4),
_xlpm.Fundo,$L$8,
_xlpm.Ax,_xlfn.XLOOKUP(TRUE,($O21:AH21&lt;&gt;""),$O$3:AH$3,_xlpm.Fundo,,-1),
_xlpm.Bx,_xlfn.XLOOKUP(TRUE,(AJ21:$AZ21&lt;&gt;""),AJ$3:$AZ$3,_xlpm.Fundo,,1),
_xlpm.Cx,_xlfn.XLOOKUP(TRUE,($O21:AH21&lt;&gt;""),$O21:AH21,_xlpm.Fundo,,-1),
_xlpm.Dx,_xlfn.XLOOKUP(TRUE,(AJ21:$AZ21&lt;&gt;""),AJ21:$AZ21,_xlpm.Fundo,,1),
_xlpm.Xx,AI$3, _xlpm.Yx,PRODUCT(SUM(_xlpm.Dx,-_xlpm.Cx),1/SUM(_xlpm.Bx,-_xlpm.Ax))*SUM(_xlpm.Xx,-_xlpm.Ax)+_xlpm.Cx,
_xlpm.Ay,_xlfn.XLOOKUP(TRUE,(AI$4:AI20&lt;&gt;""),$N$4:$N20,_xlpm.Fundo,,-1),
_xlpm.By,_xlfn.XLOOKUP(TRUE,(AI22:AI$47&lt;&gt;""),$N22:$N$47,_xlpm.Fundo,,1),
_xlpm.Cy,_xlfn.XLOOKUP(TRUE,(AI$4:AI20&lt;&gt;""),AI$4:AI20,_xlpm.Fundo,,-1),
_xlpm.Dy,_xlfn.XLOOKUP(TRUE,(AI22:AI$47&lt;&gt;""),AI22:AI$47,_xlpm.Fundo,,1),
_xlpm.Xy,$N21, _xlpm.Yy,PRODUCT(SUM(_xlpm.Dy,-_xlpm.Cy),1/SUM(_xlpm.By,-_xlpm.Ay))*SUM(_xlpm.Xy,-_xlpm.Ay)+_xlpm.Cy,
_xlfn.IFS(IFERROR(ISODD(_xlpm.Borda),FALSE),_xlpm.Yy,
       IFERROR(ISEVEN(_xlpm.Borda),     FALSE),_xlpm.Yx,
      TRUE,"")))</f>
        <v/>
      </c>
      <c r="AJ69" s="120" t="str" cm="1">
        <f t="array" ref="AJ69">IF(AJ21&lt;&gt;"",AJ21,
_xlfn.LET(_xlpm.Borda,
_xlfn.IFS(
AND(COUNT(_xlfn._xlws.FILTER($F$3:$F$15,$F$3:$F$15=AJ$51))&gt;=2,
    _xlfn.MAXIFS($G$3:$G$15,$F$3:$F$15,AJ$51)&gt;=$N69, _xlfn.MINIFS($G$3:$G$15,$F$3:$F$15,AJ$51)&lt;=$N69),1,
AND(COUNT(_xlfn._xlws.FILTER($G$3:$G$15,$G$3:$G$15=$N69))&gt;=2,
    _xlfn.MAXIFS($F$3:$F$15,$G$3:$G$15,$N69)&gt;=AJ$51, _xlfn.MINIFS($F$3:$F$15,$G$3:$G$15,$N69)&lt;=AJ$51),2,
OR(COUNT(_xlfn._xlws.FILTER($F$16:$F$23,($F$16:$F$23=AJ$51)*($G$16:$G$23=$N69)))=1,
        ISODD(COUNT(_xlfn._xlws.SORT(_xlfn._xlws.FILTER($G$16:$G$23,($F$16:$F$23=AJ$51)*($G$16:$G$23&lt;=$N69)))))),3,
OR(COUNT(_xlfn._xlws.FILTER($F$16:$F$23,($F$16:$F$23=AJ$51)*($G$16:$G$23=$N69)))=1,
        ISODD(COUNT(_xlfn._xlws.SORT(_xlfn._xlws.FILTER($F$16:$F$23,($G$16:$G$23=$N69)*($F$16:$F$23&lt;=AJ$51)))))),4),
_xlpm.Fundo,$L$8,
_xlpm.Ax,_xlfn.XLOOKUP(TRUE,($O21:AI21&lt;&gt;""),$O$3:AI$3,_xlpm.Fundo,,-1),
_xlpm.Bx,_xlfn.XLOOKUP(TRUE,(AK21:$AZ21&lt;&gt;""),AK$3:$AZ$3,_xlpm.Fundo,,1),
_xlpm.Cx,_xlfn.XLOOKUP(TRUE,($O21:AI21&lt;&gt;""),$O21:AI21,_xlpm.Fundo,,-1),
_xlpm.Dx,_xlfn.XLOOKUP(TRUE,(AK21:$AZ21&lt;&gt;""),AK21:$AZ21,_xlpm.Fundo,,1),
_xlpm.Xx,AJ$3, _xlpm.Yx,PRODUCT(SUM(_xlpm.Dx,-_xlpm.Cx),1/SUM(_xlpm.Bx,-_xlpm.Ax))*SUM(_xlpm.Xx,-_xlpm.Ax)+_xlpm.Cx,
_xlpm.Ay,_xlfn.XLOOKUP(TRUE,(AJ$4:AJ20&lt;&gt;""),$N$4:$N20,_xlpm.Fundo,,-1),
_xlpm.By,_xlfn.XLOOKUP(TRUE,(AJ22:AJ$47&lt;&gt;""),$N22:$N$47,_xlpm.Fundo,,1),
_xlpm.Cy,_xlfn.XLOOKUP(TRUE,(AJ$4:AJ20&lt;&gt;""),AJ$4:AJ20,_xlpm.Fundo,,-1),
_xlpm.Dy,_xlfn.XLOOKUP(TRUE,(AJ22:AJ$47&lt;&gt;""),AJ22:AJ$47,_xlpm.Fundo,,1),
_xlpm.Xy,$N21, _xlpm.Yy,PRODUCT(SUM(_xlpm.Dy,-_xlpm.Cy),1/SUM(_xlpm.By,-_xlpm.Ay))*SUM(_xlpm.Xy,-_xlpm.Ay)+_xlpm.Cy,
_xlfn.IFS(IFERROR(ISODD(_xlpm.Borda),FALSE),_xlpm.Yy,
       IFERROR(ISEVEN(_xlpm.Borda),     FALSE),_xlpm.Yx,
      TRUE,"")))</f>
        <v/>
      </c>
      <c r="AK69" s="120" t="str" cm="1">
        <f t="array" ref="AK69">IF(AK21&lt;&gt;"",AK21,
_xlfn.LET(_xlpm.Borda,
_xlfn.IFS(
AND(COUNT(_xlfn._xlws.FILTER($F$3:$F$15,$F$3:$F$15=AK$51))&gt;=2,
    _xlfn.MAXIFS($G$3:$G$15,$F$3:$F$15,AK$51)&gt;=$N69, _xlfn.MINIFS($G$3:$G$15,$F$3:$F$15,AK$51)&lt;=$N69),1,
AND(COUNT(_xlfn._xlws.FILTER($G$3:$G$15,$G$3:$G$15=$N69))&gt;=2,
    _xlfn.MAXIFS($F$3:$F$15,$G$3:$G$15,$N69)&gt;=AK$51, _xlfn.MINIFS($F$3:$F$15,$G$3:$G$15,$N69)&lt;=AK$51),2,
OR(COUNT(_xlfn._xlws.FILTER($F$16:$F$23,($F$16:$F$23=AK$51)*($G$16:$G$23=$N69)))=1,
        ISODD(COUNT(_xlfn._xlws.SORT(_xlfn._xlws.FILTER($G$16:$G$23,($F$16:$F$23=AK$51)*($G$16:$G$23&lt;=$N69)))))),3,
OR(COUNT(_xlfn._xlws.FILTER($F$16:$F$23,($F$16:$F$23=AK$51)*($G$16:$G$23=$N69)))=1,
        ISODD(COUNT(_xlfn._xlws.SORT(_xlfn._xlws.FILTER($F$16:$F$23,($G$16:$G$23=$N69)*($F$16:$F$23&lt;=AK$51)))))),4),
_xlpm.Fundo,$L$8,
_xlpm.Ax,_xlfn.XLOOKUP(TRUE,($O21:AJ21&lt;&gt;""),$O$3:AJ$3,_xlpm.Fundo,,-1),
_xlpm.Bx,_xlfn.XLOOKUP(TRUE,(AL21:$AZ21&lt;&gt;""),AL$3:$AZ$3,_xlpm.Fundo,,1),
_xlpm.Cx,_xlfn.XLOOKUP(TRUE,($O21:AJ21&lt;&gt;""),$O21:AJ21,_xlpm.Fundo,,-1),
_xlpm.Dx,_xlfn.XLOOKUP(TRUE,(AL21:$AZ21&lt;&gt;""),AL21:$AZ21,_xlpm.Fundo,,1),
_xlpm.Xx,AK$3, _xlpm.Yx,PRODUCT(SUM(_xlpm.Dx,-_xlpm.Cx),1/SUM(_xlpm.Bx,-_xlpm.Ax))*SUM(_xlpm.Xx,-_xlpm.Ax)+_xlpm.Cx,
_xlpm.Ay,_xlfn.XLOOKUP(TRUE,(AK$4:AK20&lt;&gt;""),$N$4:$N20,_xlpm.Fundo,,-1),
_xlpm.By,_xlfn.XLOOKUP(TRUE,(AK22:AK$47&lt;&gt;""),$N22:$N$47,_xlpm.Fundo,,1),
_xlpm.Cy,_xlfn.XLOOKUP(TRUE,(AK$4:AK20&lt;&gt;""),AK$4:AK20,_xlpm.Fundo,,-1),
_xlpm.Dy,_xlfn.XLOOKUP(TRUE,(AK22:AK$47&lt;&gt;""),AK22:AK$47,_xlpm.Fundo,,1),
_xlpm.Xy,$N21, _xlpm.Yy,PRODUCT(SUM(_xlpm.Dy,-_xlpm.Cy),1/SUM(_xlpm.By,-_xlpm.Ay))*SUM(_xlpm.Xy,-_xlpm.Ay)+_xlpm.Cy,
_xlfn.IFS(IFERROR(ISODD(_xlpm.Borda),FALSE),_xlpm.Yy,
       IFERROR(ISEVEN(_xlpm.Borda),     FALSE),_xlpm.Yx,
      TRUE,"")))</f>
        <v/>
      </c>
      <c r="AL69" s="120" t="str" cm="1">
        <f t="array" ref="AL69">IF(AL21&lt;&gt;"",AL21,
_xlfn.LET(_xlpm.Borda,
_xlfn.IFS(
AND(COUNT(_xlfn._xlws.FILTER($F$3:$F$15,$F$3:$F$15=AL$51))&gt;=2,
    _xlfn.MAXIFS($G$3:$G$15,$F$3:$F$15,AL$51)&gt;=$N69, _xlfn.MINIFS($G$3:$G$15,$F$3:$F$15,AL$51)&lt;=$N69),1,
AND(COUNT(_xlfn._xlws.FILTER($G$3:$G$15,$G$3:$G$15=$N69))&gt;=2,
    _xlfn.MAXIFS($F$3:$F$15,$G$3:$G$15,$N69)&gt;=AL$51, _xlfn.MINIFS($F$3:$F$15,$G$3:$G$15,$N69)&lt;=AL$51),2,
OR(COUNT(_xlfn._xlws.FILTER($F$16:$F$23,($F$16:$F$23=AL$51)*($G$16:$G$23=$N69)))=1,
        ISODD(COUNT(_xlfn._xlws.SORT(_xlfn._xlws.FILTER($G$16:$G$23,($F$16:$F$23=AL$51)*($G$16:$G$23&lt;=$N69)))))),3,
OR(COUNT(_xlfn._xlws.FILTER($F$16:$F$23,($F$16:$F$23=AL$51)*($G$16:$G$23=$N69)))=1,
        ISODD(COUNT(_xlfn._xlws.SORT(_xlfn._xlws.FILTER($F$16:$F$23,($G$16:$G$23=$N69)*($F$16:$F$23&lt;=AL$51)))))),4),
_xlpm.Fundo,$L$8,
_xlpm.Ax,_xlfn.XLOOKUP(TRUE,($O21:AK21&lt;&gt;""),$O$3:AK$3,_xlpm.Fundo,,-1),
_xlpm.Bx,_xlfn.XLOOKUP(TRUE,(AM21:$AZ21&lt;&gt;""),AM$3:$AZ$3,_xlpm.Fundo,,1),
_xlpm.Cx,_xlfn.XLOOKUP(TRUE,($O21:AK21&lt;&gt;""),$O21:AK21,_xlpm.Fundo,,-1),
_xlpm.Dx,_xlfn.XLOOKUP(TRUE,(AM21:$AZ21&lt;&gt;""),AM21:$AZ21,_xlpm.Fundo,,1),
_xlpm.Xx,AL$3, _xlpm.Yx,PRODUCT(SUM(_xlpm.Dx,-_xlpm.Cx),1/SUM(_xlpm.Bx,-_xlpm.Ax))*SUM(_xlpm.Xx,-_xlpm.Ax)+_xlpm.Cx,
_xlpm.Ay,_xlfn.XLOOKUP(TRUE,(AL$4:AL20&lt;&gt;""),$N$4:$N20,_xlpm.Fundo,,-1),
_xlpm.By,_xlfn.XLOOKUP(TRUE,(AL22:AL$47&lt;&gt;""),$N22:$N$47,_xlpm.Fundo,,1),
_xlpm.Cy,_xlfn.XLOOKUP(TRUE,(AL$4:AL20&lt;&gt;""),AL$4:AL20,_xlpm.Fundo,,-1),
_xlpm.Dy,_xlfn.XLOOKUP(TRUE,(AL22:AL$47&lt;&gt;""),AL22:AL$47,_xlpm.Fundo,,1),
_xlpm.Xy,$N21, _xlpm.Yy,PRODUCT(SUM(_xlpm.Dy,-_xlpm.Cy),1/SUM(_xlpm.By,-_xlpm.Ay))*SUM(_xlpm.Xy,-_xlpm.Ay)+_xlpm.Cy,
_xlfn.IFS(IFERROR(ISODD(_xlpm.Borda),FALSE),_xlpm.Yy,
       IFERROR(ISEVEN(_xlpm.Borda),     FALSE),_xlpm.Yx,
      TRUE,"")))</f>
        <v/>
      </c>
      <c r="AM69" s="120" t="str" cm="1">
        <f t="array" ref="AM69">IF(AM21&lt;&gt;"",AM21,
_xlfn.LET(_xlpm.Borda,
_xlfn.IFS(
AND(COUNT(_xlfn._xlws.FILTER($F$3:$F$15,$F$3:$F$15=AM$51))&gt;=2,
    _xlfn.MAXIFS($G$3:$G$15,$F$3:$F$15,AM$51)&gt;=$N69, _xlfn.MINIFS($G$3:$G$15,$F$3:$F$15,AM$51)&lt;=$N69),1,
AND(COUNT(_xlfn._xlws.FILTER($G$3:$G$15,$G$3:$G$15=$N69))&gt;=2,
    _xlfn.MAXIFS($F$3:$F$15,$G$3:$G$15,$N69)&gt;=AM$51, _xlfn.MINIFS($F$3:$F$15,$G$3:$G$15,$N69)&lt;=AM$51),2,
OR(COUNT(_xlfn._xlws.FILTER($F$16:$F$23,($F$16:$F$23=AM$51)*($G$16:$G$23=$N69)))=1,
        ISODD(COUNT(_xlfn._xlws.SORT(_xlfn._xlws.FILTER($G$16:$G$23,($F$16:$F$23=AM$51)*($G$16:$G$23&lt;=$N69)))))),3,
OR(COUNT(_xlfn._xlws.FILTER($F$16:$F$23,($F$16:$F$23=AM$51)*($G$16:$G$23=$N69)))=1,
        ISODD(COUNT(_xlfn._xlws.SORT(_xlfn._xlws.FILTER($F$16:$F$23,($G$16:$G$23=$N69)*($F$16:$F$23&lt;=AM$51)))))),4),
_xlpm.Fundo,$L$8,
_xlpm.Ax,_xlfn.XLOOKUP(TRUE,($O21:AL21&lt;&gt;""),$O$3:AL$3,_xlpm.Fundo,,-1),
_xlpm.Bx,_xlfn.XLOOKUP(TRUE,(AN21:$AZ21&lt;&gt;""),AN$3:$AZ$3,_xlpm.Fundo,,1),
_xlpm.Cx,_xlfn.XLOOKUP(TRUE,($O21:AL21&lt;&gt;""),$O21:AL21,_xlpm.Fundo,,-1),
_xlpm.Dx,_xlfn.XLOOKUP(TRUE,(AN21:$AZ21&lt;&gt;""),AN21:$AZ21,_xlpm.Fundo,,1),
_xlpm.Xx,AM$3, _xlpm.Yx,PRODUCT(SUM(_xlpm.Dx,-_xlpm.Cx),1/SUM(_xlpm.Bx,-_xlpm.Ax))*SUM(_xlpm.Xx,-_xlpm.Ax)+_xlpm.Cx,
_xlpm.Ay,_xlfn.XLOOKUP(TRUE,(AM$4:AM20&lt;&gt;""),$N$4:$N20,_xlpm.Fundo,,-1),
_xlpm.By,_xlfn.XLOOKUP(TRUE,(AM22:AM$47&lt;&gt;""),$N22:$N$47,_xlpm.Fundo,,1),
_xlpm.Cy,_xlfn.XLOOKUP(TRUE,(AM$4:AM20&lt;&gt;""),AM$4:AM20,_xlpm.Fundo,,-1),
_xlpm.Dy,_xlfn.XLOOKUP(TRUE,(AM22:AM$47&lt;&gt;""),AM22:AM$47,_xlpm.Fundo,,1),
_xlpm.Xy,$N21, _xlpm.Yy,PRODUCT(SUM(_xlpm.Dy,-_xlpm.Cy),1/SUM(_xlpm.By,-_xlpm.Ay))*SUM(_xlpm.Xy,-_xlpm.Ay)+_xlpm.Cy,
_xlfn.IFS(IFERROR(ISODD(_xlpm.Borda),FALSE),_xlpm.Yy,
       IFERROR(ISEVEN(_xlpm.Borda),     FALSE),_xlpm.Yx,
      TRUE,"")))</f>
        <v/>
      </c>
      <c r="AN69" s="120" t="str" cm="1">
        <f t="array" ref="AN69">IF(AN21&lt;&gt;"",AN21,
_xlfn.LET(_xlpm.Borda,
_xlfn.IFS(
AND(COUNT(_xlfn._xlws.FILTER($F$3:$F$15,$F$3:$F$15=AN$51))&gt;=2,
    _xlfn.MAXIFS($G$3:$G$15,$F$3:$F$15,AN$51)&gt;=$N69, _xlfn.MINIFS($G$3:$G$15,$F$3:$F$15,AN$51)&lt;=$N69),1,
AND(COUNT(_xlfn._xlws.FILTER($G$3:$G$15,$G$3:$G$15=$N69))&gt;=2,
    _xlfn.MAXIFS($F$3:$F$15,$G$3:$G$15,$N69)&gt;=AN$51, _xlfn.MINIFS($F$3:$F$15,$G$3:$G$15,$N69)&lt;=AN$51),2,
OR(COUNT(_xlfn._xlws.FILTER($F$16:$F$23,($F$16:$F$23=AN$51)*($G$16:$G$23=$N69)))=1,
        ISODD(COUNT(_xlfn._xlws.SORT(_xlfn._xlws.FILTER($G$16:$G$23,($F$16:$F$23=AN$51)*($G$16:$G$23&lt;=$N69)))))),3,
OR(COUNT(_xlfn._xlws.FILTER($F$16:$F$23,($F$16:$F$23=AN$51)*($G$16:$G$23=$N69)))=1,
        ISODD(COUNT(_xlfn._xlws.SORT(_xlfn._xlws.FILTER($F$16:$F$23,($G$16:$G$23=$N69)*($F$16:$F$23&lt;=AN$51)))))),4),
_xlpm.Fundo,$L$8,
_xlpm.Ax,_xlfn.XLOOKUP(TRUE,($O21:AM21&lt;&gt;""),$O$3:AM$3,_xlpm.Fundo,,-1),
_xlpm.Bx,_xlfn.XLOOKUP(TRUE,(AO21:$AZ21&lt;&gt;""),AO$3:$AZ$3,_xlpm.Fundo,,1),
_xlpm.Cx,_xlfn.XLOOKUP(TRUE,($O21:AM21&lt;&gt;""),$O21:AM21,_xlpm.Fundo,,-1),
_xlpm.Dx,_xlfn.XLOOKUP(TRUE,(AO21:$AZ21&lt;&gt;""),AO21:$AZ21,_xlpm.Fundo,,1),
_xlpm.Xx,AN$3, _xlpm.Yx,PRODUCT(SUM(_xlpm.Dx,-_xlpm.Cx),1/SUM(_xlpm.Bx,-_xlpm.Ax))*SUM(_xlpm.Xx,-_xlpm.Ax)+_xlpm.Cx,
_xlpm.Ay,_xlfn.XLOOKUP(TRUE,(AN$4:AN20&lt;&gt;""),$N$4:$N20,_xlpm.Fundo,,-1),
_xlpm.By,_xlfn.XLOOKUP(TRUE,(AN22:AN$47&lt;&gt;""),$N22:$N$47,_xlpm.Fundo,,1),
_xlpm.Cy,_xlfn.XLOOKUP(TRUE,(AN$4:AN20&lt;&gt;""),AN$4:AN20,_xlpm.Fundo,,-1),
_xlpm.Dy,_xlfn.XLOOKUP(TRUE,(AN22:AN$47&lt;&gt;""),AN22:AN$47,_xlpm.Fundo,,1),
_xlpm.Xy,$N21, _xlpm.Yy,PRODUCT(SUM(_xlpm.Dy,-_xlpm.Cy),1/SUM(_xlpm.By,-_xlpm.Ay))*SUM(_xlpm.Xy,-_xlpm.Ay)+_xlpm.Cy,
_xlfn.IFS(IFERROR(ISODD(_xlpm.Borda),FALSE),_xlpm.Yy,
       IFERROR(ISEVEN(_xlpm.Borda),     FALSE),_xlpm.Yx,
      TRUE,"")))</f>
        <v/>
      </c>
      <c r="AO69" s="120" t="str" cm="1">
        <f t="array" ref="AO69">IF(AO21&lt;&gt;"",AO21,
_xlfn.LET(_xlpm.Borda,
_xlfn.IFS(
AND(COUNT(_xlfn._xlws.FILTER($F$3:$F$15,$F$3:$F$15=AO$51))&gt;=2,
    _xlfn.MAXIFS($G$3:$G$15,$F$3:$F$15,AO$51)&gt;=$N69, _xlfn.MINIFS($G$3:$G$15,$F$3:$F$15,AO$51)&lt;=$N69),1,
AND(COUNT(_xlfn._xlws.FILTER($G$3:$G$15,$G$3:$G$15=$N69))&gt;=2,
    _xlfn.MAXIFS($F$3:$F$15,$G$3:$G$15,$N69)&gt;=AO$51, _xlfn.MINIFS($F$3:$F$15,$G$3:$G$15,$N69)&lt;=AO$51),2,
OR(COUNT(_xlfn._xlws.FILTER($F$16:$F$23,($F$16:$F$23=AO$51)*($G$16:$G$23=$N69)))=1,
        ISODD(COUNT(_xlfn._xlws.SORT(_xlfn._xlws.FILTER($G$16:$G$23,($F$16:$F$23=AO$51)*($G$16:$G$23&lt;=$N69)))))),3,
OR(COUNT(_xlfn._xlws.FILTER($F$16:$F$23,($F$16:$F$23=AO$51)*($G$16:$G$23=$N69)))=1,
        ISODD(COUNT(_xlfn._xlws.SORT(_xlfn._xlws.FILTER($F$16:$F$23,($G$16:$G$23=$N69)*($F$16:$F$23&lt;=AO$51)))))),4),
_xlpm.Fundo,$L$8,
_xlpm.Ax,_xlfn.XLOOKUP(TRUE,($O21:AN21&lt;&gt;""),$O$3:AN$3,_xlpm.Fundo,,-1),
_xlpm.Bx,_xlfn.XLOOKUP(TRUE,(AP21:$AZ21&lt;&gt;""),AP$3:$AZ$3,_xlpm.Fundo,,1),
_xlpm.Cx,_xlfn.XLOOKUP(TRUE,($O21:AN21&lt;&gt;""),$O21:AN21,_xlpm.Fundo,,-1),
_xlpm.Dx,_xlfn.XLOOKUP(TRUE,(AP21:$AZ21&lt;&gt;""),AP21:$AZ21,_xlpm.Fundo,,1),
_xlpm.Xx,AO$3, _xlpm.Yx,PRODUCT(SUM(_xlpm.Dx,-_xlpm.Cx),1/SUM(_xlpm.Bx,-_xlpm.Ax))*SUM(_xlpm.Xx,-_xlpm.Ax)+_xlpm.Cx,
_xlpm.Ay,_xlfn.XLOOKUP(TRUE,(AO$4:AO20&lt;&gt;""),$N$4:$N20,_xlpm.Fundo,,-1),
_xlpm.By,_xlfn.XLOOKUP(TRUE,(AO22:AO$47&lt;&gt;""),$N22:$N$47,_xlpm.Fundo,,1),
_xlpm.Cy,_xlfn.XLOOKUP(TRUE,(AO$4:AO20&lt;&gt;""),AO$4:AO20,_xlpm.Fundo,,-1),
_xlpm.Dy,_xlfn.XLOOKUP(TRUE,(AO22:AO$47&lt;&gt;""),AO22:AO$47,_xlpm.Fundo,,1),
_xlpm.Xy,$N21, _xlpm.Yy,PRODUCT(SUM(_xlpm.Dy,-_xlpm.Cy),1/SUM(_xlpm.By,-_xlpm.Ay))*SUM(_xlpm.Xy,-_xlpm.Ay)+_xlpm.Cy,
_xlfn.IFS(IFERROR(ISODD(_xlpm.Borda),FALSE),_xlpm.Yy,
       IFERROR(ISEVEN(_xlpm.Borda),     FALSE),_xlpm.Yx,
      TRUE,"")))</f>
        <v/>
      </c>
      <c r="AP69" s="120" t="str" cm="1">
        <f t="array" ref="AP69">IF(AP21&lt;&gt;"",AP21,
_xlfn.LET(_xlpm.Borda,
_xlfn.IFS(
AND(COUNT(_xlfn._xlws.FILTER($F$3:$F$15,$F$3:$F$15=AP$51))&gt;=2,
    _xlfn.MAXIFS($G$3:$G$15,$F$3:$F$15,AP$51)&gt;=$N69, _xlfn.MINIFS($G$3:$G$15,$F$3:$F$15,AP$51)&lt;=$N69),1,
AND(COUNT(_xlfn._xlws.FILTER($G$3:$G$15,$G$3:$G$15=$N69))&gt;=2,
    _xlfn.MAXIFS($F$3:$F$15,$G$3:$G$15,$N69)&gt;=AP$51, _xlfn.MINIFS($F$3:$F$15,$G$3:$G$15,$N69)&lt;=AP$51),2,
OR(COUNT(_xlfn._xlws.FILTER($F$16:$F$23,($F$16:$F$23=AP$51)*($G$16:$G$23=$N69)))=1,
        ISODD(COUNT(_xlfn._xlws.SORT(_xlfn._xlws.FILTER($G$16:$G$23,($F$16:$F$23=AP$51)*($G$16:$G$23&lt;=$N69)))))),3,
OR(COUNT(_xlfn._xlws.FILTER($F$16:$F$23,($F$16:$F$23=AP$51)*($G$16:$G$23=$N69)))=1,
        ISODD(COUNT(_xlfn._xlws.SORT(_xlfn._xlws.FILTER($F$16:$F$23,($G$16:$G$23=$N69)*($F$16:$F$23&lt;=AP$51)))))),4),
_xlpm.Fundo,$L$8,
_xlpm.Ax,_xlfn.XLOOKUP(TRUE,($O21:AO21&lt;&gt;""),$O$3:AO$3,_xlpm.Fundo,,-1),
_xlpm.Bx,_xlfn.XLOOKUP(TRUE,(AQ21:$AZ21&lt;&gt;""),AQ$3:$AZ$3,_xlpm.Fundo,,1),
_xlpm.Cx,_xlfn.XLOOKUP(TRUE,($O21:AO21&lt;&gt;""),$O21:AO21,_xlpm.Fundo,,-1),
_xlpm.Dx,_xlfn.XLOOKUP(TRUE,(AQ21:$AZ21&lt;&gt;""),AQ21:$AZ21,_xlpm.Fundo,,1),
_xlpm.Xx,AP$3, _xlpm.Yx,PRODUCT(SUM(_xlpm.Dx,-_xlpm.Cx),1/SUM(_xlpm.Bx,-_xlpm.Ax))*SUM(_xlpm.Xx,-_xlpm.Ax)+_xlpm.Cx,
_xlpm.Ay,_xlfn.XLOOKUP(TRUE,(AP$4:AP20&lt;&gt;""),$N$4:$N20,_xlpm.Fundo,,-1),
_xlpm.By,_xlfn.XLOOKUP(TRUE,(AP22:AP$47&lt;&gt;""),$N22:$N$47,_xlpm.Fundo,,1),
_xlpm.Cy,_xlfn.XLOOKUP(TRUE,(AP$4:AP20&lt;&gt;""),AP$4:AP20,_xlpm.Fundo,,-1),
_xlpm.Dy,_xlfn.XLOOKUP(TRUE,(AP22:AP$47&lt;&gt;""),AP22:AP$47,_xlpm.Fundo,,1),
_xlpm.Xy,$N21, _xlpm.Yy,PRODUCT(SUM(_xlpm.Dy,-_xlpm.Cy),1/SUM(_xlpm.By,-_xlpm.Ay))*SUM(_xlpm.Xy,-_xlpm.Ay)+_xlpm.Cy,
_xlfn.IFS(IFERROR(ISODD(_xlpm.Borda),FALSE),_xlpm.Yy,
       IFERROR(ISEVEN(_xlpm.Borda),     FALSE),_xlpm.Yx,
      TRUE,"")))</f>
        <v/>
      </c>
      <c r="AQ69" s="120" t="str" cm="1">
        <f t="array" ref="AQ69">IF(AQ21&lt;&gt;"",AQ21,
_xlfn.LET(_xlpm.Borda,
_xlfn.IFS(
AND(COUNT(_xlfn._xlws.FILTER($F$3:$F$15,$F$3:$F$15=AQ$51))&gt;=2,
    _xlfn.MAXIFS($G$3:$G$15,$F$3:$F$15,AQ$51)&gt;=$N69, _xlfn.MINIFS($G$3:$G$15,$F$3:$F$15,AQ$51)&lt;=$N69),1,
AND(COUNT(_xlfn._xlws.FILTER($G$3:$G$15,$G$3:$G$15=$N69))&gt;=2,
    _xlfn.MAXIFS($F$3:$F$15,$G$3:$G$15,$N69)&gt;=AQ$51, _xlfn.MINIFS($F$3:$F$15,$G$3:$G$15,$N69)&lt;=AQ$51),2,
OR(COUNT(_xlfn._xlws.FILTER($F$16:$F$23,($F$16:$F$23=AQ$51)*($G$16:$G$23=$N69)))=1,
        ISODD(COUNT(_xlfn._xlws.SORT(_xlfn._xlws.FILTER($G$16:$G$23,($F$16:$F$23=AQ$51)*($G$16:$G$23&lt;=$N69)))))),3,
OR(COUNT(_xlfn._xlws.FILTER($F$16:$F$23,($F$16:$F$23=AQ$51)*($G$16:$G$23=$N69)))=1,
        ISODD(COUNT(_xlfn._xlws.SORT(_xlfn._xlws.FILTER($F$16:$F$23,($G$16:$G$23=$N69)*($F$16:$F$23&lt;=AQ$51)))))),4),
_xlpm.Fundo,$L$8,
_xlpm.Ax,_xlfn.XLOOKUP(TRUE,($O21:AP21&lt;&gt;""),$O$3:AP$3,_xlpm.Fundo,,-1),
_xlpm.Bx,_xlfn.XLOOKUP(TRUE,(AR21:$AZ21&lt;&gt;""),AR$3:$AZ$3,_xlpm.Fundo,,1),
_xlpm.Cx,_xlfn.XLOOKUP(TRUE,($O21:AP21&lt;&gt;""),$O21:AP21,_xlpm.Fundo,,-1),
_xlpm.Dx,_xlfn.XLOOKUP(TRUE,(AR21:$AZ21&lt;&gt;""),AR21:$AZ21,_xlpm.Fundo,,1),
_xlpm.Xx,AQ$3, _xlpm.Yx,PRODUCT(SUM(_xlpm.Dx,-_xlpm.Cx),1/SUM(_xlpm.Bx,-_xlpm.Ax))*SUM(_xlpm.Xx,-_xlpm.Ax)+_xlpm.Cx,
_xlpm.Ay,_xlfn.XLOOKUP(TRUE,(AQ$4:AQ20&lt;&gt;""),$N$4:$N20,_xlpm.Fundo,,-1),
_xlpm.By,_xlfn.XLOOKUP(TRUE,(AQ22:AQ$47&lt;&gt;""),$N22:$N$47,_xlpm.Fundo,,1),
_xlpm.Cy,_xlfn.XLOOKUP(TRUE,(AQ$4:AQ20&lt;&gt;""),AQ$4:AQ20,_xlpm.Fundo,,-1),
_xlpm.Dy,_xlfn.XLOOKUP(TRUE,(AQ22:AQ$47&lt;&gt;""),AQ22:AQ$47,_xlpm.Fundo,,1),
_xlpm.Xy,$N21, _xlpm.Yy,PRODUCT(SUM(_xlpm.Dy,-_xlpm.Cy),1/SUM(_xlpm.By,-_xlpm.Ay))*SUM(_xlpm.Xy,-_xlpm.Ay)+_xlpm.Cy,
_xlfn.IFS(IFERROR(ISODD(_xlpm.Borda),FALSE),_xlpm.Yy,
       IFERROR(ISEVEN(_xlpm.Borda),     FALSE),_xlpm.Yx,
      TRUE,"")))</f>
        <v/>
      </c>
      <c r="AR69" s="120" t="str" cm="1">
        <f t="array" ref="AR69">IF(AR21&lt;&gt;"",AR21,
_xlfn.LET(_xlpm.Borda,
_xlfn.IFS(
AND(COUNT(_xlfn._xlws.FILTER($F$3:$F$15,$F$3:$F$15=AR$51))&gt;=2,
    _xlfn.MAXIFS($G$3:$G$15,$F$3:$F$15,AR$51)&gt;=$N69, _xlfn.MINIFS($G$3:$G$15,$F$3:$F$15,AR$51)&lt;=$N69),1,
AND(COUNT(_xlfn._xlws.FILTER($G$3:$G$15,$G$3:$G$15=$N69))&gt;=2,
    _xlfn.MAXIFS($F$3:$F$15,$G$3:$G$15,$N69)&gt;=AR$51, _xlfn.MINIFS($F$3:$F$15,$G$3:$G$15,$N69)&lt;=AR$51),2,
OR(COUNT(_xlfn._xlws.FILTER($F$16:$F$23,($F$16:$F$23=AR$51)*($G$16:$G$23=$N69)))=1,
        ISODD(COUNT(_xlfn._xlws.SORT(_xlfn._xlws.FILTER($G$16:$G$23,($F$16:$F$23=AR$51)*($G$16:$G$23&lt;=$N69)))))),3,
OR(COUNT(_xlfn._xlws.FILTER($F$16:$F$23,($F$16:$F$23=AR$51)*($G$16:$G$23=$N69)))=1,
        ISODD(COUNT(_xlfn._xlws.SORT(_xlfn._xlws.FILTER($F$16:$F$23,($G$16:$G$23=$N69)*($F$16:$F$23&lt;=AR$51)))))),4),
_xlpm.Fundo,$L$8,
_xlpm.Ax,_xlfn.XLOOKUP(TRUE,($O21:AQ21&lt;&gt;""),$O$3:AQ$3,_xlpm.Fundo,,-1),
_xlpm.Bx,_xlfn.XLOOKUP(TRUE,(AS21:$AZ21&lt;&gt;""),AS$3:$AZ$3,_xlpm.Fundo,,1),
_xlpm.Cx,_xlfn.XLOOKUP(TRUE,($O21:AQ21&lt;&gt;""),$O21:AQ21,_xlpm.Fundo,,-1),
_xlpm.Dx,_xlfn.XLOOKUP(TRUE,(AS21:$AZ21&lt;&gt;""),AS21:$AZ21,_xlpm.Fundo,,1),
_xlpm.Xx,AR$3, _xlpm.Yx,PRODUCT(SUM(_xlpm.Dx,-_xlpm.Cx),1/SUM(_xlpm.Bx,-_xlpm.Ax))*SUM(_xlpm.Xx,-_xlpm.Ax)+_xlpm.Cx,
_xlpm.Ay,_xlfn.XLOOKUP(TRUE,(AR$4:AR20&lt;&gt;""),$N$4:$N20,_xlpm.Fundo,,-1),
_xlpm.By,_xlfn.XLOOKUP(TRUE,(AR22:AR$47&lt;&gt;""),$N22:$N$47,_xlpm.Fundo,,1),
_xlpm.Cy,_xlfn.XLOOKUP(TRUE,(AR$4:AR20&lt;&gt;""),AR$4:AR20,_xlpm.Fundo,,-1),
_xlpm.Dy,_xlfn.XLOOKUP(TRUE,(AR22:AR$47&lt;&gt;""),AR22:AR$47,_xlpm.Fundo,,1),
_xlpm.Xy,$N21, _xlpm.Yy,PRODUCT(SUM(_xlpm.Dy,-_xlpm.Cy),1/SUM(_xlpm.By,-_xlpm.Ay))*SUM(_xlpm.Xy,-_xlpm.Ay)+_xlpm.Cy,
_xlfn.IFS(IFERROR(ISODD(_xlpm.Borda),FALSE),_xlpm.Yy,
       IFERROR(ISEVEN(_xlpm.Borda),     FALSE),_xlpm.Yx,
      TRUE,"")))</f>
        <v/>
      </c>
      <c r="AS69" s="120" t="str" cm="1">
        <f t="array" ref="AS69">IF(AS21&lt;&gt;"",AS21,
_xlfn.LET(_xlpm.Borda,
_xlfn.IFS(
AND(COUNT(_xlfn._xlws.FILTER($F$3:$F$15,$F$3:$F$15=AS$51))&gt;=2,
    _xlfn.MAXIFS($G$3:$G$15,$F$3:$F$15,AS$51)&gt;=$N69, _xlfn.MINIFS($G$3:$G$15,$F$3:$F$15,AS$51)&lt;=$N69),1,
AND(COUNT(_xlfn._xlws.FILTER($G$3:$G$15,$G$3:$G$15=$N69))&gt;=2,
    _xlfn.MAXIFS($F$3:$F$15,$G$3:$G$15,$N69)&gt;=AS$51, _xlfn.MINIFS($F$3:$F$15,$G$3:$G$15,$N69)&lt;=AS$51),2,
OR(COUNT(_xlfn._xlws.FILTER($F$16:$F$23,($F$16:$F$23=AS$51)*($G$16:$G$23=$N69)))=1,
        ISODD(COUNT(_xlfn._xlws.SORT(_xlfn._xlws.FILTER($G$16:$G$23,($F$16:$F$23=AS$51)*($G$16:$G$23&lt;=$N69)))))),3,
OR(COUNT(_xlfn._xlws.FILTER($F$16:$F$23,($F$16:$F$23=AS$51)*($G$16:$G$23=$N69)))=1,
        ISODD(COUNT(_xlfn._xlws.SORT(_xlfn._xlws.FILTER($F$16:$F$23,($G$16:$G$23=$N69)*($F$16:$F$23&lt;=AS$51)))))),4),
_xlpm.Fundo,$L$8,
_xlpm.Ax,_xlfn.XLOOKUP(TRUE,($O21:AR21&lt;&gt;""),$O$3:AR$3,_xlpm.Fundo,,-1),
_xlpm.Bx,_xlfn.XLOOKUP(TRUE,(AT21:$AZ21&lt;&gt;""),AT$3:$AZ$3,_xlpm.Fundo,,1),
_xlpm.Cx,_xlfn.XLOOKUP(TRUE,($O21:AR21&lt;&gt;""),$O21:AR21,_xlpm.Fundo,,-1),
_xlpm.Dx,_xlfn.XLOOKUP(TRUE,(AT21:$AZ21&lt;&gt;""),AT21:$AZ21,_xlpm.Fundo,,1),
_xlpm.Xx,AS$3, _xlpm.Yx,PRODUCT(SUM(_xlpm.Dx,-_xlpm.Cx),1/SUM(_xlpm.Bx,-_xlpm.Ax))*SUM(_xlpm.Xx,-_xlpm.Ax)+_xlpm.Cx,
_xlpm.Ay,_xlfn.XLOOKUP(TRUE,(AS$4:AS20&lt;&gt;""),$N$4:$N20,_xlpm.Fundo,,-1),
_xlpm.By,_xlfn.XLOOKUP(TRUE,(AS22:AS$47&lt;&gt;""),$N22:$N$47,_xlpm.Fundo,,1),
_xlpm.Cy,_xlfn.XLOOKUP(TRUE,(AS$4:AS20&lt;&gt;""),AS$4:AS20,_xlpm.Fundo,,-1),
_xlpm.Dy,_xlfn.XLOOKUP(TRUE,(AS22:AS$47&lt;&gt;""),AS22:AS$47,_xlpm.Fundo,,1),
_xlpm.Xy,$N21, _xlpm.Yy,PRODUCT(SUM(_xlpm.Dy,-_xlpm.Cy),1/SUM(_xlpm.By,-_xlpm.Ay))*SUM(_xlpm.Xy,-_xlpm.Ay)+_xlpm.Cy,
_xlfn.IFS(IFERROR(ISODD(_xlpm.Borda),FALSE),_xlpm.Yy,
       IFERROR(ISEVEN(_xlpm.Borda),     FALSE),_xlpm.Yx,
      TRUE,"")))</f>
        <v/>
      </c>
      <c r="AT69" s="120" t="str" cm="1">
        <f t="array" ref="AT69">IF(AT21&lt;&gt;"",AT21,
_xlfn.LET(_xlpm.Borda,
_xlfn.IFS(
AND(COUNT(_xlfn._xlws.FILTER($F$3:$F$15,$F$3:$F$15=AT$51))&gt;=2,
    _xlfn.MAXIFS($G$3:$G$15,$F$3:$F$15,AT$51)&gt;=$N69, _xlfn.MINIFS($G$3:$G$15,$F$3:$F$15,AT$51)&lt;=$N69),1,
AND(COUNT(_xlfn._xlws.FILTER($G$3:$G$15,$G$3:$G$15=$N69))&gt;=2,
    _xlfn.MAXIFS($F$3:$F$15,$G$3:$G$15,$N69)&gt;=AT$51, _xlfn.MINIFS($F$3:$F$15,$G$3:$G$15,$N69)&lt;=AT$51),2,
OR(COUNT(_xlfn._xlws.FILTER($F$16:$F$23,($F$16:$F$23=AT$51)*($G$16:$G$23=$N69)))=1,
        ISODD(COUNT(_xlfn._xlws.SORT(_xlfn._xlws.FILTER($G$16:$G$23,($F$16:$F$23=AT$51)*($G$16:$G$23&lt;=$N69)))))),3,
OR(COUNT(_xlfn._xlws.FILTER($F$16:$F$23,($F$16:$F$23=AT$51)*($G$16:$G$23=$N69)))=1,
        ISODD(COUNT(_xlfn._xlws.SORT(_xlfn._xlws.FILTER($F$16:$F$23,($G$16:$G$23=$N69)*($F$16:$F$23&lt;=AT$51)))))),4),
_xlpm.Fundo,$L$8,
_xlpm.Ax,_xlfn.XLOOKUP(TRUE,($O21:AS21&lt;&gt;""),$O$3:AS$3,_xlpm.Fundo,,-1),
_xlpm.Bx,_xlfn.XLOOKUP(TRUE,(AZ21:$AZ21&lt;&gt;""),AZ$3:$AZ$3,_xlpm.Fundo,,1),
_xlpm.Cx,_xlfn.XLOOKUP(TRUE,($O21:AS21&lt;&gt;""),$O21:AS21,_xlpm.Fundo,,-1),
_xlpm.Dx,_xlfn.XLOOKUP(TRUE,(AZ21:$AZ21&lt;&gt;""),AZ21:$AZ21,_xlpm.Fundo,,1),
_xlpm.Xx,AT$3, _xlpm.Yx,PRODUCT(SUM(_xlpm.Dx,-_xlpm.Cx),1/SUM(_xlpm.Bx,-_xlpm.Ax))*SUM(_xlpm.Xx,-_xlpm.Ax)+_xlpm.Cx,
_xlpm.Ay,_xlfn.XLOOKUP(TRUE,(AT$4:AT20&lt;&gt;""),$N$4:$N20,_xlpm.Fundo,,-1),
_xlpm.By,_xlfn.XLOOKUP(TRUE,(AT22:AT$47&lt;&gt;""),$N22:$N$47,_xlpm.Fundo,,1),
_xlpm.Cy,_xlfn.XLOOKUP(TRUE,(AT$4:AT20&lt;&gt;""),AT$4:AT20,_xlpm.Fundo,,-1),
_xlpm.Dy,_xlfn.XLOOKUP(TRUE,(AT22:AT$47&lt;&gt;""),AT22:AT$47,_xlpm.Fundo,,1),
_xlpm.Xy,$N21, _xlpm.Yy,PRODUCT(SUM(_xlpm.Dy,-_xlpm.Cy),1/SUM(_xlpm.By,-_xlpm.Ay))*SUM(_xlpm.Xy,-_xlpm.Ay)+_xlpm.Cy,
_xlfn.IFS(IFERROR(ISODD(_xlpm.Borda),FALSE),_xlpm.Yy,
       IFERROR(ISEVEN(_xlpm.Borda),     FALSE),_xlpm.Yx,
      TRUE,"")))</f>
        <v/>
      </c>
      <c r="AU69" s="120" cm="1">
        <f t="array" ref="AU69">IF(AU21&lt;&gt;"",AU21,
_xlfn.LET(_xlpm.Borda,
_xlfn.IFS(
AND(COUNT(_xlfn._xlws.FILTER($F$3:$F$15,$F$3:$F$15=AU$51))&gt;=2,
    _xlfn.MAXIFS($G$3:$G$15,$F$3:$F$15,AU$51)&gt;=$N69, _xlfn.MINIFS($G$3:$G$15,$F$3:$F$15,AU$51)&lt;=$N69),1,
AND(COUNT(_xlfn._xlws.FILTER($G$3:$G$15,$G$3:$G$15=$N69))&gt;=2,
    _xlfn.MAXIFS($F$3:$F$15,$G$3:$G$15,$N69)&gt;=AU$51, _xlfn.MINIFS($F$3:$F$15,$G$3:$G$15,$N69)&lt;=AU$51),2,
OR(COUNT(_xlfn._xlws.FILTER($F$16:$F$23,($F$16:$F$23=AU$51)*($G$16:$G$23=$N69)))=1,
        ISODD(COUNT(_xlfn._xlws.SORT(_xlfn._xlws.FILTER($G$16:$G$23,($F$16:$F$23=AU$51)*($G$16:$G$23&lt;=$N69)))))),3,
OR(COUNT(_xlfn._xlws.FILTER($F$16:$F$23,($F$16:$F$23=AU$51)*($G$16:$G$23=$N69)))=1,
        ISODD(COUNT(_xlfn._xlws.SORT(_xlfn._xlws.FILTER($F$16:$F$23,($G$16:$G$23=$N69)*($F$16:$F$23&lt;=AU$51)))))),4),
_xlpm.Fundo,$L$8,
_xlpm.Ax,_xlfn.XLOOKUP(TRUE,($O21:AT21&lt;&gt;""),$O$3:AT$3,_xlpm.Fundo,,-1),
_xlpm.Bx,_xlfn.XLOOKUP(TRUE,($AZ21:BA21&lt;&gt;""),$AZ$3:BA$3,_xlpm.Fundo,,1),
_xlpm.Cx,_xlfn.XLOOKUP(TRUE,($O21:AT21&lt;&gt;""),$O21:AT21,_xlpm.Fundo,,-1),
_xlpm.Dx,_xlfn.XLOOKUP(TRUE,($AZ21:BA21&lt;&gt;""),$AZ21:BA21,_xlpm.Fundo,,1),
_xlpm.Xx,AU$3, _xlpm.Yx,PRODUCT(SUM(_xlpm.Dx,-_xlpm.Cx),1/SUM(_xlpm.Bx,-_xlpm.Ax))*SUM(_xlpm.Xx,-_xlpm.Ax)+_xlpm.Cx,
_xlpm.Ay,_xlfn.XLOOKUP(TRUE,(AU$4:AU20&lt;&gt;""),$N$4:$N20,_xlpm.Fundo,,-1),
_xlpm.By,_xlfn.XLOOKUP(TRUE,(AU22:AU$47&lt;&gt;""),$N22:$N$47,_xlpm.Fundo,,1),
_xlpm.Cy,_xlfn.XLOOKUP(TRUE,(AU$4:AU20&lt;&gt;""),AU$4:AU20,_xlpm.Fundo,,-1),
_xlpm.Dy,_xlfn.XLOOKUP(TRUE,(AU22:AU$47&lt;&gt;""),AU22:AU$47,_xlpm.Fundo,,1),
_xlpm.Xy,$N21, _xlpm.Yy,PRODUCT(SUM(_xlpm.Dy,-_xlpm.Cy),1/SUM(_xlpm.By,-_xlpm.Ay))*SUM(_xlpm.Xy,-_xlpm.Ay)+_xlpm.Cy,
_xlfn.IFS(IFERROR(ISODD(_xlpm.Borda),FALSE),_xlpm.Yy,
       IFERROR(ISEVEN(_xlpm.Borda),     FALSE),_xlpm.Yx,
      TRUE,"")))</f>
        <v>-5.0420168067228932E-3</v>
      </c>
      <c r="AV69" s="120" cm="1">
        <f t="array" ref="AV69">IF(AV21&lt;&gt;"",AV21,
_xlfn.LET(_xlpm.Borda,
_xlfn.IFS(
AND(COUNT(_xlfn._xlws.FILTER($F$3:$F$15,$F$3:$F$15=AV$51))&gt;=2,
    _xlfn.MAXIFS($G$3:$G$15,$F$3:$F$15,AV$51)&gt;=$N69, _xlfn.MINIFS($G$3:$G$15,$F$3:$F$15,AV$51)&lt;=$N69),1,
AND(COUNT(_xlfn._xlws.FILTER($G$3:$G$15,$G$3:$G$15=$N69))&gt;=2,
    _xlfn.MAXIFS($F$3:$F$15,$G$3:$G$15,$N69)&gt;=AV$51, _xlfn.MINIFS($F$3:$F$15,$G$3:$G$15,$N69)&lt;=AV$51),2,
OR(COUNT(_xlfn._xlws.FILTER($F$16:$F$23,($F$16:$F$23=AV$51)*($G$16:$G$23=$N69)))=1,
        ISODD(COUNT(_xlfn._xlws.SORT(_xlfn._xlws.FILTER($G$16:$G$23,($F$16:$F$23=AV$51)*($G$16:$G$23&lt;=$N69)))))),3,
OR(COUNT(_xlfn._xlws.FILTER($F$16:$F$23,($F$16:$F$23=AV$51)*($G$16:$G$23=$N69)))=1,
        ISODD(COUNT(_xlfn._xlws.SORT(_xlfn._xlws.FILTER($F$16:$F$23,($G$16:$G$23=$N69)*($F$16:$F$23&lt;=AV$51)))))),4),
_xlpm.Fundo,$L$8,
_xlpm.Ax,_xlfn.XLOOKUP(TRUE,($O21:AU21&lt;&gt;""),$O$3:AU$3,_xlpm.Fundo,,-1),
_xlpm.Bx,_xlfn.XLOOKUP(TRUE,($AZ21:BB21&lt;&gt;""),$AZ$3:BB$3,_xlpm.Fundo,,1),
_xlpm.Cx,_xlfn.XLOOKUP(TRUE,($O21:AU21&lt;&gt;""),$O21:AU21,_xlpm.Fundo,,-1),
_xlpm.Dx,_xlfn.XLOOKUP(TRUE,($AZ21:BB21&lt;&gt;""),$AZ21:BB21,_xlpm.Fundo,,1),
_xlpm.Xx,AV$3, _xlpm.Yx,PRODUCT(SUM(_xlpm.Dx,-_xlpm.Cx),1/SUM(_xlpm.Bx,-_xlpm.Ax))*SUM(_xlpm.Xx,-_xlpm.Ax)+_xlpm.Cx,
_xlpm.Ay,_xlfn.XLOOKUP(TRUE,(AV$4:AV20&lt;&gt;""),$N$4:$N20,_xlpm.Fundo,,-1),
_xlpm.By,_xlfn.XLOOKUP(TRUE,(AV22:AV$47&lt;&gt;""),$N22:$N$47,_xlpm.Fundo,,1),
_xlpm.Cy,_xlfn.XLOOKUP(TRUE,(AV$4:AV20&lt;&gt;""),AV$4:AV20,_xlpm.Fundo,,-1),
_xlpm.Dy,_xlfn.XLOOKUP(TRUE,(AV22:AV$47&lt;&gt;""),AV22:AV$47,_xlpm.Fundo,,1),
_xlpm.Xy,$N21, _xlpm.Yy,PRODUCT(SUM(_xlpm.Dy,-_xlpm.Cy),1/SUM(_xlpm.By,-_xlpm.Ay))*SUM(_xlpm.Xy,-_xlpm.Ay)+_xlpm.Cy,
_xlfn.IFS(IFERROR(ISODD(_xlpm.Borda),FALSE),_xlpm.Yy,
       IFERROR(ISEVEN(_xlpm.Borda),     FALSE),_xlpm.Yx,
      TRUE,"")))</f>
        <v>-9</v>
      </c>
      <c r="AW69" s="120" cm="1">
        <f t="array" ref="AW69">IF(AW21&lt;&gt;"",AW21,
_xlfn.LET(_xlpm.Borda,
_xlfn.IFS(
AND(COUNT(_xlfn._xlws.FILTER($F$3:$F$15,$F$3:$F$15=AW$51))&gt;=2,
    _xlfn.MAXIFS($G$3:$G$15,$F$3:$F$15,AW$51)&gt;=$N69, _xlfn.MINIFS($G$3:$G$15,$F$3:$F$15,AW$51)&lt;=$N69),1,
AND(COUNT(_xlfn._xlws.FILTER($G$3:$G$15,$G$3:$G$15=$N69))&gt;=2,
    _xlfn.MAXIFS($F$3:$F$15,$G$3:$G$15,$N69)&gt;=AW$51, _xlfn.MINIFS($F$3:$F$15,$G$3:$G$15,$N69)&lt;=AW$51),2,
OR(COUNT(_xlfn._xlws.FILTER($F$16:$F$23,($F$16:$F$23=AW$51)*($G$16:$G$23=$N69)))=1,
        ISODD(COUNT(_xlfn._xlws.SORT(_xlfn._xlws.FILTER($G$16:$G$23,($F$16:$F$23=AW$51)*($G$16:$G$23&lt;=$N69)))))),3,
OR(COUNT(_xlfn._xlws.FILTER($F$16:$F$23,($F$16:$F$23=AW$51)*($G$16:$G$23=$N69)))=1,
        ISODD(COUNT(_xlfn._xlws.SORT(_xlfn._xlws.FILTER($F$16:$F$23,($G$16:$G$23=$N69)*($F$16:$F$23&lt;=AW$51)))))),4),
_xlpm.Fundo,$L$8,
_xlpm.Ax,_xlfn.XLOOKUP(TRUE,($O21:AV21&lt;&gt;""),$O$3:AV$3,_xlpm.Fundo,,-1),
_xlpm.Bx,_xlfn.XLOOKUP(TRUE,($AZ21:BC21&lt;&gt;""),$AZ$3:BC$3,_xlpm.Fundo,,1),
_xlpm.Cx,_xlfn.XLOOKUP(TRUE,($O21:AV21&lt;&gt;""),$O21:AV21,_xlpm.Fundo,,-1),
_xlpm.Dx,_xlfn.XLOOKUP(TRUE,($AZ21:BC21&lt;&gt;""),$AZ21:BC21,_xlpm.Fundo,,1),
_xlpm.Xx,AW$3, _xlpm.Yx,PRODUCT(SUM(_xlpm.Dx,-_xlpm.Cx),1/SUM(_xlpm.Bx,-_xlpm.Ax))*SUM(_xlpm.Xx,-_xlpm.Ax)+_xlpm.Cx,
_xlpm.Ay,_xlfn.XLOOKUP(TRUE,(AW$4:AW20&lt;&gt;""),$N$4:$N20,_xlpm.Fundo,,-1),
_xlpm.By,_xlfn.XLOOKUP(TRUE,(AW22:AW$47&lt;&gt;""),$N22:$N$47,_xlpm.Fundo,,1),
_xlpm.Cy,_xlfn.XLOOKUP(TRUE,(AW$4:AW20&lt;&gt;""),AW$4:AW20,_xlpm.Fundo,,-1),
_xlpm.Dy,_xlfn.XLOOKUP(TRUE,(AW22:AW$47&lt;&gt;""),AW22:AW$47,_xlpm.Fundo,,1),
_xlpm.Xy,$N21, _xlpm.Yy,PRODUCT(SUM(_xlpm.Dy,-_xlpm.Cy),1/SUM(_xlpm.By,-_xlpm.Ay))*SUM(_xlpm.Xy,-_xlpm.Ay)+_xlpm.Cy,
_xlfn.IFS(IFERROR(ISODD(_xlpm.Borda),FALSE),_xlpm.Yy,
       IFERROR(ISEVEN(_xlpm.Borda),     FALSE),_xlpm.Yx,
      TRUE,"")))</f>
        <v>-9</v>
      </c>
      <c r="AX69" s="98"/>
      <c r="AY69" s="98"/>
      <c r="AZ69" s="77"/>
      <c r="BA69" s="77"/>
      <c r="BB69" s="77"/>
      <c r="BC69" s="77"/>
      <c r="BD69" s="77"/>
      <c r="BE69" s="77"/>
      <c r="BF69" s="77"/>
      <c r="BG69" s="77"/>
      <c r="BH69" s="77"/>
    </row>
    <row r="70" spans="2:60" ht="20.100000000000001" customHeight="1" x14ac:dyDescent="0.3">
      <c r="B70" s="9" t="s">
        <v>533</v>
      </c>
      <c r="C70" s="17">
        <f t="shared" si="1"/>
        <v>42.9754</v>
      </c>
      <c r="D70" s="18">
        <f t="shared" si="1"/>
        <v>114.9509</v>
      </c>
      <c r="E70" s="64">
        <f t="shared" si="1"/>
        <v>-9</v>
      </c>
      <c r="F70" s="17">
        <f t="shared" si="7"/>
        <v>-0.05</v>
      </c>
      <c r="G70" s="18">
        <f t="shared" si="8"/>
        <v>9.9</v>
      </c>
      <c r="H70" s="19">
        <f t="shared" si="9"/>
        <v>-9</v>
      </c>
      <c r="I70" s="8" t="str" cm="1">
        <f t="array" ref="I70">_xlfn.CONCAT(ROUND(F70:H70,2)&amp;", ")</f>
        <v xml:space="preserve">-0.05, 9.9, -9, </v>
      </c>
      <c r="J70" s="8"/>
      <c r="L70"/>
      <c r="N70" s="31">
        <v>8.52</v>
      </c>
      <c r="O70" s="15"/>
      <c r="P70" s="120" cm="1">
        <f t="array" ref="P70">IF(P22&lt;&gt;"",P22,
_xlfn.LET(_xlpm.Borda,
_xlfn.IFS(
AND(COUNT(_xlfn._xlws.FILTER($F$3:$F$15,$F$3:$F$15=P$51))&gt;=2,
    _xlfn.MAXIFS($G$3:$G$15,$F$3:$F$15,P$51)&gt;=$N70, _xlfn.MINIFS($G$3:$G$15,$F$3:$F$15,P$51)&lt;=$N70),1,
AND(COUNT(_xlfn._xlws.FILTER($G$3:$G$15,$G$3:$G$15=$N70))&gt;=2,
    _xlfn.MAXIFS($F$3:$F$15,$G$3:$G$15,$N70)&gt;=P$51, _xlfn.MINIFS($F$3:$F$15,$G$3:$G$15,$N70)&lt;=P$51),2,
OR(COUNT(_xlfn._xlws.FILTER($F$16:$F$23,($F$16:$F$23=P$51)*($G$16:$G$23=$N70)))=1,
        ISODD(COUNT(_xlfn._xlws.SORT(_xlfn._xlws.FILTER($G$16:$G$23,($F$16:$F$23=P$51)*($G$16:$G$23&lt;=$N70)))))),3,
OR(COUNT(_xlfn._xlws.FILTER($F$16:$F$23,($F$16:$F$23=P$51)*($G$16:$G$23=$N70)))=1,
        ISODD(COUNT(_xlfn._xlws.SORT(_xlfn._xlws.FILTER($F$16:$F$23,($G$16:$G$23=$N70)*($F$16:$F$23&lt;=P$51)))))),4),
_xlpm.Fundo,$L$8,
_xlpm.Ax,_xlfn.XLOOKUP(TRUE,($O22:O22&lt;&gt;""),$O$3:O$3,_xlpm.Fundo,,-1),
_xlpm.Bx,_xlfn.XLOOKUP(TRUE,(Q22:$AZ22&lt;&gt;""),Q$3:$AZ$3,_xlpm.Fundo,,1),
_xlpm.Cx,_xlfn.XLOOKUP(TRUE,($O22:O22&lt;&gt;""),$O22:O22,_xlpm.Fundo,,-1),
_xlpm.Dx,_xlfn.XLOOKUP(TRUE,(Q22:$AZ22&lt;&gt;""),Q22:$AZ22,_xlpm.Fundo,,1),
_xlpm.Xx,P$3, _xlpm.Yx,PRODUCT(SUM(_xlpm.Dx,-_xlpm.Cx),1/SUM(_xlpm.Bx,-_xlpm.Ax))*SUM(_xlpm.Xx,-_xlpm.Ax)+_xlpm.Cx,
_xlpm.Ay,_xlfn.XLOOKUP(TRUE,(P$4:P21&lt;&gt;""),$N$4:$N21,_xlpm.Fundo,,-1),
_xlpm.By,_xlfn.XLOOKUP(TRUE,(P23:P$47&lt;&gt;""),$N23:$N$47,_xlpm.Fundo,,1),
_xlpm.Cy,_xlfn.XLOOKUP(TRUE,(P$4:P21&lt;&gt;""),P$4:P21,_xlpm.Fundo,,-1),
_xlpm.Dy,_xlfn.XLOOKUP(TRUE,(P23:P$47&lt;&gt;""),P23:P$47,_xlpm.Fundo,,1),
_xlpm.Xy,$N22, _xlpm.Yy,PRODUCT(SUM(_xlpm.Dy,-_xlpm.Cy),1/SUM(_xlpm.By,-_xlpm.Ay))*SUM(_xlpm.Xy,-_xlpm.Ay)+_xlpm.Cy,
_xlfn.IFS(IFERROR(ISODD(_xlpm.Borda),FALSE),_xlpm.Yy,
       IFERROR(ISEVEN(_xlpm.Borda),     FALSE),_xlpm.Yx,
      TRUE,"")))</f>
        <v>-9</v>
      </c>
      <c r="Q70" s="120" cm="1">
        <f t="array" ref="Q70">IF(Q22&lt;&gt;"",Q22,
_xlfn.LET(_xlpm.Borda,
_xlfn.IFS(
AND(COUNT(_xlfn._xlws.FILTER($F$3:$F$15,$F$3:$F$15=Q$51))&gt;=2,
    _xlfn.MAXIFS($G$3:$G$15,$F$3:$F$15,Q$51)&gt;=$N70, _xlfn.MINIFS($G$3:$G$15,$F$3:$F$15,Q$51)&lt;=$N70),1,
AND(COUNT(_xlfn._xlws.FILTER($G$3:$G$15,$G$3:$G$15=$N70))&gt;=2,
    _xlfn.MAXIFS($F$3:$F$15,$G$3:$G$15,$N70)&gt;=Q$51, _xlfn.MINIFS($F$3:$F$15,$G$3:$G$15,$N70)&lt;=Q$51),2,
OR(COUNT(_xlfn._xlws.FILTER($F$16:$F$23,($F$16:$F$23=Q$51)*($G$16:$G$23=$N70)))=1,
        ISODD(COUNT(_xlfn._xlws.SORT(_xlfn._xlws.FILTER($G$16:$G$23,($F$16:$F$23=Q$51)*($G$16:$G$23&lt;=$N70)))))),3,
OR(COUNT(_xlfn._xlws.FILTER($F$16:$F$23,($F$16:$F$23=Q$51)*($G$16:$G$23=$N70)))=1,
        ISODD(COUNT(_xlfn._xlws.SORT(_xlfn._xlws.FILTER($F$16:$F$23,($G$16:$G$23=$N70)*($F$16:$F$23&lt;=Q$51)))))),4),
_xlpm.Fundo,$L$8,
_xlpm.Ax,_xlfn.XLOOKUP(TRUE,($O22:P22&lt;&gt;""),$O$3:P$3,_xlpm.Fundo,,-1),
_xlpm.Bx,_xlfn.XLOOKUP(TRUE,(R22:$AZ22&lt;&gt;""),R$3:$AZ$3,_xlpm.Fundo,,1),
_xlpm.Cx,_xlfn.XLOOKUP(TRUE,($O22:P22&lt;&gt;""),$O22:P22,_xlpm.Fundo,,-1),
_xlpm.Dx,_xlfn.XLOOKUP(TRUE,(R22:$AZ22&lt;&gt;""),R22:$AZ22,_xlpm.Fundo,,1),
_xlpm.Xx,Q$3, _xlpm.Yx,PRODUCT(SUM(_xlpm.Dx,-_xlpm.Cx),1/SUM(_xlpm.Bx,-_xlpm.Ax))*SUM(_xlpm.Xx,-_xlpm.Ax)+_xlpm.Cx,
_xlpm.Ay,_xlfn.XLOOKUP(TRUE,(Q$4:Q21&lt;&gt;""),$N$4:$N21,_xlpm.Fundo,,-1),
_xlpm.By,_xlfn.XLOOKUP(TRUE,(Q23:Q$47&lt;&gt;""),$N23:$N$47,_xlpm.Fundo,,1),
_xlpm.Cy,_xlfn.XLOOKUP(TRUE,(Q$4:Q21&lt;&gt;""),Q$4:Q21,_xlpm.Fundo,,-1),
_xlpm.Dy,_xlfn.XLOOKUP(TRUE,(Q23:Q$47&lt;&gt;""),Q23:Q$47,_xlpm.Fundo,,1),
_xlpm.Xy,$N22, _xlpm.Yy,PRODUCT(SUM(_xlpm.Dy,-_xlpm.Cy),1/SUM(_xlpm.By,-_xlpm.Ay))*SUM(_xlpm.Xy,-_xlpm.Ay)+_xlpm.Cy,
_xlfn.IFS(IFERROR(ISODD(_xlpm.Borda),FALSE),_xlpm.Yy,
       IFERROR(ISEVEN(_xlpm.Borda),     FALSE),_xlpm.Yx,
      TRUE,"")))</f>
        <v>-9</v>
      </c>
      <c r="R70" s="120" cm="1">
        <f t="array" ref="R70">IF(R22&lt;&gt;"",R22,
_xlfn.LET(_xlpm.Borda,
_xlfn.IFS(
AND(COUNT(_xlfn._xlws.FILTER($F$3:$F$15,$F$3:$F$15=R$51))&gt;=2,
    _xlfn.MAXIFS($G$3:$G$15,$F$3:$F$15,R$51)&gt;=$N70, _xlfn.MINIFS($G$3:$G$15,$F$3:$F$15,R$51)&lt;=$N70),1,
AND(COUNT(_xlfn._xlws.FILTER($G$3:$G$15,$G$3:$G$15=$N70))&gt;=2,
    _xlfn.MAXIFS($F$3:$F$15,$G$3:$G$15,$N70)&gt;=R$51, _xlfn.MINIFS($F$3:$F$15,$G$3:$G$15,$N70)&lt;=R$51),2,
OR(COUNT(_xlfn._xlws.FILTER($F$16:$F$23,($F$16:$F$23=R$51)*($G$16:$G$23=$N70)))=1,
        ISODD(COUNT(_xlfn._xlws.SORT(_xlfn._xlws.FILTER($G$16:$G$23,($F$16:$F$23=R$51)*($G$16:$G$23&lt;=$N70)))))),3,
OR(COUNT(_xlfn._xlws.FILTER($F$16:$F$23,($F$16:$F$23=R$51)*($G$16:$G$23=$N70)))=1,
        ISODD(COUNT(_xlfn._xlws.SORT(_xlfn._xlws.FILTER($F$16:$F$23,($G$16:$G$23=$N70)*($F$16:$F$23&lt;=R$51)))))),4),
_xlpm.Fundo,$L$8,
_xlpm.Ax,_xlfn.XLOOKUP(TRUE,($O22:Q22&lt;&gt;""),$O$3:Q$3,_xlpm.Fundo,,-1),
_xlpm.Bx,_xlfn.XLOOKUP(TRUE,(S22:$AZ22&lt;&gt;""),S$3:$AZ$3,_xlpm.Fundo,,1),
_xlpm.Cx,_xlfn.XLOOKUP(TRUE,($O22:Q22&lt;&gt;""),$O22:Q22,_xlpm.Fundo,,-1),
_xlpm.Dx,_xlfn.XLOOKUP(TRUE,(S22:$AZ22&lt;&gt;""),S22:$AZ22,_xlpm.Fundo,,1),
_xlpm.Xx,R$3, _xlpm.Yx,PRODUCT(SUM(_xlpm.Dx,-_xlpm.Cx),1/SUM(_xlpm.Bx,-_xlpm.Ax))*SUM(_xlpm.Xx,-_xlpm.Ax)+_xlpm.Cx,
_xlpm.Ay,_xlfn.XLOOKUP(TRUE,(R$4:R21&lt;&gt;""),$N$4:$N21,_xlpm.Fundo,,-1),
_xlpm.By,_xlfn.XLOOKUP(TRUE,(R23:R$47&lt;&gt;""),$N23:$N$47,_xlpm.Fundo,,1),
_xlpm.Cy,_xlfn.XLOOKUP(TRUE,(R$4:R21&lt;&gt;""),R$4:R21,_xlpm.Fundo,,-1),
_xlpm.Dy,_xlfn.XLOOKUP(TRUE,(R23:R$47&lt;&gt;""),R23:R$47,_xlpm.Fundo,,1),
_xlpm.Xy,$N22, _xlpm.Yy,PRODUCT(SUM(_xlpm.Dy,-_xlpm.Cy),1/SUM(_xlpm.By,-_xlpm.Ay))*SUM(_xlpm.Xy,-_xlpm.Ay)+_xlpm.Cy,
_xlfn.IFS(IFERROR(ISODD(_xlpm.Borda),FALSE),_xlpm.Yy,
       IFERROR(ISEVEN(_xlpm.Borda),     FALSE),_xlpm.Yx,
      TRUE,"")))</f>
        <v>-0.15200000000000033</v>
      </c>
      <c r="S70" s="120" t="str" cm="1">
        <f t="array" ref="S70">IF(S22&lt;&gt;"",S22,
_xlfn.LET(_xlpm.Borda,
_xlfn.IFS(
AND(COUNT(_xlfn._xlws.FILTER($F$3:$F$15,$F$3:$F$15=S$51))&gt;=2,
    _xlfn.MAXIFS($G$3:$G$15,$F$3:$F$15,S$51)&gt;=$N70, _xlfn.MINIFS($G$3:$G$15,$F$3:$F$15,S$51)&lt;=$N70),1,
AND(COUNT(_xlfn._xlws.FILTER($G$3:$G$15,$G$3:$G$15=$N70))&gt;=2,
    _xlfn.MAXIFS($F$3:$F$15,$G$3:$G$15,$N70)&gt;=S$51, _xlfn.MINIFS($F$3:$F$15,$G$3:$G$15,$N70)&lt;=S$51),2,
OR(COUNT(_xlfn._xlws.FILTER($F$16:$F$23,($F$16:$F$23=S$51)*($G$16:$G$23=$N70)))=1,
        ISODD(COUNT(_xlfn._xlws.SORT(_xlfn._xlws.FILTER($G$16:$G$23,($F$16:$F$23=S$51)*($G$16:$G$23&lt;=$N70)))))),3,
OR(COUNT(_xlfn._xlws.FILTER($F$16:$F$23,($F$16:$F$23=S$51)*($G$16:$G$23=$N70)))=1,
        ISODD(COUNT(_xlfn._xlws.SORT(_xlfn._xlws.FILTER($F$16:$F$23,($G$16:$G$23=$N70)*($F$16:$F$23&lt;=S$51)))))),4),
_xlpm.Fundo,$L$8,
_xlpm.Ax,_xlfn.XLOOKUP(TRUE,($O22:R22&lt;&gt;""),$O$3:R$3,_xlpm.Fundo,,-1),
_xlpm.Bx,_xlfn.XLOOKUP(TRUE,(T22:$AZ22&lt;&gt;""),T$3:$AZ$3,_xlpm.Fundo,,1),
_xlpm.Cx,_xlfn.XLOOKUP(TRUE,($O22:R22&lt;&gt;""),$O22:R22,_xlpm.Fundo,,-1),
_xlpm.Dx,_xlfn.XLOOKUP(TRUE,(T22:$AZ22&lt;&gt;""),T22:$AZ22,_xlpm.Fundo,,1),
_xlpm.Xx,S$3, _xlpm.Yx,PRODUCT(SUM(_xlpm.Dx,-_xlpm.Cx),1/SUM(_xlpm.Bx,-_xlpm.Ax))*SUM(_xlpm.Xx,-_xlpm.Ax)+_xlpm.Cx,
_xlpm.Ay,_xlfn.XLOOKUP(TRUE,(S$4:S21&lt;&gt;""),$N$4:$N21,_xlpm.Fundo,,-1),
_xlpm.By,_xlfn.XLOOKUP(TRUE,(S23:S$47&lt;&gt;""),$N23:$N$47,_xlpm.Fundo,,1),
_xlpm.Cy,_xlfn.XLOOKUP(TRUE,(S$4:S21&lt;&gt;""),S$4:S21,_xlpm.Fundo,,-1),
_xlpm.Dy,_xlfn.XLOOKUP(TRUE,(S23:S$47&lt;&gt;""),S23:S$47,_xlpm.Fundo,,1),
_xlpm.Xy,$N22, _xlpm.Yy,PRODUCT(SUM(_xlpm.Dy,-_xlpm.Cy),1/SUM(_xlpm.By,-_xlpm.Ay))*SUM(_xlpm.Xy,-_xlpm.Ay)+_xlpm.Cy,
_xlfn.IFS(IFERROR(ISODD(_xlpm.Borda),FALSE),_xlpm.Yy,
       IFERROR(ISEVEN(_xlpm.Borda),     FALSE),_xlpm.Yx,
      TRUE,"")))</f>
        <v/>
      </c>
      <c r="T70" s="120" t="str" cm="1">
        <f t="array" ref="T70">IF(T22&lt;&gt;"",T22,
_xlfn.LET(_xlpm.Borda,
_xlfn.IFS(
AND(COUNT(_xlfn._xlws.FILTER($F$3:$F$15,$F$3:$F$15=T$51))&gt;=2,
    _xlfn.MAXIFS($G$3:$G$15,$F$3:$F$15,T$51)&gt;=$N70, _xlfn.MINIFS($G$3:$G$15,$F$3:$F$15,T$51)&lt;=$N70),1,
AND(COUNT(_xlfn._xlws.FILTER($G$3:$G$15,$G$3:$G$15=$N70))&gt;=2,
    _xlfn.MAXIFS($F$3:$F$15,$G$3:$G$15,$N70)&gt;=T$51, _xlfn.MINIFS($F$3:$F$15,$G$3:$G$15,$N70)&lt;=T$51),2,
OR(COUNT(_xlfn._xlws.FILTER($F$16:$F$23,($F$16:$F$23=T$51)*($G$16:$G$23=$N70)))=1,
        ISODD(COUNT(_xlfn._xlws.SORT(_xlfn._xlws.FILTER($G$16:$G$23,($F$16:$F$23=T$51)*($G$16:$G$23&lt;=$N70)))))),3,
OR(COUNT(_xlfn._xlws.FILTER($F$16:$F$23,($F$16:$F$23=T$51)*($G$16:$G$23=$N70)))=1,
        ISODD(COUNT(_xlfn._xlws.SORT(_xlfn._xlws.FILTER($F$16:$F$23,($G$16:$G$23=$N70)*($F$16:$F$23&lt;=T$51)))))),4),
_xlpm.Fundo,$L$8,
_xlpm.Ax,_xlfn.XLOOKUP(TRUE,($O22:S22&lt;&gt;""),$O$3:S$3,_xlpm.Fundo,,-1),
_xlpm.Bx,_xlfn.XLOOKUP(TRUE,(U22:$AZ22&lt;&gt;""),U$3:$AZ$3,_xlpm.Fundo,,1),
_xlpm.Cx,_xlfn.XLOOKUP(TRUE,($O22:S22&lt;&gt;""),$O22:S22,_xlpm.Fundo,,-1),
_xlpm.Dx,_xlfn.XLOOKUP(TRUE,(U22:$AZ22&lt;&gt;""),U22:$AZ22,_xlpm.Fundo,,1),
_xlpm.Xx,T$3, _xlpm.Yx,PRODUCT(SUM(_xlpm.Dx,-_xlpm.Cx),1/SUM(_xlpm.Bx,-_xlpm.Ax))*SUM(_xlpm.Xx,-_xlpm.Ax)+_xlpm.Cx,
_xlpm.Ay,_xlfn.XLOOKUP(TRUE,(T$4:T21&lt;&gt;""),$N$4:$N21,_xlpm.Fundo,,-1),
_xlpm.By,_xlfn.XLOOKUP(TRUE,(T23:T$47&lt;&gt;""),$N23:$N$47,_xlpm.Fundo,,1),
_xlpm.Cy,_xlfn.XLOOKUP(TRUE,(T$4:T21&lt;&gt;""),T$4:T21,_xlpm.Fundo,,-1),
_xlpm.Dy,_xlfn.XLOOKUP(TRUE,(T23:T$47&lt;&gt;""),T23:T$47,_xlpm.Fundo,,1),
_xlpm.Xy,$N22, _xlpm.Yy,PRODUCT(SUM(_xlpm.Dy,-_xlpm.Cy),1/SUM(_xlpm.By,-_xlpm.Ay))*SUM(_xlpm.Xy,-_xlpm.Ay)+_xlpm.Cy,
_xlfn.IFS(IFERROR(ISODD(_xlpm.Borda),FALSE),_xlpm.Yy,
       IFERROR(ISEVEN(_xlpm.Borda),     FALSE),_xlpm.Yx,
      TRUE,"")))</f>
        <v/>
      </c>
      <c r="U70" s="120" t="str" cm="1">
        <f t="array" ref="U70">IF(U22&lt;&gt;"",U22,
_xlfn.LET(_xlpm.Borda,
_xlfn.IFS(
AND(COUNT(_xlfn._xlws.FILTER($F$3:$F$15,$F$3:$F$15=U$51))&gt;=2,
    _xlfn.MAXIFS($G$3:$G$15,$F$3:$F$15,U$51)&gt;=$N70, _xlfn.MINIFS($G$3:$G$15,$F$3:$F$15,U$51)&lt;=$N70),1,
AND(COUNT(_xlfn._xlws.FILTER($G$3:$G$15,$G$3:$G$15=$N70))&gt;=2,
    _xlfn.MAXIFS($F$3:$F$15,$G$3:$G$15,$N70)&gt;=U$51, _xlfn.MINIFS($F$3:$F$15,$G$3:$G$15,$N70)&lt;=U$51),2,
OR(COUNT(_xlfn._xlws.FILTER($F$16:$F$23,($F$16:$F$23=U$51)*($G$16:$G$23=$N70)))=1,
        ISODD(COUNT(_xlfn._xlws.SORT(_xlfn._xlws.FILTER($G$16:$G$23,($F$16:$F$23=U$51)*($G$16:$G$23&lt;=$N70)))))),3,
OR(COUNT(_xlfn._xlws.FILTER($F$16:$F$23,($F$16:$F$23=U$51)*($G$16:$G$23=$N70)))=1,
        ISODD(COUNT(_xlfn._xlws.SORT(_xlfn._xlws.FILTER($F$16:$F$23,($G$16:$G$23=$N70)*($F$16:$F$23&lt;=U$51)))))),4),
_xlpm.Fundo,$L$8,
_xlpm.Ax,_xlfn.XLOOKUP(TRUE,($O22:T22&lt;&gt;""),$O$3:T$3,_xlpm.Fundo,,-1),
_xlpm.Bx,_xlfn.XLOOKUP(TRUE,(V22:$AZ22&lt;&gt;""),V$3:$AZ$3,_xlpm.Fundo,,1),
_xlpm.Cx,_xlfn.XLOOKUP(TRUE,($O22:T22&lt;&gt;""),$O22:T22,_xlpm.Fundo,,-1),
_xlpm.Dx,_xlfn.XLOOKUP(TRUE,(V22:$AZ22&lt;&gt;""),V22:$AZ22,_xlpm.Fundo,,1),
_xlpm.Xx,U$3, _xlpm.Yx,PRODUCT(SUM(_xlpm.Dx,-_xlpm.Cx),1/SUM(_xlpm.Bx,-_xlpm.Ax))*SUM(_xlpm.Xx,-_xlpm.Ax)+_xlpm.Cx,
_xlpm.Ay,_xlfn.XLOOKUP(TRUE,(U$4:U21&lt;&gt;""),$N$4:$N21,_xlpm.Fundo,,-1),
_xlpm.By,_xlfn.XLOOKUP(TRUE,(U23:U$47&lt;&gt;""),$N23:$N$47,_xlpm.Fundo,,1),
_xlpm.Cy,_xlfn.XLOOKUP(TRUE,(U$4:U21&lt;&gt;""),U$4:U21,_xlpm.Fundo,,-1),
_xlpm.Dy,_xlfn.XLOOKUP(TRUE,(U23:U$47&lt;&gt;""),U23:U$47,_xlpm.Fundo,,1),
_xlpm.Xy,$N22, _xlpm.Yy,PRODUCT(SUM(_xlpm.Dy,-_xlpm.Cy),1/SUM(_xlpm.By,-_xlpm.Ay))*SUM(_xlpm.Xy,-_xlpm.Ay)+_xlpm.Cy,
_xlfn.IFS(IFERROR(ISODD(_xlpm.Borda),FALSE),_xlpm.Yy,
       IFERROR(ISEVEN(_xlpm.Borda),     FALSE),_xlpm.Yx,
      TRUE,"")))</f>
        <v/>
      </c>
      <c r="V70" s="120" t="str" cm="1">
        <f t="array" ref="V70">IF(V22&lt;&gt;"",V22,
_xlfn.LET(_xlpm.Borda,
_xlfn.IFS(
AND(COUNT(_xlfn._xlws.FILTER($F$3:$F$15,$F$3:$F$15=V$51))&gt;=2,
    _xlfn.MAXIFS($G$3:$G$15,$F$3:$F$15,V$51)&gt;=$N70, _xlfn.MINIFS($G$3:$G$15,$F$3:$F$15,V$51)&lt;=$N70),1,
AND(COUNT(_xlfn._xlws.FILTER($G$3:$G$15,$G$3:$G$15=$N70))&gt;=2,
    _xlfn.MAXIFS($F$3:$F$15,$G$3:$G$15,$N70)&gt;=V$51, _xlfn.MINIFS($F$3:$F$15,$G$3:$G$15,$N70)&lt;=V$51),2,
OR(COUNT(_xlfn._xlws.FILTER($F$16:$F$23,($F$16:$F$23=V$51)*($G$16:$G$23=$N70)))=1,
        ISODD(COUNT(_xlfn._xlws.SORT(_xlfn._xlws.FILTER($G$16:$G$23,($F$16:$F$23=V$51)*($G$16:$G$23&lt;=$N70)))))),3,
OR(COUNT(_xlfn._xlws.FILTER($F$16:$F$23,($F$16:$F$23=V$51)*($G$16:$G$23=$N70)))=1,
        ISODD(COUNT(_xlfn._xlws.SORT(_xlfn._xlws.FILTER($F$16:$F$23,($G$16:$G$23=$N70)*($F$16:$F$23&lt;=V$51)))))),4),
_xlpm.Fundo,$L$8,
_xlpm.Ax,_xlfn.XLOOKUP(TRUE,($O22:U22&lt;&gt;""),$O$3:U$3,_xlpm.Fundo,,-1),
_xlpm.Bx,_xlfn.XLOOKUP(TRUE,(W22:$AZ22&lt;&gt;""),W$3:$AZ$3,_xlpm.Fundo,,1),
_xlpm.Cx,_xlfn.XLOOKUP(TRUE,($O22:U22&lt;&gt;""),$O22:U22,_xlpm.Fundo,,-1),
_xlpm.Dx,_xlfn.XLOOKUP(TRUE,(W22:$AZ22&lt;&gt;""),W22:$AZ22,_xlpm.Fundo,,1),
_xlpm.Xx,V$3, _xlpm.Yx,PRODUCT(SUM(_xlpm.Dx,-_xlpm.Cx),1/SUM(_xlpm.Bx,-_xlpm.Ax))*SUM(_xlpm.Xx,-_xlpm.Ax)+_xlpm.Cx,
_xlpm.Ay,_xlfn.XLOOKUP(TRUE,(V$4:V21&lt;&gt;""),$N$4:$N21,_xlpm.Fundo,,-1),
_xlpm.By,_xlfn.XLOOKUP(TRUE,(V23:V$47&lt;&gt;""),$N23:$N$47,_xlpm.Fundo,,1),
_xlpm.Cy,_xlfn.XLOOKUP(TRUE,(V$4:V21&lt;&gt;""),V$4:V21,_xlpm.Fundo,,-1),
_xlpm.Dy,_xlfn.XLOOKUP(TRUE,(V23:V$47&lt;&gt;""),V23:V$47,_xlpm.Fundo,,1),
_xlpm.Xy,$N22, _xlpm.Yy,PRODUCT(SUM(_xlpm.Dy,-_xlpm.Cy),1/SUM(_xlpm.By,-_xlpm.Ay))*SUM(_xlpm.Xy,-_xlpm.Ay)+_xlpm.Cy,
_xlfn.IFS(IFERROR(ISODD(_xlpm.Borda),FALSE),_xlpm.Yy,
       IFERROR(ISEVEN(_xlpm.Borda),     FALSE),_xlpm.Yx,
      TRUE,"")))</f>
        <v/>
      </c>
      <c r="W70" s="120" t="str" cm="1">
        <f t="array" ref="W70">IF(W22&lt;&gt;"",W22,
_xlfn.LET(_xlpm.Borda,
_xlfn.IFS(
AND(COUNT(_xlfn._xlws.FILTER($F$3:$F$15,$F$3:$F$15=W$51))&gt;=2,
    _xlfn.MAXIFS($G$3:$G$15,$F$3:$F$15,W$51)&gt;=$N70, _xlfn.MINIFS($G$3:$G$15,$F$3:$F$15,W$51)&lt;=$N70),1,
AND(COUNT(_xlfn._xlws.FILTER($G$3:$G$15,$G$3:$G$15=$N70))&gt;=2,
    _xlfn.MAXIFS($F$3:$F$15,$G$3:$G$15,$N70)&gt;=W$51, _xlfn.MINIFS($F$3:$F$15,$G$3:$G$15,$N70)&lt;=W$51),2,
OR(COUNT(_xlfn._xlws.FILTER($F$16:$F$23,($F$16:$F$23=W$51)*($G$16:$G$23=$N70)))=1,
        ISODD(COUNT(_xlfn._xlws.SORT(_xlfn._xlws.FILTER($G$16:$G$23,($F$16:$F$23=W$51)*($G$16:$G$23&lt;=$N70)))))),3,
OR(COUNT(_xlfn._xlws.FILTER($F$16:$F$23,($F$16:$F$23=W$51)*($G$16:$G$23=$N70)))=1,
        ISODD(COUNT(_xlfn._xlws.SORT(_xlfn._xlws.FILTER($F$16:$F$23,($G$16:$G$23=$N70)*($F$16:$F$23&lt;=W$51)))))),4),
_xlpm.Fundo,$L$8,
_xlpm.Ax,_xlfn.XLOOKUP(TRUE,($O22:V22&lt;&gt;""),$O$3:V$3,_xlpm.Fundo,,-1),
_xlpm.Bx,_xlfn.XLOOKUP(TRUE,(X22:$AZ22&lt;&gt;""),X$3:$AZ$3,_xlpm.Fundo,,1),
_xlpm.Cx,_xlfn.XLOOKUP(TRUE,($O22:V22&lt;&gt;""),$O22:V22,_xlpm.Fundo,,-1),
_xlpm.Dx,_xlfn.XLOOKUP(TRUE,(X22:$AZ22&lt;&gt;""),X22:$AZ22,_xlpm.Fundo,,1),
_xlpm.Xx,W$3, _xlpm.Yx,PRODUCT(SUM(_xlpm.Dx,-_xlpm.Cx),1/SUM(_xlpm.Bx,-_xlpm.Ax))*SUM(_xlpm.Xx,-_xlpm.Ax)+_xlpm.Cx,
_xlpm.Ay,_xlfn.XLOOKUP(TRUE,(W$4:W21&lt;&gt;""),$N$4:$N21,_xlpm.Fundo,,-1),
_xlpm.By,_xlfn.XLOOKUP(TRUE,(W23:W$47&lt;&gt;""),$N23:$N$47,_xlpm.Fundo,,1),
_xlpm.Cy,_xlfn.XLOOKUP(TRUE,(W$4:W21&lt;&gt;""),W$4:W21,_xlpm.Fundo,,-1),
_xlpm.Dy,_xlfn.XLOOKUP(TRUE,(W23:W$47&lt;&gt;""),W23:W$47,_xlpm.Fundo,,1),
_xlpm.Xy,$N22, _xlpm.Yy,PRODUCT(SUM(_xlpm.Dy,-_xlpm.Cy),1/SUM(_xlpm.By,-_xlpm.Ay))*SUM(_xlpm.Xy,-_xlpm.Ay)+_xlpm.Cy,
_xlfn.IFS(IFERROR(ISODD(_xlpm.Borda),FALSE),_xlpm.Yy,
       IFERROR(ISEVEN(_xlpm.Borda),     FALSE),_xlpm.Yx,
      TRUE,"")))</f>
        <v/>
      </c>
      <c r="X70" s="120" t="str" cm="1">
        <f t="array" ref="X70">IF(X22&lt;&gt;"",X22,
_xlfn.LET(_xlpm.Borda,
_xlfn.IFS(
AND(COUNT(_xlfn._xlws.FILTER($F$3:$F$15,$F$3:$F$15=X$51))&gt;=2,
    _xlfn.MAXIFS($G$3:$G$15,$F$3:$F$15,X$51)&gt;=$N70, _xlfn.MINIFS($G$3:$G$15,$F$3:$F$15,X$51)&lt;=$N70),1,
AND(COUNT(_xlfn._xlws.FILTER($G$3:$G$15,$G$3:$G$15=$N70))&gt;=2,
    _xlfn.MAXIFS($F$3:$F$15,$G$3:$G$15,$N70)&gt;=X$51, _xlfn.MINIFS($F$3:$F$15,$G$3:$G$15,$N70)&lt;=X$51),2,
OR(COUNT(_xlfn._xlws.FILTER($F$16:$F$23,($F$16:$F$23=X$51)*($G$16:$G$23=$N70)))=1,
        ISODD(COUNT(_xlfn._xlws.SORT(_xlfn._xlws.FILTER($G$16:$G$23,($F$16:$F$23=X$51)*($G$16:$G$23&lt;=$N70)))))),3,
OR(COUNT(_xlfn._xlws.FILTER($F$16:$F$23,($F$16:$F$23=X$51)*($G$16:$G$23=$N70)))=1,
        ISODD(COUNT(_xlfn._xlws.SORT(_xlfn._xlws.FILTER($F$16:$F$23,($G$16:$G$23=$N70)*($F$16:$F$23&lt;=X$51)))))),4),
_xlpm.Fundo,$L$8,
_xlpm.Ax,_xlfn.XLOOKUP(TRUE,($O22:W22&lt;&gt;""),$O$3:W$3,_xlpm.Fundo,,-1),
_xlpm.Bx,_xlfn.XLOOKUP(TRUE,(Y22:$AZ22&lt;&gt;""),Y$3:$AZ$3,_xlpm.Fundo,,1),
_xlpm.Cx,_xlfn.XLOOKUP(TRUE,($O22:W22&lt;&gt;""),$O22:W22,_xlpm.Fundo,,-1),
_xlpm.Dx,_xlfn.XLOOKUP(TRUE,(Y22:$AZ22&lt;&gt;""),Y22:$AZ22,_xlpm.Fundo,,1),
_xlpm.Xx,X$3, _xlpm.Yx,PRODUCT(SUM(_xlpm.Dx,-_xlpm.Cx),1/SUM(_xlpm.Bx,-_xlpm.Ax))*SUM(_xlpm.Xx,-_xlpm.Ax)+_xlpm.Cx,
_xlpm.Ay,_xlfn.XLOOKUP(TRUE,(X$4:X21&lt;&gt;""),$N$4:$N21,_xlpm.Fundo,,-1),
_xlpm.By,_xlfn.XLOOKUP(TRUE,(X23:X$47&lt;&gt;""),$N23:$N$47,_xlpm.Fundo,,1),
_xlpm.Cy,_xlfn.XLOOKUP(TRUE,(X$4:X21&lt;&gt;""),X$4:X21,_xlpm.Fundo,,-1),
_xlpm.Dy,_xlfn.XLOOKUP(TRUE,(X23:X$47&lt;&gt;""),X23:X$47,_xlpm.Fundo,,1),
_xlpm.Xy,$N22, _xlpm.Yy,PRODUCT(SUM(_xlpm.Dy,-_xlpm.Cy),1/SUM(_xlpm.By,-_xlpm.Ay))*SUM(_xlpm.Xy,-_xlpm.Ay)+_xlpm.Cy,
_xlfn.IFS(IFERROR(ISODD(_xlpm.Borda),FALSE),_xlpm.Yy,
       IFERROR(ISEVEN(_xlpm.Borda),     FALSE),_xlpm.Yx,
      TRUE,"")))</f>
        <v/>
      </c>
      <c r="Y70" s="120" t="str" cm="1">
        <f t="array" ref="Y70">IF(Y22&lt;&gt;"",Y22,
_xlfn.LET(_xlpm.Borda,
_xlfn.IFS(
AND(COUNT(_xlfn._xlws.FILTER($F$3:$F$15,$F$3:$F$15=Y$51))&gt;=2,
    _xlfn.MAXIFS($G$3:$G$15,$F$3:$F$15,Y$51)&gt;=$N70, _xlfn.MINIFS($G$3:$G$15,$F$3:$F$15,Y$51)&lt;=$N70),1,
AND(COUNT(_xlfn._xlws.FILTER($G$3:$G$15,$G$3:$G$15=$N70))&gt;=2,
    _xlfn.MAXIFS($F$3:$F$15,$G$3:$G$15,$N70)&gt;=Y$51, _xlfn.MINIFS($F$3:$F$15,$G$3:$G$15,$N70)&lt;=Y$51),2,
OR(COUNT(_xlfn._xlws.FILTER($F$16:$F$23,($F$16:$F$23=Y$51)*($G$16:$G$23=$N70)))=1,
        ISODD(COUNT(_xlfn._xlws.SORT(_xlfn._xlws.FILTER($G$16:$G$23,($F$16:$F$23=Y$51)*($G$16:$G$23&lt;=$N70)))))),3,
OR(COUNT(_xlfn._xlws.FILTER($F$16:$F$23,($F$16:$F$23=Y$51)*($G$16:$G$23=$N70)))=1,
        ISODD(COUNT(_xlfn._xlws.SORT(_xlfn._xlws.FILTER($F$16:$F$23,($G$16:$G$23=$N70)*($F$16:$F$23&lt;=Y$51)))))),4),
_xlpm.Fundo,$L$8,
_xlpm.Ax,_xlfn.XLOOKUP(TRUE,($O22:X22&lt;&gt;""),$O$3:X$3,_xlpm.Fundo,,-1),
_xlpm.Bx,_xlfn.XLOOKUP(TRUE,(Z22:$AZ22&lt;&gt;""),Z$3:$AZ$3,_xlpm.Fundo,,1),
_xlpm.Cx,_xlfn.XLOOKUP(TRUE,($O22:X22&lt;&gt;""),$O22:X22,_xlpm.Fundo,,-1),
_xlpm.Dx,_xlfn.XLOOKUP(TRUE,(Z22:$AZ22&lt;&gt;""),Z22:$AZ22,_xlpm.Fundo,,1),
_xlpm.Xx,Y$3, _xlpm.Yx,PRODUCT(SUM(_xlpm.Dx,-_xlpm.Cx),1/SUM(_xlpm.Bx,-_xlpm.Ax))*SUM(_xlpm.Xx,-_xlpm.Ax)+_xlpm.Cx,
_xlpm.Ay,_xlfn.XLOOKUP(TRUE,(Y$4:Y21&lt;&gt;""),$N$4:$N21,_xlpm.Fundo,,-1),
_xlpm.By,_xlfn.XLOOKUP(TRUE,(Y23:Y$47&lt;&gt;""),$N23:$N$47,_xlpm.Fundo,,1),
_xlpm.Cy,_xlfn.XLOOKUP(TRUE,(Y$4:Y21&lt;&gt;""),Y$4:Y21,_xlpm.Fundo,,-1),
_xlpm.Dy,_xlfn.XLOOKUP(TRUE,(Y23:Y$47&lt;&gt;""),Y23:Y$47,_xlpm.Fundo,,1),
_xlpm.Xy,$N22, _xlpm.Yy,PRODUCT(SUM(_xlpm.Dy,-_xlpm.Cy),1/SUM(_xlpm.By,-_xlpm.Ay))*SUM(_xlpm.Xy,-_xlpm.Ay)+_xlpm.Cy,
_xlfn.IFS(IFERROR(ISODD(_xlpm.Borda),FALSE),_xlpm.Yy,
       IFERROR(ISEVEN(_xlpm.Borda),     FALSE),_xlpm.Yx,
      TRUE,"")))</f>
        <v/>
      </c>
      <c r="Z70" s="120" t="str" cm="1">
        <f t="array" ref="Z70">IF(Z22&lt;&gt;"",Z22,
_xlfn.LET(_xlpm.Borda,
_xlfn.IFS(
AND(COUNT(_xlfn._xlws.FILTER($F$3:$F$15,$F$3:$F$15=Z$51))&gt;=2,
    _xlfn.MAXIFS($G$3:$G$15,$F$3:$F$15,Z$51)&gt;=$N70, _xlfn.MINIFS($G$3:$G$15,$F$3:$F$15,Z$51)&lt;=$N70),1,
AND(COUNT(_xlfn._xlws.FILTER($G$3:$G$15,$G$3:$G$15=$N70))&gt;=2,
    _xlfn.MAXIFS($F$3:$F$15,$G$3:$G$15,$N70)&gt;=Z$51, _xlfn.MINIFS($F$3:$F$15,$G$3:$G$15,$N70)&lt;=Z$51),2,
OR(COUNT(_xlfn._xlws.FILTER($F$16:$F$23,($F$16:$F$23=Z$51)*($G$16:$G$23=$N70)))=1,
        ISODD(COUNT(_xlfn._xlws.SORT(_xlfn._xlws.FILTER($G$16:$G$23,($F$16:$F$23=Z$51)*($G$16:$G$23&lt;=$N70)))))),3,
OR(COUNT(_xlfn._xlws.FILTER($F$16:$F$23,($F$16:$F$23=Z$51)*($G$16:$G$23=$N70)))=1,
        ISODD(COUNT(_xlfn._xlws.SORT(_xlfn._xlws.FILTER($F$16:$F$23,($G$16:$G$23=$N70)*($F$16:$F$23&lt;=Z$51)))))),4),
_xlpm.Fundo,$L$8,
_xlpm.Ax,_xlfn.XLOOKUP(TRUE,($O22:Y22&lt;&gt;""),$O$3:Y$3,_xlpm.Fundo,,-1),
_xlpm.Bx,_xlfn.XLOOKUP(TRUE,(AA22:$AZ22&lt;&gt;""),AA$3:$AZ$3,_xlpm.Fundo,,1),
_xlpm.Cx,_xlfn.XLOOKUP(TRUE,($O22:Y22&lt;&gt;""),$O22:Y22,_xlpm.Fundo,,-1),
_xlpm.Dx,_xlfn.XLOOKUP(TRUE,(AA22:$AZ22&lt;&gt;""),AA22:$AZ22,_xlpm.Fundo,,1),
_xlpm.Xx,Z$3, _xlpm.Yx,PRODUCT(SUM(_xlpm.Dx,-_xlpm.Cx),1/SUM(_xlpm.Bx,-_xlpm.Ax))*SUM(_xlpm.Xx,-_xlpm.Ax)+_xlpm.Cx,
_xlpm.Ay,_xlfn.XLOOKUP(TRUE,(Z$4:Z21&lt;&gt;""),$N$4:$N21,_xlpm.Fundo,,-1),
_xlpm.By,_xlfn.XLOOKUP(TRUE,(Z23:Z$47&lt;&gt;""),$N23:$N$47,_xlpm.Fundo,,1),
_xlpm.Cy,_xlfn.XLOOKUP(TRUE,(Z$4:Z21&lt;&gt;""),Z$4:Z21,_xlpm.Fundo,,-1),
_xlpm.Dy,_xlfn.XLOOKUP(TRUE,(Z23:Z$47&lt;&gt;""),Z23:Z$47,_xlpm.Fundo,,1),
_xlpm.Xy,$N22, _xlpm.Yy,PRODUCT(SUM(_xlpm.Dy,-_xlpm.Cy),1/SUM(_xlpm.By,-_xlpm.Ay))*SUM(_xlpm.Xy,-_xlpm.Ay)+_xlpm.Cy,
_xlfn.IFS(IFERROR(ISODD(_xlpm.Borda),FALSE),_xlpm.Yy,
       IFERROR(ISEVEN(_xlpm.Borda),     FALSE),_xlpm.Yx,
      TRUE,"")))</f>
        <v/>
      </c>
      <c r="AA70" s="120" t="str" cm="1">
        <f t="array" ref="AA70">IF(AA22&lt;&gt;"",AA22,
_xlfn.LET(_xlpm.Borda,
_xlfn.IFS(
AND(COUNT(_xlfn._xlws.FILTER($F$3:$F$15,$F$3:$F$15=AA$51))&gt;=2,
    _xlfn.MAXIFS($G$3:$G$15,$F$3:$F$15,AA$51)&gt;=$N70, _xlfn.MINIFS($G$3:$G$15,$F$3:$F$15,AA$51)&lt;=$N70),1,
AND(COUNT(_xlfn._xlws.FILTER($G$3:$G$15,$G$3:$G$15=$N70))&gt;=2,
    _xlfn.MAXIFS($F$3:$F$15,$G$3:$G$15,$N70)&gt;=AA$51, _xlfn.MINIFS($F$3:$F$15,$G$3:$G$15,$N70)&lt;=AA$51),2,
OR(COUNT(_xlfn._xlws.FILTER($F$16:$F$23,($F$16:$F$23=AA$51)*($G$16:$G$23=$N70)))=1,
        ISODD(COUNT(_xlfn._xlws.SORT(_xlfn._xlws.FILTER($G$16:$G$23,($F$16:$F$23=AA$51)*($G$16:$G$23&lt;=$N70)))))),3,
OR(COUNT(_xlfn._xlws.FILTER($F$16:$F$23,($F$16:$F$23=AA$51)*($G$16:$G$23=$N70)))=1,
        ISODD(COUNT(_xlfn._xlws.SORT(_xlfn._xlws.FILTER($F$16:$F$23,($G$16:$G$23=$N70)*($F$16:$F$23&lt;=AA$51)))))),4),
_xlpm.Fundo,$L$8,
_xlpm.Ax,_xlfn.XLOOKUP(TRUE,($O22:Z22&lt;&gt;""),$O$3:Z$3,_xlpm.Fundo,,-1),
_xlpm.Bx,_xlfn.XLOOKUP(TRUE,(AB22:$AZ22&lt;&gt;""),AB$3:$AZ$3,_xlpm.Fundo,,1),
_xlpm.Cx,_xlfn.XLOOKUP(TRUE,($O22:Z22&lt;&gt;""),$O22:Z22,_xlpm.Fundo,,-1),
_xlpm.Dx,_xlfn.XLOOKUP(TRUE,(AB22:$AZ22&lt;&gt;""),AB22:$AZ22,_xlpm.Fundo,,1),
_xlpm.Xx,AA$3, _xlpm.Yx,PRODUCT(SUM(_xlpm.Dx,-_xlpm.Cx),1/SUM(_xlpm.Bx,-_xlpm.Ax))*SUM(_xlpm.Xx,-_xlpm.Ax)+_xlpm.Cx,
_xlpm.Ay,_xlfn.XLOOKUP(TRUE,(AA$4:AA21&lt;&gt;""),$N$4:$N21,_xlpm.Fundo,,-1),
_xlpm.By,_xlfn.XLOOKUP(TRUE,(AA23:AA$47&lt;&gt;""),$N23:$N$47,_xlpm.Fundo,,1),
_xlpm.Cy,_xlfn.XLOOKUP(TRUE,(AA$4:AA21&lt;&gt;""),AA$4:AA21,_xlpm.Fundo,,-1),
_xlpm.Dy,_xlfn.XLOOKUP(TRUE,(AA23:AA$47&lt;&gt;""),AA23:AA$47,_xlpm.Fundo,,1),
_xlpm.Xy,$N22, _xlpm.Yy,PRODUCT(SUM(_xlpm.Dy,-_xlpm.Cy),1/SUM(_xlpm.By,-_xlpm.Ay))*SUM(_xlpm.Xy,-_xlpm.Ay)+_xlpm.Cy,
_xlfn.IFS(IFERROR(ISODD(_xlpm.Borda),FALSE),_xlpm.Yy,
       IFERROR(ISEVEN(_xlpm.Borda),     FALSE),_xlpm.Yx,
      TRUE,"")))</f>
        <v/>
      </c>
      <c r="AB70" s="120" t="str" cm="1">
        <f t="array" ref="AB70">IF(AB22&lt;&gt;"",AB22,
_xlfn.LET(_xlpm.Borda,
_xlfn.IFS(
AND(COUNT(_xlfn._xlws.FILTER($F$3:$F$15,$F$3:$F$15=AB$51))&gt;=2,
    _xlfn.MAXIFS($G$3:$G$15,$F$3:$F$15,AB$51)&gt;=$N70, _xlfn.MINIFS($G$3:$G$15,$F$3:$F$15,AB$51)&lt;=$N70),1,
AND(COUNT(_xlfn._xlws.FILTER($G$3:$G$15,$G$3:$G$15=$N70))&gt;=2,
    _xlfn.MAXIFS($F$3:$F$15,$G$3:$G$15,$N70)&gt;=AB$51, _xlfn.MINIFS($F$3:$F$15,$G$3:$G$15,$N70)&lt;=AB$51),2,
OR(COUNT(_xlfn._xlws.FILTER($F$16:$F$23,($F$16:$F$23=AB$51)*($G$16:$G$23=$N70)))=1,
        ISODD(COUNT(_xlfn._xlws.SORT(_xlfn._xlws.FILTER($G$16:$G$23,($F$16:$F$23=AB$51)*($G$16:$G$23&lt;=$N70)))))),3,
OR(COUNT(_xlfn._xlws.FILTER($F$16:$F$23,($F$16:$F$23=AB$51)*($G$16:$G$23=$N70)))=1,
        ISODD(COUNT(_xlfn._xlws.SORT(_xlfn._xlws.FILTER($F$16:$F$23,($G$16:$G$23=$N70)*($F$16:$F$23&lt;=AB$51)))))),4),
_xlpm.Fundo,$L$8,
_xlpm.Ax,_xlfn.XLOOKUP(TRUE,($O22:AA22&lt;&gt;""),$O$3:AA$3,_xlpm.Fundo,,-1),
_xlpm.Bx,_xlfn.XLOOKUP(TRUE,(AC22:$AZ22&lt;&gt;""),AC$3:$AZ$3,_xlpm.Fundo,,1),
_xlpm.Cx,_xlfn.XLOOKUP(TRUE,($O22:AA22&lt;&gt;""),$O22:AA22,_xlpm.Fundo,,-1),
_xlpm.Dx,_xlfn.XLOOKUP(TRUE,(AC22:$AZ22&lt;&gt;""),AC22:$AZ22,_xlpm.Fundo,,1),
_xlpm.Xx,AB$3, _xlpm.Yx,PRODUCT(SUM(_xlpm.Dx,-_xlpm.Cx),1/SUM(_xlpm.Bx,-_xlpm.Ax))*SUM(_xlpm.Xx,-_xlpm.Ax)+_xlpm.Cx,
_xlpm.Ay,_xlfn.XLOOKUP(TRUE,(AB$4:AB21&lt;&gt;""),$N$4:$N21,_xlpm.Fundo,,-1),
_xlpm.By,_xlfn.XLOOKUP(TRUE,(AB23:AB$47&lt;&gt;""),$N23:$N$47,_xlpm.Fundo,,1),
_xlpm.Cy,_xlfn.XLOOKUP(TRUE,(AB$4:AB21&lt;&gt;""),AB$4:AB21,_xlpm.Fundo,,-1),
_xlpm.Dy,_xlfn.XLOOKUP(TRUE,(AB23:AB$47&lt;&gt;""),AB23:AB$47,_xlpm.Fundo,,1),
_xlpm.Xy,$N22, _xlpm.Yy,PRODUCT(SUM(_xlpm.Dy,-_xlpm.Cy),1/SUM(_xlpm.By,-_xlpm.Ay))*SUM(_xlpm.Xy,-_xlpm.Ay)+_xlpm.Cy,
_xlfn.IFS(IFERROR(ISODD(_xlpm.Borda),FALSE),_xlpm.Yy,
       IFERROR(ISEVEN(_xlpm.Borda),     FALSE),_xlpm.Yx,
      TRUE,"")))</f>
        <v/>
      </c>
      <c r="AC70" s="120" t="str" cm="1">
        <f t="array" ref="AC70">IF(AC22&lt;&gt;"",AC22,
_xlfn.LET(_xlpm.Borda,
_xlfn.IFS(
AND(COUNT(_xlfn._xlws.FILTER($F$3:$F$15,$F$3:$F$15=AC$51))&gt;=2,
    _xlfn.MAXIFS($G$3:$G$15,$F$3:$F$15,AC$51)&gt;=$N70, _xlfn.MINIFS($G$3:$G$15,$F$3:$F$15,AC$51)&lt;=$N70),1,
AND(COUNT(_xlfn._xlws.FILTER($G$3:$G$15,$G$3:$G$15=$N70))&gt;=2,
    _xlfn.MAXIFS($F$3:$F$15,$G$3:$G$15,$N70)&gt;=AC$51, _xlfn.MINIFS($F$3:$F$15,$G$3:$G$15,$N70)&lt;=AC$51),2,
OR(COUNT(_xlfn._xlws.FILTER($F$16:$F$23,($F$16:$F$23=AC$51)*($G$16:$G$23=$N70)))=1,
        ISODD(COUNT(_xlfn._xlws.SORT(_xlfn._xlws.FILTER($G$16:$G$23,($F$16:$F$23=AC$51)*($G$16:$G$23&lt;=$N70)))))),3,
OR(COUNT(_xlfn._xlws.FILTER($F$16:$F$23,($F$16:$F$23=AC$51)*($G$16:$G$23=$N70)))=1,
        ISODD(COUNT(_xlfn._xlws.SORT(_xlfn._xlws.FILTER($F$16:$F$23,($G$16:$G$23=$N70)*($F$16:$F$23&lt;=AC$51)))))),4),
_xlpm.Fundo,$L$8,
_xlpm.Ax,_xlfn.XLOOKUP(TRUE,($O22:AB22&lt;&gt;""),$O$3:AB$3,_xlpm.Fundo,,-1),
_xlpm.Bx,_xlfn.XLOOKUP(TRUE,(AD22:$AZ22&lt;&gt;""),AD$3:$AZ$3,_xlpm.Fundo,,1),
_xlpm.Cx,_xlfn.XLOOKUP(TRUE,($O22:AB22&lt;&gt;""),$O22:AB22,_xlpm.Fundo,,-1),
_xlpm.Dx,_xlfn.XLOOKUP(TRUE,(AD22:$AZ22&lt;&gt;""),AD22:$AZ22,_xlpm.Fundo,,1),
_xlpm.Xx,AC$3, _xlpm.Yx,PRODUCT(SUM(_xlpm.Dx,-_xlpm.Cx),1/SUM(_xlpm.Bx,-_xlpm.Ax))*SUM(_xlpm.Xx,-_xlpm.Ax)+_xlpm.Cx,
_xlpm.Ay,_xlfn.XLOOKUP(TRUE,(AC$4:AC21&lt;&gt;""),$N$4:$N21,_xlpm.Fundo,,-1),
_xlpm.By,_xlfn.XLOOKUP(TRUE,(AC23:AC$47&lt;&gt;""),$N23:$N$47,_xlpm.Fundo,,1),
_xlpm.Cy,_xlfn.XLOOKUP(TRUE,(AC$4:AC21&lt;&gt;""),AC$4:AC21,_xlpm.Fundo,,-1),
_xlpm.Dy,_xlfn.XLOOKUP(TRUE,(AC23:AC$47&lt;&gt;""),AC23:AC$47,_xlpm.Fundo,,1),
_xlpm.Xy,$N22, _xlpm.Yy,PRODUCT(SUM(_xlpm.Dy,-_xlpm.Cy),1/SUM(_xlpm.By,-_xlpm.Ay))*SUM(_xlpm.Xy,-_xlpm.Ay)+_xlpm.Cy,
_xlfn.IFS(IFERROR(ISODD(_xlpm.Borda),FALSE),_xlpm.Yy,
       IFERROR(ISEVEN(_xlpm.Borda),     FALSE),_xlpm.Yx,
      TRUE,"")))</f>
        <v/>
      </c>
      <c r="AD70" s="120" t="str" cm="1">
        <f t="array" ref="AD70">IF(AD22&lt;&gt;"",AD22,
_xlfn.LET(_xlpm.Borda,
_xlfn.IFS(
AND(COUNT(_xlfn._xlws.FILTER($F$3:$F$15,$F$3:$F$15=AD$51))&gt;=2,
    _xlfn.MAXIFS($G$3:$G$15,$F$3:$F$15,AD$51)&gt;=$N70, _xlfn.MINIFS($G$3:$G$15,$F$3:$F$15,AD$51)&lt;=$N70),1,
AND(COUNT(_xlfn._xlws.FILTER($G$3:$G$15,$G$3:$G$15=$N70))&gt;=2,
    _xlfn.MAXIFS($F$3:$F$15,$G$3:$G$15,$N70)&gt;=AD$51, _xlfn.MINIFS($F$3:$F$15,$G$3:$G$15,$N70)&lt;=AD$51),2,
OR(COUNT(_xlfn._xlws.FILTER($F$16:$F$23,($F$16:$F$23=AD$51)*($G$16:$G$23=$N70)))=1,
        ISODD(COUNT(_xlfn._xlws.SORT(_xlfn._xlws.FILTER($G$16:$G$23,($F$16:$F$23=AD$51)*($G$16:$G$23&lt;=$N70)))))),3,
OR(COUNT(_xlfn._xlws.FILTER($F$16:$F$23,($F$16:$F$23=AD$51)*($G$16:$G$23=$N70)))=1,
        ISODD(COUNT(_xlfn._xlws.SORT(_xlfn._xlws.FILTER($F$16:$F$23,($G$16:$G$23=$N70)*($F$16:$F$23&lt;=AD$51)))))),4),
_xlpm.Fundo,$L$8,
_xlpm.Ax,_xlfn.XLOOKUP(TRUE,($O22:AC22&lt;&gt;""),$O$3:AC$3,_xlpm.Fundo,,-1),
_xlpm.Bx,_xlfn.XLOOKUP(TRUE,(AE22:$AZ22&lt;&gt;""),AE$3:$AZ$3,_xlpm.Fundo,,1),
_xlpm.Cx,_xlfn.XLOOKUP(TRUE,($O22:AC22&lt;&gt;""),$O22:AC22,_xlpm.Fundo,,-1),
_xlpm.Dx,_xlfn.XLOOKUP(TRUE,(AE22:$AZ22&lt;&gt;""),AE22:$AZ22,_xlpm.Fundo,,1),
_xlpm.Xx,AD$3, _xlpm.Yx,PRODUCT(SUM(_xlpm.Dx,-_xlpm.Cx),1/SUM(_xlpm.Bx,-_xlpm.Ax))*SUM(_xlpm.Xx,-_xlpm.Ax)+_xlpm.Cx,
_xlpm.Ay,_xlfn.XLOOKUP(TRUE,(AD$4:AD21&lt;&gt;""),$N$4:$N21,_xlpm.Fundo,,-1),
_xlpm.By,_xlfn.XLOOKUP(TRUE,(AD23:AD$47&lt;&gt;""),$N23:$N$47,_xlpm.Fundo,,1),
_xlpm.Cy,_xlfn.XLOOKUP(TRUE,(AD$4:AD21&lt;&gt;""),AD$4:AD21,_xlpm.Fundo,,-1),
_xlpm.Dy,_xlfn.XLOOKUP(TRUE,(AD23:AD$47&lt;&gt;""),AD23:AD$47,_xlpm.Fundo,,1),
_xlpm.Xy,$N22, _xlpm.Yy,PRODUCT(SUM(_xlpm.Dy,-_xlpm.Cy),1/SUM(_xlpm.By,-_xlpm.Ay))*SUM(_xlpm.Xy,-_xlpm.Ay)+_xlpm.Cy,
_xlfn.IFS(IFERROR(ISODD(_xlpm.Borda),FALSE),_xlpm.Yy,
       IFERROR(ISEVEN(_xlpm.Borda),     FALSE),_xlpm.Yx,
      TRUE,"")))</f>
        <v/>
      </c>
      <c r="AE70" s="120" t="str" cm="1">
        <f t="array" ref="AE70">IF(AE22&lt;&gt;"",AE22,
_xlfn.LET(_xlpm.Borda,
_xlfn.IFS(
AND(COUNT(_xlfn._xlws.FILTER($F$3:$F$15,$F$3:$F$15=AE$51))&gt;=2,
    _xlfn.MAXIFS($G$3:$G$15,$F$3:$F$15,AE$51)&gt;=$N70, _xlfn.MINIFS($G$3:$G$15,$F$3:$F$15,AE$51)&lt;=$N70),1,
AND(COUNT(_xlfn._xlws.FILTER($G$3:$G$15,$G$3:$G$15=$N70))&gt;=2,
    _xlfn.MAXIFS($F$3:$F$15,$G$3:$G$15,$N70)&gt;=AE$51, _xlfn.MINIFS($F$3:$F$15,$G$3:$G$15,$N70)&lt;=AE$51),2,
OR(COUNT(_xlfn._xlws.FILTER($F$16:$F$23,($F$16:$F$23=AE$51)*($G$16:$G$23=$N70)))=1,
        ISODD(COUNT(_xlfn._xlws.SORT(_xlfn._xlws.FILTER($G$16:$G$23,($F$16:$F$23=AE$51)*($G$16:$G$23&lt;=$N70)))))),3,
OR(COUNT(_xlfn._xlws.FILTER($F$16:$F$23,($F$16:$F$23=AE$51)*($G$16:$G$23=$N70)))=1,
        ISODD(COUNT(_xlfn._xlws.SORT(_xlfn._xlws.FILTER($F$16:$F$23,($G$16:$G$23=$N70)*($F$16:$F$23&lt;=AE$51)))))),4),
_xlpm.Fundo,$L$8,
_xlpm.Ax,_xlfn.XLOOKUP(TRUE,($O22:AD22&lt;&gt;""),$O$3:AD$3,_xlpm.Fundo,,-1),
_xlpm.Bx,_xlfn.XLOOKUP(TRUE,(AF22:$AZ22&lt;&gt;""),AF$3:$AZ$3,_xlpm.Fundo,,1),
_xlpm.Cx,_xlfn.XLOOKUP(TRUE,($O22:AD22&lt;&gt;""),$O22:AD22,_xlpm.Fundo,,-1),
_xlpm.Dx,_xlfn.XLOOKUP(TRUE,(AF22:$AZ22&lt;&gt;""),AF22:$AZ22,_xlpm.Fundo,,1),
_xlpm.Xx,AE$3, _xlpm.Yx,PRODUCT(SUM(_xlpm.Dx,-_xlpm.Cx),1/SUM(_xlpm.Bx,-_xlpm.Ax))*SUM(_xlpm.Xx,-_xlpm.Ax)+_xlpm.Cx,
_xlpm.Ay,_xlfn.XLOOKUP(TRUE,(AE$4:AE21&lt;&gt;""),$N$4:$N21,_xlpm.Fundo,,-1),
_xlpm.By,_xlfn.XLOOKUP(TRUE,(AE23:AE$47&lt;&gt;""),$N23:$N$47,_xlpm.Fundo,,1),
_xlpm.Cy,_xlfn.XLOOKUP(TRUE,(AE$4:AE21&lt;&gt;""),AE$4:AE21,_xlpm.Fundo,,-1),
_xlpm.Dy,_xlfn.XLOOKUP(TRUE,(AE23:AE$47&lt;&gt;""),AE23:AE$47,_xlpm.Fundo,,1),
_xlpm.Xy,$N22, _xlpm.Yy,PRODUCT(SUM(_xlpm.Dy,-_xlpm.Cy),1/SUM(_xlpm.By,-_xlpm.Ay))*SUM(_xlpm.Xy,-_xlpm.Ay)+_xlpm.Cy,
_xlfn.IFS(IFERROR(ISODD(_xlpm.Borda),FALSE),_xlpm.Yy,
       IFERROR(ISEVEN(_xlpm.Borda),     FALSE),_xlpm.Yx,
      TRUE,"")))</f>
        <v/>
      </c>
      <c r="AF70" s="120" t="str" cm="1">
        <f t="array" ref="AF70">IF(AF22&lt;&gt;"",AF22,
_xlfn.LET(_xlpm.Borda,
_xlfn.IFS(
AND(COUNT(_xlfn._xlws.FILTER($F$3:$F$15,$F$3:$F$15=AF$51))&gt;=2,
    _xlfn.MAXIFS($G$3:$G$15,$F$3:$F$15,AF$51)&gt;=$N70, _xlfn.MINIFS($G$3:$G$15,$F$3:$F$15,AF$51)&lt;=$N70),1,
AND(COUNT(_xlfn._xlws.FILTER($G$3:$G$15,$G$3:$G$15=$N70))&gt;=2,
    _xlfn.MAXIFS($F$3:$F$15,$G$3:$G$15,$N70)&gt;=AF$51, _xlfn.MINIFS($F$3:$F$15,$G$3:$G$15,$N70)&lt;=AF$51),2,
OR(COUNT(_xlfn._xlws.FILTER($F$16:$F$23,($F$16:$F$23=AF$51)*($G$16:$G$23=$N70)))=1,
        ISODD(COUNT(_xlfn._xlws.SORT(_xlfn._xlws.FILTER($G$16:$G$23,($F$16:$F$23=AF$51)*($G$16:$G$23&lt;=$N70)))))),3,
OR(COUNT(_xlfn._xlws.FILTER($F$16:$F$23,($F$16:$F$23=AF$51)*($G$16:$G$23=$N70)))=1,
        ISODD(COUNT(_xlfn._xlws.SORT(_xlfn._xlws.FILTER($F$16:$F$23,($G$16:$G$23=$N70)*($F$16:$F$23&lt;=AF$51)))))),4),
_xlpm.Fundo,$L$8,
_xlpm.Ax,_xlfn.XLOOKUP(TRUE,($O22:AE22&lt;&gt;""),$O$3:AE$3,_xlpm.Fundo,,-1),
_xlpm.Bx,_xlfn.XLOOKUP(TRUE,(AG22:$AZ22&lt;&gt;""),AG$3:$AZ$3,_xlpm.Fundo,,1),
_xlpm.Cx,_xlfn.XLOOKUP(TRUE,($O22:AE22&lt;&gt;""),$O22:AE22,_xlpm.Fundo,,-1),
_xlpm.Dx,_xlfn.XLOOKUP(TRUE,(AG22:$AZ22&lt;&gt;""),AG22:$AZ22,_xlpm.Fundo,,1),
_xlpm.Xx,AF$3, _xlpm.Yx,PRODUCT(SUM(_xlpm.Dx,-_xlpm.Cx),1/SUM(_xlpm.Bx,-_xlpm.Ax))*SUM(_xlpm.Xx,-_xlpm.Ax)+_xlpm.Cx,
_xlpm.Ay,_xlfn.XLOOKUP(TRUE,(AF$4:AF21&lt;&gt;""),$N$4:$N21,_xlpm.Fundo,,-1),
_xlpm.By,_xlfn.XLOOKUP(TRUE,(AF23:AF$47&lt;&gt;""),$N23:$N$47,_xlpm.Fundo,,1),
_xlpm.Cy,_xlfn.XLOOKUP(TRUE,(AF$4:AF21&lt;&gt;""),AF$4:AF21,_xlpm.Fundo,,-1),
_xlpm.Dy,_xlfn.XLOOKUP(TRUE,(AF23:AF$47&lt;&gt;""),AF23:AF$47,_xlpm.Fundo,,1),
_xlpm.Xy,$N22, _xlpm.Yy,PRODUCT(SUM(_xlpm.Dy,-_xlpm.Cy),1/SUM(_xlpm.By,-_xlpm.Ay))*SUM(_xlpm.Xy,-_xlpm.Ay)+_xlpm.Cy,
_xlfn.IFS(IFERROR(ISODD(_xlpm.Borda),FALSE),_xlpm.Yy,
       IFERROR(ISEVEN(_xlpm.Borda),     FALSE),_xlpm.Yx,
      TRUE,"")))</f>
        <v/>
      </c>
      <c r="AG70" s="120" t="str" cm="1">
        <f t="array" ref="AG70">IF(AG22&lt;&gt;"",AG22,
_xlfn.LET(_xlpm.Borda,
_xlfn.IFS(
AND(COUNT(_xlfn._xlws.FILTER($F$3:$F$15,$F$3:$F$15=AG$51))&gt;=2,
    _xlfn.MAXIFS($G$3:$G$15,$F$3:$F$15,AG$51)&gt;=$N70, _xlfn.MINIFS($G$3:$G$15,$F$3:$F$15,AG$51)&lt;=$N70),1,
AND(COUNT(_xlfn._xlws.FILTER($G$3:$G$15,$G$3:$G$15=$N70))&gt;=2,
    _xlfn.MAXIFS($F$3:$F$15,$G$3:$G$15,$N70)&gt;=AG$51, _xlfn.MINIFS($F$3:$F$15,$G$3:$G$15,$N70)&lt;=AG$51),2,
OR(COUNT(_xlfn._xlws.FILTER($F$16:$F$23,($F$16:$F$23=AG$51)*($G$16:$G$23=$N70)))=1,
        ISODD(COUNT(_xlfn._xlws.SORT(_xlfn._xlws.FILTER($G$16:$G$23,($F$16:$F$23=AG$51)*($G$16:$G$23&lt;=$N70)))))),3,
OR(COUNT(_xlfn._xlws.FILTER($F$16:$F$23,($F$16:$F$23=AG$51)*($G$16:$G$23=$N70)))=1,
        ISODD(COUNT(_xlfn._xlws.SORT(_xlfn._xlws.FILTER($F$16:$F$23,($G$16:$G$23=$N70)*($F$16:$F$23&lt;=AG$51)))))),4),
_xlpm.Fundo,$L$8,
_xlpm.Ax,_xlfn.XLOOKUP(TRUE,($O22:AF22&lt;&gt;""),$O$3:AF$3,_xlpm.Fundo,,-1),
_xlpm.Bx,_xlfn.XLOOKUP(TRUE,(AH22:$AZ22&lt;&gt;""),AH$3:$AZ$3,_xlpm.Fundo,,1),
_xlpm.Cx,_xlfn.XLOOKUP(TRUE,($O22:AF22&lt;&gt;""),$O22:AF22,_xlpm.Fundo,,-1),
_xlpm.Dx,_xlfn.XLOOKUP(TRUE,(AH22:$AZ22&lt;&gt;""),AH22:$AZ22,_xlpm.Fundo,,1),
_xlpm.Xx,AG$3, _xlpm.Yx,PRODUCT(SUM(_xlpm.Dx,-_xlpm.Cx),1/SUM(_xlpm.Bx,-_xlpm.Ax))*SUM(_xlpm.Xx,-_xlpm.Ax)+_xlpm.Cx,
_xlpm.Ay,_xlfn.XLOOKUP(TRUE,(AG$4:AG21&lt;&gt;""),$N$4:$N21,_xlpm.Fundo,,-1),
_xlpm.By,_xlfn.XLOOKUP(TRUE,(AG23:AG$47&lt;&gt;""),$N23:$N$47,_xlpm.Fundo,,1),
_xlpm.Cy,_xlfn.XLOOKUP(TRUE,(AG$4:AG21&lt;&gt;""),AG$4:AG21,_xlpm.Fundo,,-1),
_xlpm.Dy,_xlfn.XLOOKUP(TRUE,(AG23:AG$47&lt;&gt;""),AG23:AG$47,_xlpm.Fundo,,1),
_xlpm.Xy,$N22, _xlpm.Yy,PRODUCT(SUM(_xlpm.Dy,-_xlpm.Cy),1/SUM(_xlpm.By,-_xlpm.Ay))*SUM(_xlpm.Xy,-_xlpm.Ay)+_xlpm.Cy,
_xlfn.IFS(IFERROR(ISODD(_xlpm.Borda),FALSE),_xlpm.Yy,
       IFERROR(ISEVEN(_xlpm.Borda),     FALSE),_xlpm.Yx,
      TRUE,"")))</f>
        <v/>
      </c>
      <c r="AH70" s="120" cm="1">
        <f t="array" ref="AH70">IF(AH22&lt;&gt;"",AH22,
_xlfn.LET(_xlpm.Borda,
_xlfn.IFS(
AND(COUNT(_xlfn._xlws.FILTER($F$3:$F$15,$F$3:$F$15=AH$51))&gt;=2,
    _xlfn.MAXIFS($G$3:$G$15,$F$3:$F$15,AH$51)&gt;=$N70, _xlfn.MINIFS($G$3:$G$15,$F$3:$F$15,AH$51)&lt;=$N70),1,
AND(COUNT(_xlfn._xlws.FILTER($G$3:$G$15,$G$3:$G$15=$N70))&gt;=2,
    _xlfn.MAXIFS($F$3:$F$15,$G$3:$G$15,$N70)&gt;=AH$51, _xlfn.MINIFS($F$3:$F$15,$G$3:$G$15,$N70)&lt;=AH$51),2,
OR(COUNT(_xlfn._xlws.FILTER($F$16:$F$23,($F$16:$F$23=AH$51)*($G$16:$G$23=$N70)))=1,
        ISODD(COUNT(_xlfn._xlws.SORT(_xlfn._xlws.FILTER($G$16:$G$23,($F$16:$F$23=AH$51)*($G$16:$G$23&lt;=$N70)))))),3,
OR(COUNT(_xlfn._xlws.FILTER($F$16:$F$23,($F$16:$F$23=AH$51)*($G$16:$G$23=$N70)))=1,
        ISODD(COUNT(_xlfn._xlws.SORT(_xlfn._xlws.FILTER($F$16:$F$23,($G$16:$G$23=$N70)*($F$16:$F$23&lt;=AH$51)))))),4),
_xlpm.Fundo,$L$8,
_xlpm.Ax,_xlfn.XLOOKUP(TRUE,($O22:AG22&lt;&gt;""),$O$3:AG$3,_xlpm.Fundo,,-1),
_xlpm.Bx,_xlfn.XLOOKUP(TRUE,(AI22:$AZ22&lt;&gt;""),AI$3:$AZ$3,_xlpm.Fundo,,1),
_xlpm.Cx,_xlfn.XLOOKUP(TRUE,($O22:AG22&lt;&gt;""),$O22:AG22,_xlpm.Fundo,,-1),
_xlpm.Dx,_xlfn.XLOOKUP(TRUE,(AI22:$AZ22&lt;&gt;""),AI22:$AZ22,_xlpm.Fundo,,1),
_xlpm.Xx,AH$3, _xlpm.Yx,PRODUCT(SUM(_xlpm.Dx,-_xlpm.Cx),1/SUM(_xlpm.Bx,-_xlpm.Ax))*SUM(_xlpm.Xx,-_xlpm.Ax)+_xlpm.Cx,
_xlpm.Ay,_xlfn.XLOOKUP(TRUE,(AH$4:AH21&lt;&gt;""),$N$4:$N21,_xlpm.Fundo,,-1),
_xlpm.By,_xlfn.XLOOKUP(TRUE,(AH23:AH$47&lt;&gt;""),$N23:$N$47,_xlpm.Fundo,,1),
_xlpm.Cy,_xlfn.XLOOKUP(TRUE,(AH$4:AH21&lt;&gt;""),AH$4:AH21,_xlpm.Fundo,,-1),
_xlpm.Dy,_xlfn.XLOOKUP(TRUE,(AH23:AH$47&lt;&gt;""),AH23:AH$47,_xlpm.Fundo,,1),
_xlpm.Xy,$N22, _xlpm.Yy,PRODUCT(SUM(_xlpm.Dy,-_xlpm.Cy),1/SUM(_xlpm.By,-_xlpm.Ay))*SUM(_xlpm.Xy,-_xlpm.Ay)+_xlpm.Cy,
_xlfn.IFS(IFERROR(ISODD(_xlpm.Borda),FALSE),_xlpm.Yy,
       IFERROR(ISEVEN(_xlpm.Borda),     FALSE),_xlpm.Yx,
      TRUE,"")))</f>
        <v>0</v>
      </c>
      <c r="AI70" s="120" cm="1">
        <f t="array" ref="AI70">IF(AI22&lt;&gt;"",AI22,
_xlfn.LET(_xlpm.Borda,
_xlfn.IFS(
AND(COUNT(_xlfn._xlws.FILTER($F$3:$F$15,$F$3:$F$15=AI$51))&gt;=2,
    _xlfn.MAXIFS($G$3:$G$15,$F$3:$F$15,AI$51)&gt;=$N70, _xlfn.MINIFS($G$3:$G$15,$F$3:$F$15,AI$51)&lt;=$N70),1,
AND(COUNT(_xlfn._xlws.FILTER($G$3:$G$15,$G$3:$G$15=$N70))&gt;=2,
    _xlfn.MAXIFS($F$3:$F$15,$G$3:$G$15,$N70)&gt;=AI$51, _xlfn.MINIFS($F$3:$F$15,$G$3:$G$15,$N70)&lt;=AI$51),2,
OR(COUNT(_xlfn._xlws.FILTER($F$16:$F$23,($F$16:$F$23=AI$51)*($G$16:$G$23=$N70)))=1,
        ISODD(COUNT(_xlfn._xlws.SORT(_xlfn._xlws.FILTER($G$16:$G$23,($F$16:$F$23=AI$51)*($G$16:$G$23&lt;=$N70)))))),3,
OR(COUNT(_xlfn._xlws.FILTER($F$16:$F$23,($F$16:$F$23=AI$51)*($G$16:$G$23=$N70)))=1,
        ISODD(COUNT(_xlfn._xlws.SORT(_xlfn._xlws.FILTER($F$16:$F$23,($G$16:$G$23=$N70)*($F$16:$F$23&lt;=AI$51)))))),4),
_xlpm.Fundo,$L$8,
_xlpm.Ax,_xlfn.XLOOKUP(TRUE,($O22:AH22&lt;&gt;""),$O$3:AH$3,_xlpm.Fundo,,-1),
_xlpm.Bx,_xlfn.XLOOKUP(TRUE,(AJ22:$AZ22&lt;&gt;""),AJ$3:$AZ$3,_xlpm.Fundo,,1),
_xlpm.Cx,_xlfn.XLOOKUP(TRUE,($O22:AH22&lt;&gt;""),$O22:AH22,_xlpm.Fundo,,-1),
_xlpm.Dx,_xlfn.XLOOKUP(TRUE,(AJ22:$AZ22&lt;&gt;""),AJ22:$AZ22,_xlpm.Fundo,,1),
_xlpm.Xx,AI$3, _xlpm.Yx,PRODUCT(SUM(_xlpm.Dx,-_xlpm.Cx),1/SUM(_xlpm.Bx,-_xlpm.Ax))*SUM(_xlpm.Xx,-_xlpm.Ax)+_xlpm.Cx,
_xlpm.Ay,_xlfn.XLOOKUP(TRUE,(AI$4:AI21&lt;&gt;""),$N$4:$N21,_xlpm.Fundo,,-1),
_xlpm.By,_xlfn.XLOOKUP(TRUE,(AI23:AI$47&lt;&gt;""),$N23:$N$47,_xlpm.Fundo,,1),
_xlpm.Cy,_xlfn.XLOOKUP(TRUE,(AI$4:AI21&lt;&gt;""),AI$4:AI21,_xlpm.Fundo,,-1),
_xlpm.Dy,_xlfn.XLOOKUP(TRUE,(AI23:AI$47&lt;&gt;""),AI23:AI$47,_xlpm.Fundo,,1),
_xlpm.Xy,$N22, _xlpm.Yy,PRODUCT(SUM(_xlpm.Dy,-_xlpm.Cy),1/SUM(_xlpm.By,-_xlpm.Ay))*SUM(_xlpm.Xy,-_xlpm.Ay)+_xlpm.Cy,
_xlfn.IFS(IFERROR(ISODD(_xlpm.Borda),FALSE),_xlpm.Yy,
       IFERROR(ISEVEN(_xlpm.Borda),     FALSE),_xlpm.Yx,
      TRUE,"")))</f>
        <v>0.4</v>
      </c>
      <c r="AJ70" s="120" cm="1">
        <f t="array" ref="AJ70">IF(AJ22&lt;&gt;"",AJ22,
_xlfn.LET(_xlpm.Borda,
_xlfn.IFS(
AND(COUNT(_xlfn._xlws.FILTER($F$3:$F$15,$F$3:$F$15=AJ$51))&gt;=2,
    _xlfn.MAXIFS($G$3:$G$15,$F$3:$F$15,AJ$51)&gt;=$N70, _xlfn.MINIFS($G$3:$G$15,$F$3:$F$15,AJ$51)&lt;=$N70),1,
AND(COUNT(_xlfn._xlws.FILTER($G$3:$G$15,$G$3:$G$15=$N70))&gt;=2,
    _xlfn.MAXIFS($F$3:$F$15,$G$3:$G$15,$N70)&gt;=AJ$51, _xlfn.MINIFS($F$3:$F$15,$G$3:$G$15,$N70)&lt;=AJ$51),2,
OR(COUNT(_xlfn._xlws.FILTER($F$16:$F$23,($F$16:$F$23=AJ$51)*($G$16:$G$23=$N70)))=1,
        ISODD(COUNT(_xlfn._xlws.SORT(_xlfn._xlws.FILTER($G$16:$G$23,($F$16:$F$23=AJ$51)*($G$16:$G$23&lt;=$N70)))))),3,
OR(COUNT(_xlfn._xlws.FILTER($F$16:$F$23,($F$16:$F$23=AJ$51)*($G$16:$G$23=$N70)))=1,
        ISODD(COUNT(_xlfn._xlws.SORT(_xlfn._xlws.FILTER($F$16:$F$23,($G$16:$G$23=$N70)*($F$16:$F$23&lt;=AJ$51)))))),4),
_xlpm.Fundo,$L$8,
_xlpm.Ax,_xlfn.XLOOKUP(TRUE,($O22:AI22&lt;&gt;""),$O$3:AI$3,_xlpm.Fundo,,-1),
_xlpm.Bx,_xlfn.XLOOKUP(TRUE,(AK22:$AZ22&lt;&gt;""),AK$3:$AZ$3,_xlpm.Fundo,,1),
_xlpm.Cx,_xlfn.XLOOKUP(TRUE,($O22:AI22&lt;&gt;""),$O22:AI22,_xlpm.Fundo,,-1),
_xlpm.Dx,_xlfn.XLOOKUP(TRUE,(AK22:$AZ22&lt;&gt;""),AK22:$AZ22,_xlpm.Fundo,,1),
_xlpm.Xx,AJ$3, _xlpm.Yx,PRODUCT(SUM(_xlpm.Dx,-_xlpm.Cx),1/SUM(_xlpm.Bx,-_xlpm.Ax))*SUM(_xlpm.Xx,-_xlpm.Ax)+_xlpm.Cx,
_xlpm.Ay,_xlfn.XLOOKUP(TRUE,(AJ$4:AJ21&lt;&gt;""),$N$4:$N21,_xlpm.Fundo,,-1),
_xlpm.By,_xlfn.XLOOKUP(TRUE,(AJ23:AJ$47&lt;&gt;""),$N23:$N$47,_xlpm.Fundo,,1),
_xlpm.Cy,_xlfn.XLOOKUP(TRUE,(AJ$4:AJ21&lt;&gt;""),AJ$4:AJ21,_xlpm.Fundo,,-1),
_xlpm.Dy,_xlfn.XLOOKUP(TRUE,(AJ23:AJ$47&lt;&gt;""),AJ23:AJ$47,_xlpm.Fundo,,1),
_xlpm.Xy,$N22, _xlpm.Yy,PRODUCT(SUM(_xlpm.Dy,-_xlpm.Cy),1/SUM(_xlpm.By,-_xlpm.Ay))*SUM(_xlpm.Xy,-_xlpm.Ay)+_xlpm.Cy,
_xlfn.IFS(IFERROR(ISODD(_xlpm.Borda),FALSE),_xlpm.Yy,
       IFERROR(ISEVEN(_xlpm.Borda),     FALSE),_xlpm.Yx,
      TRUE,"")))</f>
        <v>0.4</v>
      </c>
      <c r="AK70" s="120" cm="1">
        <f t="array" ref="AK70">IF(AK22&lt;&gt;"",AK22,
_xlfn.LET(_xlpm.Borda,
_xlfn.IFS(
AND(COUNT(_xlfn._xlws.FILTER($F$3:$F$15,$F$3:$F$15=AK$51))&gt;=2,
    _xlfn.MAXIFS($G$3:$G$15,$F$3:$F$15,AK$51)&gt;=$N70, _xlfn.MINIFS($G$3:$G$15,$F$3:$F$15,AK$51)&lt;=$N70),1,
AND(COUNT(_xlfn._xlws.FILTER($G$3:$G$15,$G$3:$G$15=$N70))&gt;=2,
    _xlfn.MAXIFS($F$3:$F$15,$G$3:$G$15,$N70)&gt;=AK$51, _xlfn.MINIFS($F$3:$F$15,$G$3:$G$15,$N70)&lt;=AK$51),2,
OR(COUNT(_xlfn._xlws.FILTER($F$16:$F$23,($F$16:$F$23=AK$51)*($G$16:$G$23=$N70)))=1,
        ISODD(COUNT(_xlfn._xlws.SORT(_xlfn._xlws.FILTER($G$16:$G$23,($F$16:$F$23=AK$51)*($G$16:$G$23&lt;=$N70)))))),3,
OR(COUNT(_xlfn._xlws.FILTER($F$16:$F$23,($F$16:$F$23=AK$51)*($G$16:$G$23=$N70)))=1,
        ISODD(COUNT(_xlfn._xlws.SORT(_xlfn._xlws.FILTER($F$16:$F$23,($G$16:$G$23=$N70)*($F$16:$F$23&lt;=AK$51)))))),4),
_xlpm.Fundo,$L$8,
_xlpm.Ax,_xlfn.XLOOKUP(TRUE,($O22:AJ22&lt;&gt;""),$O$3:AJ$3,_xlpm.Fundo,,-1),
_xlpm.Bx,_xlfn.XLOOKUP(TRUE,(AL22:$AZ22&lt;&gt;""),AL$3:$AZ$3,_xlpm.Fundo,,1),
_xlpm.Cx,_xlfn.XLOOKUP(TRUE,($O22:AJ22&lt;&gt;""),$O22:AJ22,_xlpm.Fundo,,-1),
_xlpm.Dx,_xlfn.XLOOKUP(TRUE,(AL22:$AZ22&lt;&gt;""),AL22:$AZ22,_xlpm.Fundo,,1),
_xlpm.Xx,AK$3, _xlpm.Yx,PRODUCT(SUM(_xlpm.Dx,-_xlpm.Cx),1/SUM(_xlpm.Bx,-_xlpm.Ax))*SUM(_xlpm.Xx,-_xlpm.Ax)+_xlpm.Cx,
_xlpm.Ay,_xlfn.XLOOKUP(TRUE,(AK$4:AK21&lt;&gt;""),$N$4:$N21,_xlpm.Fundo,,-1),
_xlpm.By,_xlfn.XLOOKUP(TRUE,(AK23:AK$47&lt;&gt;""),$N23:$N$47,_xlpm.Fundo,,1),
_xlpm.Cy,_xlfn.XLOOKUP(TRUE,(AK$4:AK21&lt;&gt;""),AK$4:AK21,_xlpm.Fundo,,-1),
_xlpm.Dy,_xlfn.XLOOKUP(TRUE,(AK23:AK$47&lt;&gt;""),AK23:AK$47,_xlpm.Fundo,,1),
_xlpm.Xy,$N22, _xlpm.Yy,PRODUCT(SUM(_xlpm.Dy,-_xlpm.Cy),1/SUM(_xlpm.By,-_xlpm.Ay))*SUM(_xlpm.Xy,-_xlpm.Ay)+_xlpm.Cy,
_xlfn.IFS(IFERROR(ISODD(_xlpm.Borda),FALSE),_xlpm.Yy,
       IFERROR(ISEVEN(_xlpm.Borda),     FALSE),_xlpm.Yx,
      TRUE,"")))</f>
        <v>0</v>
      </c>
      <c r="AL70" s="120" cm="1">
        <f t="array" ref="AL70">IF(AL22&lt;&gt;"",AL22,
_xlfn.LET(_xlpm.Borda,
_xlfn.IFS(
AND(COUNT(_xlfn._xlws.FILTER($F$3:$F$15,$F$3:$F$15=AL$51))&gt;=2,
    _xlfn.MAXIFS($G$3:$G$15,$F$3:$F$15,AL$51)&gt;=$N70, _xlfn.MINIFS($G$3:$G$15,$F$3:$F$15,AL$51)&lt;=$N70),1,
AND(COUNT(_xlfn._xlws.FILTER($G$3:$G$15,$G$3:$G$15=$N70))&gt;=2,
    _xlfn.MAXIFS($F$3:$F$15,$G$3:$G$15,$N70)&gt;=AL$51, _xlfn.MINIFS($F$3:$F$15,$G$3:$G$15,$N70)&lt;=AL$51),2,
OR(COUNT(_xlfn._xlws.FILTER($F$16:$F$23,($F$16:$F$23=AL$51)*($G$16:$G$23=$N70)))=1,
        ISODD(COUNT(_xlfn._xlws.SORT(_xlfn._xlws.FILTER($G$16:$G$23,($F$16:$F$23=AL$51)*($G$16:$G$23&lt;=$N70)))))),3,
OR(COUNT(_xlfn._xlws.FILTER($F$16:$F$23,($F$16:$F$23=AL$51)*($G$16:$G$23=$N70)))=1,
        ISODD(COUNT(_xlfn._xlws.SORT(_xlfn._xlws.FILTER($F$16:$F$23,($G$16:$G$23=$N70)*($F$16:$F$23&lt;=AL$51)))))),4),
_xlpm.Fundo,$L$8,
_xlpm.Ax,_xlfn.XLOOKUP(TRUE,($O22:AK22&lt;&gt;""),$O$3:AK$3,_xlpm.Fundo,,-1),
_xlpm.Bx,_xlfn.XLOOKUP(TRUE,(AM22:$AZ22&lt;&gt;""),AM$3:$AZ$3,_xlpm.Fundo,,1),
_xlpm.Cx,_xlfn.XLOOKUP(TRUE,($O22:AK22&lt;&gt;""),$O22:AK22,_xlpm.Fundo,,-1),
_xlpm.Dx,_xlfn.XLOOKUP(TRUE,(AM22:$AZ22&lt;&gt;""),AM22:$AZ22,_xlpm.Fundo,,1),
_xlpm.Xx,AL$3, _xlpm.Yx,PRODUCT(SUM(_xlpm.Dx,-_xlpm.Cx),1/SUM(_xlpm.Bx,-_xlpm.Ax))*SUM(_xlpm.Xx,-_xlpm.Ax)+_xlpm.Cx,
_xlpm.Ay,_xlfn.XLOOKUP(TRUE,(AL$4:AL21&lt;&gt;""),$N$4:$N21,_xlpm.Fundo,,-1),
_xlpm.By,_xlfn.XLOOKUP(TRUE,(AL23:AL$47&lt;&gt;""),$N23:$N$47,_xlpm.Fundo,,1),
_xlpm.Cy,_xlfn.XLOOKUP(TRUE,(AL$4:AL21&lt;&gt;""),AL$4:AL21,_xlpm.Fundo,,-1),
_xlpm.Dy,_xlfn.XLOOKUP(TRUE,(AL23:AL$47&lt;&gt;""),AL23:AL$47,_xlpm.Fundo,,1),
_xlpm.Xy,$N22, _xlpm.Yy,PRODUCT(SUM(_xlpm.Dy,-_xlpm.Cy),1/SUM(_xlpm.By,-_xlpm.Ay))*SUM(_xlpm.Xy,-_xlpm.Ay)+_xlpm.Cy,
_xlfn.IFS(IFERROR(ISODD(_xlpm.Borda),FALSE),_xlpm.Yy,
       IFERROR(ISEVEN(_xlpm.Borda),     FALSE),_xlpm.Yx,
      TRUE,"")))</f>
        <v>0</v>
      </c>
      <c r="AM70" s="120" cm="1">
        <f t="array" ref="AM70">IF(AM22&lt;&gt;"",AM22,
_xlfn.LET(_xlpm.Borda,
_xlfn.IFS(
AND(COUNT(_xlfn._xlws.FILTER($F$3:$F$15,$F$3:$F$15=AM$51))&gt;=2,
    _xlfn.MAXIFS($G$3:$G$15,$F$3:$F$15,AM$51)&gt;=$N70, _xlfn.MINIFS($G$3:$G$15,$F$3:$F$15,AM$51)&lt;=$N70),1,
AND(COUNT(_xlfn._xlws.FILTER($G$3:$G$15,$G$3:$G$15=$N70))&gt;=2,
    _xlfn.MAXIFS($F$3:$F$15,$G$3:$G$15,$N70)&gt;=AM$51, _xlfn.MINIFS($F$3:$F$15,$G$3:$G$15,$N70)&lt;=AM$51),2,
OR(COUNT(_xlfn._xlws.FILTER($F$16:$F$23,($F$16:$F$23=AM$51)*($G$16:$G$23=$N70)))=1,
        ISODD(COUNT(_xlfn._xlws.SORT(_xlfn._xlws.FILTER($G$16:$G$23,($F$16:$F$23=AM$51)*($G$16:$G$23&lt;=$N70)))))),3,
OR(COUNT(_xlfn._xlws.FILTER($F$16:$F$23,($F$16:$F$23=AM$51)*($G$16:$G$23=$N70)))=1,
        ISODD(COUNT(_xlfn._xlws.SORT(_xlfn._xlws.FILTER($F$16:$F$23,($G$16:$G$23=$N70)*($F$16:$F$23&lt;=AM$51)))))),4),
_xlpm.Fundo,$L$8,
_xlpm.Ax,_xlfn.XLOOKUP(TRUE,($O22:AL22&lt;&gt;""),$O$3:AL$3,_xlpm.Fundo,,-1),
_xlpm.Bx,_xlfn.XLOOKUP(TRUE,(AN22:$AZ22&lt;&gt;""),AN$3:$AZ$3,_xlpm.Fundo,,1),
_xlpm.Cx,_xlfn.XLOOKUP(TRUE,($O22:AL22&lt;&gt;""),$O22:AL22,_xlpm.Fundo,,-1),
_xlpm.Dx,_xlfn.XLOOKUP(TRUE,(AN22:$AZ22&lt;&gt;""),AN22:$AZ22,_xlpm.Fundo,,1),
_xlpm.Xx,AM$3, _xlpm.Yx,PRODUCT(SUM(_xlpm.Dx,-_xlpm.Cx),1/SUM(_xlpm.Bx,-_xlpm.Ax))*SUM(_xlpm.Xx,-_xlpm.Ax)+_xlpm.Cx,
_xlpm.Ay,_xlfn.XLOOKUP(TRUE,(AM$4:AM21&lt;&gt;""),$N$4:$N21,_xlpm.Fundo,,-1),
_xlpm.By,_xlfn.XLOOKUP(TRUE,(AM23:AM$47&lt;&gt;""),$N23:$N$47,_xlpm.Fundo,,1),
_xlpm.Cy,_xlfn.XLOOKUP(TRUE,(AM$4:AM21&lt;&gt;""),AM$4:AM21,_xlpm.Fundo,,-1),
_xlpm.Dy,_xlfn.XLOOKUP(TRUE,(AM23:AM$47&lt;&gt;""),AM23:AM$47,_xlpm.Fundo,,1),
_xlpm.Xy,$N22, _xlpm.Yy,PRODUCT(SUM(_xlpm.Dy,-_xlpm.Cy),1/SUM(_xlpm.By,-_xlpm.Ay))*SUM(_xlpm.Xy,-_xlpm.Ay)+_xlpm.Cy,
_xlfn.IFS(IFERROR(ISODD(_xlpm.Borda),FALSE),_xlpm.Yy,
       IFERROR(ISEVEN(_xlpm.Borda),     FALSE),_xlpm.Yx,
      TRUE,"")))</f>
        <v>4.9999999999999899E-2</v>
      </c>
      <c r="AN70" s="120" cm="1">
        <f t="array" ref="AN70">IF(AN22&lt;&gt;"",AN22,
_xlfn.LET(_xlpm.Borda,
_xlfn.IFS(
AND(COUNT(_xlfn._xlws.FILTER($F$3:$F$15,$F$3:$F$15=AN$51))&gt;=2,
    _xlfn.MAXIFS($G$3:$G$15,$F$3:$F$15,AN$51)&gt;=$N70, _xlfn.MINIFS($G$3:$G$15,$F$3:$F$15,AN$51)&lt;=$N70),1,
AND(COUNT(_xlfn._xlws.FILTER($G$3:$G$15,$G$3:$G$15=$N70))&gt;=2,
    _xlfn.MAXIFS($F$3:$F$15,$G$3:$G$15,$N70)&gt;=AN$51, _xlfn.MINIFS($F$3:$F$15,$G$3:$G$15,$N70)&lt;=AN$51),2,
OR(COUNT(_xlfn._xlws.FILTER($F$16:$F$23,($F$16:$F$23=AN$51)*($G$16:$G$23=$N70)))=1,
        ISODD(COUNT(_xlfn._xlws.SORT(_xlfn._xlws.FILTER($G$16:$G$23,($F$16:$F$23=AN$51)*($G$16:$G$23&lt;=$N70)))))),3,
OR(COUNT(_xlfn._xlws.FILTER($F$16:$F$23,($F$16:$F$23=AN$51)*($G$16:$G$23=$N70)))=1,
        ISODD(COUNT(_xlfn._xlws.SORT(_xlfn._xlws.FILTER($F$16:$F$23,($G$16:$G$23=$N70)*($F$16:$F$23&lt;=AN$51)))))),4),
_xlpm.Fundo,$L$8,
_xlpm.Ax,_xlfn.XLOOKUP(TRUE,($O22:AM22&lt;&gt;""),$O$3:AM$3,_xlpm.Fundo,,-1),
_xlpm.Bx,_xlfn.XLOOKUP(TRUE,(AO22:$AZ22&lt;&gt;""),AO$3:$AZ$3,_xlpm.Fundo,,1),
_xlpm.Cx,_xlfn.XLOOKUP(TRUE,($O22:AM22&lt;&gt;""),$O22:AM22,_xlpm.Fundo,,-1),
_xlpm.Dx,_xlfn.XLOOKUP(TRUE,(AO22:$AZ22&lt;&gt;""),AO22:$AZ22,_xlpm.Fundo,,1),
_xlpm.Xx,AN$3, _xlpm.Yx,PRODUCT(SUM(_xlpm.Dx,-_xlpm.Cx),1/SUM(_xlpm.Bx,-_xlpm.Ax))*SUM(_xlpm.Xx,-_xlpm.Ax)+_xlpm.Cx,
_xlpm.Ay,_xlfn.XLOOKUP(TRUE,(AN$4:AN21&lt;&gt;""),$N$4:$N21,_xlpm.Fundo,,-1),
_xlpm.By,_xlfn.XLOOKUP(TRUE,(AN23:AN$47&lt;&gt;""),$N23:$N$47,_xlpm.Fundo,,1),
_xlpm.Cy,_xlfn.XLOOKUP(TRUE,(AN$4:AN21&lt;&gt;""),AN$4:AN21,_xlpm.Fundo,,-1),
_xlpm.Dy,_xlfn.XLOOKUP(TRUE,(AN23:AN$47&lt;&gt;""),AN23:AN$47,_xlpm.Fundo,,1),
_xlpm.Xy,$N22, _xlpm.Yy,PRODUCT(SUM(_xlpm.Dy,-_xlpm.Cy),1/SUM(_xlpm.By,-_xlpm.Ay))*SUM(_xlpm.Xy,-_xlpm.Ay)+_xlpm.Cy,
_xlfn.IFS(IFERROR(ISODD(_xlpm.Borda),FALSE),_xlpm.Yy,
       IFERROR(ISEVEN(_xlpm.Borda),     FALSE),_xlpm.Yx,
      TRUE,"")))</f>
        <v>0.14999999999999969</v>
      </c>
      <c r="AO70" s="120" cm="1">
        <f t="array" ref="AO70">IF(AO22&lt;&gt;"",AO22,
_xlfn.LET(_xlpm.Borda,
_xlfn.IFS(
AND(COUNT(_xlfn._xlws.FILTER($F$3:$F$15,$F$3:$F$15=AO$51))&gt;=2,
    _xlfn.MAXIFS($G$3:$G$15,$F$3:$F$15,AO$51)&gt;=$N70, _xlfn.MINIFS($G$3:$G$15,$F$3:$F$15,AO$51)&lt;=$N70),1,
AND(COUNT(_xlfn._xlws.FILTER($G$3:$G$15,$G$3:$G$15=$N70))&gt;=2,
    _xlfn.MAXIFS($F$3:$F$15,$G$3:$G$15,$N70)&gt;=AO$51, _xlfn.MINIFS($F$3:$F$15,$G$3:$G$15,$N70)&lt;=AO$51),2,
OR(COUNT(_xlfn._xlws.FILTER($F$16:$F$23,($F$16:$F$23=AO$51)*($G$16:$G$23=$N70)))=1,
        ISODD(COUNT(_xlfn._xlws.SORT(_xlfn._xlws.FILTER($G$16:$G$23,($F$16:$F$23=AO$51)*($G$16:$G$23&lt;=$N70)))))),3,
OR(COUNT(_xlfn._xlws.FILTER($F$16:$F$23,($F$16:$F$23=AO$51)*($G$16:$G$23=$N70)))=1,
        ISODD(COUNT(_xlfn._xlws.SORT(_xlfn._xlws.FILTER($F$16:$F$23,($G$16:$G$23=$N70)*($F$16:$F$23&lt;=AO$51)))))),4),
_xlpm.Fundo,$L$8,
_xlpm.Ax,_xlfn.XLOOKUP(TRUE,($O22:AN22&lt;&gt;""),$O$3:AN$3,_xlpm.Fundo,,-1),
_xlpm.Bx,_xlfn.XLOOKUP(TRUE,(AP22:$AZ22&lt;&gt;""),AP$3:$AZ$3,_xlpm.Fundo,,1),
_xlpm.Cx,_xlfn.XLOOKUP(TRUE,($O22:AN22&lt;&gt;""),$O22:AN22,_xlpm.Fundo,,-1),
_xlpm.Dx,_xlfn.XLOOKUP(TRUE,(AP22:$AZ22&lt;&gt;""),AP22:$AZ22,_xlpm.Fundo,,1),
_xlpm.Xx,AO$3, _xlpm.Yx,PRODUCT(SUM(_xlpm.Dx,-_xlpm.Cx),1/SUM(_xlpm.Bx,-_xlpm.Ax))*SUM(_xlpm.Xx,-_xlpm.Ax)+_xlpm.Cx,
_xlpm.Ay,_xlfn.XLOOKUP(TRUE,(AO$4:AO21&lt;&gt;""),$N$4:$N21,_xlpm.Fundo,,-1),
_xlpm.By,_xlfn.XLOOKUP(TRUE,(AO23:AO$47&lt;&gt;""),$N23:$N$47,_xlpm.Fundo,,1),
_xlpm.Cy,_xlfn.XLOOKUP(TRUE,(AO$4:AO21&lt;&gt;""),AO$4:AO21,_xlpm.Fundo,,-1),
_xlpm.Dy,_xlfn.XLOOKUP(TRUE,(AO23:AO$47&lt;&gt;""),AO23:AO$47,_xlpm.Fundo,,1),
_xlpm.Xy,$N22, _xlpm.Yy,PRODUCT(SUM(_xlpm.Dy,-_xlpm.Cy),1/SUM(_xlpm.By,-_xlpm.Ay))*SUM(_xlpm.Xy,-_xlpm.Ay)+_xlpm.Cy,
_xlfn.IFS(IFERROR(ISODD(_xlpm.Borda),FALSE),_xlpm.Yy,
       IFERROR(ISEVEN(_xlpm.Borda),     FALSE),_xlpm.Yx,
      TRUE,"")))</f>
        <v>0.20000000000000048</v>
      </c>
      <c r="AP70" s="120" cm="1">
        <f t="array" ref="AP70">IF(AP22&lt;&gt;"",AP22,
_xlfn.LET(_xlpm.Borda,
_xlfn.IFS(
AND(COUNT(_xlfn._xlws.FILTER($F$3:$F$15,$F$3:$F$15=AP$51))&gt;=2,
    _xlfn.MAXIFS($G$3:$G$15,$F$3:$F$15,AP$51)&gt;=$N70, _xlfn.MINIFS($G$3:$G$15,$F$3:$F$15,AP$51)&lt;=$N70),1,
AND(COUNT(_xlfn._xlws.FILTER($G$3:$G$15,$G$3:$G$15=$N70))&gt;=2,
    _xlfn.MAXIFS($F$3:$F$15,$G$3:$G$15,$N70)&gt;=AP$51, _xlfn.MINIFS($F$3:$F$15,$G$3:$G$15,$N70)&lt;=AP$51),2,
OR(COUNT(_xlfn._xlws.FILTER($F$16:$F$23,($F$16:$F$23=AP$51)*($G$16:$G$23=$N70)))=1,
        ISODD(COUNT(_xlfn._xlws.SORT(_xlfn._xlws.FILTER($G$16:$G$23,($F$16:$F$23=AP$51)*($G$16:$G$23&lt;=$N70)))))),3,
OR(COUNT(_xlfn._xlws.FILTER($F$16:$F$23,($F$16:$F$23=AP$51)*($G$16:$G$23=$N70)))=1,
        ISODD(COUNT(_xlfn._xlws.SORT(_xlfn._xlws.FILTER($F$16:$F$23,($G$16:$G$23=$N70)*($F$16:$F$23&lt;=AP$51)))))),4),
_xlpm.Fundo,$L$8,
_xlpm.Ax,_xlfn.XLOOKUP(TRUE,($O22:AO22&lt;&gt;""),$O$3:AO$3,_xlpm.Fundo,,-1),
_xlpm.Bx,_xlfn.XLOOKUP(TRUE,(AQ22:$AZ22&lt;&gt;""),AQ$3:$AZ$3,_xlpm.Fundo,,1),
_xlpm.Cx,_xlfn.XLOOKUP(TRUE,($O22:AO22&lt;&gt;""),$O22:AO22,_xlpm.Fundo,,-1),
_xlpm.Dx,_xlfn.XLOOKUP(TRUE,(AQ22:$AZ22&lt;&gt;""),AQ22:$AZ22,_xlpm.Fundo,,1),
_xlpm.Xx,AP$3, _xlpm.Yx,PRODUCT(SUM(_xlpm.Dx,-_xlpm.Cx),1/SUM(_xlpm.Bx,-_xlpm.Ax))*SUM(_xlpm.Xx,-_xlpm.Ax)+_xlpm.Cx,
_xlpm.Ay,_xlfn.XLOOKUP(TRUE,(AP$4:AP21&lt;&gt;""),$N$4:$N21,_xlpm.Fundo,,-1),
_xlpm.By,_xlfn.XLOOKUP(TRUE,(AP23:AP$47&lt;&gt;""),$N23:$N$47,_xlpm.Fundo,,1),
_xlpm.Cy,_xlfn.XLOOKUP(TRUE,(AP$4:AP21&lt;&gt;""),AP$4:AP21,_xlpm.Fundo,,-1),
_xlpm.Dy,_xlfn.XLOOKUP(TRUE,(AP23:AP$47&lt;&gt;""),AP23:AP$47,_xlpm.Fundo,,1),
_xlpm.Xy,$N22, _xlpm.Yy,PRODUCT(SUM(_xlpm.Dy,-_xlpm.Cy),1/SUM(_xlpm.By,-_xlpm.Ay))*SUM(_xlpm.Xy,-_xlpm.Ay)+_xlpm.Cy,
_xlfn.IFS(IFERROR(ISODD(_xlpm.Borda),FALSE),_xlpm.Yy,
       IFERROR(ISEVEN(_xlpm.Borda),     FALSE),_xlpm.Yx,
      TRUE,"")))</f>
        <v>0.4</v>
      </c>
      <c r="AQ70" s="120" cm="1">
        <f t="array" ref="AQ70">IF(AQ22&lt;&gt;"",AQ22,
_xlfn.LET(_xlpm.Borda,
_xlfn.IFS(
AND(COUNT(_xlfn._xlws.FILTER($F$3:$F$15,$F$3:$F$15=AQ$51))&gt;=2,
    _xlfn.MAXIFS($G$3:$G$15,$F$3:$F$15,AQ$51)&gt;=$N70, _xlfn.MINIFS($G$3:$G$15,$F$3:$F$15,AQ$51)&lt;=$N70),1,
AND(COUNT(_xlfn._xlws.FILTER($G$3:$G$15,$G$3:$G$15=$N70))&gt;=2,
    _xlfn.MAXIFS($F$3:$F$15,$G$3:$G$15,$N70)&gt;=AQ$51, _xlfn.MINIFS($F$3:$F$15,$G$3:$G$15,$N70)&lt;=AQ$51),2,
OR(COUNT(_xlfn._xlws.FILTER($F$16:$F$23,($F$16:$F$23=AQ$51)*($G$16:$G$23=$N70)))=1,
        ISODD(COUNT(_xlfn._xlws.SORT(_xlfn._xlws.FILTER($G$16:$G$23,($F$16:$F$23=AQ$51)*($G$16:$G$23&lt;=$N70)))))),3,
OR(COUNT(_xlfn._xlws.FILTER($F$16:$F$23,($F$16:$F$23=AQ$51)*($G$16:$G$23=$N70)))=1,
        ISODD(COUNT(_xlfn._xlws.SORT(_xlfn._xlws.FILTER($F$16:$F$23,($G$16:$G$23=$N70)*($F$16:$F$23&lt;=AQ$51)))))),4),
_xlpm.Fundo,$L$8,
_xlpm.Ax,_xlfn.XLOOKUP(TRUE,($O22:AP22&lt;&gt;""),$O$3:AP$3,_xlpm.Fundo,,-1),
_xlpm.Bx,_xlfn.XLOOKUP(TRUE,(AR22:$AZ22&lt;&gt;""),AR$3:$AZ$3,_xlpm.Fundo,,1),
_xlpm.Cx,_xlfn.XLOOKUP(TRUE,($O22:AP22&lt;&gt;""),$O22:AP22,_xlpm.Fundo,,-1),
_xlpm.Dx,_xlfn.XLOOKUP(TRUE,(AR22:$AZ22&lt;&gt;""),AR22:$AZ22,_xlpm.Fundo,,1),
_xlpm.Xx,AQ$3, _xlpm.Yx,PRODUCT(SUM(_xlpm.Dx,-_xlpm.Cx),1/SUM(_xlpm.Bx,-_xlpm.Ax))*SUM(_xlpm.Xx,-_xlpm.Ax)+_xlpm.Cx,
_xlpm.Ay,_xlfn.XLOOKUP(TRUE,(AQ$4:AQ21&lt;&gt;""),$N$4:$N21,_xlpm.Fundo,,-1),
_xlpm.By,_xlfn.XLOOKUP(TRUE,(AQ23:AQ$47&lt;&gt;""),$N23:$N$47,_xlpm.Fundo,,1),
_xlpm.Cy,_xlfn.XLOOKUP(TRUE,(AQ$4:AQ21&lt;&gt;""),AQ$4:AQ21,_xlpm.Fundo,,-1),
_xlpm.Dy,_xlfn.XLOOKUP(TRUE,(AQ23:AQ$47&lt;&gt;""),AQ23:AQ$47,_xlpm.Fundo,,1),
_xlpm.Xy,$N22, _xlpm.Yy,PRODUCT(SUM(_xlpm.Dy,-_xlpm.Cy),1/SUM(_xlpm.By,-_xlpm.Ay))*SUM(_xlpm.Xy,-_xlpm.Ay)+_xlpm.Cy,
_xlfn.IFS(IFERROR(ISODD(_xlpm.Borda),FALSE),_xlpm.Yy,
       IFERROR(ISEVEN(_xlpm.Borda),     FALSE),_xlpm.Yx,
      TRUE,"")))</f>
        <v>9.9999999999999978E-2</v>
      </c>
      <c r="AR70" s="120" cm="1">
        <f t="array" ref="AR70">IF(AR22&lt;&gt;"",AR22,
_xlfn.LET(_xlpm.Borda,
_xlfn.IFS(
AND(COUNT(_xlfn._xlws.FILTER($F$3:$F$15,$F$3:$F$15=AR$51))&gt;=2,
    _xlfn.MAXIFS($G$3:$G$15,$F$3:$F$15,AR$51)&gt;=$N70, _xlfn.MINIFS($G$3:$G$15,$F$3:$F$15,AR$51)&lt;=$N70),1,
AND(COUNT(_xlfn._xlws.FILTER($G$3:$G$15,$G$3:$G$15=$N70))&gt;=2,
    _xlfn.MAXIFS($F$3:$F$15,$G$3:$G$15,$N70)&gt;=AR$51, _xlfn.MINIFS($F$3:$F$15,$G$3:$G$15,$N70)&lt;=AR$51),2,
OR(COUNT(_xlfn._xlws.FILTER($F$16:$F$23,($F$16:$F$23=AR$51)*($G$16:$G$23=$N70)))=1,
        ISODD(COUNT(_xlfn._xlws.SORT(_xlfn._xlws.FILTER($G$16:$G$23,($F$16:$F$23=AR$51)*($G$16:$G$23&lt;=$N70)))))),3,
OR(COUNT(_xlfn._xlws.FILTER($F$16:$F$23,($F$16:$F$23=AR$51)*($G$16:$G$23=$N70)))=1,
        ISODD(COUNT(_xlfn._xlws.SORT(_xlfn._xlws.FILTER($F$16:$F$23,($G$16:$G$23=$N70)*($F$16:$F$23&lt;=AR$51)))))),4),
_xlpm.Fundo,$L$8,
_xlpm.Ax,_xlfn.XLOOKUP(TRUE,($O22:AQ22&lt;&gt;""),$O$3:AQ$3,_xlpm.Fundo,,-1),
_xlpm.Bx,_xlfn.XLOOKUP(TRUE,(AS22:$AZ22&lt;&gt;""),AS$3:$AZ$3,_xlpm.Fundo,,1),
_xlpm.Cx,_xlfn.XLOOKUP(TRUE,($O22:AQ22&lt;&gt;""),$O22:AQ22,_xlpm.Fundo,,-1),
_xlpm.Dx,_xlfn.XLOOKUP(TRUE,(AS22:$AZ22&lt;&gt;""),AS22:$AZ22,_xlpm.Fundo,,1),
_xlpm.Xx,AR$3, _xlpm.Yx,PRODUCT(SUM(_xlpm.Dx,-_xlpm.Cx),1/SUM(_xlpm.Bx,-_xlpm.Ax))*SUM(_xlpm.Xx,-_xlpm.Ax)+_xlpm.Cx,
_xlpm.Ay,_xlfn.XLOOKUP(TRUE,(AR$4:AR21&lt;&gt;""),$N$4:$N21,_xlpm.Fundo,,-1),
_xlpm.By,_xlfn.XLOOKUP(TRUE,(AR23:AR$47&lt;&gt;""),$N23:$N$47,_xlpm.Fundo,,1),
_xlpm.Cy,_xlfn.XLOOKUP(TRUE,(AR$4:AR21&lt;&gt;""),AR$4:AR21,_xlpm.Fundo,,-1),
_xlpm.Dy,_xlfn.XLOOKUP(TRUE,(AR23:AR$47&lt;&gt;""),AR23:AR$47,_xlpm.Fundo,,1),
_xlpm.Xy,$N22, _xlpm.Yy,PRODUCT(SUM(_xlpm.Dy,-_xlpm.Cy),1/SUM(_xlpm.By,-_xlpm.Ay))*SUM(_xlpm.Xy,-_xlpm.Ay)+_xlpm.Cy,
_xlfn.IFS(IFERROR(ISODD(_xlpm.Borda),FALSE),_xlpm.Yy,
       IFERROR(ISEVEN(_xlpm.Borda),     FALSE),_xlpm.Yx,
      TRUE,"")))</f>
        <v>0</v>
      </c>
      <c r="AS70" s="120" cm="1">
        <f t="array" ref="AS70">IF(AS22&lt;&gt;"",AS22,
_xlfn.LET(_xlpm.Borda,
_xlfn.IFS(
AND(COUNT(_xlfn._xlws.FILTER($F$3:$F$15,$F$3:$F$15=AS$51))&gt;=2,
    _xlfn.MAXIFS($G$3:$G$15,$F$3:$F$15,AS$51)&gt;=$N70, _xlfn.MINIFS($G$3:$G$15,$F$3:$F$15,AS$51)&lt;=$N70),1,
AND(COUNT(_xlfn._xlws.FILTER($G$3:$G$15,$G$3:$G$15=$N70))&gt;=2,
    _xlfn.MAXIFS($F$3:$F$15,$G$3:$G$15,$N70)&gt;=AS$51, _xlfn.MINIFS($F$3:$F$15,$G$3:$G$15,$N70)&lt;=AS$51),2,
OR(COUNT(_xlfn._xlws.FILTER($F$16:$F$23,($F$16:$F$23=AS$51)*($G$16:$G$23=$N70)))=1,
        ISODD(COUNT(_xlfn._xlws.SORT(_xlfn._xlws.FILTER($G$16:$G$23,($F$16:$F$23=AS$51)*($G$16:$G$23&lt;=$N70)))))),3,
OR(COUNT(_xlfn._xlws.FILTER($F$16:$F$23,($F$16:$F$23=AS$51)*($G$16:$G$23=$N70)))=1,
        ISODD(COUNT(_xlfn._xlws.SORT(_xlfn._xlws.FILTER($F$16:$F$23,($G$16:$G$23=$N70)*($F$16:$F$23&lt;=AS$51)))))),4),
_xlpm.Fundo,$L$8,
_xlpm.Ax,_xlfn.XLOOKUP(TRUE,($O22:AR22&lt;&gt;""),$O$3:AR$3,_xlpm.Fundo,,-1),
_xlpm.Bx,_xlfn.XLOOKUP(TRUE,(AT22:$AZ22&lt;&gt;""),AT$3:$AZ$3,_xlpm.Fundo,,1),
_xlpm.Cx,_xlfn.XLOOKUP(TRUE,($O22:AR22&lt;&gt;""),$O22:AR22,_xlpm.Fundo,,-1),
_xlpm.Dx,_xlfn.XLOOKUP(TRUE,(AT22:$AZ22&lt;&gt;""),AT22:$AZ22,_xlpm.Fundo,,1),
_xlpm.Xx,AS$3, _xlpm.Yx,PRODUCT(SUM(_xlpm.Dx,-_xlpm.Cx),1/SUM(_xlpm.Bx,-_xlpm.Ax))*SUM(_xlpm.Xx,-_xlpm.Ax)+_xlpm.Cx,
_xlpm.Ay,_xlfn.XLOOKUP(TRUE,(AS$4:AS21&lt;&gt;""),$N$4:$N21,_xlpm.Fundo,,-1),
_xlpm.By,_xlfn.XLOOKUP(TRUE,(AS23:AS$47&lt;&gt;""),$N23:$N$47,_xlpm.Fundo,,1),
_xlpm.Cy,_xlfn.XLOOKUP(TRUE,(AS$4:AS21&lt;&gt;""),AS$4:AS21,_xlpm.Fundo,,-1),
_xlpm.Dy,_xlfn.XLOOKUP(TRUE,(AS23:AS$47&lt;&gt;""),AS23:AS$47,_xlpm.Fundo,,1),
_xlpm.Xy,$N22, _xlpm.Yy,PRODUCT(SUM(_xlpm.Dy,-_xlpm.Cy),1/SUM(_xlpm.By,-_xlpm.Ay))*SUM(_xlpm.Xy,-_xlpm.Ay)+_xlpm.Cy,
_xlfn.IFS(IFERROR(ISODD(_xlpm.Borda),FALSE),_xlpm.Yy,
       IFERROR(ISEVEN(_xlpm.Borda),     FALSE),_xlpm.Yx,
      TRUE,"")))</f>
        <v>0</v>
      </c>
      <c r="AT70" s="120" cm="1">
        <f t="array" ref="AT70">IF(AT22&lt;&gt;"",AT22,
_xlfn.LET(_xlpm.Borda,
_xlfn.IFS(
AND(COUNT(_xlfn._xlws.FILTER($F$3:$F$15,$F$3:$F$15=AT$51))&gt;=2,
    _xlfn.MAXIFS($G$3:$G$15,$F$3:$F$15,AT$51)&gt;=$N70, _xlfn.MINIFS($G$3:$G$15,$F$3:$F$15,AT$51)&lt;=$N70),1,
AND(COUNT(_xlfn._xlws.FILTER($G$3:$G$15,$G$3:$G$15=$N70))&gt;=2,
    _xlfn.MAXIFS($F$3:$F$15,$G$3:$G$15,$N70)&gt;=AT$51, _xlfn.MINIFS($F$3:$F$15,$G$3:$G$15,$N70)&lt;=AT$51),2,
OR(COUNT(_xlfn._xlws.FILTER($F$16:$F$23,($F$16:$F$23=AT$51)*($G$16:$G$23=$N70)))=1,
        ISODD(COUNT(_xlfn._xlws.SORT(_xlfn._xlws.FILTER($G$16:$G$23,($F$16:$F$23=AT$51)*($G$16:$G$23&lt;=$N70)))))),3,
OR(COUNT(_xlfn._xlws.FILTER($F$16:$F$23,($F$16:$F$23=AT$51)*($G$16:$G$23=$N70)))=1,
        ISODD(COUNT(_xlfn._xlws.SORT(_xlfn._xlws.FILTER($F$16:$F$23,($G$16:$G$23=$N70)*($F$16:$F$23&lt;=AT$51)))))),4),
_xlpm.Fundo,$L$8,
_xlpm.Ax,_xlfn.XLOOKUP(TRUE,($O22:AS22&lt;&gt;""),$O$3:AS$3,_xlpm.Fundo,,-1),
_xlpm.Bx,_xlfn.XLOOKUP(TRUE,(AZ22:$AZ22&lt;&gt;""),AZ$3:$AZ$3,_xlpm.Fundo,,1),
_xlpm.Cx,_xlfn.XLOOKUP(TRUE,($O22:AS22&lt;&gt;""),$O22:AS22,_xlpm.Fundo,,-1),
_xlpm.Dx,_xlfn.XLOOKUP(TRUE,(AZ22:$AZ22&lt;&gt;""),AZ22:$AZ22,_xlpm.Fundo,,1),
_xlpm.Xx,AT$3, _xlpm.Yx,PRODUCT(SUM(_xlpm.Dx,-_xlpm.Cx),1/SUM(_xlpm.Bx,-_xlpm.Ax))*SUM(_xlpm.Xx,-_xlpm.Ax)+_xlpm.Cx,
_xlpm.Ay,_xlfn.XLOOKUP(TRUE,(AT$4:AT21&lt;&gt;""),$N$4:$N21,_xlpm.Fundo,,-1),
_xlpm.By,_xlfn.XLOOKUP(TRUE,(AT23:AT$47&lt;&gt;""),$N23:$N$47,_xlpm.Fundo,,1),
_xlpm.Cy,_xlfn.XLOOKUP(TRUE,(AT$4:AT21&lt;&gt;""),AT$4:AT21,_xlpm.Fundo,,-1),
_xlpm.Dy,_xlfn.XLOOKUP(TRUE,(AT23:AT$47&lt;&gt;""),AT23:AT$47,_xlpm.Fundo,,1),
_xlpm.Xy,$N22, _xlpm.Yy,PRODUCT(SUM(_xlpm.Dy,-_xlpm.Cy),1/SUM(_xlpm.By,-_xlpm.Ay))*SUM(_xlpm.Xy,-_xlpm.Ay)+_xlpm.Cy,
_xlfn.IFS(IFERROR(ISODD(_xlpm.Borda),FALSE),_xlpm.Yy,
       IFERROR(ISEVEN(_xlpm.Borda),     FALSE),_xlpm.Yx,
      TRUE,"")))</f>
        <v>0</v>
      </c>
      <c r="AU70" s="120" cm="1">
        <f t="array" ref="AU70">IF(AU22&lt;&gt;"",AU22,
_xlfn.LET(_xlpm.Borda,
_xlfn.IFS(
AND(COUNT(_xlfn._xlws.FILTER($F$3:$F$15,$F$3:$F$15=AU$51))&gt;=2,
    _xlfn.MAXIFS($G$3:$G$15,$F$3:$F$15,AU$51)&gt;=$N70, _xlfn.MINIFS($G$3:$G$15,$F$3:$F$15,AU$51)&lt;=$N70),1,
AND(COUNT(_xlfn._xlws.FILTER($G$3:$G$15,$G$3:$G$15=$N70))&gt;=2,
    _xlfn.MAXIFS($F$3:$F$15,$G$3:$G$15,$N70)&gt;=AU$51, _xlfn.MINIFS($F$3:$F$15,$G$3:$G$15,$N70)&lt;=AU$51),2,
OR(COUNT(_xlfn._xlws.FILTER($F$16:$F$23,($F$16:$F$23=AU$51)*($G$16:$G$23=$N70)))=1,
        ISODD(COUNT(_xlfn._xlws.SORT(_xlfn._xlws.FILTER($G$16:$G$23,($F$16:$F$23=AU$51)*($G$16:$G$23&lt;=$N70)))))),3,
OR(COUNT(_xlfn._xlws.FILTER($F$16:$F$23,($F$16:$F$23=AU$51)*($G$16:$G$23=$N70)))=1,
        ISODD(COUNT(_xlfn._xlws.SORT(_xlfn._xlws.FILTER($F$16:$F$23,($G$16:$G$23=$N70)*($F$16:$F$23&lt;=AU$51)))))),4),
_xlpm.Fundo,$L$8,
_xlpm.Ax,_xlfn.XLOOKUP(TRUE,($O22:AT22&lt;&gt;""),$O$3:AT$3,_xlpm.Fundo,,-1),
_xlpm.Bx,_xlfn.XLOOKUP(TRUE,($AZ22:BA22&lt;&gt;""),$AZ$3:BA$3,_xlpm.Fundo,,1),
_xlpm.Cx,_xlfn.XLOOKUP(TRUE,($O22:AT22&lt;&gt;""),$O22:AT22,_xlpm.Fundo,,-1),
_xlpm.Dx,_xlfn.XLOOKUP(TRUE,($AZ22:BA22&lt;&gt;""),$AZ22:BA22,_xlpm.Fundo,,1),
_xlpm.Xx,AU$3, _xlpm.Yx,PRODUCT(SUM(_xlpm.Dx,-_xlpm.Cx),1/SUM(_xlpm.Bx,-_xlpm.Ax))*SUM(_xlpm.Xx,-_xlpm.Ax)+_xlpm.Cx,
_xlpm.Ay,_xlfn.XLOOKUP(TRUE,(AU$4:AU21&lt;&gt;""),$N$4:$N21,_xlpm.Fundo,,-1),
_xlpm.By,_xlfn.XLOOKUP(TRUE,(AU23:AU$47&lt;&gt;""),$N23:$N$47,_xlpm.Fundo,,1),
_xlpm.Cy,_xlfn.XLOOKUP(TRUE,(AU$4:AU21&lt;&gt;""),AU$4:AU21,_xlpm.Fundo,,-1),
_xlpm.Dy,_xlfn.XLOOKUP(TRUE,(AU23:AU$47&lt;&gt;""),AU23:AU$47,_xlpm.Fundo,,1),
_xlpm.Xy,$N22, _xlpm.Yy,PRODUCT(SUM(_xlpm.Dy,-_xlpm.Cy),1/SUM(_xlpm.By,-_xlpm.Ay))*SUM(_xlpm.Xy,-_xlpm.Ay)+_xlpm.Cy,
_xlfn.IFS(IFERROR(ISODD(_xlpm.Borda),FALSE),_xlpm.Yy,
       IFERROR(ISEVEN(_xlpm.Borda),     FALSE),_xlpm.Yx,
      TRUE,"")))</f>
        <v>0</v>
      </c>
      <c r="AV70" s="120" cm="1">
        <f t="array" ref="AV70">IF(AV22&lt;&gt;"",AV22,
_xlfn.LET(_xlpm.Borda,
_xlfn.IFS(
AND(COUNT(_xlfn._xlws.FILTER($F$3:$F$15,$F$3:$F$15=AV$51))&gt;=2,
    _xlfn.MAXIFS($G$3:$G$15,$F$3:$F$15,AV$51)&gt;=$N70, _xlfn.MINIFS($G$3:$G$15,$F$3:$F$15,AV$51)&lt;=$N70),1,
AND(COUNT(_xlfn._xlws.FILTER($G$3:$G$15,$G$3:$G$15=$N70))&gt;=2,
    _xlfn.MAXIFS($F$3:$F$15,$G$3:$G$15,$N70)&gt;=AV$51, _xlfn.MINIFS($F$3:$F$15,$G$3:$G$15,$N70)&lt;=AV$51),2,
OR(COUNT(_xlfn._xlws.FILTER($F$16:$F$23,($F$16:$F$23=AV$51)*($G$16:$G$23=$N70)))=1,
        ISODD(COUNT(_xlfn._xlws.SORT(_xlfn._xlws.FILTER($G$16:$G$23,($F$16:$F$23=AV$51)*($G$16:$G$23&lt;=$N70)))))),3,
OR(COUNT(_xlfn._xlws.FILTER($F$16:$F$23,($F$16:$F$23=AV$51)*($G$16:$G$23=$N70)))=1,
        ISODD(COUNT(_xlfn._xlws.SORT(_xlfn._xlws.FILTER($F$16:$F$23,($G$16:$G$23=$N70)*($F$16:$F$23&lt;=AV$51)))))),4),
_xlpm.Fundo,$L$8,
_xlpm.Ax,_xlfn.XLOOKUP(TRUE,($O22:AU22&lt;&gt;""),$O$3:AU$3,_xlpm.Fundo,,-1),
_xlpm.Bx,_xlfn.XLOOKUP(TRUE,($AZ22:BB22&lt;&gt;""),$AZ$3:BB$3,_xlpm.Fundo,,1),
_xlpm.Cx,_xlfn.XLOOKUP(TRUE,($O22:AU22&lt;&gt;""),$O22:AU22,_xlpm.Fundo,,-1),
_xlpm.Dx,_xlfn.XLOOKUP(TRUE,($AZ22:BB22&lt;&gt;""),$AZ22:BB22,_xlpm.Fundo,,1),
_xlpm.Xx,AV$3, _xlpm.Yx,PRODUCT(SUM(_xlpm.Dx,-_xlpm.Cx),1/SUM(_xlpm.Bx,-_xlpm.Ax))*SUM(_xlpm.Xx,-_xlpm.Ax)+_xlpm.Cx,
_xlpm.Ay,_xlfn.XLOOKUP(TRUE,(AV$4:AV21&lt;&gt;""),$N$4:$N21,_xlpm.Fundo,,-1),
_xlpm.By,_xlfn.XLOOKUP(TRUE,(AV23:AV$47&lt;&gt;""),$N23:$N$47,_xlpm.Fundo,,1),
_xlpm.Cy,_xlfn.XLOOKUP(TRUE,(AV$4:AV21&lt;&gt;""),AV$4:AV21,_xlpm.Fundo,,-1),
_xlpm.Dy,_xlfn.XLOOKUP(TRUE,(AV23:AV$47&lt;&gt;""),AV23:AV$47,_xlpm.Fundo,,1),
_xlpm.Xy,$N22, _xlpm.Yy,PRODUCT(SUM(_xlpm.Dy,-_xlpm.Cy),1/SUM(_xlpm.By,-_xlpm.Ay))*SUM(_xlpm.Xy,-_xlpm.Ay)+_xlpm.Cy,
_xlfn.IFS(IFERROR(ISODD(_xlpm.Borda),FALSE),_xlpm.Yy,
       IFERROR(ISEVEN(_xlpm.Borda),     FALSE),_xlpm.Yx,
      TRUE,"")))</f>
        <v>-9</v>
      </c>
      <c r="AW70" s="120" cm="1">
        <f t="array" ref="AW70">IF(AW22&lt;&gt;"",AW22,
_xlfn.LET(_xlpm.Borda,
_xlfn.IFS(
AND(COUNT(_xlfn._xlws.FILTER($F$3:$F$15,$F$3:$F$15=AW$51))&gt;=2,
    _xlfn.MAXIFS($G$3:$G$15,$F$3:$F$15,AW$51)&gt;=$N70, _xlfn.MINIFS($G$3:$G$15,$F$3:$F$15,AW$51)&lt;=$N70),1,
AND(COUNT(_xlfn._xlws.FILTER($G$3:$G$15,$G$3:$G$15=$N70))&gt;=2,
    _xlfn.MAXIFS($F$3:$F$15,$G$3:$G$15,$N70)&gt;=AW$51, _xlfn.MINIFS($F$3:$F$15,$G$3:$G$15,$N70)&lt;=AW$51),2,
OR(COUNT(_xlfn._xlws.FILTER($F$16:$F$23,($F$16:$F$23=AW$51)*($G$16:$G$23=$N70)))=1,
        ISODD(COUNT(_xlfn._xlws.SORT(_xlfn._xlws.FILTER($G$16:$G$23,($F$16:$F$23=AW$51)*($G$16:$G$23&lt;=$N70)))))),3,
OR(COUNT(_xlfn._xlws.FILTER($F$16:$F$23,($F$16:$F$23=AW$51)*($G$16:$G$23=$N70)))=1,
        ISODD(COUNT(_xlfn._xlws.SORT(_xlfn._xlws.FILTER($F$16:$F$23,($G$16:$G$23=$N70)*($F$16:$F$23&lt;=AW$51)))))),4),
_xlpm.Fundo,$L$8,
_xlpm.Ax,_xlfn.XLOOKUP(TRUE,($O22:AV22&lt;&gt;""),$O$3:AV$3,_xlpm.Fundo,,-1),
_xlpm.Bx,_xlfn.XLOOKUP(TRUE,($AZ22:BC22&lt;&gt;""),$AZ$3:BC$3,_xlpm.Fundo,,1),
_xlpm.Cx,_xlfn.XLOOKUP(TRUE,($O22:AV22&lt;&gt;""),$O22:AV22,_xlpm.Fundo,,-1),
_xlpm.Dx,_xlfn.XLOOKUP(TRUE,($AZ22:BC22&lt;&gt;""),$AZ22:BC22,_xlpm.Fundo,,1),
_xlpm.Xx,AW$3, _xlpm.Yx,PRODUCT(SUM(_xlpm.Dx,-_xlpm.Cx),1/SUM(_xlpm.Bx,-_xlpm.Ax))*SUM(_xlpm.Xx,-_xlpm.Ax)+_xlpm.Cx,
_xlpm.Ay,_xlfn.XLOOKUP(TRUE,(AW$4:AW21&lt;&gt;""),$N$4:$N21,_xlpm.Fundo,,-1),
_xlpm.By,_xlfn.XLOOKUP(TRUE,(AW23:AW$47&lt;&gt;""),$N23:$N$47,_xlpm.Fundo,,1),
_xlpm.Cy,_xlfn.XLOOKUP(TRUE,(AW$4:AW21&lt;&gt;""),AW$4:AW21,_xlpm.Fundo,,-1),
_xlpm.Dy,_xlfn.XLOOKUP(TRUE,(AW23:AW$47&lt;&gt;""),AW23:AW$47,_xlpm.Fundo,,1),
_xlpm.Xy,$N22, _xlpm.Yy,PRODUCT(SUM(_xlpm.Dy,-_xlpm.Cy),1/SUM(_xlpm.By,-_xlpm.Ay))*SUM(_xlpm.Xy,-_xlpm.Ay)+_xlpm.Cy,
_xlfn.IFS(IFERROR(ISODD(_xlpm.Borda),FALSE),_xlpm.Yy,
       IFERROR(ISEVEN(_xlpm.Borda),     FALSE),_xlpm.Yx,
      TRUE,"")))</f>
        <v>-9</v>
      </c>
      <c r="AX70" s="98"/>
      <c r="AY70" s="98"/>
      <c r="AZ70" s="77"/>
      <c r="BA70" s="77"/>
      <c r="BB70" s="77"/>
      <c r="BC70" s="77"/>
      <c r="BD70" s="77"/>
      <c r="BE70" s="77"/>
      <c r="BF70" s="77"/>
      <c r="BG70" s="77"/>
      <c r="BH70" s="77"/>
    </row>
    <row r="71" spans="2:60" ht="20.100000000000001" customHeight="1" x14ac:dyDescent="0.3">
      <c r="B71" s="9" t="s">
        <v>534</v>
      </c>
      <c r="C71" s="17">
        <f t="shared" si="1"/>
        <v>42.9754</v>
      </c>
      <c r="D71" s="18">
        <f t="shared" si="1"/>
        <v>113.9509</v>
      </c>
      <c r="E71" s="64">
        <f t="shared" si="1"/>
        <v>-9</v>
      </c>
      <c r="F71" s="17">
        <f t="shared" si="7"/>
        <v>-0.05</v>
      </c>
      <c r="G71" s="18">
        <f t="shared" si="8"/>
        <v>8.9</v>
      </c>
      <c r="H71" s="19">
        <f t="shared" si="9"/>
        <v>-9</v>
      </c>
      <c r="I71" s="8" t="str" cm="1">
        <f t="array" ref="I71">_xlfn.CONCAT(ROUND(F71:H71,2)&amp;", ")</f>
        <v xml:space="preserve">-0.05, 8.9, -9, </v>
      </c>
      <c r="J71" s="8"/>
      <c r="L71"/>
      <c r="N71" s="31">
        <v>8.4700000000000006</v>
      </c>
      <c r="O71" s="15"/>
      <c r="P71" s="120" cm="1">
        <f t="array" ref="P71">IF(P23&lt;&gt;"",P23,
_xlfn.LET(_xlpm.Borda,
_xlfn.IFS(
AND(COUNT(_xlfn._xlws.FILTER($F$3:$F$15,$F$3:$F$15=P$51))&gt;=2,
    _xlfn.MAXIFS($G$3:$G$15,$F$3:$F$15,P$51)&gt;=$N71, _xlfn.MINIFS($G$3:$G$15,$F$3:$F$15,P$51)&lt;=$N71),1,
AND(COUNT(_xlfn._xlws.FILTER($G$3:$G$15,$G$3:$G$15=$N71))&gt;=2,
    _xlfn.MAXIFS($F$3:$F$15,$G$3:$G$15,$N71)&gt;=P$51, _xlfn.MINIFS($F$3:$F$15,$G$3:$G$15,$N71)&lt;=P$51),2,
OR(COUNT(_xlfn._xlws.FILTER($F$16:$F$23,($F$16:$F$23=P$51)*($G$16:$G$23=$N71)))=1,
        ISODD(COUNT(_xlfn._xlws.SORT(_xlfn._xlws.FILTER($G$16:$G$23,($F$16:$F$23=P$51)*($G$16:$G$23&lt;=$N71)))))),3,
OR(COUNT(_xlfn._xlws.FILTER($F$16:$F$23,($F$16:$F$23=P$51)*($G$16:$G$23=$N71)))=1,
        ISODD(COUNT(_xlfn._xlws.SORT(_xlfn._xlws.FILTER($F$16:$F$23,($G$16:$G$23=$N71)*($F$16:$F$23&lt;=P$51)))))),4),
_xlpm.Fundo,$L$8,
_xlpm.Ax,_xlfn.XLOOKUP(TRUE,($O23:O23&lt;&gt;""),$O$3:O$3,_xlpm.Fundo,,-1),
_xlpm.Bx,_xlfn.XLOOKUP(TRUE,(Q23:$AZ23&lt;&gt;""),Q$3:$AZ$3,_xlpm.Fundo,,1),
_xlpm.Cx,_xlfn.XLOOKUP(TRUE,($O23:O23&lt;&gt;""),$O23:O23,_xlpm.Fundo,,-1),
_xlpm.Dx,_xlfn.XLOOKUP(TRUE,(Q23:$AZ23&lt;&gt;""),Q23:$AZ23,_xlpm.Fundo,,1),
_xlpm.Xx,P$3, _xlpm.Yx,PRODUCT(SUM(_xlpm.Dx,-_xlpm.Cx),1/SUM(_xlpm.Bx,-_xlpm.Ax))*SUM(_xlpm.Xx,-_xlpm.Ax)+_xlpm.Cx,
_xlpm.Ay,_xlfn.XLOOKUP(TRUE,(P$4:P22&lt;&gt;""),$N$4:$N22,_xlpm.Fundo,,-1),
_xlpm.By,_xlfn.XLOOKUP(TRUE,(P24:P$47&lt;&gt;""),$N24:$N$47,_xlpm.Fundo,,1),
_xlpm.Cy,_xlfn.XLOOKUP(TRUE,(P$4:P22&lt;&gt;""),P$4:P22,_xlpm.Fundo,,-1),
_xlpm.Dy,_xlfn.XLOOKUP(TRUE,(P24:P$47&lt;&gt;""),P24:P$47,_xlpm.Fundo,,1),
_xlpm.Xy,$N23, _xlpm.Yy,PRODUCT(SUM(_xlpm.Dy,-_xlpm.Cy),1/SUM(_xlpm.By,-_xlpm.Ay))*SUM(_xlpm.Xy,-_xlpm.Ay)+_xlpm.Cy,
_xlfn.IFS(IFERROR(ISODD(_xlpm.Borda),FALSE),_xlpm.Yy,
       IFERROR(ISEVEN(_xlpm.Borda),     FALSE),_xlpm.Yx,
      TRUE,"")))</f>
        <v>-9</v>
      </c>
      <c r="Q71" s="120" cm="1">
        <f t="array" ref="Q71">IF(Q23&lt;&gt;"",Q23,
_xlfn.LET(_xlpm.Borda,
_xlfn.IFS(
AND(COUNT(_xlfn._xlws.FILTER($F$3:$F$15,$F$3:$F$15=Q$51))&gt;=2,
    _xlfn.MAXIFS($G$3:$G$15,$F$3:$F$15,Q$51)&gt;=$N71, _xlfn.MINIFS($G$3:$G$15,$F$3:$F$15,Q$51)&lt;=$N71),1,
AND(COUNT(_xlfn._xlws.FILTER($G$3:$G$15,$G$3:$G$15=$N71))&gt;=2,
    _xlfn.MAXIFS($F$3:$F$15,$G$3:$G$15,$N71)&gt;=Q$51, _xlfn.MINIFS($F$3:$F$15,$G$3:$G$15,$N71)&lt;=Q$51),2,
OR(COUNT(_xlfn._xlws.FILTER($F$16:$F$23,($F$16:$F$23=Q$51)*($G$16:$G$23=$N71)))=1,
        ISODD(COUNT(_xlfn._xlws.SORT(_xlfn._xlws.FILTER($G$16:$G$23,($F$16:$F$23=Q$51)*($G$16:$G$23&lt;=$N71)))))),3,
OR(COUNT(_xlfn._xlws.FILTER($F$16:$F$23,($F$16:$F$23=Q$51)*($G$16:$G$23=$N71)))=1,
        ISODD(COUNT(_xlfn._xlws.SORT(_xlfn._xlws.FILTER($F$16:$F$23,($G$16:$G$23=$N71)*($F$16:$F$23&lt;=Q$51)))))),4),
_xlpm.Fundo,$L$8,
_xlpm.Ax,_xlfn.XLOOKUP(TRUE,($O23:P23&lt;&gt;""),$O$3:P$3,_xlpm.Fundo,,-1),
_xlpm.Bx,_xlfn.XLOOKUP(TRUE,(R23:$AZ23&lt;&gt;""),R$3:$AZ$3,_xlpm.Fundo,,1),
_xlpm.Cx,_xlfn.XLOOKUP(TRUE,($O23:P23&lt;&gt;""),$O23:P23,_xlpm.Fundo,,-1),
_xlpm.Dx,_xlfn.XLOOKUP(TRUE,(R23:$AZ23&lt;&gt;""),R23:$AZ23,_xlpm.Fundo,,1),
_xlpm.Xx,Q$3, _xlpm.Yx,PRODUCT(SUM(_xlpm.Dx,-_xlpm.Cx),1/SUM(_xlpm.Bx,-_xlpm.Ax))*SUM(_xlpm.Xx,-_xlpm.Ax)+_xlpm.Cx,
_xlpm.Ay,_xlfn.XLOOKUP(TRUE,(Q$4:Q22&lt;&gt;""),$N$4:$N22,_xlpm.Fundo,,-1),
_xlpm.By,_xlfn.XLOOKUP(TRUE,(Q24:Q$47&lt;&gt;""),$N24:$N$47,_xlpm.Fundo,,1),
_xlpm.Cy,_xlfn.XLOOKUP(TRUE,(Q$4:Q22&lt;&gt;""),Q$4:Q22,_xlpm.Fundo,,-1),
_xlpm.Dy,_xlfn.XLOOKUP(TRUE,(Q24:Q$47&lt;&gt;""),Q24:Q$47,_xlpm.Fundo,,1),
_xlpm.Xy,$N23, _xlpm.Yy,PRODUCT(SUM(_xlpm.Dy,-_xlpm.Cy),1/SUM(_xlpm.By,-_xlpm.Ay))*SUM(_xlpm.Xy,-_xlpm.Ay)+_xlpm.Cy,
_xlfn.IFS(IFERROR(ISODD(_xlpm.Borda),FALSE),_xlpm.Yy,
       IFERROR(ISEVEN(_xlpm.Borda),     FALSE),_xlpm.Yx,
      TRUE,"")))</f>
        <v>-9</v>
      </c>
      <c r="R71" s="120" cm="1">
        <f t="array" ref="R71">IF(R23&lt;&gt;"",R23,
_xlfn.LET(_xlpm.Borda,
_xlfn.IFS(
AND(COUNT(_xlfn._xlws.FILTER($F$3:$F$15,$F$3:$F$15=R$51))&gt;=2,
    _xlfn.MAXIFS($G$3:$G$15,$F$3:$F$15,R$51)&gt;=$N71, _xlfn.MINIFS($G$3:$G$15,$F$3:$F$15,R$51)&lt;=$N71),1,
AND(COUNT(_xlfn._xlws.FILTER($G$3:$G$15,$G$3:$G$15=$N71))&gt;=2,
    _xlfn.MAXIFS($F$3:$F$15,$G$3:$G$15,$N71)&gt;=R$51, _xlfn.MINIFS($F$3:$F$15,$G$3:$G$15,$N71)&lt;=R$51),2,
OR(COUNT(_xlfn._xlws.FILTER($F$16:$F$23,($F$16:$F$23=R$51)*($G$16:$G$23=$N71)))=1,
        ISODD(COUNT(_xlfn._xlws.SORT(_xlfn._xlws.FILTER($G$16:$G$23,($F$16:$F$23=R$51)*($G$16:$G$23&lt;=$N71)))))),3,
OR(COUNT(_xlfn._xlws.FILTER($F$16:$F$23,($F$16:$F$23=R$51)*($G$16:$G$23=$N71)))=1,
        ISODD(COUNT(_xlfn._xlws.SORT(_xlfn._xlws.FILTER($F$16:$F$23,($G$16:$G$23=$N71)*($F$16:$F$23&lt;=R$51)))))),4),
_xlpm.Fundo,$L$8,
_xlpm.Ax,_xlfn.XLOOKUP(TRUE,($O23:Q23&lt;&gt;""),$O$3:Q$3,_xlpm.Fundo,,-1),
_xlpm.Bx,_xlfn.XLOOKUP(TRUE,(S23:$AZ23&lt;&gt;""),S$3:$AZ$3,_xlpm.Fundo,,1),
_xlpm.Cx,_xlfn.XLOOKUP(TRUE,($O23:Q23&lt;&gt;""),$O23:Q23,_xlpm.Fundo,,-1),
_xlpm.Dx,_xlfn.XLOOKUP(TRUE,(S23:$AZ23&lt;&gt;""),S23:$AZ23,_xlpm.Fundo,,1),
_xlpm.Xx,R$3, _xlpm.Yx,PRODUCT(SUM(_xlpm.Dx,-_xlpm.Cx),1/SUM(_xlpm.Bx,-_xlpm.Ax))*SUM(_xlpm.Xx,-_xlpm.Ax)+_xlpm.Cx,
_xlpm.Ay,_xlfn.XLOOKUP(TRUE,(R$4:R22&lt;&gt;""),$N$4:$N22,_xlpm.Fundo,,-1),
_xlpm.By,_xlfn.XLOOKUP(TRUE,(R24:R$47&lt;&gt;""),$N24:$N$47,_xlpm.Fundo,,1),
_xlpm.Cy,_xlfn.XLOOKUP(TRUE,(R$4:R22&lt;&gt;""),R$4:R22,_xlpm.Fundo,,-1),
_xlpm.Dy,_xlfn.XLOOKUP(TRUE,(R24:R$47&lt;&gt;""),R24:R$47,_xlpm.Fundo,,1),
_xlpm.Xy,$N23, _xlpm.Yy,PRODUCT(SUM(_xlpm.Dy,-_xlpm.Cy),1/SUM(_xlpm.By,-_xlpm.Ay))*SUM(_xlpm.Xy,-_xlpm.Ay)+_xlpm.Cy,
_xlfn.IFS(IFERROR(ISODD(_xlpm.Borda),FALSE),_xlpm.Yy,
       IFERROR(ISEVEN(_xlpm.Borda),     FALSE),_xlpm.Yx,
      TRUE,"")))</f>
        <v>-0.1719999999999999</v>
      </c>
      <c r="S71" s="120" t="str" cm="1">
        <f t="array" ref="S71">IF(S23&lt;&gt;"",S23,
_xlfn.LET(_xlpm.Borda,
_xlfn.IFS(
AND(COUNT(_xlfn._xlws.FILTER($F$3:$F$15,$F$3:$F$15=S$51))&gt;=2,
    _xlfn.MAXIFS($G$3:$G$15,$F$3:$F$15,S$51)&gt;=$N71, _xlfn.MINIFS($G$3:$G$15,$F$3:$F$15,S$51)&lt;=$N71),1,
AND(COUNT(_xlfn._xlws.FILTER($G$3:$G$15,$G$3:$G$15=$N71))&gt;=2,
    _xlfn.MAXIFS($F$3:$F$15,$G$3:$G$15,$N71)&gt;=S$51, _xlfn.MINIFS($F$3:$F$15,$G$3:$G$15,$N71)&lt;=S$51),2,
OR(COUNT(_xlfn._xlws.FILTER($F$16:$F$23,($F$16:$F$23=S$51)*($G$16:$G$23=$N71)))=1,
        ISODD(COUNT(_xlfn._xlws.SORT(_xlfn._xlws.FILTER($G$16:$G$23,($F$16:$F$23=S$51)*($G$16:$G$23&lt;=$N71)))))),3,
OR(COUNT(_xlfn._xlws.FILTER($F$16:$F$23,($F$16:$F$23=S$51)*($G$16:$G$23=$N71)))=1,
        ISODD(COUNT(_xlfn._xlws.SORT(_xlfn._xlws.FILTER($F$16:$F$23,($G$16:$G$23=$N71)*($F$16:$F$23&lt;=S$51)))))),4),
_xlpm.Fundo,$L$8,
_xlpm.Ax,_xlfn.XLOOKUP(TRUE,($O23:R23&lt;&gt;""),$O$3:R$3,_xlpm.Fundo,,-1),
_xlpm.Bx,_xlfn.XLOOKUP(TRUE,(T23:$AZ23&lt;&gt;""),T$3:$AZ$3,_xlpm.Fundo,,1),
_xlpm.Cx,_xlfn.XLOOKUP(TRUE,($O23:R23&lt;&gt;""),$O23:R23,_xlpm.Fundo,,-1),
_xlpm.Dx,_xlfn.XLOOKUP(TRUE,(T23:$AZ23&lt;&gt;""),T23:$AZ23,_xlpm.Fundo,,1),
_xlpm.Xx,S$3, _xlpm.Yx,PRODUCT(SUM(_xlpm.Dx,-_xlpm.Cx),1/SUM(_xlpm.Bx,-_xlpm.Ax))*SUM(_xlpm.Xx,-_xlpm.Ax)+_xlpm.Cx,
_xlpm.Ay,_xlfn.XLOOKUP(TRUE,(S$4:S22&lt;&gt;""),$N$4:$N22,_xlpm.Fundo,,-1),
_xlpm.By,_xlfn.XLOOKUP(TRUE,(S24:S$47&lt;&gt;""),$N24:$N$47,_xlpm.Fundo,,1),
_xlpm.Cy,_xlfn.XLOOKUP(TRUE,(S$4:S22&lt;&gt;""),S$4:S22,_xlpm.Fundo,,-1),
_xlpm.Dy,_xlfn.XLOOKUP(TRUE,(S24:S$47&lt;&gt;""),S24:S$47,_xlpm.Fundo,,1),
_xlpm.Xy,$N23, _xlpm.Yy,PRODUCT(SUM(_xlpm.Dy,-_xlpm.Cy),1/SUM(_xlpm.By,-_xlpm.Ay))*SUM(_xlpm.Xy,-_xlpm.Ay)+_xlpm.Cy,
_xlfn.IFS(IFERROR(ISODD(_xlpm.Borda),FALSE),_xlpm.Yy,
       IFERROR(ISEVEN(_xlpm.Borda),     FALSE),_xlpm.Yx,
      TRUE,"")))</f>
        <v/>
      </c>
      <c r="T71" s="120" t="str" cm="1">
        <f t="array" ref="T71">IF(T23&lt;&gt;"",T23,
_xlfn.LET(_xlpm.Borda,
_xlfn.IFS(
AND(COUNT(_xlfn._xlws.FILTER($F$3:$F$15,$F$3:$F$15=T$51))&gt;=2,
    _xlfn.MAXIFS($G$3:$G$15,$F$3:$F$15,T$51)&gt;=$N71, _xlfn.MINIFS($G$3:$G$15,$F$3:$F$15,T$51)&lt;=$N71),1,
AND(COUNT(_xlfn._xlws.FILTER($G$3:$G$15,$G$3:$G$15=$N71))&gt;=2,
    _xlfn.MAXIFS($F$3:$F$15,$G$3:$G$15,$N71)&gt;=T$51, _xlfn.MINIFS($F$3:$F$15,$G$3:$G$15,$N71)&lt;=T$51),2,
OR(COUNT(_xlfn._xlws.FILTER($F$16:$F$23,($F$16:$F$23=T$51)*($G$16:$G$23=$N71)))=1,
        ISODD(COUNT(_xlfn._xlws.SORT(_xlfn._xlws.FILTER($G$16:$G$23,($F$16:$F$23=T$51)*($G$16:$G$23&lt;=$N71)))))),3,
OR(COUNT(_xlfn._xlws.FILTER($F$16:$F$23,($F$16:$F$23=T$51)*($G$16:$G$23=$N71)))=1,
        ISODD(COUNT(_xlfn._xlws.SORT(_xlfn._xlws.FILTER($F$16:$F$23,($G$16:$G$23=$N71)*($F$16:$F$23&lt;=T$51)))))),4),
_xlpm.Fundo,$L$8,
_xlpm.Ax,_xlfn.XLOOKUP(TRUE,($O23:S23&lt;&gt;""),$O$3:S$3,_xlpm.Fundo,,-1),
_xlpm.Bx,_xlfn.XLOOKUP(TRUE,(U23:$AZ23&lt;&gt;""),U$3:$AZ$3,_xlpm.Fundo,,1),
_xlpm.Cx,_xlfn.XLOOKUP(TRUE,($O23:S23&lt;&gt;""),$O23:S23,_xlpm.Fundo,,-1),
_xlpm.Dx,_xlfn.XLOOKUP(TRUE,(U23:$AZ23&lt;&gt;""),U23:$AZ23,_xlpm.Fundo,,1),
_xlpm.Xx,T$3, _xlpm.Yx,PRODUCT(SUM(_xlpm.Dx,-_xlpm.Cx),1/SUM(_xlpm.Bx,-_xlpm.Ax))*SUM(_xlpm.Xx,-_xlpm.Ax)+_xlpm.Cx,
_xlpm.Ay,_xlfn.XLOOKUP(TRUE,(T$4:T22&lt;&gt;""),$N$4:$N22,_xlpm.Fundo,,-1),
_xlpm.By,_xlfn.XLOOKUP(TRUE,(T24:T$47&lt;&gt;""),$N24:$N$47,_xlpm.Fundo,,1),
_xlpm.Cy,_xlfn.XLOOKUP(TRUE,(T$4:T22&lt;&gt;""),T$4:T22,_xlpm.Fundo,,-1),
_xlpm.Dy,_xlfn.XLOOKUP(TRUE,(T24:T$47&lt;&gt;""),T24:T$47,_xlpm.Fundo,,1),
_xlpm.Xy,$N23, _xlpm.Yy,PRODUCT(SUM(_xlpm.Dy,-_xlpm.Cy),1/SUM(_xlpm.By,-_xlpm.Ay))*SUM(_xlpm.Xy,-_xlpm.Ay)+_xlpm.Cy,
_xlfn.IFS(IFERROR(ISODD(_xlpm.Borda),FALSE),_xlpm.Yy,
       IFERROR(ISEVEN(_xlpm.Borda),     FALSE),_xlpm.Yx,
      TRUE,"")))</f>
        <v/>
      </c>
      <c r="U71" s="120" t="str" cm="1">
        <f t="array" ref="U71">IF(U23&lt;&gt;"",U23,
_xlfn.LET(_xlpm.Borda,
_xlfn.IFS(
AND(COUNT(_xlfn._xlws.FILTER($F$3:$F$15,$F$3:$F$15=U$51))&gt;=2,
    _xlfn.MAXIFS($G$3:$G$15,$F$3:$F$15,U$51)&gt;=$N71, _xlfn.MINIFS($G$3:$G$15,$F$3:$F$15,U$51)&lt;=$N71),1,
AND(COUNT(_xlfn._xlws.FILTER($G$3:$G$15,$G$3:$G$15=$N71))&gt;=2,
    _xlfn.MAXIFS($F$3:$F$15,$G$3:$G$15,$N71)&gt;=U$51, _xlfn.MINIFS($F$3:$F$15,$G$3:$G$15,$N71)&lt;=U$51),2,
OR(COUNT(_xlfn._xlws.FILTER($F$16:$F$23,($F$16:$F$23=U$51)*($G$16:$G$23=$N71)))=1,
        ISODD(COUNT(_xlfn._xlws.SORT(_xlfn._xlws.FILTER($G$16:$G$23,($F$16:$F$23=U$51)*($G$16:$G$23&lt;=$N71)))))),3,
OR(COUNT(_xlfn._xlws.FILTER($F$16:$F$23,($F$16:$F$23=U$51)*($G$16:$G$23=$N71)))=1,
        ISODD(COUNT(_xlfn._xlws.SORT(_xlfn._xlws.FILTER($F$16:$F$23,($G$16:$G$23=$N71)*($F$16:$F$23&lt;=U$51)))))),4),
_xlpm.Fundo,$L$8,
_xlpm.Ax,_xlfn.XLOOKUP(TRUE,($O23:T23&lt;&gt;""),$O$3:T$3,_xlpm.Fundo,,-1),
_xlpm.Bx,_xlfn.XLOOKUP(TRUE,(V23:$AZ23&lt;&gt;""),V$3:$AZ$3,_xlpm.Fundo,,1),
_xlpm.Cx,_xlfn.XLOOKUP(TRUE,($O23:T23&lt;&gt;""),$O23:T23,_xlpm.Fundo,,-1),
_xlpm.Dx,_xlfn.XLOOKUP(TRUE,(V23:$AZ23&lt;&gt;""),V23:$AZ23,_xlpm.Fundo,,1),
_xlpm.Xx,U$3, _xlpm.Yx,PRODUCT(SUM(_xlpm.Dx,-_xlpm.Cx),1/SUM(_xlpm.Bx,-_xlpm.Ax))*SUM(_xlpm.Xx,-_xlpm.Ax)+_xlpm.Cx,
_xlpm.Ay,_xlfn.XLOOKUP(TRUE,(U$4:U22&lt;&gt;""),$N$4:$N22,_xlpm.Fundo,,-1),
_xlpm.By,_xlfn.XLOOKUP(TRUE,(U24:U$47&lt;&gt;""),$N24:$N$47,_xlpm.Fundo,,1),
_xlpm.Cy,_xlfn.XLOOKUP(TRUE,(U$4:U22&lt;&gt;""),U$4:U22,_xlpm.Fundo,,-1),
_xlpm.Dy,_xlfn.XLOOKUP(TRUE,(U24:U$47&lt;&gt;""),U24:U$47,_xlpm.Fundo,,1),
_xlpm.Xy,$N23, _xlpm.Yy,PRODUCT(SUM(_xlpm.Dy,-_xlpm.Cy),1/SUM(_xlpm.By,-_xlpm.Ay))*SUM(_xlpm.Xy,-_xlpm.Ay)+_xlpm.Cy,
_xlfn.IFS(IFERROR(ISODD(_xlpm.Borda),FALSE),_xlpm.Yy,
       IFERROR(ISEVEN(_xlpm.Borda),     FALSE),_xlpm.Yx,
      TRUE,"")))</f>
        <v/>
      </c>
      <c r="V71" s="120" t="str" cm="1">
        <f t="array" ref="V71">IF(V23&lt;&gt;"",V23,
_xlfn.LET(_xlpm.Borda,
_xlfn.IFS(
AND(COUNT(_xlfn._xlws.FILTER($F$3:$F$15,$F$3:$F$15=V$51))&gt;=2,
    _xlfn.MAXIFS($G$3:$G$15,$F$3:$F$15,V$51)&gt;=$N71, _xlfn.MINIFS($G$3:$G$15,$F$3:$F$15,V$51)&lt;=$N71),1,
AND(COUNT(_xlfn._xlws.FILTER($G$3:$G$15,$G$3:$G$15=$N71))&gt;=2,
    _xlfn.MAXIFS($F$3:$F$15,$G$3:$G$15,$N71)&gt;=V$51, _xlfn.MINIFS($F$3:$F$15,$G$3:$G$15,$N71)&lt;=V$51),2,
OR(COUNT(_xlfn._xlws.FILTER($F$16:$F$23,($F$16:$F$23=V$51)*($G$16:$G$23=$N71)))=1,
        ISODD(COUNT(_xlfn._xlws.SORT(_xlfn._xlws.FILTER($G$16:$G$23,($F$16:$F$23=V$51)*($G$16:$G$23&lt;=$N71)))))),3,
OR(COUNT(_xlfn._xlws.FILTER($F$16:$F$23,($F$16:$F$23=V$51)*($G$16:$G$23=$N71)))=1,
        ISODD(COUNT(_xlfn._xlws.SORT(_xlfn._xlws.FILTER($F$16:$F$23,($G$16:$G$23=$N71)*($F$16:$F$23&lt;=V$51)))))),4),
_xlpm.Fundo,$L$8,
_xlpm.Ax,_xlfn.XLOOKUP(TRUE,($O23:U23&lt;&gt;""),$O$3:U$3,_xlpm.Fundo,,-1),
_xlpm.Bx,_xlfn.XLOOKUP(TRUE,(W23:$AZ23&lt;&gt;""),W$3:$AZ$3,_xlpm.Fundo,,1),
_xlpm.Cx,_xlfn.XLOOKUP(TRUE,($O23:U23&lt;&gt;""),$O23:U23,_xlpm.Fundo,,-1),
_xlpm.Dx,_xlfn.XLOOKUP(TRUE,(W23:$AZ23&lt;&gt;""),W23:$AZ23,_xlpm.Fundo,,1),
_xlpm.Xx,V$3, _xlpm.Yx,PRODUCT(SUM(_xlpm.Dx,-_xlpm.Cx),1/SUM(_xlpm.Bx,-_xlpm.Ax))*SUM(_xlpm.Xx,-_xlpm.Ax)+_xlpm.Cx,
_xlpm.Ay,_xlfn.XLOOKUP(TRUE,(V$4:V22&lt;&gt;""),$N$4:$N22,_xlpm.Fundo,,-1),
_xlpm.By,_xlfn.XLOOKUP(TRUE,(V24:V$47&lt;&gt;""),$N24:$N$47,_xlpm.Fundo,,1),
_xlpm.Cy,_xlfn.XLOOKUP(TRUE,(V$4:V22&lt;&gt;""),V$4:V22,_xlpm.Fundo,,-1),
_xlpm.Dy,_xlfn.XLOOKUP(TRUE,(V24:V$47&lt;&gt;""),V24:V$47,_xlpm.Fundo,,1),
_xlpm.Xy,$N23, _xlpm.Yy,PRODUCT(SUM(_xlpm.Dy,-_xlpm.Cy),1/SUM(_xlpm.By,-_xlpm.Ay))*SUM(_xlpm.Xy,-_xlpm.Ay)+_xlpm.Cy,
_xlfn.IFS(IFERROR(ISODD(_xlpm.Borda),FALSE),_xlpm.Yy,
       IFERROR(ISEVEN(_xlpm.Borda),     FALSE),_xlpm.Yx,
      TRUE,"")))</f>
        <v/>
      </c>
      <c r="W71" s="120" t="str" cm="1">
        <f t="array" ref="W71">IF(W23&lt;&gt;"",W23,
_xlfn.LET(_xlpm.Borda,
_xlfn.IFS(
AND(COUNT(_xlfn._xlws.FILTER($F$3:$F$15,$F$3:$F$15=W$51))&gt;=2,
    _xlfn.MAXIFS($G$3:$G$15,$F$3:$F$15,W$51)&gt;=$N71, _xlfn.MINIFS($G$3:$G$15,$F$3:$F$15,W$51)&lt;=$N71),1,
AND(COUNT(_xlfn._xlws.FILTER($G$3:$G$15,$G$3:$G$15=$N71))&gt;=2,
    _xlfn.MAXIFS($F$3:$F$15,$G$3:$G$15,$N71)&gt;=W$51, _xlfn.MINIFS($F$3:$F$15,$G$3:$G$15,$N71)&lt;=W$51),2,
OR(COUNT(_xlfn._xlws.FILTER($F$16:$F$23,($F$16:$F$23=W$51)*($G$16:$G$23=$N71)))=1,
        ISODD(COUNT(_xlfn._xlws.SORT(_xlfn._xlws.FILTER($G$16:$G$23,($F$16:$F$23=W$51)*($G$16:$G$23&lt;=$N71)))))),3,
OR(COUNT(_xlfn._xlws.FILTER($F$16:$F$23,($F$16:$F$23=W$51)*($G$16:$G$23=$N71)))=1,
        ISODD(COUNT(_xlfn._xlws.SORT(_xlfn._xlws.FILTER($F$16:$F$23,($G$16:$G$23=$N71)*($F$16:$F$23&lt;=W$51)))))),4),
_xlpm.Fundo,$L$8,
_xlpm.Ax,_xlfn.XLOOKUP(TRUE,($O23:V23&lt;&gt;""),$O$3:V$3,_xlpm.Fundo,,-1),
_xlpm.Bx,_xlfn.XLOOKUP(TRUE,(X23:$AZ23&lt;&gt;""),X$3:$AZ$3,_xlpm.Fundo,,1),
_xlpm.Cx,_xlfn.XLOOKUP(TRUE,($O23:V23&lt;&gt;""),$O23:V23,_xlpm.Fundo,,-1),
_xlpm.Dx,_xlfn.XLOOKUP(TRUE,(X23:$AZ23&lt;&gt;""),X23:$AZ23,_xlpm.Fundo,,1),
_xlpm.Xx,W$3, _xlpm.Yx,PRODUCT(SUM(_xlpm.Dx,-_xlpm.Cx),1/SUM(_xlpm.Bx,-_xlpm.Ax))*SUM(_xlpm.Xx,-_xlpm.Ax)+_xlpm.Cx,
_xlpm.Ay,_xlfn.XLOOKUP(TRUE,(W$4:W22&lt;&gt;""),$N$4:$N22,_xlpm.Fundo,,-1),
_xlpm.By,_xlfn.XLOOKUP(TRUE,(W24:W$47&lt;&gt;""),$N24:$N$47,_xlpm.Fundo,,1),
_xlpm.Cy,_xlfn.XLOOKUP(TRUE,(W$4:W22&lt;&gt;""),W$4:W22,_xlpm.Fundo,,-1),
_xlpm.Dy,_xlfn.XLOOKUP(TRUE,(W24:W$47&lt;&gt;""),W24:W$47,_xlpm.Fundo,,1),
_xlpm.Xy,$N23, _xlpm.Yy,PRODUCT(SUM(_xlpm.Dy,-_xlpm.Cy),1/SUM(_xlpm.By,-_xlpm.Ay))*SUM(_xlpm.Xy,-_xlpm.Ay)+_xlpm.Cy,
_xlfn.IFS(IFERROR(ISODD(_xlpm.Borda),FALSE),_xlpm.Yy,
       IFERROR(ISEVEN(_xlpm.Borda),     FALSE),_xlpm.Yx,
      TRUE,"")))</f>
        <v/>
      </c>
      <c r="X71" s="120" t="str" cm="1">
        <f t="array" ref="X71">IF(X23&lt;&gt;"",X23,
_xlfn.LET(_xlpm.Borda,
_xlfn.IFS(
AND(COUNT(_xlfn._xlws.FILTER($F$3:$F$15,$F$3:$F$15=X$51))&gt;=2,
    _xlfn.MAXIFS($G$3:$G$15,$F$3:$F$15,X$51)&gt;=$N71, _xlfn.MINIFS($G$3:$G$15,$F$3:$F$15,X$51)&lt;=$N71),1,
AND(COUNT(_xlfn._xlws.FILTER($G$3:$G$15,$G$3:$G$15=$N71))&gt;=2,
    _xlfn.MAXIFS($F$3:$F$15,$G$3:$G$15,$N71)&gt;=X$51, _xlfn.MINIFS($F$3:$F$15,$G$3:$G$15,$N71)&lt;=X$51),2,
OR(COUNT(_xlfn._xlws.FILTER($F$16:$F$23,($F$16:$F$23=X$51)*($G$16:$G$23=$N71)))=1,
        ISODD(COUNT(_xlfn._xlws.SORT(_xlfn._xlws.FILTER($G$16:$G$23,($F$16:$F$23=X$51)*($G$16:$G$23&lt;=$N71)))))),3,
OR(COUNT(_xlfn._xlws.FILTER($F$16:$F$23,($F$16:$F$23=X$51)*($G$16:$G$23=$N71)))=1,
        ISODD(COUNT(_xlfn._xlws.SORT(_xlfn._xlws.FILTER($F$16:$F$23,($G$16:$G$23=$N71)*($F$16:$F$23&lt;=X$51)))))),4),
_xlpm.Fundo,$L$8,
_xlpm.Ax,_xlfn.XLOOKUP(TRUE,($O23:W23&lt;&gt;""),$O$3:W$3,_xlpm.Fundo,,-1),
_xlpm.Bx,_xlfn.XLOOKUP(TRUE,(Y23:$AZ23&lt;&gt;""),Y$3:$AZ$3,_xlpm.Fundo,,1),
_xlpm.Cx,_xlfn.XLOOKUP(TRUE,($O23:W23&lt;&gt;""),$O23:W23,_xlpm.Fundo,,-1),
_xlpm.Dx,_xlfn.XLOOKUP(TRUE,(Y23:$AZ23&lt;&gt;""),Y23:$AZ23,_xlpm.Fundo,,1),
_xlpm.Xx,X$3, _xlpm.Yx,PRODUCT(SUM(_xlpm.Dx,-_xlpm.Cx),1/SUM(_xlpm.Bx,-_xlpm.Ax))*SUM(_xlpm.Xx,-_xlpm.Ax)+_xlpm.Cx,
_xlpm.Ay,_xlfn.XLOOKUP(TRUE,(X$4:X22&lt;&gt;""),$N$4:$N22,_xlpm.Fundo,,-1),
_xlpm.By,_xlfn.XLOOKUP(TRUE,(X24:X$47&lt;&gt;""),$N24:$N$47,_xlpm.Fundo,,1),
_xlpm.Cy,_xlfn.XLOOKUP(TRUE,(X$4:X22&lt;&gt;""),X$4:X22,_xlpm.Fundo,,-1),
_xlpm.Dy,_xlfn.XLOOKUP(TRUE,(X24:X$47&lt;&gt;""),X24:X$47,_xlpm.Fundo,,1),
_xlpm.Xy,$N23, _xlpm.Yy,PRODUCT(SUM(_xlpm.Dy,-_xlpm.Cy),1/SUM(_xlpm.By,-_xlpm.Ay))*SUM(_xlpm.Xy,-_xlpm.Ay)+_xlpm.Cy,
_xlfn.IFS(IFERROR(ISODD(_xlpm.Borda),FALSE),_xlpm.Yy,
       IFERROR(ISEVEN(_xlpm.Borda),     FALSE),_xlpm.Yx,
      TRUE,"")))</f>
        <v/>
      </c>
      <c r="Y71" s="120" t="str" cm="1">
        <f t="array" ref="Y71">IF(Y23&lt;&gt;"",Y23,
_xlfn.LET(_xlpm.Borda,
_xlfn.IFS(
AND(COUNT(_xlfn._xlws.FILTER($F$3:$F$15,$F$3:$F$15=Y$51))&gt;=2,
    _xlfn.MAXIFS($G$3:$G$15,$F$3:$F$15,Y$51)&gt;=$N71, _xlfn.MINIFS($G$3:$G$15,$F$3:$F$15,Y$51)&lt;=$N71),1,
AND(COUNT(_xlfn._xlws.FILTER($G$3:$G$15,$G$3:$G$15=$N71))&gt;=2,
    _xlfn.MAXIFS($F$3:$F$15,$G$3:$G$15,$N71)&gt;=Y$51, _xlfn.MINIFS($F$3:$F$15,$G$3:$G$15,$N71)&lt;=Y$51),2,
OR(COUNT(_xlfn._xlws.FILTER($F$16:$F$23,($F$16:$F$23=Y$51)*($G$16:$G$23=$N71)))=1,
        ISODD(COUNT(_xlfn._xlws.SORT(_xlfn._xlws.FILTER($G$16:$G$23,($F$16:$F$23=Y$51)*($G$16:$G$23&lt;=$N71)))))),3,
OR(COUNT(_xlfn._xlws.FILTER($F$16:$F$23,($F$16:$F$23=Y$51)*($G$16:$G$23=$N71)))=1,
        ISODD(COUNT(_xlfn._xlws.SORT(_xlfn._xlws.FILTER($F$16:$F$23,($G$16:$G$23=$N71)*($F$16:$F$23&lt;=Y$51)))))),4),
_xlpm.Fundo,$L$8,
_xlpm.Ax,_xlfn.XLOOKUP(TRUE,($O23:X23&lt;&gt;""),$O$3:X$3,_xlpm.Fundo,,-1),
_xlpm.Bx,_xlfn.XLOOKUP(TRUE,(Z23:$AZ23&lt;&gt;""),Z$3:$AZ$3,_xlpm.Fundo,,1),
_xlpm.Cx,_xlfn.XLOOKUP(TRUE,($O23:X23&lt;&gt;""),$O23:X23,_xlpm.Fundo,,-1),
_xlpm.Dx,_xlfn.XLOOKUP(TRUE,(Z23:$AZ23&lt;&gt;""),Z23:$AZ23,_xlpm.Fundo,,1),
_xlpm.Xx,Y$3, _xlpm.Yx,PRODUCT(SUM(_xlpm.Dx,-_xlpm.Cx),1/SUM(_xlpm.Bx,-_xlpm.Ax))*SUM(_xlpm.Xx,-_xlpm.Ax)+_xlpm.Cx,
_xlpm.Ay,_xlfn.XLOOKUP(TRUE,(Y$4:Y22&lt;&gt;""),$N$4:$N22,_xlpm.Fundo,,-1),
_xlpm.By,_xlfn.XLOOKUP(TRUE,(Y24:Y$47&lt;&gt;""),$N24:$N$47,_xlpm.Fundo,,1),
_xlpm.Cy,_xlfn.XLOOKUP(TRUE,(Y$4:Y22&lt;&gt;""),Y$4:Y22,_xlpm.Fundo,,-1),
_xlpm.Dy,_xlfn.XLOOKUP(TRUE,(Y24:Y$47&lt;&gt;""),Y24:Y$47,_xlpm.Fundo,,1),
_xlpm.Xy,$N23, _xlpm.Yy,PRODUCT(SUM(_xlpm.Dy,-_xlpm.Cy),1/SUM(_xlpm.By,-_xlpm.Ay))*SUM(_xlpm.Xy,-_xlpm.Ay)+_xlpm.Cy,
_xlfn.IFS(IFERROR(ISODD(_xlpm.Borda),FALSE),_xlpm.Yy,
       IFERROR(ISEVEN(_xlpm.Borda),     FALSE),_xlpm.Yx,
      TRUE,"")))</f>
        <v/>
      </c>
      <c r="Z71" s="120" t="str" cm="1">
        <f t="array" ref="Z71">IF(Z23&lt;&gt;"",Z23,
_xlfn.LET(_xlpm.Borda,
_xlfn.IFS(
AND(COUNT(_xlfn._xlws.FILTER($F$3:$F$15,$F$3:$F$15=Z$51))&gt;=2,
    _xlfn.MAXIFS($G$3:$G$15,$F$3:$F$15,Z$51)&gt;=$N71, _xlfn.MINIFS($G$3:$G$15,$F$3:$F$15,Z$51)&lt;=$N71),1,
AND(COUNT(_xlfn._xlws.FILTER($G$3:$G$15,$G$3:$G$15=$N71))&gt;=2,
    _xlfn.MAXIFS($F$3:$F$15,$G$3:$G$15,$N71)&gt;=Z$51, _xlfn.MINIFS($F$3:$F$15,$G$3:$G$15,$N71)&lt;=Z$51),2,
OR(COUNT(_xlfn._xlws.FILTER($F$16:$F$23,($F$16:$F$23=Z$51)*($G$16:$G$23=$N71)))=1,
        ISODD(COUNT(_xlfn._xlws.SORT(_xlfn._xlws.FILTER($G$16:$G$23,($F$16:$F$23=Z$51)*($G$16:$G$23&lt;=$N71)))))),3,
OR(COUNT(_xlfn._xlws.FILTER($F$16:$F$23,($F$16:$F$23=Z$51)*($G$16:$G$23=$N71)))=1,
        ISODD(COUNT(_xlfn._xlws.SORT(_xlfn._xlws.FILTER($F$16:$F$23,($G$16:$G$23=$N71)*($F$16:$F$23&lt;=Z$51)))))),4),
_xlpm.Fundo,$L$8,
_xlpm.Ax,_xlfn.XLOOKUP(TRUE,($O23:Y23&lt;&gt;""),$O$3:Y$3,_xlpm.Fundo,,-1),
_xlpm.Bx,_xlfn.XLOOKUP(TRUE,(AA23:$AZ23&lt;&gt;""),AA$3:$AZ$3,_xlpm.Fundo,,1),
_xlpm.Cx,_xlfn.XLOOKUP(TRUE,($O23:Y23&lt;&gt;""),$O23:Y23,_xlpm.Fundo,,-1),
_xlpm.Dx,_xlfn.XLOOKUP(TRUE,(AA23:$AZ23&lt;&gt;""),AA23:$AZ23,_xlpm.Fundo,,1),
_xlpm.Xx,Z$3, _xlpm.Yx,PRODUCT(SUM(_xlpm.Dx,-_xlpm.Cx),1/SUM(_xlpm.Bx,-_xlpm.Ax))*SUM(_xlpm.Xx,-_xlpm.Ax)+_xlpm.Cx,
_xlpm.Ay,_xlfn.XLOOKUP(TRUE,(Z$4:Z22&lt;&gt;""),$N$4:$N22,_xlpm.Fundo,,-1),
_xlpm.By,_xlfn.XLOOKUP(TRUE,(Z24:Z$47&lt;&gt;""),$N24:$N$47,_xlpm.Fundo,,1),
_xlpm.Cy,_xlfn.XLOOKUP(TRUE,(Z$4:Z22&lt;&gt;""),Z$4:Z22,_xlpm.Fundo,,-1),
_xlpm.Dy,_xlfn.XLOOKUP(TRUE,(Z24:Z$47&lt;&gt;""),Z24:Z$47,_xlpm.Fundo,,1),
_xlpm.Xy,$N23, _xlpm.Yy,PRODUCT(SUM(_xlpm.Dy,-_xlpm.Cy),1/SUM(_xlpm.By,-_xlpm.Ay))*SUM(_xlpm.Xy,-_xlpm.Ay)+_xlpm.Cy,
_xlfn.IFS(IFERROR(ISODD(_xlpm.Borda),FALSE),_xlpm.Yy,
       IFERROR(ISEVEN(_xlpm.Borda),     FALSE),_xlpm.Yx,
      TRUE,"")))</f>
        <v/>
      </c>
      <c r="AA71" s="120" t="str" cm="1">
        <f t="array" ref="AA71">IF(AA23&lt;&gt;"",AA23,
_xlfn.LET(_xlpm.Borda,
_xlfn.IFS(
AND(COUNT(_xlfn._xlws.FILTER($F$3:$F$15,$F$3:$F$15=AA$51))&gt;=2,
    _xlfn.MAXIFS($G$3:$G$15,$F$3:$F$15,AA$51)&gt;=$N71, _xlfn.MINIFS($G$3:$G$15,$F$3:$F$15,AA$51)&lt;=$N71),1,
AND(COUNT(_xlfn._xlws.FILTER($G$3:$G$15,$G$3:$G$15=$N71))&gt;=2,
    _xlfn.MAXIFS($F$3:$F$15,$G$3:$G$15,$N71)&gt;=AA$51, _xlfn.MINIFS($F$3:$F$15,$G$3:$G$15,$N71)&lt;=AA$51),2,
OR(COUNT(_xlfn._xlws.FILTER($F$16:$F$23,($F$16:$F$23=AA$51)*($G$16:$G$23=$N71)))=1,
        ISODD(COUNT(_xlfn._xlws.SORT(_xlfn._xlws.FILTER($G$16:$G$23,($F$16:$F$23=AA$51)*($G$16:$G$23&lt;=$N71)))))),3,
OR(COUNT(_xlfn._xlws.FILTER($F$16:$F$23,($F$16:$F$23=AA$51)*($G$16:$G$23=$N71)))=1,
        ISODD(COUNT(_xlfn._xlws.SORT(_xlfn._xlws.FILTER($F$16:$F$23,($G$16:$G$23=$N71)*($F$16:$F$23&lt;=AA$51)))))),4),
_xlpm.Fundo,$L$8,
_xlpm.Ax,_xlfn.XLOOKUP(TRUE,($O23:Z23&lt;&gt;""),$O$3:Z$3,_xlpm.Fundo,,-1),
_xlpm.Bx,_xlfn.XLOOKUP(TRUE,(AB23:$AZ23&lt;&gt;""),AB$3:$AZ$3,_xlpm.Fundo,,1),
_xlpm.Cx,_xlfn.XLOOKUP(TRUE,($O23:Z23&lt;&gt;""),$O23:Z23,_xlpm.Fundo,,-1),
_xlpm.Dx,_xlfn.XLOOKUP(TRUE,(AB23:$AZ23&lt;&gt;""),AB23:$AZ23,_xlpm.Fundo,,1),
_xlpm.Xx,AA$3, _xlpm.Yx,PRODUCT(SUM(_xlpm.Dx,-_xlpm.Cx),1/SUM(_xlpm.Bx,-_xlpm.Ax))*SUM(_xlpm.Xx,-_xlpm.Ax)+_xlpm.Cx,
_xlpm.Ay,_xlfn.XLOOKUP(TRUE,(AA$4:AA22&lt;&gt;""),$N$4:$N22,_xlpm.Fundo,,-1),
_xlpm.By,_xlfn.XLOOKUP(TRUE,(AA24:AA$47&lt;&gt;""),$N24:$N$47,_xlpm.Fundo,,1),
_xlpm.Cy,_xlfn.XLOOKUP(TRUE,(AA$4:AA22&lt;&gt;""),AA$4:AA22,_xlpm.Fundo,,-1),
_xlpm.Dy,_xlfn.XLOOKUP(TRUE,(AA24:AA$47&lt;&gt;""),AA24:AA$47,_xlpm.Fundo,,1),
_xlpm.Xy,$N23, _xlpm.Yy,PRODUCT(SUM(_xlpm.Dy,-_xlpm.Cy),1/SUM(_xlpm.By,-_xlpm.Ay))*SUM(_xlpm.Xy,-_xlpm.Ay)+_xlpm.Cy,
_xlfn.IFS(IFERROR(ISODD(_xlpm.Borda),FALSE),_xlpm.Yy,
       IFERROR(ISEVEN(_xlpm.Borda),     FALSE),_xlpm.Yx,
      TRUE,"")))</f>
        <v/>
      </c>
      <c r="AB71" s="120" t="str" cm="1">
        <f t="array" ref="AB71">IF(AB23&lt;&gt;"",AB23,
_xlfn.LET(_xlpm.Borda,
_xlfn.IFS(
AND(COUNT(_xlfn._xlws.FILTER($F$3:$F$15,$F$3:$F$15=AB$51))&gt;=2,
    _xlfn.MAXIFS($G$3:$G$15,$F$3:$F$15,AB$51)&gt;=$N71, _xlfn.MINIFS($G$3:$G$15,$F$3:$F$15,AB$51)&lt;=$N71),1,
AND(COUNT(_xlfn._xlws.FILTER($G$3:$G$15,$G$3:$G$15=$N71))&gt;=2,
    _xlfn.MAXIFS($F$3:$F$15,$G$3:$G$15,$N71)&gt;=AB$51, _xlfn.MINIFS($F$3:$F$15,$G$3:$G$15,$N71)&lt;=AB$51),2,
OR(COUNT(_xlfn._xlws.FILTER($F$16:$F$23,($F$16:$F$23=AB$51)*($G$16:$G$23=$N71)))=1,
        ISODD(COUNT(_xlfn._xlws.SORT(_xlfn._xlws.FILTER($G$16:$G$23,($F$16:$F$23=AB$51)*($G$16:$G$23&lt;=$N71)))))),3,
OR(COUNT(_xlfn._xlws.FILTER($F$16:$F$23,($F$16:$F$23=AB$51)*($G$16:$G$23=$N71)))=1,
        ISODD(COUNT(_xlfn._xlws.SORT(_xlfn._xlws.FILTER($F$16:$F$23,($G$16:$G$23=$N71)*($F$16:$F$23&lt;=AB$51)))))),4),
_xlpm.Fundo,$L$8,
_xlpm.Ax,_xlfn.XLOOKUP(TRUE,($O23:AA23&lt;&gt;""),$O$3:AA$3,_xlpm.Fundo,,-1),
_xlpm.Bx,_xlfn.XLOOKUP(TRUE,(AC23:$AZ23&lt;&gt;""),AC$3:$AZ$3,_xlpm.Fundo,,1),
_xlpm.Cx,_xlfn.XLOOKUP(TRUE,($O23:AA23&lt;&gt;""),$O23:AA23,_xlpm.Fundo,,-1),
_xlpm.Dx,_xlfn.XLOOKUP(TRUE,(AC23:$AZ23&lt;&gt;""),AC23:$AZ23,_xlpm.Fundo,,1),
_xlpm.Xx,AB$3, _xlpm.Yx,PRODUCT(SUM(_xlpm.Dx,-_xlpm.Cx),1/SUM(_xlpm.Bx,-_xlpm.Ax))*SUM(_xlpm.Xx,-_xlpm.Ax)+_xlpm.Cx,
_xlpm.Ay,_xlfn.XLOOKUP(TRUE,(AB$4:AB22&lt;&gt;""),$N$4:$N22,_xlpm.Fundo,,-1),
_xlpm.By,_xlfn.XLOOKUP(TRUE,(AB24:AB$47&lt;&gt;""),$N24:$N$47,_xlpm.Fundo,,1),
_xlpm.Cy,_xlfn.XLOOKUP(TRUE,(AB$4:AB22&lt;&gt;""),AB$4:AB22,_xlpm.Fundo,,-1),
_xlpm.Dy,_xlfn.XLOOKUP(TRUE,(AB24:AB$47&lt;&gt;""),AB24:AB$47,_xlpm.Fundo,,1),
_xlpm.Xy,$N23, _xlpm.Yy,PRODUCT(SUM(_xlpm.Dy,-_xlpm.Cy),1/SUM(_xlpm.By,-_xlpm.Ay))*SUM(_xlpm.Xy,-_xlpm.Ay)+_xlpm.Cy,
_xlfn.IFS(IFERROR(ISODD(_xlpm.Borda),FALSE),_xlpm.Yy,
       IFERROR(ISEVEN(_xlpm.Borda),     FALSE),_xlpm.Yx,
      TRUE,"")))</f>
        <v/>
      </c>
      <c r="AC71" s="120" t="str" cm="1">
        <f t="array" ref="AC71">IF(AC23&lt;&gt;"",AC23,
_xlfn.LET(_xlpm.Borda,
_xlfn.IFS(
AND(COUNT(_xlfn._xlws.FILTER($F$3:$F$15,$F$3:$F$15=AC$51))&gt;=2,
    _xlfn.MAXIFS($G$3:$G$15,$F$3:$F$15,AC$51)&gt;=$N71, _xlfn.MINIFS($G$3:$G$15,$F$3:$F$15,AC$51)&lt;=$N71),1,
AND(COUNT(_xlfn._xlws.FILTER($G$3:$G$15,$G$3:$G$15=$N71))&gt;=2,
    _xlfn.MAXIFS($F$3:$F$15,$G$3:$G$15,$N71)&gt;=AC$51, _xlfn.MINIFS($F$3:$F$15,$G$3:$G$15,$N71)&lt;=AC$51),2,
OR(COUNT(_xlfn._xlws.FILTER($F$16:$F$23,($F$16:$F$23=AC$51)*($G$16:$G$23=$N71)))=1,
        ISODD(COUNT(_xlfn._xlws.SORT(_xlfn._xlws.FILTER($G$16:$G$23,($F$16:$F$23=AC$51)*($G$16:$G$23&lt;=$N71)))))),3,
OR(COUNT(_xlfn._xlws.FILTER($F$16:$F$23,($F$16:$F$23=AC$51)*($G$16:$G$23=$N71)))=1,
        ISODD(COUNT(_xlfn._xlws.SORT(_xlfn._xlws.FILTER($F$16:$F$23,($G$16:$G$23=$N71)*($F$16:$F$23&lt;=AC$51)))))),4),
_xlpm.Fundo,$L$8,
_xlpm.Ax,_xlfn.XLOOKUP(TRUE,($O23:AB23&lt;&gt;""),$O$3:AB$3,_xlpm.Fundo,,-1),
_xlpm.Bx,_xlfn.XLOOKUP(TRUE,(AD23:$AZ23&lt;&gt;""),AD$3:$AZ$3,_xlpm.Fundo,,1),
_xlpm.Cx,_xlfn.XLOOKUP(TRUE,($O23:AB23&lt;&gt;""),$O23:AB23,_xlpm.Fundo,,-1),
_xlpm.Dx,_xlfn.XLOOKUP(TRUE,(AD23:$AZ23&lt;&gt;""),AD23:$AZ23,_xlpm.Fundo,,1),
_xlpm.Xx,AC$3, _xlpm.Yx,PRODUCT(SUM(_xlpm.Dx,-_xlpm.Cx),1/SUM(_xlpm.Bx,-_xlpm.Ax))*SUM(_xlpm.Xx,-_xlpm.Ax)+_xlpm.Cx,
_xlpm.Ay,_xlfn.XLOOKUP(TRUE,(AC$4:AC22&lt;&gt;""),$N$4:$N22,_xlpm.Fundo,,-1),
_xlpm.By,_xlfn.XLOOKUP(TRUE,(AC24:AC$47&lt;&gt;""),$N24:$N$47,_xlpm.Fundo,,1),
_xlpm.Cy,_xlfn.XLOOKUP(TRUE,(AC$4:AC22&lt;&gt;""),AC$4:AC22,_xlpm.Fundo,,-1),
_xlpm.Dy,_xlfn.XLOOKUP(TRUE,(AC24:AC$47&lt;&gt;""),AC24:AC$47,_xlpm.Fundo,,1),
_xlpm.Xy,$N23, _xlpm.Yy,PRODUCT(SUM(_xlpm.Dy,-_xlpm.Cy),1/SUM(_xlpm.By,-_xlpm.Ay))*SUM(_xlpm.Xy,-_xlpm.Ay)+_xlpm.Cy,
_xlfn.IFS(IFERROR(ISODD(_xlpm.Borda),FALSE),_xlpm.Yy,
       IFERROR(ISEVEN(_xlpm.Borda),     FALSE),_xlpm.Yx,
      TRUE,"")))</f>
        <v/>
      </c>
      <c r="AD71" s="120" t="str" cm="1">
        <f t="array" ref="AD71">IF(AD23&lt;&gt;"",AD23,
_xlfn.LET(_xlpm.Borda,
_xlfn.IFS(
AND(COUNT(_xlfn._xlws.FILTER($F$3:$F$15,$F$3:$F$15=AD$51))&gt;=2,
    _xlfn.MAXIFS($G$3:$G$15,$F$3:$F$15,AD$51)&gt;=$N71, _xlfn.MINIFS($G$3:$G$15,$F$3:$F$15,AD$51)&lt;=$N71),1,
AND(COUNT(_xlfn._xlws.FILTER($G$3:$G$15,$G$3:$G$15=$N71))&gt;=2,
    _xlfn.MAXIFS($F$3:$F$15,$G$3:$G$15,$N71)&gt;=AD$51, _xlfn.MINIFS($F$3:$F$15,$G$3:$G$15,$N71)&lt;=AD$51),2,
OR(COUNT(_xlfn._xlws.FILTER($F$16:$F$23,($F$16:$F$23=AD$51)*($G$16:$G$23=$N71)))=1,
        ISODD(COUNT(_xlfn._xlws.SORT(_xlfn._xlws.FILTER($G$16:$G$23,($F$16:$F$23=AD$51)*($G$16:$G$23&lt;=$N71)))))),3,
OR(COUNT(_xlfn._xlws.FILTER($F$16:$F$23,($F$16:$F$23=AD$51)*($G$16:$G$23=$N71)))=1,
        ISODD(COUNT(_xlfn._xlws.SORT(_xlfn._xlws.FILTER($F$16:$F$23,($G$16:$G$23=$N71)*($F$16:$F$23&lt;=AD$51)))))),4),
_xlpm.Fundo,$L$8,
_xlpm.Ax,_xlfn.XLOOKUP(TRUE,($O23:AC23&lt;&gt;""),$O$3:AC$3,_xlpm.Fundo,,-1),
_xlpm.Bx,_xlfn.XLOOKUP(TRUE,(AE23:$AZ23&lt;&gt;""),AE$3:$AZ$3,_xlpm.Fundo,,1),
_xlpm.Cx,_xlfn.XLOOKUP(TRUE,($O23:AC23&lt;&gt;""),$O23:AC23,_xlpm.Fundo,,-1),
_xlpm.Dx,_xlfn.XLOOKUP(TRUE,(AE23:$AZ23&lt;&gt;""),AE23:$AZ23,_xlpm.Fundo,,1),
_xlpm.Xx,AD$3, _xlpm.Yx,PRODUCT(SUM(_xlpm.Dx,-_xlpm.Cx),1/SUM(_xlpm.Bx,-_xlpm.Ax))*SUM(_xlpm.Xx,-_xlpm.Ax)+_xlpm.Cx,
_xlpm.Ay,_xlfn.XLOOKUP(TRUE,(AD$4:AD22&lt;&gt;""),$N$4:$N22,_xlpm.Fundo,,-1),
_xlpm.By,_xlfn.XLOOKUP(TRUE,(AD24:AD$47&lt;&gt;""),$N24:$N$47,_xlpm.Fundo,,1),
_xlpm.Cy,_xlfn.XLOOKUP(TRUE,(AD$4:AD22&lt;&gt;""),AD$4:AD22,_xlpm.Fundo,,-1),
_xlpm.Dy,_xlfn.XLOOKUP(TRUE,(AD24:AD$47&lt;&gt;""),AD24:AD$47,_xlpm.Fundo,,1),
_xlpm.Xy,$N23, _xlpm.Yy,PRODUCT(SUM(_xlpm.Dy,-_xlpm.Cy),1/SUM(_xlpm.By,-_xlpm.Ay))*SUM(_xlpm.Xy,-_xlpm.Ay)+_xlpm.Cy,
_xlfn.IFS(IFERROR(ISODD(_xlpm.Borda),FALSE),_xlpm.Yy,
       IFERROR(ISEVEN(_xlpm.Borda),     FALSE),_xlpm.Yx,
      TRUE,"")))</f>
        <v/>
      </c>
      <c r="AE71" s="120" t="str" cm="1">
        <f t="array" ref="AE71">IF(AE23&lt;&gt;"",AE23,
_xlfn.LET(_xlpm.Borda,
_xlfn.IFS(
AND(COUNT(_xlfn._xlws.FILTER($F$3:$F$15,$F$3:$F$15=AE$51))&gt;=2,
    _xlfn.MAXIFS($G$3:$G$15,$F$3:$F$15,AE$51)&gt;=$N71, _xlfn.MINIFS($G$3:$G$15,$F$3:$F$15,AE$51)&lt;=$N71),1,
AND(COUNT(_xlfn._xlws.FILTER($G$3:$G$15,$G$3:$G$15=$N71))&gt;=2,
    _xlfn.MAXIFS($F$3:$F$15,$G$3:$G$15,$N71)&gt;=AE$51, _xlfn.MINIFS($F$3:$F$15,$G$3:$G$15,$N71)&lt;=AE$51),2,
OR(COUNT(_xlfn._xlws.FILTER($F$16:$F$23,($F$16:$F$23=AE$51)*($G$16:$G$23=$N71)))=1,
        ISODD(COUNT(_xlfn._xlws.SORT(_xlfn._xlws.FILTER($G$16:$G$23,($F$16:$F$23=AE$51)*($G$16:$G$23&lt;=$N71)))))),3,
OR(COUNT(_xlfn._xlws.FILTER($F$16:$F$23,($F$16:$F$23=AE$51)*($G$16:$G$23=$N71)))=1,
        ISODD(COUNT(_xlfn._xlws.SORT(_xlfn._xlws.FILTER($F$16:$F$23,($G$16:$G$23=$N71)*($F$16:$F$23&lt;=AE$51)))))),4),
_xlpm.Fundo,$L$8,
_xlpm.Ax,_xlfn.XLOOKUP(TRUE,($O23:AD23&lt;&gt;""),$O$3:AD$3,_xlpm.Fundo,,-1),
_xlpm.Bx,_xlfn.XLOOKUP(TRUE,(AF23:$AZ23&lt;&gt;""),AF$3:$AZ$3,_xlpm.Fundo,,1),
_xlpm.Cx,_xlfn.XLOOKUP(TRUE,($O23:AD23&lt;&gt;""),$O23:AD23,_xlpm.Fundo,,-1),
_xlpm.Dx,_xlfn.XLOOKUP(TRUE,(AF23:$AZ23&lt;&gt;""),AF23:$AZ23,_xlpm.Fundo,,1),
_xlpm.Xx,AE$3, _xlpm.Yx,PRODUCT(SUM(_xlpm.Dx,-_xlpm.Cx),1/SUM(_xlpm.Bx,-_xlpm.Ax))*SUM(_xlpm.Xx,-_xlpm.Ax)+_xlpm.Cx,
_xlpm.Ay,_xlfn.XLOOKUP(TRUE,(AE$4:AE22&lt;&gt;""),$N$4:$N22,_xlpm.Fundo,,-1),
_xlpm.By,_xlfn.XLOOKUP(TRUE,(AE24:AE$47&lt;&gt;""),$N24:$N$47,_xlpm.Fundo,,1),
_xlpm.Cy,_xlfn.XLOOKUP(TRUE,(AE$4:AE22&lt;&gt;""),AE$4:AE22,_xlpm.Fundo,,-1),
_xlpm.Dy,_xlfn.XLOOKUP(TRUE,(AE24:AE$47&lt;&gt;""),AE24:AE$47,_xlpm.Fundo,,1),
_xlpm.Xy,$N23, _xlpm.Yy,PRODUCT(SUM(_xlpm.Dy,-_xlpm.Cy),1/SUM(_xlpm.By,-_xlpm.Ay))*SUM(_xlpm.Xy,-_xlpm.Ay)+_xlpm.Cy,
_xlfn.IFS(IFERROR(ISODD(_xlpm.Borda),FALSE),_xlpm.Yy,
       IFERROR(ISEVEN(_xlpm.Borda),     FALSE),_xlpm.Yx,
      TRUE,"")))</f>
        <v/>
      </c>
      <c r="AF71" s="120" t="str" cm="1">
        <f t="array" ref="AF71">IF(AF23&lt;&gt;"",AF23,
_xlfn.LET(_xlpm.Borda,
_xlfn.IFS(
AND(COUNT(_xlfn._xlws.FILTER($F$3:$F$15,$F$3:$F$15=AF$51))&gt;=2,
    _xlfn.MAXIFS($G$3:$G$15,$F$3:$F$15,AF$51)&gt;=$N71, _xlfn.MINIFS($G$3:$G$15,$F$3:$F$15,AF$51)&lt;=$N71),1,
AND(COUNT(_xlfn._xlws.FILTER($G$3:$G$15,$G$3:$G$15=$N71))&gt;=2,
    _xlfn.MAXIFS($F$3:$F$15,$G$3:$G$15,$N71)&gt;=AF$51, _xlfn.MINIFS($F$3:$F$15,$G$3:$G$15,$N71)&lt;=AF$51),2,
OR(COUNT(_xlfn._xlws.FILTER($F$16:$F$23,($F$16:$F$23=AF$51)*($G$16:$G$23=$N71)))=1,
        ISODD(COUNT(_xlfn._xlws.SORT(_xlfn._xlws.FILTER($G$16:$G$23,($F$16:$F$23=AF$51)*($G$16:$G$23&lt;=$N71)))))),3,
OR(COUNT(_xlfn._xlws.FILTER($F$16:$F$23,($F$16:$F$23=AF$51)*($G$16:$G$23=$N71)))=1,
        ISODD(COUNT(_xlfn._xlws.SORT(_xlfn._xlws.FILTER($F$16:$F$23,($G$16:$G$23=$N71)*($F$16:$F$23&lt;=AF$51)))))),4),
_xlpm.Fundo,$L$8,
_xlpm.Ax,_xlfn.XLOOKUP(TRUE,($O23:AE23&lt;&gt;""),$O$3:AE$3,_xlpm.Fundo,,-1),
_xlpm.Bx,_xlfn.XLOOKUP(TRUE,(AG23:$AZ23&lt;&gt;""),AG$3:$AZ$3,_xlpm.Fundo,,1),
_xlpm.Cx,_xlfn.XLOOKUP(TRUE,($O23:AE23&lt;&gt;""),$O23:AE23,_xlpm.Fundo,,-1),
_xlpm.Dx,_xlfn.XLOOKUP(TRUE,(AG23:$AZ23&lt;&gt;""),AG23:$AZ23,_xlpm.Fundo,,1),
_xlpm.Xx,AF$3, _xlpm.Yx,PRODUCT(SUM(_xlpm.Dx,-_xlpm.Cx),1/SUM(_xlpm.Bx,-_xlpm.Ax))*SUM(_xlpm.Xx,-_xlpm.Ax)+_xlpm.Cx,
_xlpm.Ay,_xlfn.XLOOKUP(TRUE,(AF$4:AF22&lt;&gt;""),$N$4:$N22,_xlpm.Fundo,,-1),
_xlpm.By,_xlfn.XLOOKUP(TRUE,(AF24:AF$47&lt;&gt;""),$N24:$N$47,_xlpm.Fundo,,1),
_xlpm.Cy,_xlfn.XLOOKUP(TRUE,(AF$4:AF22&lt;&gt;""),AF$4:AF22,_xlpm.Fundo,,-1),
_xlpm.Dy,_xlfn.XLOOKUP(TRUE,(AF24:AF$47&lt;&gt;""),AF24:AF$47,_xlpm.Fundo,,1),
_xlpm.Xy,$N23, _xlpm.Yy,PRODUCT(SUM(_xlpm.Dy,-_xlpm.Cy),1/SUM(_xlpm.By,-_xlpm.Ay))*SUM(_xlpm.Xy,-_xlpm.Ay)+_xlpm.Cy,
_xlfn.IFS(IFERROR(ISODD(_xlpm.Borda),FALSE),_xlpm.Yy,
       IFERROR(ISEVEN(_xlpm.Borda),     FALSE),_xlpm.Yx,
      TRUE,"")))</f>
        <v/>
      </c>
      <c r="AG71" s="120" t="str" cm="1">
        <f t="array" ref="AG71">IF(AG23&lt;&gt;"",AG23,
_xlfn.LET(_xlpm.Borda,
_xlfn.IFS(
AND(COUNT(_xlfn._xlws.FILTER($F$3:$F$15,$F$3:$F$15=AG$51))&gt;=2,
    _xlfn.MAXIFS($G$3:$G$15,$F$3:$F$15,AG$51)&gt;=$N71, _xlfn.MINIFS($G$3:$G$15,$F$3:$F$15,AG$51)&lt;=$N71),1,
AND(COUNT(_xlfn._xlws.FILTER($G$3:$G$15,$G$3:$G$15=$N71))&gt;=2,
    _xlfn.MAXIFS($F$3:$F$15,$G$3:$G$15,$N71)&gt;=AG$51, _xlfn.MINIFS($F$3:$F$15,$G$3:$G$15,$N71)&lt;=AG$51),2,
OR(COUNT(_xlfn._xlws.FILTER($F$16:$F$23,($F$16:$F$23=AG$51)*($G$16:$G$23=$N71)))=1,
        ISODD(COUNT(_xlfn._xlws.SORT(_xlfn._xlws.FILTER($G$16:$G$23,($F$16:$F$23=AG$51)*($G$16:$G$23&lt;=$N71)))))),3,
OR(COUNT(_xlfn._xlws.FILTER($F$16:$F$23,($F$16:$F$23=AG$51)*($G$16:$G$23=$N71)))=1,
        ISODD(COUNT(_xlfn._xlws.SORT(_xlfn._xlws.FILTER($F$16:$F$23,($G$16:$G$23=$N71)*($F$16:$F$23&lt;=AG$51)))))),4),
_xlpm.Fundo,$L$8,
_xlpm.Ax,_xlfn.XLOOKUP(TRUE,($O23:AF23&lt;&gt;""),$O$3:AF$3,_xlpm.Fundo,,-1),
_xlpm.Bx,_xlfn.XLOOKUP(TRUE,(AH23:$AZ23&lt;&gt;""),AH$3:$AZ$3,_xlpm.Fundo,,1),
_xlpm.Cx,_xlfn.XLOOKUP(TRUE,($O23:AF23&lt;&gt;""),$O23:AF23,_xlpm.Fundo,,-1),
_xlpm.Dx,_xlfn.XLOOKUP(TRUE,(AH23:$AZ23&lt;&gt;""),AH23:$AZ23,_xlpm.Fundo,,1),
_xlpm.Xx,AG$3, _xlpm.Yx,PRODUCT(SUM(_xlpm.Dx,-_xlpm.Cx),1/SUM(_xlpm.Bx,-_xlpm.Ax))*SUM(_xlpm.Xx,-_xlpm.Ax)+_xlpm.Cx,
_xlpm.Ay,_xlfn.XLOOKUP(TRUE,(AG$4:AG22&lt;&gt;""),$N$4:$N22,_xlpm.Fundo,,-1),
_xlpm.By,_xlfn.XLOOKUP(TRUE,(AG24:AG$47&lt;&gt;""),$N24:$N$47,_xlpm.Fundo,,1),
_xlpm.Cy,_xlfn.XLOOKUP(TRUE,(AG$4:AG22&lt;&gt;""),AG$4:AG22,_xlpm.Fundo,,-1),
_xlpm.Dy,_xlfn.XLOOKUP(TRUE,(AG24:AG$47&lt;&gt;""),AG24:AG$47,_xlpm.Fundo,,1),
_xlpm.Xy,$N23, _xlpm.Yy,PRODUCT(SUM(_xlpm.Dy,-_xlpm.Cy),1/SUM(_xlpm.By,-_xlpm.Ay))*SUM(_xlpm.Xy,-_xlpm.Ay)+_xlpm.Cy,
_xlfn.IFS(IFERROR(ISODD(_xlpm.Borda),FALSE),_xlpm.Yy,
       IFERROR(ISEVEN(_xlpm.Borda),     FALSE),_xlpm.Yx,
      TRUE,"")))</f>
        <v/>
      </c>
      <c r="AH71" s="120" t="str" cm="1">
        <f t="array" ref="AH71">IF(AH23&lt;&gt;"",AH23,
_xlfn.LET(_xlpm.Borda,
_xlfn.IFS(
AND(COUNT(_xlfn._xlws.FILTER($F$3:$F$15,$F$3:$F$15=AH$51))&gt;=2,
    _xlfn.MAXIFS($G$3:$G$15,$F$3:$F$15,AH$51)&gt;=$N71, _xlfn.MINIFS($G$3:$G$15,$F$3:$F$15,AH$51)&lt;=$N71),1,
AND(COUNT(_xlfn._xlws.FILTER($G$3:$G$15,$G$3:$G$15=$N71))&gt;=2,
    _xlfn.MAXIFS($F$3:$F$15,$G$3:$G$15,$N71)&gt;=AH$51, _xlfn.MINIFS($F$3:$F$15,$G$3:$G$15,$N71)&lt;=AH$51),2,
OR(COUNT(_xlfn._xlws.FILTER($F$16:$F$23,($F$16:$F$23=AH$51)*($G$16:$G$23=$N71)))=1,
        ISODD(COUNT(_xlfn._xlws.SORT(_xlfn._xlws.FILTER($G$16:$G$23,($F$16:$F$23=AH$51)*($G$16:$G$23&lt;=$N71)))))),3,
OR(COUNT(_xlfn._xlws.FILTER($F$16:$F$23,($F$16:$F$23=AH$51)*($G$16:$G$23=$N71)))=1,
        ISODD(COUNT(_xlfn._xlws.SORT(_xlfn._xlws.FILTER($F$16:$F$23,($G$16:$G$23=$N71)*($F$16:$F$23&lt;=AH$51)))))),4),
_xlpm.Fundo,$L$8,
_xlpm.Ax,_xlfn.XLOOKUP(TRUE,($O23:AG23&lt;&gt;""),$O$3:AG$3,_xlpm.Fundo,,-1),
_xlpm.Bx,_xlfn.XLOOKUP(TRUE,(AI23:$AZ23&lt;&gt;""),AI$3:$AZ$3,_xlpm.Fundo,,1),
_xlpm.Cx,_xlfn.XLOOKUP(TRUE,($O23:AG23&lt;&gt;""),$O23:AG23,_xlpm.Fundo,,-1),
_xlpm.Dx,_xlfn.XLOOKUP(TRUE,(AI23:$AZ23&lt;&gt;""),AI23:$AZ23,_xlpm.Fundo,,1),
_xlpm.Xx,AH$3, _xlpm.Yx,PRODUCT(SUM(_xlpm.Dx,-_xlpm.Cx),1/SUM(_xlpm.Bx,-_xlpm.Ax))*SUM(_xlpm.Xx,-_xlpm.Ax)+_xlpm.Cx,
_xlpm.Ay,_xlfn.XLOOKUP(TRUE,(AH$4:AH22&lt;&gt;""),$N$4:$N22,_xlpm.Fundo,,-1),
_xlpm.By,_xlfn.XLOOKUP(TRUE,(AH24:AH$47&lt;&gt;""),$N24:$N$47,_xlpm.Fundo,,1),
_xlpm.Cy,_xlfn.XLOOKUP(TRUE,(AH$4:AH22&lt;&gt;""),AH$4:AH22,_xlpm.Fundo,,-1),
_xlpm.Dy,_xlfn.XLOOKUP(TRUE,(AH24:AH$47&lt;&gt;""),AH24:AH$47,_xlpm.Fundo,,1),
_xlpm.Xy,$N23, _xlpm.Yy,PRODUCT(SUM(_xlpm.Dy,-_xlpm.Cy),1/SUM(_xlpm.By,-_xlpm.Ay))*SUM(_xlpm.Xy,-_xlpm.Ay)+_xlpm.Cy,
_xlfn.IFS(IFERROR(ISODD(_xlpm.Borda),FALSE),_xlpm.Yy,
       IFERROR(ISEVEN(_xlpm.Borda),     FALSE),_xlpm.Yx,
      TRUE,"")))</f>
        <v/>
      </c>
      <c r="AI71" s="120" t="str" cm="1">
        <f t="array" ref="AI71">IF(AI23&lt;&gt;"",AI23,
_xlfn.LET(_xlpm.Borda,
_xlfn.IFS(
AND(COUNT(_xlfn._xlws.FILTER($F$3:$F$15,$F$3:$F$15=AI$51))&gt;=2,
    _xlfn.MAXIFS($G$3:$G$15,$F$3:$F$15,AI$51)&gt;=$N71, _xlfn.MINIFS($G$3:$G$15,$F$3:$F$15,AI$51)&lt;=$N71),1,
AND(COUNT(_xlfn._xlws.FILTER($G$3:$G$15,$G$3:$G$15=$N71))&gt;=2,
    _xlfn.MAXIFS($F$3:$F$15,$G$3:$G$15,$N71)&gt;=AI$51, _xlfn.MINIFS($F$3:$F$15,$G$3:$G$15,$N71)&lt;=AI$51),2,
OR(COUNT(_xlfn._xlws.FILTER($F$16:$F$23,($F$16:$F$23=AI$51)*($G$16:$G$23=$N71)))=1,
        ISODD(COUNT(_xlfn._xlws.SORT(_xlfn._xlws.FILTER($G$16:$G$23,($F$16:$F$23=AI$51)*($G$16:$G$23&lt;=$N71)))))),3,
OR(COUNT(_xlfn._xlws.FILTER($F$16:$F$23,($F$16:$F$23=AI$51)*($G$16:$G$23=$N71)))=1,
        ISODD(COUNT(_xlfn._xlws.SORT(_xlfn._xlws.FILTER($F$16:$F$23,($G$16:$G$23=$N71)*($F$16:$F$23&lt;=AI$51)))))),4),
_xlpm.Fundo,$L$8,
_xlpm.Ax,_xlfn.XLOOKUP(TRUE,($O23:AH23&lt;&gt;""),$O$3:AH$3,_xlpm.Fundo,,-1),
_xlpm.Bx,_xlfn.XLOOKUP(TRUE,(AJ23:$AZ23&lt;&gt;""),AJ$3:$AZ$3,_xlpm.Fundo,,1),
_xlpm.Cx,_xlfn.XLOOKUP(TRUE,($O23:AH23&lt;&gt;""),$O23:AH23,_xlpm.Fundo,,-1),
_xlpm.Dx,_xlfn.XLOOKUP(TRUE,(AJ23:$AZ23&lt;&gt;""),AJ23:$AZ23,_xlpm.Fundo,,1),
_xlpm.Xx,AI$3, _xlpm.Yx,PRODUCT(SUM(_xlpm.Dx,-_xlpm.Cx),1/SUM(_xlpm.Bx,-_xlpm.Ax))*SUM(_xlpm.Xx,-_xlpm.Ax)+_xlpm.Cx,
_xlpm.Ay,_xlfn.XLOOKUP(TRUE,(AI$4:AI22&lt;&gt;""),$N$4:$N22,_xlpm.Fundo,,-1),
_xlpm.By,_xlfn.XLOOKUP(TRUE,(AI24:AI$47&lt;&gt;""),$N24:$N$47,_xlpm.Fundo,,1),
_xlpm.Cy,_xlfn.XLOOKUP(TRUE,(AI$4:AI22&lt;&gt;""),AI$4:AI22,_xlpm.Fundo,,-1),
_xlpm.Dy,_xlfn.XLOOKUP(TRUE,(AI24:AI$47&lt;&gt;""),AI24:AI$47,_xlpm.Fundo,,1),
_xlpm.Xy,$N23, _xlpm.Yy,PRODUCT(SUM(_xlpm.Dy,-_xlpm.Cy),1/SUM(_xlpm.By,-_xlpm.Ay))*SUM(_xlpm.Xy,-_xlpm.Ay)+_xlpm.Cy,
_xlfn.IFS(IFERROR(ISODD(_xlpm.Borda),FALSE),_xlpm.Yy,
       IFERROR(ISEVEN(_xlpm.Borda),     FALSE),_xlpm.Yx,
      TRUE,"")))</f>
        <v/>
      </c>
      <c r="AJ71" s="120" t="str" cm="1">
        <f t="array" ref="AJ71">IF(AJ23&lt;&gt;"",AJ23,
_xlfn.LET(_xlpm.Borda,
_xlfn.IFS(
AND(COUNT(_xlfn._xlws.FILTER($F$3:$F$15,$F$3:$F$15=AJ$51))&gt;=2,
    _xlfn.MAXIFS($G$3:$G$15,$F$3:$F$15,AJ$51)&gt;=$N71, _xlfn.MINIFS($G$3:$G$15,$F$3:$F$15,AJ$51)&lt;=$N71),1,
AND(COUNT(_xlfn._xlws.FILTER($G$3:$G$15,$G$3:$G$15=$N71))&gt;=2,
    _xlfn.MAXIFS($F$3:$F$15,$G$3:$G$15,$N71)&gt;=AJ$51, _xlfn.MINIFS($F$3:$F$15,$G$3:$G$15,$N71)&lt;=AJ$51),2,
OR(COUNT(_xlfn._xlws.FILTER($F$16:$F$23,($F$16:$F$23=AJ$51)*($G$16:$G$23=$N71)))=1,
        ISODD(COUNT(_xlfn._xlws.SORT(_xlfn._xlws.FILTER($G$16:$G$23,($F$16:$F$23=AJ$51)*($G$16:$G$23&lt;=$N71)))))),3,
OR(COUNT(_xlfn._xlws.FILTER($F$16:$F$23,($F$16:$F$23=AJ$51)*($G$16:$G$23=$N71)))=1,
        ISODD(COUNT(_xlfn._xlws.SORT(_xlfn._xlws.FILTER($F$16:$F$23,($G$16:$G$23=$N71)*($F$16:$F$23&lt;=AJ$51)))))),4),
_xlpm.Fundo,$L$8,
_xlpm.Ax,_xlfn.XLOOKUP(TRUE,($O23:AI23&lt;&gt;""),$O$3:AI$3,_xlpm.Fundo,,-1),
_xlpm.Bx,_xlfn.XLOOKUP(TRUE,(AK23:$AZ23&lt;&gt;""),AK$3:$AZ$3,_xlpm.Fundo,,1),
_xlpm.Cx,_xlfn.XLOOKUP(TRUE,($O23:AI23&lt;&gt;""),$O23:AI23,_xlpm.Fundo,,-1),
_xlpm.Dx,_xlfn.XLOOKUP(TRUE,(AK23:$AZ23&lt;&gt;""),AK23:$AZ23,_xlpm.Fundo,,1),
_xlpm.Xx,AJ$3, _xlpm.Yx,PRODUCT(SUM(_xlpm.Dx,-_xlpm.Cx),1/SUM(_xlpm.Bx,-_xlpm.Ax))*SUM(_xlpm.Xx,-_xlpm.Ax)+_xlpm.Cx,
_xlpm.Ay,_xlfn.XLOOKUP(TRUE,(AJ$4:AJ22&lt;&gt;""),$N$4:$N22,_xlpm.Fundo,,-1),
_xlpm.By,_xlfn.XLOOKUP(TRUE,(AJ24:AJ$47&lt;&gt;""),$N24:$N$47,_xlpm.Fundo,,1),
_xlpm.Cy,_xlfn.XLOOKUP(TRUE,(AJ$4:AJ22&lt;&gt;""),AJ$4:AJ22,_xlpm.Fundo,,-1),
_xlpm.Dy,_xlfn.XLOOKUP(TRUE,(AJ24:AJ$47&lt;&gt;""),AJ24:AJ$47,_xlpm.Fundo,,1),
_xlpm.Xy,$N23, _xlpm.Yy,PRODUCT(SUM(_xlpm.Dy,-_xlpm.Cy),1/SUM(_xlpm.By,-_xlpm.Ay))*SUM(_xlpm.Xy,-_xlpm.Ay)+_xlpm.Cy,
_xlfn.IFS(IFERROR(ISODD(_xlpm.Borda),FALSE),_xlpm.Yy,
       IFERROR(ISEVEN(_xlpm.Borda),     FALSE),_xlpm.Yx,
      TRUE,"")))</f>
        <v/>
      </c>
      <c r="AK71" s="120" t="str" cm="1">
        <f t="array" ref="AK71">IF(AK23&lt;&gt;"",AK23,
_xlfn.LET(_xlpm.Borda,
_xlfn.IFS(
AND(COUNT(_xlfn._xlws.FILTER($F$3:$F$15,$F$3:$F$15=AK$51))&gt;=2,
    _xlfn.MAXIFS($G$3:$G$15,$F$3:$F$15,AK$51)&gt;=$N71, _xlfn.MINIFS($G$3:$G$15,$F$3:$F$15,AK$51)&lt;=$N71),1,
AND(COUNT(_xlfn._xlws.FILTER($G$3:$G$15,$G$3:$G$15=$N71))&gt;=2,
    _xlfn.MAXIFS($F$3:$F$15,$G$3:$G$15,$N71)&gt;=AK$51, _xlfn.MINIFS($F$3:$F$15,$G$3:$G$15,$N71)&lt;=AK$51),2,
OR(COUNT(_xlfn._xlws.FILTER($F$16:$F$23,($F$16:$F$23=AK$51)*($G$16:$G$23=$N71)))=1,
        ISODD(COUNT(_xlfn._xlws.SORT(_xlfn._xlws.FILTER($G$16:$G$23,($F$16:$F$23=AK$51)*($G$16:$G$23&lt;=$N71)))))),3,
OR(COUNT(_xlfn._xlws.FILTER($F$16:$F$23,($F$16:$F$23=AK$51)*($G$16:$G$23=$N71)))=1,
        ISODD(COUNT(_xlfn._xlws.SORT(_xlfn._xlws.FILTER($F$16:$F$23,($G$16:$G$23=$N71)*($F$16:$F$23&lt;=AK$51)))))),4),
_xlpm.Fundo,$L$8,
_xlpm.Ax,_xlfn.XLOOKUP(TRUE,($O23:AJ23&lt;&gt;""),$O$3:AJ$3,_xlpm.Fundo,,-1),
_xlpm.Bx,_xlfn.XLOOKUP(TRUE,(AL23:$AZ23&lt;&gt;""),AL$3:$AZ$3,_xlpm.Fundo,,1),
_xlpm.Cx,_xlfn.XLOOKUP(TRUE,($O23:AJ23&lt;&gt;""),$O23:AJ23,_xlpm.Fundo,,-1),
_xlpm.Dx,_xlfn.XLOOKUP(TRUE,(AL23:$AZ23&lt;&gt;""),AL23:$AZ23,_xlpm.Fundo,,1),
_xlpm.Xx,AK$3, _xlpm.Yx,PRODUCT(SUM(_xlpm.Dx,-_xlpm.Cx),1/SUM(_xlpm.Bx,-_xlpm.Ax))*SUM(_xlpm.Xx,-_xlpm.Ax)+_xlpm.Cx,
_xlpm.Ay,_xlfn.XLOOKUP(TRUE,(AK$4:AK22&lt;&gt;""),$N$4:$N22,_xlpm.Fundo,,-1),
_xlpm.By,_xlfn.XLOOKUP(TRUE,(AK24:AK$47&lt;&gt;""),$N24:$N$47,_xlpm.Fundo,,1),
_xlpm.Cy,_xlfn.XLOOKUP(TRUE,(AK$4:AK22&lt;&gt;""),AK$4:AK22,_xlpm.Fundo,,-1),
_xlpm.Dy,_xlfn.XLOOKUP(TRUE,(AK24:AK$47&lt;&gt;""),AK24:AK$47,_xlpm.Fundo,,1),
_xlpm.Xy,$N23, _xlpm.Yy,PRODUCT(SUM(_xlpm.Dy,-_xlpm.Cy),1/SUM(_xlpm.By,-_xlpm.Ay))*SUM(_xlpm.Xy,-_xlpm.Ay)+_xlpm.Cy,
_xlfn.IFS(IFERROR(ISODD(_xlpm.Borda),FALSE),_xlpm.Yy,
       IFERROR(ISEVEN(_xlpm.Borda),     FALSE),_xlpm.Yx,
      TRUE,"")))</f>
        <v/>
      </c>
      <c r="AL71" s="120" cm="1">
        <f t="array" ref="AL71">IF(AL23&lt;&gt;"",AL23,
_xlfn.LET(_xlpm.Borda,
_xlfn.IFS(
AND(COUNT(_xlfn._xlws.FILTER($F$3:$F$15,$F$3:$F$15=AL$51))&gt;=2,
    _xlfn.MAXIFS($G$3:$G$15,$F$3:$F$15,AL$51)&gt;=$N71, _xlfn.MINIFS($G$3:$G$15,$F$3:$F$15,AL$51)&lt;=$N71),1,
AND(COUNT(_xlfn._xlws.FILTER($G$3:$G$15,$G$3:$G$15=$N71))&gt;=2,
    _xlfn.MAXIFS($F$3:$F$15,$G$3:$G$15,$N71)&gt;=AL$51, _xlfn.MINIFS($F$3:$F$15,$G$3:$G$15,$N71)&lt;=AL$51),2,
OR(COUNT(_xlfn._xlws.FILTER($F$16:$F$23,($F$16:$F$23=AL$51)*($G$16:$G$23=$N71)))=1,
        ISODD(COUNT(_xlfn._xlws.SORT(_xlfn._xlws.FILTER($G$16:$G$23,($F$16:$F$23=AL$51)*($G$16:$G$23&lt;=$N71)))))),3,
OR(COUNT(_xlfn._xlws.FILTER($F$16:$F$23,($F$16:$F$23=AL$51)*($G$16:$G$23=$N71)))=1,
        ISODD(COUNT(_xlfn._xlws.SORT(_xlfn._xlws.FILTER($F$16:$F$23,($G$16:$G$23=$N71)*($F$16:$F$23&lt;=AL$51)))))),4),
_xlpm.Fundo,$L$8,
_xlpm.Ax,_xlfn.XLOOKUP(TRUE,($O23:AK23&lt;&gt;""),$O$3:AK$3,_xlpm.Fundo,,-1),
_xlpm.Bx,_xlfn.XLOOKUP(TRUE,(AM23:$AZ23&lt;&gt;""),AM$3:$AZ$3,_xlpm.Fundo,,1),
_xlpm.Cx,_xlfn.XLOOKUP(TRUE,($O23:AK23&lt;&gt;""),$O23:AK23,_xlpm.Fundo,,-1),
_xlpm.Dx,_xlfn.XLOOKUP(TRUE,(AM23:$AZ23&lt;&gt;""),AM23:$AZ23,_xlpm.Fundo,,1),
_xlpm.Xx,AL$3, _xlpm.Yx,PRODUCT(SUM(_xlpm.Dx,-_xlpm.Cx),1/SUM(_xlpm.Bx,-_xlpm.Ax))*SUM(_xlpm.Xx,-_xlpm.Ax)+_xlpm.Cx,
_xlpm.Ay,_xlfn.XLOOKUP(TRUE,(AL$4:AL22&lt;&gt;""),$N$4:$N22,_xlpm.Fundo,,-1),
_xlpm.By,_xlfn.XLOOKUP(TRUE,(AL24:AL$47&lt;&gt;""),$N24:$N$47,_xlpm.Fundo,,1),
_xlpm.Cy,_xlfn.XLOOKUP(TRUE,(AL$4:AL22&lt;&gt;""),AL$4:AL22,_xlpm.Fundo,,-1),
_xlpm.Dy,_xlfn.XLOOKUP(TRUE,(AL24:AL$47&lt;&gt;""),AL24:AL$47,_xlpm.Fundo,,1),
_xlpm.Xy,$N23, _xlpm.Yy,PRODUCT(SUM(_xlpm.Dy,-_xlpm.Cy),1/SUM(_xlpm.By,-_xlpm.Ay))*SUM(_xlpm.Xy,-_xlpm.Ay)+_xlpm.Cy,
_xlfn.IFS(IFERROR(ISODD(_xlpm.Borda),FALSE),_xlpm.Yy,
       IFERROR(ISEVEN(_xlpm.Borda),     FALSE),_xlpm.Yx,
      TRUE,"")))</f>
        <v>0</v>
      </c>
      <c r="AM71" s="120" cm="1">
        <f t="array" ref="AM71">IF(AM23&lt;&gt;"",AM23,
_xlfn.LET(_xlpm.Borda,
_xlfn.IFS(
AND(COUNT(_xlfn._xlws.FILTER($F$3:$F$15,$F$3:$F$15=AM$51))&gt;=2,
    _xlfn.MAXIFS($G$3:$G$15,$F$3:$F$15,AM$51)&gt;=$N71, _xlfn.MINIFS($G$3:$G$15,$F$3:$F$15,AM$51)&lt;=$N71),1,
AND(COUNT(_xlfn._xlws.FILTER($G$3:$G$15,$G$3:$G$15=$N71))&gt;=2,
    _xlfn.MAXIFS($F$3:$F$15,$G$3:$G$15,$N71)&gt;=AM$51, _xlfn.MINIFS($F$3:$F$15,$G$3:$G$15,$N71)&lt;=AM$51),2,
OR(COUNT(_xlfn._xlws.FILTER($F$16:$F$23,($F$16:$F$23=AM$51)*($G$16:$G$23=$N71)))=1,
        ISODD(COUNT(_xlfn._xlws.SORT(_xlfn._xlws.FILTER($G$16:$G$23,($F$16:$F$23=AM$51)*($G$16:$G$23&lt;=$N71)))))),3,
OR(COUNT(_xlfn._xlws.FILTER($F$16:$F$23,($F$16:$F$23=AM$51)*($G$16:$G$23=$N71)))=1,
        ISODD(COUNT(_xlfn._xlws.SORT(_xlfn._xlws.FILTER($F$16:$F$23,($G$16:$G$23=$N71)*($F$16:$F$23&lt;=AM$51)))))),4),
_xlpm.Fundo,$L$8,
_xlpm.Ax,_xlfn.XLOOKUP(TRUE,($O23:AL23&lt;&gt;""),$O$3:AL$3,_xlpm.Fundo,,-1),
_xlpm.Bx,_xlfn.XLOOKUP(TRUE,(AN23:$AZ23&lt;&gt;""),AN$3:$AZ$3,_xlpm.Fundo,,1),
_xlpm.Cx,_xlfn.XLOOKUP(TRUE,($O23:AL23&lt;&gt;""),$O23:AL23,_xlpm.Fundo,,-1),
_xlpm.Dx,_xlfn.XLOOKUP(TRUE,(AN23:$AZ23&lt;&gt;""),AN23:$AZ23,_xlpm.Fundo,,1),
_xlpm.Xx,AM$3, _xlpm.Yx,PRODUCT(SUM(_xlpm.Dx,-_xlpm.Cx),1/SUM(_xlpm.Bx,-_xlpm.Ax))*SUM(_xlpm.Xx,-_xlpm.Ax)+_xlpm.Cx,
_xlpm.Ay,_xlfn.XLOOKUP(TRUE,(AM$4:AM22&lt;&gt;""),$N$4:$N22,_xlpm.Fundo,,-1),
_xlpm.By,_xlfn.XLOOKUP(TRUE,(AM24:AM$47&lt;&gt;""),$N24:$N$47,_xlpm.Fundo,,1),
_xlpm.Cy,_xlfn.XLOOKUP(TRUE,(AM$4:AM22&lt;&gt;""),AM$4:AM22,_xlpm.Fundo,,-1),
_xlpm.Dy,_xlfn.XLOOKUP(TRUE,(AM24:AM$47&lt;&gt;""),AM24:AM$47,_xlpm.Fundo,,1),
_xlpm.Xy,$N23, _xlpm.Yy,PRODUCT(SUM(_xlpm.Dy,-_xlpm.Cy),1/SUM(_xlpm.By,-_xlpm.Ay))*SUM(_xlpm.Xy,-_xlpm.Ay)+_xlpm.Cy,
_xlfn.IFS(IFERROR(ISODD(_xlpm.Borda),FALSE),_xlpm.Yy,
       IFERROR(ISEVEN(_xlpm.Borda),     FALSE),_xlpm.Yx,
      TRUE,"")))</f>
        <v>-9</v>
      </c>
      <c r="AN71" s="120" cm="1">
        <f t="array" ref="AN71">IF(AN23&lt;&gt;"",AN23,
_xlfn.LET(_xlpm.Borda,
_xlfn.IFS(
AND(COUNT(_xlfn._xlws.FILTER($F$3:$F$15,$F$3:$F$15=AN$51))&gt;=2,
    _xlfn.MAXIFS($G$3:$G$15,$F$3:$F$15,AN$51)&gt;=$N71, _xlfn.MINIFS($G$3:$G$15,$F$3:$F$15,AN$51)&lt;=$N71),1,
AND(COUNT(_xlfn._xlws.FILTER($G$3:$G$15,$G$3:$G$15=$N71))&gt;=2,
    _xlfn.MAXIFS($F$3:$F$15,$G$3:$G$15,$N71)&gt;=AN$51, _xlfn.MINIFS($F$3:$F$15,$G$3:$G$15,$N71)&lt;=AN$51),2,
OR(COUNT(_xlfn._xlws.FILTER($F$16:$F$23,($F$16:$F$23=AN$51)*($G$16:$G$23=$N71)))=1,
        ISODD(COUNT(_xlfn._xlws.SORT(_xlfn._xlws.FILTER($G$16:$G$23,($F$16:$F$23=AN$51)*($G$16:$G$23&lt;=$N71)))))),3,
OR(COUNT(_xlfn._xlws.FILTER($F$16:$F$23,($F$16:$F$23=AN$51)*($G$16:$G$23=$N71)))=1,
        ISODD(COUNT(_xlfn._xlws.SORT(_xlfn._xlws.FILTER($F$16:$F$23,($G$16:$G$23=$N71)*($F$16:$F$23&lt;=AN$51)))))),4),
_xlpm.Fundo,$L$8,
_xlpm.Ax,_xlfn.XLOOKUP(TRUE,($O23:AM23&lt;&gt;""),$O$3:AM$3,_xlpm.Fundo,,-1),
_xlpm.Bx,_xlfn.XLOOKUP(TRUE,(AO23:$AZ23&lt;&gt;""),AO$3:$AZ$3,_xlpm.Fundo,,1),
_xlpm.Cx,_xlfn.XLOOKUP(TRUE,($O23:AM23&lt;&gt;""),$O23:AM23,_xlpm.Fundo,,-1),
_xlpm.Dx,_xlfn.XLOOKUP(TRUE,(AO23:$AZ23&lt;&gt;""),AO23:$AZ23,_xlpm.Fundo,,1),
_xlpm.Xx,AN$3, _xlpm.Yx,PRODUCT(SUM(_xlpm.Dx,-_xlpm.Cx),1/SUM(_xlpm.Bx,-_xlpm.Ax))*SUM(_xlpm.Xx,-_xlpm.Ax)+_xlpm.Cx,
_xlpm.Ay,_xlfn.XLOOKUP(TRUE,(AN$4:AN22&lt;&gt;""),$N$4:$N22,_xlpm.Fundo,,-1),
_xlpm.By,_xlfn.XLOOKUP(TRUE,(AN24:AN$47&lt;&gt;""),$N24:$N$47,_xlpm.Fundo,,1),
_xlpm.Cy,_xlfn.XLOOKUP(TRUE,(AN$4:AN22&lt;&gt;""),AN$4:AN22,_xlpm.Fundo,,-1),
_xlpm.Dy,_xlfn.XLOOKUP(TRUE,(AN24:AN$47&lt;&gt;""),AN24:AN$47,_xlpm.Fundo,,1),
_xlpm.Xy,$N23, _xlpm.Yy,PRODUCT(SUM(_xlpm.Dy,-_xlpm.Cy),1/SUM(_xlpm.By,-_xlpm.Ay))*SUM(_xlpm.Xy,-_xlpm.Ay)+_xlpm.Cy,
_xlfn.IFS(IFERROR(ISODD(_xlpm.Borda),FALSE),_xlpm.Yy,
       IFERROR(ISEVEN(_xlpm.Borda),     FALSE),_xlpm.Yx,
      TRUE,"")))</f>
        <v>-9</v>
      </c>
      <c r="AO71" s="120" cm="1">
        <f t="array" ref="AO71">IF(AO23&lt;&gt;"",AO23,
_xlfn.LET(_xlpm.Borda,
_xlfn.IFS(
AND(COUNT(_xlfn._xlws.FILTER($F$3:$F$15,$F$3:$F$15=AO$51))&gt;=2,
    _xlfn.MAXIFS($G$3:$G$15,$F$3:$F$15,AO$51)&gt;=$N71, _xlfn.MINIFS($G$3:$G$15,$F$3:$F$15,AO$51)&lt;=$N71),1,
AND(COUNT(_xlfn._xlws.FILTER($G$3:$G$15,$G$3:$G$15=$N71))&gt;=2,
    _xlfn.MAXIFS($F$3:$F$15,$G$3:$G$15,$N71)&gt;=AO$51, _xlfn.MINIFS($F$3:$F$15,$G$3:$G$15,$N71)&lt;=AO$51),2,
OR(COUNT(_xlfn._xlws.FILTER($F$16:$F$23,($F$16:$F$23=AO$51)*($G$16:$G$23=$N71)))=1,
        ISODD(COUNT(_xlfn._xlws.SORT(_xlfn._xlws.FILTER($G$16:$G$23,($F$16:$F$23=AO$51)*($G$16:$G$23&lt;=$N71)))))),3,
OR(COUNT(_xlfn._xlws.FILTER($F$16:$F$23,($F$16:$F$23=AO$51)*($G$16:$G$23=$N71)))=1,
        ISODD(COUNT(_xlfn._xlws.SORT(_xlfn._xlws.FILTER($F$16:$F$23,($G$16:$G$23=$N71)*($F$16:$F$23&lt;=AO$51)))))),4),
_xlpm.Fundo,$L$8,
_xlpm.Ax,_xlfn.XLOOKUP(TRUE,($O23:AN23&lt;&gt;""),$O$3:AN$3,_xlpm.Fundo,,-1),
_xlpm.Bx,_xlfn.XLOOKUP(TRUE,(AP23:$AZ23&lt;&gt;""),AP$3:$AZ$3,_xlpm.Fundo,,1),
_xlpm.Cx,_xlfn.XLOOKUP(TRUE,($O23:AN23&lt;&gt;""),$O23:AN23,_xlpm.Fundo,,-1),
_xlpm.Dx,_xlfn.XLOOKUP(TRUE,(AP23:$AZ23&lt;&gt;""),AP23:$AZ23,_xlpm.Fundo,,1),
_xlpm.Xx,AO$3, _xlpm.Yx,PRODUCT(SUM(_xlpm.Dx,-_xlpm.Cx),1/SUM(_xlpm.Bx,-_xlpm.Ax))*SUM(_xlpm.Xx,-_xlpm.Ax)+_xlpm.Cx,
_xlpm.Ay,_xlfn.XLOOKUP(TRUE,(AO$4:AO22&lt;&gt;""),$N$4:$N22,_xlpm.Fundo,,-1),
_xlpm.By,_xlfn.XLOOKUP(TRUE,(AO24:AO$47&lt;&gt;""),$N24:$N$47,_xlpm.Fundo,,1),
_xlpm.Cy,_xlfn.XLOOKUP(TRUE,(AO$4:AO22&lt;&gt;""),AO$4:AO22,_xlpm.Fundo,,-1),
_xlpm.Dy,_xlfn.XLOOKUP(TRUE,(AO24:AO$47&lt;&gt;""),AO24:AO$47,_xlpm.Fundo,,1),
_xlpm.Xy,$N23, _xlpm.Yy,PRODUCT(SUM(_xlpm.Dy,-_xlpm.Cy),1/SUM(_xlpm.By,-_xlpm.Ay))*SUM(_xlpm.Xy,-_xlpm.Ay)+_xlpm.Cy,
_xlfn.IFS(IFERROR(ISODD(_xlpm.Borda),FALSE),_xlpm.Yy,
       IFERROR(ISEVEN(_xlpm.Borda),     FALSE),_xlpm.Yx,
      TRUE,"")))</f>
        <v>-9</v>
      </c>
      <c r="AP71" s="120" cm="1">
        <f t="array" ref="AP71">IF(AP23&lt;&gt;"",AP23,
_xlfn.LET(_xlpm.Borda,
_xlfn.IFS(
AND(COUNT(_xlfn._xlws.FILTER($F$3:$F$15,$F$3:$F$15=AP$51))&gt;=2,
    _xlfn.MAXIFS($G$3:$G$15,$F$3:$F$15,AP$51)&gt;=$N71, _xlfn.MINIFS($G$3:$G$15,$F$3:$F$15,AP$51)&lt;=$N71),1,
AND(COUNT(_xlfn._xlws.FILTER($G$3:$G$15,$G$3:$G$15=$N71))&gt;=2,
    _xlfn.MAXIFS($F$3:$F$15,$G$3:$G$15,$N71)&gt;=AP$51, _xlfn.MINIFS($F$3:$F$15,$G$3:$G$15,$N71)&lt;=AP$51),2,
OR(COUNT(_xlfn._xlws.FILTER($F$16:$F$23,($F$16:$F$23=AP$51)*($G$16:$G$23=$N71)))=1,
        ISODD(COUNT(_xlfn._xlws.SORT(_xlfn._xlws.FILTER($G$16:$G$23,($F$16:$F$23=AP$51)*($G$16:$G$23&lt;=$N71)))))),3,
OR(COUNT(_xlfn._xlws.FILTER($F$16:$F$23,($F$16:$F$23=AP$51)*($G$16:$G$23=$N71)))=1,
        ISODD(COUNT(_xlfn._xlws.SORT(_xlfn._xlws.FILTER($F$16:$F$23,($G$16:$G$23=$N71)*($F$16:$F$23&lt;=AP$51)))))),4),
_xlpm.Fundo,$L$8,
_xlpm.Ax,_xlfn.XLOOKUP(TRUE,($O23:AO23&lt;&gt;""),$O$3:AO$3,_xlpm.Fundo,,-1),
_xlpm.Bx,_xlfn.XLOOKUP(TRUE,(AQ23:$AZ23&lt;&gt;""),AQ$3:$AZ$3,_xlpm.Fundo,,1),
_xlpm.Cx,_xlfn.XLOOKUP(TRUE,($O23:AO23&lt;&gt;""),$O23:AO23,_xlpm.Fundo,,-1),
_xlpm.Dx,_xlfn.XLOOKUP(TRUE,(AQ23:$AZ23&lt;&gt;""),AQ23:$AZ23,_xlpm.Fundo,,1),
_xlpm.Xx,AP$3, _xlpm.Yx,PRODUCT(SUM(_xlpm.Dx,-_xlpm.Cx),1/SUM(_xlpm.Bx,-_xlpm.Ax))*SUM(_xlpm.Xx,-_xlpm.Ax)+_xlpm.Cx,
_xlpm.Ay,_xlfn.XLOOKUP(TRUE,(AP$4:AP22&lt;&gt;""),$N$4:$N22,_xlpm.Fundo,,-1),
_xlpm.By,_xlfn.XLOOKUP(TRUE,(AP24:AP$47&lt;&gt;""),$N24:$N$47,_xlpm.Fundo,,1),
_xlpm.Cy,_xlfn.XLOOKUP(TRUE,(AP$4:AP22&lt;&gt;""),AP$4:AP22,_xlpm.Fundo,,-1),
_xlpm.Dy,_xlfn.XLOOKUP(TRUE,(AP24:AP$47&lt;&gt;""),AP24:AP$47,_xlpm.Fundo,,1),
_xlpm.Xy,$N23, _xlpm.Yy,PRODUCT(SUM(_xlpm.Dy,-_xlpm.Cy),1/SUM(_xlpm.By,-_xlpm.Ay))*SUM(_xlpm.Xy,-_xlpm.Ay)+_xlpm.Cy,
_xlfn.IFS(IFERROR(ISODD(_xlpm.Borda),FALSE),_xlpm.Yy,
       IFERROR(ISEVEN(_xlpm.Borda),     FALSE),_xlpm.Yx,
      TRUE,"")))</f>
        <v>-9</v>
      </c>
      <c r="AQ71" s="120" cm="1">
        <f t="array" ref="AQ71">IF(AQ23&lt;&gt;"",AQ23,
_xlfn.LET(_xlpm.Borda,
_xlfn.IFS(
AND(COUNT(_xlfn._xlws.FILTER($F$3:$F$15,$F$3:$F$15=AQ$51))&gt;=2,
    _xlfn.MAXIFS($G$3:$G$15,$F$3:$F$15,AQ$51)&gt;=$N71, _xlfn.MINIFS($G$3:$G$15,$F$3:$F$15,AQ$51)&lt;=$N71),1,
AND(COUNT(_xlfn._xlws.FILTER($G$3:$G$15,$G$3:$G$15=$N71))&gt;=2,
    _xlfn.MAXIFS($F$3:$F$15,$G$3:$G$15,$N71)&gt;=AQ$51, _xlfn.MINIFS($F$3:$F$15,$G$3:$G$15,$N71)&lt;=AQ$51),2,
OR(COUNT(_xlfn._xlws.FILTER($F$16:$F$23,($F$16:$F$23=AQ$51)*($G$16:$G$23=$N71)))=1,
        ISODD(COUNT(_xlfn._xlws.SORT(_xlfn._xlws.FILTER($G$16:$G$23,($F$16:$F$23=AQ$51)*($G$16:$G$23&lt;=$N71)))))),3,
OR(COUNT(_xlfn._xlws.FILTER($F$16:$F$23,($F$16:$F$23=AQ$51)*($G$16:$G$23=$N71)))=1,
        ISODD(COUNT(_xlfn._xlws.SORT(_xlfn._xlws.FILTER($F$16:$F$23,($G$16:$G$23=$N71)*($F$16:$F$23&lt;=AQ$51)))))),4),
_xlpm.Fundo,$L$8,
_xlpm.Ax,_xlfn.XLOOKUP(TRUE,($O23:AP23&lt;&gt;""),$O$3:AP$3,_xlpm.Fundo,,-1),
_xlpm.Bx,_xlfn.XLOOKUP(TRUE,(AR23:$AZ23&lt;&gt;""),AR$3:$AZ$3,_xlpm.Fundo,,1),
_xlpm.Cx,_xlfn.XLOOKUP(TRUE,($O23:AP23&lt;&gt;""),$O23:AP23,_xlpm.Fundo,,-1),
_xlpm.Dx,_xlfn.XLOOKUP(TRUE,(AR23:$AZ23&lt;&gt;""),AR23:$AZ23,_xlpm.Fundo,,1),
_xlpm.Xx,AQ$3, _xlpm.Yx,PRODUCT(SUM(_xlpm.Dx,-_xlpm.Cx),1/SUM(_xlpm.Bx,-_xlpm.Ax))*SUM(_xlpm.Xx,-_xlpm.Ax)+_xlpm.Cx,
_xlpm.Ay,_xlfn.XLOOKUP(TRUE,(AQ$4:AQ22&lt;&gt;""),$N$4:$N22,_xlpm.Fundo,,-1),
_xlpm.By,_xlfn.XLOOKUP(TRUE,(AQ24:AQ$47&lt;&gt;""),$N24:$N$47,_xlpm.Fundo,,1),
_xlpm.Cy,_xlfn.XLOOKUP(TRUE,(AQ$4:AQ22&lt;&gt;""),AQ$4:AQ22,_xlpm.Fundo,,-1),
_xlpm.Dy,_xlfn.XLOOKUP(TRUE,(AQ24:AQ$47&lt;&gt;""),AQ24:AQ$47,_xlpm.Fundo,,1),
_xlpm.Xy,$N23, _xlpm.Yy,PRODUCT(SUM(_xlpm.Dy,-_xlpm.Cy),1/SUM(_xlpm.By,-_xlpm.Ay))*SUM(_xlpm.Xy,-_xlpm.Ay)+_xlpm.Cy,
_xlfn.IFS(IFERROR(ISODD(_xlpm.Borda),FALSE),_xlpm.Yy,
       IFERROR(ISEVEN(_xlpm.Borda),     FALSE),_xlpm.Yx,
      TRUE,"")))</f>
        <v>-9</v>
      </c>
      <c r="AR71" s="120" cm="1">
        <f t="array" ref="AR71">IF(AR23&lt;&gt;"",AR23,
_xlfn.LET(_xlpm.Borda,
_xlfn.IFS(
AND(COUNT(_xlfn._xlws.FILTER($F$3:$F$15,$F$3:$F$15=AR$51))&gt;=2,
    _xlfn.MAXIFS($G$3:$G$15,$F$3:$F$15,AR$51)&gt;=$N71, _xlfn.MINIFS($G$3:$G$15,$F$3:$F$15,AR$51)&lt;=$N71),1,
AND(COUNT(_xlfn._xlws.FILTER($G$3:$G$15,$G$3:$G$15=$N71))&gt;=2,
    _xlfn.MAXIFS($F$3:$F$15,$G$3:$G$15,$N71)&gt;=AR$51, _xlfn.MINIFS($F$3:$F$15,$G$3:$G$15,$N71)&lt;=AR$51),2,
OR(COUNT(_xlfn._xlws.FILTER($F$16:$F$23,($F$16:$F$23=AR$51)*($G$16:$G$23=$N71)))=1,
        ISODD(COUNT(_xlfn._xlws.SORT(_xlfn._xlws.FILTER($G$16:$G$23,($F$16:$F$23=AR$51)*($G$16:$G$23&lt;=$N71)))))),3,
OR(COUNT(_xlfn._xlws.FILTER($F$16:$F$23,($F$16:$F$23=AR$51)*($G$16:$G$23=$N71)))=1,
        ISODD(COUNT(_xlfn._xlws.SORT(_xlfn._xlws.FILTER($F$16:$F$23,($G$16:$G$23=$N71)*($F$16:$F$23&lt;=AR$51)))))),4),
_xlpm.Fundo,$L$8,
_xlpm.Ax,_xlfn.XLOOKUP(TRUE,($O23:AQ23&lt;&gt;""),$O$3:AQ$3,_xlpm.Fundo,,-1),
_xlpm.Bx,_xlfn.XLOOKUP(TRUE,(AS23:$AZ23&lt;&gt;""),AS$3:$AZ$3,_xlpm.Fundo,,1),
_xlpm.Cx,_xlfn.XLOOKUP(TRUE,($O23:AQ23&lt;&gt;""),$O23:AQ23,_xlpm.Fundo,,-1),
_xlpm.Dx,_xlfn.XLOOKUP(TRUE,(AS23:$AZ23&lt;&gt;""),AS23:$AZ23,_xlpm.Fundo,,1),
_xlpm.Xx,AR$3, _xlpm.Yx,PRODUCT(SUM(_xlpm.Dx,-_xlpm.Cx),1/SUM(_xlpm.Bx,-_xlpm.Ax))*SUM(_xlpm.Xx,-_xlpm.Ax)+_xlpm.Cx,
_xlpm.Ay,_xlfn.XLOOKUP(TRUE,(AR$4:AR22&lt;&gt;""),$N$4:$N22,_xlpm.Fundo,,-1),
_xlpm.By,_xlfn.XLOOKUP(TRUE,(AR24:AR$47&lt;&gt;""),$N24:$N$47,_xlpm.Fundo,,1),
_xlpm.Cy,_xlfn.XLOOKUP(TRUE,(AR$4:AR22&lt;&gt;""),AR$4:AR22,_xlpm.Fundo,,-1),
_xlpm.Dy,_xlfn.XLOOKUP(TRUE,(AR24:AR$47&lt;&gt;""),AR24:AR$47,_xlpm.Fundo,,1),
_xlpm.Xy,$N23, _xlpm.Yy,PRODUCT(SUM(_xlpm.Dy,-_xlpm.Cy),1/SUM(_xlpm.By,-_xlpm.Ay))*SUM(_xlpm.Xy,-_xlpm.Ay)+_xlpm.Cy,
_xlfn.IFS(IFERROR(ISODD(_xlpm.Borda),FALSE),_xlpm.Yy,
       IFERROR(ISEVEN(_xlpm.Borda),     FALSE),_xlpm.Yx,
      TRUE,"")))</f>
        <v>-9</v>
      </c>
      <c r="AS71" s="120" cm="1">
        <f t="array" ref="AS71">IF(AS23&lt;&gt;"",AS23,
_xlfn.LET(_xlpm.Borda,
_xlfn.IFS(
AND(COUNT(_xlfn._xlws.FILTER($F$3:$F$15,$F$3:$F$15=AS$51))&gt;=2,
    _xlfn.MAXIFS($G$3:$G$15,$F$3:$F$15,AS$51)&gt;=$N71, _xlfn.MINIFS($G$3:$G$15,$F$3:$F$15,AS$51)&lt;=$N71),1,
AND(COUNT(_xlfn._xlws.FILTER($G$3:$G$15,$G$3:$G$15=$N71))&gt;=2,
    _xlfn.MAXIFS($F$3:$F$15,$G$3:$G$15,$N71)&gt;=AS$51, _xlfn.MINIFS($F$3:$F$15,$G$3:$G$15,$N71)&lt;=AS$51),2,
OR(COUNT(_xlfn._xlws.FILTER($F$16:$F$23,($F$16:$F$23=AS$51)*($G$16:$G$23=$N71)))=1,
        ISODD(COUNT(_xlfn._xlws.SORT(_xlfn._xlws.FILTER($G$16:$G$23,($F$16:$F$23=AS$51)*($G$16:$G$23&lt;=$N71)))))),3,
OR(COUNT(_xlfn._xlws.FILTER($F$16:$F$23,($F$16:$F$23=AS$51)*($G$16:$G$23=$N71)))=1,
        ISODD(COUNT(_xlfn._xlws.SORT(_xlfn._xlws.FILTER($F$16:$F$23,($G$16:$G$23=$N71)*($F$16:$F$23&lt;=AS$51)))))),4),
_xlpm.Fundo,$L$8,
_xlpm.Ax,_xlfn.XLOOKUP(TRUE,($O23:AR23&lt;&gt;""),$O$3:AR$3,_xlpm.Fundo,,-1),
_xlpm.Bx,_xlfn.XLOOKUP(TRUE,(AT23:$AZ23&lt;&gt;""),AT$3:$AZ$3,_xlpm.Fundo,,1),
_xlpm.Cx,_xlfn.XLOOKUP(TRUE,($O23:AR23&lt;&gt;""),$O23:AR23,_xlpm.Fundo,,-1),
_xlpm.Dx,_xlfn.XLOOKUP(TRUE,(AT23:$AZ23&lt;&gt;""),AT23:$AZ23,_xlpm.Fundo,,1),
_xlpm.Xx,AS$3, _xlpm.Yx,PRODUCT(SUM(_xlpm.Dx,-_xlpm.Cx),1/SUM(_xlpm.Bx,-_xlpm.Ax))*SUM(_xlpm.Xx,-_xlpm.Ax)+_xlpm.Cx,
_xlpm.Ay,_xlfn.XLOOKUP(TRUE,(AS$4:AS22&lt;&gt;""),$N$4:$N22,_xlpm.Fundo,,-1),
_xlpm.By,_xlfn.XLOOKUP(TRUE,(AS24:AS$47&lt;&gt;""),$N24:$N$47,_xlpm.Fundo,,1),
_xlpm.Cy,_xlfn.XLOOKUP(TRUE,(AS$4:AS22&lt;&gt;""),AS$4:AS22,_xlpm.Fundo,,-1),
_xlpm.Dy,_xlfn.XLOOKUP(TRUE,(AS24:AS$47&lt;&gt;""),AS24:AS$47,_xlpm.Fundo,,1),
_xlpm.Xy,$N23, _xlpm.Yy,PRODUCT(SUM(_xlpm.Dy,-_xlpm.Cy),1/SUM(_xlpm.By,-_xlpm.Ay))*SUM(_xlpm.Xy,-_xlpm.Ay)+_xlpm.Cy,
_xlfn.IFS(IFERROR(ISODD(_xlpm.Borda),FALSE),_xlpm.Yy,
       IFERROR(ISEVEN(_xlpm.Borda),     FALSE),_xlpm.Yx,
      TRUE,"")))</f>
        <v>-9</v>
      </c>
      <c r="AT71" s="120" cm="1">
        <f t="array" ref="AT71">IF(AT23&lt;&gt;"",AT23,
_xlfn.LET(_xlpm.Borda,
_xlfn.IFS(
AND(COUNT(_xlfn._xlws.FILTER($F$3:$F$15,$F$3:$F$15=AT$51))&gt;=2,
    _xlfn.MAXIFS($G$3:$G$15,$F$3:$F$15,AT$51)&gt;=$N71, _xlfn.MINIFS($G$3:$G$15,$F$3:$F$15,AT$51)&lt;=$N71),1,
AND(COUNT(_xlfn._xlws.FILTER($G$3:$G$15,$G$3:$G$15=$N71))&gt;=2,
    _xlfn.MAXIFS($F$3:$F$15,$G$3:$G$15,$N71)&gt;=AT$51, _xlfn.MINIFS($F$3:$F$15,$G$3:$G$15,$N71)&lt;=AT$51),2,
OR(COUNT(_xlfn._xlws.FILTER($F$16:$F$23,($F$16:$F$23=AT$51)*($G$16:$G$23=$N71)))=1,
        ISODD(COUNT(_xlfn._xlws.SORT(_xlfn._xlws.FILTER($G$16:$G$23,($F$16:$F$23=AT$51)*($G$16:$G$23&lt;=$N71)))))),3,
OR(COUNT(_xlfn._xlws.FILTER($F$16:$F$23,($F$16:$F$23=AT$51)*($G$16:$G$23=$N71)))=1,
        ISODD(COUNT(_xlfn._xlws.SORT(_xlfn._xlws.FILTER($F$16:$F$23,($G$16:$G$23=$N71)*($F$16:$F$23&lt;=AT$51)))))),4),
_xlpm.Fundo,$L$8,
_xlpm.Ax,_xlfn.XLOOKUP(TRUE,($O23:AS23&lt;&gt;""),$O$3:AS$3,_xlpm.Fundo,,-1),
_xlpm.Bx,_xlfn.XLOOKUP(TRUE,(AZ23:$AZ23&lt;&gt;""),AZ$3:$AZ$3,_xlpm.Fundo,,1),
_xlpm.Cx,_xlfn.XLOOKUP(TRUE,($O23:AS23&lt;&gt;""),$O23:AS23,_xlpm.Fundo,,-1),
_xlpm.Dx,_xlfn.XLOOKUP(TRUE,(AZ23:$AZ23&lt;&gt;""),AZ23:$AZ23,_xlpm.Fundo,,1),
_xlpm.Xx,AT$3, _xlpm.Yx,PRODUCT(SUM(_xlpm.Dx,-_xlpm.Cx),1/SUM(_xlpm.Bx,-_xlpm.Ax))*SUM(_xlpm.Xx,-_xlpm.Ax)+_xlpm.Cx,
_xlpm.Ay,_xlfn.XLOOKUP(TRUE,(AT$4:AT22&lt;&gt;""),$N$4:$N22,_xlpm.Fundo,,-1),
_xlpm.By,_xlfn.XLOOKUP(TRUE,(AT24:AT$47&lt;&gt;""),$N24:$N$47,_xlpm.Fundo,,1),
_xlpm.Cy,_xlfn.XLOOKUP(TRUE,(AT$4:AT22&lt;&gt;""),AT$4:AT22,_xlpm.Fundo,,-1),
_xlpm.Dy,_xlfn.XLOOKUP(TRUE,(AT24:AT$47&lt;&gt;""),AT24:AT$47,_xlpm.Fundo,,1),
_xlpm.Xy,$N23, _xlpm.Yy,PRODUCT(SUM(_xlpm.Dy,-_xlpm.Cy),1/SUM(_xlpm.By,-_xlpm.Ay))*SUM(_xlpm.Xy,-_xlpm.Ay)+_xlpm.Cy,
_xlfn.IFS(IFERROR(ISODD(_xlpm.Borda),FALSE),_xlpm.Yy,
       IFERROR(ISEVEN(_xlpm.Borda),     FALSE),_xlpm.Yx,
      TRUE,"")))</f>
        <v>-9</v>
      </c>
      <c r="AU71" s="120" cm="1">
        <f t="array" ref="AU71">IF(AU23&lt;&gt;"",AU23,
_xlfn.LET(_xlpm.Borda,
_xlfn.IFS(
AND(COUNT(_xlfn._xlws.FILTER($F$3:$F$15,$F$3:$F$15=AU$51))&gt;=2,
    _xlfn.MAXIFS($G$3:$G$15,$F$3:$F$15,AU$51)&gt;=$N71, _xlfn.MINIFS($G$3:$G$15,$F$3:$F$15,AU$51)&lt;=$N71),1,
AND(COUNT(_xlfn._xlws.FILTER($G$3:$G$15,$G$3:$G$15=$N71))&gt;=2,
    _xlfn.MAXIFS($F$3:$F$15,$G$3:$G$15,$N71)&gt;=AU$51, _xlfn.MINIFS($F$3:$F$15,$G$3:$G$15,$N71)&lt;=AU$51),2,
OR(COUNT(_xlfn._xlws.FILTER($F$16:$F$23,($F$16:$F$23=AU$51)*($G$16:$G$23=$N71)))=1,
        ISODD(COUNT(_xlfn._xlws.SORT(_xlfn._xlws.FILTER($G$16:$G$23,($F$16:$F$23=AU$51)*($G$16:$G$23&lt;=$N71)))))),3,
OR(COUNT(_xlfn._xlws.FILTER($F$16:$F$23,($F$16:$F$23=AU$51)*($G$16:$G$23=$N71)))=1,
        ISODD(COUNT(_xlfn._xlws.SORT(_xlfn._xlws.FILTER($F$16:$F$23,($G$16:$G$23=$N71)*($F$16:$F$23&lt;=AU$51)))))),4),
_xlpm.Fundo,$L$8,
_xlpm.Ax,_xlfn.XLOOKUP(TRUE,($O23:AT23&lt;&gt;""),$O$3:AT$3,_xlpm.Fundo,,-1),
_xlpm.Bx,_xlfn.XLOOKUP(TRUE,($AZ23:BA23&lt;&gt;""),$AZ$3:BA$3,_xlpm.Fundo,,1),
_xlpm.Cx,_xlfn.XLOOKUP(TRUE,($O23:AT23&lt;&gt;""),$O23:AT23,_xlpm.Fundo,,-1),
_xlpm.Dx,_xlfn.XLOOKUP(TRUE,($AZ23:BA23&lt;&gt;""),$AZ23:BA23,_xlpm.Fundo,,1),
_xlpm.Xx,AU$3, _xlpm.Yx,PRODUCT(SUM(_xlpm.Dx,-_xlpm.Cx),1/SUM(_xlpm.Bx,-_xlpm.Ax))*SUM(_xlpm.Xx,-_xlpm.Ax)+_xlpm.Cx,
_xlpm.Ay,_xlfn.XLOOKUP(TRUE,(AU$4:AU22&lt;&gt;""),$N$4:$N22,_xlpm.Fundo,,-1),
_xlpm.By,_xlfn.XLOOKUP(TRUE,(AU24:AU$47&lt;&gt;""),$N24:$N$47,_xlpm.Fundo,,1),
_xlpm.Cy,_xlfn.XLOOKUP(TRUE,(AU$4:AU22&lt;&gt;""),AU$4:AU22,_xlpm.Fundo,,-1),
_xlpm.Dy,_xlfn.XLOOKUP(TRUE,(AU24:AU$47&lt;&gt;""),AU24:AU$47,_xlpm.Fundo,,1),
_xlpm.Xy,$N23, _xlpm.Yy,PRODUCT(SUM(_xlpm.Dy,-_xlpm.Cy),1/SUM(_xlpm.By,-_xlpm.Ay))*SUM(_xlpm.Xy,-_xlpm.Ay)+_xlpm.Cy,
_xlfn.IFS(IFERROR(ISODD(_xlpm.Borda),FALSE),_xlpm.Yy,
       IFERROR(ISEVEN(_xlpm.Borda),     FALSE),_xlpm.Yx,
      TRUE,"")))</f>
        <v>0</v>
      </c>
      <c r="AV71" s="120" cm="1">
        <f t="array" ref="AV71">IF(AV23&lt;&gt;"",AV23,
_xlfn.LET(_xlpm.Borda,
_xlfn.IFS(
AND(COUNT(_xlfn._xlws.FILTER($F$3:$F$15,$F$3:$F$15=AV$51))&gt;=2,
    _xlfn.MAXIFS($G$3:$G$15,$F$3:$F$15,AV$51)&gt;=$N71, _xlfn.MINIFS($G$3:$G$15,$F$3:$F$15,AV$51)&lt;=$N71),1,
AND(COUNT(_xlfn._xlws.FILTER($G$3:$G$15,$G$3:$G$15=$N71))&gt;=2,
    _xlfn.MAXIFS($F$3:$F$15,$G$3:$G$15,$N71)&gt;=AV$51, _xlfn.MINIFS($F$3:$F$15,$G$3:$G$15,$N71)&lt;=AV$51),2,
OR(COUNT(_xlfn._xlws.FILTER($F$16:$F$23,($F$16:$F$23=AV$51)*($G$16:$G$23=$N71)))=1,
        ISODD(COUNT(_xlfn._xlws.SORT(_xlfn._xlws.FILTER($G$16:$G$23,($F$16:$F$23=AV$51)*($G$16:$G$23&lt;=$N71)))))),3,
OR(COUNT(_xlfn._xlws.FILTER($F$16:$F$23,($F$16:$F$23=AV$51)*($G$16:$G$23=$N71)))=1,
        ISODD(COUNT(_xlfn._xlws.SORT(_xlfn._xlws.FILTER($F$16:$F$23,($G$16:$G$23=$N71)*($F$16:$F$23&lt;=AV$51)))))),4),
_xlpm.Fundo,$L$8,
_xlpm.Ax,_xlfn.XLOOKUP(TRUE,($O23:AU23&lt;&gt;""),$O$3:AU$3,_xlpm.Fundo,,-1),
_xlpm.Bx,_xlfn.XLOOKUP(TRUE,($AZ23:BB23&lt;&gt;""),$AZ$3:BB$3,_xlpm.Fundo,,1),
_xlpm.Cx,_xlfn.XLOOKUP(TRUE,($O23:AU23&lt;&gt;""),$O23:AU23,_xlpm.Fundo,,-1),
_xlpm.Dx,_xlfn.XLOOKUP(TRUE,($AZ23:BB23&lt;&gt;""),$AZ23:BB23,_xlpm.Fundo,,1),
_xlpm.Xx,AV$3, _xlpm.Yx,PRODUCT(SUM(_xlpm.Dx,-_xlpm.Cx),1/SUM(_xlpm.Bx,-_xlpm.Ax))*SUM(_xlpm.Xx,-_xlpm.Ax)+_xlpm.Cx,
_xlpm.Ay,_xlfn.XLOOKUP(TRUE,(AV$4:AV22&lt;&gt;""),$N$4:$N22,_xlpm.Fundo,,-1),
_xlpm.By,_xlfn.XLOOKUP(TRUE,(AV24:AV$47&lt;&gt;""),$N24:$N$47,_xlpm.Fundo,,1),
_xlpm.Cy,_xlfn.XLOOKUP(TRUE,(AV$4:AV22&lt;&gt;""),AV$4:AV22,_xlpm.Fundo,,-1),
_xlpm.Dy,_xlfn.XLOOKUP(TRUE,(AV24:AV$47&lt;&gt;""),AV24:AV$47,_xlpm.Fundo,,1),
_xlpm.Xy,$N23, _xlpm.Yy,PRODUCT(SUM(_xlpm.Dy,-_xlpm.Cy),1/SUM(_xlpm.By,-_xlpm.Ay))*SUM(_xlpm.Xy,-_xlpm.Ay)+_xlpm.Cy,
_xlfn.IFS(IFERROR(ISODD(_xlpm.Borda),FALSE),_xlpm.Yy,
       IFERROR(ISEVEN(_xlpm.Borda),     FALSE),_xlpm.Yx,
      TRUE,"")))</f>
        <v>-9</v>
      </c>
      <c r="AW71" s="120" cm="1">
        <f t="array" ref="AW71">IF(AW23&lt;&gt;"",AW23,
_xlfn.LET(_xlpm.Borda,
_xlfn.IFS(
AND(COUNT(_xlfn._xlws.FILTER($F$3:$F$15,$F$3:$F$15=AW$51))&gt;=2,
    _xlfn.MAXIFS($G$3:$G$15,$F$3:$F$15,AW$51)&gt;=$N71, _xlfn.MINIFS($G$3:$G$15,$F$3:$F$15,AW$51)&lt;=$N71),1,
AND(COUNT(_xlfn._xlws.FILTER($G$3:$G$15,$G$3:$G$15=$N71))&gt;=2,
    _xlfn.MAXIFS($F$3:$F$15,$G$3:$G$15,$N71)&gt;=AW$51, _xlfn.MINIFS($F$3:$F$15,$G$3:$G$15,$N71)&lt;=AW$51),2,
OR(COUNT(_xlfn._xlws.FILTER($F$16:$F$23,($F$16:$F$23=AW$51)*($G$16:$G$23=$N71)))=1,
        ISODD(COUNT(_xlfn._xlws.SORT(_xlfn._xlws.FILTER($G$16:$G$23,($F$16:$F$23=AW$51)*($G$16:$G$23&lt;=$N71)))))),3,
OR(COUNT(_xlfn._xlws.FILTER($F$16:$F$23,($F$16:$F$23=AW$51)*($G$16:$G$23=$N71)))=1,
        ISODD(COUNT(_xlfn._xlws.SORT(_xlfn._xlws.FILTER($F$16:$F$23,($G$16:$G$23=$N71)*($F$16:$F$23&lt;=AW$51)))))),4),
_xlpm.Fundo,$L$8,
_xlpm.Ax,_xlfn.XLOOKUP(TRUE,($O23:AV23&lt;&gt;""),$O$3:AV$3,_xlpm.Fundo,,-1),
_xlpm.Bx,_xlfn.XLOOKUP(TRUE,($AZ23:BC23&lt;&gt;""),$AZ$3:BC$3,_xlpm.Fundo,,1),
_xlpm.Cx,_xlfn.XLOOKUP(TRUE,($O23:AV23&lt;&gt;""),$O23:AV23,_xlpm.Fundo,,-1),
_xlpm.Dx,_xlfn.XLOOKUP(TRUE,($AZ23:BC23&lt;&gt;""),$AZ23:BC23,_xlpm.Fundo,,1),
_xlpm.Xx,AW$3, _xlpm.Yx,PRODUCT(SUM(_xlpm.Dx,-_xlpm.Cx),1/SUM(_xlpm.Bx,-_xlpm.Ax))*SUM(_xlpm.Xx,-_xlpm.Ax)+_xlpm.Cx,
_xlpm.Ay,_xlfn.XLOOKUP(TRUE,(AW$4:AW22&lt;&gt;""),$N$4:$N22,_xlpm.Fundo,,-1),
_xlpm.By,_xlfn.XLOOKUP(TRUE,(AW24:AW$47&lt;&gt;""),$N24:$N$47,_xlpm.Fundo,,1),
_xlpm.Cy,_xlfn.XLOOKUP(TRUE,(AW$4:AW22&lt;&gt;""),AW$4:AW22,_xlpm.Fundo,,-1),
_xlpm.Dy,_xlfn.XLOOKUP(TRUE,(AW24:AW$47&lt;&gt;""),AW24:AW$47,_xlpm.Fundo,,1),
_xlpm.Xy,$N23, _xlpm.Yy,PRODUCT(SUM(_xlpm.Dy,-_xlpm.Cy),1/SUM(_xlpm.By,-_xlpm.Ay))*SUM(_xlpm.Xy,-_xlpm.Ay)+_xlpm.Cy,
_xlfn.IFS(IFERROR(ISODD(_xlpm.Borda),FALSE),_xlpm.Yy,
       IFERROR(ISEVEN(_xlpm.Borda),     FALSE),_xlpm.Yx,
      TRUE,"")))</f>
        <v>-9</v>
      </c>
      <c r="AX71" s="98"/>
      <c r="AY71" s="98"/>
      <c r="AZ71" s="77"/>
      <c r="BA71" s="77"/>
      <c r="BB71" s="77"/>
      <c r="BC71" s="77"/>
      <c r="BD71" s="77"/>
      <c r="BE71" s="77"/>
      <c r="BF71" s="77"/>
      <c r="BG71" s="77"/>
      <c r="BH71" s="77"/>
    </row>
    <row r="72" spans="2:60" ht="20.100000000000001" customHeight="1" x14ac:dyDescent="0.3">
      <c r="B72" s="14" t="s">
        <v>535</v>
      </c>
      <c r="C72" s="17">
        <f t="shared" si="1"/>
        <v>42.9754</v>
      </c>
      <c r="D72" s="18">
        <f t="shared" si="1"/>
        <v>112.9509</v>
      </c>
      <c r="E72" s="64">
        <f t="shared" si="1"/>
        <v>-9</v>
      </c>
      <c r="F72" s="17">
        <f t="shared" si="7"/>
        <v>-0.05</v>
      </c>
      <c r="G72" s="18">
        <f t="shared" si="8"/>
        <v>7.9</v>
      </c>
      <c r="H72" s="19">
        <f t="shared" si="9"/>
        <v>-9</v>
      </c>
      <c r="I72" s="8" t="str" cm="1">
        <f t="array" ref="I72">_xlfn.CONCAT(ROUND(F72:H72,2)&amp;", ")</f>
        <v xml:space="preserve">-0.05, 7.9, -9, </v>
      </c>
      <c r="J72" s="8"/>
      <c r="L72"/>
      <c r="N72" s="31">
        <v>7.9</v>
      </c>
      <c r="O72" s="15"/>
      <c r="P72" s="120" cm="1">
        <f t="array" ref="P72">IF(P24&lt;&gt;"",P24,
_xlfn.LET(_xlpm.Borda,
_xlfn.IFS(
AND(COUNT(_xlfn._xlws.FILTER($F$3:$F$15,$F$3:$F$15=P$51))&gt;=2,
    _xlfn.MAXIFS($G$3:$G$15,$F$3:$F$15,P$51)&gt;=$N72, _xlfn.MINIFS($G$3:$G$15,$F$3:$F$15,P$51)&lt;=$N72),1,
AND(COUNT(_xlfn._xlws.FILTER($G$3:$G$15,$G$3:$G$15=$N72))&gt;=2,
    _xlfn.MAXIFS($F$3:$F$15,$G$3:$G$15,$N72)&gt;=P$51, _xlfn.MINIFS($F$3:$F$15,$G$3:$G$15,$N72)&lt;=P$51),2,
OR(COUNT(_xlfn._xlws.FILTER($F$16:$F$23,($F$16:$F$23=P$51)*($G$16:$G$23=$N72)))=1,
        ISODD(COUNT(_xlfn._xlws.SORT(_xlfn._xlws.FILTER($G$16:$G$23,($F$16:$F$23=P$51)*($G$16:$G$23&lt;=$N72)))))),3,
OR(COUNT(_xlfn._xlws.FILTER($F$16:$F$23,($F$16:$F$23=P$51)*($G$16:$G$23=$N72)))=1,
        ISODD(COUNT(_xlfn._xlws.SORT(_xlfn._xlws.FILTER($F$16:$F$23,($G$16:$G$23=$N72)*($F$16:$F$23&lt;=P$51)))))),4),
_xlpm.Fundo,$L$8,
_xlpm.Ax,_xlfn.XLOOKUP(TRUE,($O24:O24&lt;&gt;""),$O$3:O$3,_xlpm.Fundo,,-1),
_xlpm.Bx,_xlfn.XLOOKUP(TRUE,(Q24:$AZ24&lt;&gt;""),Q$3:$AZ$3,_xlpm.Fundo,,1),
_xlpm.Cx,_xlfn.XLOOKUP(TRUE,($O24:O24&lt;&gt;""),$O24:O24,_xlpm.Fundo,,-1),
_xlpm.Dx,_xlfn.XLOOKUP(TRUE,(Q24:$AZ24&lt;&gt;""),Q24:$AZ24,_xlpm.Fundo,,1),
_xlpm.Xx,P$3, _xlpm.Yx,PRODUCT(SUM(_xlpm.Dx,-_xlpm.Cx),1/SUM(_xlpm.Bx,-_xlpm.Ax))*SUM(_xlpm.Xx,-_xlpm.Ax)+_xlpm.Cx,
_xlpm.Ay,_xlfn.XLOOKUP(TRUE,(P$4:P23&lt;&gt;""),$N$4:$N23,_xlpm.Fundo,,-1),
_xlpm.By,_xlfn.XLOOKUP(TRUE,(P25:P$47&lt;&gt;""),$N25:$N$47,_xlpm.Fundo,,1),
_xlpm.Cy,_xlfn.XLOOKUP(TRUE,(P$4:P23&lt;&gt;""),P$4:P23,_xlpm.Fundo,,-1),
_xlpm.Dy,_xlfn.XLOOKUP(TRUE,(P25:P$47&lt;&gt;""),P25:P$47,_xlpm.Fundo,,1),
_xlpm.Xy,$N24, _xlpm.Yy,PRODUCT(SUM(_xlpm.Dy,-_xlpm.Cy),1/SUM(_xlpm.By,-_xlpm.Ay))*SUM(_xlpm.Xy,-_xlpm.Ay)+_xlpm.Cy,
_xlfn.IFS(IFERROR(ISODD(_xlpm.Borda),FALSE),_xlpm.Yy,
       IFERROR(ISEVEN(_xlpm.Borda),     FALSE),_xlpm.Yx,
      TRUE,"")))</f>
        <v>-9</v>
      </c>
      <c r="Q72" s="120" cm="1">
        <f t="array" ref="Q72">IF(Q24&lt;&gt;"",Q24,
_xlfn.LET(_xlpm.Borda,
_xlfn.IFS(
AND(COUNT(_xlfn._xlws.FILTER($F$3:$F$15,$F$3:$F$15=Q$51))&gt;=2,
    _xlfn.MAXIFS($G$3:$G$15,$F$3:$F$15,Q$51)&gt;=$N72, _xlfn.MINIFS($G$3:$G$15,$F$3:$F$15,Q$51)&lt;=$N72),1,
AND(COUNT(_xlfn._xlws.FILTER($G$3:$G$15,$G$3:$G$15=$N72))&gt;=2,
    _xlfn.MAXIFS($F$3:$F$15,$G$3:$G$15,$N72)&gt;=Q$51, _xlfn.MINIFS($F$3:$F$15,$G$3:$G$15,$N72)&lt;=Q$51),2,
OR(COUNT(_xlfn._xlws.FILTER($F$16:$F$23,($F$16:$F$23=Q$51)*($G$16:$G$23=$N72)))=1,
        ISODD(COUNT(_xlfn._xlws.SORT(_xlfn._xlws.FILTER($G$16:$G$23,($F$16:$F$23=Q$51)*($G$16:$G$23&lt;=$N72)))))),3,
OR(COUNT(_xlfn._xlws.FILTER($F$16:$F$23,($F$16:$F$23=Q$51)*($G$16:$G$23=$N72)))=1,
        ISODD(COUNT(_xlfn._xlws.SORT(_xlfn._xlws.FILTER($F$16:$F$23,($G$16:$G$23=$N72)*($F$16:$F$23&lt;=Q$51)))))),4),
_xlpm.Fundo,$L$8,
_xlpm.Ax,_xlfn.XLOOKUP(TRUE,($O24:P24&lt;&gt;""),$O$3:P$3,_xlpm.Fundo,,-1),
_xlpm.Bx,_xlfn.XLOOKUP(TRUE,(R24:$AZ24&lt;&gt;""),R$3:$AZ$3,_xlpm.Fundo,,1),
_xlpm.Cx,_xlfn.XLOOKUP(TRUE,($O24:P24&lt;&gt;""),$O24:P24,_xlpm.Fundo,,-1),
_xlpm.Dx,_xlfn.XLOOKUP(TRUE,(R24:$AZ24&lt;&gt;""),R24:$AZ24,_xlpm.Fundo,,1),
_xlpm.Xx,Q$3, _xlpm.Yx,PRODUCT(SUM(_xlpm.Dx,-_xlpm.Cx),1/SUM(_xlpm.Bx,-_xlpm.Ax))*SUM(_xlpm.Xx,-_xlpm.Ax)+_xlpm.Cx,
_xlpm.Ay,_xlfn.XLOOKUP(TRUE,(Q$4:Q23&lt;&gt;""),$N$4:$N23,_xlpm.Fundo,,-1),
_xlpm.By,_xlfn.XLOOKUP(TRUE,(Q25:Q$47&lt;&gt;""),$N25:$N$47,_xlpm.Fundo,,1),
_xlpm.Cy,_xlfn.XLOOKUP(TRUE,(Q$4:Q23&lt;&gt;""),Q$4:Q23,_xlpm.Fundo,,-1),
_xlpm.Dy,_xlfn.XLOOKUP(TRUE,(Q25:Q$47&lt;&gt;""),Q25:Q$47,_xlpm.Fundo,,1),
_xlpm.Xy,$N24, _xlpm.Yy,PRODUCT(SUM(_xlpm.Dy,-_xlpm.Cy),1/SUM(_xlpm.By,-_xlpm.Ay))*SUM(_xlpm.Xy,-_xlpm.Ay)+_xlpm.Cy,
_xlfn.IFS(IFERROR(ISODD(_xlpm.Borda),FALSE),_xlpm.Yy,
       IFERROR(ISEVEN(_xlpm.Borda),     FALSE),_xlpm.Yx,
      TRUE,"")))</f>
        <v>-9</v>
      </c>
      <c r="R72" s="120" cm="1">
        <f t="array" ref="R72">IF(R24&lt;&gt;"",R24,
_xlfn.LET(_xlpm.Borda,
_xlfn.IFS(
AND(COUNT(_xlfn._xlws.FILTER($F$3:$F$15,$F$3:$F$15=R$51))&gt;=2,
    _xlfn.MAXIFS($G$3:$G$15,$F$3:$F$15,R$51)&gt;=$N72, _xlfn.MINIFS($G$3:$G$15,$F$3:$F$15,R$51)&lt;=$N72),1,
AND(COUNT(_xlfn._xlws.FILTER($G$3:$G$15,$G$3:$G$15=$N72))&gt;=2,
    _xlfn.MAXIFS($F$3:$F$15,$G$3:$G$15,$N72)&gt;=R$51, _xlfn.MINIFS($F$3:$F$15,$G$3:$G$15,$N72)&lt;=R$51),2,
OR(COUNT(_xlfn._xlws.FILTER($F$16:$F$23,($F$16:$F$23=R$51)*($G$16:$G$23=$N72)))=1,
        ISODD(COUNT(_xlfn._xlws.SORT(_xlfn._xlws.FILTER($G$16:$G$23,($F$16:$F$23=R$51)*($G$16:$G$23&lt;=$N72)))))),3,
OR(COUNT(_xlfn._xlws.FILTER($F$16:$F$23,($F$16:$F$23=R$51)*($G$16:$G$23=$N72)))=1,
        ISODD(COUNT(_xlfn._xlws.SORT(_xlfn._xlws.FILTER($F$16:$F$23,($G$16:$G$23=$N72)*($F$16:$F$23&lt;=R$51)))))),4),
_xlpm.Fundo,$L$8,
_xlpm.Ax,_xlfn.XLOOKUP(TRUE,($O24:Q24&lt;&gt;""),$O$3:Q$3,_xlpm.Fundo,,-1),
_xlpm.Bx,_xlfn.XLOOKUP(TRUE,(S24:$AZ24&lt;&gt;""),S$3:$AZ$3,_xlpm.Fundo,,1),
_xlpm.Cx,_xlfn.XLOOKUP(TRUE,($O24:Q24&lt;&gt;""),$O24:Q24,_xlpm.Fundo,,-1),
_xlpm.Dx,_xlfn.XLOOKUP(TRUE,(S24:$AZ24&lt;&gt;""),S24:$AZ24,_xlpm.Fundo,,1),
_xlpm.Xx,R$3, _xlpm.Yx,PRODUCT(SUM(_xlpm.Dx,-_xlpm.Cx),1/SUM(_xlpm.Bx,-_xlpm.Ax))*SUM(_xlpm.Xx,-_xlpm.Ax)+_xlpm.Cx,
_xlpm.Ay,_xlfn.XLOOKUP(TRUE,(R$4:R23&lt;&gt;""),$N$4:$N23,_xlpm.Fundo,,-1),
_xlpm.By,_xlfn.XLOOKUP(TRUE,(R25:R$47&lt;&gt;""),$N25:$N$47,_xlpm.Fundo,,1),
_xlpm.Cy,_xlfn.XLOOKUP(TRUE,(R$4:R23&lt;&gt;""),R$4:R23,_xlpm.Fundo,,-1),
_xlpm.Dy,_xlfn.XLOOKUP(TRUE,(R25:R$47&lt;&gt;""),R25:R$47,_xlpm.Fundo,,1),
_xlpm.Xy,$N24, _xlpm.Yy,PRODUCT(SUM(_xlpm.Dy,-_xlpm.Cy),1/SUM(_xlpm.By,-_xlpm.Ay))*SUM(_xlpm.Xy,-_xlpm.Ay)+_xlpm.Cy,
_xlfn.IFS(IFERROR(ISODD(_xlpm.Borda),FALSE),_xlpm.Yy,
       IFERROR(ISEVEN(_xlpm.Borda),     FALSE),_xlpm.Yx,
      TRUE,"")))</f>
        <v>-0.4</v>
      </c>
      <c r="S72" s="120" t="str" cm="1">
        <f t="array" ref="S72">IF(S24&lt;&gt;"",S24,
_xlfn.LET(_xlpm.Borda,
_xlfn.IFS(
AND(COUNT(_xlfn._xlws.FILTER($F$3:$F$15,$F$3:$F$15=S$51))&gt;=2,
    _xlfn.MAXIFS($G$3:$G$15,$F$3:$F$15,S$51)&gt;=$N72, _xlfn.MINIFS($G$3:$G$15,$F$3:$F$15,S$51)&lt;=$N72),1,
AND(COUNT(_xlfn._xlws.FILTER($G$3:$G$15,$G$3:$G$15=$N72))&gt;=2,
    _xlfn.MAXIFS($F$3:$F$15,$G$3:$G$15,$N72)&gt;=S$51, _xlfn.MINIFS($F$3:$F$15,$G$3:$G$15,$N72)&lt;=S$51),2,
OR(COUNT(_xlfn._xlws.FILTER($F$16:$F$23,($F$16:$F$23=S$51)*($G$16:$G$23=$N72)))=1,
        ISODD(COUNT(_xlfn._xlws.SORT(_xlfn._xlws.FILTER($G$16:$G$23,($F$16:$F$23=S$51)*($G$16:$G$23&lt;=$N72)))))),3,
OR(COUNT(_xlfn._xlws.FILTER($F$16:$F$23,($F$16:$F$23=S$51)*($G$16:$G$23=$N72)))=1,
        ISODD(COUNT(_xlfn._xlws.SORT(_xlfn._xlws.FILTER($F$16:$F$23,($G$16:$G$23=$N72)*($F$16:$F$23&lt;=S$51)))))),4),
_xlpm.Fundo,$L$8,
_xlpm.Ax,_xlfn.XLOOKUP(TRUE,($O24:R24&lt;&gt;""),$O$3:R$3,_xlpm.Fundo,,-1),
_xlpm.Bx,_xlfn.XLOOKUP(TRUE,(T24:$AZ24&lt;&gt;""),T$3:$AZ$3,_xlpm.Fundo,,1),
_xlpm.Cx,_xlfn.XLOOKUP(TRUE,($O24:R24&lt;&gt;""),$O24:R24,_xlpm.Fundo,,-1),
_xlpm.Dx,_xlfn.XLOOKUP(TRUE,(T24:$AZ24&lt;&gt;""),T24:$AZ24,_xlpm.Fundo,,1),
_xlpm.Xx,S$3, _xlpm.Yx,PRODUCT(SUM(_xlpm.Dx,-_xlpm.Cx),1/SUM(_xlpm.Bx,-_xlpm.Ax))*SUM(_xlpm.Xx,-_xlpm.Ax)+_xlpm.Cx,
_xlpm.Ay,_xlfn.XLOOKUP(TRUE,(S$4:S23&lt;&gt;""),$N$4:$N23,_xlpm.Fundo,,-1),
_xlpm.By,_xlfn.XLOOKUP(TRUE,(S25:S$47&lt;&gt;""),$N25:$N$47,_xlpm.Fundo,,1),
_xlpm.Cy,_xlfn.XLOOKUP(TRUE,(S$4:S23&lt;&gt;""),S$4:S23,_xlpm.Fundo,,-1),
_xlpm.Dy,_xlfn.XLOOKUP(TRUE,(S25:S$47&lt;&gt;""),S25:S$47,_xlpm.Fundo,,1),
_xlpm.Xy,$N24, _xlpm.Yy,PRODUCT(SUM(_xlpm.Dy,-_xlpm.Cy),1/SUM(_xlpm.By,-_xlpm.Ay))*SUM(_xlpm.Xy,-_xlpm.Ay)+_xlpm.Cy,
_xlfn.IFS(IFERROR(ISODD(_xlpm.Borda),FALSE),_xlpm.Yy,
       IFERROR(ISEVEN(_xlpm.Borda),     FALSE),_xlpm.Yx,
      TRUE,"")))</f>
        <v/>
      </c>
      <c r="T72" s="120" cm="1">
        <f t="array" ref="T72">IF(T24&lt;&gt;"",T24,
_xlfn.LET(_xlpm.Borda,
_xlfn.IFS(
AND(COUNT(_xlfn._xlws.FILTER($F$3:$F$15,$F$3:$F$15=T$51))&gt;=2,
    _xlfn.MAXIFS($G$3:$G$15,$F$3:$F$15,T$51)&gt;=$N72, _xlfn.MINIFS($G$3:$G$15,$F$3:$F$15,T$51)&lt;=$N72),1,
AND(COUNT(_xlfn._xlws.FILTER($G$3:$G$15,$G$3:$G$15=$N72))&gt;=2,
    _xlfn.MAXIFS($F$3:$F$15,$G$3:$G$15,$N72)&gt;=T$51, _xlfn.MINIFS($F$3:$F$15,$G$3:$G$15,$N72)&lt;=T$51),2,
OR(COUNT(_xlfn._xlws.FILTER($F$16:$F$23,($F$16:$F$23=T$51)*($G$16:$G$23=$N72)))=1,
        ISODD(COUNT(_xlfn._xlws.SORT(_xlfn._xlws.FILTER($G$16:$G$23,($F$16:$F$23=T$51)*($G$16:$G$23&lt;=$N72)))))),3,
OR(COUNT(_xlfn._xlws.FILTER($F$16:$F$23,($F$16:$F$23=T$51)*($G$16:$G$23=$N72)))=1,
        ISODD(COUNT(_xlfn._xlws.SORT(_xlfn._xlws.FILTER($F$16:$F$23,($G$16:$G$23=$N72)*($F$16:$F$23&lt;=T$51)))))),4),
_xlpm.Fundo,$L$8,
_xlpm.Ax,_xlfn.XLOOKUP(TRUE,($O24:S24&lt;&gt;""),$O$3:S$3,_xlpm.Fundo,,-1),
_xlpm.Bx,_xlfn.XLOOKUP(TRUE,(U24:$AZ24&lt;&gt;""),U$3:$AZ$3,_xlpm.Fundo,,1),
_xlpm.Cx,_xlfn.XLOOKUP(TRUE,($O24:S24&lt;&gt;""),$O24:S24,_xlpm.Fundo,,-1),
_xlpm.Dx,_xlfn.XLOOKUP(TRUE,(U24:$AZ24&lt;&gt;""),U24:$AZ24,_xlpm.Fundo,,1),
_xlpm.Xx,T$3, _xlpm.Yx,PRODUCT(SUM(_xlpm.Dx,-_xlpm.Cx),1/SUM(_xlpm.Bx,-_xlpm.Ax))*SUM(_xlpm.Xx,-_xlpm.Ax)+_xlpm.Cx,
_xlpm.Ay,_xlfn.XLOOKUP(TRUE,(T$4:T23&lt;&gt;""),$N$4:$N23,_xlpm.Fundo,,-1),
_xlpm.By,_xlfn.XLOOKUP(TRUE,(T25:T$47&lt;&gt;""),$N25:$N$47,_xlpm.Fundo,,1),
_xlpm.Cy,_xlfn.XLOOKUP(TRUE,(T$4:T23&lt;&gt;""),T$4:T23,_xlpm.Fundo,,-1),
_xlpm.Dy,_xlfn.XLOOKUP(TRUE,(T25:T$47&lt;&gt;""),T25:T$47,_xlpm.Fundo,,1),
_xlpm.Xy,$N24, _xlpm.Yy,PRODUCT(SUM(_xlpm.Dy,-_xlpm.Cy),1/SUM(_xlpm.By,-_xlpm.Ay))*SUM(_xlpm.Xy,-_xlpm.Ay)+_xlpm.Cy,
_xlfn.IFS(IFERROR(ISODD(_xlpm.Borda),FALSE),_xlpm.Yy,
       IFERROR(ISEVEN(_xlpm.Borda),     FALSE),_xlpm.Yx,
      TRUE,"")))</f>
        <v>-0.4</v>
      </c>
      <c r="U72" s="120" t="str" cm="1">
        <f t="array" ref="U72">IF(U24&lt;&gt;"",U24,
_xlfn.LET(_xlpm.Borda,
_xlfn.IFS(
AND(COUNT(_xlfn._xlws.FILTER($F$3:$F$15,$F$3:$F$15=U$51))&gt;=2,
    _xlfn.MAXIFS($G$3:$G$15,$F$3:$F$15,U$51)&gt;=$N72, _xlfn.MINIFS($G$3:$G$15,$F$3:$F$15,U$51)&lt;=$N72),1,
AND(COUNT(_xlfn._xlws.FILTER($G$3:$G$15,$G$3:$G$15=$N72))&gt;=2,
    _xlfn.MAXIFS($F$3:$F$15,$G$3:$G$15,$N72)&gt;=U$51, _xlfn.MINIFS($F$3:$F$15,$G$3:$G$15,$N72)&lt;=U$51),2,
OR(COUNT(_xlfn._xlws.FILTER($F$16:$F$23,($F$16:$F$23=U$51)*($G$16:$G$23=$N72)))=1,
        ISODD(COUNT(_xlfn._xlws.SORT(_xlfn._xlws.FILTER($G$16:$G$23,($F$16:$F$23=U$51)*($G$16:$G$23&lt;=$N72)))))),3,
OR(COUNT(_xlfn._xlws.FILTER($F$16:$F$23,($F$16:$F$23=U$51)*($G$16:$G$23=$N72)))=1,
        ISODD(COUNT(_xlfn._xlws.SORT(_xlfn._xlws.FILTER($F$16:$F$23,($G$16:$G$23=$N72)*($F$16:$F$23&lt;=U$51)))))),4),
_xlpm.Fundo,$L$8,
_xlpm.Ax,_xlfn.XLOOKUP(TRUE,($O24:T24&lt;&gt;""),$O$3:T$3,_xlpm.Fundo,,-1),
_xlpm.Bx,_xlfn.XLOOKUP(TRUE,(V24:$AZ24&lt;&gt;""),V$3:$AZ$3,_xlpm.Fundo,,1),
_xlpm.Cx,_xlfn.XLOOKUP(TRUE,($O24:T24&lt;&gt;""),$O24:T24,_xlpm.Fundo,,-1),
_xlpm.Dx,_xlfn.XLOOKUP(TRUE,(V24:$AZ24&lt;&gt;""),V24:$AZ24,_xlpm.Fundo,,1),
_xlpm.Xx,U$3, _xlpm.Yx,PRODUCT(SUM(_xlpm.Dx,-_xlpm.Cx),1/SUM(_xlpm.Bx,-_xlpm.Ax))*SUM(_xlpm.Xx,-_xlpm.Ax)+_xlpm.Cx,
_xlpm.Ay,_xlfn.XLOOKUP(TRUE,(U$4:U23&lt;&gt;""),$N$4:$N23,_xlpm.Fundo,,-1),
_xlpm.By,_xlfn.XLOOKUP(TRUE,(U25:U$47&lt;&gt;""),$N25:$N$47,_xlpm.Fundo,,1),
_xlpm.Cy,_xlfn.XLOOKUP(TRUE,(U$4:U23&lt;&gt;""),U$4:U23,_xlpm.Fundo,,-1),
_xlpm.Dy,_xlfn.XLOOKUP(TRUE,(U25:U$47&lt;&gt;""),U25:U$47,_xlpm.Fundo,,1),
_xlpm.Xy,$N24, _xlpm.Yy,PRODUCT(SUM(_xlpm.Dy,-_xlpm.Cy),1/SUM(_xlpm.By,-_xlpm.Ay))*SUM(_xlpm.Xy,-_xlpm.Ay)+_xlpm.Cy,
_xlfn.IFS(IFERROR(ISODD(_xlpm.Borda),FALSE),_xlpm.Yy,
       IFERROR(ISEVEN(_xlpm.Borda),     FALSE),_xlpm.Yx,
      TRUE,"")))</f>
        <v/>
      </c>
      <c r="V72" s="120" t="str" cm="1">
        <f t="array" ref="V72">IF(V24&lt;&gt;"",V24,
_xlfn.LET(_xlpm.Borda,
_xlfn.IFS(
AND(COUNT(_xlfn._xlws.FILTER($F$3:$F$15,$F$3:$F$15=V$51))&gt;=2,
    _xlfn.MAXIFS($G$3:$G$15,$F$3:$F$15,V$51)&gt;=$N72, _xlfn.MINIFS($G$3:$G$15,$F$3:$F$15,V$51)&lt;=$N72),1,
AND(COUNT(_xlfn._xlws.FILTER($G$3:$G$15,$G$3:$G$15=$N72))&gt;=2,
    _xlfn.MAXIFS($F$3:$F$15,$G$3:$G$15,$N72)&gt;=V$51, _xlfn.MINIFS($F$3:$F$15,$G$3:$G$15,$N72)&lt;=V$51),2,
OR(COUNT(_xlfn._xlws.FILTER($F$16:$F$23,($F$16:$F$23=V$51)*($G$16:$G$23=$N72)))=1,
        ISODD(COUNT(_xlfn._xlws.SORT(_xlfn._xlws.FILTER($G$16:$G$23,($F$16:$F$23=V$51)*($G$16:$G$23&lt;=$N72)))))),3,
OR(COUNT(_xlfn._xlws.FILTER($F$16:$F$23,($F$16:$F$23=V$51)*($G$16:$G$23=$N72)))=1,
        ISODD(COUNT(_xlfn._xlws.SORT(_xlfn._xlws.FILTER($F$16:$F$23,($G$16:$G$23=$N72)*($F$16:$F$23&lt;=V$51)))))),4),
_xlpm.Fundo,$L$8,
_xlpm.Ax,_xlfn.XLOOKUP(TRUE,($O24:U24&lt;&gt;""),$O$3:U$3,_xlpm.Fundo,,-1),
_xlpm.Bx,_xlfn.XLOOKUP(TRUE,(W24:$AZ24&lt;&gt;""),W$3:$AZ$3,_xlpm.Fundo,,1),
_xlpm.Cx,_xlfn.XLOOKUP(TRUE,($O24:U24&lt;&gt;""),$O24:U24,_xlpm.Fundo,,-1),
_xlpm.Dx,_xlfn.XLOOKUP(TRUE,(W24:$AZ24&lt;&gt;""),W24:$AZ24,_xlpm.Fundo,,1),
_xlpm.Xx,V$3, _xlpm.Yx,PRODUCT(SUM(_xlpm.Dx,-_xlpm.Cx),1/SUM(_xlpm.Bx,-_xlpm.Ax))*SUM(_xlpm.Xx,-_xlpm.Ax)+_xlpm.Cx,
_xlpm.Ay,_xlfn.XLOOKUP(TRUE,(V$4:V23&lt;&gt;""),$N$4:$N23,_xlpm.Fundo,,-1),
_xlpm.By,_xlfn.XLOOKUP(TRUE,(V25:V$47&lt;&gt;""),$N25:$N$47,_xlpm.Fundo,,1),
_xlpm.Cy,_xlfn.XLOOKUP(TRUE,(V$4:V23&lt;&gt;""),V$4:V23,_xlpm.Fundo,,-1),
_xlpm.Dy,_xlfn.XLOOKUP(TRUE,(V25:V$47&lt;&gt;""),V25:V$47,_xlpm.Fundo,,1),
_xlpm.Xy,$N24, _xlpm.Yy,PRODUCT(SUM(_xlpm.Dy,-_xlpm.Cy),1/SUM(_xlpm.By,-_xlpm.Ay))*SUM(_xlpm.Xy,-_xlpm.Ay)+_xlpm.Cy,
_xlfn.IFS(IFERROR(ISODD(_xlpm.Borda),FALSE),_xlpm.Yy,
       IFERROR(ISEVEN(_xlpm.Borda),     FALSE),_xlpm.Yx,
      TRUE,"")))</f>
        <v/>
      </c>
      <c r="W72" s="120" t="str" cm="1">
        <f t="array" ref="W72">IF(W24&lt;&gt;"",W24,
_xlfn.LET(_xlpm.Borda,
_xlfn.IFS(
AND(COUNT(_xlfn._xlws.FILTER($F$3:$F$15,$F$3:$F$15=W$51))&gt;=2,
    _xlfn.MAXIFS($G$3:$G$15,$F$3:$F$15,W$51)&gt;=$N72, _xlfn.MINIFS($G$3:$G$15,$F$3:$F$15,W$51)&lt;=$N72),1,
AND(COUNT(_xlfn._xlws.FILTER($G$3:$G$15,$G$3:$G$15=$N72))&gt;=2,
    _xlfn.MAXIFS($F$3:$F$15,$G$3:$G$15,$N72)&gt;=W$51, _xlfn.MINIFS($F$3:$F$15,$G$3:$G$15,$N72)&lt;=W$51),2,
OR(COUNT(_xlfn._xlws.FILTER($F$16:$F$23,($F$16:$F$23=W$51)*($G$16:$G$23=$N72)))=1,
        ISODD(COUNT(_xlfn._xlws.SORT(_xlfn._xlws.FILTER($G$16:$G$23,($F$16:$F$23=W$51)*($G$16:$G$23&lt;=$N72)))))),3,
OR(COUNT(_xlfn._xlws.FILTER($F$16:$F$23,($F$16:$F$23=W$51)*($G$16:$G$23=$N72)))=1,
        ISODD(COUNT(_xlfn._xlws.SORT(_xlfn._xlws.FILTER($F$16:$F$23,($G$16:$G$23=$N72)*($F$16:$F$23&lt;=W$51)))))),4),
_xlpm.Fundo,$L$8,
_xlpm.Ax,_xlfn.XLOOKUP(TRUE,($O24:V24&lt;&gt;""),$O$3:V$3,_xlpm.Fundo,,-1),
_xlpm.Bx,_xlfn.XLOOKUP(TRUE,(X24:$AZ24&lt;&gt;""),X$3:$AZ$3,_xlpm.Fundo,,1),
_xlpm.Cx,_xlfn.XLOOKUP(TRUE,($O24:V24&lt;&gt;""),$O24:V24,_xlpm.Fundo,,-1),
_xlpm.Dx,_xlfn.XLOOKUP(TRUE,(X24:$AZ24&lt;&gt;""),X24:$AZ24,_xlpm.Fundo,,1),
_xlpm.Xx,W$3, _xlpm.Yx,PRODUCT(SUM(_xlpm.Dx,-_xlpm.Cx),1/SUM(_xlpm.Bx,-_xlpm.Ax))*SUM(_xlpm.Xx,-_xlpm.Ax)+_xlpm.Cx,
_xlpm.Ay,_xlfn.XLOOKUP(TRUE,(W$4:W23&lt;&gt;""),$N$4:$N23,_xlpm.Fundo,,-1),
_xlpm.By,_xlfn.XLOOKUP(TRUE,(W25:W$47&lt;&gt;""),$N25:$N$47,_xlpm.Fundo,,1),
_xlpm.Cy,_xlfn.XLOOKUP(TRUE,(W$4:W23&lt;&gt;""),W$4:W23,_xlpm.Fundo,,-1),
_xlpm.Dy,_xlfn.XLOOKUP(TRUE,(W25:W$47&lt;&gt;""),W25:W$47,_xlpm.Fundo,,1),
_xlpm.Xy,$N24, _xlpm.Yy,PRODUCT(SUM(_xlpm.Dy,-_xlpm.Cy),1/SUM(_xlpm.By,-_xlpm.Ay))*SUM(_xlpm.Xy,-_xlpm.Ay)+_xlpm.Cy,
_xlfn.IFS(IFERROR(ISODD(_xlpm.Borda),FALSE),_xlpm.Yy,
       IFERROR(ISEVEN(_xlpm.Borda),     FALSE),_xlpm.Yx,
      TRUE,"")))</f>
        <v/>
      </c>
      <c r="X72" s="120" cm="1">
        <f t="array" ref="X72">IF(X24&lt;&gt;"",X24,
_xlfn.LET(_xlpm.Borda,
_xlfn.IFS(
AND(COUNT(_xlfn._xlws.FILTER($F$3:$F$15,$F$3:$F$15=X$51))&gt;=2,
    _xlfn.MAXIFS($G$3:$G$15,$F$3:$F$15,X$51)&gt;=$N72, _xlfn.MINIFS($G$3:$G$15,$F$3:$F$15,X$51)&lt;=$N72),1,
AND(COUNT(_xlfn._xlws.FILTER($G$3:$G$15,$G$3:$G$15=$N72))&gt;=2,
    _xlfn.MAXIFS($F$3:$F$15,$G$3:$G$15,$N72)&gt;=X$51, _xlfn.MINIFS($F$3:$F$15,$G$3:$G$15,$N72)&lt;=X$51),2,
OR(COUNT(_xlfn._xlws.FILTER($F$16:$F$23,($F$16:$F$23=X$51)*($G$16:$G$23=$N72)))=1,
        ISODD(COUNT(_xlfn._xlws.SORT(_xlfn._xlws.FILTER($G$16:$G$23,($F$16:$F$23=X$51)*($G$16:$G$23&lt;=$N72)))))),3,
OR(COUNT(_xlfn._xlws.FILTER($F$16:$F$23,($F$16:$F$23=X$51)*($G$16:$G$23=$N72)))=1,
        ISODD(COUNT(_xlfn._xlws.SORT(_xlfn._xlws.FILTER($F$16:$F$23,($G$16:$G$23=$N72)*($F$16:$F$23&lt;=X$51)))))),4),
_xlpm.Fundo,$L$8,
_xlpm.Ax,_xlfn.XLOOKUP(TRUE,($O24:W24&lt;&gt;""),$O$3:W$3,_xlpm.Fundo,,-1),
_xlpm.Bx,_xlfn.XLOOKUP(TRUE,(Y24:$AZ24&lt;&gt;""),Y$3:$AZ$3,_xlpm.Fundo,,1),
_xlpm.Cx,_xlfn.XLOOKUP(TRUE,($O24:W24&lt;&gt;""),$O24:W24,_xlpm.Fundo,,-1),
_xlpm.Dx,_xlfn.XLOOKUP(TRUE,(Y24:$AZ24&lt;&gt;""),Y24:$AZ24,_xlpm.Fundo,,1),
_xlpm.Xx,X$3, _xlpm.Yx,PRODUCT(SUM(_xlpm.Dx,-_xlpm.Cx),1/SUM(_xlpm.Bx,-_xlpm.Ax))*SUM(_xlpm.Xx,-_xlpm.Ax)+_xlpm.Cx,
_xlpm.Ay,_xlfn.XLOOKUP(TRUE,(X$4:X23&lt;&gt;""),$N$4:$N23,_xlpm.Fundo,,-1),
_xlpm.By,_xlfn.XLOOKUP(TRUE,(X25:X$47&lt;&gt;""),$N25:$N$47,_xlpm.Fundo,,1),
_xlpm.Cy,_xlfn.XLOOKUP(TRUE,(X$4:X23&lt;&gt;""),X$4:X23,_xlpm.Fundo,,-1),
_xlpm.Dy,_xlfn.XLOOKUP(TRUE,(X25:X$47&lt;&gt;""),X25:X$47,_xlpm.Fundo,,1),
_xlpm.Xy,$N24, _xlpm.Yy,PRODUCT(SUM(_xlpm.Dy,-_xlpm.Cy),1/SUM(_xlpm.By,-_xlpm.Ay))*SUM(_xlpm.Xy,-_xlpm.Ay)+_xlpm.Cy,
_xlfn.IFS(IFERROR(ISODD(_xlpm.Borda),FALSE),_xlpm.Yy,
       IFERROR(ISEVEN(_xlpm.Borda),     FALSE),_xlpm.Yx,
      TRUE,"")))</f>
        <v>-0.5</v>
      </c>
      <c r="Y72" s="120" t="str" cm="1">
        <f t="array" ref="Y72">IF(Y24&lt;&gt;"",Y24,
_xlfn.LET(_xlpm.Borda,
_xlfn.IFS(
AND(COUNT(_xlfn._xlws.FILTER($F$3:$F$15,$F$3:$F$15=Y$51))&gt;=2,
    _xlfn.MAXIFS($G$3:$G$15,$F$3:$F$15,Y$51)&gt;=$N72, _xlfn.MINIFS($G$3:$G$15,$F$3:$F$15,Y$51)&lt;=$N72),1,
AND(COUNT(_xlfn._xlws.FILTER($G$3:$G$15,$G$3:$G$15=$N72))&gt;=2,
    _xlfn.MAXIFS($F$3:$F$15,$G$3:$G$15,$N72)&gt;=Y$51, _xlfn.MINIFS($F$3:$F$15,$G$3:$G$15,$N72)&lt;=Y$51),2,
OR(COUNT(_xlfn._xlws.FILTER($F$16:$F$23,($F$16:$F$23=Y$51)*($G$16:$G$23=$N72)))=1,
        ISODD(COUNT(_xlfn._xlws.SORT(_xlfn._xlws.FILTER($G$16:$G$23,($F$16:$F$23=Y$51)*($G$16:$G$23&lt;=$N72)))))),3,
OR(COUNT(_xlfn._xlws.FILTER($F$16:$F$23,($F$16:$F$23=Y$51)*($G$16:$G$23=$N72)))=1,
        ISODD(COUNT(_xlfn._xlws.SORT(_xlfn._xlws.FILTER($F$16:$F$23,($G$16:$G$23=$N72)*($F$16:$F$23&lt;=Y$51)))))),4),
_xlpm.Fundo,$L$8,
_xlpm.Ax,_xlfn.XLOOKUP(TRUE,($O24:X24&lt;&gt;""),$O$3:X$3,_xlpm.Fundo,,-1),
_xlpm.Bx,_xlfn.XLOOKUP(TRUE,(Z24:$AZ24&lt;&gt;""),Z$3:$AZ$3,_xlpm.Fundo,,1),
_xlpm.Cx,_xlfn.XLOOKUP(TRUE,($O24:X24&lt;&gt;""),$O24:X24,_xlpm.Fundo,,-1),
_xlpm.Dx,_xlfn.XLOOKUP(TRUE,(Z24:$AZ24&lt;&gt;""),Z24:$AZ24,_xlpm.Fundo,,1),
_xlpm.Xx,Y$3, _xlpm.Yx,PRODUCT(SUM(_xlpm.Dx,-_xlpm.Cx),1/SUM(_xlpm.Bx,-_xlpm.Ax))*SUM(_xlpm.Xx,-_xlpm.Ax)+_xlpm.Cx,
_xlpm.Ay,_xlfn.XLOOKUP(TRUE,(Y$4:Y23&lt;&gt;""),$N$4:$N23,_xlpm.Fundo,,-1),
_xlpm.By,_xlfn.XLOOKUP(TRUE,(Y25:Y$47&lt;&gt;""),$N25:$N$47,_xlpm.Fundo,,1),
_xlpm.Cy,_xlfn.XLOOKUP(TRUE,(Y$4:Y23&lt;&gt;""),Y$4:Y23,_xlpm.Fundo,,-1),
_xlpm.Dy,_xlfn.XLOOKUP(TRUE,(Y25:Y$47&lt;&gt;""),Y25:Y$47,_xlpm.Fundo,,1),
_xlpm.Xy,$N24, _xlpm.Yy,PRODUCT(SUM(_xlpm.Dy,-_xlpm.Cy),1/SUM(_xlpm.By,-_xlpm.Ay))*SUM(_xlpm.Xy,-_xlpm.Ay)+_xlpm.Cy,
_xlfn.IFS(IFERROR(ISODD(_xlpm.Borda),FALSE),_xlpm.Yy,
       IFERROR(ISEVEN(_xlpm.Borda),     FALSE),_xlpm.Yx,
      TRUE,"")))</f>
        <v/>
      </c>
      <c r="Z72" s="120" t="str" cm="1">
        <f t="array" ref="Z72">IF(Z24&lt;&gt;"",Z24,
_xlfn.LET(_xlpm.Borda,
_xlfn.IFS(
AND(COUNT(_xlfn._xlws.FILTER($F$3:$F$15,$F$3:$F$15=Z$51))&gt;=2,
    _xlfn.MAXIFS($G$3:$G$15,$F$3:$F$15,Z$51)&gt;=$N72, _xlfn.MINIFS($G$3:$G$15,$F$3:$F$15,Z$51)&lt;=$N72),1,
AND(COUNT(_xlfn._xlws.FILTER($G$3:$G$15,$G$3:$G$15=$N72))&gt;=2,
    _xlfn.MAXIFS($F$3:$F$15,$G$3:$G$15,$N72)&gt;=Z$51, _xlfn.MINIFS($F$3:$F$15,$G$3:$G$15,$N72)&lt;=Z$51),2,
OR(COUNT(_xlfn._xlws.FILTER($F$16:$F$23,($F$16:$F$23=Z$51)*($G$16:$G$23=$N72)))=1,
        ISODD(COUNT(_xlfn._xlws.SORT(_xlfn._xlws.FILTER($G$16:$G$23,($F$16:$F$23=Z$51)*($G$16:$G$23&lt;=$N72)))))),3,
OR(COUNT(_xlfn._xlws.FILTER($F$16:$F$23,($F$16:$F$23=Z$51)*($G$16:$G$23=$N72)))=1,
        ISODD(COUNT(_xlfn._xlws.SORT(_xlfn._xlws.FILTER($F$16:$F$23,($G$16:$G$23=$N72)*($F$16:$F$23&lt;=Z$51)))))),4),
_xlpm.Fundo,$L$8,
_xlpm.Ax,_xlfn.XLOOKUP(TRUE,($O24:Y24&lt;&gt;""),$O$3:Y$3,_xlpm.Fundo,,-1),
_xlpm.Bx,_xlfn.XLOOKUP(TRUE,(AA24:$AZ24&lt;&gt;""),AA$3:$AZ$3,_xlpm.Fundo,,1),
_xlpm.Cx,_xlfn.XLOOKUP(TRUE,($O24:Y24&lt;&gt;""),$O24:Y24,_xlpm.Fundo,,-1),
_xlpm.Dx,_xlfn.XLOOKUP(TRUE,(AA24:$AZ24&lt;&gt;""),AA24:$AZ24,_xlpm.Fundo,,1),
_xlpm.Xx,Z$3, _xlpm.Yx,PRODUCT(SUM(_xlpm.Dx,-_xlpm.Cx),1/SUM(_xlpm.Bx,-_xlpm.Ax))*SUM(_xlpm.Xx,-_xlpm.Ax)+_xlpm.Cx,
_xlpm.Ay,_xlfn.XLOOKUP(TRUE,(Z$4:Z23&lt;&gt;""),$N$4:$N23,_xlpm.Fundo,,-1),
_xlpm.By,_xlfn.XLOOKUP(TRUE,(Z25:Z$47&lt;&gt;""),$N25:$N$47,_xlpm.Fundo,,1),
_xlpm.Cy,_xlfn.XLOOKUP(TRUE,(Z$4:Z23&lt;&gt;""),Z$4:Z23,_xlpm.Fundo,,-1),
_xlpm.Dy,_xlfn.XLOOKUP(TRUE,(Z25:Z$47&lt;&gt;""),Z25:Z$47,_xlpm.Fundo,,1),
_xlpm.Xy,$N24, _xlpm.Yy,PRODUCT(SUM(_xlpm.Dy,-_xlpm.Cy),1/SUM(_xlpm.By,-_xlpm.Ay))*SUM(_xlpm.Xy,-_xlpm.Ay)+_xlpm.Cy,
_xlfn.IFS(IFERROR(ISODD(_xlpm.Borda),FALSE),_xlpm.Yy,
       IFERROR(ISEVEN(_xlpm.Borda),     FALSE),_xlpm.Yx,
      TRUE,"")))</f>
        <v/>
      </c>
      <c r="AA72" s="120" cm="1">
        <f t="array" ref="AA72">IF(AA24&lt;&gt;"",AA24,
_xlfn.LET(_xlpm.Borda,
_xlfn.IFS(
AND(COUNT(_xlfn._xlws.FILTER($F$3:$F$15,$F$3:$F$15=AA$51))&gt;=2,
    _xlfn.MAXIFS($G$3:$G$15,$F$3:$F$15,AA$51)&gt;=$N72, _xlfn.MINIFS($G$3:$G$15,$F$3:$F$15,AA$51)&lt;=$N72),1,
AND(COUNT(_xlfn._xlws.FILTER($G$3:$G$15,$G$3:$G$15=$N72))&gt;=2,
    _xlfn.MAXIFS($F$3:$F$15,$G$3:$G$15,$N72)&gt;=AA$51, _xlfn.MINIFS($F$3:$F$15,$G$3:$G$15,$N72)&lt;=AA$51),2,
OR(COUNT(_xlfn._xlws.FILTER($F$16:$F$23,($F$16:$F$23=AA$51)*($G$16:$G$23=$N72)))=1,
        ISODD(COUNT(_xlfn._xlws.SORT(_xlfn._xlws.FILTER($G$16:$G$23,($F$16:$F$23=AA$51)*($G$16:$G$23&lt;=$N72)))))),3,
OR(COUNT(_xlfn._xlws.FILTER($F$16:$F$23,($F$16:$F$23=AA$51)*($G$16:$G$23=$N72)))=1,
        ISODD(COUNT(_xlfn._xlws.SORT(_xlfn._xlws.FILTER($F$16:$F$23,($G$16:$G$23=$N72)*($F$16:$F$23&lt;=AA$51)))))),4),
_xlpm.Fundo,$L$8,
_xlpm.Ax,_xlfn.XLOOKUP(TRUE,($O24:Z24&lt;&gt;""),$O$3:Z$3,_xlpm.Fundo,,-1),
_xlpm.Bx,_xlfn.XLOOKUP(TRUE,(AB24:$AZ24&lt;&gt;""),AB$3:$AZ$3,_xlpm.Fundo,,1),
_xlpm.Cx,_xlfn.XLOOKUP(TRUE,($O24:Z24&lt;&gt;""),$O24:Z24,_xlpm.Fundo,,-1),
_xlpm.Dx,_xlfn.XLOOKUP(TRUE,(AB24:$AZ24&lt;&gt;""),AB24:$AZ24,_xlpm.Fundo,,1),
_xlpm.Xx,AA$3, _xlpm.Yx,PRODUCT(SUM(_xlpm.Dx,-_xlpm.Cx),1/SUM(_xlpm.Bx,-_xlpm.Ax))*SUM(_xlpm.Xx,-_xlpm.Ax)+_xlpm.Cx,
_xlpm.Ay,_xlfn.XLOOKUP(TRUE,(AA$4:AA23&lt;&gt;""),$N$4:$N23,_xlpm.Fundo,,-1),
_xlpm.By,_xlfn.XLOOKUP(TRUE,(AA25:AA$47&lt;&gt;""),$N25:$N$47,_xlpm.Fundo,,1),
_xlpm.Cy,_xlfn.XLOOKUP(TRUE,(AA$4:AA23&lt;&gt;""),AA$4:AA23,_xlpm.Fundo,,-1),
_xlpm.Dy,_xlfn.XLOOKUP(TRUE,(AA25:AA$47&lt;&gt;""),AA25:AA$47,_xlpm.Fundo,,1),
_xlpm.Xy,$N24, _xlpm.Yy,PRODUCT(SUM(_xlpm.Dy,-_xlpm.Cy),1/SUM(_xlpm.By,-_xlpm.Ay))*SUM(_xlpm.Xy,-_xlpm.Ay)+_xlpm.Cy,
_xlfn.IFS(IFERROR(ISODD(_xlpm.Borda),FALSE),_xlpm.Yy,
       IFERROR(ISEVEN(_xlpm.Borda),     FALSE),_xlpm.Yx,
      TRUE,"")))</f>
        <v>-0.4</v>
      </c>
      <c r="AB72" s="120" t="str" cm="1">
        <f t="array" ref="AB72">IF(AB24&lt;&gt;"",AB24,
_xlfn.LET(_xlpm.Borda,
_xlfn.IFS(
AND(COUNT(_xlfn._xlws.FILTER($F$3:$F$15,$F$3:$F$15=AB$51))&gt;=2,
    _xlfn.MAXIFS($G$3:$G$15,$F$3:$F$15,AB$51)&gt;=$N72, _xlfn.MINIFS($G$3:$G$15,$F$3:$F$15,AB$51)&lt;=$N72),1,
AND(COUNT(_xlfn._xlws.FILTER($G$3:$G$15,$G$3:$G$15=$N72))&gt;=2,
    _xlfn.MAXIFS($F$3:$F$15,$G$3:$G$15,$N72)&gt;=AB$51, _xlfn.MINIFS($F$3:$F$15,$G$3:$G$15,$N72)&lt;=AB$51),2,
OR(COUNT(_xlfn._xlws.FILTER($F$16:$F$23,($F$16:$F$23=AB$51)*($G$16:$G$23=$N72)))=1,
        ISODD(COUNT(_xlfn._xlws.SORT(_xlfn._xlws.FILTER($G$16:$G$23,($F$16:$F$23=AB$51)*($G$16:$G$23&lt;=$N72)))))),3,
OR(COUNT(_xlfn._xlws.FILTER($F$16:$F$23,($F$16:$F$23=AB$51)*($G$16:$G$23=$N72)))=1,
        ISODD(COUNT(_xlfn._xlws.SORT(_xlfn._xlws.FILTER($F$16:$F$23,($G$16:$G$23=$N72)*($F$16:$F$23&lt;=AB$51)))))),4),
_xlpm.Fundo,$L$8,
_xlpm.Ax,_xlfn.XLOOKUP(TRUE,($O24:AA24&lt;&gt;""),$O$3:AA$3,_xlpm.Fundo,,-1),
_xlpm.Bx,_xlfn.XLOOKUP(TRUE,(AC24:$AZ24&lt;&gt;""),AC$3:$AZ$3,_xlpm.Fundo,,1),
_xlpm.Cx,_xlfn.XLOOKUP(TRUE,($O24:AA24&lt;&gt;""),$O24:AA24,_xlpm.Fundo,,-1),
_xlpm.Dx,_xlfn.XLOOKUP(TRUE,(AC24:$AZ24&lt;&gt;""),AC24:$AZ24,_xlpm.Fundo,,1),
_xlpm.Xx,AB$3, _xlpm.Yx,PRODUCT(SUM(_xlpm.Dx,-_xlpm.Cx),1/SUM(_xlpm.Bx,-_xlpm.Ax))*SUM(_xlpm.Xx,-_xlpm.Ax)+_xlpm.Cx,
_xlpm.Ay,_xlfn.XLOOKUP(TRUE,(AB$4:AB23&lt;&gt;""),$N$4:$N23,_xlpm.Fundo,,-1),
_xlpm.By,_xlfn.XLOOKUP(TRUE,(AB25:AB$47&lt;&gt;""),$N25:$N$47,_xlpm.Fundo,,1),
_xlpm.Cy,_xlfn.XLOOKUP(TRUE,(AB$4:AB23&lt;&gt;""),AB$4:AB23,_xlpm.Fundo,,-1),
_xlpm.Dy,_xlfn.XLOOKUP(TRUE,(AB25:AB$47&lt;&gt;""),AB25:AB$47,_xlpm.Fundo,,1),
_xlpm.Xy,$N24, _xlpm.Yy,PRODUCT(SUM(_xlpm.Dy,-_xlpm.Cy),1/SUM(_xlpm.By,-_xlpm.Ay))*SUM(_xlpm.Xy,-_xlpm.Ay)+_xlpm.Cy,
_xlfn.IFS(IFERROR(ISODD(_xlpm.Borda),FALSE),_xlpm.Yy,
       IFERROR(ISEVEN(_xlpm.Borda),     FALSE),_xlpm.Yx,
      TRUE,"")))</f>
        <v/>
      </c>
      <c r="AC72" s="120" t="str" cm="1">
        <f t="array" ref="AC72">IF(AC24&lt;&gt;"",AC24,
_xlfn.LET(_xlpm.Borda,
_xlfn.IFS(
AND(COUNT(_xlfn._xlws.FILTER($F$3:$F$15,$F$3:$F$15=AC$51))&gt;=2,
    _xlfn.MAXIFS($G$3:$G$15,$F$3:$F$15,AC$51)&gt;=$N72, _xlfn.MINIFS($G$3:$G$15,$F$3:$F$15,AC$51)&lt;=$N72),1,
AND(COUNT(_xlfn._xlws.FILTER($G$3:$G$15,$G$3:$G$15=$N72))&gt;=2,
    _xlfn.MAXIFS($F$3:$F$15,$G$3:$G$15,$N72)&gt;=AC$51, _xlfn.MINIFS($F$3:$F$15,$G$3:$G$15,$N72)&lt;=AC$51),2,
OR(COUNT(_xlfn._xlws.FILTER($F$16:$F$23,($F$16:$F$23=AC$51)*($G$16:$G$23=$N72)))=1,
        ISODD(COUNT(_xlfn._xlws.SORT(_xlfn._xlws.FILTER($G$16:$G$23,($F$16:$F$23=AC$51)*($G$16:$G$23&lt;=$N72)))))),3,
OR(COUNT(_xlfn._xlws.FILTER($F$16:$F$23,($F$16:$F$23=AC$51)*($G$16:$G$23=$N72)))=1,
        ISODD(COUNT(_xlfn._xlws.SORT(_xlfn._xlws.FILTER($F$16:$F$23,($G$16:$G$23=$N72)*($F$16:$F$23&lt;=AC$51)))))),4),
_xlpm.Fundo,$L$8,
_xlpm.Ax,_xlfn.XLOOKUP(TRUE,($O24:AB24&lt;&gt;""),$O$3:AB$3,_xlpm.Fundo,,-1),
_xlpm.Bx,_xlfn.XLOOKUP(TRUE,(AD24:$AZ24&lt;&gt;""),AD$3:$AZ$3,_xlpm.Fundo,,1),
_xlpm.Cx,_xlfn.XLOOKUP(TRUE,($O24:AB24&lt;&gt;""),$O24:AB24,_xlpm.Fundo,,-1),
_xlpm.Dx,_xlfn.XLOOKUP(TRUE,(AD24:$AZ24&lt;&gt;""),AD24:$AZ24,_xlpm.Fundo,,1),
_xlpm.Xx,AC$3, _xlpm.Yx,PRODUCT(SUM(_xlpm.Dx,-_xlpm.Cx),1/SUM(_xlpm.Bx,-_xlpm.Ax))*SUM(_xlpm.Xx,-_xlpm.Ax)+_xlpm.Cx,
_xlpm.Ay,_xlfn.XLOOKUP(TRUE,(AC$4:AC23&lt;&gt;""),$N$4:$N23,_xlpm.Fundo,,-1),
_xlpm.By,_xlfn.XLOOKUP(TRUE,(AC25:AC$47&lt;&gt;""),$N25:$N$47,_xlpm.Fundo,,1),
_xlpm.Cy,_xlfn.XLOOKUP(TRUE,(AC$4:AC23&lt;&gt;""),AC$4:AC23,_xlpm.Fundo,,-1),
_xlpm.Dy,_xlfn.XLOOKUP(TRUE,(AC25:AC$47&lt;&gt;""),AC25:AC$47,_xlpm.Fundo,,1),
_xlpm.Xy,$N24, _xlpm.Yy,PRODUCT(SUM(_xlpm.Dy,-_xlpm.Cy),1/SUM(_xlpm.By,-_xlpm.Ay))*SUM(_xlpm.Xy,-_xlpm.Ay)+_xlpm.Cy,
_xlfn.IFS(IFERROR(ISODD(_xlpm.Borda),FALSE),_xlpm.Yy,
       IFERROR(ISEVEN(_xlpm.Borda),     FALSE),_xlpm.Yx,
      TRUE,"")))</f>
        <v/>
      </c>
      <c r="AD72" s="120" cm="1">
        <f t="array" ref="AD72">IF(AD24&lt;&gt;"",AD24,
_xlfn.LET(_xlpm.Borda,
_xlfn.IFS(
AND(COUNT(_xlfn._xlws.FILTER($F$3:$F$15,$F$3:$F$15=AD$51))&gt;=2,
    _xlfn.MAXIFS($G$3:$G$15,$F$3:$F$15,AD$51)&gt;=$N72, _xlfn.MINIFS($G$3:$G$15,$F$3:$F$15,AD$51)&lt;=$N72),1,
AND(COUNT(_xlfn._xlws.FILTER($G$3:$G$15,$G$3:$G$15=$N72))&gt;=2,
    _xlfn.MAXIFS($F$3:$F$15,$G$3:$G$15,$N72)&gt;=AD$51, _xlfn.MINIFS($F$3:$F$15,$G$3:$G$15,$N72)&lt;=AD$51),2,
OR(COUNT(_xlfn._xlws.FILTER($F$16:$F$23,($F$16:$F$23=AD$51)*($G$16:$G$23=$N72)))=1,
        ISODD(COUNT(_xlfn._xlws.SORT(_xlfn._xlws.FILTER($G$16:$G$23,($F$16:$F$23=AD$51)*($G$16:$G$23&lt;=$N72)))))),3,
OR(COUNT(_xlfn._xlws.FILTER($F$16:$F$23,($F$16:$F$23=AD$51)*($G$16:$G$23=$N72)))=1,
        ISODD(COUNT(_xlfn._xlws.SORT(_xlfn._xlws.FILTER($F$16:$F$23,($G$16:$G$23=$N72)*($F$16:$F$23&lt;=AD$51)))))),4),
_xlpm.Fundo,$L$8,
_xlpm.Ax,_xlfn.XLOOKUP(TRUE,($O24:AC24&lt;&gt;""),$O$3:AC$3,_xlpm.Fundo,,-1),
_xlpm.Bx,_xlfn.XLOOKUP(TRUE,(AE24:$AZ24&lt;&gt;""),AE$3:$AZ$3,_xlpm.Fundo,,1),
_xlpm.Cx,_xlfn.XLOOKUP(TRUE,($O24:AC24&lt;&gt;""),$O24:AC24,_xlpm.Fundo,,-1),
_xlpm.Dx,_xlfn.XLOOKUP(TRUE,(AE24:$AZ24&lt;&gt;""),AE24:$AZ24,_xlpm.Fundo,,1),
_xlpm.Xx,AD$3, _xlpm.Yx,PRODUCT(SUM(_xlpm.Dx,-_xlpm.Cx),1/SUM(_xlpm.Bx,-_xlpm.Ax))*SUM(_xlpm.Xx,-_xlpm.Ax)+_xlpm.Cx,
_xlpm.Ay,_xlfn.XLOOKUP(TRUE,(AD$4:AD23&lt;&gt;""),$N$4:$N23,_xlpm.Fundo,,-1),
_xlpm.By,_xlfn.XLOOKUP(TRUE,(AD25:AD$47&lt;&gt;""),$N25:$N$47,_xlpm.Fundo,,1),
_xlpm.Cy,_xlfn.XLOOKUP(TRUE,(AD$4:AD23&lt;&gt;""),AD$4:AD23,_xlpm.Fundo,,-1),
_xlpm.Dy,_xlfn.XLOOKUP(TRUE,(AD25:AD$47&lt;&gt;""),AD25:AD$47,_xlpm.Fundo,,1),
_xlpm.Xy,$N24, _xlpm.Yy,PRODUCT(SUM(_xlpm.Dy,-_xlpm.Cy),1/SUM(_xlpm.By,-_xlpm.Ay))*SUM(_xlpm.Xy,-_xlpm.Ay)+_xlpm.Cy,
_xlfn.IFS(IFERROR(ISODD(_xlpm.Borda),FALSE),_xlpm.Yy,
       IFERROR(ISEVEN(_xlpm.Borda),     FALSE),_xlpm.Yx,
      TRUE,"")))</f>
        <v>0.8</v>
      </c>
      <c r="AE72" s="120" cm="1">
        <f t="array" ref="AE72">IF(AE24&lt;&gt;"",AE24,
_xlfn.LET(_xlpm.Borda,
_xlfn.IFS(
AND(COUNT(_xlfn._xlws.FILTER($F$3:$F$15,$F$3:$F$15=AE$51))&gt;=2,
    _xlfn.MAXIFS($G$3:$G$15,$F$3:$F$15,AE$51)&gt;=$N72, _xlfn.MINIFS($G$3:$G$15,$F$3:$F$15,AE$51)&lt;=$N72),1,
AND(COUNT(_xlfn._xlws.FILTER($G$3:$G$15,$G$3:$G$15=$N72))&gt;=2,
    _xlfn.MAXIFS($F$3:$F$15,$G$3:$G$15,$N72)&gt;=AE$51, _xlfn.MINIFS($F$3:$F$15,$G$3:$G$15,$N72)&lt;=AE$51),2,
OR(COUNT(_xlfn._xlws.FILTER($F$16:$F$23,($F$16:$F$23=AE$51)*($G$16:$G$23=$N72)))=1,
        ISODD(COUNT(_xlfn._xlws.SORT(_xlfn._xlws.FILTER($G$16:$G$23,($F$16:$F$23=AE$51)*($G$16:$G$23&lt;=$N72)))))),3,
OR(COUNT(_xlfn._xlws.FILTER($F$16:$F$23,($F$16:$F$23=AE$51)*($G$16:$G$23=$N72)))=1,
        ISODD(COUNT(_xlfn._xlws.SORT(_xlfn._xlws.FILTER($F$16:$F$23,($G$16:$G$23=$N72)*($F$16:$F$23&lt;=AE$51)))))),4),
_xlpm.Fundo,$L$8,
_xlpm.Ax,_xlfn.XLOOKUP(TRUE,($O24:AD24&lt;&gt;""),$O$3:AD$3,_xlpm.Fundo,,-1),
_xlpm.Bx,_xlfn.XLOOKUP(TRUE,(AF24:$AZ24&lt;&gt;""),AF$3:$AZ$3,_xlpm.Fundo,,1),
_xlpm.Cx,_xlfn.XLOOKUP(TRUE,($O24:AD24&lt;&gt;""),$O24:AD24,_xlpm.Fundo,,-1),
_xlpm.Dx,_xlfn.XLOOKUP(TRUE,(AF24:$AZ24&lt;&gt;""),AF24:$AZ24,_xlpm.Fundo,,1),
_xlpm.Xx,AE$3, _xlpm.Yx,PRODUCT(SUM(_xlpm.Dx,-_xlpm.Cx),1/SUM(_xlpm.Bx,-_xlpm.Ax))*SUM(_xlpm.Xx,-_xlpm.Ax)+_xlpm.Cx,
_xlpm.Ay,_xlfn.XLOOKUP(TRUE,(AE$4:AE23&lt;&gt;""),$N$4:$N23,_xlpm.Fundo,,-1),
_xlpm.By,_xlfn.XLOOKUP(TRUE,(AE25:AE$47&lt;&gt;""),$N25:$N$47,_xlpm.Fundo,,1),
_xlpm.Cy,_xlfn.XLOOKUP(TRUE,(AE$4:AE23&lt;&gt;""),AE$4:AE23,_xlpm.Fundo,,-1),
_xlpm.Dy,_xlfn.XLOOKUP(TRUE,(AE25:AE$47&lt;&gt;""),AE25:AE$47,_xlpm.Fundo,,1),
_xlpm.Xy,$N24, _xlpm.Yy,PRODUCT(SUM(_xlpm.Dy,-_xlpm.Cy),1/SUM(_xlpm.By,-_xlpm.Ay))*SUM(_xlpm.Xy,-_xlpm.Ay)+_xlpm.Cy,
_xlfn.IFS(IFERROR(ISODD(_xlpm.Borda),FALSE),_xlpm.Yy,
       IFERROR(ISEVEN(_xlpm.Borda),     FALSE),_xlpm.Yx,
      TRUE,"")))</f>
        <v>0.5</v>
      </c>
      <c r="AF72" s="120" t="str" cm="1">
        <f t="array" ref="AF72">IF(AF24&lt;&gt;"",AF24,
_xlfn.LET(_xlpm.Borda,
_xlfn.IFS(
AND(COUNT(_xlfn._xlws.FILTER($F$3:$F$15,$F$3:$F$15=AF$51))&gt;=2,
    _xlfn.MAXIFS($G$3:$G$15,$F$3:$F$15,AF$51)&gt;=$N72, _xlfn.MINIFS($G$3:$G$15,$F$3:$F$15,AF$51)&lt;=$N72),1,
AND(COUNT(_xlfn._xlws.FILTER($G$3:$G$15,$G$3:$G$15=$N72))&gt;=2,
    _xlfn.MAXIFS($F$3:$F$15,$G$3:$G$15,$N72)&gt;=AF$51, _xlfn.MINIFS($F$3:$F$15,$G$3:$G$15,$N72)&lt;=AF$51),2,
OR(COUNT(_xlfn._xlws.FILTER($F$16:$F$23,($F$16:$F$23=AF$51)*($G$16:$G$23=$N72)))=1,
        ISODD(COUNT(_xlfn._xlws.SORT(_xlfn._xlws.FILTER($G$16:$G$23,($F$16:$F$23=AF$51)*($G$16:$G$23&lt;=$N72)))))),3,
OR(COUNT(_xlfn._xlws.FILTER($F$16:$F$23,($F$16:$F$23=AF$51)*($G$16:$G$23=$N72)))=1,
        ISODD(COUNT(_xlfn._xlws.SORT(_xlfn._xlws.FILTER($F$16:$F$23,($G$16:$G$23=$N72)*($F$16:$F$23&lt;=AF$51)))))),4),
_xlpm.Fundo,$L$8,
_xlpm.Ax,_xlfn.XLOOKUP(TRUE,($O24:AE24&lt;&gt;""),$O$3:AE$3,_xlpm.Fundo,,-1),
_xlpm.Bx,_xlfn.XLOOKUP(TRUE,(AG24:$AZ24&lt;&gt;""),AG$3:$AZ$3,_xlpm.Fundo,,1),
_xlpm.Cx,_xlfn.XLOOKUP(TRUE,($O24:AE24&lt;&gt;""),$O24:AE24,_xlpm.Fundo,,-1),
_xlpm.Dx,_xlfn.XLOOKUP(TRUE,(AG24:$AZ24&lt;&gt;""),AG24:$AZ24,_xlpm.Fundo,,1),
_xlpm.Xx,AF$3, _xlpm.Yx,PRODUCT(SUM(_xlpm.Dx,-_xlpm.Cx),1/SUM(_xlpm.Bx,-_xlpm.Ax))*SUM(_xlpm.Xx,-_xlpm.Ax)+_xlpm.Cx,
_xlpm.Ay,_xlfn.XLOOKUP(TRUE,(AF$4:AF23&lt;&gt;""),$N$4:$N23,_xlpm.Fundo,,-1),
_xlpm.By,_xlfn.XLOOKUP(TRUE,(AF25:AF$47&lt;&gt;""),$N25:$N$47,_xlpm.Fundo,,1),
_xlpm.Cy,_xlfn.XLOOKUP(TRUE,(AF$4:AF23&lt;&gt;""),AF$4:AF23,_xlpm.Fundo,,-1),
_xlpm.Dy,_xlfn.XLOOKUP(TRUE,(AF25:AF$47&lt;&gt;""),AF25:AF$47,_xlpm.Fundo,,1),
_xlpm.Xy,$N24, _xlpm.Yy,PRODUCT(SUM(_xlpm.Dy,-_xlpm.Cy),1/SUM(_xlpm.By,-_xlpm.Ay))*SUM(_xlpm.Xy,-_xlpm.Ay)+_xlpm.Cy,
_xlfn.IFS(IFERROR(ISODD(_xlpm.Borda),FALSE),_xlpm.Yy,
       IFERROR(ISEVEN(_xlpm.Borda),     FALSE),_xlpm.Yx,
      TRUE,"")))</f>
        <v/>
      </c>
      <c r="AG72" s="120" cm="1">
        <f t="array" ref="AG72">IF(AG24&lt;&gt;"",AG24,
_xlfn.LET(_xlpm.Borda,
_xlfn.IFS(
AND(COUNT(_xlfn._xlws.FILTER($F$3:$F$15,$F$3:$F$15=AG$51))&gt;=2,
    _xlfn.MAXIFS($G$3:$G$15,$F$3:$F$15,AG$51)&gt;=$N72, _xlfn.MINIFS($G$3:$G$15,$F$3:$F$15,AG$51)&lt;=$N72),1,
AND(COUNT(_xlfn._xlws.FILTER($G$3:$G$15,$G$3:$G$15=$N72))&gt;=2,
    _xlfn.MAXIFS($F$3:$F$15,$G$3:$G$15,$N72)&gt;=AG$51, _xlfn.MINIFS($F$3:$F$15,$G$3:$G$15,$N72)&lt;=AG$51),2,
OR(COUNT(_xlfn._xlws.FILTER($F$16:$F$23,($F$16:$F$23=AG$51)*($G$16:$G$23=$N72)))=1,
        ISODD(COUNT(_xlfn._xlws.SORT(_xlfn._xlws.FILTER($G$16:$G$23,($F$16:$F$23=AG$51)*($G$16:$G$23&lt;=$N72)))))),3,
OR(COUNT(_xlfn._xlws.FILTER($F$16:$F$23,($F$16:$F$23=AG$51)*($G$16:$G$23=$N72)))=1,
        ISODD(COUNT(_xlfn._xlws.SORT(_xlfn._xlws.FILTER($F$16:$F$23,($G$16:$G$23=$N72)*($F$16:$F$23&lt;=AG$51)))))),4),
_xlpm.Fundo,$L$8,
_xlpm.Ax,_xlfn.XLOOKUP(TRUE,($O24:AF24&lt;&gt;""),$O$3:AF$3,_xlpm.Fundo,,-1),
_xlpm.Bx,_xlfn.XLOOKUP(TRUE,(AH24:$AZ24&lt;&gt;""),AH$3:$AZ$3,_xlpm.Fundo,,1),
_xlpm.Cx,_xlfn.XLOOKUP(TRUE,($O24:AF24&lt;&gt;""),$O24:AF24,_xlpm.Fundo,,-1),
_xlpm.Dx,_xlfn.XLOOKUP(TRUE,(AH24:$AZ24&lt;&gt;""),AH24:$AZ24,_xlpm.Fundo,,1),
_xlpm.Xx,AG$3, _xlpm.Yx,PRODUCT(SUM(_xlpm.Dx,-_xlpm.Cx),1/SUM(_xlpm.Bx,-_xlpm.Ax))*SUM(_xlpm.Xx,-_xlpm.Ax)+_xlpm.Cx,
_xlpm.Ay,_xlfn.XLOOKUP(TRUE,(AG$4:AG23&lt;&gt;""),$N$4:$N23,_xlpm.Fundo,,-1),
_xlpm.By,_xlfn.XLOOKUP(TRUE,(AG25:AG$47&lt;&gt;""),$N25:$N$47,_xlpm.Fundo,,1),
_xlpm.Cy,_xlfn.XLOOKUP(TRUE,(AG$4:AG23&lt;&gt;""),AG$4:AG23,_xlpm.Fundo,,-1),
_xlpm.Dy,_xlfn.XLOOKUP(TRUE,(AG25:AG$47&lt;&gt;""),AG25:AG$47,_xlpm.Fundo,,1),
_xlpm.Xy,$N24, _xlpm.Yy,PRODUCT(SUM(_xlpm.Dy,-_xlpm.Cy),1/SUM(_xlpm.By,-_xlpm.Ay))*SUM(_xlpm.Xy,-_xlpm.Ay)+_xlpm.Cy,
_xlfn.IFS(IFERROR(ISODD(_xlpm.Borda),FALSE),_xlpm.Yy,
       IFERROR(ISEVEN(_xlpm.Borda),     FALSE),_xlpm.Yx,
      TRUE,"")))</f>
        <v>0</v>
      </c>
      <c r="AH72" s="120" cm="1">
        <f t="array" ref="AH72">IF(AH24&lt;&gt;"",AH24,
_xlfn.LET(_xlpm.Borda,
_xlfn.IFS(
AND(COUNT(_xlfn._xlws.FILTER($F$3:$F$15,$F$3:$F$15=AH$51))&gt;=2,
    _xlfn.MAXIFS($G$3:$G$15,$F$3:$F$15,AH$51)&gt;=$N72, _xlfn.MINIFS($G$3:$G$15,$F$3:$F$15,AH$51)&lt;=$N72),1,
AND(COUNT(_xlfn._xlws.FILTER($G$3:$G$15,$G$3:$G$15=$N72))&gt;=2,
    _xlfn.MAXIFS($F$3:$F$15,$G$3:$G$15,$N72)&gt;=AH$51, _xlfn.MINIFS($F$3:$F$15,$G$3:$G$15,$N72)&lt;=AH$51),2,
OR(COUNT(_xlfn._xlws.FILTER($F$16:$F$23,($F$16:$F$23=AH$51)*($G$16:$G$23=$N72)))=1,
        ISODD(COUNT(_xlfn._xlws.SORT(_xlfn._xlws.FILTER($G$16:$G$23,($F$16:$F$23=AH$51)*($G$16:$G$23&lt;=$N72)))))),3,
OR(COUNT(_xlfn._xlws.FILTER($F$16:$F$23,($F$16:$F$23=AH$51)*($G$16:$G$23=$N72)))=1,
        ISODD(COUNT(_xlfn._xlws.SORT(_xlfn._xlws.FILTER($F$16:$F$23,($G$16:$G$23=$N72)*($F$16:$F$23&lt;=AH$51)))))),4),
_xlpm.Fundo,$L$8,
_xlpm.Ax,_xlfn.XLOOKUP(TRUE,($O24:AG24&lt;&gt;""),$O$3:AG$3,_xlpm.Fundo,,-1),
_xlpm.Bx,_xlfn.XLOOKUP(TRUE,(AI24:$AZ24&lt;&gt;""),AI$3:$AZ$3,_xlpm.Fundo,,1),
_xlpm.Cx,_xlfn.XLOOKUP(TRUE,($O24:AG24&lt;&gt;""),$O24:AG24,_xlpm.Fundo,,-1),
_xlpm.Dx,_xlfn.XLOOKUP(TRUE,(AI24:$AZ24&lt;&gt;""),AI24:$AZ24,_xlpm.Fundo,,1),
_xlpm.Xx,AH$3, _xlpm.Yx,PRODUCT(SUM(_xlpm.Dx,-_xlpm.Cx),1/SUM(_xlpm.Bx,-_xlpm.Ax))*SUM(_xlpm.Xx,-_xlpm.Ax)+_xlpm.Cx,
_xlpm.Ay,_xlfn.XLOOKUP(TRUE,(AH$4:AH23&lt;&gt;""),$N$4:$N23,_xlpm.Fundo,,-1),
_xlpm.By,_xlfn.XLOOKUP(TRUE,(AH25:AH$47&lt;&gt;""),$N25:$N$47,_xlpm.Fundo,,1),
_xlpm.Cy,_xlfn.XLOOKUP(TRUE,(AH$4:AH23&lt;&gt;""),AH$4:AH23,_xlpm.Fundo,,-1),
_xlpm.Dy,_xlfn.XLOOKUP(TRUE,(AH25:AH$47&lt;&gt;""),AH25:AH$47,_xlpm.Fundo,,1),
_xlpm.Xy,$N24, _xlpm.Yy,PRODUCT(SUM(_xlpm.Dy,-_xlpm.Cy),1/SUM(_xlpm.By,-_xlpm.Ay))*SUM(_xlpm.Xy,-_xlpm.Ay)+_xlpm.Cy,
_xlfn.IFS(IFERROR(ISODD(_xlpm.Borda),FALSE),_xlpm.Yy,
       IFERROR(ISEVEN(_xlpm.Borda),     FALSE),_xlpm.Yx,
      TRUE,"")))</f>
        <v>0.4</v>
      </c>
      <c r="AI72" s="120" t="str" cm="1">
        <f t="array" ref="AI72">IF(AI24&lt;&gt;"",AI24,
_xlfn.LET(_xlpm.Borda,
_xlfn.IFS(
AND(COUNT(_xlfn._xlws.FILTER($F$3:$F$15,$F$3:$F$15=AI$51))&gt;=2,
    _xlfn.MAXIFS($G$3:$G$15,$F$3:$F$15,AI$51)&gt;=$N72, _xlfn.MINIFS($G$3:$G$15,$F$3:$F$15,AI$51)&lt;=$N72),1,
AND(COUNT(_xlfn._xlws.FILTER($G$3:$G$15,$G$3:$G$15=$N72))&gt;=2,
    _xlfn.MAXIFS($F$3:$F$15,$G$3:$G$15,$N72)&gt;=AI$51, _xlfn.MINIFS($F$3:$F$15,$G$3:$G$15,$N72)&lt;=AI$51),2,
OR(COUNT(_xlfn._xlws.FILTER($F$16:$F$23,($F$16:$F$23=AI$51)*($G$16:$G$23=$N72)))=1,
        ISODD(COUNT(_xlfn._xlws.SORT(_xlfn._xlws.FILTER($G$16:$G$23,($F$16:$F$23=AI$51)*($G$16:$G$23&lt;=$N72)))))),3,
OR(COUNT(_xlfn._xlws.FILTER($F$16:$F$23,($F$16:$F$23=AI$51)*($G$16:$G$23=$N72)))=1,
        ISODD(COUNT(_xlfn._xlws.SORT(_xlfn._xlws.FILTER($F$16:$F$23,($G$16:$G$23=$N72)*($F$16:$F$23&lt;=AI$51)))))),4),
_xlpm.Fundo,$L$8,
_xlpm.Ax,_xlfn.XLOOKUP(TRUE,($O24:AH24&lt;&gt;""),$O$3:AH$3,_xlpm.Fundo,,-1),
_xlpm.Bx,_xlfn.XLOOKUP(TRUE,(AJ24:$AZ24&lt;&gt;""),AJ$3:$AZ$3,_xlpm.Fundo,,1),
_xlpm.Cx,_xlfn.XLOOKUP(TRUE,($O24:AH24&lt;&gt;""),$O24:AH24,_xlpm.Fundo,,-1),
_xlpm.Dx,_xlfn.XLOOKUP(TRUE,(AJ24:$AZ24&lt;&gt;""),AJ24:$AZ24,_xlpm.Fundo,,1),
_xlpm.Xx,AI$3, _xlpm.Yx,PRODUCT(SUM(_xlpm.Dx,-_xlpm.Cx),1/SUM(_xlpm.Bx,-_xlpm.Ax))*SUM(_xlpm.Xx,-_xlpm.Ax)+_xlpm.Cx,
_xlpm.Ay,_xlfn.XLOOKUP(TRUE,(AI$4:AI23&lt;&gt;""),$N$4:$N23,_xlpm.Fundo,,-1),
_xlpm.By,_xlfn.XLOOKUP(TRUE,(AI25:AI$47&lt;&gt;""),$N25:$N$47,_xlpm.Fundo,,1),
_xlpm.Cy,_xlfn.XLOOKUP(TRUE,(AI$4:AI23&lt;&gt;""),AI$4:AI23,_xlpm.Fundo,,-1),
_xlpm.Dy,_xlfn.XLOOKUP(TRUE,(AI25:AI$47&lt;&gt;""),AI25:AI$47,_xlpm.Fundo,,1),
_xlpm.Xy,$N24, _xlpm.Yy,PRODUCT(SUM(_xlpm.Dy,-_xlpm.Cy),1/SUM(_xlpm.By,-_xlpm.Ay))*SUM(_xlpm.Xy,-_xlpm.Ay)+_xlpm.Cy,
_xlfn.IFS(IFERROR(ISODD(_xlpm.Borda),FALSE),_xlpm.Yy,
       IFERROR(ISEVEN(_xlpm.Borda),     FALSE),_xlpm.Yx,
      TRUE,"")))</f>
        <v/>
      </c>
      <c r="AJ72" s="120" t="str" cm="1">
        <f t="array" ref="AJ72">IF(AJ24&lt;&gt;"",AJ24,
_xlfn.LET(_xlpm.Borda,
_xlfn.IFS(
AND(COUNT(_xlfn._xlws.FILTER($F$3:$F$15,$F$3:$F$15=AJ$51))&gt;=2,
    _xlfn.MAXIFS($G$3:$G$15,$F$3:$F$15,AJ$51)&gt;=$N72, _xlfn.MINIFS($G$3:$G$15,$F$3:$F$15,AJ$51)&lt;=$N72),1,
AND(COUNT(_xlfn._xlws.FILTER($G$3:$G$15,$G$3:$G$15=$N72))&gt;=2,
    _xlfn.MAXIFS($F$3:$F$15,$G$3:$G$15,$N72)&gt;=AJ$51, _xlfn.MINIFS($F$3:$F$15,$G$3:$G$15,$N72)&lt;=AJ$51),2,
OR(COUNT(_xlfn._xlws.FILTER($F$16:$F$23,($F$16:$F$23=AJ$51)*($G$16:$G$23=$N72)))=1,
        ISODD(COUNT(_xlfn._xlws.SORT(_xlfn._xlws.FILTER($G$16:$G$23,($F$16:$F$23=AJ$51)*($G$16:$G$23&lt;=$N72)))))),3,
OR(COUNT(_xlfn._xlws.FILTER($F$16:$F$23,($F$16:$F$23=AJ$51)*($G$16:$G$23=$N72)))=1,
        ISODD(COUNT(_xlfn._xlws.SORT(_xlfn._xlws.FILTER($F$16:$F$23,($G$16:$G$23=$N72)*($F$16:$F$23&lt;=AJ$51)))))),4),
_xlpm.Fundo,$L$8,
_xlpm.Ax,_xlfn.XLOOKUP(TRUE,($O24:AI24&lt;&gt;""),$O$3:AI$3,_xlpm.Fundo,,-1),
_xlpm.Bx,_xlfn.XLOOKUP(TRUE,(AK24:$AZ24&lt;&gt;""),AK$3:$AZ$3,_xlpm.Fundo,,1),
_xlpm.Cx,_xlfn.XLOOKUP(TRUE,($O24:AI24&lt;&gt;""),$O24:AI24,_xlpm.Fundo,,-1),
_xlpm.Dx,_xlfn.XLOOKUP(TRUE,(AK24:$AZ24&lt;&gt;""),AK24:$AZ24,_xlpm.Fundo,,1),
_xlpm.Xx,AJ$3, _xlpm.Yx,PRODUCT(SUM(_xlpm.Dx,-_xlpm.Cx),1/SUM(_xlpm.Bx,-_xlpm.Ax))*SUM(_xlpm.Xx,-_xlpm.Ax)+_xlpm.Cx,
_xlpm.Ay,_xlfn.XLOOKUP(TRUE,(AJ$4:AJ23&lt;&gt;""),$N$4:$N23,_xlpm.Fundo,,-1),
_xlpm.By,_xlfn.XLOOKUP(TRUE,(AJ25:AJ$47&lt;&gt;""),$N25:$N$47,_xlpm.Fundo,,1),
_xlpm.Cy,_xlfn.XLOOKUP(TRUE,(AJ$4:AJ23&lt;&gt;""),AJ$4:AJ23,_xlpm.Fundo,,-1),
_xlpm.Dy,_xlfn.XLOOKUP(TRUE,(AJ25:AJ$47&lt;&gt;""),AJ25:AJ$47,_xlpm.Fundo,,1),
_xlpm.Xy,$N24, _xlpm.Yy,PRODUCT(SUM(_xlpm.Dy,-_xlpm.Cy),1/SUM(_xlpm.By,-_xlpm.Ay))*SUM(_xlpm.Xy,-_xlpm.Ay)+_xlpm.Cy,
_xlfn.IFS(IFERROR(ISODD(_xlpm.Borda),FALSE),_xlpm.Yy,
       IFERROR(ISEVEN(_xlpm.Borda),     FALSE),_xlpm.Yx,
      TRUE,"")))</f>
        <v/>
      </c>
      <c r="AK72" s="120" t="str" cm="1">
        <f t="array" ref="AK72">IF(AK24&lt;&gt;"",AK24,
_xlfn.LET(_xlpm.Borda,
_xlfn.IFS(
AND(COUNT(_xlfn._xlws.FILTER($F$3:$F$15,$F$3:$F$15=AK$51))&gt;=2,
    _xlfn.MAXIFS($G$3:$G$15,$F$3:$F$15,AK$51)&gt;=$N72, _xlfn.MINIFS($G$3:$G$15,$F$3:$F$15,AK$51)&lt;=$N72),1,
AND(COUNT(_xlfn._xlws.FILTER($G$3:$G$15,$G$3:$G$15=$N72))&gt;=2,
    _xlfn.MAXIFS($F$3:$F$15,$G$3:$G$15,$N72)&gt;=AK$51, _xlfn.MINIFS($F$3:$F$15,$G$3:$G$15,$N72)&lt;=AK$51),2,
OR(COUNT(_xlfn._xlws.FILTER($F$16:$F$23,($F$16:$F$23=AK$51)*($G$16:$G$23=$N72)))=1,
        ISODD(COUNT(_xlfn._xlws.SORT(_xlfn._xlws.FILTER($G$16:$G$23,($F$16:$F$23=AK$51)*($G$16:$G$23&lt;=$N72)))))),3,
OR(COUNT(_xlfn._xlws.FILTER($F$16:$F$23,($F$16:$F$23=AK$51)*($G$16:$G$23=$N72)))=1,
        ISODD(COUNT(_xlfn._xlws.SORT(_xlfn._xlws.FILTER($F$16:$F$23,($G$16:$G$23=$N72)*($F$16:$F$23&lt;=AK$51)))))),4),
_xlpm.Fundo,$L$8,
_xlpm.Ax,_xlfn.XLOOKUP(TRUE,($O24:AJ24&lt;&gt;""),$O$3:AJ$3,_xlpm.Fundo,,-1),
_xlpm.Bx,_xlfn.XLOOKUP(TRUE,(AL24:$AZ24&lt;&gt;""),AL$3:$AZ$3,_xlpm.Fundo,,1),
_xlpm.Cx,_xlfn.XLOOKUP(TRUE,($O24:AJ24&lt;&gt;""),$O24:AJ24,_xlpm.Fundo,,-1),
_xlpm.Dx,_xlfn.XLOOKUP(TRUE,(AL24:$AZ24&lt;&gt;""),AL24:$AZ24,_xlpm.Fundo,,1),
_xlpm.Xx,AK$3, _xlpm.Yx,PRODUCT(SUM(_xlpm.Dx,-_xlpm.Cx),1/SUM(_xlpm.Bx,-_xlpm.Ax))*SUM(_xlpm.Xx,-_xlpm.Ax)+_xlpm.Cx,
_xlpm.Ay,_xlfn.XLOOKUP(TRUE,(AK$4:AK23&lt;&gt;""),$N$4:$N23,_xlpm.Fundo,,-1),
_xlpm.By,_xlfn.XLOOKUP(TRUE,(AK25:AK$47&lt;&gt;""),$N25:$N$47,_xlpm.Fundo,,1),
_xlpm.Cy,_xlfn.XLOOKUP(TRUE,(AK$4:AK23&lt;&gt;""),AK$4:AK23,_xlpm.Fundo,,-1),
_xlpm.Dy,_xlfn.XLOOKUP(TRUE,(AK25:AK$47&lt;&gt;""),AK25:AK$47,_xlpm.Fundo,,1),
_xlpm.Xy,$N24, _xlpm.Yy,PRODUCT(SUM(_xlpm.Dy,-_xlpm.Cy),1/SUM(_xlpm.By,-_xlpm.Ay))*SUM(_xlpm.Xy,-_xlpm.Ay)+_xlpm.Cy,
_xlfn.IFS(IFERROR(ISODD(_xlpm.Borda),FALSE),_xlpm.Yy,
       IFERROR(ISEVEN(_xlpm.Borda),     FALSE),_xlpm.Yx,
      TRUE,"")))</f>
        <v/>
      </c>
      <c r="AL72" s="120" cm="1">
        <f t="array" ref="AL72">IF(AL24&lt;&gt;"",AL24,
_xlfn.LET(_xlpm.Borda,
_xlfn.IFS(
AND(COUNT(_xlfn._xlws.FILTER($F$3:$F$15,$F$3:$F$15=AL$51))&gt;=2,
    _xlfn.MAXIFS($G$3:$G$15,$F$3:$F$15,AL$51)&gt;=$N72, _xlfn.MINIFS($G$3:$G$15,$F$3:$F$15,AL$51)&lt;=$N72),1,
AND(COUNT(_xlfn._xlws.FILTER($G$3:$G$15,$G$3:$G$15=$N72))&gt;=2,
    _xlfn.MAXIFS($F$3:$F$15,$G$3:$G$15,$N72)&gt;=AL$51, _xlfn.MINIFS($F$3:$F$15,$G$3:$G$15,$N72)&lt;=AL$51),2,
OR(COUNT(_xlfn._xlws.FILTER($F$16:$F$23,($F$16:$F$23=AL$51)*($G$16:$G$23=$N72)))=1,
        ISODD(COUNT(_xlfn._xlws.SORT(_xlfn._xlws.FILTER($G$16:$G$23,($F$16:$F$23=AL$51)*($G$16:$G$23&lt;=$N72)))))),3,
OR(COUNT(_xlfn._xlws.FILTER($F$16:$F$23,($F$16:$F$23=AL$51)*($G$16:$G$23=$N72)))=1,
        ISODD(COUNT(_xlfn._xlws.SORT(_xlfn._xlws.FILTER($F$16:$F$23,($G$16:$G$23=$N72)*($F$16:$F$23&lt;=AL$51)))))),4),
_xlpm.Fundo,$L$8,
_xlpm.Ax,_xlfn.XLOOKUP(TRUE,($O24:AK24&lt;&gt;""),$O$3:AK$3,_xlpm.Fundo,,-1),
_xlpm.Bx,_xlfn.XLOOKUP(TRUE,(AM24:$AZ24&lt;&gt;""),AM$3:$AZ$3,_xlpm.Fundo,,1),
_xlpm.Cx,_xlfn.XLOOKUP(TRUE,($O24:AK24&lt;&gt;""),$O24:AK24,_xlpm.Fundo,,-1),
_xlpm.Dx,_xlfn.XLOOKUP(TRUE,(AM24:$AZ24&lt;&gt;""),AM24:$AZ24,_xlpm.Fundo,,1),
_xlpm.Xx,AL$3, _xlpm.Yx,PRODUCT(SUM(_xlpm.Dx,-_xlpm.Cx),1/SUM(_xlpm.Bx,-_xlpm.Ax))*SUM(_xlpm.Xx,-_xlpm.Ax)+_xlpm.Cx,
_xlpm.Ay,_xlfn.XLOOKUP(TRUE,(AL$4:AL23&lt;&gt;""),$N$4:$N23,_xlpm.Fundo,,-1),
_xlpm.By,_xlfn.XLOOKUP(TRUE,(AL25:AL$47&lt;&gt;""),$N25:$N$47,_xlpm.Fundo,,1),
_xlpm.Cy,_xlfn.XLOOKUP(TRUE,(AL$4:AL23&lt;&gt;""),AL$4:AL23,_xlpm.Fundo,,-1),
_xlpm.Dy,_xlfn.XLOOKUP(TRUE,(AL25:AL$47&lt;&gt;""),AL25:AL$47,_xlpm.Fundo,,1),
_xlpm.Xy,$N24, _xlpm.Yy,PRODUCT(SUM(_xlpm.Dy,-_xlpm.Cy),1/SUM(_xlpm.By,-_xlpm.Ay))*SUM(_xlpm.Xy,-_xlpm.Ay)+_xlpm.Cy,
_xlfn.IFS(IFERROR(ISODD(_xlpm.Borda),FALSE),_xlpm.Yy,
       IFERROR(ISEVEN(_xlpm.Borda),     FALSE),_xlpm.Yx,
      TRUE,"")))</f>
        <v>0</v>
      </c>
      <c r="AM72" s="120" cm="1">
        <f t="array" ref="AM72">IF(AM24&lt;&gt;"",AM24,
_xlfn.LET(_xlpm.Borda,
_xlfn.IFS(
AND(COUNT(_xlfn._xlws.FILTER($F$3:$F$15,$F$3:$F$15=AM$51))&gt;=2,
    _xlfn.MAXIFS($G$3:$G$15,$F$3:$F$15,AM$51)&gt;=$N72, _xlfn.MINIFS($G$3:$G$15,$F$3:$F$15,AM$51)&lt;=$N72),1,
AND(COUNT(_xlfn._xlws.FILTER($G$3:$G$15,$G$3:$G$15=$N72))&gt;=2,
    _xlfn.MAXIFS($F$3:$F$15,$G$3:$G$15,$N72)&gt;=AM$51, _xlfn.MINIFS($F$3:$F$15,$G$3:$G$15,$N72)&lt;=AM$51),2,
OR(COUNT(_xlfn._xlws.FILTER($F$16:$F$23,($F$16:$F$23=AM$51)*($G$16:$G$23=$N72)))=1,
        ISODD(COUNT(_xlfn._xlws.SORT(_xlfn._xlws.FILTER($G$16:$G$23,($F$16:$F$23=AM$51)*($G$16:$G$23&lt;=$N72)))))),3,
OR(COUNT(_xlfn._xlws.FILTER($F$16:$F$23,($F$16:$F$23=AM$51)*($G$16:$G$23=$N72)))=1,
        ISODD(COUNT(_xlfn._xlws.SORT(_xlfn._xlws.FILTER($F$16:$F$23,($G$16:$G$23=$N72)*($F$16:$F$23&lt;=AM$51)))))),4),
_xlpm.Fundo,$L$8,
_xlpm.Ax,_xlfn.XLOOKUP(TRUE,($O24:AL24&lt;&gt;""),$O$3:AL$3,_xlpm.Fundo,,-1),
_xlpm.Bx,_xlfn.XLOOKUP(TRUE,(AN24:$AZ24&lt;&gt;""),AN$3:$AZ$3,_xlpm.Fundo,,1),
_xlpm.Cx,_xlfn.XLOOKUP(TRUE,($O24:AL24&lt;&gt;""),$O24:AL24,_xlpm.Fundo,,-1),
_xlpm.Dx,_xlfn.XLOOKUP(TRUE,(AN24:$AZ24&lt;&gt;""),AN24:$AZ24,_xlpm.Fundo,,1),
_xlpm.Xx,AM$3, _xlpm.Yx,PRODUCT(SUM(_xlpm.Dx,-_xlpm.Cx),1/SUM(_xlpm.Bx,-_xlpm.Ax))*SUM(_xlpm.Xx,-_xlpm.Ax)+_xlpm.Cx,
_xlpm.Ay,_xlfn.XLOOKUP(TRUE,(AM$4:AM23&lt;&gt;""),$N$4:$N23,_xlpm.Fundo,,-1),
_xlpm.By,_xlfn.XLOOKUP(TRUE,(AM25:AM$47&lt;&gt;""),$N25:$N$47,_xlpm.Fundo,,1),
_xlpm.Cy,_xlfn.XLOOKUP(TRUE,(AM$4:AM23&lt;&gt;""),AM$4:AM23,_xlpm.Fundo,,-1),
_xlpm.Dy,_xlfn.XLOOKUP(TRUE,(AM25:AM$47&lt;&gt;""),AM25:AM$47,_xlpm.Fundo,,1),
_xlpm.Xy,$N24, _xlpm.Yy,PRODUCT(SUM(_xlpm.Dy,-_xlpm.Cy),1/SUM(_xlpm.By,-_xlpm.Ay))*SUM(_xlpm.Xy,-_xlpm.Ay)+_xlpm.Cy,
_xlfn.IFS(IFERROR(ISODD(_xlpm.Borda),FALSE),_xlpm.Yy,
       IFERROR(ISEVEN(_xlpm.Borda),     FALSE),_xlpm.Yx,
      TRUE,"")))</f>
        <v>-9</v>
      </c>
      <c r="AN72" s="120" t="str" cm="1">
        <f t="array" ref="AN72">IF(AN24&lt;&gt;"",AN24,
_xlfn.LET(_xlpm.Borda,
_xlfn.IFS(
AND(COUNT(_xlfn._xlws.FILTER($F$3:$F$15,$F$3:$F$15=AN$51))&gt;=2,
    _xlfn.MAXIFS($G$3:$G$15,$F$3:$F$15,AN$51)&gt;=$N72, _xlfn.MINIFS($G$3:$G$15,$F$3:$F$15,AN$51)&lt;=$N72),1,
AND(COUNT(_xlfn._xlws.FILTER($G$3:$G$15,$G$3:$G$15=$N72))&gt;=2,
    _xlfn.MAXIFS($F$3:$F$15,$G$3:$G$15,$N72)&gt;=AN$51, _xlfn.MINIFS($F$3:$F$15,$G$3:$G$15,$N72)&lt;=AN$51),2,
OR(COUNT(_xlfn._xlws.FILTER($F$16:$F$23,($F$16:$F$23=AN$51)*($G$16:$G$23=$N72)))=1,
        ISODD(COUNT(_xlfn._xlws.SORT(_xlfn._xlws.FILTER($G$16:$G$23,($F$16:$F$23=AN$51)*($G$16:$G$23&lt;=$N72)))))),3,
OR(COUNT(_xlfn._xlws.FILTER($F$16:$F$23,($F$16:$F$23=AN$51)*($G$16:$G$23=$N72)))=1,
        ISODD(COUNT(_xlfn._xlws.SORT(_xlfn._xlws.FILTER($F$16:$F$23,($G$16:$G$23=$N72)*($F$16:$F$23&lt;=AN$51)))))),4),
_xlpm.Fundo,$L$8,
_xlpm.Ax,_xlfn.XLOOKUP(TRUE,($O24:AM24&lt;&gt;""),$O$3:AM$3,_xlpm.Fundo,,-1),
_xlpm.Bx,_xlfn.XLOOKUP(TRUE,(AO24:$AZ24&lt;&gt;""),AO$3:$AZ$3,_xlpm.Fundo,,1),
_xlpm.Cx,_xlfn.XLOOKUP(TRUE,($O24:AM24&lt;&gt;""),$O24:AM24,_xlpm.Fundo,,-1),
_xlpm.Dx,_xlfn.XLOOKUP(TRUE,(AO24:$AZ24&lt;&gt;""),AO24:$AZ24,_xlpm.Fundo,,1),
_xlpm.Xx,AN$3, _xlpm.Yx,PRODUCT(SUM(_xlpm.Dx,-_xlpm.Cx),1/SUM(_xlpm.Bx,-_xlpm.Ax))*SUM(_xlpm.Xx,-_xlpm.Ax)+_xlpm.Cx,
_xlpm.Ay,_xlfn.XLOOKUP(TRUE,(AN$4:AN23&lt;&gt;""),$N$4:$N23,_xlpm.Fundo,,-1),
_xlpm.By,_xlfn.XLOOKUP(TRUE,(AN25:AN$47&lt;&gt;""),$N25:$N$47,_xlpm.Fundo,,1),
_xlpm.Cy,_xlfn.XLOOKUP(TRUE,(AN$4:AN23&lt;&gt;""),AN$4:AN23,_xlpm.Fundo,,-1),
_xlpm.Dy,_xlfn.XLOOKUP(TRUE,(AN25:AN$47&lt;&gt;""),AN25:AN$47,_xlpm.Fundo,,1),
_xlpm.Xy,$N24, _xlpm.Yy,PRODUCT(SUM(_xlpm.Dy,-_xlpm.Cy),1/SUM(_xlpm.By,-_xlpm.Ay))*SUM(_xlpm.Xy,-_xlpm.Ay)+_xlpm.Cy,
_xlfn.IFS(IFERROR(ISODD(_xlpm.Borda),FALSE),_xlpm.Yy,
       IFERROR(ISEVEN(_xlpm.Borda),     FALSE),_xlpm.Yx,
      TRUE,"")))</f>
        <v/>
      </c>
      <c r="AO72" s="120" t="str" cm="1">
        <f t="array" ref="AO72">IF(AO24&lt;&gt;"",AO24,
_xlfn.LET(_xlpm.Borda,
_xlfn.IFS(
AND(COUNT(_xlfn._xlws.FILTER($F$3:$F$15,$F$3:$F$15=AO$51))&gt;=2,
    _xlfn.MAXIFS($G$3:$G$15,$F$3:$F$15,AO$51)&gt;=$N72, _xlfn.MINIFS($G$3:$G$15,$F$3:$F$15,AO$51)&lt;=$N72),1,
AND(COUNT(_xlfn._xlws.FILTER($G$3:$G$15,$G$3:$G$15=$N72))&gt;=2,
    _xlfn.MAXIFS($F$3:$F$15,$G$3:$G$15,$N72)&gt;=AO$51, _xlfn.MINIFS($F$3:$F$15,$G$3:$G$15,$N72)&lt;=AO$51),2,
OR(COUNT(_xlfn._xlws.FILTER($F$16:$F$23,($F$16:$F$23=AO$51)*($G$16:$G$23=$N72)))=1,
        ISODD(COUNT(_xlfn._xlws.SORT(_xlfn._xlws.FILTER($G$16:$G$23,($F$16:$F$23=AO$51)*($G$16:$G$23&lt;=$N72)))))),3,
OR(COUNT(_xlfn._xlws.FILTER($F$16:$F$23,($F$16:$F$23=AO$51)*($G$16:$G$23=$N72)))=1,
        ISODD(COUNT(_xlfn._xlws.SORT(_xlfn._xlws.FILTER($F$16:$F$23,($G$16:$G$23=$N72)*($F$16:$F$23&lt;=AO$51)))))),4),
_xlpm.Fundo,$L$8,
_xlpm.Ax,_xlfn.XLOOKUP(TRUE,($O24:AN24&lt;&gt;""),$O$3:AN$3,_xlpm.Fundo,,-1),
_xlpm.Bx,_xlfn.XLOOKUP(TRUE,(AP24:$AZ24&lt;&gt;""),AP$3:$AZ$3,_xlpm.Fundo,,1),
_xlpm.Cx,_xlfn.XLOOKUP(TRUE,($O24:AN24&lt;&gt;""),$O24:AN24,_xlpm.Fundo,,-1),
_xlpm.Dx,_xlfn.XLOOKUP(TRUE,(AP24:$AZ24&lt;&gt;""),AP24:$AZ24,_xlpm.Fundo,,1),
_xlpm.Xx,AO$3, _xlpm.Yx,PRODUCT(SUM(_xlpm.Dx,-_xlpm.Cx),1/SUM(_xlpm.Bx,-_xlpm.Ax))*SUM(_xlpm.Xx,-_xlpm.Ax)+_xlpm.Cx,
_xlpm.Ay,_xlfn.XLOOKUP(TRUE,(AO$4:AO23&lt;&gt;""),$N$4:$N23,_xlpm.Fundo,,-1),
_xlpm.By,_xlfn.XLOOKUP(TRUE,(AO25:AO$47&lt;&gt;""),$N25:$N$47,_xlpm.Fundo,,1),
_xlpm.Cy,_xlfn.XLOOKUP(TRUE,(AO$4:AO23&lt;&gt;""),AO$4:AO23,_xlpm.Fundo,,-1),
_xlpm.Dy,_xlfn.XLOOKUP(TRUE,(AO25:AO$47&lt;&gt;""),AO25:AO$47,_xlpm.Fundo,,1),
_xlpm.Xy,$N24, _xlpm.Yy,PRODUCT(SUM(_xlpm.Dy,-_xlpm.Cy),1/SUM(_xlpm.By,-_xlpm.Ay))*SUM(_xlpm.Xy,-_xlpm.Ay)+_xlpm.Cy,
_xlfn.IFS(IFERROR(ISODD(_xlpm.Borda),FALSE),_xlpm.Yy,
       IFERROR(ISEVEN(_xlpm.Borda),     FALSE),_xlpm.Yx,
      TRUE,"")))</f>
        <v/>
      </c>
      <c r="AP72" s="120" t="str" cm="1">
        <f t="array" ref="AP72">IF(AP24&lt;&gt;"",AP24,
_xlfn.LET(_xlpm.Borda,
_xlfn.IFS(
AND(COUNT(_xlfn._xlws.FILTER($F$3:$F$15,$F$3:$F$15=AP$51))&gt;=2,
    _xlfn.MAXIFS($G$3:$G$15,$F$3:$F$15,AP$51)&gt;=$N72, _xlfn.MINIFS($G$3:$G$15,$F$3:$F$15,AP$51)&lt;=$N72),1,
AND(COUNT(_xlfn._xlws.FILTER($G$3:$G$15,$G$3:$G$15=$N72))&gt;=2,
    _xlfn.MAXIFS($F$3:$F$15,$G$3:$G$15,$N72)&gt;=AP$51, _xlfn.MINIFS($F$3:$F$15,$G$3:$G$15,$N72)&lt;=AP$51),2,
OR(COUNT(_xlfn._xlws.FILTER($F$16:$F$23,($F$16:$F$23=AP$51)*($G$16:$G$23=$N72)))=1,
        ISODD(COUNT(_xlfn._xlws.SORT(_xlfn._xlws.FILTER($G$16:$G$23,($F$16:$F$23=AP$51)*($G$16:$G$23&lt;=$N72)))))),3,
OR(COUNT(_xlfn._xlws.FILTER($F$16:$F$23,($F$16:$F$23=AP$51)*($G$16:$G$23=$N72)))=1,
        ISODD(COUNT(_xlfn._xlws.SORT(_xlfn._xlws.FILTER($F$16:$F$23,($G$16:$G$23=$N72)*($F$16:$F$23&lt;=AP$51)))))),4),
_xlpm.Fundo,$L$8,
_xlpm.Ax,_xlfn.XLOOKUP(TRUE,($O24:AO24&lt;&gt;""),$O$3:AO$3,_xlpm.Fundo,,-1),
_xlpm.Bx,_xlfn.XLOOKUP(TRUE,(AQ24:$AZ24&lt;&gt;""),AQ$3:$AZ$3,_xlpm.Fundo,,1),
_xlpm.Cx,_xlfn.XLOOKUP(TRUE,($O24:AO24&lt;&gt;""),$O24:AO24,_xlpm.Fundo,,-1),
_xlpm.Dx,_xlfn.XLOOKUP(TRUE,(AQ24:$AZ24&lt;&gt;""),AQ24:$AZ24,_xlpm.Fundo,,1),
_xlpm.Xx,AP$3, _xlpm.Yx,PRODUCT(SUM(_xlpm.Dx,-_xlpm.Cx),1/SUM(_xlpm.Bx,-_xlpm.Ax))*SUM(_xlpm.Xx,-_xlpm.Ax)+_xlpm.Cx,
_xlpm.Ay,_xlfn.XLOOKUP(TRUE,(AP$4:AP23&lt;&gt;""),$N$4:$N23,_xlpm.Fundo,,-1),
_xlpm.By,_xlfn.XLOOKUP(TRUE,(AP25:AP$47&lt;&gt;""),$N25:$N$47,_xlpm.Fundo,,1),
_xlpm.Cy,_xlfn.XLOOKUP(TRUE,(AP$4:AP23&lt;&gt;""),AP$4:AP23,_xlpm.Fundo,,-1),
_xlpm.Dy,_xlfn.XLOOKUP(TRUE,(AP25:AP$47&lt;&gt;""),AP25:AP$47,_xlpm.Fundo,,1),
_xlpm.Xy,$N24, _xlpm.Yy,PRODUCT(SUM(_xlpm.Dy,-_xlpm.Cy),1/SUM(_xlpm.By,-_xlpm.Ay))*SUM(_xlpm.Xy,-_xlpm.Ay)+_xlpm.Cy,
_xlfn.IFS(IFERROR(ISODD(_xlpm.Borda),FALSE),_xlpm.Yy,
       IFERROR(ISEVEN(_xlpm.Borda),     FALSE),_xlpm.Yx,
      TRUE,"")))</f>
        <v/>
      </c>
      <c r="AQ72" s="120" t="str" cm="1">
        <f t="array" ref="AQ72">IF(AQ24&lt;&gt;"",AQ24,
_xlfn.LET(_xlpm.Borda,
_xlfn.IFS(
AND(COUNT(_xlfn._xlws.FILTER($F$3:$F$15,$F$3:$F$15=AQ$51))&gt;=2,
    _xlfn.MAXIFS($G$3:$G$15,$F$3:$F$15,AQ$51)&gt;=$N72, _xlfn.MINIFS($G$3:$G$15,$F$3:$F$15,AQ$51)&lt;=$N72),1,
AND(COUNT(_xlfn._xlws.FILTER($G$3:$G$15,$G$3:$G$15=$N72))&gt;=2,
    _xlfn.MAXIFS($F$3:$F$15,$G$3:$G$15,$N72)&gt;=AQ$51, _xlfn.MINIFS($F$3:$F$15,$G$3:$G$15,$N72)&lt;=AQ$51),2,
OR(COUNT(_xlfn._xlws.FILTER($F$16:$F$23,($F$16:$F$23=AQ$51)*($G$16:$G$23=$N72)))=1,
        ISODD(COUNT(_xlfn._xlws.SORT(_xlfn._xlws.FILTER($G$16:$G$23,($F$16:$F$23=AQ$51)*($G$16:$G$23&lt;=$N72)))))),3,
OR(COUNT(_xlfn._xlws.FILTER($F$16:$F$23,($F$16:$F$23=AQ$51)*($G$16:$G$23=$N72)))=1,
        ISODD(COUNT(_xlfn._xlws.SORT(_xlfn._xlws.FILTER($F$16:$F$23,($G$16:$G$23=$N72)*($F$16:$F$23&lt;=AQ$51)))))),4),
_xlpm.Fundo,$L$8,
_xlpm.Ax,_xlfn.XLOOKUP(TRUE,($O24:AP24&lt;&gt;""),$O$3:AP$3,_xlpm.Fundo,,-1),
_xlpm.Bx,_xlfn.XLOOKUP(TRUE,(AR24:$AZ24&lt;&gt;""),AR$3:$AZ$3,_xlpm.Fundo,,1),
_xlpm.Cx,_xlfn.XLOOKUP(TRUE,($O24:AP24&lt;&gt;""),$O24:AP24,_xlpm.Fundo,,-1),
_xlpm.Dx,_xlfn.XLOOKUP(TRUE,(AR24:$AZ24&lt;&gt;""),AR24:$AZ24,_xlpm.Fundo,,1),
_xlpm.Xx,AQ$3, _xlpm.Yx,PRODUCT(SUM(_xlpm.Dx,-_xlpm.Cx),1/SUM(_xlpm.Bx,-_xlpm.Ax))*SUM(_xlpm.Xx,-_xlpm.Ax)+_xlpm.Cx,
_xlpm.Ay,_xlfn.XLOOKUP(TRUE,(AQ$4:AQ23&lt;&gt;""),$N$4:$N23,_xlpm.Fundo,,-1),
_xlpm.By,_xlfn.XLOOKUP(TRUE,(AQ25:AQ$47&lt;&gt;""),$N25:$N$47,_xlpm.Fundo,,1),
_xlpm.Cy,_xlfn.XLOOKUP(TRUE,(AQ$4:AQ23&lt;&gt;""),AQ$4:AQ23,_xlpm.Fundo,,-1),
_xlpm.Dy,_xlfn.XLOOKUP(TRUE,(AQ25:AQ$47&lt;&gt;""),AQ25:AQ$47,_xlpm.Fundo,,1),
_xlpm.Xy,$N24, _xlpm.Yy,PRODUCT(SUM(_xlpm.Dy,-_xlpm.Cy),1/SUM(_xlpm.By,-_xlpm.Ay))*SUM(_xlpm.Xy,-_xlpm.Ay)+_xlpm.Cy,
_xlfn.IFS(IFERROR(ISODD(_xlpm.Borda),FALSE),_xlpm.Yy,
       IFERROR(ISEVEN(_xlpm.Borda),     FALSE),_xlpm.Yx,
      TRUE,"")))</f>
        <v/>
      </c>
      <c r="AR72" s="120" t="str" cm="1">
        <f t="array" ref="AR72">IF(AR24&lt;&gt;"",AR24,
_xlfn.LET(_xlpm.Borda,
_xlfn.IFS(
AND(COUNT(_xlfn._xlws.FILTER($F$3:$F$15,$F$3:$F$15=AR$51))&gt;=2,
    _xlfn.MAXIFS($G$3:$G$15,$F$3:$F$15,AR$51)&gt;=$N72, _xlfn.MINIFS($G$3:$G$15,$F$3:$F$15,AR$51)&lt;=$N72),1,
AND(COUNT(_xlfn._xlws.FILTER($G$3:$G$15,$G$3:$G$15=$N72))&gt;=2,
    _xlfn.MAXIFS($F$3:$F$15,$G$3:$G$15,$N72)&gt;=AR$51, _xlfn.MINIFS($F$3:$F$15,$G$3:$G$15,$N72)&lt;=AR$51),2,
OR(COUNT(_xlfn._xlws.FILTER($F$16:$F$23,($F$16:$F$23=AR$51)*($G$16:$G$23=$N72)))=1,
        ISODD(COUNT(_xlfn._xlws.SORT(_xlfn._xlws.FILTER($G$16:$G$23,($F$16:$F$23=AR$51)*($G$16:$G$23&lt;=$N72)))))),3,
OR(COUNT(_xlfn._xlws.FILTER($F$16:$F$23,($F$16:$F$23=AR$51)*($G$16:$G$23=$N72)))=1,
        ISODD(COUNT(_xlfn._xlws.SORT(_xlfn._xlws.FILTER($F$16:$F$23,($G$16:$G$23=$N72)*($F$16:$F$23&lt;=AR$51)))))),4),
_xlpm.Fundo,$L$8,
_xlpm.Ax,_xlfn.XLOOKUP(TRUE,($O24:AQ24&lt;&gt;""),$O$3:AQ$3,_xlpm.Fundo,,-1),
_xlpm.Bx,_xlfn.XLOOKUP(TRUE,(AS24:$AZ24&lt;&gt;""),AS$3:$AZ$3,_xlpm.Fundo,,1),
_xlpm.Cx,_xlfn.XLOOKUP(TRUE,($O24:AQ24&lt;&gt;""),$O24:AQ24,_xlpm.Fundo,,-1),
_xlpm.Dx,_xlfn.XLOOKUP(TRUE,(AS24:$AZ24&lt;&gt;""),AS24:$AZ24,_xlpm.Fundo,,1),
_xlpm.Xx,AR$3, _xlpm.Yx,PRODUCT(SUM(_xlpm.Dx,-_xlpm.Cx),1/SUM(_xlpm.Bx,-_xlpm.Ax))*SUM(_xlpm.Xx,-_xlpm.Ax)+_xlpm.Cx,
_xlpm.Ay,_xlfn.XLOOKUP(TRUE,(AR$4:AR23&lt;&gt;""),$N$4:$N23,_xlpm.Fundo,,-1),
_xlpm.By,_xlfn.XLOOKUP(TRUE,(AR25:AR$47&lt;&gt;""),$N25:$N$47,_xlpm.Fundo,,1),
_xlpm.Cy,_xlfn.XLOOKUP(TRUE,(AR$4:AR23&lt;&gt;""),AR$4:AR23,_xlpm.Fundo,,-1),
_xlpm.Dy,_xlfn.XLOOKUP(TRUE,(AR25:AR$47&lt;&gt;""),AR25:AR$47,_xlpm.Fundo,,1),
_xlpm.Xy,$N24, _xlpm.Yy,PRODUCT(SUM(_xlpm.Dy,-_xlpm.Cy),1/SUM(_xlpm.By,-_xlpm.Ay))*SUM(_xlpm.Xy,-_xlpm.Ay)+_xlpm.Cy,
_xlfn.IFS(IFERROR(ISODD(_xlpm.Borda),FALSE),_xlpm.Yy,
       IFERROR(ISEVEN(_xlpm.Borda),     FALSE),_xlpm.Yx,
      TRUE,"")))</f>
        <v/>
      </c>
      <c r="AS72" s="120" t="str" cm="1">
        <f t="array" ref="AS72">IF(AS24&lt;&gt;"",AS24,
_xlfn.LET(_xlpm.Borda,
_xlfn.IFS(
AND(COUNT(_xlfn._xlws.FILTER($F$3:$F$15,$F$3:$F$15=AS$51))&gt;=2,
    _xlfn.MAXIFS($G$3:$G$15,$F$3:$F$15,AS$51)&gt;=$N72, _xlfn.MINIFS($G$3:$G$15,$F$3:$F$15,AS$51)&lt;=$N72),1,
AND(COUNT(_xlfn._xlws.FILTER($G$3:$G$15,$G$3:$G$15=$N72))&gt;=2,
    _xlfn.MAXIFS($F$3:$F$15,$G$3:$G$15,$N72)&gt;=AS$51, _xlfn.MINIFS($F$3:$F$15,$G$3:$G$15,$N72)&lt;=AS$51),2,
OR(COUNT(_xlfn._xlws.FILTER($F$16:$F$23,($F$16:$F$23=AS$51)*($G$16:$G$23=$N72)))=1,
        ISODD(COUNT(_xlfn._xlws.SORT(_xlfn._xlws.FILTER($G$16:$G$23,($F$16:$F$23=AS$51)*($G$16:$G$23&lt;=$N72)))))),3,
OR(COUNT(_xlfn._xlws.FILTER($F$16:$F$23,($F$16:$F$23=AS$51)*($G$16:$G$23=$N72)))=1,
        ISODD(COUNT(_xlfn._xlws.SORT(_xlfn._xlws.FILTER($F$16:$F$23,($G$16:$G$23=$N72)*($F$16:$F$23&lt;=AS$51)))))),4),
_xlpm.Fundo,$L$8,
_xlpm.Ax,_xlfn.XLOOKUP(TRUE,($O24:AR24&lt;&gt;""),$O$3:AR$3,_xlpm.Fundo,,-1),
_xlpm.Bx,_xlfn.XLOOKUP(TRUE,(AT24:$AZ24&lt;&gt;""),AT$3:$AZ$3,_xlpm.Fundo,,1),
_xlpm.Cx,_xlfn.XLOOKUP(TRUE,($O24:AR24&lt;&gt;""),$O24:AR24,_xlpm.Fundo,,-1),
_xlpm.Dx,_xlfn.XLOOKUP(TRUE,(AT24:$AZ24&lt;&gt;""),AT24:$AZ24,_xlpm.Fundo,,1),
_xlpm.Xx,AS$3, _xlpm.Yx,PRODUCT(SUM(_xlpm.Dx,-_xlpm.Cx),1/SUM(_xlpm.Bx,-_xlpm.Ax))*SUM(_xlpm.Xx,-_xlpm.Ax)+_xlpm.Cx,
_xlpm.Ay,_xlfn.XLOOKUP(TRUE,(AS$4:AS23&lt;&gt;""),$N$4:$N23,_xlpm.Fundo,,-1),
_xlpm.By,_xlfn.XLOOKUP(TRUE,(AS25:AS$47&lt;&gt;""),$N25:$N$47,_xlpm.Fundo,,1),
_xlpm.Cy,_xlfn.XLOOKUP(TRUE,(AS$4:AS23&lt;&gt;""),AS$4:AS23,_xlpm.Fundo,,-1),
_xlpm.Dy,_xlfn.XLOOKUP(TRUE,(AS25:AS$47&lt;&gt;""),AS25:AS$47,_xlpm.Fundo,,1),
_xlpm.Xy,$N24, _xlpm.Yy,PRODUCT(SUM(_xlpm.Dy,-_xlpm.Cy),1/SUM(_xlpm.By,-_xlpm.Ay))*SUM(_xlpm.Xy,-_xlpm.Ay)+_xlpm.Cy,
_xlfn.IFS(IFERROR(ISODD(_xlpm.Borda),FALSE),_xlpm.Yy,
       IFERROR(ISEVEN(_xlpm.Borda),     FALSE),_xlpm.Yx,
      TRUE,"")))</f>
        <v/>
      </c>
      <c r="AT72" s="120" cm="1">
        <f t="array" ref="AT72">IF(AT24&lt;&gt;"",AT24,
_xlfn.LET(_xlpm.Borda,
_xlfn.IFS(
AND(COUNT(_xlfn._xlws.FILTER($F$3:$F$15,$F$3:$F$15=AT$51))&gt;=2,
    _xlfn.MAXIFS($G$3:$G$15,$F$3:$F$15,AT$51)&gt;=$N72, _xlfn.MINIFS($G$3:$G$15,$F$3:$F$15,AT$51)&lt;=$N72),1,
AND(COUNT(_xlfn._xlws.FILTER($G$3:$G$15,$G$3:$G$15=$N72))&gt;=2,
    _xlfn.MAXIFS($F$3:$F$15,$G$3:$G$15,$N72)&gt;=AT$51, _xlfn.MINIFS($F$3:$F$15,$G$3:$G$15,$N72)&lt;=AT$51),2,
OR(COUNT(_xlfn._xlws.FILTER($F$16:$F$23,($F$16:$F$23=AT$51)*($G$16:$G$23=$N72)))=1,
        ISODD(COUNT(_xlfn._xlws.SORT(_xlfn._xlws.FILTER($G$16:$G$23,($F$16:$F$23=AT$51)*($G$16:$G$23&lt;=$N72)))))),3,
OR(COUNT(_xlfn._xlws.FILTER($F$16:$F$23,($F$16:$F$23=AT$51)*($G$16:$G$23=$N72)))=1,
        ISODD(COUNT(_xlfn._xlws.SORT(_xlfn._xlws.FILTER($F$16:$F$23,($G$16:$G$23=$N72)*($F$16:$F$23&lt;=AT$51)))))),4),
_xlpm.Fundo,$L$8,
_xlpm.Ax,_xlfn.XLOOKUP(TRUE,($O24:AS24&lt;&gt;""),$O$3:AS$3,_xlpm.Fundo,,-1),
_xlpm.Bx,_xlfn.XLOOKUP(TRUE,(AZ24:$AZ24&lt;&gt;""),AZ$3:$AZ$3,_xlpm.Fundo,,1),
_xlpm.Cx,_xlfn.XLOOKUP(TRUE,($O24:AS24&lt;&gt;""),$O24:AS24,_xlpm.Fundo,,-1),
_xlpm.Dx,_xlfn.XLOOKUP(TRUE,(AZ24:$AZ24&lt;&gt;""),AZ24:$AZ24,_xlpm.Fundo,,1),
_xlpm.Xx,AT$3, _xlpm.Yx,PRODUCT(SUM(_xlpm.Dx,-_xlpm.Cx),1/SUM(_xlpm.Bx,-_xlpm.Ax))*SUM(_xlpm.Xx,-_xlpm.Ax)+_xlpm.Cx,
_xlpm.Ay,_xlfn.XLOOKUP(TRUE,(AT$4:AT23&lt;&gt;""),$N$4:$N23,_xlpm.Fundo,,-1),
_xlpm.By,_xlfn.XLOOKUP(TRUE,(AT25:AT$47&lt;&gt;""),$N25:$N$47,_xlpm.Fundo,,1),
_xlpm.Cy,_xlfn.XLOOKUP(TRUE,(AT$4:AT23&lt;&gt;""),AT$4:AT23,_xlpm.Fundo,,-1),
_xlpm.Dy,_xlfn.XLOOKUP(TRUE,(AT25:AT$47&lt;&gt;""),AT25:AT$47,_xlpm.Fundo,,1),
_xlpm.Xy,$N24, _xlpm.Yy,PRODUCT(SUM(_xlpm.Dy,-_xlpm.Cy),1/SUM(_xlpm.By,-_xlpm.Ay))*SUM(_xlpm.Xy,-_xlpm.Ay)+_xlpm.Cy,
_xlfn.IFS(IFERROR(ISODD(_xlpm.Borda),FALSE),_xlpm.Yy,
       IFERROR(ISEVEN(_xlpm.Borda),     FALSE),_xlpm.Yx,
      TRUE,"")))</f>
        <v>-9</v>
      </c>
      <c r="AU72" s="120" cm="1">
        <f t="array" ref="AU72">IF(AU24&lt;&gt;"",AU24,
_xlfn.LET(_xlpm.Borda,
_xlfn.IFS(
AND(COUNT(_xlfn._xlws.FILTER($F$3:$F$15,$F$3:$F$15=AU$51))&gt;=2,
    _xlfn.MAXIFS($G$3:$G$15,$F$3:$F$15,AU$51)&gt;=$N72, _xlfn.MINIFS($G$3:$G$15,$F$3:$F$15,AU$51)&lt;=$N72),1,
AND(COUNT(_xlfn._xlws.FILTER($G$3:$G$15,$G$3:$G$15=$N72))&gt;=2,
    _xlfn.MAXIFS($F$3:$F$15,$G$3:$G$15,$N72)&gt;=AU$51, _xlfn.MINIFS($F$3:$F$15,$G$3:$G$15,$N72)&lt;=AU$51),2,
OR(COUNT(_xlfn._xlws.FILTER($F$16:$F$23,($F$16:$F$23=AU$51)*($G$16:$G$23=$N72)))=1,
        ISODD(COUNT(_xlfn._xlws.SORT(_xlfn._xlws.FILTER($G$16:$G$23,($F$16:$F$23=AU$51)*($G$16:$G$23&lt;=$N72)))))),3,
OR(COUNT(_xlfn._xlws.FILTER($F$16:$F$23,($F$16:$F$23=AU$51)*($G$16:$G$23=$N72)))=1,
        ISODD(COUNT(_xlfn._xlws.SORT(_xlfn._xlws.FILTER($F$16:$F$23,($G$16:$G$23=$N72)*($F$16:$F$23&lt;=AU$51)))))),4),
_xlpm.Fundo,$L$8,
_xlpm.Ax,_xlfn.XLOOKUP(TRUE,($O24:AT24&lt;&gt;""),$O$3:AT$3,_xlpm.Fundo,,-1),
_xlpm.Bx,_xlfn.XLOOKUP(TRUE,($AZ24:BA24&lt;&gt;""),$AZ$3:BA$3,_xlpm.Fundo,,1),
_xlpm.Cx,_xlfn.XLOOKUP(TRUE,($O24:AT24&lt;&gt;""),$O24:AT24,_xlpm.Fundo,,-1),
_xlpm.Dx,_xlfn.XLOOKUP(TRUE,($AZ24:BA24&lt;&gt;""),$AZ24:BA24,_xlpm.Fundo,,1),
_xlpm.Xx,AU$3, _xlpm.Yx,PRODUCT(SUM(_xlpm.Dx,-_xlpm.Cx),1/SUM(_xlpm.Bx,-_xlpm.Ax))*SUM(_xlpm.Xx,-_xlpm.Ax)+_xlpm.Cx,
_xlpm.Ay,_xlfn.XLOOKUP(TRUE,(AU$4:AU23&lt;&gt;""),$N$4:$N23,_xlpm.Fundo,,-1),
_xlpm.By,_xlfn.XLOOKUP(TRUE,(AU25:AU$47&lt;&gt;""),$N25:$N$47,_xlpm.Fundo,,1),
_xlpm.Cy,_xlfn.XLOOKUP(TRUE,(AU$4:AU23&lt;&gt;""),AU$4:AU23,_xlpm.Fundo,,-1),
_xlpm.Dy,_xlfn.XLOOKUP(TRUE,(AU25:AU$47&lt;&gt;""),AU25:AU$47,_xlpm.Fundo,,1),
_xlpm.Xy,$N24, _xlpm.Yy,PRODUCT(SUM(_xlpm.Dy,-_xlpm.Cy),1/SUM(_xlpm.By,-_xlpm.Ay))*SUM(_xlpm.Xy,-_xlpm.Ay)+_xlpm.Cy,
_xlfn.IFS(IFERROR(ISODD(_xlpm.Borda),FALSE),_xlpm.Yy,
       IFERROR(ISEVEN(_xlpm.Borda),     FALSE),_xlpm.Yx,
      TRUE,"")))</f>
        <v>0</v>
      </c>
      <c r="AV72" s="120" cm="1">
        <f t="array" ref="AV72">IF(AV24&lt;&gt;"",AV24,
_xlfn.LET(_xlpm.Borda,
_xlfn.IFS(
AND(COUNT(_xlfn._xlws.FILTER($F$3:$F$15,$F$3:$F$15=AV$51))&gt;=2,
    _xlfn.MAXIFS($G$3:$G$15,$F$3:$F$15,AV$51)&gt;=$N72, _xlfn.MINIFS($G$3:$G$15,$F$3:$F$15,AV$51)&lt;=$N72),1,
AND(COUNT(_xlfn._xlws.FILTER($G$3:$G$15,$G$3:$G$15=$N72))&gt;=2,
    _xlfn.MAXIFS($F$3:$F$15,$G$3:$G$15,$N72)&gt;=AV$51, _xlfn.MINIFS($F$3:$F$15,$G$3:$G$15,$N72)&lt;=AV$51),2,
OR(COUNT(_xlfn._xlws.FILTER($F$16:$F$23,($F$16:$F$23=AV$51)*($G$16:$G$23=$N72)))=1,
        ISODD(COUNT(_xlfn._xlws.SORT(_xlfn._xlws.FILTER($G$16:$G$23,($F$16:$F$23=AV$51)*($G$16:$G$23&lt;=$N72)))))),3,
OR(COUNT(_xlfn._xlws.FILTER($F$16:$F$23,($F$16:$F$23=AV$51)*($G$16:$G$23=$N72)))=1,
        ISODD(COUNT(_xlfn._xlws.SORT(_xlfn._xlws.FILTER($F$16:$F$23,($G$16:$G$23=$N72)*($F$16:$F$23&lt;=AV$51)))))),4),
_xlpm.Fundo,$L$8,
_xlpm.Ax,_xlfn.XLOOKUP(TRUE,($O24:AU24&lt;&gt;""),$O$3:AU$3,_xlpm.Fundo,,-1),
_xlpm.Bx,_xlfn.XLOOKUP(TRUE,($AZ24:BB24&lt;&gt;""),$AZ$3:BB$3,_xlpm.Fundo,,1),
_xlpm.Cx,_xlfn.XLOOKUP(TRUE,($O24:AU24&lt;&gt;""),$O24:AU24,_xlpm.Fundo,,-1),
_xlpm.Dx,_xlfn.XLOOKUP(TRUE,($AZ24:BB24&lt;&gt;""),$AZ24:BB24,_xlpm.Fundo,,1),
_xlpm.Xx,AV$3, _xlpm.Yx,PRODUCT(SUM(_xlpm.Dx,-_xlpm.Cx),1/SUM(_xlpm.Bx,-_xlpm.Ax))*SUM(_xlpm.Xx,-_xlpm.Ax)+_xlpm.Cx,
_xlpm.Ay,_xlfn.XLOOKUP(TRUE,(AV$4:AV23&lt;&gt;""),$N$4:$N23,_xlpm.Fundo,,-1),
_xlpm.By,_xlfn.XLOOKUP(TRUE,(AV25:AV$47&lt;&gt;""),$N25:$N$47,_xlpm.Fundo,,1),
_xlpm.Cy,_xlfn.XLOOKUP(TRUE,(AV$4:AV23&lt;&gt;""),AV$4:AV23,_xlpm.Fundo,,-1),
_xlpm.Dy,_xlfn.XLOOKUP(TRUE,(AV25:AV$47&lt;&gt;""),AV25:AV$47,_xlpm.Fundo,,1),
_xlpm.Xy,$N24, _xlpm.Yy,PRODUCT(SUM(_xlpm.Dy,-_xlpm.Cy),1/SUM(_xlpm.By,-_xlpm.Ay))*SUM(_xlpm.Xy,-_xlpm.Ay)+_xlpm.Cy,
_xlfn.IFS(IFERROR(ISODD(_xlpm.Borda),FALSE),_xlpm.Yy,
       IFERROR(ISEVEN(_xlpm.Borda),     FALSE),_xlpm.Yx,
      TRUE,"")))</f>
        <v>-9</v>
      </c>
      <c r="AW72" s="120" cm="1">
        <f t="array" ref="AW72">IF(AW24&lt;&gt;"",AW24,
_xlfn.LET(_xlpm.Borda,
_xlfn.IFS(
AND(COUNT(_xlfn._xlws.FILTER($F$3:$F$15,$F$3:$F$15=AW$51))&gt;=2,
    _xlfn.MAXIFS($G$3:$G$15,$F$3:$F$15,AW$51)&gt;=$N72, _xlfn.MINIFS($G$3:$G$15,$F$3:$F$15,AW$51)&lt;=$N72),1,
AND(COUNT(_xlfn._xlws.FILTER($G$3:$G$15,$G$3:$G$15=$N72))&gt;=2,
    _xlfn.MAXIFS($F$3:$F$15,$G$3:$G$15,$N72)&gt;=AW$51, _xlfn.MINIFS($F$3:$F$15,$G$3:$G$15,$N72)&lt;=AW$51),2,
OR(COUNT(_xlfn._xlws.FILTER($F$16:$F$23,($F$16:$F$23=AW$51)*($G$16:$G$23=$N72)))=1,
        ISODD(COUNT(_xlfn._xlws.SORT(_xlfn._xlws.FILTER($G$16:$G$23,($F$16:$F$23=AW$51)*($G$16:$G$23&lt;=$N72)))))),3,
OR(COUNT(_xlfn._xlws.FILTER($F$16:$F$23,($F$16:$F$23=AW$51)*($G$16:$G$23=$N72)))=1,
        ISODD(COUNT(_xlfn._xlws.SORT(_xlfn._xlws.FILTER($F$16:$F$23,($G$16:$G$23=$N72)*($F$16:$F$23&lt;=AW$51)))))),4),
_xlpm.Fundo,$L$8,
_xlpm.Ax,_xlfn.XLOOKUP(TRUE,($O24:AV24&lt;&gt;""),$O$3:AV$3,_xlpm.Fundo,,-1),
_xlpm.Bx,_xlfn.XLOOKUP(TRUE,($AZ24:BC24&lt;&gt;""),$AZ$3:BC$3,_xlpm.Fundo,,1),
_xlpm.Cx,_xlfn.XLOOKUP(TRUE,($O24:AV24&lt;&gt;""),$O24:AV24,_xlpm.Fundo,,-1),
_xlpm.Dx,_xlfn.XLOOKUP(TRUE,($AZ24:BC24&lt;&gt;""),$AZ24:BC24,_xlpm.Fundo,,1),
_xlpm.Xx,AW$3, _xlpm.Yx,PRODUCT(SUM(_xlpm.Dx,-_xlpm.Cx),1/SUM(_xlpm.Bx,-_xlpm.Ax))*SUM(_xlpm.Xx,-_xlpm.Ax)+_xlpm.Cx,
_xlpm.Ay,_xlfn.XLOOKUP(TRUE,(AW$4:AW23&lt;&gt;""),$N$4:$N23,_xlpm.Fundo,,-1),
_xlpm.By,_xlfn.XLOOKUP(TRUE,(AW25:AW$47&lt;&gt;""),$N25:$N$47,_xlpm.Fundo,,1),
_xlpm.Cy,_xlfn.XLOOKUP(TRUE,(AW$4:AW23&lt;&gt;""),AW$4:AW23,_xlpm.Fundo,,-1),
_xlpm.Dy,_xlfn.XLOOKUP(TRUE,(AW25:AW$47&lt;&gt;""),AW25:AW$47,_xlpm.Fundo,,1),
_xlpm.Xy,$N24, _xlpm.Yy,PRODUCT(SUM(_xlpm.Dy,-_xlpm.Cy),1/SUM(_xlpm.By,-_xlpm.Ay))*SUM(_xlpm.Xy,-_xlpm.Ay)+_xlpm.Cy,
_xlfn.IFS(IFERROR(ISODD(_xlpm.Borda),FALSE),_xlpm.Yy,
       IFERROR(ISEVEN(_xlpm.Borda),     FALSE),_xlpm.Yx,
      TRUE,"")))</f>
        <v>-9</v>
      </c>
      <c r="AX72" s="98"/>
      <c r="AY72" s="98"/>
      <c r="AZ72" s="77"/>
      <c r="BA72" s="77"/>
      <c r="BB72" s="77"/>
      <c r="BC72" s="77"/>
      <c r="BD72" s="77"/>
      <c r="BE72" s="77"/>
      <c r="BF72" s="77"/>
      <c r="BG72" s="77"/>
      <c r="BH72" s="77"/>
    </row>
    <row r="73" spans="2:60" ht="20.100000000000001" customHeight="1" x14ac:dyDescent="0.3">
      <c r="B73" s="87" t="s">
        <v>536</v>
      </c>
      <c r="C73" s="17">
        <f t="shared" si="1"/>
        <v>42.9754</v>
      </c>
      <c r="D73" s="18">
        <f t="shared" si="1"/>
        <v>120.7709</v>
      </c>
      <c r="E73" s="64">
        <f t="shared" si="1"/>
        <v>-9</v>
      </c>
      <c r="F73" s="17">
        <f t="shared" si="7"/>
        <v>-0.05</v>
      </c>
      <c r="G73" s="18">
        <f t="shared" si="8"/>
        <v>15.72</v>
      </c>
      <c r="H73" s="19">
        <f t="shared" si="9"/>
        <v>-9</v>
      </c>
      <c r="I73" s="8" t="str" cm="1">
        <f t="array" ref="I73">_xlfn.CONCAT(ROUND(F73:H73,2)&amp;", ")</f>
        <v xml:space="preserve">-0.05, 15.72, -9, </v>
      </c>
      <c r="J73" s="8"/>
      <c r="L73"/>
      <c r="N73" s="31">
        <v>7.77</v>
      </c>
      <c r="O73" s="15"/>
      <c r="P73" s="120" cm="1">
        <f t="array" ref="P73">IF(P25&lt;&gt;"",P25,
_xlfn.LET(_xlpm.Borda,
_xlfn.IFS(
AND(COUNT(_xlfn._xlws.FILTER($F$3:$F$15,$F$3:$F$15=P$51))&gt;=2,
    _xlfn.MAXIFS($G$3:$G$15,$F$3:$F$15,P$51)&gt;=$N73, _xlfn.MINIFS($G$3:$G$15,$F$3:$F$15,P$51)&lt;=$N73),1,
AND(COUNT(_xlfn._xlws.FILTER($G$3:$G$15,$G$3:$G$15=$N73))&gt;=2,
    _xlfn.MAXIFS($F$3:$F$15,$G$3:$G$15,$N73)&gt;=P$51, _xlfn.MINIFS($F$3:$F$15,$G$3:$G$15,$N73)&lt;=P$51),2,
OR(COUNT(_xlfn._xlws.FILTER($F$16:$F$23,($F$16:$F$23=P$51)*($G$16:$G$23=$N73)))=1,
        ISODD(COUNT(_xlfn._xlws.SORT(_xlfn._xlws.FILTER($G$16:$G$23,($F$16:$F$23=P$51)*($G$16:$G$23&lt;=$N73)))))),3,
OR(COUNT(_xlfn._xlws.FILTER($F$16:$F$23,($F$16:$F$23=P$51)*($G$16:$G$23=$N73)))=1,
        ISODD(COUNT(_xlfn._xlws.SORT(_xlfn._xlws.FILTER($F$16:$F$23,($G$16:$G$23=$N73)*($F$16:$F$23&lt;=P$51)))))),4),
_xlpm.Fundo,$L$8,
_xlpm.Ax,_xlfn.XLOOKUP(TRUE,($O25:O25&lt;&gt;""),$O$3:O$3,_xlpm.Fundo,,-1),
_xlpm.Bx,_xlfn.XLOOKUP(TRUE,(Q25:$AZ25&lt;&gt;""),Q$3:$AZ$3,_xlpm.Fundo,,1),
_xlpm.Cx,_xlfn.XLOOKUP(TRUE,($O25:O25&lt;&gt;""),$O25:O25,_xlpm.Fundo,,-1),
_xlpm.Dx,_xlfn.XLOOKUP(TRUE,(Q25:$AZ25&lt;&gt;""),Q25:$AZ25,_xlpm.Fundo,,1),
_xlpm.Xx,P$3, _xlpm.Yx,PRODUCT(SUM(_xlpm.Dx,-_xlpm.Cx),1/SUM(_xlpm.Bx,-_xlpm.Ax))*SUM(_xlpm.Xx,-_xlpm.Ax)+_xlpm.Cx,
_xlpm.Ay,_xlfn.XLOOKUP(TRUE,(P$4:P24&lt;&gt;""),$N$4:$N24,_xlpm.Fundo,,-1),
_xlpm.By,_xlfn.XLOOKUP(TRUE,(P26:P$47&lt;&gt;""),$N26:$N$47,_xlpm.Fundo,,1),
_xlpm.Cy,_xlfn.XLOOKUP(TRUE,(P$4:P24&lt;&gt;""),P$4:P24,_xlpm.Fundo,,-1),
_xlpm.Dy,_xlfn.XLOOKUP(TRUE,(P26:P$47&lt;&gt;""),P26:P$47,_xlpm.Fundo,,1),
_xlpm.Xy,$N25, _xlpm.Yy,PRODUCT(SUM(_xlpm.Dy,-_xlpm.Cy),1/SUM(_xlpm.By,-_xlpm.Ay))*SUM(_xlpm.Xy,-_xlpm.Ay)+_xlpm.Cy,
_xlfn.IFS(IFERROR(ISODD(_xlpm.Borda),FALSE),_xlpm.Yy,
       IFERROR(ISEVEN(_xlpm.Borda),     FALSE),_xlpm.Yx,
      TRUE,"")))</f>
        <v>-9</v>
      </c>
      <c r="Q73" s="120" cm="1">
        <f t="array" ref="Q73">IF(Q25&lt;&gt;"",Q25,
_xlfn.LET(_xlpm.Borda,
_xlfn.IFS(
AND(COUNT(_xlfn._xlws.FILTER($F$3:$F$15,$F$3:$F$15=Q$51))&gt;=2,
    _xlfn.MAXIFS($G$3:$G$15,$F$3:$F$15,Q$51)&gt;=$N73, _xlfn.MINIFS($G$3:$G$15,$F$3:$F$15,Q$51)&lt;=$N73),1,
AND(COUNT(_xlfn._xlws.FILTER($G$3:$G$15,$G$3:$G$15=$N73))&gt;=2,
    _xlfn.MAXIFS($F$3:$F$15,$G$3:$G$15,$N73)&gt;=Q$51, _xlfn.MINIFS($F$3:$F$15,$G$3:$G$15,$N73)&lt;=Q$51),2,
OR(COUNT(_xlfn._xlws.FILTER($F$16:$F$23,($F$16:$F$23=Q$51)*($G$16:$G$23=$N73)))=1,
        ISODD(COUNT(_xlfn._xlws.SORT(_xlfn._xlws.FILTER($G$16:$G$23,($F$16:$F$23=Q$51)*($G$16:$G$23&lt;=$N73)))))),3,
OR(COUNT(_xlfn._xlws.FILTER($F$16:$F$23,($F$16:$F$23=Q$51)*($G$16:$G$23=$N73)))=1,
        ISODD(COUNT(_xlfn._xlws.SORT(_xlfn._xlws.FILTER($F$16:$F$23,($G$16:$G$23=$N73)*($F$16:$F$23&lt;=Q$51)))))),4),
_xlpm.Fundo,$L$8,
_xlpm.Ax,_xlfn.XLOOKUP(TRUE,($O25:P25&lt;&gt;""),$O$3:P$3,_xlpm.Fundo,,-1),
_xlpm.Bx,_xlfn.XLOOKUP(TRUE,(R25:$AZ25&lt;&gt;""),R$3:$AZ$3,_xlpm.Fundo,,1),
_xlpm.Cx,_xlfn.XLOOKUP(TRUE,($O25:P25&lt;&gt;""),$O25:P25,_xlpm.Fundo,,-1),
_xlpm.Dx,_xlfn.XLOOKUP(TRUE,(R25:$AZ25&lt;&gt;""),R25:$AZ25,_xlpm.Fundo,,1),
_xlpm.Xx,Q$3, _xlpm.Yx,PRODUCT(SUM(_xlpm.Dx,-_xlpm.Cx),1/SUM(_xlpm.Bx,-_xlpm.Ax))*SUM(_xlpm.Xx,-_xlpm.Ax)+_xlpm.Cx,
_xlpm.Ay,_xlfn.XLOOKUP(TRUE,(Q$4:Q24&lt;&gt;""),$N$4:$N24,_xlpm.Fundo,,-1),
_xlpm.By,_xlfn.XLOOKUP(TRUE,(Q26:Q$47&lt;&gt;""),$N26:$N$47,_xlpm.Fundo,,1),
_xlpm.Cy,_xlfn.XLOOKUP(TRUE,(Q$4:Q24&lt;&gt;""),Q$4:Q24,_xlpm.Fundo,,-1),
_xlpm.Dy,_xlfn.XLOOKUP(TRUE,(Q26:Q$47&lt;&gt;""),Q26:Q$47,_xlpm.Fundo,,1),
_xlpm.Xy,$N25, _xlpm.Yy,PRODUCT(SUM(_xlpm.Dy,-_xlpm.Cy),1/SUM(_xlpm.By,-_xlpm.Ay))*SUM(_xlpm.Xy,-_xlpm.Ay)+_xlpm.Cy,
_xlfn.IFS(IFERROR(ISODD(_xlpm.Borda),FALSE),_xlpm.Yy,
       IFERROR(ISEVEN(_xlpm.Borda),     FALSE),_xlpm.Yx,
      TRUE,"")))</f>
        <v>-9</v>
      </c>
      <c r="R73" s="120" cm="1">
        <f t="array" ref="R73">IF(R25&lt;&gt;"",R25,
_xlfn.LET(_xlpm.Borda,
_xlfn.IFS(
AND(COUNT(_xlfn._xlws.FILTER($F$3:$F$15,$F$3:$F$15=R$51))&gt;=2,
    _xlfn.MAXIFS($G$3:$G$15,$F$3:$F$15,R$51)&gt;=$N73, _xlfn.MINIFS($G$3:$G$15,$F$3:$F$15,R$51)&lt;=$N73),1,
AND(COUNT(_xlfn._xlws.FILTER($G$3:$G$15,$G$3:$G$15=$N73))&gt;=2,
    _xlfn.MAXIFS($F$3:$F$15,$G$3:$G$15,$N73)&gt;=R$51, _xlfn.MINIFS($F$3:$F$15,$G$3:$G$15,$N73)&lt;=R$51),2,
OR(COUNT(_xlfn._xlws.FILTER($F$16:$F$23,($F$16:$F$23=R$51)*($G$16:$G$23=$N73)))=1,
        ISODD(COUNT(_xlfn._xlws.SORT(_xlfn._xlws.FILTER($G$16:$G$23,($F$16:$F$23=R$51)*($G$16:$G$23&lt;=$N73)))))),3,
OR(COUNT(_xlfn._xlws.FILTER($F$16:$F$23,($F$16:$F$23=R$51)*($G$16:$G$23=$N73)))=1,
        ISODD(COUNT(_xlfn._xlws.SORT(_xlfn._xlws.FILTER($F$16:$F$23,($G$16:$G$23=$N73)*($F$16:$F$23&lt;=R$51)))))),4),
_xlpm.Fundo,$L$8,
_xlpm.Ax,_xlfn.XLOOKUP(TRUE,($O25:Q25&lt;&gt;""),$O$3:Q$3,_xlpm.Fundo,,-1),
_xlpm.Bx,_xlfn.XLOOKUP(TRUE,(S25:$AZ25&lt;&gt;""),S$3:$AZ$3,_xlpm.Fundo,,1),
_xlpm.Cx,_xlfn.XLOOKUP(TRUE,($O25:Q25&lt;&gt;""),$O25:Q25,_xlpm.Fundo,,-1),
_xlpm.Dx,_xlfn.XLOOKUP(TRUE,(S25:$AZ25&lt;&gt;""),S25:$AZ25,_xlpm.Fundo,,1),
_xlpm.Xx,R$3, _xlpm.Yx,PRODUCT(SUM(_xlpm.Dx,-_xlpm.Cx),1/SUM(_xlpm.Bx,-_xlpm.Ax))*SUM(_xlpm.Xx,-_xlpm.Ax)+_xlpm.Cx,
_xlpm.Ay,_xlfn.XLOOKUP(TRUE,(R$4:R24&lt;&gt;""),$N$4:$N24,_xlpm.Fundo,,-1),
_xlpm.By,_xlfn.XLOOKUP(TRUE,(R26:R$47&lt;&gt;""),$N26:$N$47,_xlpm.Fundo,,1),
_xlpm.Cy,_xlfn.XLOOKUP(TRUE,(R$4:R24&lt;&gt;""),R$4:R24,_xlpm.Fundo,,-1),
_xlpm.Dy,_xlfn.XLOOKUP(TRUE,(R26:R$47&lt;&gt;""),R26:R$47,_xlpm.Fundo,,1),
_xlpm.Xy,$N25, _xlpm.Yy,PRODUCT(SUM(_xlpm.Dy,-_xlpm.Cy),1/SUM(_xlpm.By,-_xlpm.Ay))*SUM(_xlpm.Xy,-_xlpm.Ay)+_xlpm.Cy,
_xlfn.IFS(IFERROR(ISODD(_xlpm.Borda),FALSE),_xlpm.Yy,
       IFERROR(ISEVEN(_xlpm.Borda),     FALSE),_xlpm.Yx,
      TRUE,"")))</f>
        <v>-0.34951456310679585</v>
      </c>
      <c r="S73" s="120" t="str" cm="1">
        <f t="array" ref="S73">IF(S25&lt;&gt;"",S25,
_xlfn.LET(_xlpm.Borda,
_xlfn.IFS(
AND(COUNT(_xlfn._xlws.FILTER($F$3:$F$15,$F$3:$F$15=S$51))&gt;=2,
    _xlfn.MAXIFS($G$3:$G$15,$F$3:$F$15,S$51)&gt;=$N73, _xlfn.MINIFS($G$3:$G$15,$F$3:$F$15,S$51)&lt;=$N73),1,
AND(COUNT(_xlfn._xlws.FILTER($G$3:$G$15,$G$3:$G$15=$N73))&gt;=2,
    _xlfn.MAXIFS($F$3:$F$15,$G$3:$G$15,$N73)&gt;=S$51, _xlfn.MINIFS($F$3:$F$15,$G$3:$G$15,$N73)&lt;=S$51),2,
OR(COUNT(_xlfn._xlws.FILTER($F$16:$F$23,($F$16:$F$23=S$51)*($G$16:$G$23=$N73)))=1,
        ISODD(COUNT(_xlfn._xlws.SORT(_xlfn._xlws.FILTER($G$16:$G$23,($F$16:$F$23=S$51)*($G$16:$G$23&lt;=$N73)))))),3,
OR(COUNT(_xlfn._xlws.FILTER($F$16:$F$23,($F$16:$F$23=S$51)*($G$16:$G$23=$N73)))=1,
        ISODD(COUNT(_xlfn._xlws.SORT(_xlfn._xlws.FILTER($F$16:$F$23,($G$16:$G$23=$N73)*($F$16:$F$23&lt;=S$51)))))),4),
_xlpm.Fundo,$L$8,
_xlpm.Ax,_xlfn.XLOOKUP(TRUE,($O25:R25&lt;&gt;""),$O$3:R$3,_xlpm.Fundo,,-1),
_xlpm.Bx,_xlfn.XLOOKUP(TRUE,(T25:$AZ25&lt;&gt;""),T$3:$AZ$3,_xlpm.Fundo,,1),
_xlpm.Cx,_xlfn.XLOOKUP(TRUE,($O25:R25&lt;&gt;""),$O25:R25,_xlpm.Fundo,,-1),
_xlpm.Dx,_xlfn.XLOOKUP(TRUE,(T25:$AZ25&lt;&gt;""),T25:$AZ25,_xlpm.Fundo,,1),
_xlpm.Xx,S$3, _xlpm.Yx,PRODUCT(SUM(_xlpm.Dx,-_xlpm.Cx),1/SUM(_xlpm.Bx,-_xlpm.Ax))*SUM(_xlpm.Xx,-_xlpm.Ax)+_xlpm.Cx,
_xlpm.Ay,_xlfn.XLOOKUP(TRUE,(S$4:S24&lt;&gt;""),$N$4:$N24,_xlpm.Fundo,,-1),
_xlpm.By,_xlfn.XLOOKUP(TRUE,(S26:S$47&lt;&gt;""),$N26:$N$47,_xlpm.Fundo,,1),
_xlpm.Cy,_xlfn.XLOOKUP(TRUE,(S$4:S24&lt;&gt;""),S$4:S24,_xlpm.Fundo,,-1),
_xlpm.Dy,_xlfn.XLOOKUP(TRUE,(S26:S$47&lt;&gt;""),S26:S$47,_xlpm.Fundo,,1),
_xlpm.Xy,$N25, _xlpm.Yy,PRODUCT(SUM(_xlpm.Dy,-_xlpm.Cy),1/SUM(_xlpm.By,-_xlpm.Ay))*SUM(_xlpm.Xy,-_xlpm.Ay)+_xlpm.Cy,
_xlfn.IFS(IFERROR(ISODD(_xlpm.Borda),FALSE),_xlpm.Yy,
       IFERROR(ISEVEN(_xlpm.Borda),     FALSE),_xlpm.Yx,
      TRUE,"")))</f>
        <v/>
      </c>
      <c r="T73" s="120" t="str" cm="1">
        <f t="array" ref="T73">IF(T25&lt;&gt;"",T25,
_xlfn.LET(_xlpm.Borda,
_xlfn.IFS(
AND(COUNT(_xlfn._xlws.FILTER($F$3:$F$15,$F$3:$F$15=T$51))&gt;=2,
    _xlfn.MAXIFS($G$3:$G$15,$F$3:$F$15,T$51)&gt;=$N73, _xlfn.MINIFS($G$3:$G$15,$F$3:$F$15,T$51)&lt;=$N73),1,
AND(COUNT(_xlfn._xlws.FILTER($G$3:$G$15,$G$3:$G$15=$N73))&gt;=2,
    _xlfn.MAXIFS($F$3:$F$15,$G$3:$G$15,$N73)&gt;=T$51, _xlfn.MINIFS($F$3:$F$15,$G$3:$G$15,$N73)&lt;=T$51),2,
OR(COUNT(_xlfn._xlws.FILTER($F$16:$F$23,($F$16:$F$23=T$51)*($G$16:$G$23=$N73)))=1,
        ISODD(COUNT(_xlfn._xlws.SORT(_xlfn._xlws.FILTER($G$16:$G$23,($F$16:$F$23=T$51)*($G$16:$G$23&lt;=$N73)))))),3,
OR(COUNT(_xlfn._xlws.FILTER($F$16:$F$23,($F$16:$F$23=T$51)*($G$16:$G$23=$N73)))=1,
        ISODD(COUNT(_xlfn._xlws.SORT(_xlfn._xlws.FILTER($F$16:$F$23,($G$16:$G$23=$N73)*($F$16:$F$23&lt;=T$51)))))),4),
_xlpm.Fundo,$L$8,
_xlpm.Ax,_xlfn.XLOOKUP(TRUE,($O25:S25&lt;&gt;""),$O$3:S$3,_xlpm.Fundo,,-1),
_xlpm.Bx,_xlfn.XLOOKUP(TRUE,(U25:$AZ25&lt;&gt;""),U$3:$AZ$3,_xlpm.Fundo,,1),
_xlpm.Cx,_xlfn.XLOOKUP(TRUE,($O25:S25&lt;&gt;""),$O25:S25,_xlpm.Fundo,,-1),
_xlpm.Dx,_xlfn.XLOOKUP(TRUE,(U25:$AZ25&lt;&gt;""),U25:$AZ25,_xlpm.Fundo,,1),
_xlpm.Xx,T$3, _xlpm.Yx,PRODUCT(SUM(_xlpm.Dx,-_xlpm.Cx),1/SUM(_xlpm.Bx,-_xlpm.Ax))*SUM(_xlpm.Xx,-_xlpm.Ax)+_xlpm.Cx,
_xlpm.Ay,_xlfn.XLOOKUP(TRUE,(T$4:T24&lt;&gt;""),$N$4:$N24,_xlpm.Fundo,,-1),
_xlpm.By,_xlfn.XLOOKUP(TRUE,(T26:T$47&lt;&gt;""),$N26:$N$47,_xlpm.Fundo,,1),
_xlpm.Cy,_xlfn.XLOOKUP(TRUE,(T$4:T24&lt;&gt;""),T$4:T24,_xlpm.Fundo,,-1),
_xlpm.Dy,_xlfn.XLOOKUP(TRUE,(T26:T$47&lt;&gt;""),T26:T$47,_xlpm.Fundo,,1),
_xlpm.Xy,$N25, _xlpm.Yy,PRODUCT(SUM(_xlpm.Dy,-_xlpm.Cy),1/SUM(_xlpm.By,-_xlpm.Ay))*SUM(_xlpm.Xy,-_xlpm.Ay)+_xlpm.Cy,
_xlfn.IFS(IFERROR(ISODD(_xlpm.Borda),FALSE),_xlpm.Yy,
       IFERROR(ISEVEN(_xlpm.Borda),     FALSE),_xlpm.Yx,
      TRUE,"")))</f>
        <v/>
      </c>
      <c r="U73" s="120" t="str" cm="1">
        <f t="array" ref="U73">IF(U25&lt;&gt;"",U25,
_xlfn.LET(_xlpm.Borda,
_xlfn.IFS(
AND(COUNT(_xlfn._xlws.FILTER($F$3:$F$15,$F$3:$F$15=U$51))&gt;=2,
    _xlfn.MAXIFS($G$3:$G$15,$F$3:$F$15,U$51)&gt;=$N73, _xlfn.MINIFS($G$3:$G$15,$F$3:$F$15,U$51)&lt;=$N73),1,
AND(COUNT(_xlfn._xlws.FILTER($G$3:$G$15,$G$3:$G$15=$N73))&gt;=2,
    _xlfn.MAXIFS($F$3:$F$15,$G$3:$G$15,$N73)&gt;=U$51, _xlfn.MINIFS($F$3:$F$15,$G$3:$G$15,$N73)&lt;=U$51),2,
OR(COUNT(_xlfn._xlws.FILTER($F$16:$F$23,($F$16:$F$23=U$51)*($G$16:$G$23=$N73)))=1,
        ISODD(COUNT(_xlfn._xlws.SORT(_xlfn._xlws.FILTER($G$16:$G$23,($F$16:$F$23=U$51)*($G$16:$G$23&lt;=$N73)))))),3,
OR(COUNT(_xlfn._xlws.FILTER($F$16:$F$23,($F$16:$F$23=U$51)*($G$16:$G$23=$N73)))=1,
        ISODD(COUNT(_xlfn._xlws.SORT(_xlfn._xlws.FILTER($F$16:$F$23,($G$16:$G$23=$N73)*($F$16:$F$23&lt;=U$51)))))),4),
_xlpm.Fundo,$L$8,
_xlpm.Ax,_xlfn.XLOOKUP(TRUE,($O25:T25&lt;&gt;""),$O$3:T$3,_xlpm.Fundo,,-1),
_xlpm.Bx,_xlfn.XLOOKUP(TRUE,(V25:$AZ25&lt;&gt;""),V$3:$AZ$3,_xlpm.Fundo,,1),
_xlpm.Cx,_xlfn.XLOOKUP(TRUE,($O25:T25&lt;&gt;""),$O25:T25,_xlpm.Fundo,,-1),
_xlpm.Dx,_xlfn.XLOOKUP(TRUE,(V25:$AZ25&lt;&gt;""),V25:$AZ25,_xlpm.Fundo,,1),
_xlpm.Xx,U$3, _xlpm.Yx,PRODUCT(SUM(_xlpm.Dx,-_xlpm.Cx),1/SUM(_xlpm.Bx,-_xlpm.Ax))*SUM(_xlpm.Xx,-_xlpm.Ax)+_xlpm.Cx,
_xlpm.Ay,_xlfn.XLOOKUP(TRUE,(U$4:U24&lt;&gt;""),$N$4:$N24,_xlpm.Fundo,,-1),
_xlpm.By,_xlfn.XLOOKUP(TRUE,(U26:U$47&lt;&gt;""),$N26:$N$47,_xlpm.Fundo,,1),
_xlpm.Cy,_xlfn.XLOOKUP(TRUE,(U$4:U24&lt;&gt;""),U$4:U24,_xlpm.Fundo,,-1),
_xlpm.Dy,_xlfn.XLOOKUP(TRUE,(U26:U$47&lt;&gt;""),U26:U$47,_xlpm.Fundo,,1),
_xlpm.Xy,$N25, _xlpm.Yy,PRODUCT(SUM(_xlpm.Dy,-_xlpm.Cy),1/SUM(_xlpm.By,-_xlpm.Ay))*SUM(_xlpm.Xy,-_xlpm.Ay)+_xlpm.Cy,
_xlfn.IFS(IFERROR(ISODD(_xlpm.Borda),FALSE),_xlpm.Yy,
       IFERROR(ISEVEN(_xlpm.Borda),     FALSE),_xlpm.Yx,
      TRUE,"")))</f>
        <v/>
      </c>
      <c r="V73" s="120" t="str" cm="1">
        <f t="array" ref="V73">IF(V25&lt;&gt;"",V25,
_xlfn.LET(_xlpm.Borda,
_xlfn.IFS(
AND(COUNT(_xlfn._xlws.FILTER($F$3:$F$15,$F$3:$F$15=V$51))&gt;=2,
    _xlfn.MAXIFS($G$3:$G$15,$F$3:$F$15,V$51)&gt;=$N73, _xlfn.MINIFS($G$3:$G$15,$F$3:$F$15,V$51)&lt;=$N73),1,
AND(COUNT(_xlfn._xlws.FILTER($G$3:$G$15,$G$3:$G$15=$N73))&gt;=2,
    _xlfn.MAXIFS($F$3:$F$15,$G$3:$G$15,$N73)&gt;=V$51, _xlfn.MINIFS($F$3:$F$15,$G$3:$G$15,$N73)&lt;=V$51),2,
OR(COUNT(_xlfn._xlws.FILTER($F$16:$F$23,($F$16:$F$23=V$51)*($G$16:$G$23=$N73)))=1,
        ISODD(COUNT(_xlfn._xlws.SORT(_xlfn._xlws.FILTER($G$16:$G$23,($F$16:$F$23=V$51)*($G$16:$G$23&lt;=$N73)))))),3,
OR(COUNT(_xlfn._xlws.FILTER($F$16:$F$23,($F$16:$F$23=V$51)*($G$16:$G$23=$N73)))=1,
        ISODD(COUNT(_xlfn._xlws.SORT(_xlfn._xlws.FILTER($F$16:$F$23,($G$16:$G$23=$N73)*($F$16:$F$23&lt;=V$51)))))),4),
_xlpm.Fundo,$L$8,
_xlpm.Ax,_xlfn.XLOOKUP(TRUE,($O25:U25&lt;&gt;""),$O$3:U$3,_xlpm.Fundo,,-1),
_xlpm.Bx,_xlfn.XLOOKUP(TRUE,(W25:$AZ25&lt;&gt;""),W$3:$AZ$3,_xlpm.Fundo,,1),
_xlpm.Cx,_xlfn.XLOOKUP(TRUE,($O25:U25&lt;&gt;""),$O25:U25,_xlpm.Fundo,,-1),
_xlpm.Dx,_xlfn.XLOOKUP(TRUE,(W25:$AZ25&lt;&gt;""),W25:$AZ25,_xlpm.Fundo,,1),
_xlpm.Xx,V$3, _xlpm.Yx,PRODUCT(SUM(_xlpm.Dx,-_xlpm.Cx),1/SUM(_xlpm.Bx,-_xlpm.Ax))*SUM(_xlpm.Xx,-_xlpm.Ax)+_xlpm.Cx,
_xlpm.Ay,_xlfn.XLOOKUP(TRUE,(V$4:V24&lt;&gt;""),$N$4:$N24,_xlpm.Fundo,,-1),
_xlpm.By,_xlfn.XLOOKUP(TRUE,(V26:V$47&lt;&gt;""),$N26:$N$47,_xlpm.Fundo,,1),
_xlpm.Cy,_xlfn.XLOOKUP(TRUE,(V$4:V24&lt;&gt;""),V$4:V24,_xlpm.Fundo,,-1),
_xlpm.Dy,_xlfn.XLOOKUP(TRUE,(V26:V$47&lt;&gt;""),V26:V$47,_xlpm.Fundo,,1),
_xlpm.Xy,$N25, _xlpm.Yy,PRODUCT(SUM(_xlpm.Dy,-_xlpm.Cy),1/SUM(_xlpm.By,-_xlpm.Ay))*SUM(_xlpm.Xy,-_xlpm.Ay)+_xlpm.Cy,
_xlfn.IFS(IFERROR(ISODD(_xlpm.Borda),FALSE),_xlpm.Yy,
       IFERROR(ISEVEN(_xlpm.Borda),     FALSE),_xlpm.Yx,
      TRUE,"")))</f>
        <v/>
      </c>
      <c r="W73" s="120" t="str" cm="1">
        <f t="array" ref="W73">IF(W25&lt;&gt;"",W25,
_xlfn.LET(_xlpm.Borda,
_xlfn.IFS(
AND(COUNT(_xlfn._xlws.FILTER($F$3:$F$15,$F$3:$F$15=W$51))&gt;=2,
    _xlfn.MAXIFS($G$3:$G$15,$F$3:$F$15,W$51)&gt;=$N73, _xlfn.MINIFS($G$3:$G$15,$F$3:$F$15,W$51)&lt;=$N73),1,
AND(COUNT(_xlfn._xlws.FILTER($G$3:$G$15,$G$3:$G$15=$N73))&gt;=2,
    _xlfn.MAXIFS($F$3:$F$15,$G$3:$G$15,$N73)&gt;=W$51, _xlfn.MINIFS($F$3:$F$15,$G$3:$G$15,$N73)&lt;=W$51),2,
OR(COUNT(_xlfn._xlws.FILTER($F$16:$F$23,($F$16:$F$23=W$51)*($G$16:$G$23=$N73)))=1,
        ISODD(COUNT(_xlfn._xlws.SORT(_xlfn._xlws.FILTER($G$16:$G$23,($F$16:$F$23=W$51)*($G$16:$G$23&lt;=$N73)))))),3,
OR(COUNT(_xlfn._xlws.FILTER($F$16:$F$23,($F$16:$F$23=W$51)*($G$16:$G$23=$N73)))=1,
        ISODD(COUNT(_xlfn._xlws.SORT(_xlfn._xlws.FILTER($F$16:$F$23,($G$16:$G$23=$N73)*($F$16:$F$23&lt;=W$51)))))),4),
_xlpm.Fundo,$L$8,
_xlpm.Ax,_xlfn.XLOOKUP(TRUE,($O25:V25&lt;&gt;""),$O$3:V$3,_xlpm.Fundo,,-1),
_xlpm.Bx,_xlfn.XLOOKUP(TRUE,(X25:$AZ25&lt;&gt;""),X$3:$AZ$3,_xlpm.Fundo,,1),
_xlpm.Cx,_xlfn.XLOOKUP(TRUE,($O25:V25&lt;&gt;""),$O25:V25,_xlpm.Fundo,,-1),
_xlpm.Dx,_xlfn.XLOOKUP(TRUE,(X25:$AZ25&lt;&gt;""),X25:$AZ25,_xlpm.Fundo,,1),
_xlpm.Xx,W$3, _xlpm.Yx,PRODUCT(SUM(_xlpm.Dx,-_xlpm.Cx),1/SUM(_xlpm.Bx,-_xlpm.Ax))*SUM(_xlpm.Xx,-_xlpm.Ax)+_xlpm.Cx,
_xlpm.Ay,_xlfn.XLOOKUP(TRUE,(W$4:W24&lt;&gt;""),$N$4:$N24,_xlpm.Fundo,,-1),
_xlpm.By,_xlfn.XLOOKUP(TRUE,(W26:W$47&lt;&gt;""),$N26:$N$47,_xlpm.Fundo,,1),
_xlpm.Cy,_xlfn.XLOOKUP(TRUE,(W$4:W24&lt;&gt;""),W$4:W24,_xlpm.Fundo,,-1),
_xlpm.Dy,_xlfn.XLOOKUP(TRUE,(W26:W$47&lt;&gt;""),W26:W$47,_xlpm.Fundo,,1),
_xlpm.Xy,$N25, _xlpm.Yy,PRODUCT(SUM(_xlpm.Dy,-_xlpm.Cy),1/SUM(_xlpm.By,-_xlpm.Ay))*SUM(_xlpm.Xy,-_xlpm.Ay)+_xlpm.Cy,
_xlfn.IFS(IFERROR(ISODD(_xlpm.Borda),FALSE),_xlpm.Yy,
       IFERROR(ISEVEN(_xlpm.Borda),     FALSE),_xlpm.Yx,
      TRUE,"")))</f>
        <v/>
      </c>
      <c r="X73" s="120" t="str" cm="1">
        <f t="array" ref="X73">IF(X25&lt;&gt;"",X25,
_xlfn.LET(_xlpm.Borda,
_xlfn.IFS(
AND(COUNT(_xlfn._xlws.FILTER($F$3:$F$15,$F$3:$F$15=X$51))&gt;=2,
    _xlfn.MAXIFS($G$3:$G$15,$F$3:$F$15,X$51)&gt;=$N73, _xlfn.MINIFS($G$3:$G$15,$F$3:$F$15,X$51)&lt;=$N73),1,
AND(COUNT(_xlfn._xlws.FILTER($G$3:$G$15,$G$3:$G$15=$N73))&gt;=2,
    _xlfn.MAXIFS($F$3:$F$15,$G$3:$G$15,$N73)&gt;=X$51, _xlfn.MINIFS($F$3:$F$15,$G$3:$G$15,$N73)&lt;=X$51),2,
OR(COUNT(_xlfn._xlws.FILTER($F$16:$F$23,($F$16:$F$23=X$51)*($G$16:$G$23=$N73)))=1,
        ISODD(COUNT(_xlfn._xlws.SORT(_xlfn._xlws.FILTER($G$16:$G$23,($F$16:$F$23=X$51)*($G$16:$G$23&lt;=$N73)))))),3,
OR(COUNT(_xlfn._xlws.FILTER($F$16:$F$23,($F$16:$F$23=X$51)*($G$16:$G$23=$N73)))=1,
        ISODD(COUNT(_xlfn._xlws.SORT(_xlfn._xlws.FILTER($F$16:$F$23,($G$16:$G$23=$N73)*($F$16:$F$23&lt;=X$51)))))),4),
_xlpm.Fundo,$L$8,
_xlpm.Ax,_xlfn.XLOOKUP(TRUE,($O25:W25&lt;&gt;""),$O$3:W$3,_xlpm.Fundo,,-1),
_xlpm.Bx,_xlfn.XLOOKUP(TRUE,(Y25:$AZ25&lt;&gt;""),Y$3:$AZ$3,_xlpm.Fundo,,1),
_xlpm.Cx,_xlfn.XLOOKUP(TRUE,($O25:W25&lt;&gt;""),$O25:W25,_xlpm.Fundo,,-1),
_xlpm.Dx,_xlfn.XLOOKUP(TRUE,(Y25:$AZ25&lt;&gt;""),Y25:$AZ25,_xlpm.Fundo,,1),
_xlpm.Xx,X$3, _xlpm.Yx,PRODUCT(SUM(_xlpm.Dx,-_xlpm.Cx),1/SUM(_xlpm.Bx,-_xlpm.Ax))*SUM(_xlpm.Xx,-_xlpm.Ax)+_xlpm.Cx,
_xlpm.Ay,_xlfn.XLOOKUP(TRUE,(X$4:X24&lt;&gt;""),$N$4:$N24,_xlpm.Fundo,,-1),
_xlpm.By,_xlfn.XLOOKUP(TRUE,(X26:X$47&lt;&gt;""),$N26:$N$47,_xlpm.Fundo,,1),
_xlpm.Cy,_xlfn.XLOOKUP(TRUE,(X$4:X24&lt;&gt;""),X$4:X24,_xlpm.Fundo,,-1),
_xlpm.Dy,_xlfn.XLOOKUP(TRUE,(X26:X$47&lt;&gt;""),X26:X$47,_xlpm.Fundo,,1),
_xlpm.Xy,$N25, _xlpm.Yy,PRODUCT(SUM(_xlpm.Dy,-_xlpm.Cy),1/SUM(_xlpm.By,-_xlpm.Ay))*SUM(_xlpm.Xy,-_xlpm.Ay)+_xlpm.Cy,
_xlfn.IFS(IFERROR(ISODD(_xlpm.Borda),FALSE),_xlpm.Yy,
       IFERROR(ISEVEN(_xlpm.Borda),     FALSE),_xlpm.Yx,
      TRUE,"")))</f>
        <v/>
      </c>
      <c r="Y73" s="120" t="str" cm="1">
        <f t="array" ref="Y73">IF(Y25&lt;&gt;"",Y25,
_xlfn.LET(_xlpm.Borda,
_xlfn.IFS(
AND(COUNT(_xlfn._xlws.FILTER($F$3:$F$15,$F$3:$F$15=Y$51))&gt;=2,
    _xlfn.MAXIFS($G$3:$G$15,$F$3:$F$15,Y$51)&gt;=$N73, _xlfn.MINIFS($G$3:$G$15,$F$3:$F$15,Y$51)&lt;=$N73),1,
AND(COUNT(_xlfn._xlws.FILTER($G$3:$G$15,$G$3:$G$15=$N73))&gt;=2,
    _xlfn.MAXIFS($F$3:$F$15,$G$3:$G$15,$N73)&gt;=Y$51, _xlfn.MINIFS($F$3:$F$15,$G$3:$G$15,$N73)&lt;=Y$51),2,
OR(COUNT(_xlfn._xlws.FILTER($F$16:$F$23,($F$16:$F$23=Y$51)*($G$16:$G$23=$N73)))=1,
        ISODD(COUNT(_xlfn._xlws.SORT(_xlfn._xlws.FILTER($G$16:$G$23,($F$16:$F$23=Y$51)*($G$16:$G$23&lt;=$N73)))))),3,
OR(COUNT(_xlfn._xlws.FILTER($F$16:$F$23,($F$16:$F$23=Y$51)*($G$16:$G$23=$N73)))=1,
        ISODD(COUNT(_xlfn._xlws.SORT(_xlfn._xlws.FILTER($F$16:$F$23,($G$16:$G$23=$N73)*($F$16:$F$23&lt;=Y$51)))))),4),
_xlpm.Fundo,$L$8,
_xlpm.Ax,_xlfn.XLOOKUP(TRUE,($O25:X25&lt;&gt;""),$O$3:X$3,_xlpm.Fundo,,-1),
_xlpm.Bx,_xlfn.XLOOKUP(TRUE,(Z25:$AZ25&lt;&gt;""),Z$3:$AZ$3,_xlpm.Fundo,,1),
_xlpm.Cx,_xlfn.XLOOKUP(TRUE,($O25:X25&lt;&gt;""),$O25:X25,_xlpm.Fundo,,-1),
_xlpm.Dx,_xlfn.XLOOKUP(TRUE,(Z25:$AZ25&lt;&gt;""),Z25:$AZ25,_xlpm.Fundo,,1),
_xlpm.Xx,Y$3, _xlpm.Yx,PRODUCT(SUM(_xlpm.Dx,-_xlpm.Cx),1/SUM(_xlpm.Bx,-_xlpm.Ax))*SUM(_xlpm.Xx,-_xlpm.Ax)+_xlpm.Cx,
_xlpm.Ay,_xlfn.XLOOKUP(TRUE,(Y$4:Y24&lt;&gt;""),$N$4:$N24,_xlpm.Fundo,,-1),
_xlpm.By,_xlfn.XLOOKUP(TRUE,(Y26:Y$47&lt;&gt;""),$N26:$N$47,_xlpm.Fundo,,1),
_xlpm.Cy,_xlfn.XLOOKUP(TRUE,(Y$4:Y24&lt;&gt;""),Y$4:Y24,_xlpm.Fundo,,-1),
_xlpm.Dy,_xlfn.XLOOKUP(TRUE,(Y26:Y$47&lt;&gt;""),Y26:Y$47,_xlpm.Fundo,,1),
_xlpm.Xy,$N25, _xlpm.Yy,PRODUCT(SUM(_xlpm.Dy,-_xlpm.Cy),1/SUM(_xlpm.By,-_xlpm.Ay))*SUM(_xlpm.Xy,-_xlpm.Ay)+_xlpm.Cy,
_xlfn.IFS(IFERROR(ISODD(_xlpm.Borda),FALSE),_xlpm.Yy,
       IFERROR(ISEVEN(_xlpm.Borda),     FALSE),_xlpm.Yx,
      TRUE,"")))</f>
        <v/>
      </c>
      <c r="Z73" s="120" t="str" cm="1">
        <f t="array" ref="Z73">IF(Z25&lt;&gt;"",Z25,
_xlfn.LET(_xlpm.Borda,
_xlfn.IFS(
AND(COUNT(_xlfn._xlws.FILTER($F$3:$F$15,$F$3:$F$15=Z$51))&gt;=2,
    _xlfn.MAXIFS($G$3:$G$15,$F$3:$F$15,Z$51)&gt;=$N73, _xlfn.MINIFS($G$3:$G$15,$F$3:$F$15,Z$51)&lt;=$N73),1,
AND(COUNT(_xlfn._xlws.FILTER($G$3:$G$15,$G$3:$G$15=$N73))&gt;=2,
    _xlfn.MAXIFS($F$3:$F$15,$G$3:$G$15,$N73)&gt;=Z$51, _xlfn.MINIFS($F$3:$F$15,$G$3:$G$15,$N73)&lt;=Z$51),2,
OR(COUNT(_xlfn._xlws.FILTER($F$16:$F$23,($F$16:$F$23=Z$51)*($G$16:$G$23=$N73)))=1,
        ISODD(COUNT(_xlfn._xlws.SORT(_xlfn._xlws.FILTER($G$16:$G$23,($F$16:$F$23=Z$51)*($G$16:$G$23&lt;=$N73)))))),3,
OR(COUNT(_xlfn._xlws.FILTER($F$16:$F$23,($F$16:$F$23=Z$51)*($G$16:$G$23=$N73)))=1,
        ISODD(COUNT(_xlfn._xlws.SORT(_xlfn._xlws.FILTER($F$16:$F$23,($G$16:$G$23=$N73)*($F$16:$F$23&lt;=Z$51)))))),4),
_xlpm.Fundo,$L$8,
_xlpm.Ax,_xlfn.XLOOKUP(TRUE,($O25:Y25&lt;&gt;""),$O$3:Y$3,_xlpm.Fundo,,-1),
_xlpm.Bx,_xlfn.XLOOKUP(TRUE,(AA25:$AZ25&lt;&gt;""),AA$3:$AZ$3,_xlpm.Fundo,,1),
_xlpm.Cx,_xlfn.XLOOKUP(TRUE,($O25:Y25&lt;&gt;""),$O25:Y25,_xlpm.Fundo,,-1),
_xlpm.Dx,_xlfn.XLOOKUP(TRUE,(AA25:$AZ25&lt;&gt;""),AA25:$AZ25,_xlpm.Fundo,,1),
_xlpm.Xx,Z$3, _xlpm.Yx,PRODUCT(SUM(_xlpm.Dx,-_xlpm.Cx),1/SUM(_xlpm.Bx,-_xlpm.Ax))*SUM(_xlpm.Xx,-_xlpm.Ax)+_xlpm.Cx,
_xlpm.Ay,_xlfn.XLOOKUP(TRUE,(Z$4:Z24&lt;&gt;""),$N$4:$N24,_xlpm.Fundo,,-1),
_xlpm.By,_xlfn.XLOOKUP(TRUE,(Z26:Z$47&lt;&gt;""),$N26:$N$47,_xlpm.Fundo,,1),
_xlpm.Cy,_xlfn.XLOOKUP(TRUE,(Z$4:Z24&lt;&gt;""),Z$4:Z24,_xlpm.Fundo,,-1),
_xlpm.Dy,_xlfn.XLOOKUP(TRUE,(Z26:Z$47&lt;&gt;""),Z26:Z$47,_xlpm.Fundo,,1),
_xlpm.Xy,$N25, _xlpm.Yy,PRODUCT(SUM(_xlpm.Dy,-_xlpm.Cy),1/SUM(_xlpm.By,-_xlpm.Ay))*SUM(_xlpm.Xy,-_xlpm.Ay)+_xlpm.Cy,
_xlfn.IFS(IFERROR(ISODD(_xlpm.Borda),FALSE),_xlpm.Yy,
       IFERROR(ISEVEN(_xlpm.Borda),     FALSE),_xlpm.Yx,
      TRUE,"")))</f>
        <v/>
      </c>
      <c r="AA73" s="120" t="str" cm="1">
        <f t="array" ref="AA73">IF(AA25&lt;&gt;"",AA25,
_xlfn.LET(_xlpm.Borda,
_xlfn.IFS(
AND(COUNT(_xlfn._xlws.FILTER($F$3:$F$15,$F$3:$F$15=AA$51))&gt;=2,
    _xlfn.MAXIFS($G$3:$G$15,$F$3:$F$15,AA$51)&gt;=$N73, _xlfn.MINIFS($G$3:$G$15,$F$3:$F$15,AA$51)&lt;=$N73),1,
AND(COUNT(_xlfn._xlws.FILTER($G$3:$G$15,$G$3:$G$15=$N73))&gt;=2,
    _xlfn.MAXIFS($F$3:$F$15,$G$3:$G$15,$N73)&gt;=AA$51, _xlfn.MINIFS($F$3:$F$15,$G$3:$G$15,$N73)&lt;=AA$51),2,
OR(COUNT(_xlfn._xlws.FILTER($F$16:$F$23,($F$16:$F$23=AA$51)*($G$16:$G$23=$N73)))=1,
        ISODD(COUNT(_xlfn._xlws.SORT(_xlfn._xlws.FILTER($G$16:$G$23,($F$16:$F$23=AA$51)*($G$16:$G$23&lt;=$N73)))))),3,
OR(COUNT(_xlfn._xlws.FILTER($F$16:$F$23,($F$16:$F$23=AA$51)*($G$16:$G$23=$N73)))=1,
        ISODD(COUNT(_xlfn._xlws.SORT(_xlfn._xlws.FILTER($F$16:$F$23,($G$16:$G$23=$N73)*($F$16:$F$23&lt;=AA$51)))))),4),
_xlpm.Fundo,$L$8,
_xlpm.Ax,_xlfn.XLOOKUP(TRUE,($O25:Z25&lt;&gt;""),$O$3:Z$3,_xlpm.Fundo,,-1),
_xlpm.Bx,_xlfn.XLOOKUP(TRUE,(AB25:$AZ25&lt;&gt;""),AB$3:$AZ$3,_xlpm.Fundo,,1),
_xlpm.Cx,_xlfn.XLOOKUP(TRUE,($O25:Z25&lt;&gt;""),$O25:Z25,_xlpm.Fundo,,-1),
_xlpm.Dx,_xlfn.XLOOKUP(TRUE,(AB25:$AZ25&lt;&gt;""),AB25:$AZ25,_xlpm.Fundo,,1),
_xlpm.Xx,AA$3, _xlpm.Yx,PRODUCT(SUM(_xlpm.Dx,-_xlpm.Cx),1/SUM(_xlpm.Bx,-_xlpm.Ax))*SUM(_xlpm.Xx,-_xlpm.Ax)+_xlpm.Cx,
_xlpm.Ay,_xlfn.XLOOKUP(TRUE,(AA$4:AA24&lt;&gt;""),$N$4:$N24,_xlpm.Fundo,,-1),
_xlpm.By,_xlfn.XLOOKUP(TRUE,(AA26:AA$47&lt;&gt;""),$N26:$N$47,_xlpm.Fundo,,1),
_xlpm.Cy,_xlfn.XLOOKUP(TRUE,(AA$4:AA24&lt;&gt;""),AA$4:AA24,_xlpm.Fundo,,-1),
_xlpm.Dy,_xlfn.XLOOKUP(TRUE,(AA26:AA$47&lt;&gt;""),AA26:AA$47,_xlpm.Fundo,,1),
_xlpm.Xy,$N25, _xlpm.Yy,PRODUCT(SUM(_xlpm.Dy,-_xlpm.Cy),1/SUM(_xlpm.By,-_xlpm.Ay))*SUM(_xlpm.Xy,-_xlpm.Ay)+_xlpm.Cy,
_xlfn.IFS(IFERROR(ISODD(_xlpm.Borda),FALSE),_xlpm.Yy,
       IFERROR(ISEVEN(_xlpm.Borda),     FALSE),_xlpm.Yx,
      TRUE,"")))</f>
        <v/>
      </c>
      <c r="AB73" s="120" t="str" cm="1">
        <f t="array" ref="AB73">IF(AB25&lt;&gt;"",AB25,
_xlfn.LET(_xlpm.Borda,
_xlfn.IFS(
AND(COUNT(_xlfn._xlws.FILTER($F$3:$F$15,$F$3:$F$15=AB$51))&gt;=2,
    _xlfn.MAXIFS($G$3:$G$15,$F$3:$F$15,AB$51)&gt;=$N73, _xlfn.MINIFS($G$3:$G$15,$F$3:$F$15,AB$51)&lt;=$N73),1,
AND(COUNT(_xlfn._xlws.FILTER($G$3:$G$15,$G$3:$G$15=$N73))&gt;=2,
    _xlfn.MAXIFS($F$3:$F$15,$G$3:$G$15,$N73)&gt;=AB$51, _xlfn.MINIFS($F$3:$F$15,$G$3:$G$15,$N73)&lt;=AB$51),2,
OR(COUNT(_xlfn._xlws.FILTER($F$16:$F$23,($F$16:$F$23=AB$51)*($G$16:$G$23=$N73)))=1,
        ISODD(COUNT(_xlfn._xlws.SORT(_xlfn._xlws.FILTER($G$16:$G$23,($F$16:$F$23=AB$51)*($G$16:$G$23&lt;=$N73)))))),3,
OR(COUNT(_xlfn._xlws.FILTER($F$16:$F$23,($F$16:$F$23=AB$51)*($G$16:$G$23=$N73)))=1,
        ISODD(COUNT(_xlfn._xlws.SORT(_xlfn._xlws.FILTER($F$16:$F$23,($G$16:$G$23=$N73)*($F$16:$F$23&lt;=AB$51)))))),4),
_xlpm.Fundo,$L$8,
_xlpm.Ax,_xlfn.XLOOKUP(TRUE,($O25:AA25&lt;&gt;""),$O$3:AA$3,_xlpm.Fundo,,-1),
_xlpm.Bx,_xlfn.XLOOKUP(TRUE,(AC25:$AZ25&lt;&gt;""),AC$3:$AZ$3,_xlpm.Fundo,,1),
_xlpm.Cx,_xlfn.XLOOKUP(TRUE,($O25:AA25&lt;&gt;""),$O25:AA25,_xlpm.Fundo,,-1),
_xlpm.Dx,_xlfn.XLOOKUP(TRUE,(AC25:$AZ25&lt;&gt;""),AC25:$AZ25,_xlpm.Fundo,,1),
_xlpm.Xx,AB$3, _xlpm.Yx,PRODUCT(SUM(_xlpm.Dx,-_xlpm.Cx),1/SUM(_xlpm.Bx,-_xlpm.Ax))*SUM(_xlpm.Xx,-_xlpm.Ax)+_xlpm.Cx,
_xlpm.Ay,_xlfn.XLOOKUP(TRUE,(AB$4:AB24&lt;&gt;""),$N$4:$N24,_xlpm.Fundo,,-1),
_xlpm.By,_xlfn.XLOOKUP(TRUE,(AB26:AB$47&lt;&gt;""),$N26:$N$47,_xlpm.Fundo,,1),
_xlpm.Cy,_xlfn.XLOOKUP(TRUE,(AB$4:AB24&lt;&gt;""),AB$4:AB24,_xlpm.Fundo,,-1),
_xlpm.Dy,_xlfn.XLOOKUP(TRUE,(AB26:AB$47&lt;&gt;""),AB26:AB$47,_xlpm.Fundo,,1),
_xlpm.Xy,$N25, _xlpm.Yy,PRODUCT(SUM(_xlpm.Dy,-_xlpm.Cy),1/SUM(_xlpm.By,-_xlpm.Ay))*SUM(_xlpm.Xy,-_xlpm.Ay)+_xlpm.Cy,
_xlfn.IFS(IFERROR(ISODD(_xlpm.Borda),FALSE),_xlpm.Yy,
       IFERROR(ISEVEN(_xlpm.Borda),     FALSE),_xlpm.Yx,
      TRUE,"")))</f>
        <v/>
      </c>
      <c r="AC73" s="120" t="str" cm="1">
        <f t="array" ref="AC73">IF(AC25&lt;&gt;"",AC25,
_xlfn.LET(_xlpm.Borda,
_xlfn.IFS(
AND(COUNT(_xlfn._xlws.FILTER($F$3:$F$15,$F$3:$F$15=AC$51))&gt;=2,
    _xlfn.MAXIFS($G$3:$G$15,$F$3:$F$15,AC$51)&gt;=$N73, _xlfn.MINIFS($G$3:$G$15,$F$3:$F$15,AC$51)&lt;=$N73),1,
AND(COUNT(_xlfn._xlws.FILTER($G$3:$G$15,$G$3:$G$15=$N73))&gt;=2,
    _xlfn.MAXIFS($F$3:$F$15,$G$3:$G$15,$N73)&gt;=AC$51, _xlfn.MINIFS($F$3:$F$15,$G$3:$G$15,$N73)&lt;=AC$51),2,
OR(COUNT(_xlfn._xlws.FILTER($F$16:$F$23,($F$16:$F$23=AC$51)*($G$16:$G$23=$N73)))=1,
        ISODD(COUNT(_xlfn._xlws.SORT(_xlfn._xlws.FILTER($G$16:$G$23,($F$16:$F$23=AC$51)*($G$16:$G$23&lt;=$N73)))))),3,
OR(COUNT(_xlfn._xlws.FILTER($F$16:$F$23,($F$16:$F$23=AC$51)*($G$16:$G$23=$N73)))=1,
        ISODD(COUNT(_xlfn._xlws.SORT(_xlfn._xlws.FILTER($F$16:$F$23,($G$16:$G$23=$N73)*($F$16:$F$23&lt;=AC$51)))))),4),
_xlpm.Fundo,$L$8,
_xlpm.Ax,_xlfn.XLOOKUP(TRUE,($O25:AB25&lt;&gt;""),$O$3:AB$3,_xlpm.Fundo,,-1),
_xlpm.Bx,_xlfn.XLOOKUP(TRUE,(AD25:$AZ25&lt;&gt;""),AD$3:$AZ$3,_xlpm.Fundo,,1),
_xlpm.Cx,_xlfn.XLOOKUP(TRUE,($O25:AB25&lt;&gt;""),$O25:AB25,_xlpm.Fundo,,-1),
_xlpm.Dx,_xlfn.XLOOKUP(TRUE,(AD25:$AZ25&lt;&gt;""),AD25:$AZ25,_xlpm.Fundo,,1),
_xlpm.Xx,AC$3, _xlpm.Yx,PRODUCT(SUM(_xlpm.Dx,-_xlpm.Cx),1/SUM(_xlpm.Bx,-_xlpm.Ax))*SUM(_xlpm.Xx,-_xlpm.Ax)+_xlpm.Cx,
_xlpm.Ay,_xlfn.XLOOKUP(TRUE,(AC$4:AC24&lt;&gt;""),$N$4:$N24,_xlpm.Fundo,,-1),
_xlpm.By,_xlfn.XLOOKUP(TRUE,(AC26:AC$47&lt;&gt;""),$N26:$N$47,_xlpm.Fundo,,1),
_xlpm.Cy,_xlfn.XLOOKUP(TRUE,(AC$4:AC24&lt;&gt;""),AC$4:AC24,_xlpm.Fundo,,-1),
_xlpm.Dy,_xlfn.XLOOKUP(TRUE,(AC26:AC$47&lt;&gt;""),AC26:AC$47,_xlpm.Fundo,,1),
_xlpm.Xy,$N25, _xlpm.Yy,PRODUCT(SUM(_xlpm.Dy,-_xlpm.Cy),1/SUM(_xlpm.By,-_xlpm.Ay))*SUM(_xlpm.Xy,-_xlpm.Ay)+_xlpm.Cy,
_xlfn.IFS(IFERROR(ISODD(_xlpm.Borda),FALSE),_xlpm.Yy,
       IFERROR(ISEVEN(_xlpm.Borda),     FALSE),_xlpm.Yx,
      TRUE,"")))</f>
        <v/>
      </c>
      <c r="AD73" s="120" t="str" cm="1">
        <f t="array" ref="AD73">IF(AD25&lt;&gt;"",AD25,
_xlfn.LET(_xlpm.Borda,
_xlfn.IFS(
AND(COUNT(_xlfn._xlws.FILTER($F$3:$F$15,$F$3:$F$15=AD$51))&gt;=2,
    _xlfn.MAXIFS($G$3:$G$15,$F$3:$F$15,AD$51)&gt;=$N73, _xlfn.MINIFS($G$3:$G$15,$F$3:$F$15,AD$51)&lt;=$N73),1,
AND(COUNT(_xlfn._xlws.FILTER($G$3:$G$15,$G$3:$G$15=$N73))&gt;=2,
    _xlfn.MAXIFS($F$3:$F$15,$G$3:$G$15,$N73)&gt;=AD$51, _xlfn.MINIFS($F$3:$F$15,$G$3:$G$15,$N73)&lt;=AD$51),2,
OR(COUNT(_xlfn._xlws.FILTER($F$16:$F$23,($F$16:$F$23=AD$51)*($G$16:$G$23=$N73)))=1,
        ISODD(COUNT(_xlfn._xlws.SORT(_xlfn._xlws.FILTER($G$16:$G$23,($F$16:$F$23=AD$51)*($G$16:$G$23&lt;=$N73)))))),3,
OR(COUNT(_xlfn._xlws.FILTER($F$16:$F$23,($F$16:$F$23=AD$51)*($G$16:$G$23=$N73)))=1,
        ISODD(COUNT(_xlfn._xlws.SORT(_xlfn._xlws.FILTER($F$16:$F$23,($G$16:$G$23=$N73)*($F$16:$F$23&lt;=AD$51)))))),4),
_xlpm.Fundo,$L$8,
_xlpm.Ax,_xlfn.XLOOKUP(TRUE,($O25:AC25&lt;&gt;""),$O$3:AC$3,_xlpm.Fundo,,-1),
_xlpm.Bx,_xlfn.XLOOKUP(TRUE,(AE25:$AZ25&lt;&gt;""),AE$3:$AZ$3,_xlpm.Fundo,,1),
_xlpm.Cx,_xlfn.XLOOKUP(TRUE,($O25:AC25&lt;&gt;""),$O25:AC25,_xlpm.Fundo,,-1),
_xlpm.Dx,_xlfn.XLOOKUP(TRUE,(AE25:$AZ25&lt;&gt;""),AE25:$AZ25,_xlpm.Fundo,,1),
_xlpm.Xx,AD$3, _xlpm.Yx,PRODUCT(SUM(_xlpm.Dx,-_xlpm.Cx),1/SUM(_xlpm.Bx,-_xlpm.Ax))*SUM(_xlpm.Xx,-_xlpm.Ax)+_xlpm.Cx,
_xlpm.Ay,_xlfn.XLOOKUP(TRUE,(AD$4:AD24&lt;&gt;""),$N$4:$N24,_xlpm.Fundo,,-1),
_xlpm.By,_xlfn.XLOOKUP(TRUE,(AD26:AD$47&lt;&gt;""),$N26:$N$47,_xlpm.Fundo,,1),
_xlpm.Cy,_xlfn.XLOOKUP(TRUE,(AD$4:AD24&lt;&gt;""),AD$4:AD24,_xlpm.Fundo,,-1),
_xlpm.Dy,_xlfn.XLOOKUP(TRUE,(AD26:AD$47&lt;&gt;""),AD26:AD$47,_xlpm.Fundo,,1),
_xlpm.Xy,$N25, _xlpm.Yy,PRODUCT(SUM(_xlpm.Dy,-_xlpm.Cy),1/SUM(_xlpm.By,-_xlpm.Ay))*SUM(_xlpm.Xy,-_xlpm.Ay)+_xlpm.Cy,
_xlfn.IFS(IFERROR(ISODD(_xlpm.Borda),FALSE),_xlpm.Yy,
       IFERROR(ISEVEN(_xlpm.Borda),     FALSE),_xlpm.Yx,
      TRUE,"")))</f>
        <v/>
      </c>
      <c r="AE73" s="120" t="str" cm="1">
        <f t="array" ref="AE73">IF(AE25&lt;&gt;"",AE25,
_xlfn.LET(_xlpm.Borda,
_xlfn.IFS(
AND(COUNT(_xlfn._xlws.FILTER($F$3:$F$15,$F$3:$F$15=AE$51))&gt;=2,
    _xlfn.MAXIFS($G$3:$G$15,$F$3:$F$15,AE$51)&gt;=$N73, _xlfn.MINIFS($G$3:$G$15,$F$3:$F$15,AE$51)&lt;=$N73),1,
AND(COUNT(_xlfn._xlws.FILTER($G$3:$G$15,$G$3:$G$15=$N73))&gt;=2,
    _xlfn.MAXIFS($F$3:$F$15,$G$3:$G$15,$N73)&gt;=AE$51, _xlfn.MINIFS($F$3:$F$15,$G$3:$G$15,$N73)&lt;=AE$51),2,
OR(COUNT(_xlfn._xlws.FILTER($F$16:$F$23,($F$16:$F$23=AE$51)*($G$16:$G$23=$N73)))=1,
        ISODD(COUNT(_xlfn._xlws.SORT(_xlfn._xlws.FILTER($G$16:$G$23,($F$16:$F$23=AE$51)*($G$16:$G$23&lt;=$N73)))))),3,
OR(COUNT(_xlfn._xlws.FILTER($F$16:$F$23,($F$16:$F$23=AE$51)*($G$16:$G$23=$N73)))=1,
        ISODD(COUNT(_xlfn._xlws.SORT(_xlfn._xlws.FILTER($F$16:$F$23,($G$16:$G$23=$N73)*($F$16:$F$23&lt;=AE$51)))))),4),
_xlpm.Fundo,$L$8,
_xlpm.Ax,_xlfn.XLOOKUP(TRUE,($O25:AD25&lt;&gt;""),$O$3:AD$3,_xlpm.Fundo,,-1),
_xlpm.Bx,_xlfn.XLOOKUP(TRUE,(AF25:$AZ25&lt;&gt;""),AF$3:$AZ$3,_xlpm.Fundo,,1),
_xlpm.Cx,_xlfn.XLOOKUP(TRUE,($O25:AD25&lt;&gt;""),$O25:AD25,_xlpm.Fundo,,-1),
_xlpm.Dx,_xlfn.XLOOKUP(TRUE,(AF25:$AZ25&lt;&gt;""),AF25:$AZ25,_xlpm.Fundo,,1),
_xlpm.Xx,AE$3, _xlpm.Yx,PRODUCT(SUM(_xlpm.Dx,-_xlpm.Cx),1/SUM(_xlpm.Bx,-_xlpm.Ax))*SUM(_xlpm.Xx,-_xlpm.Ax)+_xlpm.Cx,
_xlpm.Ay,_xlfn.XLOOKUP(TRUE,(AE$4:AE24&lt;&gt;""),$N$4:$N24,_xlpm.Fundo,,-1),
_xlpm.By,_xlfn.XLOOKUP(TRUE,(AE26:AE$47&lt;&gt;""),$N26:$N$47,_xlpm.Fundo,,1),
_xlpm.Cy,_xlfn.XLOOKUP(TRUE,(AE$4:AE24&lt;&gt;""),AE$4:AE24,_xlpm.Fundo,,-1),
_xlpm.Dy,_xlfn.XLOOKUP(TRUE,(AE26:AE$47&lt;&gt;""),AE26:AE$47,_xlpm.Fundo,,1),
_xlpm.Xy,$N25, _xlpm.Yy,PRODUCT(SUM(_xlpm.Dy,-_xlpm.Cy),1/SUM(_xlpm.By,-_xlpm.Ay))*SUM(_xlpm.Xy,-_xlpm.Ay)+_xlpm.Cy,
_xlfn.IFS(IFERROR(ISODD(_xlpm.Borda),FALSE),_xlpm.Yy,
       IFERROR(ISEVEN(_xlpm.Borda),     FALSE),_xlpm.Yx,
      TRUE,"")))</f>
        <v/>
      </c>
      <c r="AF73" s="120" t="str" cm="1">
        <f t="array" ref="AF73">IF(AF25&lt;&gt;"",AF25,
_xlfn.LET(_xlpm.Borda,
_xlfn.IFS(
AND(COUNT(_xlfn._xlws.FILTER($F$3:$F$15,$F$3:$F$15=AF$51))&gt;=2,
    _xlfn.MAXIFS($G$3:$G$15,$F$3:$F$15,AF$51)&gt;=$N73, _xlfn.MINIFS($G$3:$G$15,$F$3:$F$15,AF$51)&lt;=$N73),1,
AND(COUNT(_xlfn._xlws.FILTER($G$3:$G$15,$G$3:$G$15=$N73))&gt;=2,
    _xlfn.MAXIFS($F$3:$F$15,$G$3:$G$15,$N73)&gt;=AF$51, _xlfn.MINIFS($F$3:$F$15,$G$3:$G$15,$N73)&lt;=AF$51),2,
OR(COUNT(_xlfn._xlws.FILTER($F$16:$F$23,($F$16:$F$23=AF$51)*($G$16:$G$23=$N73)))=1,
        ISODD(COUNT(_xlfn._xlws.SORT(_xlfn._xlws.FILTER($G$16:$G$23,($F$16:$F$23=AF$51)*($G$16:$G$23&lt;=$N73)))))),3,
OR(COUNT(_xlfn._xlws.FILTER($F$16:$F$23,($F$16:$F$23=AF$51)*($G$16:$G$23=$N73)))=1,
        ISODD(COUNT(_xlfn._xlws.SORT(_xlfn._xlws.FILTER($F$16:$F$23,($G$16:$G$23=$N73)*($F$16:$F$23&lt;=AF$51)))))),4),
_xlpm.Fundo,$L$8,
_xlpm.Ax,_xlfn.XLOOKUP(TRUE,($O25:AE25&lt;&gt;""),$O$3:AE$3,_xlpm.Fundo,,-1),
_xlpm.Bx,_xlfn.XLOOKUP(TRUE,(AG25:$AZ25&lt;&gt;""),AG$3:$AZ$3,_xlpm.Fundo,,1),
_xlpm.Cx,_xlfn.XLOOKUP(TRUE,($O25:AE25&lt;&gt;""),$O25:AE25,_xlpm.Fundo,,-1),
_xlpm.Dx,_xlfn.XLOOKUP(TRUE,(AG25:$AZ25&lt;&gt;""),AG25:$AZ25,_xlpm.Fundo,,1),
_xlpm.Xx,AF$3, _xlpm.Yx,PRODUCT(SUM(_xlpm.Dx,-_xlpm.Cx),1/SUM(_xlpm.Bx,-_xlpm.Ax))*SUM(_xlpm.Xx,-_xlpm.Ax)+_xlpm.Cx,
_xlpm.Ay,_xlfn.XLOOKUP(TRUE,(AF$4:AF24&lt;&gt;""),$N$4:$N24,_xlpm.Fundo,,-1),
_xlpm.By,_xlfn.XLOOKUP(TRUE,(AF26:AF$47&lt;&gt;""),$N26:$N$47,_xlpm.Fundo,,1),
_xlpm.Cy,_xlfn.XLOOKUP(TRUE,(AF$4:AF24&lt;&gt;""),AF$4:AF24,_xlpm.Fundo,,-1),
_xlpm.Dy,_xlfn.XLOOKUP(TRUE,(AF26:AF$47&lt;&gt;""),AF26:AF$47,_xlpm.Fundo,,1),
_xlpm.Xy,$N25, _xlpm.Yy,PRODUCT(SUM(_xlpm.Dy,-_xlpm.Cy),1/SUM(_xlpm.By,-_xlpm.Ay))*SUM(_xlpm.Xy,-_xlpm.Ay)+_xlpm.Cy,
_xlfn.IFS(IFERROR(ISODD(_xlpm.Borda),FALSE),_xlpm.Yy,
       IFERROR(ISEVEN(_xlpm.Borda),     FALSE),_xlpm.Yx,
      TRUE,"")))</f>
        <v/>
      </c>
      <c r="AG73" s="120" t="str" cm="1">
        <f t="array" ref="AG73">IF(AG25&lt;&gt;"",AG25,
_xlfn.LET(_xlpm.Borda,
_xlfn.IFS(
AND(COUNT(_xlfn._xlws.FILTER($F$3:$F$15,$F$3:$F$15=AG$51))&gt;=2,
    _xlfn.MAXIFS($G$3:$G$15,$F$3:$F$15,AG$51)&gt;=$N73, _xlfn.MINIFS($G$3:$G$15,$F$3:$F$15,AG$51)&lt;=$N73),1,
AND(COUNT(_xlfn._xlws.FILTER($G$3:$G$15,$G$3:$G$15=$N73))&gt;=2,
    _xlfn.MAXIFS($F$3:$F$15,$G$3:$G$15,$N73)&gt;=AG$51, _xlfn.MINIFS($F$3:$F$15,$G$3:$G$15,$N73)&lt;=AG$51),2,
OR(COUNT(_xlfn._xlws.FILTER($F$16:$F$23,($F$16:$F$23=AG$51)*($G$16:$G$23=$N73)))=1,
        ISODD(COUNT(_xlfn._xlws.SORT(_xlfn._xlws.FILTER($G$16:$G$23,($F$16:$F$23=AG$51)*($G$16:$G$23&lt;=$N73)))))),3,
OR(COUNT(_xlfn._xlws.FILTER($F$16:$F$23,($F$16:$F$23=AG$51)*($G$16:$G$23=$N73)))=1,
        ISODD(COUNT(_xlfn._xlws.SORT(_xlfn._xlws.FILTER($F$16:$F$23,($G$16:$G$23=$N73)*($F$16:$F$23&lt;=AG$51)))))),4),
_xlpm.Fundo,$L$8,
_xlpm.Ax,_xlfn.XLOOKUP(TRUE,($O25:AF25&lt;&gt;""),$O$3:AF$3,_xlpm.Fundo,,-1),
_xlpm.Bx,_xlfn.XLOOKUP(TRUE,(AH25:$AZ25&lt;&gt;""),AH$3:$AZ$3,_xlpm.Fundo,,1),
_xlpm.Cx,_xlfn.XLOOKUP(TRUE,($O25:AF25&lt;&gt;""),$O25:AF25,_xlpm.Fundo,,-1),
_xlpm.Dx,_xlfn.XLOOKUP(TRUE,(AH25:$AZ25&lt;&gt;""),AH25:$AZ25,_xlpm.Fundo,,1),
_xlpm.Xx,AG$3, _xlpm.Yx,PRODUCT(SUM(_xlpm.Dx,-_xlpm.Cx),1/SUM(_xlpm.Bx,-_xlpm.Ax))*SUM(_xlpm.Xx,-_xlpm.Ax)+_xlpm.Cx,
_xlpm.Ay,_xlfn.XLOOKUP(TRUE,(AG$4:AG24&lt;&gt;""),$N$4:$N24,_xlpm.Fundo,,-1),
_xlpm.By,_xlfn.XLOOKUP(TRUE,(AG26:AG$47&lt;&gt;""),$N26:$N$47,_xlpm.Fundo,,1),
_xlpm.Cy,_xlfn.XLOOKUP(TRUE,(AG$4:AG24&lt;&gt;""),AG$4:AG24,_xlpm.Fundo,,-1),
_xlpm.Dy,_xlfn.XLOOKUP(TRUE,(AG26:AG$47&lt;&gt;""),AG26:AG$47,_xlpm.Fundo,,1),
_xlpm.Xy,$N25, _xlpm.Yy,PRODUCT(SUM(_xlpm.Dy,-_xlpm.Cy),1/SUM(_xlpm.By,-_xlpm.Ay))*SUM(_xlpm.Xy,-_xlpm.Ay)+_xlpm.Cy,
_xlfn.IFS(IFERROR(ISODD(_xlpm.Borda),FALSE),_xlpm.Yy,
       IFERROR(ISEVEN(_xlpm.Borda),     FALSE),_xlpm.Yx,
      TRUE,"")))</f>
        <v/>
      </c>
      <c r="AH73" s="120" cm="1">
        <f t="array" ref="AH73">IF(AH25&lt;&gt;"",AH25,
_xlfn.LET(_xlpm.Borda,
_xlfn.IFS(
AND(COUNT(_xlfn._xlws.FILTER($F$3:$F$15,$F$3:$F$15=AH$51))&gt;=2,
    _xlfn.MAXIFS($G$3:$G$15,$F$3:$F$15,AH$51)&gt;=$N73, _xlfn.MINIFS($G$3:$G$15,$F$3:$F$15,AH$51)&lt;=$N73),1,
AND(COUNT(_xlfn._xlws.FILTER($G$3:$G$15,$G$3:$G$15=$N73))&gt;=2,
    _xlfn.MAXIFS($F$3:$F$15,$G$3:$G$15,$N73)&gt;=AH$51, _xlfn.MINIFS($F$3:$F$15,$G$3:$G$15,$N73)&lt;=AH$51),2,
OR(COUNT(_xlfn._xlws.FILTER($F$16:$F$23,($F$16:$F$23=AH$51)*($G$16:$G$23=$N73)))=1,
        ISODD(COUNT(_xlfn._xlws.SORT(_xlfn._xlws.FILTER($G$16:$G$23,($F$16:$F$23=AH$51)*($G$16:$G$23&lt;=$N73)))))),3,
OR(COUNT(_xlfn._xlws.FILTER($F$16:$F$23,($F$16:$F$23=AH$51)*($G$16:$G$23=$N73)))=1,
        ISODD(COUNT(_xlfn._xlws.SORT(_xlfn._xlws.FILTER($F$16:$F$23,($G$16:$G$23=$N73)*($F$16:$F$23&lt;=AH$51)))))),4),
_xlpm.Fundo,$L$8,
_xlpm.Ax,_xlfn.XLOOKUP(TRUE,($O25:AG25&lt;&gt;""),$O$3:AG$3,_xlpm.Fundo,,-1),
_xlpm.Bx,_xlfn.XLOOKUP(TRUE,(AI25:$AZ25&lt;&gt;""),AI$3:$AZ$3,_xlpm.Fundo,,1),
_xlpm.Cx,_xlfn.XLOOKUP(TRUE,($O25:AG25&lt;&gt;""),$O25:AG25,_xlpm.Fundo,,-1),
_xlpm.Dx,_xlfn.XLOOKUP(TRUE,(AI25:$AZ25&lt;&gt;""),AI25:$AZ25,_xlpm.Fundo,,1),
_xlpm.Xx,AH$3, _xlpm.Yx,PRODUCT(SUM(_xlpm.Dx,-_xlpm.Cx),1/SUM(_xlpm.Bx,-_xlpm.Ax))*SUM(_xlpm.Xx,-_xlpm.Ax)+_xlpm.Cx,
_xlpm.Ay,_xlfn.XLOOKUP(TRUE,(AH$4:AH24&lt;&gt;""),$N$4:$N24,_xlpm.Fundo,,-1),
_xlpm.By,_xlfn.XLOOKUP(TRUE,(AH26:AH$47&lt;&gt;""),$N26:$N$47,_xlpm.Fundo,,1),
_xlpm.Cy,_xlfn.XLOOKUP(TRUE,(AH$4:AH24&lt;&gt;""),AH$4:AH24,_xlpm.Fundo,,-1),
_xlpm.Dy,_xlfn.XLOOKUP(TRUE,(AH26:AH$47&lt;&gt;""),AH26:AH$47,_xlpm.Fundo,,1),
_xlpm.Xy,$N25, _xlpm.Yy,PRODUCT(SUM(_xlpm.Dy,-_xlpm.Cy),1/SUM(_xlpm.By,-_xlpm.Ay))*SUM(_xlpm.Xy,-_xlpm.Ay)+_xlpm.Cy,
_xlfn.IFS(IFERROR(ISODD(_xlpm.Borda),FALSE),_xlpm.Yy,
       IFERROR(ISEVEN(_xlpm.Borda),     FALSE),_xlpm.Yx,
      TRUE,"")))</f>
        <v>0.4</v>
      </c>
      <c r="AI73" s="120" t="str" cm="1">
        <f t="array" ref="AI73">IF(AI25&lt;&gt;"",AI25,
_xlfn.LET(_xlpm.Borda,
_xlfn.IFS(
AND(COUNT(_xlfn._xlws.FILTER($F$3:$F$15,$F$3:$F$15=AI$51))&gt;=2,
    _xlfn.MAXIFS($G$3:$G$15,$F$3:$F$15,AI$51)&gt;=$N73, _xlfn.MINIFS($G$3:$G$15,$F$3:$F$15,AI$51)&lt;=$N73),1,
AND(COUNT(_xlfn._xlws.FILTER($G$3:$G$15,$G$3:$G$15=$N73))&gt;=2,
    _xlfn.MAXIFS($F$3:$F$15,$G$3:$G$15,$N73)&gt;=AI$51, _xlfn.MINIFS($F$3:$F$15,$G$3:$G$15,$N73)&lt;=AI$51),2,
OR(COUNT(_xlfn._xlws.FILTER($F$16:$F$23,($F$16:$F$23=AI$51)*($G$16:$G$23=$N73)))=1,
        ISODD(COUNT(_xlfn._xlws.SORT(_xlfn._xlws.FILTER($G$16:$G$23,($F$16:$F$23=AI$51)*($G$16:$G$23&lt;=$N73)))))),3,
OR(COUNT(_xlfn._xlws.FILTER($F$16:$F$23,($F$16:$F$23=AI$51)*($G$16:$G$23=$N73)))=1,
        ISODD(COUNT(_xlfn._xlws.SORT(_xlfn._xlws.FILTER($F$16:$F$23,($G$16:$G$23=$N73)*($F$16:$F$23&lt;=AI$51)))))),4),
_xlpm.Fundo,$L$8,
_xlpm.Ax,_xlfn.XLOOKUP(TRUE,($O25:AH25&lt;&gt;""),$O$3:AH$3,_xlpm.Fundo,,-1),
_xlpm.Bx,_xlfn.XLOOKUP(TRUE,(AJ25:$AZ25&lt;&gt;""),AJ$3:$AZ$3,_xlpm.Fundo,,1),
_xlpm.Cx,_xlfn.XLOOKUP(TRUE,($O25:AH25&lt;&gt;""),$O25:AH25,_xlpm.Fundo,,-1),
_xlpm.Dx,_xlfn.XLOOKUP(TRUE,(AJ25:$AZ25&lt;&gt;""),AJ25:$AZ25,_xlpm.Fundo,,1),
_xlpm.Xx,AI$3, _xlpm.Yx,PRODUCT(SUM(_xlpm.Dx,-_xlpm.Cx),1/SUM(_xlpm.Bx,-_xlpm.Ax))*SUM(_xlpm.Xx,-_xlpm.Ax)+_xlpm.Cx,
_xlpm.Ay,_xlfn.XLOOKUP(TRUE,(AI$4:AI24&lt;&gt;""),$N$4:$N24,_xlpm.Fundo,,-1),
_xlpm.By,_xlfn.XLOOKUP(TRUE,(AI26:AI$47&lt;&gt;""),$N26:$N$47,_xlpm.Fundo,,1),
_xlpm.Cy,_xlfn.XLOOKUP(TRUE,(AI$4:AI24&lt;&gt;""),AI$4:AI24,_xlpm.Fundo,,-1),
_xlpm.Dy,_xlfn.XLOOKUP(TRUE,(AI26:AI$47&lt;&gt;""),AI26:AI$47,_xlpm.Fundo,,1),
_xlpm.Xy,$N25, _xlpm.Yy,PRODUCT(SUM(_xlpm.Dy,-_xlpm.Cy),1/SUM(_xlpm.By,-_xlpm.Ay))*SUM(_xlpm.Xy,-_xlpm.Ay)+_xlpm.Cy,
_xlfn.IFS(IFERROR(ISODD(_xlpm.Borda),FALSE),_xlpm.Yy,
       IFERROR(ISEVEN(_xlpm.Borda),     FALSE),_xlpm.Yx,
      TRUE,"")))</f>
        <v/>
      </c>
      <c r="AJ73" s="120" cm="1">
        <f t="array" ref="AJ73">IF(AJ25&lt;&gt;"",AJ25,
_xlfn.LET(_xlpm.Borda,
_xlfn.IFS(
AND(COUNT(_xlfn._xlws.FILTER($F$3:$F$15,$F$3:$F$15=AJ$51))&gt;=2,
    _xlfn.MAXIFS($G$3:$G$15,$F$3:$F$15,AJ$51)&gt;=$N73, _xlfn.MINIFS($G$3:$G$15,$F$3:$F$15,AJ$51)&lt;=$N73),1,
AND(COUNT(_xlfn._xlws.FILTER($G$3:$G$15,$G$3:$G$15=$N73))&gt;=2,
    _xlfn.MAXIFS($F$3:$F$15,$G$3:$G$15,$N73)&gt;=AJ$51, _xlfn.MINIFS($F$3:$F$15,$G$3:$G$15,$N73)&lt;=AJ$51),2,
OR(COUNT(_xlfn._xlws.FILTER($F$16:$F$23,($F$16:$F$23=AJ$51)*($G$16:$G$23=$N73)))=1,
        ISODD(COUNT(_xlfn._xlws.SORT(_xlfn._xlws.FILTER($G$16:$G$23,($F$16:$F$23=AJ$51)*($G$16:$G$23&lt;=$N73)))))),3,
OR(COUNT(_xlfn._xlws.FILTER($F$16:$F$23,($F$16:$F$23=AJ$51)*($G$16:$G$23=$N73)))=1,
        ISODD(COUNT(_xlfn._xlws.SORT(_xlfn._xlws.FILTER($F$16:$F$23,($G$16:$G$23=$N73)*($F$16:$F$23&lt;=AJ$51)))))),4),
_xlpm.Fundo,$L$8,
_xlpm.Ax,_xlfn.XLOOKUP(TRUE,($O25:AI25&lt;&gt;""),$O$3:AI$3,_xlpm.Fundo,,-1),
_xlpm.Bx,_xlfn.XLOOKUP(TRUE,(AK25:$AZ25&lt;&gt;""),AK$3:$AZ$3,_xlpm.Fundo,,1),
_xlpm.Cx,_xlfn.XLOOKUP(TRUE,($O25:AI25&lt;&gt;""),$O25:AI25,_xlpm.Fundo,,-1),
_xlpm.Dx,_xlfn.XLOOKUP(TRUE,(AK25:$AZ25&lt;&gt;""),AK25:$AZ25,_xlpm.Fundo,,1),
_xlpm.Xx,AJ$3, _xlpm.Yx,PRODUCT(SUM(_xlpm.Dx,-_xlpm.Cx),1/SUM(_xlpm.Bx,-_xlpm.Ax))*SUM(_xlpm.Xx,-_xlpm.Ax)+_xlpm.Cx,
_xlpm.Ay,_xlfn.XLOOKUP(TRUE,(AJ$4:AJ24&lt;&gt;""),$N$4:$N24,_xlpm.Fundo,,-1),
_xlpm.By,_xlfn.XLOOKUP(TRUE,(AJ26:AJ$47&lt;&gt;""),$N26:$N$47,_xlpm.Fundo,,1),
_xlpm.Cy,_xlfn.XLOOKUP(TRUE,(AJ$4:AJ24&lt;&gt;""),AJ$4:AJ24,_xlpm.Fundo,,-1),
_xlpm.Dy,_xlfn.XLOOKUP(TRUE,(AJ26:AJ$47&lt;&gt;""),AJ26:AJ$47,_xlpm.Fundo,,1),
_xlpm.Xy,$N25, _xlpm.Yy,PRODUCT(SUM(_xlpm.Dy,-_xlpm.Cy),1/SUM(_xlpm.By,-_xlpm.Ay))*SUM(_xlpm.Xy,-_xlpm.Ay)+_xlpm.Cy,
_xlfn.IFS(IFERROR(ISODD(_xlpm.Borda),FALSE),_xlpm.Yy,
       IFERROR(ISEVEN(_xlpm.Borda),     FALSE),_xlpm.Yx,
      TRUE,"")))</f>
        <v>0</v>
      </c>
      <c r="AK73" s="120" t="str" cm="1">
        <f t="array" ref="AK73">IF(AK25&lt;&gt;"",AK25,
_xlfn.LET(_xlpm.Borda,
_xlfn.IFS(
AND(COUNT(_xlfn._xlws.FILTER($F$3:$F$15,$F$3:$F$15=AK$51))&gt;=2,
    _xlfn.MAXIFS($G$3:$G$15,$F$3:$F$15,AK$51)&gt;=$N73, _xlfn.MINIFS($G$3:$G$15,$F$3:$F$15,AK$51)&lt;=$N73),1,
AND(COUNT(_xlfn._xlws.FILTER($G$3:$G$15,$G$3:$G$15=$N73))&gt;=2,
    _xlfn.MAXIFS($F$3:$F$15,$G$3:$G$15,$N73)&gt;=AK$51, _xlfn.MINIFS($F$3:$F$15,$G$3:$G$15,$N73)&lt;=AK$51),2,
OR(COUNT(_xlfn._xlws.FILTER($F$16:$F$23,($F$16:$F$23=AK$51)*($G$16:$G$23=$N73)))=1,
        ISODD(COUNT(_xlfn._xlws.SORT(_xlfn._xlws.FILTER($G$16:$G$23,($F$16:$F$23=AK$51)*($G$16:$G$23&lt;=$N73)))))),3,
OR(COUNT(_xlfn._xlws.FILTER($F$16:$F$23,($F$16:$F$23=AK$51)*($G$16:$G$23=$N73)))=1,
        ISODD(COUNT(_xlfn._xlws.SORT(_xlfn._xlws.FILTER($F$16:$F$23,($G$16:$G$23=$N73)*($F$16:$F$23&lt;=AK$51)))))),4),
_xlpm.Fundo,$L$8,
_xlpm.Ax,_xlfn.XLOOKUP(TRUE,($O25:AJ25&lt;&gt;""),$O$3:AJ$3,_xlpm.Fundo,,-1),
_xlpm.Bx,_xlfn.XLOOKUP(TRUE,(AL25:$AZ25&lt;&gt;""),AL$3:$AZ$3,_xlpm.Fundo,,1),
_xlpm.Cx,_xlfn.XLOOKUP(TRUE,($O25:AJ25&lt;&gt;""),$O25:AJ25,_xlpm.Fundo,,-1),
_xlpm.Dx,_xlfn.XLOOKUP(TRUE,(AL25:$AZ25&lt;&gt;""),AL25:$AZ25,_xlpm.Fundo,,1),
_xlpm.Xx,AK$3, _xlpm.Yx,PRODUCT(SUM(_xlpm.Dx,-_xlpm.Cx),1/SUM(_xlpm.Bx,-_xlpm.Ax))*SUM(_xlpm.Xx,-_xlpm.Ax)+_xlpm.Cx,
_xlpm.Ay,_xlfn.XLOOKUP(TRUE,(AK$4:AK24&lt;&gt;""),$N$4:$N24,_xlpm.Fundo,,-1),
_xlpm.By,_xlfn.XLOOKUP(TRUE,(AK26:AK$47&lt;&gt;""),$N26:$N$47,_xlpm.Fundo,,1),
_xlpm.Cy,_xlfn.XLOOKUP(TRUE,(AK$4:AK24&lt;&gt;""),AK$4:AK24,_xlpm.Fundo,,-1),
_xlpm.Dy,_xlfn.XLOOKUP(TRUE,(AK26:AK$47&lt;&gt;""),AK26:AK$47,_xlpm.Fundo,,1),
_xlpm.Xy,$N25, _xlpm.Yy,PRODUCT(SUM(_xlpm.Dy,-_xlpm.Cy),1/SUM(_xlpm.By,-_xlpm.Ay))*SUM(_xlpm.Xy,-_xlpm.Ay)+_xlpm.Cy,
_xlfn.IFS(IFERROR(ISODD(_xlpm.Borda),FALSE),_xlpm.Yy,
       IFERROR(ISEVEN(_xlpm.Borda),     FALSE),_xlpm.Yx,
      TRUE,"")))</f>
        <v/>
      </c>
      <c r="AL73" s="120" cm="1">
        <f t="array" ref="AL73">IF(AL25&lt;&gt;"",AL25,
_xlfn.LET(_xlpm.Borda,
_xlfn.IFS(
AND(COUNT(_xlfn._xlws.FILTER($F$3:$F$15,$F$3:$F$15=AL$51))&gt;=2,
    _xlfn.MAXIFS($G$3:$G$15,$F$3:$F$15,AL$51)&gt;=$N73, _xlfn.MINIFS($G$3:$G$15,$F$3:$F$15,AL$51)&lt;=$N73),1,
AND(COUNT(_xlfn._xlws.FILTER($G$3:$G$15,$G$3:$G$15=$N73))&gt;=2,
    _xlfn.MAXIFS($F$3:$F$15,$G$3:$G$15,$N73)&gt;=AL$51, _xlfn.MINIFS($F$3:$F$15,$G$3:$G$15,$N73)&lt;=AL$51),2,
OR(COUNT(_xlfn._xlws.FILTER($F$16:$F$23,($F$16:$F$23=AL$51)*($G$16:$G$23=$N73)))=1,
        ISODD(COUNT(_xlfn._xlws.SORT(_xlfn._xlws.FILTER($G$16:$G$23,($F$16:$F$23=AL$51)*($G$16:$G$23&lt;=$N73)))))),3,
OR(COUNT(_xlfn._xlws.FILTER($F$16:$F$23,($F$16:$F$23=AL$51)*($G$16:$G$23=$N73)))=1,
        ISODD(COUNT(_xlfn._xlws.SORT(_xlfn._xlws.FILTER($F$16:$F$23,($G$16:$G$23=$N73)*($F$16:$F$23&lt;=AL$51)))))),4),
_xlpm.Fundo,$L$8,
_xlpm.Ax,_xlfn.XLOOKUP(TRUE,($O25:AK25&lt;&gt;""),$O$3:AK$3,_xlpm.Fundo,,-1),
_xlpm.Bx,_xlfn.XLOOKUP(TRUE,(AM25:$AZ25&lt;&gt;""),AM$3:$AZ$3,_xlpm.Fundo,,1),
_xlpm.Cx,_xlfn.XLOOKUP(TRUE,($O25:AK25&lt;&gt;""),$O25:AK25,_xlpm.Fundo,,-1),
_xlpm.Dx,_xlfn.XLOOKUP(TRUE,(AM25:$AZ25&lt;&gt;""),AM25:$AZ25,_xlpm.Fundo,,1),
_xlpm.Xx,AL$3, _xlpm.Yx,PRODUCT(SUM(_xlpm.Dx,-_xlpm.Cx),1/SUM(_xlpm.Bx,-_xlpm.Ax))*SUM(_xlpm.Xx,-_xlpm.Ax)+_xlpm.Cx,
_xlpm.Ay,_xlfn.XLOOKUP(TRUE,(AL$4:AL24&lt;&gt;""),$N$4:$N24,_xlpm.Fundo,,-1),
_xlpm.By,_xlfn.XLOOKUP(TRUE,(AL26:AL$47&lt;&gt;""),$N26:$N$47,_xlpm.Fundo,,1),
_xlpm.Cy,_xlfn.XLOOKUP(TRUE,(AL$4:AL24&lt;&gt;""),AL$4:AL24,_xlpm.Fundo,,-1),
_xlpm.Dy,_xlfn.XLOOKUP(TRUE,(AL26:AL$47&lt;&gt;""),AL26:AL$47,_xlpm.Fundo,,1),
_xlpm.Xy,$N25, _xlpm.Yy,PRODUCT(SUM(_xlpm.Dy,-_xlpm.Cy),1/SUM(_xlpm.By,-_xlpm.Ay))*SUM(_xlpm.Xy,-_xlpm.Ay)+_xlpm.Cy,
_xlfn.IFS(IFERROR(ISODD(_xlpm.Borda),FALSE),_xlpm.Yy,
       IFERROR(ISEVEN(_xlpm.Borda),     FALSE),_xlpm.Yx,
      TRUE,"")))</f>
        <v>0</v>
      </c>
      <c r="AM73" s="120" cm="1">
        <f t="array" ref="AM73">IF(AM25&lt;&gt;"",AM25,
_xlfn.LET(_xlpm.Borda,
_xlfn.IFS(
AND(COUNT(_xlfn._xlws.FILTER($F$3:$F$15,$F$3:$F$15=AM$51))&gt;=2,
    _xlfn.MAXIFS($G$3:$G$15,$F$3:$F$15,AM$51)&gt;=$N73, _xlfn.MINIFS($G$3:$G$15,$F$3:$F$15,AM$51)&lt;=$N73),1,
AND(COUNT(_xlfn._xlws.FILTER($G$3:$G$15,$G$3:$G$15=$N73))&gt;=2,
    _xlfn.MAXIFS($F$3:$F$15,$G$3:$G$15,$N73)&gt;=AM$51, _xlfn.MINIFS($F$3:$F$15,$G$3:$G$15,$N73)&lt;=AM$51),2,
OR(COUNT(_xlfn._xlws.FILTER($F$16:$F$23,($F$16:$F$23=AM$51)*($G$16:$G$23=$N73)))=1,
        ISODD(COUNT(_xlfn._xlws.SORT(_xlfn._xlws.FILTER($G$16:$G$23,($F$16:$F$23=AM$51)*($G$16:$G$23&lt;=$N73)))))),3,
OR(COUNT(_xlfn._xlws.FILTER($F$16:$F$23,($F$16:$F$23=AM$51)*($G$16:$G$23=$N73)))=1,
        ISODD(COUNT(_xlfn._xlws.SORT(_xlfn._xlws.FILTER($F$16:$F$23,($G$16:$G$23=$N73)*($F$16:$F$23&lt;=AM$51)))))),4),
_xlpm.Fundo,$L$8,
_xlpm.Ax,_xlfn.XLOOKUP(TRUE,($O25:AL25&lt;&gt;""),$O$3:AL$3,_xlpm.Fundo,,-1),
_xlpm.Bx,_xlfn.XLOOKUP(TRUE,(AN25:$AZ25&lt;&gt;""),AN$3:$AZ$3,_xlpm.Fundo,,1),
_xlpm.Cx,_xlfn.XLOOKUP(TRUE,($O25:AL25&lt;&gt;""),$O25:AL25,_xlpm.Fundo,,-1),
_xlpm.Dx,_xlfn.XLOOKUP(TRUE,(AN25:$AZ25&lt;&gt;""),AN25:$AZ25,_xlpm.Fundo,,1),
_xlpm.Xx,AM$3, _xlpm.Yx,PRODUCT(SUM(_xlpm.Dx,-_xlpm.Cx),1/SUM(_xlpm.Bx,-_xlpm.Ax))*SUM(_xlpm.Xx,-_xlpm.Ax)+_xlpm.Cx,
_xlpm.Ay,_xlfn.XLOOKUP(TRUE,(AM$4:AM24&lt;&gt;""),$N$4:$N24,_xlpm.Fundo,,-1),
_xlpm.By,_xlfn.XLOOKUP(TRUE,(AM26:AM$47&lt;&gt;""),$N26:$N$47,_xlpm.Fundo,,1),
_xlpm.Cy,_xlfn.XLOOKUP(TRUE,(AM$4:AM24&lt;&gt;""),AM$4:AM24,_xlpm.Fundo,,-1),
_xlpm.Dy,_xlfn.XLOOKUP(TRUE,(AM26:AM$47&lt;&gt;""),AM26:AM$47,_xlpm.Fundo,,1),
_xlpm.Xy,$N25, _xlpm.Yy,PRODUCT(SUM(_xlpm.Dy,-_xlpm.Cy),1/SUM(_xlpm.By,-_xlpm.Ay))*SUM(_xlpm.Xy,-_xlpm.Ay)+_xlpm.Cy,
_xlfn.IFS(IFERROR(ISODD(_xlpm.Borda),FALSE),_xlpm.Yy,
       IFERROR(ISEVEN(_xlpm.Borda),     FALSE),_xlpm.Yx,
      TRUE,"")))</f>
        <v>-9</v>
      </c>
      <c r="AN73" s="120" t="str" cm="1">
        <f t="array" ref="AN73">IF(AN25&lt;&gt;"",AN25,
_xlfn.LET(_xlpm.Borda,
_xlfn.IFS(
AND(COUNT(_xlfn._xlws.FILTER($F$3:$F$15,$F$3:$F$15=AN$51))&gt;=2,
    _xlfn.MAXIFS($G$3:$G$15,$F$3:$F$15,AN$51)&gt;=$N73, _xlfn.MINIFS($G$3:$G$15,$F$3:$F$15,AN$51)&lt;=$N73),1,
AND(COUNT(_xlfn._xlws.FILTER($G$3:$G$15,$G$3:$G$15=$N73))&gt;=2,
    _xlfn.MAXIFS($F$3:$F$15,$G$3:$G$15,$N73)&gt;=AN$51, _xlfn.MINIFS($F$3:$F$15,$G$3:$G$15,$N73)&lt;=AN$51),2,
OR(COUNT(_xlfn._xlws.FILTER($F$16:$F$23,($F$16:$F$23=AN$51)*($G$16:$G$23=$N73)))=1,
        ISODD(COUNT(_xlfn._xlws.SORT(_xlfn._xlws.FILTER($G$16:$G$23,($F$16:$F$23=AN$51)*($G$16:$G$23&lt;=$N73)))))),3,
OR(COUNT(_xlfn._xlws.FILTER($F$16:$F$23,($F$16:$F$23=AN$51)*($G$16:$G$23=$N73)))=1,
        ISODD(COUNT(_xlfn._xlws.SORT(_xlfn._xlws.FILTER($F$16:$F$23,($G$16:$G$23=$N73)*($F$16:$F$23&lt;=AN$51)))))),4),
_xlpm.Fundo,$L$8,
_xlpm.Ax,_xlfn.XLOOKUP(TRUE,($O25:AM25&lt;&gt;""),$O$3:AM$3,_xlpm.Fundo,,-1),
_xlpm.Bx,_xlfn.XLOOKUP(TRUE,(AO25:$AZ25&lt;&gt;""),AO$3:$AZ$3,_xlpm.Fundo,,1),
_xlpm.Cx,_xlfn.XLOOKUP(TRUE,($O25:AM25&lt;&gt;""),$O25:AM25,_xlpm.Fundo,,-1),
_xlpm.Dx,_xlfn.XLOOKUP(TRUE,(AO25:$AZ25&lt;&gt;""),AO25:$AZ25,_xlpm.Fundo,,1),
_xlpm.Xx,AN$3, _xlpm.Yx,PRODUCT(SUM(_xlpm.Dx,-_xlpm.Cx),1/SUM(_xlpm.Bx,-_xlpm.Ax))*SUM(_xlpm.Xx,-_xlpm.Ax)+_xlpm.Cx,
_xlpm.Ay,_xlfn.XLOOKUP(TRUE,(AN$4:AN24&lt;&gt;""),$N$4:$N24,_xlpm.Fundo,,-1),
_xlpm.By,_xlfn.XLOOKUP(TRUE,(AN26:AN$47&lt;&gt;""),$N26:$N$47,_xlpm.Fundo,,1),
_xlpm.Cy,_xlfn.XLOOKUP(TRUE,(AN$4:AN24&lt;&gt;""),AN$4:AN24,_xlpm.Fundo,,-1),
_xlpm.Dy,_xlfn.XLOOKUP(TRUE,(AN26:AN$47&lt;&gt;""),AN26:AN$47,_xlpm.Fundo,,1),
_xlpm.Xy,$N25, _xlpm.Yy,PRODUCT(SUM(_xlpm.Dy,-_xlpm.Cy),1/SUM(_xlpm.By,-_xlpm.Ay))*SUM(_xlpm.Xy,-_xlpm.Ay)+_xlpm.Cy,
_xlfn.IFS(IFERROR(ISODD(_xlpm.Borda),FALSE),_xlpm.Yy,
       IFERROR(ISEVEN(_xlpm.Borda),     FALSE),_xlpm.Yx,
      TRUE,"")))</f>
        <v/>
      </c>
      <c r="AO73" s="120" t="str" cm="1">
        <f t="array" ref="AO73">IF(AO25&lt;&gt;"",AO25,
_xlfn.LET(_xlpm.Borda,
_xlfn.IFS(
AND(COUNT(_xlfn._xlws.FILTER($F$3:$F$15,$F$3:$F$15=AO$51))&gt;=2,
    _xlfn.MAXIFS($G$3:$G$15,$F$3:$F$15,AO$51)&gt;=$N73, _xlfn.MINIFS($G$3:$G$15,$F$3:$F$15,AO$51)&lt;=$N73),1,
AND(COUNT(_xlfn._xlws.FILTER($G$3:$G$15,$G$3:$G$15=$N73))&gt;=2,
    _xlfn.MAXIFS($F$3:$F$15,$G$3:$G$15,$N73)&gt;=AO$51, _xlfn.MINIFS($F$3:$F$15,$G$3:$G$15,$N73)&lt;=AO$51),2,
OR(COUNT(_xlfn._xlws.FILTER($F$16:$F$23,($F$16:$F$23=AO$51)*($G$16:$G$23=$N73)))=1,
        ISODD(COUNT(_xlfn._xlws.SORT(_xlfn._xlws.FILTER($G$16:$G$23,($F$16:$F$23=AO$51)*($G$16:$G$23&lt;=$N73)))))),3,
OR(COUNT(_xlfn._xlws.FILTER($F$16:$F$23,($F$16:$F$23=AO$51)*($G$16:$G$23=$N73)))=1,
        ISODD(COUNT(_xlfn._xlws.SORT(_xlfn._xlws.FILTER($F$16:$F$23,($G$16:$G$23=$N73)*($F$16:$F$23&lt;=AO$51)))))),4),
_xlpm.Fundo,$L$8,
_xlpm.Ax,_xlfn.XLOOKUP(TRUE,($O25:AN25&lt;&gt;""),$O$3:AN$3,_xlpm.Fundo,,-1),
_xlpm.Bx,_xlfn.XLOOKUP(TRUE,(AP25:$AZ25&lt;&gt;""),AP$3:$AZ$3,_xlpm.Fundo,,1),
_xlpm.Cx,_xlfn.XLOOKUP(TRUE,($O25:AN25&lt;&gt;""),$O25:AN25,_xlpm.Fundo,,-1),
_xlpm.Dx,_xlfn.XLOOKUP(TRUE,(AP25:$AZ25&lt;&gt;""),AP25:$AZ25,_xlpm.Fundo,,1),
_xlpm.Xx,AO$3, _xlpm.Yx,PRODUCT(SUM(_xlpm.Dx,-_xlpm.Cx),1/SUM(_xlpm.Bx,-_xlpm.Ax))*SUM(_xlpm.Xx,-_xlpm.Ax)+_xlpm.Cx,
_xlpm.Ay,_xlfn.XLOOKUP(TRUE,(AO$4:AO24&lt;&gt;""),$N$4:$N24,_xlpm.Fundo,,-1),
_xlpm.By,_xlfn.XLOOKUP(TRUE,(AO26:AO$47&lt;&gt;""),$N26:$N$47,_xlpm.Fundo,,1),
_xlpm.Cy,_xlfn.XLOOKUP(TRUE,(AO$4:AO24&lt;&gt;""),AO$4:AO24,_xlpm.Fundo,,-1),
_xlpm.Dy,_xlfn.XLOOKUP(TRUE,(AO26:AO$47&lt;&gt;""),AO26:AO$47,_xlpm.Fundo,,1),
_xlpm.Xy,$N25, _xlpm.Yy,PRODUCT(SUM(_xlpm.Dy,-_xlpm.Cy),1/SUM(_xlpm.By,-_xlpm.Ay))*SUM(_xlpm.Xy,-_xlpm.Ay)+_xlpm.Cy,
_xlfn.IFS(IFERROR(ISODD(_xlpm.Borda),FALSE),_xlpm.Yy,
       IFERROR(ISEVEN(_xlpm.Borda),     FALSE),_xlpm.Yx,
      TRUE,"")))</f>
        <v/>
      </c>
      <c r="AP73" s="120" cm="1">
        <f t="array" ref="AP73">IF(AP25&lt;&gt;"",AP25,
_xlfn.LET(_xlpm.Borda,
_xlfn.IFS(
AND(COUNT(_xlfn._xlws.FILTER($F$3:$F$15,$F$3:$F$15=AP$51))&gt;=2,
    _xlfn.MAXIFS($G$3:$G$15,$F$3:$F$15,AP$51)&gt;=$N73, _xlfn.MINIFS($G$3:$G$15,$F$3:$F$15,AP$51)&lt;=$N73),1,
AND(COUNT(_xlfn._xlws.FILTER($G$3:$G$15,$G$3:$G$15=$N73))&gt;=2,
    _xlfn.MAXIFS($F$3:$F$15,$G$3:$G$15,$N73)&gt;=AP$51, _xlfn.MINIFS($F$3:$F$15,$G$3:$G$15,$N73)&lt;=AP$51),2,
OR(COUNT(_xlfn._xlws.FILTER($F$16:$F$23,($F$16:$F$23=AP$51)*($G$16:$G$23=$N73)))=1,
        ISODD(COUNT(_xlfn._xlws.SORT(_xlfn._xlws.FILTER($G$16:$G$23,($F$16:$F$23=AP$51)*($G$16:$G$23&lt;=$N73)))))),3,
OR(COUNT(_xlfn._xlws.FILTER($F$16:$F$23,($F$16:$F$23=AP$51)*($G$16:$G$23=$N73)))=1,
        ISODD(COUNT(_xlfn._xlws.SORT(_xlfn._xlws.FILTER($F$16:$F$23,($G$16:$G$23=$N73)*($F$16:$F$23&lt;=AP$51)))))),4),
_xlpm.Fundo,$L$8,
_xlpm.Ax,_xlfn.XLOOKUP(TRUE,($O25:AO25&lt;&gt;""),$O$3:AO$3,_xlpm.Fundo,,-1),
_xlpm.Bx,_xlfn.XLOOKUP(TRUE,(AQ25:$AZ25&lt;&gt;""),AQ$3:$AZ$3,_xlpm.Fundo,,1),
_xlpm.Cx,_xlfn.XLOOKUP(TRUE,($O25:AO25&lt;&gt;""),$O25:AO25,_xlpm.Fundo,,-1),
_xlpm.Dx,_xlfn.XLOOKUP(TRUE,(AQ25:$AZ25&lt;&gt;""),AQ25:$AZ25,_xlpm.Fundo,,1),
_xlpm.Xx,AP$3, _xlpm.Yx,PRODUCT(SUM(_xlpm.Dx,-_xlpm.Cx),1/SUM(_xlpm.Bx,-_xlpm.Ax))*SUM(_xlpm.Xx,-_xlpm.Ax)+_xlpm.Cx,
_xlpm.Ay,_xlfn.XLOOKUP(TRUE,(AP$4:AP24&lt;&gt;""),$N$4:$N24,_xlpm.Fundo,,-1),
_xlpm.By,_xlfn.XLOOKUP(TRUE,(AP26:AP$47&lt;&gt;""),$N26:$N$47,_xlpm.Fundo,,1),
_xlpm.Cy,_xlfn.XLOOKUP(TRUE,(AP$4:AP24&lt;&gt;""),AP$4:AP24,_xlpm.Fundo,,-1),
_xlpm.Dy,_xlfn.XLOOKUP(TRUE,(AP26:AP$47&lt;&gt;""),AP26:AP$47,_xlpm.Fundo,,1),
_xlpm.Xy,$N25, _xlpm.Yy,PRODUCT(SUM(_xlpm.Dy,-_xlpm.Cy),1/SUM(_xlpm.By,-_xlpm.Ay))*SUM(_xlpm.Xy,-_xlpm.Ay)+_xlpm.Cy,
_xlfn.IFS(IFERROR(ISODD(_xlpm.Borda),FALSE),_xlpm.Yy,
       IFERROR(ISEVEN(_xlpm.Borda),     FALSE),_xlpm.Yx,
      TRUE,"")))</f>
        <v>-9</v>
      </c>
      <c r="AQ73" s="120" t="str" cm="1">
        <f t="array" ref="AQ73">IF(AQ25&lt;&gt;"",AQ25,
_xlfn.LET(_xlpm.Borda,
_xlfn.IFS(
AND(COUNT(_xlfn._xlws.FILTER($F$3:$F$15,$F$3:$F$15=AQ$51))&gt;=2,
    _xlfn.MAXIFS($G$3:$G$15,$F$3:$F$15,AQ$51)&gt;=$N73, _xlfn.MINIFS($G$3:$G$15,$F$3:$F$15,AQ$51)&lt;=$N73),1,
AND(COUNT(_xlfn._xlws.FILTER($G$3:$G$15,$G$3:$G$15=$N73))&gt;=2,
    _xlfn.MAXIFS($F$3:$F$15,$G$3:$G$15,$N73)&gt;=AQ$51, _xlfn.MINIFS($F$3:$F$15,$G$3:$G$15,$N73)&lt;=AQ$51),2,
OR(COUNT(_xlfn._xlws.FILTER($F$16:$F$23,($F$16:$F$23=AQ$51)*($G$16:$G$23=$N73)))=1,
        ISODD(COUNT(_xlfn._xlws.SORT(_xlfn._xlws.FILTER($G$16:$G$23,($F$16:$F$23=AQ$51)*($G$16:$G$23&lt;=$N73)))))),3,
OR(COUNT(_xlfn._xlws.FILTER($F$16:$F$23,($F$16:$F$23=AQ$51)*($G$16:$G$23=$N73)))=1,
        ISODD(COUNT(_xlfn._xlws.SORT(_xlfn._xlws.FILTER($F$16:$F$23,($G$16:$G$23=$N73)*($F$16:$F$23&lt;=AQ$51)))))),4),
_xlpm.Fundo,$L$8,
_xlpm.Ax,_xlfn.XLOOKUP(TRUE,($O25:AP25&lt;&gt;""),$O$3:AP$3,_xlpm.Fundo,,-1),
_xlpm.Bx,_xlfn.XLOOKUP(TRUE,(AR25:$AZ25&lt;&gt;""),AR$3:$AZ$3,_xlpm.Fundo,,1),
_xlpm.Cx,_xlfn.XLOOKUP(TRUE,($O25:AP25&lt;&gt;""),$O25:AP25,_xlpm.Fundo,,-1),
_xlpm.Dx,_xlfn.XLOOKUP(TRUE,(AR25:$AZ25&lt;&gt;""),AR25:$AZ25,_xlpm.Fundo,,1),
_xlpm.Xx,AQ$3, _xlpm.Yx,PRODUCT(SUM(_xlpm.Dx,-_xlpm.Cx),1/SUM(_xlpm.Bx,-_xlpm.Ax))*SUM(_xlpm.Xx,-_xlpm.Ax)+_xlpm.Cx,
_xlpm.Ay,_xlfn.XLOOKUP(TRUE,(AQ$4:AQ24&lt;&gt;""),$N$4:$N24,_xlpm.Fundo,,-1),
_xlpm.By,_xlfn.XLOOKUP(TRUE,(AQ26:AQ$47&lt;&gt;""),$N26:$N$47,_xlpm.Fundo,,1),
_xlpm.Cy,_xlfn.XLOOKUP(TRUE,(AQ$4:AQ24&lt;&gt;""),AQ$4:AQ24,_xlpm.Fundo,,-1),
_xlpm.Dy,_xlfn.XLOOKUP(TRUE,(AQ26:AQ$47&lt;&gt;""),AQ26:AQ$47,_xlpm.Fundo,,1),
_xlpm.Xy,$N25, _xlpm.Yy,PRODUCT(SUM(_xlpm.Dy,-_xlpm.Cy),1/SUM(_xlpm.By,-_xlpm.Ay))*SUM(_xlpm.Xy,-_xlpm.Ay)+_xlpm.Cy,
_xlfn.IFS(IFERROR(ISODD(_xlpm.Borda),FALSE),_xlpm.Yy,
       IFERROR(ISEVEN(_xlpm.Borda),     FALSE),_xlpm.Yx,
      TRUE,"")))</f>
        <v/>
      </c>
      <c r="AR73" s="120" cm="1">
        <f t="array" ref="AR73">IF(AR25&lt;&gt;"",AR25,
_xlfn.LET(_xlpm.Borda,
_xlfn.IFS(
AND(COUNT(_xlfn._xlws.FILTER($F$3:$F$15,$F$3:$F$15=AR$51))&gt;=2,
    _xlfn.MAXIFS($G$3:$G$15,$F$3:$F$15,AR$51)&gt;=$N73, _xlfn.MINIFS($G$3:$G$15,$F$3:$F$15,AR$51)&lt;=$N73),1,
AND(COUNT(_xlfn._xlws.FILTER($G$3:$G$15,$G$3:$G$15=$N73))&gt;=2,
    _xlfn.MAXIFS($F$3:$F$15,$G$3:$G$15,$N73)&gt;=AR$51, _xlfn.MINIFS($F$3:$F$15,$G$3:$G$15,$N73)&lt;=AR$51),2,
OR(COUNT(_xlfn._xlws.FILTER($F$16:$F$23,($F$16:$F$23=AR$51)*($G$16:$G$23=$N73)))=1,
        ISODD(COUNT(_xlfn._xlws.SORT(_xlfn._xlws.FILTER($G$16:$G$23,($F$16:$F$23=AR$51)*($G$16:$G$23&lt;=$N73)))))),3,
OR(COUNT(_xlfn._xlws.FILTER($F$16:$F$23,($F$16:$F$23=AR$51)*($G$16:$G$23=$N73)))=1,
        ISODD(COUNT(_xlfn._xlws.SORT(_xlfn._xlws.FILTER($F$16:$F$23,($G$16:$G$23=$N73)*($F$16:$F$23&lt;=AR$51)))))),4),
_xlpm.Fundo,$L$8,
_xlpm.Ax,_xlfn.XLOOKUP(TRUE,($O25:AQ25&lt;&gt;""),$O$3:AQ$3,_xlpm.Fundo,,-1),
_xlpm.Bx,_xlfn.XLOOKUP(TRUE,(AS25:$AZ25&lt;&gt;""),AS$3:$AZ$3,_xlpm.Fundo,,1),
_xlpm.Cx,_xlfn.XLOOKUP(TRUE,($O25:AQ25&lt;&gt;""),$O25:AQ25,_xlpm.Fundo,,-1),
_xlpm.Dx,_xlfn.XLOOKUP(TRUE,(AS25:$AZ25&lt;&gt;""),AS25:$AZ25,_xlpm.Fundo,,1),
_xlpm.Xx,AR$3, _xlpm.Yx,PRODUCT(SUM(_xlpm.Dx,-_xlpm.Cx),1/SUM(_xlpm.Bx,-_xlpm.Ax))*SUM(_xlpm.Xx,-_xlpm.Ax)+_xlpm.Cx,
_xlpm.Ay,_xlfn.XLOOKUP(TRUE,(AR$4:AR24&lt;&gt;""),$N$4:$N24,_xlpm.Fundo,,-1),
_xlpm.By,_xlfn.XLOOKUP(TRUE,(AR26:AR$47&lt;&gt;""),$N26:$N$47,_xlpm.Fundo,,1),
_xlpm.Cy,_xlfn.XLOOKUP(TRUE,(AR$4:AR24&lt;&gt;""),AR$4:AR24,_xlpm.Fundo,,-1),
_xlpm.Dy,_xlfn.XLOOKUP(TRUE,(AR26:AR$47&lt;&gt;""),AR26:AR$47,_xlpm.Fundo,,1),
_xlpm.Xy,$N25, _xlpm.Yy,PRODUCT(SUM(_xlpm.Dy,-_xlpm.Cy),1/SUM(_xlpm.By,-_xlpm.Ay))*SUM(_xlpm.Xy,-_xlpm.Ay)+_xlpm.Cy,
_xlfn.IFS(IFERROR(ISODD(_xlpm.Borda),FALSE),_xlpm.Yy,
       IFERROR(ISEVEN(_xlpm.Borda),     FALSE),_xlpm.Yx,
      TRUE,"")))</f>
        <v>-9</v>
      </c>
      <c r="AS73" s="120" cm="1">
        <f t="array" ref="AS73">IF(AS25&lt;&gt;"",AS25,
_xlfn.LET(_xlpm.Borda,
_xlfn.IFS(
AND(COUNT(_xlfn._xlws.FILTER($F$3:$F$15,$F$3:$F$15=AS$51))&gt;=2,
    _xlfn.MAXIFS($G$3:$G$15,$F$3:$F$15,AS$51)&gt;=$N73, _xlfn.MINIFS($G$3:$G$15,$F$3:$F$15,AS$51)&lt;=$N73),1,
AND(COUNT(_xlfn._xlws.FILTER($G$3:$G$15,$G$3:$G$15=$N73))&gt;=2,
    _xlfn.MAXIFS($F$3:$F$15,$G$3:$G$15,$N73)&gt;=AS$51, _xlfn.MINIFS($F$3:$F$15,$G$3:$G$15,$N73)&lt;=AS$51),2,
OR(COUNT(_xlfn._xlws.FILTER($F$16:$F$23,($F$16:$F$23=AS$51)*($G$16:$G$23=$N73)))=1,
        ISODD(COUNT(_xlfn._xlws.SORT(_xlfn._xlws.FILTER($G$16:$G$23,($F$16:$F$23=AS$51)*($G$16:$G$23&lt;=$N73)))))),3,
OR(COUNT(_xlfn._xlws.FILTER($F$16:$F$23,($F$16:$F$23=AS$51)*($G$16:$G$23=$N73)))=1,
        ISODD(COUNT(_xlfn._xlws.SORT(_xlfn._xlws.FILTER($F$16:$F$23,($G$16:$G$23=$N73)*($F$16:$F$23&lt;=AS$51)))))),4),
_xlpm.Fundo,$L$8,
_xlpm.Ax,_xlfn.XLOOKUP(TRUE,($O25:AR25&lt;&gt;""),$O$3:AR$3,_xlpm.Fundo,,-1),
_xlpm.Bx,_xlfn.XLOOKUP(TRUE,(AT25:$AZ25&lt;&gt;""),AT$3:$AZ$3,_xlpm.Fundo,,1),
_xlpm.Cx,_xlfn.XLOOKUP(TRUE,($O25:AR25&lt;&gt;""),$O25:AR25,_xlpm.Fundo,,-1),
_xlpm.Dx,_xlfn.XLOOKUP(TRUE,(AT25:$AZ25&lt;&gt;""),AT25:$AZ25,_xlpm.Fundo,,1),
_xlpm.Xx,AS$3, _xlpm.Yx,PRODUCT(SUM(_xlpm.Dx,-_xlpm.Cx),1/SUM(_xlpm.Bx,-_xlpm.Ax))*SUM(_xlpm.Xx,-_xlpm.Ax)+_xlpm.Cx,
_xlpm.Ay,_xlfn.XLOOKUP(TRUE,(AS$4:AS24&lt;&gt;""),$N$4:$N24,_xlpm.Fundo,,-1),
_xlpm.By,_xlfn.XLOOKUP(TRUE,(AS26:AS$47&lt;&gt;""),$N26:$N$47,_xlpm.Fundo,,1),
_xlpm.Cy,_xlfn.XLOOKUP(TRUE,(AS$4:AS24&lt;&gt;""),AS$4:AS24,_xlpm.Fundo,,-1),
_xlpm.Dy,_xlfn.XLOOKUP(TRUE,(AS26:AS$47&lt;&gt;""),AS26:AS$47,_xlpm.Fundo,,1),
_xlpm.Xy,$N25, _xlpm.Yy,PRODUCT(SUM(_xlpm.Dy,-_xlpm.Cy),1/SUM(_xlpm.By,-_xlpm.Ay))*SUM(_xlpm.Xy,-_xlpm.Ay)+_xlpm.Cy,
_xlfn.IFS(IFERROR(ISODD(_xlpm.Borda),FALSE),_xlpm.Yy,
       IFERROR(ISEVEN(_xlpm.Borda),     FALSE),_xlpm.Yx,
      TRUE,"")))</f>
        <v>-9</v>
      </c>
      <c r="AT73" s="120" cm="1">
        <f t="array" ref="AT73">IF(AT25&lt;&gt;"",AT25,
_xlfn.LET(_xlpm.Borda,
_xlfn.IFS(
AND(COUNT(_xlfn._xlws.FILTER($F$3:$F$15,$F$3:$F$15=AT$51))&gt;=2,
    _xlfn.MAXIFS($G$3:$G$15,$F$3:$F$15,AT$51)&gt;=$N73, _xlfn.MINIFS($G$3:$G$15,$F$3:$F$15,AT$51)&lt;=$N73),1,
AND(COUNT(_xlfn._xlws.FILTER($G$3:$G$15,$G$3:$G$15=$N73))&gt;=2,
    _xlfn.MAXIFS($F$3:$F$15,$G$3:$G$15,$N73)&gt;=AT$51, _xlfn.MINIFS($F$3:$F$15,$G$3:$G$15,$N73)&lt;=AT$51),2,
OR(COUNT(_xlfn._xlws.FILTER($F$16:$F$23,($F$16:$F$23=AT$51)*($G$16:$G$23=$N73)))=1,
        ISODD(COUNT(_xlfn._xlws.SORT(_xlfn._xlws.FILTER($G$16:$G$23,($F$16:$F$23=AT$51)*($G$16:$G$23&lt;=$N73)))))),3,
OR(COUNT(_xlfn._xlws.FILTER($F$16:$F$23,($F$16:$F$23=AT$51)*($G$16:$G$23=$N73)))=1,
        ISODD(COUNT(_xlfn._xlws.SORT(_xlfn._xlws.FILTER($F$16:$F$23,($G$16:$G$23=$N73)*($F$16:$F$23&lt;=AT$51)))))),4),
_xlpm.Fundo,$L$8,
_xlpm.Ax,_xlfn.XLOOKUP(TRUE,($O25:AS25&lt;&gt;""),$O$3:AS$3,_xlpm.Fundo,,-1),
_xlpm.Bx,_xlfn.XLOOKUP(TRUE,(AZ25:$AZ25&lt;&gt;""),AZ$3:$AZ$3,_xlpm.Fundo,,1),
_xlpm.Cx,_xlfn.XLOOKUP(TRUE,($O25:AS25&lt;&gt;""),$O25:AS25,_xlpm.Fundo,,-1),
_xlpm.Dx,_xlfn.XLOOKUP(TRUE,(AZ25:$AZ25&lt;&gt;""),AZ25:$AZ25,_xlpm.Fundo,,1),
_xlpm.Xx,AT$3, _xlpm.Yx,PRODUCT(SUM(_xlpm.Dx,-_xlpm.Cx),1/SUM(_xlpm.Bx,-_xlpm.Ax))*SUM(_xlpm.Xx,-_xlpm.Ax)+_xlpm.Cx,
_xlpm.Ay,_xlfn.XLOOKUP(TRUE,(AT$4:AT24&lt;&gt;""),$N$4:$N24,_xlpm.Fundo,,-1),
_xlpm.By,_xlfn.XLOOKUP(TRUE,(AT26:AT$47&lt;&gt;""),$N26:$N$47,_xlpm.Fundo,,1),
_xlpm.Cy,_xlfn.XLOOKUP(TRUE,(AT$4:AT24&lt;&gt;""),AT$4:AT24,_xlpm.Fundo,,-1),
_xlpm.Dy,_xlfn.XLOOKUP(TRUE,(AT26:AT$47&lt;&gt;""),AT26:AT$47,_xlpm.Fundo,,1),
_xlpm.Xy,$N25, _xlpm.Yy,PRODUCT(SUM(_xlpm.Dy,-_xlpm.Cy),1/SUM(_xlpm.By,-_xlpm.Ay))*SUM(_xlpm.Xy,-_xlpm.Ay)+_xlpm.Cy,
_xlfn.IFS(IFERROR(ISODD(_xlpm.Borda),FALSE),_xlpm.Yy,
       IFERROR(ISEVEN(_xlpm.Borda),     FALSE),_xlpm.Yx,
      TRUE,"")))</f>
        <v>-9</v>
      </c>
      <c r="AU73" s="120" cm="1">
        <f t="array" ref="AU73">IF(AU25&lt;&gt;"",AU25,
_xlfn.LET(_xlpm.Borda,
_xlfn.IFS(
AND(COUNT(_xlfn._xlws.FILTER($F$3:$F$15,$F$3:$F$15=AU$51))&gt;=2,
    _xlfn.MAXIFS($G$3:$G$15,$F$3:$F$15,AU$51)&gt;=$N73, _xlfn.MINIFS($G$3:$G$15,$F$3:$F$15,AU$51)&lt;=$N73),1,
AND(COUNT(_xlfn._xlws.FILTER($G$3:$G$15,$G$3:$G$15=$N73))&gt;=2,
    _xlfn.MAXIFS($F$3:$F$15,$G$3:$G$15,$N73)&gt;=AU$51, _xlfn.MINIFS($F$3:$F$15,$G$3:$G$15,$N73)&lt;=AU$51),2,
OR(COUNT(_xlfn._xlws.FILTER($F$16:$F$23,($F$16:$F$23=AU$51)*($G$16:$G$23=$N73)))=1,
        ISODD(COUNT(_xlfn._xlws.SORT(_xlfn._xlws.FILTER($G$16:$G$23,($F$16:$F$23=AU$51)*($G$16:$G$23&lt;=$N73)))))),3,
OR(COUNT(_xlfn._xlws.FILTER($F$16:$F$23,($F$16:$F$23=AU$51)*($G$16:$G$23=$N73)))=1,
        ISODD(COUNT(_xlfn._xlws.SORT(_xlfn._xlws.FILTER($F$16:$F$23,($G$16:$G$23=$N73)*($F$16:$F$23&lt;=AU$51)))))),4),
_xlpm.Fundo,$L$8,
_xlpm.Ax,_xlfn.XLOOKUP(TRUE,($O25:AT25&lt;&gt;""),$O$3:AT$3,_xlpm.Fundo,,-1),
_xlpm.Bx,_xlfn.XLOOKUP(TRUE,($AZ25:BA25&lt;&gt;""),$AZ$3:BA$3,_xlpm.Fundo,,1),
_xlpm.Cx,_xlfn.XLOOKUP(TRUE,($O25:AT25&lt;&gt;""),$O25:AT25,_xlpm.Fundo,,-1),
_xlpm.Dx,_xlfn.XLOOKUP(TRUE,($AZ25:BA25&lt;&gt;""),$AZ25:BA25,_xlpm.Fundo,,1),
_xlpm.Xx,AU$3, _xlpm.Yx,PRODUCT(SUM(_xlpm.Dx,-_xlpm.Cx),1/SUM(_xlpm.Bx,-_xlpm.Ax))*SUM(_xlpm.Xx,-_xlpm.Ax)+_xlpm.Cx,
_xlpm.Ay,_xlfn.XLOOKUP(TRUE,(AU$4:AU24&lt;&gt;""),$N$4:$N24,_xlpm.Fundo,,-1),
_xlpm.By,_xlfn.XLOOKUP(TRUE,(AU26:AU$47&lt;&gt;""),$N26:$N$47,_xlpm.Fundo,,1),
_xlpm.Cy,_xlfn.XLOOKUP(TRUE,(AU$4:AU24&lt;&gt;""),AU$4:AU24,_xlpm.Fundo,,-1),
_xlpm.Dy,_xlfn.XLOOKUP(TRUE,(AU26:AU$47&lt;&gt;""),AU26:AU$47,_xlpm.Fundo,,1),
_xlpm.Xy,$N25, _xlpm.Yy,PRODUCT(SUM(_xlpm.Dy,-_xlpm.Cy),1/SUM(_xlpm.By,-_xlpm.Ay))*SUM(_xlpm.Xy,-_xlpm.Ay)+_xlpm.Cy,
_xlfn.IFS(IFERROR(ISODD(_xlpm.Borda),FALSE),_xlpm.Yy,
       IFERROR(ISEVEN(_xlpm.Borda),     FALSE),_xlpm.Yx,
      TRUE,"")))</f>
        <v>0</v>
      </c>
      <c r="AV73" s="120" cm="1">
        <f t="array" ref="AV73">IF(AV25&lt;&gt;"",AV25,
_xlfn.LET(_xlpm.Borda,
_xlfn.IFS(
AND(COUNT(_xlfn._xlws.FILTER($F$3:$F$15,$F$3:$F$15=AV$51))&gt;=2,
    _xlfn.MAXIFS($G$3:$G$15,$F$3:$F$15,AV$51)&gt;=$N73, _xlfn.MINIFS($G$3:$G$15,$F$3:$F$15,AV$51)&lt;=$N73),1,
AND(COUNT(_xlfn._xlws.FILTER($G$3:$G$15,$G$3:$G$15=$N73))&gt;=2,
    _xlfn.MAXIFS($F$3:$F$15,$G$3:$G$15,$N73)&gt;=AV$51, _xlfn.MINIFS($F$3:$F$15,$G$3:$G$15,$N73)&lt;=AV$51),2,
OR(COUNT(_xlfn._xlws.FILTER($F$16:$F$23,($F$16:$F$23=AV$51)*($G$16:$G$23=$N73)))=1,
        ISODD(COUNT(_xlfn._xlws.SORT(_xlfn._xlws.FILTER($G$16:$G$23,($F$16:$F$23=AV$51)*($G$16:$G$23&lt;=$N73)))))),3,
OR(COUNT(_xlfn._xlws.FILTER($F$16:$F$23,($F$16:$F$23=AV$51)*($G$16:$G$23=$N73)))=1,
        ISODD(COUNT(_xlfn._xlws.SORT(_xlfn._xlws.FILTER($F$16:$F$23,($G$16:$G$23=$N73)*($F$16:$F$23&lt;=AV$51)))))),4),
_xlpm.Fundo,$L$8,
_xlpm.Ax,_xlfn.XLOOKUP(TRUE,($O25:AU25&lt;&gt;""),$O$3:AU$3,_xlpm.Fundo,,-1),
_xlpm.Bx,_xlfn.XLOOKUP(TRUE,($AZ25:BB25&lt;&gt;""),$AZ$3:BB$3,_xlpm.Fundo,,1),
_xlpm.Cx,_xlfn.XLOOKUP(TRUE,($O25:AU25&lt;&gt;""),$O25:AU25,_xlpm.Fundo,,-1),
_xlpm.Dx,_xlfn.XLOOKUP(TRUE,($AZ25:BB25&lt;&gt;""),$AZ25:BB25,_xlpm.Fundo,,1),
_xlpm.Xx,AV$3, _xlpm.Yx,PRODUCT(SUM(_xlpm.Dx,-_xlpm.Cx),1/SUM(_xlpm.Bx,-_xlpm.Ax))*SUM(_xlpm.Xx,-_xlpm.Ax)+_xlpm.Cx,
_xlpm.Ay,_xlfn.XLOOKUP(TRUE,(AV$4:AV24&lt;&gt;""),$N$4:$N24,_xlpm.Fundo,,-1),
_xlpm.By,_xlfn.XLOOKUP(TRUE,(AV26:AV$47&lt;&gt;""),$N26:$N$47,_xlpm.Fundo,,1),
_xlpm.Cy,_xlfn.XLOOKUP(TRUE,(AV$4:AV24&lt;&gt;""),AV$4:AV24,_xlpm.Fundo,,-1),
_xlpm.Dy,_xlfn.XLOOKUP(TRUE,(AV26:AV$47&lt;&gt;""),AV26:AV$47,_xlpm.Fundo,,1),
_xlpm.Xy,$N25, _xlpm.Yy,PRODUCT(SUM(_xlpm.Dy,-_xlpm.Cy),1/SUM(_xlpm.By,-_xlpm.Ay))*SUM(_xlpm.Xy,-_xlpm.Ay)+_xlpm.Cy,
_xlfn.IFS(IFERROR(ISODD(_xlpm.Borda),FALSE),_xlpm.Yy,
       IFERROR(ISEVEN(_xlpm.Borda),     FALSE),_xlpm.Yx,
      TRUE,"")))</f>
        <v>-9</v>
      </c>
      <c r="AW73" s="120" cm="1">
        <f t="array" ref="AW73">IF(AW25&lt;&gt;"",AW25,
_xlfn.LET(_xlpm.Borda,
_xlfn.IFS(
AND(COUNT(_xlfn._xlws.FILTER($F$3:$F$15,$F$3:$F$15=AW$51))&gt;=2,
    _xlfn.MAXIFS($G$3:$G$15,$F$3:$F$15,AW$51)&gt;=$N73, _xlfn.MINIFS($G$3:$G$15,$F$3:$F$15,AW$51)&lt;=$N73),1,
AND(COUNT(_xlfn._xlws.FILTER($G$3:$G$15,$G$3:$G$15=$N73))&gt;=2,
    _xlfn.MAXIFS($F$3:$F$15,$G$3:$G$15,$N73)&gt;=AW$51, _xlfn.MINIFS($F$3:$F$15,$G$3:$G$15,$N73)&lt;=AW$51),2,
OR(COUNT(_xlfn._xlws.FILTER($F$16:$F$23,($F$16:$F$23=AW$51)*($G$16:$G$23=$N73)))=1,
        ISODD(COUNT(_xlfn._xlws.SORT(_xlfn._xlws.FILTER($G$16:$G$23,($F$16:$F$23=AW$51)*($G$16:$G$23&lt;=$N73)))))),3,
OR(COUNT(_xlfn._xlws.FILTER($F$16:$F$23,($F$16:$F$23=AW$51)*($G$16:$G$23=$N73)))=1,
        ISODD(COUNT(_xlfn._xlws.SORT(_xlfn._xlws.FILTER($F$16:$F$23,($G$16:$G$23=$N73)*($F$16:$F$23&lt;=AW$51)))))),4),
_xlpm.Fundo,$L$8,
_xlpm.Ax,_xlfn.XLOOKUP(TRUE,($O25:AV25&lt;&gt;""),$O$3:AV$3,_xlpm.Fundo,,-1),
_xlpm.Bx,_xlfn.XLOOKUP(TRUE,($AZ25:BC25&lt;&gt;""),$AZ$3:BC$3,_xlpm.Fundo,,1),
_xlpm.Cx,_xlfn.XLOOKUP(TRUE,($O25:AV25&lt;&gt;""),$O25:AV25,_xlpm.Fundo,,-1),
_xlpm.Dx,_xlfn.XLOOKUP(TRUE,($AZ25:BC25&lt;&gt;""),$AZ25:BC25,_xlpm.Fundo,,1),
_xlpm.Xx,AW$3, _xlpm.Yx,PRODUCT(SUM(_xlpm.Dx,-_xlpm.Cx),1/SUM(_xlpm.Bx,-_xlpm.Ax))*SUM(_xlpm.Xx,-_xlpm.Ax)+_xlpm.Cx,
_xlpm.Ay,_xlfn.XLOOKUP(TRUE,(AW$4:AW24&lt;&gt;""),$N$4:$N24,_xlpm.Fundo,,-1),
_xlpm.By,_xlfn.XLOOKUP(TRUE,(AW26:AW$47&lt;&gt;""),$N26:$N$47,_xlpm.Fundo,,1),
_xlpm.Cy,_xlfn.XLOOKUP(TRUE,(AW$4:AW24&lt;&gt;""),AW$4:AW24,_xlpm.Fundo,,-1),
_xlpm.Dy,_xlfn.XLOOKUP(TRUE,(AW26:AW$47&lt;&gt;""),AW26:AW$47,_xlpm.Fundo,,1),
_xlpm.Xy,$N25, _xlpm.Yy,PRODUCT(SUM(_xlpm.Dy,-_xlpm.Cy),1/SUM(_xlpm.By,-_xlpm.Ay))*SUM(_xlpm.Xy,-_xlpm.Ay)+_xlpm.Cy,
_xlfn.IFS(IFERROR(ISODD(_xlpm.Borda),FALSE),_xlpm.Yy,
       IFERROR(ISEVEN(_xlpm.Borda),     FALSE),_xlpm.Yx,
      TRUE,"")))</f>
        <v>-9</v>
      </c>
      <c r="AX73" s="98"/>
      <c r="AY73" s="98"/>
      <c r="AZ73" s="77"/>
      <c r="BA73" s="77"/>
      <c r="BB73" s="77"/>
      <c r="BC73" s="77"/>
      <c r="BD73" s="77"/>
      <c r="BE73" s="77"/>
      <c r="BF73" s="77"/>
      <c r="BG73" s="77"/>
      <c r="BH73" s="77"/>
    </row>
    <row r="74" spans="2:60" ht="20.100000000000001" customHeight="1" x14ac:dyDescent="0.3">
      <c r="B74" s="88" t="s">
        <v>537</v>
      </c>
      <c r="C74" s="17">
        <f t="shared" si="1"/>
        <v>42.9754</v>
      </c>
      <c r="D74" s="18">
        <f t="shared" si="1"/>
        <v>119.9509</v>
      </c>
      <c r="E74" s="64">
        <f t="shared" si="1"/>
        <v>-9</v>
      </c>
      <c r="F74" s="17">
        <f t="shared" si="7"/>
        <v>-0.05</v>
      </c>
      <c r="G74" s="18">
        <f t="shared" si="8"/>
        <v>14.9</v>
      </c>
      <c r="H74" s="19">
        <f t="shared" si="9"/>
        <v>-9</v>
      </c>
      <c r="I74" s="8" t="str" cm="1">
        <f t="array" ref="I74">_xlfn.CONCAT(ROUND(F74:H74,2)&amp;", ")</f>
        <v xml:space="preserve">-0.05, 14.9, -9, </v>
      </c>
      <c r="J74" s="8"/>
      <c r="L74"/>
      <c r="N74" s="31">
        <v>6.9</v>
      </c>
      <c r="O74" s="15"/>
      <c r="P74" s="120" cm="1">
        <f t="array" ref="P74">IF(P26&lt;&gt;"",P26,
_xlfn.LET(_xlpm.Borda,
_xlfn.IFS(
AND(COUNT(_xlfn._xlws.FILTER($F$3:$F$15,$F$3:$F$15=P$51))&gt;=2,
    _xlfn.MAXIFS($G$3:$G$15,$F$3:$F$15,P$51)&gt;=$N74, _xlfn.MINIFS($G$3:$G$15,$F$3:$F$15,P$51)&lt;=$N74),1,
AND(COUNT(_xlfn._xlws.FILTER($G$3:$G$15,$G$3:$G$15=$N74))&gt;=2,
    _xlfn.MAXIFS($F$3:$F$15,$G$3:$G$15,$N74)&gt;=P$51, _xlfn.MINIFS($F$3:$F$15,$G$3:$G$15,$N74)&lt;=P$51),2,
OR(COUNT(_xlfn._xlws.FILTER($F$16:$F$23,($F$16:$F$23=P$51)*($G$16:$G$23=$N74)))=1,
        ISODD(COUNT(_xlfn._xlws.SORT(_xlfn._xlws.FILTER($G$16:$G$23,($F$16:$F$23=P$51)*($G$16:$G$23&lt;=$N74)))))),3,
OR(COUNT(_xlfn._xlws.FILTER($F$16:$F$23,($F$16:$F$23=P$51)*($G$16:$G$23=$N74)))=1,
        ISODD(COUNT(_xlfn._xlws.SORT(_xlfn._xlws.FILTER($F$16:$F$23,($G$16:$G$23=$N74)*($F$16:$F$23&lt;=P$51)))))),4),
_xlpm.Fundo,$L$8,
_xlpm.Ax,_xlfn.XLOOKUP(TRUE,($O26:O26&lt;&gt;""),$O$3:O$3,_xlpm.Fundo,,-1),
_xlpm.Bx,_xlfn.XLOOKUP(TRUE,(Q26:$AZ26&lt;&gt;""),Q$3:$AZ$3,_xlpm.Fundo,,1),
_xlpm.Cx,_xlfn.XLOOKUP(TRUE,($O26:O26&lt;&gt;""),$O26:O26,_xlpm.Fundo,,-1),
_xlpm.Dx,_xlfn.XLOOKUP(TRUE,(Q26:$AZ26&lt;&gt;""),Q26:$AZ26,_xlpm.Fundo,,1),
_xlpm.Xx,P$3, _xlpm.Yx,PRODUCT(SUM(_xlpm.Dx,-_xlpm.Cx),1/SUM(_xlpm.Bx,-_xlpm.Ax))*SUM(_xlpm.Xx,-_xlpm.Ax)+_xlpm.Cx,
_xlpm.Ay,_xlfn.XLOOKUP(TRUE,(P$4:P25&lt;&gt;""),$N$4:$N25,_xlpm.Fundo,,-1),
_xlpm.By,_xlfn.XLOOKUP(TRUE,(P27:P$47&lt;&gt;""),$N27:$N$47,_xlpm.Fundo,,1),
_xlpm.Cy,_xlfn.XLOOKUP(TRUE,(P$4:P25&lt;&gt;""),P$4:P25,_xlpm.Fundo,,-1),
_xlpm.Dy,_xlfn.XLOOKUP(TRUE,(P27:P$47&lt;&gt;""),P27:P$47,_xlpm.Fundo,,1),
_xlpm.Xy,$N26, _xlpm.Yy,PRODUCT(SUM(_xlpm.Dy,-_xlpm.Cy),1/SUM(_xlpm.By,-_xlpm.Ay))*SUM(_xlpm.Xy,-_xlpm.Ay)+_xlpm.Cy,
_xlfn.IFS(IFERROR(ISODD(_xlpm.Borda),FALSE),_xlpm.Yy,
       IFERROR(ISEVEN(_xlpm.Borda),     FALSE),_xlpm.Yx,
      TRUE,"")))</f>
        <v>-9</v>
      </c>
      <c r="Q74" s="120" cm="1">
        <f t="array" ref="Q74">IF(Q26&lt;&gt;"",Q26,
_xlfn.LET(_xlpm.Borda,
_xlfn.IFS(
AND(COUNT(_xlfn._xlws.FILTER($F$3:$F$15,$F$3:$F$15=Q$51))&gt;=2,
    _xlfn.MAXIFS($G$3:$G$15,$F$3:$F$15,Q$51)&gt;=$N74, _xlfn.MINIFS($G$3:$G$15,$F$3:$F$15,Q$51)&lt;=$N74),1,
AND(COUNT(_xlfn._xlws.FILTER($G$3:$G$15,$G$3:$G$15=$N74))&gt;=2,
    _xlfn.MAXIFS($F$3:$F$15,$G$3:$G$15,$N74)&gt;=Q$51, _xlfn.MINIFS($F$3:$F$15,$G$3:$G$15,$N74)&lt;=Q$51),2,
OR(COUNT(_xlfn._xlws.FILTER($F$16:$F$23,($F$16:$F$23=Q$51)*($G$16:$G$23=$N74)))=1,
        ISODD(COUNT(_xlfn._xlws.SORT(_xlfn._xlws.FILTER($G$16:$G$23,($F$16:$F$23=Q$51)*($G$16:$G$23&lt;=$N74)))))),3,
OR(COUNT(_xlfn._xlws.FILTER($F$16:$F$23,($F$16:$F$23=Q$51)*($G$16:$G$23=$N74)))=1,
        ISODD(COUNT(_xlfn._xlws.SORT(_xlfn._xlws.FILTER($F$16:$F$23,($G$16:$G$23=$N74)*($F$16:$F$23&lt;=Q$51)))))),4),
_xlpm.Fundo,$L$8,
_xlpm.Ax,_xlfn.XLOOKUP(TRUE,($O26:P26&lt;&gt;""),$O$3:P$3,_xlpm.Fundo,,-1),
_xlpm.Bx,_xlfn.XLOOKUP(TRUE,(R26:$AZ26&lt;&gt;""),R$3:$AZ$3,_xlpm.Fundo,,1),
_xlpm.Cx,_xlfn.XLOOKUP(TRUE,($O26:P26&lt;&gt;""),$O26:P26,_xlpm.Fundo,,-1),
_xlpm.Dx,_xlfn.XLOOKUP(TRUE,(R26:$AZ26&lt;&gt;""),R26:$AZ26,_xlpm.Fundo,,1),
_xlpm.Xx,Q$3, _xlpm.Yx,PRODUCT(SUM(_xlpm.Dx,-_xlpm.Cx),1/SUM(_xlpm.Bx,-_xlpm.Ax))*SUM(_xlpm.Xx,-_xlpm.Ax)+_xlpm.Cx,
_xlpm.Ay,_xlfn.XLOOKUP(TRUE,(Q$4:Q25&lt;&gt;""),$N$4:$N25,_xlpm.Fundo,,-1),
_xlpm.By,_xlfn.XLOOKUP(TRUE,(Q27:Q$47&lt;&gt;""),$N27:$N$47,_xlpm.Fundo,,1),
_xlpm.Cy,_xlfn.XLOOKUP(TRUE,(Q$4:Q25&lt;&gt;""),Q$4:Q25,_xlpm.Fundo,,-1),
_xlpm.Dy,_xlfn.XLOOKUP(TRUE,(Q27:Q$47&lt;&gt;""),Q27:Q$47,_xlpm.Fundo,,1),
_xlpm.Xy,$N26, _xlpm.Yy,PRODUCT(SUM(_xlpm.Dy,-_xlpm.Cy),1/SUM(_xlpm.By,-_xlpm.Ay))*SUM(_xlpm.Xy,-_xlpm.Ay)+_xlpm.Cy,
_xlfn.IFS(IFERROR(ISODD(_xlpm.Borda),FALSE),_xlpm.Yy,
       IFERROR(ISEVEN(_xlpm.Borda),     FALSE),_xlpm.Yx,
      TRUE,"")))</f>
        <v>-9</v>
      </c>
      <c r="R74" s="120" cm="1">
        <f t="array" ref="R74">IF(R26&lt;&gt;"",R26,
_xlfn.LET(_xlpm.Borda,
_xlfn.IFS(
AND(COUNT(_xlfn._xlws.FILTER($F$3:$F$15,$F$3:$F$15=R$51))&gt;=2,
    _xlfn.MAXIFS($G$3:$G$15,$F$3:$F$15,R$51)&gt;=$N74, _xlfn.MINIFS($G$3:$G$15,$F$3:$F$15,R$51)&lt;=$N74),1,
AND(COUNT(_xlfn._xlws.FILTER($G$3:$G$15,$G$3:$G$15=$N74))&gt;=2,
    _xlfn.MAXIFS($F$3:$F$15,$G$3:$G$15,$N74)&gt;=R$51, _xlfn.MINIFS($F$3:$F$15,$G$3:$G$15,$N74)&lt;=R$51),2,
OR(COUNT(_xlfn._xlws.FILTER($F$16:$F$23,($F$16:$F$23=R$51)*($G$16:$G$23=$N74)))=1,
        ISODD(COUNT(_xlfn._xlws.SORT(_xlfn._xlws.FILTER($G$16:$G$23,($F$16:$F$23=R$51)*($G$16:$G$23&lt;=$N74)))))),3,
OR(COUNT(_xlfn._xlws.FILTER($F$16:$F$23,($F$16:$F$23=R$51)*($G$16:$G$23=$N74)))=1,
        ISODD(COUNT(_xlfn._xlws.SORT(_xlfn._xlws.FILTER($F$16:$F$23,($G$16:$G$23=$N74)*($F$16:$F$23&lt;=R$51)))))),4),
_xlpm.Fundo,$L$8,
_xlpm.Ax,_xlfn.XLOOKUP(TRUE,($O26:Q26&lt;&gt;""),$O$3:Q$3,_xlpm.Fundo,,-1),
_xlpm.Bx,_xlfn.XLOOKUP(TRUE,(S26:$AZ26&lt;&gt;""),S$3:$AZ$3,_xlpm.Fundo,,1),
_xlpm.Cx,_xlfn.XLOOKUP(TRUE,($O26:Q26&lt;&gt;""),$O26:Q26,_xlpm.Fundo,,-1),
_xlpm.Dx,_xlfn.XLOOKUP(TRUE,(S26:$AZ26&lt;&gt;""),S26:$AZ26,_xlpm.Fundo,,1),
_xlpm.Xx,R$3, _xlpm.Yx,PRODUCT(SUM(_xlpm.Dx,-_xlpm.Cx),1/SUM(_xlpm.Bx,-_xlpm.Ax))*SUM(_xlpm.Xx,-_xlpm.Ax)+_xlpm.Cx,
_xlpm.Ay,_xlfn.XLOOKUP(TRUE,(R$4:R25&lt;&gt;""),$N$4:$N25,_xlpm.Fundo,,-1),
_xlpm.By,_xlfn.XLOOKUP(TRUE,(R27:R$47&lt;&gt;""),$N27:$N$47,_xlpm.Fundo,,1),
_xlpm.Cy,_xlfn.XLOOKUP(TRUE,(R$4:R25&lt;&gt;""),R$4:R25,_xlpm.Fundo,,-1),
_xlpm.Dy,_xlfn.XLOOKUP(TRUE,(R27:R$47&lt;&gt;""),R27:R$47,_xlpm.Fundo,,1),
_xlpm.Xy,$N26, _xlpm.Yy,PRODUCT(SUM(_xlpm.Dy,-_xlpm.Cy),1/SUM(_xlpm.By,-_xlpm.Ay))*SUM(_xlpm.Xy,-_xlpm.Ay)+_xlpm.Cy,
_xlfn.IFS(IFERROR(ISODD(_xlpm.Borda),FALSE),_xlpm.Yy,
       IFERROR(ISEVEN(_xlpm.Borda),     FALSE),_xlpm.Yx,
      TRUE,"")))</f>
        <v>-1.1650485436893288E-2</v>
      </c>
      <c r="S74" s="120" t="str" cm="1">
        <f t="array" ref="S74">IF(S26&lt;&gt;"",S26,
_xlfn.LET(_xlpm.Borda,
_xlfn.IFS(
AND(COUNT(_xlfn._xlws.FILTER($F$3:$F$15,$F$3:$F$15=S$51))&gt;=2,
    _xlfn.MAXIFS($G$3:$G$15,$F$3:$F$15,S$51)&gt;=$N74, _xlfn.MINIFS($G$3:$G$15,$F$3:$F$15,S$51)&lt;=$N74),1,
AND(COUNT(_xlfn._xlws.FILTER($G$3:$G$15,$G$3:$G$15=$N74))&gt;=2,
    _xlfn.MAXIFS($F$3:$F$15,$G$3:$G$15,$N74)&gt;=S$51, _xlfn.MINIFS($F$3:$F$15,$G$3:$G$15,$N74)&lt;=S$51),2,
OR(COUNT(_xlfn._xlws.FILTER($F$16:$F$23,($F$16:$F$23=S$51)*($G$16:$G$23=$N74)))=1,
        ISODD(COUNT(_xlfn._xlws.SORT(_xlfn._xlws.FILTER($G$16:$G$23,($F$16:$F$23=S$51)*($G$16:$G$23&lt;=$N74)))))),3,
OR(COUNT(_xlfn._xlws.FILTER($F$16:$F$23,($F$16:$F$23=S$51)*($G$16:$G$23=$N74)))=1,
        ISODD(COUNT(_xlfn._xlws.SORT(_xlfn._xlws.FILTER($F$16:$F$23,($G$16:$G$23=$N74)*($F$16:$F$23&lt;=S$51)))))),4),
_xlpm.Fundo,$L$8,
_xlpm.Ax,_xlfn.XLOOKUP(TRUE,($O26:R26&lt;&gt;""),$O$3:R$3,_xlpm.Fundo,,-1),
_xlpm.Bx,_xlfn.XLOOKUP(TRUE,(T26:$AZ26&lt;&gt;""),T$3:$AZ$3,_xlpm.Fundo,,1),
_xlpm.Cx,_xlfn.XLOOKUP(TRUE,($O26:R26&lt;&gt;""),$O26:R26,_xlpm.Fundo,,-1),
_xlpm.Dx,_xlfn.XLOOKUP(TRUE,(T26:$AZ26&lt;&gt;""),T26:$AZ26,_xlpm.Fundo,,1),
_xlpm.Xx,S$3, _xlpm.Yx,PRODUCT(SUM(_xlpm.Dx,-_xlpm.Cx),1/SUM(_xlpm.Bx,-_xlpm.Ax))*SUM(_xlpm.Xx,-_xlpm.Ax)+_xlpm.Cx,
_xlpm.Ay,_xlfn.XLOOKUP(TRUE,(S$4:S25&lt;&gt;""),$N$4:$N25,_xlpm.Fundo,,-1),
_xlpm.By,_xlfn.XLOOKUP(TRUE,(S27:S$47&lt;&gt;""),$N27:$N$47,_xlpm.Fundo,,1),
_xlpm.Cy,_xlfn.XLOOKUP(TRUE,(S$4:S25&lt;&gt;""),S$4:S25,_xlpm.Fundo,,-1),
_xlpm.Dy,_xlfn.XLOOKUP(TRUE,(S27:S$47&lt;&gt;""),S27:S$47,_xlpm.Fundo,,1),
_xlpm.Xy,$N26, _xlpm.Yy,PRODUCT(SUM(_xlpm.Dy,-_xlpm.Cy),1/SUM(_xlpm.By,-_xlpm.Ay))*SUM(_xlpm.Xy,-_xlpm.Ay)+_xlpm.Cy,
_xlfn.IFS(IFERROR(ISODD(_xlpm.Borda),FALSE),_xlpm.Yy,
       IFERROR(ISEVEN(_xlpm.Borda),     FALSE),_xlpm.Yx,
      TRUE,"")))</f>
        <v/>
      </c>
      <c r="T74" s="120" t="str" cm="1">
        <f t="array" ref="T74">IF(T26&lt;&gt;"",T26,
_xlfn.LET(_xlpm.Borda,
_xlfn.IFS(
AND(COUNT(_xlfn._xlws.FILTER($F$3:$F$15,$F$3:$F$15=T$51))&gt;=2,
    _xlfn.MAXIFS($G$3:$G$15,$F$3:$F$15,T$51)&gt;=$N74, _xlfn.MINIFS($G$3:$G$15,$F$3:$F$15,T$51)&lt;=$N74),1,
AND(COUNT(_xlfn._xlws.FILTER($G$3:$G$15,$G$3:$G$15=$N74))&gt;=2,
    _xlfn.MAXIFS($F$3:$F$15,$G$3:$G$15,$N74)&gt;=T$51, _xlfn.MINIFS($F$3:$F$15,$G$3:$G$15,$N74)&lt;=T$51),2,
OR(COUNT(_xlfn._xlws.FILTER($F$16:$F$23,($F$16:$F$23=T$51)*($G$16:$G$23=$N74)))=1,
        ISODD(COUNT(_xlfn._xlws.SORT(_xlfn._xlws.FILTER($G$16:$G$23,($F$16:$F$23=T$51)*($G$16:$G$23&lt;=$N74)))))),3,
OR(COUNT(_xlfn._xlws.FILTER($F$16:$F$23,($F$16:$F$23=T$51)*($G$16:$G$23=$N74)))=1,
        ISODD(COUNT(_xlfn._xlws.SORT(_xlfn._xlws.FILTER($F$16:$F$23,($G$16:$G$23=$N74)*($F$16:$F$23&lt;=T$51)))))),4),
_xlpm.Fundo,$L$8,
_xlpm.Ax,_xlfn.XLOOKUP(TRUE,($O26:S26&lt;&gt;""),$O$3:S$3,_xlpm.Fundo,,-1),
_xlpm.Bx,_xlfn.XLOOKUP(TRUE,(U26:$AZ26&lt;&gt;""),U$3:$AZ$3,_xlpm.Fundo,,1),
_xlpm.Cx,_xlfn.XLOOKUP(TRUE,($O26:S26&lt;&gt;""),$O26:S26,_xlpm.Fundo,,-1),
_xlpm.Dx,_xlfn.XLOOKUP(TRUE,(U26:$AZ26&lt;&gt;""),U26:$AZ26,_xlpm.Fundo,,1),
_xlpm.Xx,T$3, _xlpm.Yx,PRODUCT(SUM(_xlpm.Dx,-_xlpm.Cx),1/SUM(_xlpm.Bx,-_xlpm.Ax))*SUM(_xlpm.Xx,-_xlpm.Ax)+_xlpm.Cx,
_xlpm.Ay,_xlfn.XLOOKUP(TRUE,(T$4:T25&lt;&gt;""),$N$4:$N25,_xlpm.Fundo,,-1),
_xlpm.By,_xlfn.XLOOKUP(TRUE,(T27:T$47&lt;&gt;""),$N27:$N$47,_xlpm.Fundo,,1),
_xlpm.Cy,_xlfn.XLOOKUP(TRUE,(T$4:T25&lt;&gt;""),T$4:T25,_xlpm.Fundo,,-1),
_xlpm.Dy,_xlfn.XLOOKUP(TRUE,(T27:T$47&lt;&gt;""),T27:T$47,_xlpm.Fundo,,1),
_xlpm.Xy,$N26, _xlpm.Yy,PRODUCT(SUM(_xlpm.Dy,-_xlpm.Cy),1/SUM(_xlpm.By,-_xlpm.Ay))*SUM(_xlpm.Xy,-_xlpm.Ay)+_xlpm.Cy,
_xlfn.IFS(IFERROR(ISODD(_xlpm.Borda),FALSE),_xlpm.Yy,
       IFERROR(ISEVEN(_xlpm.Borda),     FALSE),_xlpm.Yx,
      TRUE,"")))</f>
        <v/>
      </c>
      <c r="U74" s="120" t="str" cm="1">
        <f t="array" ref="U74">IF(U26&lt;&gt;"",U26,
_xlfn.LET(_xlpm.Borda,
_xlfn.IFS(
AND(COUNT(_xlfn._xlws.FILTER($F$3:$F$15,$F$3:$F$15=U$51))&gt;=2,
    _xlfn.MAXIFS($G$3:$G$15,$F$3:$F$15,U$51)&gt;=$N74, _xlfn.MINIFS($G$3:$G$15,$F$3:$F$15,U$51)&lt;=$N74),1,
AND(COUNT(_xlfn._xlws.FILTER($G$3:$G$15,$G$3:$G$15=$N74))&gt;=2,
    _xlfn.MAXIFS($F$3:$F$15,$G$3:$G$15,$N74)&gt;=U$51, _xlfn.MINIFS($F$3:$F$15,$G$3:$G$15,$N74)&lt;=U$51),2,
OR(COUNT(_xlfn._xlws.FILTER($F$16:$F$23,($F$16:$F$23=U$51)*($G$16:$G$23=$N74)))=1,
        ISODD(COUNT(_xlfn._xlws.SORT(_xlfn._xlws.FILTER($G$16:$G$23,($F$16:$F$23=U$51)*($G$16:$G$23&lt;=$N74)))))),3,
OR(COUNT(_xlfn._xlws.FILTER($F$16:$F$23,($F$16:$F$23=U$51)*($G$16:$G$23=$N74)))=1,
        ISODD(COUNT(_xlfn._xlws.SORT(_xlfn._xlws.FILTER($F$16:$F$23,($G$16:$G$23=$N74)*($F$16:$F$23&lt;=U$51)))))),4),
_xlpm.Fundo,$L$8,
_xlpm.Ax,_xlfn.XLOOKUP(TRUE,($O26:T26&lt;&gt;""),$O$3:T$3,_xlpm.Fundo,,-1),
_xlpm.Bx,_xlfn.XLOOKUP(TRUE,(V26:$AZ26&lt;&gt;""),V$3:$AZ$3,_xlpm.Fundo,,1),
_xlpm.Cx,_xlfn.XLOOKUP(TRUE,($O26:T26&lt;&gt;""),$O26:T26,_xlpm.Fundo,,-1),
_xlpm.Dx,_xlfn.XLOOKUP(TRUE,(V26:$AZ26&lt;&gt;""),V26:$AZ26,_xlpm.Fundo,,1),
_xlpm.Xx,U$3, _xlpm.Yx,PRODUCT(SUM(_xlpm.Dx,-_xlpm.Cx),1/SUM(_xlpm.Bx,-_xlpm.Ax))*SUM(_xlpm.Xx,-_xlpm.Ax)+_xlpm.Cx,
_xlpm.Ay,_xlfn.XLOOKUP(TRUE,(U$4:U25&lt;&gt;""),$N$4:$N25,_xlpm.Fundo,,-1),
_xlpm.By,_xlfn.XLOOKUP(TRUE,(U27:U$47&lt;&gt;""),$N27:$N$47,_xlpm.Fundo,,1),
_xlpm.Cy,_xlfn.XLOOKUP(TRUE,(U$4:U25&lt;&gt;""),U$4:U25,_xlpm.Fundo,,-1),
_xlpm.Dy,_xlfn.XLOOKUP(TRUE,(U27:U$47&lt;&gt;""),U27:U$47,_xlpm.Fundo,,1),
_xlpm.Xy,$N26, _xlpm.Yy,PRODUCT(SUM(_xlpm.Dy,-_xlpm.Cy),1/SUM(_xlpm.By,-_xlpm.Ay))*SUM(_xlpm.Xy,-_xlpm.Ay)+_xlpm.Cy,
_xlfn.IFS(IFERROR(ISODD(_xlpm.Borda),FALSE),_xlpm.Yy,
       IFERROR(ISEVEN(_xlpm.Borda),     FALSE),_xlpm.Yx,
      TRUE,"")))</f>
        <v/>
      </c>
      <c r="V74" s="120" t="str" cm="1">
        <f t="array" ref="V74">IF(V26&lt;&gt;"",V26,
_xlfn.LET(_xlpm.Borda,
_xlfn.IFS(
AND(COUNT(_xlfn._xlws.FILTER($F$3:$F$15,$F$3:$F$15=V$51))&gt;=2,
    _xlfn.MAXIFS($G$3:$G$15,$F$3:$F$15,V$51)&gt;=$N74, _xlfn.MINIFS($G$3:$G$15,$F$3:$F$15,V$51)&lt;=$N74),1,
AND(COUNT(_xlfn._xlws.FILTER($G$3:$G$15,$G$3:$G$15=$N74))&gt;=2,
    _xlfn.MAXIFS($F$3:$F$15,$G$3:$G$15,$N74)&gt;=V$51, _xlfn.MINIFS($F$3:$F$15,$G$3:$G$15,$N74)&lt;=V$51),2,
OR(COUNT(_xlfn._xlws.FILTER($F$16:$F$23,($F$16:$F$23=V$51)*($G$16:$G$23=$N74)))=1,
        ISODD(COUNT(_xlfn._xlws.SORT(_xlfn._xlws.FILTER($G$16:$G$23,($F$16:$F$23=V$51)*($G$16:$G$23&lt;=$N74)))))),3,
OR(COUNT(_xlfn._xlws.FILTER($F$16:$F$23,($F$16:$F$23=V$51)*($G$16:$G$23=$N74)))=1,
        ISODD(COUNT(_xlfn._xlws.SORT(_xlfn._xlws.FILTER($F$16:$F$23,($G$16:$G$23=$N74)*($F$16:$F$23&lt;=V$51)))))),4),
_xlpm.Fundo,$L$8,
_xlpm.Ax,_xlfn.XLOOKUP(TRUE,($O26:U26&lt;&gt;""),$O$3:U$3,_xlpm.Fundo,,-1),
_xlpm.Bx,_xlfn.XLOOKUP(TRUE,(W26:$AZ26&lt;&gt;""),W$3:$AZ$3,_xlpm.Fundo,,1),
_xlpm.Cx,_xlfn.XLOOKUP(TRUE,($O26:U26&lt;&gt;""),$O26:U26,_xlpm.Fundo,,-1),
_xlpm.Dx,_xlfn.XLOOKUP(TRUE,(W26:$AZ26&lt;&gt;""),W26:$AZ26,_xlpm.Fundo,,1),
_xlpm.Xx,V$3, _xlpm.Yx,PRODUCT(SUM(_xlpm.Dx,-_xlpm.Cx),1/SUM(_xlpm.Bx,-_xlpm.Ax))*SUM(_xlpm.Xx,-_xlpm.Ax)+_xlpm.Cx,
_xlpm.Ay,_xlfn.XLOOKUP(TRUE,(V$4:V25&lt;&gt;""),$N$4:$N25,_xlpm.Fundo,,-1),
_xlpm.By,_xlfn.XLOOKUP(TRUE,(V27:V$47&lt;&gt;""),$N27:$N$47,_xlpm.Fundo,,1),
_xlpm.Cy,_xlfn.XLOOKUP(TRUE,(V$4:V25&lt;&gt;""),V$4:V25,_xlpm.Fundo,,-1),
_xlpm.Dy,_xlfn.XLOOKUP(TRUE,(V27:V$47&lt;&gt;""),V27:V$47,_xlpm.Fundo,,1),
_xlpm.Xy,$N26, _xlpm.Yy,PRODUCT(SUM(_xlpm.Dy,-_xlpm.Cy),1/SUM(_xlpm.By,-_xlpm.Ay))*SUM(_xlpm.Xy,-_xlpm.Ay)+_xlpm.Cy,
_xlfn.IFS(IFERROR(ISODD(_xlpm.Borda),FALSE),_xlpm.Yy,
       IFERROR(ISEVEN(_xlpm.Borda),     FALSE),_xlpm.Yx,
      TRUE,"")))</f>
        <v/>
      </c>
      <c r="W74" s="120" t="str" cm="1">
        <f t="array" ref="W74">IF(W26&lt;&gt;"",W26,
_xlfn.LET(_xlpm.Borda,
_xlfn.IFS(
AND(COUNT(_xlfn._xlws.FILTER($F$3:$F$15,$F$3:$F$15=W$51))&gt;=2,
    _xlfn.MAXIFS($G$3:$G$15,$F$3:$F$15,W$51)&gt;=$N74, _xlfn.MINIFS($G$3:$G$15,$F$3:$F$15,W$51)&lt;=$N74),1,
AND(COUNT(_xlfn._xlws.FILTER($G$3:$G$15,$G$3:$G$15=$N74))&gt;=2,
    _xlfn.MAXIFS($F$3:$F$15,$G$3:$G$15,$N74)&gt;=W$51, _xlfn.MINIFS($F$3:$F$15,$G$3:$G$15,$N74)&lt;=W$51),2,
OR(COUNT(_xlfn._xlws.FILTER($F$16:$F$23,($F$16:$F$23=W$51)*($G$16:$G$23=$N74)))=1,
        ISODD(COUNT(_xlfn._xlws.SORT(_xlfn._xlws.FILTER($G$16:$G$23,($F$16:$F$23=W$51)*($G$16:$G$23&lt;=$N74)))))),3,
OR(COUNT(_xlfn._xlws.FILTER($F$16:$F$23,($F$16:$F$23=W$51)*($G$16:$G$23=$N74)))=1,
        ISODD(COUNT(_xlfn._xlws.SORT(_xlfn._xlws.FILTER($F$16:$F$23,($G$16:$G$23=$N74)*($F$16:$F$23&lt;=W$51)))))),4),
_xlpm.Fundo,$L$8,
_xlpm.Ax,_xlfn.XLOOKUP(TRUE,($O26:V26&lt;&gt;""),$O$3:V$3,_xlpm.Fundo,,-1),
_xlpm.Bx,_xlfn.XLOOKUP(TRUE,(X26:$AZ26&lt;&gt;""),X$3:$AZ$3,_xlpm.Fundo,,1),
_xlpm.Cx,_xlfn.XLOOKUP(TRUE,($O26:V26&lt;&gt;""),$O26:V26,_xlpm.Fundo,,-1),
_xlpm.Dx,_xlfn.XLOOKUP(TRUE,(X26:$AZ26&lt;&gt;""),X26:$AZ26,_xlpm.Fundo,,1),
_xlpm.Xx,W$3, _xlpm.Yx,PRODUCT(SUM(_xlpm.Dx,-_xlpm.Cx),1/SUM(_xlpm.Bx,-_xlpm.Ax))*SUM(_xlpm.Xx,-_xlpm.Ax)+_xlpm.Cx,
_xlpm.Ay,_xlfn.XLOOKUP(TRUE,(W$4:W25&lt;&gt;""),$N$4:$N25,_xlpm.Fundo,,-1),
_xlpm.By,_xlfn.XLOOKUP(TRUE,(W27:W$47&lt;&gt;""),$N27:$N$47,_xlpm.Fundo,,1),
_xlpm.Cy,_xlfn.XLOOKUP(TRUE,(W$4:W25&lt;&gt;""),W$4:W25,_xlpm.Fundo,,-1),
_xlpm.Dy,_xlfn.XLOOKUP(TRUE,(W27:W$47&lt;&gt;""),W27:W$47,_xlpm.Fundo,,1),
_xlpm.Xy,$N26, _xlpm.Yy,PRODUCT(SUM(_xlpm.Dy,-_xlpm.Cy),1/SUM(_xlpm.By,-_xlpm.Ay))*SUM(_xlpm.Xy,-_xlpm.Ay)+_xlpm.Cy,
_xlfn.IFS(IFERROR(ISODD(_xlpm.Borda),FALSE),_xlpm.Yy,
       IFERROR(ISEVEN(_xlpm.Borda),     FALSE),_xlpm.Yx,
      TRUE,"")))</f>
        <v/>
      </c>
      <c r="X74" s="120" t="str" cm="1">
        <f t="array" ref="X74">IF(X26&lt;&gt;"",X26,
_xlfn.LET(_xlpm.Borda,
_xlfn.IFS(
AND(COUNT(_xlfn._xlws.FILTER($F$3:$F$15,$F$3:$F$15=X$51))&gt;=2,
    _xlfn.MAXIFS($G$3:$G$15,$F$3:$F$15,X$51)&gt;=$N74, _xlfn.MINIFS($G$3:$G$15,$F$3:$F$15,X$51)&lt;=$N74),1,
AND(COUNT(_xlfn._xlws.FILTER($G$3:$G$15,$G$3:$G$15=$N74))&gt;=2,
    _xlfn.MAXIFS($F$3:$F$15,$G$3:$G$15,$N74)&gt;=X$51, _xlfn.MINIFS($F$3:$F$15,$G$3:$G$15,$N74)&lt;=X$51),2,
OR(COUNT(_xlfn._xlws.FILTER($F$16:$F$23,($F$16:$F$23=X$51)*($G$16:$G$23=$N74)))=1,
        ISODD(COUNT(_xlfn._xlws.SORT(_xlfn._xlws.FILTER($G$16:$G$23,($F$16:$F$23=X$51)*($G$16:$G$23&lt;=$N74)))))),3,
OR(COUNT(_xlfn._xlws.FILTER($F$16:$F$23,($F$16:$F$23=X$51)*($G$16:$G$23=$N74)))=1,
        ISODD(COUNT(_xlfn._xlws.SORT(_xlfn._xlws.FILTER($F$16:$F$23,($G$16:$G$23=$N74)*($F$16:$F$23&lt;=X$51)))))),4),
_xlpm.Fundo,$L$8,
_xlpm.Ax,_xlfn.XLOOKUP(TRUE,($O26:W26&lt;&gt;""),$O$3:W$3,_xlpm.Fundo,,-1),
_xlpm.Bx,_xlfn.XLOOKUP(TRUE,(Y26:$AZ26&lt;&gt;""),Y$3:$AZ$3,_xlpm.Fundo,,1),
_xlpm.Cx,_xlfn.XLOOKUP(TRUE,($O26:W26&lt;&gt;""),$O26:W26,_xlpm.Fundo,,-1),
_xlpm.Dx,_xlfn.XLOOKUP(TRUE,(Y26:$AZ26&lt;&gt;""),Y26:$AZ26,_xlpm.Fundo,,1),
_xlpm.Xx,X$3, _xlpm.Yx,PRODUCT(SUM(_xlpm.Dx,-_xlpm.Cx),1/SUM(_xlpm.Bx,-_xlpm.Ax))*SUM(_xlpm.Xx,-_xlpm.Ax)+_xlpm.Cx,
_xlpm.Ay,_xlfn.XLOOKUP(TRUE,(X$4:X25&lt;&gt;""),$N$4:$N25,_xlpm.Fundo,,-1),
_xlpm.By,_xlfn.XLOOKUP(TRUE,(X27:X$47&lt;&gt;""),$N27:$N$47,_xlpm.Fundo,,1),
_xlpm.Cy,_xlfn.XLOOKUP(TRUE,(X$4:X25&lt;&gt;""),X$4:X25,_xlpm.Fundo,,-1),
_xlpm.Dy,_xlfn.XLOOKUP(TRUE,(X27:X$47&lt;&gt;""),X27:X$47,_xlpm.Fundo,,1),
_xlpm.Xy,$N26, _xlpm.Yy,PRODUCT(SUM(_xlpm.Dy,-_xlpm.Cy),1/SUM(_xlpm.By,-_xlpm.Ay))*SUM(_xlpm.Xy,-_xlpm.Ay)+_xlpm.Cy,
_xlfn.IFS(IFERROR(ISODD(_xlpm.Borda),FALSE),_xlpm.Yy,
       IFERROR(ISEVEN(_xlpm.Borda),     FALSE),_xlpm.Yx,
      TRUE,"")))</f>
        <v/>
      </c>
      <c r="Y74" s="120" t="str" cm="1">
        <f t="array" ref="Y74">IF(Y26&lt;&gt;"",Y26,
_xlfn.LET(_xlpm.Borda,
_xlfn.IFS(
AND(COUNT(_xlfn._xlws.FILTER($F$3:$F$15,$F$3:$F$15=Y$51))&gt;=2,
    _xlfn.MAXIFS($G$3:$G$15,$F$3:$F$15,Y$51)&gt;=$N74, _xlfn.MINIFS($G$3:$G$15,$F$3:$F$15,Y$51)&lt;=$N74),1,
AND(COUNT(_xlfn._xlws.FILTER($G$3:$G$15,$G$3:$G$15=$N74))&gt;=2,
    _xlfn.MAXIFS($F$3:$F$15,$G$3:$G$15,$N74)&gt;=Y$51, _xlfn.MINIFS($F$3:$F$15,$G$3:$G$15,$N74)&lt;=Y$51),2,
OR(COUNT(_xlfn._xlws.FILTER($F$16:$F$23,($F$16:$F$23=Y$51)*($G$16:$G$23=$N74)))=1,
        ISODD(COUNT(_xlfn._xlws.SORT(_xlfn._xlws.FILTER($G$16:$G$23,($F$16:$F$23=Y$51)*($G$16:$G$23&lt;=$N74)))))),3,
OR(COUNT(_xlfn._xlws.FILTER($F$16:$F$23,($F$16:$F$23=Y$51)*($G$16:$G$23=$N74)))=1,
        ISODD(COUNT(_xlfn._xlws.SORT(_xlfn._xlws.FILTER($F$16:$F$23,($G$16:$G$23=$N74)*($F$16:$F$23&lt;=Y$51)))))),4),
_xlpm.Fundo,$L$8,
_xlpm.Ax,_xlfn.XLOOKUP(TRUE,($O26:X26&lt;&gt;""),$O$3:X$3,_xlpm.Fundo,,-1),
_xlpm.Bx,_xlfn.XLOOKUP(TRUE,(Z26:$AZ26&lt;&gt;""),Z$3:$AZ$3,_xlpm.Fundo,,1),
_xlpm.Cx,_xlfn.XLOOKUP(TRUE,($O26:X26&lt;&gt;""),$O26:X26,_xlpm.Fundo,,-1),
_xlpm.Dx,_xlfn.XLOOKUP(TRUE,(Z26:$AZ26&lt;&gt;""),Z26:$AZ26,_xlpm.Fundo,,1),
_xlpm.Xx,Y$3, _xlpm.Yx,PRODUCT(SUM(_xlpm.Dx,-_xlpm.Cx),1/SUM(_xlpm.Bx,-_xlpm.Ax))*SUM(_xlpm.Xx,-_xlpm.Ax)+_xlpm.Cx,
_xlpm.Ay,_xlfn.XLOOKUP(TRUE,(Y$4:Y25&lt;&gt;""),$N$4:$N25,_xlpm.Fundo,,-1),
_xlpm.By,_xlfn.XLOOKUP(TRUE,(Y27:Y$47&lt;&gt;""),$N27:$N$47,_xlpm.Fundo,,1),
_xlpm.Cy,_xlfn.XLOOKUP(TRUE,(Y$4:Y25&lt;&gt;""),Y$4:Y25,_xlpm.Fundo,,-1),
_xlpm.Dy,_xlfn.XLOOKUP(TRUE,(Y27:Y$47&lt;&gt;""),Y27:Y$47,_xlpm.Fundo,,1),
_xlpm.Xy,$N26, _xlpm.Yy,PRODUCT(SUM(_xlpm.Dy,-_xlpm.Cy),1/SUM(_xlpm.By,-_xlpm.Ay))*SUM(_xlpm.Xy,-_xlpm.Ay)+_xlpm.Cy,
_xlfn.IFS(IFERROR(ISODD(_xlpm.Borda),FALSE),_xlpm.Yy,
       IFERROR(ISEVEN(_xlpm.Borda),     FALSE),_xlpm.Yx,
      TRUE,"")))</f>
        <v/>
      </c>
      <c r="Z74" s="120" t="str" cm="1">
        <f t="array" ref="Z74">IF(Z26&lt;&gt;"",Z26,
_xlfn.LET(_xlpm.Borda,
_xlfn.IFS(
AND(COUNT(_xlfn._xlws.FILTER($F$3:$F$15,$F$3:$F$15=Z$51))&gt;=2,
    _xlfn.MAXIFS($G$3:$G$15,$F$3:$F$15,Z$51)&gt;=$N74, _xlfn.MINIFS($G$3:$G$15,$F$3:$F$15,Z$51)&lt;=$N74),1,
AND(COUNT(_xlfn._xlws.FILTER($G$3:$G$15,$G$3:$G$15=$N74))&gt;=2,
    _xlfn.MAXIFS($F$3:$F$15,$G$3:$G$15,$N74)&gt;=Z$51, _xlfn.MINIFS($F$3:$F$15,$G$3:$G$15,$N74)&lt;=Z$51),2,
OR(COUNT(_xlfn._xlws.FILTER($F$16:$F$23,($F$16:$F$23=Z$51)*($G$16:$G$23=$N74)))=1,
        ISODD(COUNT(_xlfn._xlws.SORT(_xlfn._xlws.FILTER($G$16:$G$23,($F$16:$F$23=Z$51)*($G$16:$G$23&lt;=$N74)))))),3,
OR(COUNT(_xlfn._xlws.FILTER($F$16:$F$23,($F$16:$F$23=Z$51)*($G$16:$G$23=$N74)))=1,
        ISODD(COUNT(_xlfn._xlws.SORT(_xlfn._xlws.FILTER($F$16:$F$23,($G$16:$G$23=$N74)*($F$16:$F$23&lt;=Z$51)))))),4),
_xlpm.Fundo,$L$8,
_xlpm.Ax,_xlfn.XLOOKUP(TRUE,($O26:Y26&lt;&gt;""),$O$3:Y$3,_xlpm.Fundo,,-1),
_xlpm.Bx,_xlfn.XLOOKUP(TRUE,(AA26:$AZ26&lt;&gt;""),AA$3:$AZ$3,_xlpm.Fundo,,1),
_xlpm.Cx,_xlfn.XLOOKUP(TRUE,($O26:Y26&lt;&gt;""),$O26:Y26,_xlpm.Fundo,,-1),
_xlpm.Dx,_xlfn.XLOOKUP(TRUE,(AA26:$AZ26&lt;&gt;""),AA26:$AZ26,_xlpm.Fundo,,1),
_xlpm.Xx,Z$3, _xlpm.Yx,PRODUCT(SUM(_xlpm.Dx,-_xlpm.Cx),1/SUM(_xlpm.Bx,-_xlpm.Ax))*SUM(_xlpm.Xx,-_xlpm.Ax)+_xlpm.Cx,
_xlpm.Ay,_xlfn.XLOOKUP(TRUE,(Z$4:Z25&lt;&gt;""),$N$4:$N25,_xlpm.Fundo,,-1),
_xlpm.By,_xlfn.XLOOKUP(TRUE,(Z27:Z$47&lt;&gt;""),$N27:$N$47,_xlpm.Fundo,,1),
_xlpm.Cy,_xlfn.XLOOKUP(TRUE,(Z$4:Z25&lt;&gt;""),Z$4:Z25,_xlpm.Fundo,,-1),
_xlpm.Dy,_xlfn.XLOOKUP(TRUE,(Z27:Z$47&lt;&gt;""),Z27:Z$47,_xlpm.Fundo,,1),
_xlpm.Xy,$N26, _xlpm.Yy,PRODUCT(SUM(_xlpm.Dy,-_xlpm.Cy),1/SUM(_xlpm.By,-_xlpm.Ay))*SUM(_xlpm.Xy,-_xlpm.Ay)+_xlpm.Cy,
_xlfn.IFS(IFERROR(ISODD(_xlpm.Borda),FALSE),_xlpm.Yy,
       IFERROR(ISEVEN(_xlpm.Borda),     FALSE),_xlpm.Yx,
      TRUE,"")))</f>
        <v/>
      </c>
      <c r="AA74" s="120" t="str" cm="1">
        <f t="array" ref="AA74">IF(AA26&lt;&gt;"",AA26,
_xlfn.LET(_xlpm.Borda,
_xlfn.IFS(
AND(COUNT(_xlfn._xlws.FILTER($F$3:$F$15,$F$3:$F$15=AA$51))&gt;=2,
    _xlfn.MAXIFS($G$3:$G$15,$F$3:$F$15,AA$51)&gt;=$N74, _xlfn.MINIFS($G$3:$G$15,$F$3:$F$15,AA$51)&lt;=$N74),1,
AND(COUNT(_xlfn._xlws.FILTER($G$3:$G$15,$G$3:$G$15=$N74))&gt;=2,
    _xlfn.MAXIFS($F$3:$F$15,$G$3:$G$15,$N74)&gt;=AA$51, _xlfn.MINIFS($F$3:$F$15,$G$3:$G$15,$N74)&lt;=AA$51),2,
OR(COUNT(_xlfn._xlws.FILTER($F$16:$F$23,($F$16:$F$23=AA$51)*($G$16:$G$23=$N74)))=1,
        ISODD(COUNT(_xlfn._xlws.SORT(_xlfn._xlws.FILTER($G$16:$G$23,($F$16:$F$23=AA$51)*($G$16:$G$23&lt;=$N74)))))),3,
OR(COUNT(_xlfn._xlws.FILTER($F$16:$F$23,($F$16:$F$23=AA$51)*($G$16:$G$23=$N74)))=1,
        ISODD(COUNT(_xlfn._xlws.SORT(_xlfn._xlws.FILTER($F$16:$F$23,($G$16:$G$23=$N74)*($F$16:$F$23&lt;=AA$51)))))),4),
_xlpm.Fundo,$L$8,
_xlpm.Ax,_xlfn.XLOOKUP(TRUE,($O26:Z26&lt;&gt;""),$O$3:Z$3,_xlpm.Fundo,,-1),
_xlpm.Bx,_xlfn.XLOOKUP(TRUE,(AB26:$AZ26&lt;&gt;""),AB$3:$AZ$3,_xlpm.Fundo,,1),
_xlpm.Cx,_xlfn.XLOOKUP(TRUE,($O26:Z26&lt;&gt;""),$O26:Z26,_xlpm.Fundo,,-1),
_xlpm.Dx,_xlfn.XLOOKUP(TRUE,(AB26:$AZ26&lt;&gt;""),AB26:$AZ26,_xlpm.Fundo,,1),
_xlpm.Xx,AA$3, _xlpm.Yx,PRODUCT(SUM(_xlpm.Dx,-_xlpm.Cx),1/SUM(_xlpm.Bx,-_xlpm.Ax))*SUM(_xlpm.Xx,-_xlpm.Ax)+_xlpm.Cx,
_xlpm.Ay,_xlfn.XLOOKUP(TRUE,(AA$4:AA25&lt;&gt;""),$N$4:$N25,_xlpm.Fundo,,-1),
_xlpm.By,_xlfn.XLOOKUP(TRUE,(AA27:AA$47&lt;&gt;""),$N27:$N$47,_xlpm.Fundo,,1),
_xlpm.Cy,_xlfn.XLOOKUP(TRUE,(AA$4:AA25&lt;&gt;""),AA$4:AA25,_xlpm.Fundo,,-1),
_xlpm.Dy,_xlfn.XLOOKUP(TRUE,(AA27:AA$47&lt;&gt;""),AA27:AA$47,_xlpm.Fundo,,1),
_xlpm.Xy,$N26, _xlpm.Yy,PRODUCT(SUM(_xlpm.Dy,-_xlpm.Cy),1/SUM(_xlpm.By,-_xlpm.Ay))*SUM(_xlpm.Xy,-_xlpm.Ay)+_xlpm.Cy,
_xlfn.IFS(IFERROR(ISODD(_xlpm.Borda),FALSE),_xlpm.Yy,
       IFERROR(ISEVEN(_xlpm.Borda),     FALSE),_xlpm.Yx,
      TRUE,"")))</f>
        <v/>
      </c>
      <c r="AB74" s="120" t="str" cm="1">
        <f t="array" ref="AB74">IF(AB26&lt;&gt;"",AB26,
_xlfn.LET(_xlpm.Borda,
_xlfn.IFS(
AND(COUNT(_xlfn._xlws.FILTER($F$3:$F$15,$F$3:$F$15=AB$51))&gt;=2,
    _xlfn.MAXIFS($G$3:$G$15,$F$3:$F$15,AB$51)&gt;=$N74, _xlfn.MINIFS($G$3:$G$15,$F$3:$F$15,AB$51)&lt;=$N74),1,
AND(COUNT(_xlfn._xlws.FILTER($G$3:$G$15,$G$3:$G$15=$N74))&gt;=2,
    _xlfn.MAXIFS($F$3:$F$15,$G$3:$G$15,$N74)&gt;=AB$51, _xlfn.MINIFS($F$3:$F$15,$G$3:$G$15,$N74)&lt;=AB$51),2,
OR(COUNT(_xlfn._xlws.FILTER($F$16:$F$23,($F$16:$F$23=AB$51)*($G$16:$G$23=$N74)))=1,
        ISODD(COUNT(_xlfn._xlws.SORT(_xlfn._xlws.FILTER($G$16:$G$23,($F$16:$F$23=AB$51)*($G$16:$G$23&lt;=$N74)))))),3,
OR(COUNT(_xlfn._xlws.FILTER($F$16:$F$23,($F$16:$F$23=AB$51)*($G$16:$G$23=$N74)))=1,
        ISODD(COUNT(_xlfn._xlws.SORT(_xlfn._xlws.FILTER($F$16:$F$23,($G$16:$G$23=$N74)*($F$16:$F$23&lt;=AB$51)))))),4),
_xlpm.Fundo,$L$8,
_xlpm.Ax,_xlfn.XLOOKUP(TRUE,($O26:AA26&lt;&gt;""),$O$3:AA$3,_xlpm.Fundo,,-1),
_xlpm.Bx,_xlfn.XLOOKUP(TRUE,(AC26:$AZ26&lt;&gt;""),AC$3:$AZ$3,_xlpm.Fundo,,1),
_xlpm.Cx,_xlfn.XLOOKUP(TRUE,($O26:AA26&lt;&gt;""),$O26:AA26,_xlpm.Fundo,,-1),
_xlpm.Dx,_xlfn.XLOOKUP(TRUE,(AC26:$AZ26&lt;&gt;""),AC26:$AZ26,_xlpm.Fundo,,1),
_xlpm.Xx,AB$3, _xlpm.Yx,PRODUCT(SUM(_xlpm.Dx,-_xlpm.Cx),1/SUM(_xlpm.Bx,-_xlpm.Ax))*SUM(_xlpm.Xx,-_xlpm.Ax)+_xlpm.Cx,
_xlpm.Ay,_xlfn.XLOOKUP(TRUE,(AB$4:AB25&lt;&gt;""),$N$4:$N25,_xlpm.Fundo,,-1),
_xlpm.By,_xlfn.XLOOKUP(TRUE,(AB27:AB$47&lt;&gt;""),$N27:$N$47,_xlpm.Fundo,,1),
_xlpm.Cy,_xlfn.XLOOKUP(TRUE,(AB$4:AB25&lt;&gt;""),AB$4:AB25,_xlpm.Fundo,,-1),
_xlpm.Dy,_xlfn.XLOOKUP(TRUE,(AB27:AB$47&lt;&gt;""),AB27:AB$47,_xlpm.Fundo,,1),
_xlpm.Xy,$N26, _xlpm.Yy,PRODUCT(SUM(_xlpm.Dy,-_xlpm.Cy),1/SUM(_xlpm.By,-_xlpm.Ay))*SUM(_xlpm.Xy,-_xlpm.Ay)+_xlpm.Cy,
_xlfn.IFS(IFERROR(ISODD(_xlpm.Borda),FALSE),_xlpm.Yy,
       IFERROR(ISEVEN(_xlpm.Borda),     FALSE),_xlpm.Yx,
      TRUE,"")))</f>
        <v/>
      </c>
      <c r="AC74" s="120" t="str" cm="1">
        <f t="array" ref="AC74">IF(AC26&lt;&gt;"",AC26,
_xlfn.LET(_xlpm.Borda,
_xlfn.IFS(
AND(COUNT(_xlfn._xlws.FILTER($F$3:$F$15,$F$3:$F$15=AC$51))&gt;=2,
    _xlfn.MAXIFS($G$3:$G$15,$F$3:$F$15,AC$51)&gt;=$N74, _xlfn.MINIFS($G$3:$G$15,$F$3:$F$15,AC$51)&lt;=$N74),1,
AND(COUNT(_xlfn._xlws.FILTER($G$3:$G$15,$G$3:$G$15=$N74))&gt;=2,
    _xlfn.MAXIFS($F$3:$F$15,$G$3:$G$15,$N74)&gt;=AC$51, _xlfn.MINIFS($F$3:$F$15,$G$3:$G$15,$N74)&lt;=AC$51),2,
OR(COUNT(_xlfn._xlws.FILTER($F$16:$F$23,($F$16:$F$23=AC$51)*($G$16:$G$23=$N74)))=1,
        ISODD(COUNT(_xlfn._xlws.SORT(_xlfn._xlws.FILTER($G$16:$G$23,($F$16:$F$23=AC$51)*($G$16:$G$23&lt;=$N74)))))),3,
OR(COUNT(_xlfn._xlws.FILTER($F$16:$F$23,($F$16:$F$23=AC$51)*($G$16:$G$23=$N74)))=1,
        ISODD(COUNT(_xlfn._xlws.SORT(_xlfn._xlws.FILTER($F$16:$F$23,($G$16:$G$23=$N74)*($F$16:$F$23&lt;=AC$51)))))),4),
_xlpm.Fundo,$L$8,
_xlpm.Ax,_xlfn.XLOOKUP(TRUE,($O26:AB26&lt;&gt;""),$O$3:AB$3,_xlpm.Fundo,,-1),
_xlpm.Bx,_xlfn.XLOOKUP(TRUE,(AD26:$AZ26&lt;&gt;""),AD$3:$AZ$3,_xlpm.Fundo,,1),
_xlpm.Cx,_xlfn.XLOOKUP(TRUE,($O26:AB26&lt;&gt;""),$O26:AB26,_xlpm.Fundo,,-1),
_xlpm.Dx,_xlfn.XLOOKUP(TRUE,(AD26:$AZ26&lt;&gt;""),AD26:$AZ26,_xlpm.Fundo,,1),
_xlpm.Xx,AC$3, _xlpm.Yx,PRODUCT(SUM(_xlpm.Dx,-_xlpm.Cx),1/SUM(_xlpm.Bx,-_xlpm.Ax))*SUM(_xlpm.Xx,-_xlpm.Ax)+_xlpm.Cx,
_xlpm.Ay,_xlfn.XLOOKUP(TRUE,(AC$4:AC25&lt;&gt;""),$N$4:$N25,_xlpm.Fundo,,-1),
_xlpm.By,_xlfn.XLOOKUP(TRUE,(AC27:AC$47&lt;&gt;""),$N27:$N$47,_xlpm.Fundo,,1),
_xlpm.Cy,_xlfn.XLOOKUP(TRUE,(AC$4:AC25&lt;&gt;""),AC$4:AC25,_xlpm.Fundo,,-1),
_xlpm.Dy,_xlfn.XLOOKUP(TRUE,(AC27:AC$47&lt;&gt;""),AC27:AC$47,_xlpm.Fundo,,1),
_xlpm.Xy,$N26, _xlpm.Yy,PRODUCT(SUM(_xlpm.Dy,-_xlpm.Cy),1/SUM(_xlpm.By,-_xlpm.Ay))*SUM(_xlpm.Xy,-_xlpm.Ay)+_xlpm.Cy,
_xlfn.IFS(IFERROR(ISODD(_xlpm.Borda),FALSE),_xlpm.Yy,
       IFERROR(ISEVEN(_xlpm.Borda),     FALSE),_xlpm.Yx,
      TRUE,"")))</f>
        <v/>
      </c>
      <c r="AD74" s="120" t="str" cm="1">
        <f t="array" ref="AD74">IF(AD26&lt;&gt;"",AD26,
_xlfn.LET(_xlpm.Borda,
_xlfn.IFS(
AND(COUNT(_xlfn._xlws.FILTER($F$3:$F$15,$F$3:$F$15=AD$51))&gt;=2,
    _xlfn.MAXIFS($G$3:$G$15,$F$3:$F$15,AD$51)&gt;=$N74, _xlfn.MINIFS($G$3:$G$15,$F$3:$F$15,AD$51)&lt;=$N74),1,
AND(COUNT(_xlfn._xlws.FILTER($G$3:$G$15,$G$3:$G$15=$N74))&gt;=2,
    _xlfn.MAXIFS($F$3:$F$15,$G$3:$G$15,$N74)&gt;=AD$51, _xlfn.MINIFS($F$3:$F$15,$G$3:$G$15,$N74)&lt;=AD$51),2,
OR(COUNT(_xlfn._xlws.FILTER($F$16:$F$23,($F$16:$F$23=AD$51)*($G$16:$G$23=$N74)))=1,
        ISODD(COUNT(_xlfn._xlws.SORT(_xlfn._xlws.FILTER($G$16:$G$23,($F$16:$F$23=AD$51)*($G$16:$G$23&lt;=$N74)))))),3,
OR(COUNT(_xlfn._xlws.FILTER($F$16:$F$23,($F$16:$F$23=AD$51)*($G$16:$G$23=$N74)))=1,
        ISODD(COUNT(_xlfn._xlws.SORT(_xlfn._xlws.FILTER($F$16:$F$23,($G$16:$G$23=$N74)*($F$16:$F$23&lt;=AD$51)))))),4),
_xlpm.Fundo,$L$8,
_xlpm.Ax,_xlfn.XLOOKUP(TRUE,($O26:AC26&lt;&gt;""),$O$3:AC$3,_xlpm.Fundo,,-1),
_xlpm.Bx,_xlfn.XLOOKUP(TRUE,(AE26:$AZ26&lt;&gt;""),AE$3:$AZ$3,_xlpm.Fundo,,1),
_xlpm.Cx,_xlfn.XLOOKUP(TRUE,($O26:AC26&lt;&gt;""),$O26:AC26,_xlpm.Fundo,,-1),
_xlpm.Dx,_xlfn.XLOOKUP(TRUE,(AE26:$AZ26&lt;&gt;""),AE26:$AZ26,_xlpm.Fundo,,1),
_xlpm.Xx,AD$3, _xlpm.Yx,PRODUCT(SUM(_xlpm.Dx,-_xlpm.Cx),1/SUM(_xlpm.Bx,-_xlpm.Ax))*SUM(_xlpm.Xx,-_xlpm.Ax)+_xlpm.Cx,
_xlpm.Ay,_xlfn.XLOOKUP(TRUE,(AD$4:AD25&lt;&gt;""),$N$4:$N25,_xlpm.Fundo,,-1),
_xlpm.By,_xlfn.XLOOKUP(TRUE,(AD27:AD$47&lt;&gt;""),$N27:$N$47,_xlpm.Fundo,,1),
_xlpm.Cy,_xlfn.XLOOKUP(TRUE,(AD$4:AD25&lt;&gt;""),AD$4:AD25,_xlpm.Fundo,,-1),
_xlpm.Dy,_xlfn.XLOOKUP(TRUE,(AD27:AD$47&lt;&gt;""),AD27:AD$47,_xlpm.Fundo,,1),
_xlpm.Xy,$N26, _xlpm.Yy,PRODUCT(SUM(_xlpm.Dy,-_xlpm.Cy),1/SUM(_xlpm.By,-_xlpm.Ay))*SUM(_xlpm.Xy,-_xlpm.Ay)+_xlpm.Cy,
_xlfn.IFS(IFERROR(ISODD(_xlpm.Borda),FALSE),_xlpm.Yy,
       IFERROR(ISEVEN(_xlpm.Borda),     FALSE),_xlpm.Yx,
      TRUE,"")))</f>
        <v/>
      </c>
      <c r="AE74" s="120" cm="1">
        <f t="array" ref="AE74">IF(AE26&lt;&gt;"",AE26,
_xlfn.LET(_xlpm.Borda,
_xlfn.IFS(
AND(COUNT(_xlfn._xlws.FILTER($F$3:$F$15,$F$3:$F$15=AE$51))&gt;=2,
    _xlfn.MAXIFS($G$3:$G$15,$F$3:$F$15,AE$51)&gt;=$N74, _xlfn.MINIFS($G$3:$G$15,$F$3:$F$15,AE$51)&lt;=$N74),1,
AND(COUNT(_xlfn._xlws.FILTER($G$3:$G$15,$G$3:$G$15=$N74))&gt;=2,
    _xlfn.MAXIFS($F$3:$F$15,$G$3:$G$15,$N74)&gt;=AE$51, _xlfn.MINIFS($F$3:$F$15,$G$3:$G$15,$N74)&lt;=AE$51),2,
OR(COUNT(_xlfn._xlws.FILTER($F$16:$F$23,($F$16:$F$23=AE$51)*($G$16:$G$23=$N74)))=1,
        ISODD(COUNT(_xlfn._xlws.SORT(_xlfn._xlws.FILTER($G$16:$G$23,($F$16:$F$23=AE$51)*($G$16:$G$23&lt;=$N74)))))),3,
OR(COUNT(_xlfn._xlws.FILTER($F$16:$F$23,($F$16:$F$23=AE$51)*($G$16:$G$23=$N74)))=1,
        ISODD(COUNT(_xlfn._xlws.SORT(_xlfn._xlws.FILTER($F$16:$F$23,($G$16:$G$23=$N74)*($F$16:$F$23&lt;=AE$51)))))),4),
_xlpm.Fundo,$L$8,
_xlpm.Ax,_xlfn.XLOOKUP(TRUE,($O26:AD26&lt;&gt;""),$O$3:AD$3,_xlpm.Fundo,,-1),
_xlpm.Bx,_xlfn.XLOOKUP(TRUE,(AF26:$AZ26&lt;&gt;""),AF$3:$AZ$3,_xlpm.Fundo,,1),
_xlpm.Cx,_xlfn.XLOOKUP(TRUE,($O26:AD26&lt;&gt;""),$O26:AD26,_xlpm.Fundo,,-1),
_xlpm.Dx,_xlfn.XLOOKUP(TRUE,(AF26:$AZ26&lt;&gt;""),AF26:$AZ26,_xlpm.Fundo,,1),
_xlpm.Xx,AE$3, _xlpm.Yx,PRODUCT(SUM(_xlpm.Dx,-_xlpm.Cx),1/SUM(_xlpm.Bx,-_xlpm.Ax))*SUM(_xlpm.Xx,-_xlpm.Ax)+_xlpm.Cx,
_xlpm.Ay,_xlfn.XLOOKUP(TRUE,(AE$4:AE25&lt;&gt;""),$N$4:$N25,_xlpm.Fundo,,-1),
_xlpm.By,_xlfn.XLOOKUP(TRUE,(AE27:AE$47&lt;&gt;""),$N27:$N$47,_xlpm.Fundo,,1),
_xlpm.Cy,_xlfn.XLOOKUP(TRUE,(AE$4:AE25&lt;&gt;""),AE$4:AE25,_xlpm.Fundo,,-1),
_xlpm.Dy,_xlfn.XLOOKUP(TRUE,(AE27:AE$47&lt;&gt;""),AE27:AE$47,_xlpm.Fundo,,1),
_xlpm.Xy,$N26, _xlpm.Yy,PRODUCT(SUM(_xlpm.Dy,-_xlpm.Cy),1/SUM(_xlpm.By,-_xlpm.Ay))*SUM(_xlpm.Xy,-_xlpm.Ay)+_xlpm.Cy,
_xlfn.IFS(IFERROR(ISODD(_xlpm.Borda),FALSE),_xlpm.Yy,
       IFERROR(ISEVEN(_xlpm.Borda),     FALSE),_xlpm.Yx,
      TRUE,"")))</f>
        <v>0.4</v>
      </c>
      <c r="AF74" s="120" t="str" cm="1">
        <f t="array" ref="AF74">IF(AF26&lt;&gt;"",AF26,
_xlfn.LET(_xlpm.Borda,
_xlfn.IFS(
AND(COUNT(_xlfn._xlws.FILTER($F$3:$F$15,$F$3:$F$15=AF$51))&gt;=2,
    _xlfn.MAXIFS($G$3:$G$15,$F$3:$F$15,AF$51)&gt;=$N74, _xlfn.MINIFS($G$3:$G$15,$F$3:$F$15,AF$51)&lt;=$N74),1,
AND(COUNT(_xlfn._xlws.FILTER($G$3:$G$15,$G$3:$G$15=$N74))&gt;=2,
    _xlfn.MAXIFS($F$3:$F$15,$G$3:$G$15,$N74)&gt;=AF$51, _xlfn.MINIFS($F$3:$F$15,$G$3:$G$15,$N74)&lt;=AF$51),2,
OR(COUNT(_xlfn._xlws.FILTER($F$16:$F$23,($F$16:$F$23=AF$51)*($G$16:$G$23=$N74)))=1,
        ISODD(COUNT(_xlfn._xlws.SORT(_xlfn._xlws.FILTER($G$16:$G$23,($F$16:$F$23=AF$51)*($G$16:$G$23&lt;=$N74)))))),3,
OR(COUNT(_xlfn._xlws.FILTER($F$16:$F$23,($F$16:$F$23=AF$51)*($G$16:$G$23=$N74)))=1,
        ISODD(COUNT(_xlfn._xlws.SORT(_xlfn._xlws.FILTER($F$16:$F$23,($G$16:$G$23=$N74)*($F$16:$F$23&lt;=AF$51)))))),4),
_xlpm.Fundo,$L$8,
_xlpm.Ax,_xlfn.XLOOKUP(TRUE,($O26:AE26&lt;&gt;""),$O$3:AE$3,_xlpm.Fundo,,-1),
_xlpm.Bx,_xlfn.XLOOKUP(TRUE,(AG26:$AZ26&lt;&gt;""),AG$3:$AZ$3,_xlpm.Fundo,,1),
_xlpm.Cx,_xlfn.XLOOKUP(TRUE,($O26:AE26&lt;&gt;""),$O26:AE26,_xlpm.Fundo,,-1),
_xlpm.Dx,_xlfn.XLOOKUP(TRUE,(AG26:$AZ26&lt;&gt;""),AG26:$AZ26,_xlpm.Fundo,,1),
_xlpm.Xx,AF$3, _xlpm.Yx,PRODUCT(SUM(_xlpm.Dx,-_xlpm.Cx),1/SUM(_xlpm.Bx,-_xlpm.Ax))*SUM(_xlpm.Xx,-_xlpm.Ax)+_xlpm.Cx,
_xlpm.Ay,_xlfn.XLOOKUP(TRUE,(AF$4:AF25&lt;&gt;""),$N$4:$N25,_xlpm.Fundo,,-1),
_xlpm.By,_xlfn.XLOOKUP(TRUE,(AF27:AF$47&lt;&gt;""),$N27:$N$47,_xlpm.Fundo,,1),
_xlpm.Cy,_xlfn.XLOOKUP(TRUE,(AF$4:AF25&lt;&gt;""),AF$4:AF25,_xlpm.Fundo,,-1),
_xlpm.Dy,_xlfn.XLOOKUP(TRUE,(AF27:AF$47&lt;&gt;""),AF27:AF$47,_xlpm.Fundo,,1),
_xlpm.Xy,$N26, _xlpm.Yy,PRODUCT(SUM(_xlpm.Dy,-_xlpm.Cy),1/SUM(_xlpm.By,-_xlpm.Ay))*SUM(_xlpm.Xy,-_xlpm.Ay)+_xlpm.Cy,
_xlfn.IFS(IFERROR(ISODD(_xlpm.Borda),FALSE),_xlpm.Yy,
       IFERROR(ISEVEN(_xlpm.Borda),     FALSE),_xlpm.Yx,
      TRUE,"")))</f>
        <v/>
      </c>
      <c r="AG74" s="120" cm="1">
        <f t="array" ref="AG74">IF(AG26&lt;&gt;"",AG26,
_xlfn.LET(_xlpm.Borda,
_xlfn.IFS(
AND(COUNT(_xlfn._xlws.FILTER($F$3:$F$15,$F$3:$F$15=AG$51))&gt;=2,
    _xlfn.MAXIFS($G$3:$G$15,$F$3:$F$15,AG$51)&gt;=$N74, _xlfn.MINIFS($G$3:$G$15,$F$3:$F$15,AG$51)&lt;=$N74),1,
AND(COUNT(_xlfn._xlws.FILTER($G$3:$G$15,$G$3:$G$15=$N74))&gt;=2,
    _xlfn.MAXIFS($F$3:$F$15,$G$3:$G$15,$N74)&gt;=AG$51, _xlfn.MINIFS($F$3:$F$15,$G$3:$G$15,$N74)&lt;=AG$51),2,
OR(COUNT(_xlfn._xlws.FILTER($F$16:$F$23,($F$16:$F$23=AG$51)*($G$16:$G$23=$N74)))=1,
        ISODD(COUNT(_xlfn._xlws.SORT(_xlfn._xlws.FILTER($G$16:$G$23,($F$16:$F$23=AG$51)*($G$16:$G$23&lt;=$N74)))))),3,
OR(COUNT(_xlfn._xlws.FILTER($F$16:$F$23,($F$16:$F$23=AG$51)*($G$16:$G$23=$N74)))=1,
        ISODD(COUNT(_xlfn._xlws.SORT(_xlfn._xlws.FILTER($F$16:$F$23,($G$16:$G$23=$N74)*($F$16:$F$23&lt;=AG$51)))))),4),
_xlpm.Fundo,$L$8,
_xlpm.Ax,_xlfn.XLOOKUP(TRUE,($O26:AF26&lt;&gt;""),$O$3:AF$3,_xlpm.Fundo,,-1),
_xlpm.Bx,_xlfn.XLOOKUP(TRUE,(AH26:$AZ26&lt;&gt;""),AH$3:$AZ$3,_xlpm.Fundo,,1),
_xlpm.Cx,_xlfn.XLOOKUP(TRUE,($O26:AF26&lt;&gt;""),$O26:AF26,_xlpm.Fundo,,-1),
_xlpm.Dx,_xlfn.XLOOKUP(TRUE,(AH26:$AZ26&lt;&gt;""),AH26:$AZ26,_xlpm.Fundo,,1),
_xlpm.Xx,AG$3, _xlpm.Yx,PRODUCT(SUM(_xlpm.Dx,-_xlpm.Cx),1/SUM(_xlpm.Bx,-_xlpm.Ax))*SUM(_xlpm.Xx,-_xlpm.Ax)+_xlpm.Cx,
_xlpm.Ay,_xlfn.XLOOKUP(TRUE,(AG$4:AG25&lt;&gt;""),$N$4:$N25,_xlpm.Fundo,,-1),
_xlpm.By,_xlfn.XLOOKUP(TRUE,(AG27:AG$47&lt;&gt;""),$N27:$N$47,_xlpm.Fundo,,1),
_xlpm.Cy,_xlfn.XLOOKUP(TRUE,(AG$4:AG25&lt;&gt;""),AG$4:AG25,_xlpm.Fundo,,-1),
_xlpm.Dy,_xlfn.XLOOKUP(TRUE,(AG27:AG$47&lt;&gt;""),AG27:AG$47,_xlpm.Fundo,,1),
_xlpm.Xy,$N26, _xlpm.Yy,PRODUCT(SUM(_xlpm.Dy,-_xlpm.Cy),1/SUM(_xlpm.By,-_xlpm.Ay))*SUM(_xlpm.Xy,-_xlpm.Ay)+_xlpm.Cy,
_xlfn.IFS(IFERROR(ISODD(_xlpm.Borda),FALSE),_xlpm.Yy,
       IFERROR(ISEVEN(_xlpm.Borda),     FALSE),_xlpm.Yx,
      TRUE,"")))</f>
        <v>0</v>
      </c>
      <c r="AH74" s="120" cm="1">
        <f t="array" ref="AH74">IF(AH26&lt;&gt;"",AH26,
_xlfn.LET(_xlpm.Borda,
_xlfn.IFS(
AND(COUNT(_xlfn._xlws.FILTER($F$3:$F$15,$F$3:$F$15=AH$51))&gt;=2,
    _xlfn.MAXIFS($G$3:$G$15,$F$3:$F$15,AH$51)&gt;=$N74, _xlfn.MINIFS($G$3:$G$15,$F$3:$F$15,AH$51)&lt;=$N74),1,
AND(COUNT(_xlfn._xlws.FILTER($G$3:$G$15,$G$3:$G$15=$N74))&gt;=2,
    _xlfn.MAXIFS($F$3:$F$15,$G$3:$G$15,$N74)&gt;=AH$51, _xlfn.MINIFS($F$3:$F$15,$G$3:$G$15,$N74)&lt;=AH$51),2,
OR(COUNT(_xlfn._xlws.FILTER($F$16:$F$23,($F$16:$F$23=AH$51)*($G$16:$G$23=$N74)))=1,
        ISODD(COUNT(_xlfn._xlws.SORT(_xlfn._xlws.FILTER($G$16:$G$23,($F$16:$F$23=AH$51)*($G$16:$G$23&lt;=$N74)))))),3,
OR(COUNT(_xlfn._xlws.FILTER($F$16:$F$23,($F$16:$F$23=AH$51)*($G$16:$G$23=$N74)))=1,
        ISODD(COUNT(_xlfn._xlws.SORT(_xlfn._xlws.FILTER($F$16:$F$23,($G$16:$G$23=$N74)*($F$16:$F$23&lt;=AH$51)))))),4),
_xlpm.Fundo,$L$8,
_xlpm.Ax,_xlfn.XLOOKUP(TRUE,($O26:AG26&lt;&gt;""),$O$3:AG$3,_xlpm.Fundo,,-1),
_xlpm.Bx,_xlfn.XLOOKUP(TRUE,(AI26:$AZ26&lt;&gt;""),AI$3:$AZ$3,_xlpm.Fundo,,1),
_xlpm.Cx,_xlfn.XLOOKUP(TRUE,($O26:AG26&lt;&gt;""),$O26:AG26,_xlpm.Fundo,,-1),
_xlpm.Dx,_xlfn.XLOOKUP(TRUE,(AI26:$AZ26&lt;&gt;""),AI26:$AZ26,_xlpm.Fundo,,1),
_xlpm.Xx,AH$3, _xlpm.Yx,PRODUCT(SUM(_xlpm.Dx,-_xlpm.Cx),1/SUM(_xlpm.Bx,-_xlpm.Ax))*SUM(_xlpm.Xx,-_xlpm.Ax)+_xlpm.Cx,
_xlpm.Ay,_xlfn.XLOOKUP(TRUE,(AH$4:AH25&lt;&gt;""),$N$4:$N25,_xlpm.Fundo,,-1),
_xlpm.By,_xlfn.XLOOKUP(TRUE,(AH27:AH$47&lt;&gt;""),$N27:$N$47,_xlpm.Fundo,,1),
_xlpm.Cy,_xlfn.XLOOKUP(TRUE,(AH$4:AH25&lt;&gt;""),AH$4:AH25,_xlpm.Fundo,,-1),
_xlpm.Dy,_xlfn.XLOOKUP(TRUE,(AH27:AH$47&lt;&gt;""),AH27:AH$47,_xlpm.Fundo,,1),
_xlpm.Xy,$N26, _xlpm.Yy,PRODUCT(SUM(_xlpm.Dy,-_xlpm.Cy),1/SUM(_xlpm.By,-_xlpm.Ay))*SUM(_xlpm.Xy,-_xlpm.Ay)+_xlpm.Cy,
_xlfn.IFS(IFERROR(ISODD(_xlpm.Borda),FALSE),_xlpm.Yy,
       IFERROR(ISEVEN(_xlpm.Borda),     FALSE),_xlpm.Yx,
      TRUE,"")))</f>
        <v>0.4</v>
      </c>
      <c r="AI74" s="120" t="str" cm="1">
        <f t="array" ref="AI74">IF(AI26&lt;&gt;"",AI26,
_xlfn.LET(_xlpm.Borda,
_xlfn.IFS(
AND(COUNT(_xlfn._xlws.FILTER($F$3:$F$15,$F$3:$F$15=AI$51))&gt;=2,
    _xlfn.MAXIFS($G$3:$G$15,$F$3:$F$15,AI$51)&gt;=$N74, _xlfn.MINIFS($G$3:$G$15,$F$3:$F$15,AI$51)&lt;=$N74),1,
AND(COUNT(_xlfn._xlws.FILTER($G$3:$G$15,$G$3:$G$15=$N74))&gt;=2,
    _xlfn.MAXIFS($F$3:$F$15,$G$3:$G$15,$N74)&gt;=AI$51, _xlfn.MINIFS($F$3:$F$15,$G$3:$G$15,$N74)&lt;=AI$51),2,
OR(COUNT(_xlfn._xlws.FILTER($F$16:$F$23,($F$16:$F$23=AI$51)*($G$16:$G$23=$N74)))=1,
        ISODD(COUNT(_xlfn._xlws.SORT(_xlfn._xlws.FILTER($G$16:$G$23,($F$16:$F$23=AI$51)*($G$16:$G$23&lt;=$N74)))))),3,
OR(COUNT(_xlfn._xlws.FILTER($F$16:$F$23,($F$16:$F$23=AI$51)*($G$16:$G$23=$N74)))=1,
        ISODD(COUNT(_xlfn._xlws.SORT(_xlfn._xlws.FILTER($F$16:$F$23,($G$16:$G$23=$N74)*($F$16:$F$23&lt;=AI$51)))))),4),
_xlpm.Fundo,$L$8,
_xlpm.Ax,_xlfn.XLOOKUP(TRUE,($O26:AH26&lt;&gt;""),$O$3:AH$3,_xlpm.Fundo,,-1),
_xlpm.Bx,_xlfn.XLOOKUP(TRUE,(AJ26:$AZ26&lt;&gt;""),AJ$3:$AZ$3,_xlpm.Fundo,,1),
_xlpm.Cx,_xlfn.XLOOKUP(TRUE,($O26:AH26&lt;&gt;""),$O26:AH26,_xlpm.Fundo,,-1),
_xlpm.Dx,_xlfn.XLOOKUP(TRUE,(AJ26:$AZ26&lt;&gt;""),AJ26:$AZ26,_xlpm.Fundo,,1),
_xlpm.Xx,AI$3, _xlpm.Yx,PRODUCT(SUM(_xlpm.Dx,-_xlpm.Cx),1/SUM(_xlpm.Bx,-_xlpm.Ax))*SUM(_xlpm.Xx,-_xlpm.Ax)+_xlpm.Cx,
_xlpm.Ay,_xlfn.XLOOKUP(TRUE,(AI$4:AI25&lt;&gt;""),$N$4:$N25,_xlpm.Fundo,,-1),
_xlpm.By,_xlfn.XLOOKUP(TRUE,(AI27:AI$47&lt;&gt;""),$N27:$N$47,_xlpm.Fundo,,1),
_xlpm.Cy,_xlfn.XLOOKUP(TRUE,(AI$4:AI25&lt;&gt;""),AI$4:AI25,_xlpm.Fundo,,-1),
_xlpm.Dy,_xlfn.XLOOKUP(TRUE,(AI27:AI$47&lt;&gt;""),AI27:AI$47,_xlpm.Fundo,,1),
_xlpm.Xy,$N26, _xlpm.Yy,PRODUCT(SUM(_xlpm.Dy,-_xlpm.Cy),1/SUM(_xlpm.By,-_xlpm.Ay))*SUM(_xlpm.Xy,-_xlpm.Ay)+_xlpm.Cy,
_xlfn.IFS(IFERROR(ISODD(_xlpm.Borda),FALSE),_xlpm.Yy,
       IFERROR(ISEVEN(_xlpm.Borda),     FALSE),_xlpm.Yx,
      TRUE,"")))</f>
        <v/>
      </c>
      <c r="AJ74" s="120" t="str" cm="1">
        <f t="array" ref="AJ74">IF(AJ26&lt;&gt;"",AJ26,
_xlfn.LET(_xlpm.Borda,
_xlfn.IFS(
AND(COUNT(_xlfn._xlws.FILTER($F$3:$F$15,$F$3:$F$15=AJ$51))&gt;=2,
    _xlfn.MAXIFS($G$3:$G$15,$F$3:$F$15,AJ$51)&gt;=$N74, _xlfn.MINIFS($G$3:$G$15,$F$3:$F$15,AJ$51)&lt;=$N74),1,
AND(COUNT(_xlfn._xlws.FILTER($G$3:$G$15,$G$3:$G$15=$N74))&gt;=2,
    _xlfn.MAXIFS($F$3:$F$15,$G$3:$G$15,$N74)&gt;=AJ$51, _xlfn.MINIFS($F$3:$F$15,$G$3:$G$15,$N74)&lt;=AJ$51),2,
OR(COUNT(_xlfn._xlws.FILTER($F$16:$F$23,($F$16:$F$23=AJ$51)*($G$16:$G$23=$N74)))=1,
        ISODD(COUNT(_xlfn._xlws.SORT(_xlfn._xlws.FILTER($G$16:$G$23,($F$16:$F$23=AJ$51)*($G$16:$G$23&lt;=$N74)))))),3,
OR(COUNT(_xlfn._xlws.FILTER($F$16:$F$23,($F$16:$F$23=AJ$51)*($G$16:$G$23=$N74)))=1,
        ISODD(COUNT(_xlfn._xlws.SORT(_xlfn._xlws.FILTER($F$16:$F$23,($G$16:$G$23=$N74)*($F$16:$F$23&lt;=AJ$51)))))),4),
_xlpm.Fundo,$L$8,
_xlpm.Ax,_xlfn.XLOOKUP(TRUE,($O26:AI26&lt;&gt;""),$O$3:AI$3,_xlpm.Fundo,,-1),
_xlpm.Bx,_xlfn.XLOOKUP(TRUE,(AK26:$AZ26&lt;&gt;""),AK$3:$AZ$3,_xlpm.Fundo,,1),
_xlpm.Cx,_xlfn.XLOOKUP(TRUE,($O26:AI26&lt;&gt;""),$O26:AI26,_xlpm.Fundo,,-1),
_xlpm.Dx,_xlfn.XLOOKUP(TRUE,(AK26:$AZ26&lt;&gt;""),AK26:$AZ26,_xlpm.Fundo,,1),
_xlpm.Xx,AJ$3, _xlpm.Yx,PRODUCT(SUM(_xlpm.Dx,-_xlpm.Cx),1/SUM(_xlpm.Bx,-_xlpm.Ax))*SUM(_xlpm.Xx,-_xlpm.Ax)+_xlpm.Cx,
_xlpm.Ay,_xlfn.XLOOKUP(TRUE,(AJ$4:AJ25&lt;&gt;""),$N$4:$N25,_xlpm.Fundo,,-1),
_xlpm.By,_xlfn.XLOOKUP(TRUE,(AJ27:AJ$47&lt;&gt;""),$N27:$N$47,_xlpm.Fundo,,1),
_xlpm.Cy,_xlfn.XLOOKUP(TRUE,(AJ$4:AJ25&lt;&gt;""),AJ$4:AJ25,_xlpm.Fundo,,-1),
_xlpm.Dy,_xlfn.XLOOKUP(TRUE,(AJ27:AJ$47&lt;&gt;""),AJ27:AJ$47,_xlpm.Fundo,,1),
_xlpm.Xy,$N26, _xlpm.Yy,PRODUCT(SUM(_xlpm.Dy,-_xlpm.Cy),1/SUM(_xlpm.By,-_xlpm.Ay))*SUM(_xlpm.Xy,-_xlpm.Ay)+_xlpm.Cy,
_xlfn.IFS(IFERROR(ISODD(_xlpm.Borda),FALSE),_xlpm.Yy,
       IFERROR(ISEVEN(_xlpm.Borda),     FALSE),_xlpm.Yx,
      TRUE,"")))</f>
        <v/>
      </c>
      <c r="AK74" s="120" t="str" cm="1">
        <f t="array" ref="AK74">IF(AK26&lt;&gt;"",AK26,
_xlfn.LET(_xlpm.Borda,
_xlfn.IFS(
AND(COUNT(_xlfn._xlws.FILTER($F$3:$F$15,$F$3:$F$15=AK$51))&gt;=2,
    _xlfn.MAXIFS($G$3:$G$15,$F$3:$F$15,AK$51)&gt;=$N74, _xlfn.MINIFS($G$3:$G$15,$F$3:$F$15,AK$51)&lt;=$N74),1,
AND(COUNT(_xlfn._xlws.FILTER($G$3:$G$15,$G$3:$G$15=$N74))&gt;=2,
    _xlfn.MAXIFS($F$3:$F$15,$G$3:$G$15,$N74)&gt;=AK$51, _xlfn.MINIFS($F$3:$F$15,$G$3:$G$15,$N74)&lt;=AK$51),2,
OR(COUNT(_xlfn._xlws.FILTER($F$16:$F$23,($F$16:$F$23=AK$51)*($G$16:$G$23=$N74)))=1,
        ISODD(COUNT(_xlfn._xlws.SORT(_xlfn._xlws.FILTER($G$16:$G$23,($F$16:$F$23=AK$51)*($G$16:$G$23&lt;=$N74)))))),3,
OR(COUNT(_xlfn._xlws.FILTER($F$16:$F$23,($F$16:$F$23=AK$51)*($G$16:$G$23=$N74)))=1,
        ISODD(COUNT(_xlfn._xlws.SORT(_xlfn._xlws.FILTER($F$16:$F$23,($G$16:$G$23=$N74)*($F$16:$F$23&lt;=AK$51)))))),4),
_xlpm.Fundo,$L$8,
_xlpm.Ax,_xlfn.XLOOKUP(TRUE,($O26:AJ26&lt;&gt;""),$O$3:AJ$3,_xlpm.Fundo,,-1),
_xlpm.Bx,_xlfn.XLOOKUP(TRUE,(AL26:$AZ26&lt;&gt;""),AL$3:$AZ$3,_xlpm.Fundo,,1),
_xlpm.Cx,_xlfn.XLOOKUP(TRUE,($O26:AJ26&lt;&gt;""),$O26:AJ26,_xlpm.Fundo,,-1),
_xlpm.Dx,_xlfn.XLOOKUP(TRUE,(AL26:$AZ26&lt;&gt;""),AL26:$AZ26,_xlpm.Fundo,,1),
_xlpm.Xx,AK$3, _xlpm.Yx,PRODUCT(SUM(_xlpm.Dx,-_xlpm.Cx),1/SUM(_xlpm.Bx,-_xlpm.Ax))*SUM(_xlpm.Xx,-_xlpm.Ax)+_xlpm.Cx,
_xlpm.Ay,_xlfn.XLOOKUP(TRUE,(AK$4:AK25&lt;&gt;""),$N$4:$N25,_xlpm.Fundo,,-1),
_xlpm.By,_xlfn.XLOOKUP(TRUE,(AK27:AK$47&lt;&gt;""),$N27:$N$47,_xlpm.Fundo,,1),
_xlpm.Cy,_xlfn.XLOOKUP(TRUE,(AK$4:AK25&lt;&gt;""),AK$4:AK25,_xlpm.Fundo,,-1),
_xlpm.Dy,_xlfn.XLOOKUP(TRUE,(AK27:AK$47&lt;&gt;""),AK27:AK$47,_xlpm.Fundo,,1),
_xlpm.Xy,$N26, _xlpm.Yy,PRODUCT(SUM(_xlpm.Dy,-_xlpm.Cy),1/SUM(_xlpm.By,-_xlpm.Ay))*SUM(_xlpm.Xy,-_xlpm.Ay)+_xlpm.Cy,
_xlfn.IFS(IFERROR(ISODD(_xlpm.Borda),FALSE),_xlpm.Yy,
       IFERROR(ISEVEN(_xlpm.Borda),     FALSE),_xlpm.Yx,
      TRUE,"")))</f>
        <v/>
      </c>
      <c r="AL74" s="120" cm="1">
        <f t="array" ref="AL74">IF(AL26&lt;&gt;"",AL26,
_xlfn.LET(_xlpm.Borda,
_xlfn.IFS(
AND(COUNT(_xlfn._xlws.FILTER($F$3:$F$15,$F$3:$F$15=AL$51))&gt;=2,
    _xlfn.MAXIFS($G$3:$G$15,$F$3:$F$15,AL$51)&gt;=$N74, _xlfn.MINIFS($G$3:$G$15,$F$3:$F$15,AL$51)&lt;=$N74),1,
AND(COUNT(_xlfn._xlws.FILTER($G$3:$G$15,$G$3:$G$15=$N74))&gt;=2,
    _xlfn.MAXIFS($F$3:$F$15,$G$3:$G$15,$N74)&gt;=AL$51, _xlfn.MINIFS($F$3:$F$15,$G$3:$G$15,$N74)&lt;=AL$51),2,
OR(COUNT(_xlfn._xlws.FILTER($F$16:$F$23,($F$16:$F$23=AL$51)*($G$16:$G$23=$N74)))=1,
        ISODD(COUNT(_xlfn._xlws.SORT(_xlfn._xlws.FILTER($G$16:$G$23,($F$16:$F$23=AL$51)*($G$16:$G$23&lt;=$N74)))))),3,
OR(COUNT(_xlfn._xlws.FILTER($F$16:$F$23,($F$16:$F$23=AL$51)*($G$16:$G$23=$N74)))=1,
        ISODD(COUNT(_xlfn._xlws.SORT(_xlfn._xlws.FILTER($F$16:$F$23,($G$16:$G$23=$N74)*($F$16:$F$23&lt;=AL$51)))))),4),
_xlpm.Fundo,$L$8,
_xlpm.Ax,_xlfn.XLOOKUP(TRUE,($O26:AK26&lt;&gt;""),$O$3:AK$3,_xlpm.Fundo,,-1),
_xlpm.Bx,_xlfn.XLOOKUP(TRUE,(AM26:$AZ26&lt;&gt;""),AM$3:$AZ$3,_xlpm.Fundo,,1),
_xlpm.Cx,_xlfn.XLOOKUP(TRUE,($O26:AK26&lt;&gt;""),$O26:AK26,_xlpm.Fundo,,-1),
_xlpm.Dx,_xlfn.XLOOKUP(TRUE,(AM26:$AZ26&lt;&gt;""),AM26:$AZ26,_xlpm.Fundo,,1),
_xlpm.Xx,AL$3, _xlpm.Yx,PRODUCT(SUM(_xlpm.Dx,-_xlpm.Cx),1/SUM(_xlpm.Bx,-_xlpm.Ax))*SUM(_xlpm.Xx,-_xlpm.Ax)+_xlpm.Cx,
_xlpm.Ay,_xlfn.XLOOKUP(TRUE,(AL$4:AL25&lt;&gt;""),$N$4:$N25,_xlpm.Fundo,,-1),
_xlpm.By,_xlfn.XLOOKUP(TRUE,(AL27:AL$47&lt;&gt;""),$N27:$N$47,_xlpm.Fundo,,1),
_xlpm.Cy,_xlfn.XLOOKUP(TRUE,(AL$4:AL25&lt;&gt;""),AL$4:AL25,_xlpm.Fundo,,-1),
_xlpm.Dy,_xlfn.XLOOKUP(TRUE,(AL27:AL$47&lt;&gt;""),AL27:AL$47,_xlpm.Fundo,,1),
_xlpm.Xy,$N26, _xlpm.Yy,PRODUCT(SUM(_xlpm.Dy,-_xlpm.Cy),1/SUM(_xlpm.By,-_xlpm.Ay))*SUM(_xlpm.Xy,-_xlpm.Ay)+_xlpm.Cy,
_xlfn.IFS(IFERROR(ISODD(_xlpm.Borda),FALSE),_xlpm.Yy,
       IFERROR(ISEVEN(_xlpm.Borda),     FALSE),_xlpm.Yx,
      TRUE,"")))</f>
        <v>0</v>
      </c>
      <c r="AM74" s="120" cm="1">
        <f t="array" ref="AM74">IF(AM26&lt;&gt;"",AM26,
_xlfn.LET(_xlpm.Borda,
_xlfn.IFS(
AND(COUNT(_xlfn._xlws.FILTER($F$3:$F$15,$F$3:$F$15=AM$51))&gt;=2,
    _xlfn.MAXIFS($G$3:$G$15,$F$3:$F$15,AM$51)&gt;=$N74, _xlfn.MINIFS($G$3:$G$15,$F$3:$F$15,AM$51)&lt;=$N74),1,
AND(COUNT(_xlfn._xlws.FILTER($G$3:$G$15,$G$3:$G$15=$N74))&gt;=2,
    _xlfn.MAXIFS($F$3:$F$15,$G$3:$G$15,$N74)&gt;=AM$51, _xlfn.MINIFS($F$3:$F$15,$G$3:$G$15,$N74)&lt;=AM$51),2,
OR(COUNT(_xlfn._xlws.FILTER($F$16:$F$23,($F$16:$F$23=AM$51)*($G$16:$G$23=$N74)))=1,
        ISODD(COUNT(_xlfn._xlws.SORT(_xlfn._xlws.FILTER($G$16:$G$23,($F$16:$F$23=AM$51)*($G$16:$G$23&lt;=$N74)))))),3,
OR(COUNT(_xlfn._xlws.FILTER($F$16:$F$23,($F$16:$F$23=AM$51)*($G$16:$G$23=$N74)))=1,
        ISODD(COUNT(_xlfn._xlws.SORT(_xlfn._xlws.FILTER($F$16:$F$23,($G$16:$G$23=$N74)*($F$16:$F$23&lt;=AM$51)))))),4),
_xlpm.Fundo,$L$8,
_xlpm.Ax,_xlfn.XLOOKUP(TRUE,($O26:AL26&lt;&gt;""),$O$3:AL$3,_xlpm.Fundo,,-1),
_xlpm.Bx,_xlfn.XLOOKUP(TRUE,(AN26:$AZ26&lt;&gt;""),AN$3:$AZ$3,_xlpm.Fundo,,1),
_xlpm.Cx,_xlfn.XLOOKUP(TRUE,($O26:AL26&lt;&gt;""),$O26:AL26,_xlpm.Fundo,,-1),
_xlpm.Dx,_xlfn.XLOOKUP(TRUE,(AN26:$AZ26&lt;&gt;""),AN26:$AZ26,_xlpm.Fundo,,1),
_xlpm.Xx,AM$3, _xlpm.Yx,PRODUCT(SUM(_xlpm.Dx,-_xlpm.Cx),1/SUM(_xlpm.Bx,-_xlpm.Ax))*SUM(_xlpm.Xx,-_xlpm.Ax)+_xlpm.Cx,
_xlpm.Ay,_xlfn.XLOOKUP(TRUE,(AM$4:AM25&lt;&gt;""),$N$4:$N25,_xlpm.Fundo,,-1),
_xlpm.By,_xlfn.XLOOKUP(TRUE,(AM27:AM$47&lt;&gt;""),$N27:$N$47,_xlpm.Fundo,,1),
_xlpm.Cy,_xlfn.XLOOKUP(TRUE,(AM$4:AM25&lt;&gt;""),AM$4:AM25,_xlpm.Fundo,,-1),
_xlpm.Dy,_xlfn.XLOOKUP(TRUE,(AM27:AM$47&lt;&gt;""),AM27:AM$47,_xlpm.Fundo,,1),
_xlpm.Xy,$N26, _xlpm.Yy,PRODUCT(SUM(_xlpm.Dy,-_xlpm.Cy),1/SUM(_xlpm.By,-_xlpm.Ay))*SUM(_xlpm.Xy,-_xlpm.Ay)+_xlpm.Cy,
_xlfn.IFS(IFERROR(ISODD(_xlpm.Borda),FALSE),_xlpm.Yy,
       IFERROR(ISEVEN(_xlpm.Borda),     FALSE),_xlpm.Yx,
      TRUE,"")))</f>
        <v>-9</v>
      </c>
      <c r="AN74" s="120" t="str" cm="1">
        <f t="array" ref="AN74">IF(AN26&lt;&gt;"",AN26,
_xlfn.LET(_xlpm.Borda,
_xlfn.IFS(
AND(COUNT(_xlfn._xlws.FILTER($F$3:$F$15,$F$3:$F$15=AN$51))&gt;=2,
    _xlfn.MAXIFS($G$3:$G$15,$F$3:$F$15,AN$51)&gt;=$N74, _xlfn.MINIFS($G$3:$G$15,$F$3:$F$15,AN$51)&lt;=$N74),1,
AND(COUNT(_xlfn._xlws.FILTER($G$3:$G$15,$G$3:$G$15=$N74))&gt;=2,
    _xlfn.MAXIFS($F$3:$F$15,$G$3:$G$15,$N74)&gt;=AN$51, _xlfn.MINIFS($F$3:$F$15,$G$3:$G$15,$N74)&lt;=AN$51),2,
OR(COUNT(_xlfn._xlws.FILTER($F$16:$F$23,($F$16:$F$23=AN$51)*($G$16:$G$23=$N74)))=1,
        ISODD(COUNT(_xlfn._xlws.SORT(_xlfn._xlws.FILTER($G$16:$G$23,($F$16:$F$23=AN$51)*($G$16:$G$23&lt;=$N74)))))),3,
OR(COUNT(_xlfn._xlws.FILTER($F$16:$F$23,($F$16:$F$23=AN$51)*($G$16:$G$23=$N74)))=1,
        ISODD(COUNT(_xlfn._xlws.SORT(_xlfn._xlws.FILTER($F$16:$F$23,($G$16:$G$23=$N74)*($F$16:$F$23&lt;=AN$51)))))),4),
_xlpm.Fundo,$L$8,
_xlpm.Ax,_xlfn.XLOOKUP(TRUE,($O26:AM26&lt;&gt;""),$O$3:AM$3,_xlpm.Fundo,,-1),
_xlpm.Bx,_xlfn.XLOOKUP(TRUE,(AO26:$AZ26&lt;&gt;""),AO$3:$AZ$3,_xlpm.Fundo,,1),
_xlpm.Cx,_xlfn.XLOOKUP(TRUE,($O26:AM26&lt;&gt;""),$O26:AM26,_xlpm.Fundo,,-1),
_xlpm.Dx,_xlfn.XLOOKUP(TRUE,(AO26:$AZ26&lt;&gt;""),AO26:$AZ26,_xlpm.Fundo,,1),
_xlpm.Xx,AN$3, _xlpm.Yx,PRODUCT(SUM(_xlpm.Dx,-_xlpm.Cx),1/SUM(_xlpm.Bx,-_xlpm.Ax))*SUM(_xlpm.Xx,-_xlpm.Ax)+_xlpm.Cx,
_xlpm.Ay,_xlfn.XLOOKUP(TRUE,(AN$4:AN25&lt;&gt;""),$N$4:$N25,_xlpm.Fundo,,-1),
_xlpm.By,_xlfn.XLOOKUP(TRUE,(AN27:AN$47&lt;&gt;""),$N27:$N$47,_xlpm.Fundo,,1),
_xlpm.Cy,_xlfn.XLOOKUP(TRUE,(AN$4:AN25&lt;&gt;""),AN$4:AN25,_xlpm.Fundo,,-1),
_xlpm.Dy,_xlfn.XLOOKUP(TRUE,(AN27:AN$47&lt;&gt;""),AN27:AN$47,_xlpm.Fundo,,1),
_xlpm.Xy,$N26, _xlpm.Yy,PRODUCT(SUM(_xlpm.Dy,-_xlpm.Cy),1/SUM(_xlpm.By,-_xlpm.Ay))*SUM(_xlpm.Xy,-_xlpm.Ay)+_xlpm.Cy,
_xlfn.IFS(IFERROR(ISODD(_xlpm.Borda),FALSE),_xlpm.Yy,
       IFERROR(ISEVEN(_xlpm.Borda),     FALSE),_xlpm.Yx,
      TRUE,"")))</f>
        <v/>
      </c>
      <c r="AO74" s="120" t="str" cm="1">
        <f t="array" ref="AO74">IF(AO26&lt;&gt;"",AO26,
_xlfn.LET(_xlpm.Borda,
_xlfn.IFS(
AND(COUNT(_xlfn._xlws.FILTER($F$3:$F$15,$F$3:$F$15=AO$51))&gt;=2,
    _xlfn.MAXIFS($G$3:$G$15,$F$3:$F$15,AO$51)&gt;=$N74, _xlfn.MINIFS($G$3:$G$15,$F$3:$F$15,AO$51)&lt;=$N74),1,
AND(COUNT(_xlfn._xlws.FILTER($G$3:$G$15,$G$3:$G$15=$N74))&gt;=2,
    _xlfn.MAXIFS($F$3:$F$15,$G$3:$G$15,$N74)&gt;=AO$51, _xlfn.MINIFS($F$3:$F$15,$G$3:$G$15,$N74)&lt;=AO$51),2,
OR(COUNT(_xlfn._xlws.FILTER($F$16:$F$23,($F$16:$F$23=AO$51)*($G$16:$G$23=$N74)))=1,
        ISODD(COUNT(_xlfn._xlws.SORT(_xlfn._xlws.FILTER($G$16:$G$23,($F$16:$F$23=AO$51)*($G$16:$G$23&lt;=$N74)))))),3,
OR(COUNT(_xlfn._xlws.FILTER($F$16:$F$23,($F$16:$F$23=AO$51)*($G$16:$G$23=$N74)))=1,
        ISODD(COUNT(_xlfn._xlws.SORT(_xlfn._xlws.FILTER($F$16:$F$23,($G$16:$G$23=$N74)*($F$16:$F$23&lt;=AO$51)))))),4),
_xlpm.Fundo,$L$8,
_xlpm.Ax,_xlfn.XLOOKUP(TRUE,($O26:AN26&lt;&gt;""),$O$3:AN$3,_xlpm.Fundo,,-1),
_xlpm.Bx,_xlfn.XLOOKUP(TRUE,(AP26:$AZ26&lt;&gt;""),AP$3:$AZ$3,_xlpm.Fundo,,1),
_xlpm.Cx,_xlfn.XLOOKUP(TRUE,($O26:AN26&lt;&gt;""),$O26:AN26,_xlpm.Fundo,,-1),
_xlpm.Dx,_xlfn.XLOOKUP(TRUE,(AP26:$AZ26&lt;&gt;""),AP26:$AZ26,_xlpm.Fundo,,1),
_xlpm.Xx,AO$3, _xlpm.Yx,PRODUCT(SUM(_xlpm.Dx,-_xlpm.Cx),1/SUM(_xlpm.Bx,-_xlpm.Ax))*SUM(_xlpm.Xx,-_xlpm.Ax)+_xlpm.Cx,
_xlpm.Ay,_xlfn.XLOOKUP(TRUE,(AO$4:AO25&lt;&gt;""),$N$4:$N25,_xlpm.Fundo,,-1),
_xlpm.By,_xlfn.XLOOKUP(TRUE,(AO27:AO$47&lt;&gt;""),$N27:$N$47,_xlpm.Fundo,,1),
_xlpm.Cy,_xlfn.XLOOKUP(TRUE,(AO$4:AO25&lt;&gt;""),AO$4:AO25,_xlpm.Fundo,,-1),
_xlpm.Dy,_xlfn.XLOOKUP(TRUE,(AO27:AO$47&lt;&gt;""),AO27:AO$47,_xlpm.Fundo,,1),
_xlpm.Xy,$N26, _xlpm.Yy,PRODUCT(SUM(_xlpm.Dy,-_xlpm.Cy),1/SUM(_xlpm.By,-_xlpm.Ay))*SUM(_xlpm.Xy,-_xlpm.Ay)+_xlpm.Cy,
_xlfn.IFS(IFERROR(ISODD(_xlpm.Borda),FALSE),_xlpm.Yy,
       IFERROR(ISEVEN(_xlpm.Borda),     FALSE),_xlpm.Yx,
      TRUE,"")))</f>
        <v/>
      </c>
      <c r="AP74" s="120" t="str" cm="1">
        <f t="array" ref="AP74">IF(AP26&lt;&gt;"",AP26,
_xlfn.LET(_xlpm.Borda,
_xlfn.IFS(
AND(COUNT(_xlfn._xlws.FILTER($F$3:$F$15,$F$3:$F$15=AP$51))&gt;=2,
    _xlfn.MAXIFS($G$3:$G$15,$F$3:$F$15,AP$51)&gt;=$N74, _xlfn.MINIFS($G$3:$G$15,$F$3:$F$15,AP$51)&lt;=$N74),1,
AND(COUNT(_xlfn._xlws.FILTER($G$3:$G$15,$G$3:$G$15=$N74))&gt;=2,
    _xlfn.MAXIFS($F$3:$F$15,$G$3:$G$15,$N74)&gt;=AP$51, _xlfn.MINIFS($F$3:$F$15,$G$3:$G$15,$N74)&lt;=AP$51),2,
OR(COUNT(_xlfn._xlws.FILTER($F$16:$F$23,($F$16:$F$23=AP$51)*($G$16:$G$23=$N74)))=1,
        ISODD(COUNT(_xlfn._xlws.SORT(_xlfn._xlws.FILTER($G$16:$G$23,($F$16:$F$23=AP$51)*($G$16:$G$23&lt;=$N74)))))),3,
OR(COUNT(_xlfn._xlws.FILTER($F$16:$F$23,($F$16:$F$23=AP$51)*($G$16:$G$23=$N74)))=1,
        ISODD(COUNT(_xlfn._xlws.SORT(_xlfn._xlws.FILTER($F$16:$F$23,($G$16:$G$23=$N74)*($F$16:$F$23&lt;=AP$51)))))),4),
_xlpm.Fundo,$L$8,
_xlpm.Ax,_xlfn.XLOOKUP(TRUE,($O26:AO26&lt;&gt;""),$O$3:AO$3,_xlpm.Fundo,,-1),
_xlpm.Bx,_xlfn.XLOOKUP(TRUE,(AQ26:$AZ26&lt;&gt;""),AQ$3:$AZ$3,_xlpm.Fundo,,1),
_xlpm.Cx,_xlfn.XLOOKUP(TRUE,($O26:AO26&lt;&gt;""),$O26:AO26,_xlpm.Fundo,,-1),
_xlpm.Dx,_xlfn.XLOOKUP(TRUE,(AQ26:$AZ26&lt;&gt;""),AQ26:$AZ26,_xlpm.Fundo,,1),
_xlpm.Xx,AP$3, _xlpm.Yx,PRODUCT(SUM(_xlpm.Dx,-_xlpm.Cx),1/SUM(_xlpm.Bx,-_xlpm.Ax))*SUM(_xlpm.Xx,-_xlpm.Ax)+_xlpm.Cx,
_xlpm.Ay,_xlfn.XLOOKUP(TRUE,(AP$4:AP25&lt;&gt;""),$N$4:$N25,_xlpm.Fundo,,-1),
_xlpm.By,_xlfn.XLOOKUP(TRUE,(AP27:AP$47&lt;&gt;""),$N27:$N$47,_xlpm.Fundo,,1),
_xlpm.Cy,_xlfn.XLOOKUP(TRUE,(AP$4:AP25&lt;&gt;""),AP$4:AP25,_xlpm.Fundo,,-1),
_xlpm.Dy,_xlfn.XLOOKUP(TRUE,(AP27:AP$47&lt;&gt;""),AP27:AP$47,_xlpm.Fundo,,1),
_xlpm.Xy,$N26, _xlpm.Yy,PRODUCT(SUM(_xlpm.Dy,-_xlpm.Cy),1/SUM(_xlpm.By,-_xlpm.Ay))*SUM(_xlpm.Xy,-_xlpm.Ay)+_xlpm.Cy,
_xlfn.IFS(IFERROR(ISODD(_xlpm.Borda),FALSE),_xlpm.Yy,
       IFERROR(ISEVEN(_xlpm.Borda),     FALSE),_xlpm.Yx,
      TRUE,"")))</f>
        <v/>
      </c>
      <c r="AQ74" s="120" t="str" cm="1">
        <f t="array" ref="AQ74">IF(AQ26&lt;&gt;"",AQ26,
_xlfn.LET(_xlpm.Borda,
_xlfn.IFS(
AND(COUNT(_xlfn._xlws.FILTER($F$3:$F$15,$F$3:$F$15=AQ$51))&gt;=2,
    _xlfn.MAXIFS($G$3:$G$15,$F$3:$F$15,AQ$51)&gt;=$N74, _xlfn.MINIFS($G$3:$G$15,$F$3:$F$15,AQ$51)&lt;=$N74),1,
AND(COUNT(_xlfn._xlws.FILTER($G$3:$G$15,$G$3:$G$15=$N74))&gt;=2,
    _xlfn.MAXIFS($F$3:$F$15,$G$3:$G$15,$N74)&gt;=AQ$51, _xlfn.MINIFS($F$3:$F$15,$G$3:$G$15,$N74)&lt;=AQ$51),2,
OR(COUNT(_xlfn._xlws.FILTER($F$16:$F$23,($F$16:$F$23=AQ$51)*($G$16:$G$23=$N74)))=1,
        ISODD(COUNT(_xlfn._xlws.SORT(_xlfn._xlws.FILTER($G$16:$G$23,($F$16:$F$23=AQ$51)*($G$16:$G$23&lt;=$N74)))))),3,
OR(COUNT(_xlfn._xlws.FILTER($F$16:$F$23,($F$16:$F$23=AQ$51)*($G$16:$G$23=$N74)))=1,
        ISODD(COUNT(_xlfn._xlws.SORT(_xlfn._xlws.FILTER($F$16:$F$23,($G$16:$G$23=$N74)*($F$16:$F$23&lt;=AQ$51)))))),4),
_xlpm.Fundo,$L$8,
_xlpm.Ax,_xlfn.XLOOKUP(TRUE,($O26:AP26&lt;&gt;""),$O$3:AP$3,_xlpm.Fundo,,-1),
_xlpm.Bx,_xlfn.XLOOKUP(TRUE,(AR26:$AZ26&lt;&gt;""),AR$3:$AZ$3,_xlpm.Fundo,,1),
_xlpm.Cx,_xlfn.XLOOKUP(TRUE,($O26:AP26&lt;&gt;""),$O26:AP26,_xlpm.Fundo,,-1),
_xlpm.Dx,_xlfn.XLOOKUP(TRUE,(AR26:$AZ26&lt;&gt;""),AR26:$AZ26,_xlpm.Fundo,,1),
_xlpm.Xx,AQ$3, _xlpm.Yx,PRODUCT(SUM(_xlpm.Dx,-_xlpm.Cx),1/SUM(_xlpm.Bx,-_xlpm.Ax))*SUM(_xlpm.Xx,-_xlpm.Ax)+_xlpm.Cx,
_xlpm.Ay,_xlfn.XLOOKUP(TRUE,(AQ$4:AQ25&lt;&gt;""),$N$4:$N25,_xlpm.Fundo,,-1),
_xlpm.By,_xlfn.XLOOKUP(TRUE,(AQ27:AQ$47&lt;&gt;""),$N27:$N$47,_xlpm.Fundo,,1),
_xlpm.Cy,_xlfn.XLOOKUP(TRUE,(AQ$4:AQ25&lt;&gt;""),AQ$4:AQ25,_xlpm.Fundo,,-1),
_xlpm.Dy,_xlfn.XLOOKUP(TRUE,(AQ27:AQ$47&lt;&gt;""),AQ27:AQ$47,_xlpm.Fundo,,1),
_xlpm.Xy,$N26, _xlpm.Yy,PRODUCT(SUM(_xlpm.Dy,-_xlpm.Cy),1/SUM(_xlpm.By,-_xlpm.Ay))*SUM(_xlpm.Xy,-_xlpm.Ay)+_xlpm.Cy,
_xlfn.IFS(IFERROR(ISODD(_xlpm.Borda),FALSE),_xlpm.Yy,
       IFERROR(ISEVEN(_xlpm.Borda),     FALSE),_xlpm.Yx,
      TRUE,"")))</f>
        <v/>
      </c>
      <c r="AR74" s="120" t="str" cm="1">
        <f t="array" ref="AR74">IF(AR26&lt;&gt;"",AR26,
_xlfn.LET(_xlpm.Borda,
_xlfn.IFS(
AND(COUNT(_xlfn._xlws.FILTER($F$3:$F$15,$F$3:$F$15=AR$51))&gt;=2,
    _xlfn.MAXIFS($G$3:$G$15,$F$3:$F$15,AR$51)&gt;=$N74, _xlfn.MINIFS($G$3:$G$15,$F$3:$F$15,AR$51)&lt;=$N74),1,
AND(COUNT(_xlfn._xlws.FILTER($G$3:$G$15,$G$3:$G$15=$N74))&gt;=2,
    _xlfn.MAXIFS($F$3:$F$15,$G$3:$G$15,$N74)&gt;=AR$51, _xlfn.MINIFS($F$3:$F$15,$G$3:$G$15,$N74)&lt;=AR$51),2,
OR(COUNT(_xlfn._xlws.FILTER($F$16:$F$23,($F$16:$F$23=AR$51)*($G$16:$G$23=$N74)))=1,
        ISODD(COUNT(_xlfn._xlws.SORT(_xlfn._xlws.FILTER($G$16:$G$23,($F$16:$F$23=AR$51)*($G$16:$G$23&lt;=$N74)))))),3,
OR(COUNT(_xlfn._xlws.FILTER($F$16:$F$23,($F$16:$F$23=AR$51)*($G$16:$G$23=$N74)))=1,
        ISODD(COUNT(_xlfn._xlws.SORT(_xlfn._xlws.FILTER($F$16:$F$23,($G$16:$G$23=$N74)*($F$16:$F$23&lt;=AR$51)))))),4),
_xlpm.Fundo,$L$8,
_xlpm.Ax,_xlfn.XLOOKUP(TRUE,($O26:AQ26&lt;&gt;""),$O$3:AQ$3,_xlpm.Fundo,,-1),
_xlpm.Bx,_xlfn.XLOOKUP(TRUE,(AS26:$AZ26&lt;&gt;""),AS$3:$AZ$3,_xlpm.Fundo,,1),
_xlpm.Cx,_xlfn.XLOOKUP(TRUE,($O26:AQ26&lt;&gt;""),$O26:AQ26,_xlpm.Fundo,,-1),
_xlpm.Dx,_xlfn.XLOOKUP(TRUE,(AS26:$AZ26&lt;&gt;""),AS26:$AZ26,_xlpm.Fundo,,1),
_xlpm.Xx,AR$3, _xlpm.Yx,PRODUCT(SUM(_xlpm.Dx,-_xlpm.Cx),1/SUM(_xlpm.Bx,-_xlpm.Ax))*SUM(_xlpm.Xx,-_xlpm.Ax)+_xlpm.Cx,
_xlpm.Ay,_xlfn.XLOOKUP(TRUE,(AR$4:AR25&lt;&gt;""),$N$4:$N25,_xlpm.Fundo,,-1),
_xlpm.By,_xlfn.XLOOKUP(TRUE,(AR27:AR$47&lt;&gt;""),$N27:$N$47,_xlpm.Fundo,,1),
_xlpm.Cy,_xlfn.XLOOKUP(TRUE,(AR$4:AR25&lt;&gt;""),AR$4:AR25,_xlpm.Fundo,,-1),
_xlpm.Dy,_xlfn.XLOOKUP(TRUE,(AR27:AR$47&lt;&gt;""),AR27:AR$47,_xlpm.Fundo,,1),
_xlpm.Xy,$N26, _xlpm.Yy,PRODUCT(SUM(_xlpm.Dy,-_xlpm.Cy),1/SUM(_xlpm.By,-_xlpm.Ay))*SUM(_xlpm.Xy,-_xlpm.Ay)+_xlpm.Cy,
_xlfn.IFS(IFERROR(ISODD(_xlpm.Borda),FALSE),_xlpm.Yy,
       IFERROR(ISEVEN(_xlpm.Borda),     FALSE),_xlpm.Yx,
      TRUE,"")))</f>
        <v/>
      </c>
      <c r="AS74" s="120" t="str" cm="1">
        <f t="array" ref="AS74">IF(AS26&lt;&gt;"",AS26,
_xlfn.LET(_xlpm.Borda,
_xlfn.IFS(
AND(COUNT(_xlfn._xlws.FILTER($F$3:$F$15,$F$3:$F$15=AS$51))&gt;=2,
    _xlfn.MAXIFS($G$3:$G$15,$F$3:$F$15,AS$51)&gt;=$N74, _xlfn.MINIFS($G$3:$G$15,$F$3:$F$15,AS$51)&lt;=$N74),1,
AND(COUNT(_xlfn._xlws.FILTER($G$3:$G$15,$G$3:$G$15=$N74))&gt;=2,
    _xlfn.MAXIFS($F$3:$F$15,$G$3:$G$15,$N74)&gt;=AS$51, _xlfn.MINIFS($F$3:$F$15,$G$3:$G$15,$N74)&lt;=AS$51),2,
OR(COUNT(_xlfn._xlws.FILTER($F$16:$F$23,($F$16:$F$23=AS$51)*($G$16:$G$23=$N74)))=1,
        ISODD(COUNT(_xlfn._xlws.SORT(_xlfn._xlws.FILTER($G$16:$G$23,($F$16:$F$23=AS$51)*($G$16:$G$23&lt;=$N74)))))),3,
OR(COUNT(_xlfn._xlws.FILTER($F$16:$F$23,($F$16:$F$23=AS$51)*($G$16:$G$23=$N74)))=1,
        ISODD(COUNT(_xlfn._xlws.SORT(_xlfn._xlws.FILTER($F$16:$F$23,($G$16:$G$23=$N74)*($F$16:$F$23&lt;=AS$51)))))),4),
_xlpm.Fundo,$L$8,
_xlpm.Ax,_xlfn.XLOOKUP(TRUE,($O26:AR26&lt;&gt;""),$O$3:AR$3,_xlpm.Fundo,,-1),
_xlpm.Bx,_xlfn.XLOOKUP(TRUE,(AT26:$AZ26&lt;&gt;""),AT$3:$AZ$3,_xlpm.Fundo,,1),
_xlpm.Cx,_xlfn.XLOOKUP(TRUE,($O26:AR26&lt;&gt;""),$O26:AR26,_xlpm.Fundo,,-1),
_xlpm.Dx,_xlfn.XLOOKUP(TRUE,(AT26:$AZ26&lt;&gt;""),AT26:$AZ26,_xlpm.Fundo,,1),
_xlpm.Xx,AS$3, _xlpm.Yx,PRODUCT(SUM(_xlpm.Dx,-_xlpm.Cx),1/SUM(_xlpm.Bx,-_xlpm.Ax))*SUM(_xlpm.Xx,-_xlpm.Ax)+_xlpm.Cx,
_xlpm.Ay,_xlfn.XLOOKUP(TRUE,(AS$4:AS25&lt;&gt;""),$N$4:$N25,_xlpm.Fundo,,-1),
_xlpm.By,_xlfn.XLOOKUP(TRUE,(AS27:AS$47&lt;&gt;""),$N27:$N$47,_xlpm.Fundo,,1),
_xlpm.Cy,_xlfn.XLOOKUP(TRUE,(AS$4:AS25&lt;&gt;""),AS$4:AS25,_xlpm.Fundo,,-1),
_xlpm.Dy,_xlfn.XLOOKUP(TRUE,(AS27:AS$47&lt;&gt;""),AS27:AS$47,_xlpm.Fundo,,1),
_xlpm.Xy,$N26, _xlpm.Yy,PRODUCT(SUM(_xlpm.Dy,-_xlpm.Cy),1/SUM(_xlpm.By,-_xlpm.Ay))*SUM(_xlpm.Xy,-_xlpm.Ay)+_xlpm.Cy,
_xlfn.IFS(IFERROR(ISODD(_xlpm.Borda),FALSE),_xlpm.Yy,
       IFERROR(ISEVEN(_xlpm.Borda),     FALSE),_xlpm.Yx,
      TRUE,"")))</f>
        <v/>
      </c>
      <c r="AT74" s="120" cm="1">
        <f t="array" ref="AT74">IF(AT26&lt;&gt;"",AT26,
_xlfn.LET(_xlpm.Borda,
_xlfn.IFS(
AND(COUNT(_xlfn._xlws.FILTER($F$3:$F$15,$F$3:$F$15=AT$51))&gt;=2,
    _xlfn.MAXIFS($G$3:$G$15,$F$3:$F$15,AT$51)&gt;=$N74, _xlfn.MINIFS($G$3:$G$15,$F$3:$F$15,AT$51)&lt;=$N74),1,
AND(COUNT(_xlfn._xlws.FILTER($G$3:$G$15,$G$3:$G$15=$N74))&gt;=2,
    _xlfn.MAXIFS($F$3:$F$15,$G$3:$G$15,$N74)&gt;=AT$51, _xlfn.MINIFS($F$3:$F$15,$G$3:$G$15,$N74)&lt;=AT$51),2,
OR(COUNT(_xlfn._xlws.FILTER($F$16:$F$23,($F$16:$F$23=AT$51)*($G$16:$G$23=$N74)))=1,
        ISODD(COUNT(_xlfn._xlws.SORT(_xlfn._xlws.FILTER($G$16:$G$23,($F$16:$F$23=AT$51)*($G$16:$G$23&lt;=$N74)))))),3,
OR(COUNT(_xlfn._xlws.FILTER($F$16:$F$23,($F$16:$F$23=AT$51)*($G$16:$G$23=$N74)))=1,
        ISODD(COUNT(_xlfn._xlws.SORT(_xlfn._xlws.FILTER($F$16:$F$23,($G$16:$G$23=$N74)*($F$16:$F$23&lt;=AT$51)))))),4),
_xlpm.Fundo,$L$8,
_xlpm.Ax,_xlfn.XLOOKUP(TRUE,($O26:AS26&lt;&gt;""),$O$3:AS$3,_xlpm.Fundo,,-1),
_xlpm.Bx,_xlfn.XLOOKUP(TRUE,(AZ26:$AZ26&lt;&gt;""),AZ$3:$AZ$3,_xlpm.Fundo,,1),
_xlpm.Cx,_xlfn.XLOOKUP(TRUE,($O26:AS26&lt;&gt;""),$O26:AS26,_xlpm.Fundo,,-1),
_xlpm.Dx,_xlfn.XLOOKUP(TRUE,(AZ26:$AZ26&lt;&gt;""),AZ26:$AZ26,_xlpm.Fundo,,1),
_xlpm.Xx,AT$3, _xlpm.Yx,PRODUCT(SUM(_xlpm.Dx,-_xlpm.Cx),1/SUM(_xlpm.Bx,-_xlpm.Ax))*SUM(_xlpm.Xx,-_xlpm.Ax)+_xlpm.Cx,
_xlpm.Ay,_xlfn.XLOOKUP(TRUE,(AT$4:AT25&lt;&gt;""),$N$4:$N25,_xlpm.Fundo,,-1),
_xlpm.By,_xlfn.XLOOKUP(TRUE,(AT27:AT$47&lt;&gt;""),$N27:$N$47,_xlpm.Fundo,,1),
_xlpm.Cy,_xlfn.XLOOKUP(TRUE,(AT$4:AT25&lt;&gt;""),AT$4:AT25,_xlpm.Fundo,,-1),
_xlpm.Dy,_xlfn.XLOOKUP(TRUE,(AT27:AT$47&lt;&gt;""),AT27:AT$47,_xlpm.Fundo,,1),
_xlpm.Xy,$N26, _xlpm.Yy,PRODUCT(SUM(_xlpm.Dy,-_xlpm.Cy),1/SUM(_xlpm.By,-_xlpm.Ay))*SUM(_xlpm.Xy,-_xlpm.Ay)+_xlpm.Cy,
_xlfn.IFS(IFERROR(ISODD(_xlpm.Borda),FALSE),_xlpm.Yy,
       IFERROR(ISEVEN(_xlpm.Borda),     FALSE),_xlpm.Yx,
      TRUE,"")))</f>
        <v>-9</v>
      </c>
      <c r="AU74" s="120" cm="1">
        <f t="array" ref="AU74">IF(AU26&lt;&gt;"",AU26,
_xlfn.LET(_xlpm.Borda,
_xlfn.IFS(
AND(COUNT(_xlfn._xlws.FILTER($F$3:$F$15,$F$3:$F$15=AU$51))&gt;=2,
    _xlfn.MAXIFS($G$3:$G$15,$F$3:$F$15,AU$51)&gt;=$N74, _xlfn.MINIFS($G$3:$G$15,$F$3:$F$15,AU$51)&lt;=$N74),1,
AND(COUNT(_xlfn._xlws.FILTER($G$3:$G$15,$G$3:$G$15=$N74))&gt;=2,
    _xlfn.MAXIFS($F$3:$F$15,$G$3:$G$15,$N74)&gt;=AU$51, _xlfn.MINIFS($F$3:$F$15,$G$3:$G$15,$N74)&lt;=AU$51),2,
OR(COUNT(_xlfn._xlws.FILTER($F$16:$F$23,($F$16:$F$23=AU$51)*($G$16:$G$23=$N74)))=1,
        ISODD(COUNT(_xlfn._xlws.SORT(_xlfn._xlws.FILTER($G$16:$G$23,($F$16:$F$23=AU$51)*($G$16:$G$23&lt;=$N74)))))),3,
OR(COUNT(_xlfn._xlws.FILTER($F$16:$F$23,($F$16:$F$23=AU$51)*($G$16:$G$23=$N74)))=1,
        ISODD(COUNT(_xlfn._xlws.SORT(_xlfn._xlws.FILTER($F$16:$F$23,($G$16:$G$23=$N74)*($F$16:$F$23&lt;=AU$51)))))),4),
_xlpm.Fundo,$L$8,
_xlpm.Ax,_xlfn.XLOOKUP(TRUE,($O26:AT26&lt;&gt;""),$O$3:AT$3,_xlpm.Fundo,,-1),
_xlpm.Bx,_xlfn.XLOOKUP(TRUE,($AZ26:BA26&lt;&gt;""),$AZ$3:BA$3,_xlpm.Fundo,,1),
_xlpm.Cx,_xlfn.XLOOKUP(TRUE,($O26:AT26&lt;&gt;""),$O26:AT26,_xlpm.Fundo,,-1),
_xlpm.Dx,_xlfn.XLOOKUP(TRUE,($AZ26:BA26&lt;&gt;""),$AZ26:BA26,_xlpm.Fundo,,1),
_xlpm.Xx,AU$3, _xlpm.Yx,PRODUCT(SUM(_xlpm.Dx,-_xlpm.Cx),1/SUM(_xlpm.Bx,-_xlpm.Ax))*SUM(_xlpm.Xx,-_xlpm.Ax)+_xlpm.Cx,
_xlpm.Ay,_xlfn.XLOOKUP(TRUE,(AU$4:AU25&lt;&gt;""),$N$4:$N25,_xlpm.Fundo,,-1),
_xlpm.By,_xlfn.XLOOKUP(TRUE,(AU27:AU$47&lt;&gt;""),$N27:$N$47,_xlpm.Fundo,,1),
_xlpm.Cy,_xlfn.XLOOKUP(TRUE,(AU$4:AU25&lt;&gt;""),AU$4:AU25,_xlpm.Fundo,,-1),
_xlpm.Dy,_xlfn.XLOOKUP(TRUE,(AU27:AU$47&lt;&gt;""),AU27:AU$47,_xlpm.Fundo,,1),
_xlpm.Xy,$N26, _xlpm.Yy,PRODUCT(SUM(_xlpm.Dy,-_xlpm.Cy),1/SUM(_xlpm.By,-_xlpm.Ay))*SUM(_xlpm.Xy,-_xlpm.Ay)+_xlpm.Cy,
_xlfn.IFS(IFERROR(ISODD(_xlpm.Borda),FALSE),_xlpm.Yy,
       IFERROR(ISEVEN(_xlpm.Borda),     FALSE),_xlpm.Yx,
      TRUE,"")))</f>
        <v>0</v>
      </c>
      <c r="AV74" s="120" cm="1">
        <f t="array" ref="AV74">IF(AV26&lt;&gt;"",AV26,
_xlfn.LET(_xlpm.Borda,
_xlfn.IFS(
AND(COUNT(_xlfn._xlws.FILTER($F$3:$F$15,$F$3:$F$15=AV$51))&gt;=2,
    _xlfn.MAXIFS($G$3:$G$15,$F$3:$F$15,AV$51)&gt;=$N74, _xlfn.MINIFS($G$3:$G$15,$F$3:$F$15,AV$51)&lt;=$N74),1,
AND(COUNT(_xlfn._xlws.FILTER($G$3:$G$15,$G$3:$G$15=$N74))&gt;=2,
    _xlfn.MAXIFS($F$3:$F$15,$G$3:$G$15,$N74)&gt;=AV$51, _xlfn.MINIFS($F$3:$F$15,$G$3:$G$15,$N74)&lt;=AV$51),2,
OR(COUNT(_xlfn._xlws.FILTER($F$16:$F$23,($F$16:$F$23=AV$51)*($G$16:$G$23=$N74)))=1,
        ISODD(COUNT(_xlfn._xlws.SORT(_xlfn._xlws.FILTER($G$16:$G$23,($F$16:$F$23=AV$51)*($G$16:$G$23&lt;=$N74)))))),3,
OR(COUNT(_xlfn._xlws.FILTER($F$16:$F$23,($F$16:$F$23=AV$51)*($G$16:$G$23=$N74)))=1,
        ISODD(COUNT(_xlfn._xlws.SORT(_xlfn._xlws.FILTER($F$16:$F$23,($G$16:$G$23=$N74)*($F$16:$F$23&lt;=AV$51)))))),4),
_xlpm.Fundo,$L$8,
_xlpm.Ax,_xlfn.XLOOKUP(TRUE,($O26:AU26&lt;&gt;""),$O$3:AU$3,_xlpm.Fundo,,-1),
_xlpm.Bx,_xlfn.XLOOKUP(TRUE,($AZ26:BB26&lt;&gt;""),$AZ$3:BB$3,_xlpm.Fundo,,1),
_xlpm.Cx,_xlfn.XLOOKUP(TRUE,($O26:AU26&lt;&gt;""),$O26:AU26,_xlpm.Fundo,,-1),
_xlpm.Dx,_xlfn.XLOOKUP(TRUE,($AZ26:BB26&lt;&gt;""),$AZ26:BB26,_xlpm.Fundo,,1),
_xlpm.Xx,AV$3, _xlpm.Yx,PRODUCT(SUM(_xlpm.Dx,-_xlpm.Cx),1/SUM(_xlpm.Bx,-_xlpm.Ax))*SUM(_xlpm.Xx,-_xlpm.Ax)+_xlpm.Cx,
_xlpm.Ay,_xlfn.XLOOKUP(TRUE,(AV$4:AV25&lt;&gt;""),$N$4:$N25,_xlpm.Fundo,,-1),
_xlpm.By,_xlfn.XLOOKUP(TRUE,(AV27:AV$47&lt;&gt;""),$N27:$N$47,_xlpm.Fundo,,1),
_xlpm.Cy,_xlfn.XLOOKUP(TRUE,(AV$4:AV25&lt;&gt;""),AV$4:AV25,_xlpm.Fundo,,-1),
_xlpm.Dy,_xlfn.XLOOKUP(TRUE,(AV27:AV$47&lt;&gt;""),AV27:AV$47,_xlpm.Fundo,,1),
_xlpm.Xy,$N26, _xlpm.Yy,PRODUCT(SUM(_xlpm.Dy,-_xlpm.Cy),1/SUM(_xlpm.By,-_xlpm.Ay))*SUM(_xlpm.Xy,-_xlpm.Ay)+_xlpm.Cy,
_xlfn.IFS(IFERROR(ISODD(_xlpm.Borda),FALSE),_xlpm.Yy,
       IFERROR(ISEVEN(_xlpm.Borda),     FALSE),_xlpm.Yx,
      TRUE,"")))</f>
        <v>-9</v>
      </c>
      <c r="AW74" s="120" cm="1">
        <f t="array" ref="AW74">IF(AW26&lt;&gt;"",AW26,
_xlfn.LET(_xlpm.Borda,
_xlfn.IFS(
AND(COUNT(_xlfn._xlws.FILTER($F$3:$F$15,$F$3:$F$15=AW$51))&gt;=2,
    _xlfn.MAXIFS($G$3:$G$15,$F$3:$F$15,AW$51)&gt;=$N74, _xlfn.MINIFS($G$3:$G$15,$F$3:$F$15,AW$51)&lt;=$N74),1,
AND(COUNT(_xlfn._xlws.FILTER($G$3:$G$15,$G$3:$G$15=$N74))&gt;=2,
    _xlfn.MAXIFS($F$3:$F$15,$G$3:$G$15,$N74)&gt;=AW$51, _xlfn.MINIFS($F$3:$F$15,$G$3:$G$15,$N74)&lt;=AW$51),2,
OR(COUNT(_xlfn._xlws.FILTER($F$16:$F$23,($F$16:$F$23=AW$51)*($G$16:$G$23=$N74)))=1,
        ISODD(COUNT(_xlfn._xlws.SORT(_xlfn._xlws.FILTER($G$16:$G$23,($F$16:$F$23=AW$51)*($G$16:$G$23&lt;=$N74)))))),3,
OR(COUNT(_xlfn._xlws.FILTER($F$16:$F$23,($F$16:$F$23=AW$51)*($G$16:$G$23=$N74)))=1,
        ISODD(COUNT(_xlfn._xlws.SORT(_xlfn._xlws.FILTER($F$16:$F$23,($G$16:$G$23=$N74)*($F$16:$F$23&lt;=AW$51)))))),4),
_xlpm.Fundo,$L$8,
_xlpm.Ax,_xlfn.XLOOKUP(TRUE,($O26:AV26&lt;&gt;""),$O$3:AV$3,_xlpm.Fundo,,-1),
_xlpm.Bx,_xlfn.XLOOKUP(TRUE,($AZ26:BC26&lt;&gt;""),$AZ$3:BC$3,_xlpm.Fundo,,1),
_xlpm.Cx,_xlfn.XLOOKUP(TRUE,($O26:AV26&lt;&gt;""),$O26:AV26,_xlpm.Fundo,,-1),
_xlpm.Dx,_xlfn.XLOOKUP(TRUE,($AZ26:BC26&lt;&gt;""),$AZ26:BC26,_xlpm.Fundo,,1),
_xlpm.Xx,AW$3, _xlpm.Yx,PRODUCT(SUM(_xlpm.Dx,-_xlpm.Cx),1/SUM(_xlpm.Bx,-_xlpm.Ax))*SUM(_xlpm.Xx,-_xlpm.Ax)+_xlpm.Cx,
_xlpm.Ay,_xlfn.XLOOKUP(TRUE,(AW$4:AW25&lt;&gt;""),$N$4:$N25,_xlpm.Fundo,,-1),
_xlpm.By,_xlfn.XLOOKUP(TRUE,(AW27:AW$47&lt;&gt;""),$N27:$N$47,_xlpm.Fundo,,1),
_xlpm.Cy,_xlfn.XLOOKUP(TRUE,(AW$4:AW25&lt;&gt;""),AW$4:AW25,_xlpm.Fundo,,-1),
_xlpm.Dy,_xlfn.XLOOKUP(TRUE,(AW27:AW$47&lt;&gt;""),AW27:AW$47,_xlpm.Fundo,,1),
_xlpm.Xy,$N26, _xlpm.Yy,PRODUCT(SUM(_xlpm.Dy,-_xlpm.Cy),1/SUM(_xlpm.By,-_xlpm.Ay))*SUM(_xlpm.Xy,-_xlpm.Ay)+_xlpm.Cy,
_xlfn.IFS(IFERROR(ISODD(_xlpm.Borda),FALSE),_xlpm.Yy,
       IFERROR(ISEVEN(_xlpm.Borda),     FALSE),_xlpm.Yx,
      TRUE,"")))</f>
        <v>-9</v>
      </c>
      <c r="AX74" s="98"/>
      <c r="AY74" s="98"/>
      <c r="AZ74" s="77"/>
      <c r="BA74" s="77"/>
      <c r="BB74" s="77"/>
      <c r="BC74" s="77"/>
      <c r="BD74" s="77"/>
      <c r="BE74" s="77"/>
      <c r="BF74" s="77"/>
      <c r="BG74" s="77"/>
      <c r="BH74" s="77"/>
    </row>
    <row r="75" spans="2:60" ht="20.100000000000001" customHeight="1" x14ac:dyDescent="0.3">
      <c r="B75" s="88" t="s">
        <v>538</v>
      </c>
      <c r="C75" s="17">
        <f t="shared" si="1"/>
        <v>42.9754</v>
      </c>
      <c r="D75" s="18">
        <f t="shared" si="1"/>
        <v>118.9509</v>
      </c>
      <c r="E75" s="64">
        <f t="shared" si="1"/>
        <v>-9</v>
      </c>
      <c r="F75" s="17">
        <f t="shared" si="7"/>
        <v>-0.05</v>
      </c>
      <c r="G75" s="18">
        <f t="shared" si="8"/>
        <v>13.9</v>
      </c>
      <c r="H75" s="19">
        <f t="shared" si="9"/>
        <v>-9</v>
      </c>
      <c r="I75" s="8" t="str" cm="1">
        <f t="array" ref="I75">_xlfn.CONCAT(ROUND(F75:H75,2)&amp;", ")</f>
        <v xml:space="preserve">-0.05, 13.9, -9, </v>
      </c>
      <c r="J75" s="8"/>
      <c r="L75"/>
      <c r="N75" s="31">
        <v>6.87</v>
      </c>
      <c r="O75" s="15"/>
      <c r="P75" s="120" cm="1">
        <f t="array" ref="P75">IF(P27&lt;&gt;"",P27,
_xlfn.LET(_xlpm.Borda,
_xlfn.IFS(
AND(COUNT(_xlfn._xlws.FILTER($F$3:$F$15,$F$3:$F$15=P$51))&gt;=2,
    _xlfn.MAXIFS($G$3:$G$15,$F$3:$F$15,P$51)&gt;=$N75, _xlfn.MINIFS($G$3:$G$15,$F$3:$F$15,P$51)&lt;=$N75),1,
AND(COUNT(_xlfn._xlws.FILTER($G$3:$G$15,$G$3:$G$15=$N75))&gt;=2,
    _xlfn.MAXIFS($F$3:$F$15,$G$3:$G$15,$N75)&gt;=P$51, _xlfn.MINIFS($F$3:$F$15,$G$3:$G$15,$N75)&lt;=P$51),2,
OR(COUNT(_xlfn._xlws.FILTER($F$16:$F$23,($F$16:$F$23=P$51)*($G$16:$G$23=$N75)))=1,
        ISODD(COUNT(_xlfn._xlws.SORT(_xlfn._xlws.FILTER($G$16:$G$23,($F$16:$F$23=P$51)*($G$16:$G$23&lt;=$N75)))))),3,
OR(COUNT(_xlfn._xlws.FILTER($F$16:$F$23,($F$16:$F$23=P$51)*($G$16:$G$23=$N75)))=1,
        ISODD(COUNT(_xlfn._xlws.SORT(_xlfn._xlws.FILTER($F$16:$F$23,($G$16:$G$23=$N75)*($F$16:$F$23&lt;=P$51)))))),4),
_xlpm.Fundo,$L$8,
_xlpm.Ax,_xlfn.XLOOKUP(TRUE,($O27:O27&lt;&gt;""),$O$3:O$3,_xlpm.Fundo,,-1),
_xlpm.Bx,_xlfn.XLOOKUP(TRUE,(Q27:$AZ27&lt;&gt;""),Q$3:$AZ$3,_xlpm.Fundo,,1),
_xlpm.Cx,_xlfn.XLOOKUP(TRUE,($O27:O27&lt;&gt;""),$O27:O27,_xlpm.Fundo,,-1),
_xlpm.Dx,_xlfn.XLOOKUP(TRUE,(Q27:$AZ27&lt;&gt;""),Q27:$AZ27,_xlpm.Fundo,,1),
_xlpm.Xx,P$3, _xlpm.Yx,PRODUCT(SUM(_xlpm.Dx,-_xlpm.Cx),1/SUM(_xlpm.Bx,-_xlpm.Ax))*SUM(_xlpm.Xx,-_xlpm.Ax)+_xlpm.Cx,
_xlpm.Ay,_xlfn.XLOOKUP(TRUE,(P$4:P26&lt;&gt;""),$N$4:$N26,_xlpm.Fundo,,-1),
_xlpm.By,_xlfn.XLOOKUP(TRUE,(P28:P$47&lt;&gt;""),$N28:$N$47,_xlpm.Fundo,,1),
_xlpm.Cy,_xlfn.XLOOKUP(TRUE,(P$4:P26&lt;&gt;""),P$4:P26,_xlpm.Fundo,,-1),
_xlpm.Dy,_xlfn.XLOOKUP(TRUE,(P28:P$47&lt;&gt;""),P28:P$47,_xlpm.Fundo,,1),
_xlpm.Xy,$N27, _xlpm.Yy,PRODUCT(SUM(_xlpm.Dy,-_xlpm.Cy),1/SUM(_xlpm.By,-_xlpm.Ay))*SUM(_xlpm.Xy,-_xlpm.Ay)+_xlpm.Cy,
_xlfn.IFS(IFERROR(ISODD(_xlpm.Borda),FALSE),_xlpm.Yy,
       IFERROR(ISEVEN(_xlpm.Borda),     FALSE),_xlpm.Yx,
      TRUE,"")))</f>
        <v>-9</v>
      </c>
      <c r="Q75" s="120" cm="1">
        <f t="array" ref="Q75">IF(Q27&lt;&gt;"",Q27,
_xlfn.LET(_xlpm.Borda,
_xlfn.IFS(
AND(COUNT(_xlfn._xlws.FILTER($F$3:$F$15,$F$3:$F$15=Q$51))&gt;=2,
    _xlfn.MAXIFS($G$3:$G$15,$F$3:$F$15,Q$51)&gt;=$N75, _xlfn.MINIFS($G$3:$G$15,$F$3:$F$15,Q$51)&lt;=$N75),1,
AND(COUNT(_xlfn._xlws.FILTER($G$3:$G$15,$G$3:$G$15=$N75))&gt;=2,
    _xlfn.MAXIFS($F$3:$F$15,$G$3:$G$15,$N75)&gt;=Q$51, _xlfn.MINIFS($F$3:$F$15,$G$3:$G$15,$N75)&lt;=Q$51),2,
OR(COUNT(_xlfn._xlws.FILTER($F$16:$F$23,($F$16:$F$23=Q$51)*($G$16:$G$23=$N75)))=1,
        ISODD(COUNT(_xlfn._xlws.SORT(_xlfn._xlws.FILTER($G$16:$G$23,($F$16:$F$23=Q$51)*($G$16:$G$23&lt;=$N75)))))),3,
OR(COUNT(_xlfn._xlws.FILTER($F$16:$F$23,($F$16:$F$23=Q$51)*($G$16:$G$23=$N75)))=1,
        ISODD(COUNT(_xlfn._xlws.SORT(_xlfn._xlws.FILTER($F$16:$F$23,($G$16:$G$23=$N75)*($F$16:$F$23&lt;=Q$51)))))),4),
_xlpm.Fundo,$L$8,
_xlpm.Ax,_xlfn.XLOOKUP(TRUE,($O27:P27&lt;&gt;""),$O$3:P$3,_xlpm.Fundo,,-1),
_xlpm.Bx,_xlfn.XLOOKUP(TRUE,(R27:$AZ27&lt;&gt;""),R$3:$AZ$3,_xlpm.Fundo,,1),
_xlpm.Cx,_xlfn.XLOOKUP(TRUE,($O27:P27&lt;&gt;""),$O27:P27,_xlpm.Fundo,,-1),
_xlpm.Dx,_xlfn.XLOOKUP(TRUE,(R27:$AZ27&lt;&gt;""),R27:$AZ27,_xlpm.Fundo,,1),
_xlpm.Xx,Q$3, _xlpm.Yx,PRODUCT(SUM(_xlpm.Dx,-_xlpm.Cx),1/SUM(_xlpm.Bx,-_xlpm.Ax))*SUM(_xlpm.Xx,-_xlpm.Ax)+_xlpm.Cx,
_xlpm.Ay,_xlfn.XLOOKUP(TRUE,(Q$4:Q26&lt;&gt;""),$N$4:$N26,_xlpm.Fundo,,-1),
_xlpm.By,_xlfn.XLOOKUP(TRUE,(Q28:Q$47&lt;&gt;""),$N28:$N$47,_xlpm.Fundo,,1),
_xlpm.Cy,_xlfn.XLOOKUP(TRUE,(Q$4:Q26&lt;&gt;""),Q$4:Q26,_xlpm.Fundo,,-1),
_xlpm.Dy,_xlfn.XLOOKUP(TRUE,(Q28:Q$47&lt;&gt;""),Q28:Q$47,_xlpm.Fundo,,1),
_xlpm.Xy,$N27, _xlpm.Yy,PRODUCT(SUM(_xlpm.Dy,-_xlpm.Cy),1/SUM(_xlpm.By,-_xlpm.Ay))*SUM(_xlpm.Xy,-_xlpm.Ay)+_xlpm.Cy,
_xlfn.IFS(IFERROR(ISODD(_xlpm.Borda),FALSE),_xlpm.Yy,
       IFERROR(ISEVEN(_xlpm.Borda),     FALSE),_xlpm.Yx,
      TRUE,"")))</f>
        <v>-9</v>
      </c>
      <c r="R75" s="120" cm="1">
        <f t="array" ref="R75">IF(R27&lt;&gt;"",R27,
_xlfn.LET(_xlpm.Borda,
_xlfn.IFS(
AND(COUNT(_xlfn._xlws.FILTER($F$3:$F$15,$F$3:$F$15=R$51))&gt;=2,
    _xlfn.MAXIFS($G$3:$G$15,$F$3:$F$15,R$51)&gt;=$N75, _xlfn.MINIFS($G$3:$G$15,$F$3:$F$15,R$51)&lt;=$N75),1,
AND(COUNT(_xlfn._xlws.FILTER($G$3:$G$15,$G$3:$G$15=$N75))&gt;=2,
    _xlfn.MAXIFS($F$3:$F$15,$G$3:$G$15,$N75)&gt;=R$51, _xlfn.MINIFS($F$3:$F$15,$G$3:$G$15,$N75)&lt;=R$51),2,
OR(COUNT(_xlfn._xlws.FILTER($F$16:$F$23,($F$16:$F$23=R$51)*($G$16:$G$23=$N75)))=1,
        ISODD(COUNT(_xlfn._xlws.SORT(_xlfn._xlws.FILTER($G$16:$G$23,($F$16:$F$23=R$51)*($G$16:$G$23&lt;=$N75)))))),3,
OR(COUNT(_xlfn._xlws.FILTER($F$16:$F$23,($F$16:$F$23=R$51)*($G$16:$G$23=$N75)))=1,
        ISODD(COUNT(_xlfn._xlws.SORT(_xlfn._xlws.FILTER($F$16:$F$23,($G$16:$G$23=$N75)*($F$16:$F$23&lt;=R$51)))))),4),
_xlpm.Fundo,$L$8,
_xlpm.Ax,_xlfn.XLOOKUP(TRUE,($O27:Q27&lt;&gt;""),$O$3:Q$3,_xlpm.Fundo,,-1),
_xlpm.Bx,_xlfn.XLOOKUP(TRUE,(S27:$AZ27&lt;&gt;""),S$3:$AZ$3,_xlpm.Fundo,,1),
_xlpm.Cx,_xlfn.XLOOKUP(TRUE,($O27:Q27&lt;&gt;""),$O27:Q27,_xlpm.Fundo,,-1),
_xlpm.Dx,_xlfn.XLOOKUP(TRUE,(S27:$AZ27&lt;&gt;""),S27:$AZ27,_xlpm.Fundo,,1),
_xlpm.Xx,R$3, _xlpm.Yx,PRODUCT(SUM(_xlpm.Dx,-_xlpm.Cx),1/SUM(_xlpm.Bx,-_xlpm.Ax))*SUM(_xlpm.Xx,-_xlpm.Ax)+_xlpm.Cx,
_xlpm.Ay,_xlfn.XLOOKUP(TRUE,(R$4:R26&lt;&gt;""),$N$4:$N26,_xlpm.Fundo,,-1),
_xlpm.By,_xlfn.XLOOKUP(TRUE,(R28:R$47&lt;&gt;""),$N28:$N$47,_xlpm.Fundo,,1),
_xlpm.Cy,_xlfn.XLOOKUP(TRUE,(R$4:R26&lt;&gt;""),R$4:R26,_xlpm.Fundo,,-1),
_xlpm.Dy,_xlfn.XLOOKUP(TRUE,(R28:R$47&lt;&gt;""),R28:R$47,_xlpm.Fundo,,1),
_xlpm.Xy,$N27, _xlpm.Yy,PRODUCT(SUM(_xlpm.Dy,-_xlpm.Cy),1/SUM(_xlpm.By,-_xlpm.Ay))*SUM(_xlpm.Xy,-_xlpm.Ay)+_xlpm.Cy,
_xlfn.IFS(IFERROR(ISODD(_xlpm.Borda),FALSE),_xlpm.Yy,
       IFERROR(ISEVEN(_xlpm.Borda),     FALSE),_xlpm.Yx,
      TRUE,"")))</f>
        <v>0</v>
      </c>
      <c r="S75" s="120" t="str" cm="1">
        <f t="array" ref="S75">IF(S27&lt;&gt;"",S27,
_xlfn.LET(_xlpm.Borda,
_xlfn.IFS(
AND(COUNT(_xlfn._xlws.FILTER($F$3:$F$15,$F$3:$F$15=S$51))&gt;=2,
    _xlfn.MAXIFS($G$3:$G$15,$F$3:$F$15,S$51)&gt;=$N75, _xlfn.MINIFS($G$3:$G$15,$F$3:$F$15,S$51)&lt;=$N75),1,
AND(COUNT(_xlfn._xlws.FILTER($G$3:$G$15,$G$3:$G$15=$N75))&gt;=2,
    _xlfn.MAXIFS($F$3:$F$15,$G$3:$G$15,$N75)&gt;=S$51, _xlfn.MINIFS($F$3:$F$15,$G$3:$G$15,$N75)&lt;=S$51),2,
OR(COUNT(_xlfn._xlws.FILTER($F$16:$F$23,($F$16:$F$23=S$51)*($G$16:$G$23=$N75)))=1,
        ISODD(COUNT(_xlfn._xlws.SORT(_xlfn._xlws.FILTER($G$16:$G$23,($F$16:$F$23=S$51)*($G$16:$G$23&lt;=$N75)))))),3,
OR(COUNT(_xlfn._xlws.FILTER($F$16:$F$23,($F$16:$F$23=S$51)*($G$16:$G$23=$N75)))=1,
        ISODD(COUNT(_xlfn._xlws.SORT(_xlfn._xlws.FILTER($F$16:$F$23,($G$16:$G$23=$N75)*($F$16:$F$23&lt;=S$51)))))),4),
_xlpm.Fundo,$L$8,
_xlpm.Ax,_xlfn.XLOOKUP(TRUE,($O27:R27&lt;&gt;""),$O$3:R$3,_xlpm.Fundo,,-1),
_xlpm.Bx,_xlfn.XLOOKUP(TRUE,(T27:$AZ27&lt;&gt;""),T$3:$AZ$3,_xlpm.Fundo,,1),
_xlpm.Cx,_xlfn.XLOOKUP(TRUE,($O27:R27&lt;&gt;""),$O27:R27,_xlpm.Fundo,,-1),
_xlpm.Dx,_xlfn.XLOOKUP(TRUE,(T27:$AZ27&lt;&gt;""),T27:$AZ27,_xlpm.Fundo,,1),
_xlpm.Xx,S$3, _xlpm.Yx,PRODUCT(SUM(_xlpm.Dx,-_xlpm.Cx),1/SUM(_xlpm.Bx,-_xlpm.Ax))*SUM(_xlpm.Xx,-_xlpm.Ax)+_xlpm.Cx,
_xlpm.Ay,_xlfn.XLOOKUP(TRUE,(S$4:S26&lt;&gt;""),$N$4:$N26,_xlpm.Fundo,,-1),
_xlpm.By,_xlfn.XLOOKUP(TRUE,(S28:S$47&lt;&gt;""),$N28:$N$47,_xlpm.Fundo,,1),
_xlpm.Cy,_xlfn.XLOOKUP(TRUE,(S$4:S26&lt;&gt;""),S$4:S26,_xlpm.Fundo,,-1),
_xlpm.Dy,_xlfn.XLOOKUP(TRUE,(S28:S$47&lt;&gt;""),S28:S$47,_xlpm.Fundo,,1),
_xlpm.Xy,$N27, _xlpm.Yy,PRODUCT(SUM(_xlpm.Dy,-_xlpm.Cy),1/SUM(_xlpm.By,-_xlpm.Ay))*SUM(_xlpm.Xy,-_xlpm.Ay)+_xlpm.Cy,
_xlfn.IFS(IFERROR(ISODD(_xlpm.Borda),FALSE),_xlpm.Yy,
       IFERROR(ISEVEN(_xlpm.Borda),     FALSE),_xlpm.Yx,
      TRUE,"")))</f>
        <v/>
      </c>
      <c r="T75" s="120" cm="1">
        <f t="array" ref="T75">IF(T27&lt;&gt;"",T27,
_xlfn.LET(_xlpm.Borda,
_xlfn.IFS(
AND(COUNT(_xlfn._xlws.FILTER($F$3:$F$15,$F$3:$F$15=T$51))&gt;=2,
    _xlfn.MAXIFS($G$3:$G$15,$F$3:$F$15,T$51)&gt;=$N75, _xlfn.MINIFS($G$3:$G$15,$F$3:$F$15,T$51)&lt;=$N75),1,
AND(COUNT(_xlfn._xlws.FILTER($G$3:$G$15,$G$3:$G$15=$N75))&gt;=2,
    _xlfn.MAXIFS($F$3:$F$15,$G$3:$G$15,$N75)&gt;=T$51, _xlfn.MINIFS($F$3:$F$15,$G$3:$G$15,$N75)&lt;=T$51),2,
OR(COUNT(_xlfn._xlws.FILTER($F$16:$F$23,($F$16:$F$23=T$51)*($G$16:$G$23=$N75)))=1,
        ISODD(COUNT(_xlfn._xlws.SORT(_xlfn._xlws.FILTER($G$16:$G$23,($F$16:$F$23=T$51)*($G$16:$G$23&lt;=$N75)))))),3,
OR(COUNT(_xlfn._xlws.FILTER($F$16:$F$23,($F$16:$F$23=T$51)*($G$16:$G$23=$N75)))=1,
        ISODD(COUNT(_xlfn._xlws.SORT(_xlfn._xlws.FILTER($F$16:$F$23,($G$16:$G$23=$N75)*($F$16:$F$23&lt;=T$51)))))),4),
_xlpm.Fundo,$L$8,
_xlpm.Ax,_xlfn.XLOOKUP(TRUE,($O27:S27&lt;&gt;""),$O$3:S$3,_xlpm.Fundo,,-1),
_xlpm.Bx,_xlfn.XLOOKUP(TRUE,(U27:$AZ27&lt;&gt;""),U$3:$AZ$3,_xlpm.Fundo,,1),
_xlpm.Cx,_xlfn.XLOOKUP(TRUE,($O27:S27&lt;&gt;""),$O27:S27,_xlpm.Fundo,,-1),
_xlpm.Dx,_xlfn.XLOOKUP(TRUE,(U27:$AZ27&lt;&gt;""),U27:$AZ27,_xlpm.Fundo,,1),
_xlpm.Xx,T$3, _xlpm.Yx,PRODUCT(SUM(_xlpm.Dx,-_xlpm.Cx),1/SUM(_xlpm.Bx,-_xlpm.Ax))*SUM(_xlpm.Xx,-_xlpm.Ax)+_xlpm.Cx,
_xlpm.Ay,_xlfn.XLOOKUP(TRUE,(T$4:T26&lt;&gt;""),$N$4:$N26,_xlpm.Fundo,,-1),
_xlpm.By,_xlfn.XLOOKUP(TRUE,(T28:T$47&lt;&gt;""),$N28:$N$47,_xlpm.Fundo,,1),
_xlpm.Cy,_xlfn.XLOOKUP(TRUE,(T$4:T26&lt;&gt;""),T$4:T26,_xlpm.Fundo,,-1),
_xlpm.Dy,_xlfn.XLOOKUP(TRUE,(T28:T$47&lt;&gt;""),T28:T$47,_xlpm.Fundo,,1),
_xlpm.Xy,$N27, _xlpm.Yy,PRODUCT(SUM(_xlpm.Dy,-_xlpm.Cy),1/SUM(_xlpm.By,-_xlpm.Ay))*SUM(_xlpm.Xy,-_xlpm.Ay)+_xlpm.Cy,
_xlfn.IFS(IFERROR(ISODD(_xlpm.Borda),FALSE),_xlpm.Yy,
       IFERROR(ISEVEN(_xlpm.Borda),     FALSE),_xlpm.Yx,
      TRUE,"")))</f>
        <v>0</v>
      </c>
      <c r="U75" s="120" t="str" cm="1">
        <f t="array" ref="U75">IF(U27&lt;&gt;"",U27,
_xlfn.LET(_xlpm.Borda,
_xlfn.IFS(
AND(COUNT(_xlfn._xlws.FILTER($F$3:$F$15,$F$3:$F$15=U$51))&gt;=2,
    _xlfn.MAXIFS($G$3:$G$15,$F$3:$F$15,U$51)&gt;=$N75, _xlfn.MINIFS($G$3:$G$15,$F$3:$F$15,U$51)&lt;=$N75),1,
AND(COUNT(_xlfn._xlws.FILTER($G$3:$G$15,$G$3:$G$15=$N75))&gt;=2,
    _xlfn.MAXIFS($F$3:$F$15,$G$3:$G$15,$N75)&gt;=U$51, _xlfn.MINIFS($F$3:$F$15,$G$3:$G$15,$N75)&lt;=U$51),2,
OR(COUNT(_xlfn._xlws.FILTER($F$16:$F$23,($F$16:$F$23=U$51)*($G$16:$G$23=$N75)))=1,
        ISODD(COUNT(_xlfn._xlws.SORT(_xlfn._xlws.FILTER($G$16:$G$23,($F$16:$F$23=U$51)*($G$16:$G$23&lt;=$N75)))))),3,
OR(COUNT(_xlfn._xlws.FILTER($F$16:$F$23,($F$16:$F$23=U$51)*($G$16:$G$23=$N75)))=1,
        ISODD(COUNT(_xlfn._xlws.SORT(_xlfn._xlws.FILTER($F$16:$F$23,($G$16:$G$23=$N75)*($F$16:$F$23&lt;=U$51)))))),4),
_xlpm.Fundo,$L$8,
_xlpm.Ax,_xlfn.XLOOKUP(TRUE,($O27:T27&lt;&gt;""),$O$3:T$3,_xlpm.Fundo,,-1),
_xlpm.Bx,_xlfn.XLOOKUP(TRUE,(V27:$AZ27&lt;&gt;""),V$3:$AZ$3,_xlpm.Fundo,,1),
_xlpm.Cx,_xlfn.XLOOKUP(TRUE,($O27:T27&lt;&gt;""),$O27:T27,_xlpm.Fundo,,-1),
_xlpm.Dx,_xlfn.XLOOKUP(TRUE,(V27:$AZ27&lt;&gt;""),V27:$AZ27,_xlpm.Fundo,,1),
_xlpm.Xx,U$3, _xlpm.Yx,PRODUCT(SUM(_xlpm.Dx,-_xlpm.Cx),1/SUM(_xlpm.Bx,-_xlpm.Ax))*SUM(_xlpm.Xx,-_xlpm.Ax)+_xlpm.Cx,
_xlpm.Ay,_xlfn.XLOOKUP(TRUE,(U$4:U26&lt;&gt;""),$N$4:$N26,_xlpm.Fundo,,-1),
_xlpm.By,_xlfn.XLOOKUP(TRUE,(U28:U$47&lt;&gt;""),$N28:$N$47,_xlpm.Fundo,,1),
_xlpm.Cy,_xlfn.XLOOKUP(TRUE,(U$4:U26&lt;&gt;""),U$4:U26,_xlpm.Fundo,,-1),
_xlpm.Dy,_xlfn.XLOOKUP(TRUE,(U28:U$47&lt;&gt;""),U28:U$47,_xlpm.Fundo,,1),
_xlpm.Xy,$N27, _xlpm.Yy,PRODUCT(SUM(_xlpm.Dy,-_xlpm.Cy),1/SUM(_xlpm.By,-_xlpm.Ay))*SUM(_xlpm.Xy,-_xlpm.Ay)+_xlpm.Cy,
_xlfn.IFS(IFERROR(ISODD(_xlpm.Borda),FALSE),_xlpm.Yy,
       IFERROR(ISEVEN(_xlpm.Borda),     FALSE),_xlpm.Yx,
      TRUE,"")))</f>
        <v/>
      </c>
      <c r="V75" s="120" cm="1">
        <f t="array" ref="V75">IF(V27&lt;&gt;"",V27,
_xlfn.LET(_xlpm.Borda,
_xlfn.IFS(
AND(COUNT(_xlfn._xlws.FILTER($F$3:$F$15,$F$3:$F$15=V$51))&gt;=2,
    _xlfn.MAXIFS($G$3:$G$15,$F$3:$F$15,V$51)&gt;=$N75, _xlfn.MINIFS($G$3:$G$15,$F$3:$F$15,V$51)&lt;=$N75),1,
AND(COUNT(_xlfn._xlws.FILTER($G$3:$G$15,$G$3:$G$15=$N75))&gt;=2,
    _xlfn.MAXIFS($F$3:$F$15,$G$3:$G$15,$N75)&gt;=V$51, _xlfn.MINIFS($F$3:$F$15,$G$3:$G$15,$N75)&lt;=V$51),2,
OR(COUNT(_xlfn._xlws.FILTER($F$16:$F$23,($F$16:$F$23=V$51)*($G$16:$G$23=$N75)))=1,
        ISODD(COUNT(_xlfn._xlws.SORT(_xlfn._xlws.FILTER($G$16:$G$23,($F$16:$F$23=V$51)*($G$16:$G$23&lt;=$N75)))))),3,
OR(COUNT(_xlfn._xlws.FILTER($F$16:$F$23,($F$16:$F$23=V$51)*($G$16:$G$23=$N75)))=1,
        ISODD(COUNT(_xlfn._xlws.SORT(_xlfn._xlws.FILTER($F$16:$F$23,($G$16:$G$23=$N75)*($F$16:$F$23&lt;=V$51)))))),4),
_xlpm.Fundo,$L$8,
_xlpm.Ax,_xlfn.XLOOKUP(TRUE,($O27:U27&lt;&gt;""),$O$3:U$3,_xlpm.Fundo,,-1),
_xlpm.Bx,_xlfn.XLOOKUP(TRUE,(W27:$AZ27&lt;&gt;""),W$3:$AZ$3,_xlpm.Fundo,,1),
_xlpm.Cx,_xlfn.XLOOKUP(TRUE,($O27:U27&lt;&gt;""),$O27:U27,_xlpm.Fundo,,-1),
_xlpm.Dx,_xlfn.XLOOKUP(TRUE,(W27:$AZ27&lt;&gt;""),W27:$AZ27,_xlpm.Fundo,,1),
_xlpm.Xx,V$3, _xlpm.Yx,PRODUCT(SUM(_xlpm.Dx,-_xlpm.Cx),1/SUM(_xlpm.Bx,-_xlpm.Ax))*SUM(_xlpm.Xx,-_xlpm.Ax)+_xlpm.Cx,
_xlpm.Ay,_xlfn.XLOOKUP(TRUE,(V$4:V26&lt;&gt;""),$N$4:$N26,_xlpm.Fundo,,-1),
_xlpm.By,_xlfn.XLOOKUP(TRUE,(V28:V$47&lt;&gt;""),$N28:$N$47,_xlpm.Fundo,,1),
_xlpm.Cy,_xlfn.XLOOKUP(TRUE,(V$4:V26&lt;&gt;""),V$4:V26,_xlpm.Fundo,,-1),
_xlpm.Dy,_xlfn.XLOOKUP(TRUE,(V28:V$47&lt;&gt;""),V28:V$47,_xlpm.Fundo,,1),
_xlpm.Xy,$N27, _xlpm.Yy,PRODUCT(SUM(_xlpm.Dy,-_xlpm.Cy),1/SUM(_xlpm.By,-_xlpm.Ay))*SUM(_xlpm.Xy,-_xlpm.Ay)+_xlpm.Cy,
_xlfn.IFS(IFERROR(ISODD(_xlpm.Borda),FALSE),_xlpm.Yy,
       IFERROR(ISEVEN(_xlpm.Borda),     FALSE),_xlpm.Yx,
      TRUE,"")))</f>
        <v>0</v>
      </c>
      <c r="W75" s="120" cm="1">
        <f t="array" ref="W75">IF(W27&lt;&gt;"",W27,
_xlfn.LET(_xlpm.Borda,
_xlfn.IFS(
AND(COUNT(_xlfn._xlws.FILTER($F$3:$F$15,$F$3:$F$15=W$51))&gt;=2,
    _xlfn.MAXIFS($G$3:$G$15,$F$3:$F$15,W$51)&gt;=$N75, _xlfn.MINIFS($G$3:$G$15,$F$3:$F$15,W$51)&lt;=$N75),1,
AND(COUNT(_xlfn._xlws.FILTER($G$3:$G$15,$G$3:$G$15=$N75))&gt;=2,
    _xlfn.MAXIFS($F$3:$F$15,$G$3:$G$15,$N75)&gt;=W$51, _xlfn.MINIFS($F$3:$F$15,$G$3:$G$15,$N75)&lt;=W$51),2,
OR(COUNT(_xlfn._xlws.FILTER($F$16:$F$23,($F$16:$F$23=W$51)*($G$16:$G$23=$N75)))=1,
        ISODD(COUNT(_xlfn._xlws.SORT(_xlfn._xlws.FILTER($G$16:$G$23,($F$16:$F$23=W$51)*($G$16:$G$23&lt;=$N75)))))),3,
OR(COUNT(_xlfn._xlws.FILTER($F$16:$F$23,($F$16:$F$23=W$51)*($G$16:$G$23=$N75)))=1,
        ISODD(COUNT(_xlfn._xlws.SORT(_xlfn._xlws.FILTER($F$16:$F$23,($G$16:$G$23=$N75)*($F$16:$F$23&lt;=W$51)))))),4),
_xlpm.Fundo,$L$8,
_xlpm.Ax,_xlfn.XLOOKUP(TRUE,($O27:V27&lt;&gt;""),$O$3:V$3,_xlpm.Fundo,,-1),
_xlpm.Bx,_xlfn.XLOOKUP(TRUE,(X27:$AZ27&lt;&gt;""),X$3:$AZ$3,_xlpm.Fundo,,1),
_xlpm.Cx,_xlfn.XLOOKUP(TRUE,($O27:V27&lt;&gt;""),$O27:V27,_xlpm.Fundo,,-1),
_xlpm.Dx,_xlfn.XLOOKUP(TRUE,(X27:$AZ27&lt;&gt;""),X27:$AZ27,_xlpm.Fundo,,1),
_xlpm.Xx,W$3, _xlpm.Yx,PRODUCT(SUM(_xlpm.Dx,-_xlpm.Cx),1/SUM(_xlpm.Bx,-_xlpm.Ax))*SUM(_xlpm.Xx,-_xlpm.Ax)+_xlpm.Cx,
_xlpm.Ay,_xlfn.XLOOKUP(TRUE,(W$4:W26&lt;&gt;""),$N$4:$N26,_xlpm.Fundo,,-1),
_xlpm.By,_xlfn.XLOOKUP(TRUE,(W28:W$47&lt;&gt;""),$N28:$N$47,_xlpm.Fundo,,1),
_xlpm.Cy,_xlfn.XLOOKUP(TRUE,(W$4:W26&lt;&gt;""),W$4:W26,_xlpm.Fundo,,-1),
_xlpm.Dy,_xlfn.XLOOKUP(TRUE,(W28:W$47&lt;&gt;""),W28:W$47,_xlpm.Fundo,,1),
_xlpm.Xy,$N27, _xlpm.Yy,PRODUCT(SUM(_xlpm.Dy,-_xlpm.Cy),1/SUM(_xlpm.By,-_xlpm.Ay))*SUM(_xlpm.Xy,-_xlpm.Ay)+_xlpm.Cy,
_xlfn.IFS(IFERROR(ISODD(_xlpm.Borda),FALSE),_xlpm.Yy,
       IFERROR(ISEVEN(_xlpm.Borda),     FALSE),_xlpm.Yx,
      TRUE,"")))</f>
        <v>0.24000000000000021</v>
      </c>
      <c r="X75" s="120" cm="1">
        <f t="array" ref="X75">IF(X27&lt;&gt;"",X27,
_xlfn.LET(_xlpm.Borda,
_xlfn.IFS(
AND(COUNT(_xlfn._xlws.FILTER($F$3:$F$15,$F$3:$F$15=X$51))&gt;=2,
    _xlfn.MAXIFS($G$3:$G$15,$F$3:$F$15,X$51)&gt;=$N75, _xlfn.MINIFS($G$3:$G$15,$F$3:$F$15,X$51)&lt;=$N75),1,
AND(COUNT(_xlfn._xlws.FILTER($G$3:$G$15,$G$3:$G$15=$N75))&gt;=2,
    _xlfn.MAXIFS($F$3:$F$15,$G$3:$G$15,$N75)&gt;=X$51, _xlfn.MINIFS($F$3:$F$15,$G$3:$G$15,$N75)&lt;=X$51),2,
OR(COUNT(_xlfn._xlws.FILTER($F$16:$F$23,($F$16:$F$23=X$51)*($G$16:$G$23=$N75)))=1,
        ISODD(COUNT(_xlfn._xlws.SORT(_xlfn._xlws.FILTER($G$16:$G$23,($F$16:$F$23=X$51)*($G$16:$G$23&lt;=$N75)))))),3,
OR(COUNT(_xlfn._xlws.FILTER($F$16:$F$23,($F$16:$F$23=X$51)*($G$16:$G$23=$N75)))=1,
        ISODD(COUNT(_xlfn._xlws.SORT(_xlfn._xlws.FILTER($F$16:$F$23,($G$16:$G$23=$N75)*($F$16:$F$23&lt;=X$51)))))),4),
_xlpm.Fundo,$L$8,
_xlpm.Ax,_xlfn.XLOOKUP(TRUE,($O27:W27&lt;&gt;""),$O$3:W$3,_xlpm.Fundo,,-1),
_xlpm.Bx,_xlfn.XLOOKUP(TRUE,(Y27:$AZ27&lt;&gt;""),Y$3:$AZ$3,_xlpm.Fundo,,1),
_xlpm.Cx,_xlfn.XLOOKUP(TRUE,($O27:W27&lt;&gt;""),$O27:W27,_xlpm.Fundo,,-1),
_xlpm.Dx,_xlfn.XLOOKUP(TRUE,(Y27:$AZ27&lt;&gt;""),Y27:$AZ27,_xlpm.Fundo,,1),
_xlpm.Xx,X$3, _xlpm.Yx,PRODUCT(SUM(_xlpm.Dx,-_xlpm.Cx),1/SUM(_xlpm.Bx,-_xlpm.Ax))*SUM(_xlpm.Xx,-_xlpm.Ax)+_xlpm.Cx,
_xlpm.Ay,_xlfn.XLOOKUP(TRUE,(X$4:X26&lt;&gt;""),$N$4:$N26,_xlpm.Fundo,,-1),
_xlpm.By,_xlfn.XLOOKUP(TRUE,(X28:X$47&lt;&gt;""),$N28:$N$47,_xlpm.Fundo,,1),
_xlpm.Cy,_xlfn.XLOOKUP(TRUE,(X$4:X26&lt;&gt;""),X$4:X26,_xlpm.Fundo,,-1),
_xlpm.Dy,_xlfn.XLOOKUP(TRUE,(X28:X$47&lt;&gt;""),X28:X$47,_xlpm.Fundo,,1),
_xlpm.Xy,$N27, _xlpm.Yy,PRODUCT(SUM(_xlpm.Dy,-_xlpm.Cy),1/SUM(_xlpm.By,-_xlpm.Ay))*SUM(_xlpm.Xy,-_xlpm.Ay)+_xlpm.Cy,
_xlfn.IFS(IFERROR(ISODD(_xlpm.Borda),FALSE),_xlpm.Yy,
       IFERROR(ISEVEN(_xlpm.Borda),     FALSE),_xlpm.Yx,
      TRUE,"")))</f>
        <v>1.2</v>
      </c>
      <c r="Y75" s="120" cm="1">
        <f t="array" ref="Y75">IF(Y27&lt;&gt;"",Y27,
_xlfn.LET(_xlpm.Borda,
_xlfn.IFS(
AND(COUNT(_xlfn._xlws.FILTER($F$3:$F$15,$F$3:$F$15=Y$51))&gt;=2,
    _xlfn.MAXIFS($G$3:$G$15,$F$3:$F$15,Y$51)&gt;=$N75, _xlfn.MINIFS($G$3:$G$15,$F$3:$F$15,Y$51)&lt;=$N75),1,
AND(COUNT(_xlfn._xlws.FILTER($G$3:$G$15,$G$3:$G$15=$N75))&gt;=2,
    _xlfn.MAXIFS($F$3:$F$15,$G$3:$G$15,$N75)&gt;=Y$51, _xlfn.MINIFS($F$3:$F$15,$G$3:$G$15,$N75)&lt;=Y$51),2,
OR(COUNT(_xlfn._xlws.FILTER($F$16:$F$23,($F$16:$F$23=Y$51)*($G$16:$G$23=$N75)))=1,
        ISODD(COUNT(_xlfn._xlws.SORT(_xlfn._xlws.FILTER($G$16:$G$23,($F$16:$F$23=Y$51)*($G$16:$G$23&lt;=$N75)))))),3,
OR(COUNT(_xlfn._xlws.FILTER($F$16:$F$23,($F$16:$F$23=Y$51)*($G$16:$G$23=$N75)))=1,
        ISODD(COUNT(_xlfn._xlws.SORT(_xlfn._xlws.FILTER($F$16:$F$23,($G$16:$G$23=$N75)*($F$16:$F$23&lt;=Y$51)))))),4),
_xlpm.Fundo,$L$8,
_xlpm.Ax,_xlfn.XLOOKUP(TRUE,($O27:X27&lt;&gt;""),$O$3:X$3,_xlpm.Fundo,,-1),
_xlpm.Bx,_xlfn.XLOOKUP(TRUE,(Z27:$AZ27&lt;&gt;""),Z$3:$AZ$3,_xlpm.Fundo,,1),
_xlpm.Cx,_xlfn.XLOOKUP(TRUE,($O27:X27&lt;&gt;""),$O27:X27,_xlpm.Fundo,,-1),
_xlpm.Dx,_xlfn.XLOOKUP(TRUE,(Z27:$AZ27&lt;&gt;""),Z27:$AZ27,_xlpm.Fundo,,1),
_xlpm.Xx,Y$3, _xlpm.Yx,PRODUCT(SUM(_xlpm.Dx,-_xlpm.Cx),1/SUM(_xlpm.Bx,-_xlpm.Ax))*SUM(_xlpm.Xx,-_xlpm.Ax)+_xlpm.Cx,
_xlpm.Ay,_xlfn.XLOOKUP(TRUE,(Y$4:Y26&lt;&gt;""),$N$4:$N26,_xlpm.Fundo,,-1),
_xlpm.By,_xlfn.XLOOKUP(TRUE,(Y28:Y$47&lt;&gt;""),$N28:$N$47,_xlpm.Fundo,,1),
_xlpm.Cy,_xlfn.XLOOKUP(TRUE,(Y$4:Y26&lt;&gt;""),Y$4:Y26,_xlpm.Fundo,,-1),
_xlpm.Dy,_xlfn.XLOOKUP(TRUE,(Y28:Y$47&lt;&gt;""),Y28:Y$47,_xlpm.Fundo,,1),
_xlpm.Xy,$N27, _xlpm.Yy,PRODUCT(SUM(_xlpm.Dy,-_xlpm.Cy),1/SUM(_xlpm.By,-_xlpm.Ay))*SUM(_xlpm.Xy,-_xlpm.Ay)+_xlpm.Cy,
_xlfn.IFS(IFERROR(ISODD(_xlpm.Borda),FALSE),_xlpm.Yy,
       IFERROR(ISEVEN(_xlpm.Borda),     FALSE),_xlpm.Yx,
      TRUE,"")))</f>
        <v>0.79999999999999993</v>
      </c>
      <c r="Z75" s="120" cm="1">
        <f t="array" ref="Z75">IF(Z27&lt;&gt;"",Z27,
_xlfn.LET(_xlpm.Borda,
_xlfn.IFS(
AND(COUNT(_xlfn._xlws.FILTER($F$3:$F$15,$F$3:$F$15=Z$51))&gt;=2,
    _xlfn.MAXIFS($G$3:$G$15,$F$3:$F$15,Z$51)&gt;=$N75, _xlfn.MINIFS($G$3:$G$15,$F$3:$F$15,Z$51)&lt;=$N75),1,
AND(COUNT(_xlfn._xlws.FILTER($G$3:$G$15,$G$3:$G$15=$N75))&gt;=2,
    _xlfn.MAXIFS($F$3:$F$15,$G$3:$G$15,$N75)&gt;=Z$51, _xlfn.MINIFS($F$3:$F$15,$G$3:$G$15,$N75)&lt;=Z$51),2,
OR(COUNT(_xlfn._xlws.FILTER($F$16:$F$23,($F$16:$F$23=Z$51)*($G$16:$G$23=$N75)))=1,
        ISODD(COUNT(_xlfn._xlws.SORT(_xlfn._xlws.FILTER($G$16:$G$23,($F$16:$F$23=Z$51)*($G$16:$G$23&lt;=$N75)))))),3,
OR(COUNT(_xlfn._xlws.FILTER($F$16:$F$23,($F$16:$F$23=Z$51)*($G$16:$G$23=$N75)))=1,
        ISODD(COUNT(_xlfn._xlws.SORT(_xlfn._xlws.FILTER($F$16:$F$23,($G$16:$G$23=$N75)*($F$16:$F$23&lt;=Z$51)))))),4),
_xlpm.Fundo,$L$8,
_xlpm.Ax,_xlfn.XLOOKUP(TRUE,($O27:Y27&lt;&gt;""),$O$3:Y$3,_xlpm.Fundo,,-1),
_xlpm.Bx,_xlfn.XLOOKUP(TRUE,(AA27:$AZ27&lt;&gt;""),AA$3:$AZ$3,_xlpm.Fundo,,1),
_xlpm.Cx,_xlfn.XLOOKUP(TRUE,($O27:Y27&lt;&gt;""),$O27:Y27,_xlpm.Fundo,,-1),
_xlpm.Dx,_xlfn.XLOOKUP(TRUE,(AA27:$AZ27&lt;&gt;""),AA27:$AZ27,_xlpm.Fundo,,1),
_xlpm.Xx,Z$3, _xlpm.Yx,PRODUCT(SUM(_xlpm.Dx,-_xlpm.Cx),1/SUM(_xlpm.Bx,-_xlpm.Ax))*SUM(_xlpm.Xx,-_xlpm.Ax)+_xlpm.Cx,
_xlpm.Ay,_xlfn.XLOOKUP(TRUE,(Z$4:Z26&lt;&gt;""),$N$4:$N26,_xlpm.Fundo,,-1),
_xlpm.By,_xlfn.XLOOKUP(TRUE,(Z28:Z$47&lt;&gt;""),$N28:$N$47,_xlpm.Fundo,,1),
_xlpm.Cy,_xlfn.XLOOKUP(TRUE,(Z$4:Z26&lt;&gt;""),Z$4:Z26,_xlpm.Fundo,,-1),
_xlpm.Dy,_xlfn.XLOOKUP(TRUE,(Z28:Z$47&lt;&gt;""),Z28:Z$47,_xlpm.Fundo,,1),
_xlpm.Xy,$N27, _xlpm.Yy,PRODUCT(SUM(_xlpm.Dy,-_xlpm.Cy),1/SUM(_xlpm.By,-_xlpm.Ay))*SUM(_xlpm.Xy,-_xlpm.Ay)+_xlpm.Cy,
_xlfn.IFS(IFERROR(ISODD(_xlpm.Borda),FALSE),_xlpm.Yy,
       IFERROR(ISEVEN(_xlpm.Borda),     FALSE),_xlpm.Yx,
      TRUE,"")))</f>
        <v>0.62400000000000022</v>
      </c>
      <c r="AA75" s="120" cm="1">
        <f t="array" ref="AA75">IF(AA27&lt;&gt;"",AA27,
_xlfn.LET(_xlpm.Borda,
_xlfn.IFS(
AND(COUNT(_xlfn._xlws.FILTER($F$3:$F$15,$F$3:$F$15=AA$51))&gt;=2,
    _xlfn.MAXIFS($G$3:$G$15,$F$3:$F$15,AA$51)&gt;=$N75, _xlfn.MINIFS($G$3:$G$15,$F$3:$F$15,AA$51)&lt;=$N75),1,
AND(COUNT(_xlfn._xlws.FILTER($G$3:$G$15,$G$3:$G$15=$N75))&gt;=2,
    _xlfn.MAXIFS($F$3:$F$15,$G$3:$G$15,$N75)&gt;=AA$51, _xlfn.MINIFS($F$3:$F$15,$G$3:$G$15,$N75)&lt;=AA$51),2,
OR(COUNT(_xlfn._xlws.FILTER($F$16:$F$23,($F$16:$F$23=AA$51)*($G$16:$G$23=$N75)))=1,
        ISODD(COUNT(_xlfn._xlws.SORT(_xlfn._xlws.FILTER($G$16:$G$23,($F$16:$F$23=AA$51)*($G$16:$G$23&lt;=$N75)))))),3,
OR(COUNT(_xlfn._xlws.FILTER($F$16:$F$23,($F$16:$F$23=AA$51)*($G$16:$G$23=$N75)))=1,
        ISODD(COUNT(_xlfn._xlws.SORT(_xlfn._xlws.FILTER($F$16:$F$23,($G$16:$G$23=$N75)*($F$16:$F$23&lt;=AA$51)))))),4),
_xlpm.Fundo,$L$8,
_xlpm.Ax,_xlfn.XLOOKUP(TRUE,($O27:Z27&lt;&gt;""),$O$3:Z$3,_xlpm.Fundo,,-1),
_xlpm.Bx,_xlfn.XLOOKUP(TRUE,(AB27:$AZ27&lt;&gt;""),AB$3:$AZ$3,_xlpm.Fundo,,1),
_xlpm.Cx,_xlfn.XLOOKUP(TRUE,($O27:Z27&lt;&gt;""),$O27:Z27,_xlpm.Fundo,,-1),
_xlpm.Dx,_xlfn.XLOOKUP(TRUE,(AB27:$AZ27&lt;&gt;""),AB27:$AZ27,_xlpm.Fundo,,1),
_xlpm.Xx,AA$3, _xlpm.Yx,PRODUCT(SUM(_xlpm.Dx,-_xlpm.Cx),1/SUM(_xlpm.Bx,-_xlpm.Ax))*SUM(_xlpm.Xx,-_xlpm.Ax)+_xlpm.Cx,
_xlpm.Ay,_xlfn.XLOOKUP(TRUE,(AA$4:AA26&lt;&gt;""),$N$4:$N26,_xlpm.Fundo,,-1),
_xlpm.By,_xlfn.XLOOKUP(TRUE,(AA28:AA$47&lt;&gt;""),$N28:$N$47,_xlpm.Fundo,,1),
_xlpm.Cy,_xlfn.XLOOKUP(TRUE,(AA$4:AA26&lt;&gt;""),AA$4:AA26,_xlpm.Fundo,,-1),
_xlpm.Dy,_xlfn.XLOOKUP(TRUE,(AA28:AA$47&lt;&gt;""),AA28:AA$47,_xlpm.Fundo,,1),
_xlpm.Xy,$N27, _xlpm.Yy,PRODUCT(SUM(_xlpm.Dy,-_xlpm.Cy),1/SUM(_xlpm.By,-_xlpm.Ay))*SUM(_xlpm.Xy,-_xlpm.Ay)+_xlpm.Cy,
_xlfn.IFS(IFERROR(ISODD(_xlpm.Borda),FALSE),_xlpm.Yy,
       IFERROR(ISEVEN(_xlpm.Borda),     FALSE),_xlpm.Yx,
      TRUE,"")))</f>
        <v>0.4</v>
      </c>
      <c r="AB75" s="120" cm="1">
        <f t="array" ref="AB75">IF(AB27&lt;&gt;"",AB27,
_xlfn.LET(_xlpm.Borda,
_xlfn.IFS(
AND(COUNT(_xlfn._xlws.FILTER($F$3:$F$15,$F$3:$F$15=AB$51))&gt;=2,
    _xlfn.MAXIFS($G$3:$G$15,$F$3:$F$15,AB$51)&gt;=$N75, _xlfn.MINIFS($G$3:$G$15,$F$3:$F$15,AB$51)&lt;=$N75),1,
AND(COUNT(_xlfn._xlws.FILTER($G$3:$G$15,$G$3:$G$15=$N75))&gt;=2,
    _xlfn.MAXIFS($F$3:$F$15,$G$3:$G$15,$N75)&gt;=AB$51, _xlfn.MINIFS($F$3:$F$15,$G$3:$G$15,$N75)&lt;=AB$51),2,
OR(COUNT(_xlfn._xlws.FILTER($F$16:$F$23,($F$16:$F$23=AB$51)*($G$16:$G$23=$N75)))=1,
        ISODD(COUNT(_xlfn._xlws.SORT(_xlfn._xlws.FILTER($G$16:$G$23,($F$16:$F$23=AB$51)*($G$16:$G$23&lt;=$N75)))))),3,
OR(COUNT(_xlfn._xlws.FILTER($F$16:$F$23,($F$16:$F$23=AB$51)*($G$16:$G$23=$N75)))=1,
        ISODD(COUNT(_xlfn._xlws.SORT(_xlfn._xlws.FILTER($F$16:$F$23,($G$16:$G$23=$N75)*($F$16:$F$23&lt;=AB$51)))))),4),
_xlpm.Fundo,$L$8,
_xlpm.Ax,_xlfn.XLOOKUP(TRUE,($O27:AA27&lt;&gt;""),$O$3:AA$3,_xlpm.Fundo,,-1),
_xlpm.Bx,_xlfn.XLOOKUP(TRUE,(AC27:$AZ27&lt;&gt;""),AC$3:$AZ$3,_xlpm.Fundo,,1),
_xlpm.Cx,_xlfn.XLOOKUP(TRUE,($O27:AA27&lt;&gt;""),$O27:AA27,_xlpm.Fundo,,-1),
_xlpm.Dx,_xlfn.XLOOKUP(TRUE,(AC27:$AZ27&lt;&gt;""),AC27:$AZ27,_xlpm.Fundo,,1),
_xlpm.Xx,AB$3, _xlpm.Yx,PRODUCT(SUM(_xlpm.Dx,-_xlpm.Cx),1/SUM(_xlpm.Bx,-_xlpm.Ax))*SUM(_xlpm.Xx,-_xlpm.Ax)+_xlpm.Cx,
_xlpm.Ay,_xlfn.XLOOKUP(TRUE,(AB$4:AB26&lt;&gt;""),$N$4:$N26,_xlpm.Fundo,,-1),
_xlpm.By,_xlfn.XLOOKUP(TRUE,(AB28:AB$47&lt;&gt;""),$N28:$N$47,_xlpm.Fundo,,1),
_xlpm.Cy,_xlfn.XLOOKUP(TRUE,(AB$4:AB26&lt;&gt;""),AB$4:AB26,_xlpm.Fundo,,-1),
_xlpm.Dy,_xlfn.XLOOKUP(TRUE,(AB28:AB$47&lt;&gt;""),AB28:AB$47,_xlpm.Fundo,,1),
_xlpm.Xy,$N27, _xlpm.Yy,PRODUCT(SUM(_xlpm.Dy,-_xlpm.Cy),1/SUM(_xlpm.By,-_xlpm.Ay))*SUM(_xlpm.Xy,-_xlpm.Ay)+_xlpm.Cy,
_xlfn.IFS(IFERROR(ISODD(_xlpm.Borda),FALSE),_xlpm.Yy,
       IFERROR(ISEVEN(_xlpm.Borda),     FALSE),_xlpm.Yx,
      TRUE,"")))</f>
        <v>0.3047619047619049</v>
      </c>
      <c r="AC75" s="120" cm="1">
        <f t="array" ref="AC75">IF(AC27&lt;&gt;"",AC27,
_xlfn.LET(_xlpm.Borda,
_xlfn.IFS(
AND(COUNT(_xlfn._xlws.FILTER($F$3:$F$15,$F$3:$F$15=AC$51))&gt;=2,
    _xlfn.MAXIFS($G$3:$G$15,$F$3:$F$15,AC$51)&gt;=$N75, _xlfn.MINIFS($G$3:$G$15,$F$3:$F$15,AC$51)&lt;=$N75),1,
AND(COUNT(_xlfn._xlws.FILTER($G$3:$G$15,$G$3:$G$15=$N75))&gt;=2,
    _xlfn.MAXIFS($F$3:$F$15,$G$3:$G$15,$N75)&gt;=AC$51, _xlfn.MINIFS($F$3:$F$15,$G$3:$G$15,$N75)&lt;=AC$51),2,
OR(COUNT(_xlfn._xlws.FILTER($F$16:$F$23,($F$16:$F$23=AC$51)*($G$16:$G$23=$N75)))=1,
        ISODD(COUNT(_xlfn._xlws.SORT(_xlfn._xlws.FILTER($G$16:$G$23,($F$16:$F$23=AC$51)*($G$16:$G$23&lt;=$N75)))))),3,
OR(COUNT(_xlfn._xlws.FILTER($F$16:$F$23,($F$16:$F$23=AC$51)*($G$16:$G$23=$N75)))=1,
        ISODD(COUNT(_xlfn._xlws.SORT(_xlfn._xlws.FILTER($F$16:$F$23,($G$16:$G$23=$N75)*($F$16:$F$23&lt;=AC$51)))))),4),
_xlpm.Fundo,$L$8,
_xlpm.Ax,_xlfn.XLOOKUP(TRUE,($O27:AB27&lt;&gt;""),$O$3:AB$3,_xlpm.Fundo,,-1),
_xlpm.Bx,_xlfn.XLOOKUP(TRUE,(AD27:$AZ27&lt;&gt;""),AD$3:$AZ$3,_xlpm.Fundo,,1),
_xlpm.Cx,_xlfn.XLOOKUP(TRUE,($O27:AB27&lt;&gt;""),$O27:AB27,_xlpm.Fundo,,-1),
_xlpm.Dx,_xlfn.XLOOKUP(TRUE,(AD27:$AZ27&lt;&gt;""),AD27:$AZ27,_xlpm.Fundo,,1),
_xlpm.Xx,AC$3, _xlpm.Yx,PRODUCT(SUM(_xlpm.Dx,-_xlpm.Cx),1/SUM(_xlpm.Bx,-_xlpm.Ax))*SUM(_xlpm.Xx,-_xlpm.Ax)+_xlpm.Cx,
_xlpm.Ay,_xlfn.XLOOKUP(TRUE,(AC$4:AC26&lt;&gt;""),$N$4:$N26,_xlpm.Fundo,,-1),
_xlpm.By,_xlfn.XLOOKUP(TRUE,(AC28:AC$47&lt;&gt;""),$N28:$N$47,_xlpm.Fundo,,1),
_xlpm.Cy,_xlfn.XLOOKUP(TRUE,(AC$4:AC26&lt;&gt;""),AC$4:AC26,_xlpm.Fundo,,-1),
_xlpm.Dy,_xlfn.XLOOKUP(TRUE,(AC28:AC$47&lt;&gt;""),AC28:AC$47,_xlpm.Fundo,,1),
_xlpm.Xy,$N27, _xlpm.Yy,PRODUCT(SUM(_xlpm.Dy,-_xlpm.Cy),1/SUM(_xlpm.By,-_xlpm.Ay))*SUM(_xlpm.Xy,-_xlpm.Ay)+_xlpm.Cy,
_xlfn.IFS(IFERROR(ISODD(_xlpm.Borda),FALSE),_xlpm.Yy,
       IFERROR(ISEVEN(_xlpm.Borda),     FALSE),_xlpm.Yx,
      TRUE,"")))</f>
        <v>2.3809523809523725E-2</v>
      </c>
      <c r="AD75" s="120" cm="1">
        <f t="array" ref="AD75">IF(AD27&lt;&gt;"",AD27,
_xlfn.LET(_xlpm.Borda,
_xlfn.IFS(
AND(COUNT(_xlfn._xlws.FILTER($F$3:$F$15,$F$3:$F$15=AD$51))&gt;=2,
    _xlfn.MAXIFS($G$3:$G$15,$F$3:$F$15,AD$51)&gt;=$N75, _xlfn.MINIFS($G$3:$G$15,$F$3:$F$15,AD$51)&lt;=$N75),1,
AND(COUNT(_xlfn._xlws.FILTER($G$3:$G$15,$G$3:$G$15=$N75))&gt;=2,
    _xlfn.MAXIFS($F$3:$F$15,$G$3:$G$15,$N75)&gt;=AD$51, _xlfn.MINIFS($F$3:$F$15,$G$3:$G$15,$N75)&lt;=AD$51),2,
OR(COUNT(_xlfn._xlws.FILTER($F$16:$F$23,($F$16:$F$23=AD$51)*($G$16:$G$23=$N75)))=1,
        ISODD(COUNT(_xlfn._xlws.SORT(_xlfn._xlws.FILTER($G$16:$G$23,($F$16:$F$23=AD$51)*($G$16:$G$23&lt;=$N75)))))),3,
OR(COUNT(_xlfn._xlws.FILTER($F$16:$F$23,($F$16:$F$23=AD$51)*($G$16:$G$23=$N75)))=1,
        ISODD(COUNT(_xlfn._xlws.SORT(_xlfn._xlws.FILTER($F$16:$F$23,($G$16:$G$23=$N75)*($F$16:$F$23&lt;=AD$51)))))),4),
_xlpm.Fundo,$L$8,
_xlpm.Ax,_xlfn.XLOOKUP(TRUE,($O27:AC27&lt;&gt;""),$O$3:AC$3,_xlpm.Fundo,,-1),
_xlpm.Bx,_xlfn.XLOOKUP(TRUE,(AE27:$AZ27&lt;&gt;""),AE$3:$AZ$3,_xlpm.Fundo,,1),
_xlpm.Cx,_xlfn.XLOOKUP(TRUE,($O27:AC27&lt;&gt;""),$O27:AC27,_xlpm.Fundo,,-1),
_xlpm.Dx,_xlfn.XLOOKUP(TRUE,(AE27:$AZ27&lt;&gt;""),AE27:$AZ27,_xlpm.Fundo,,1),
_xlpm.Xx,AD$3, _xlpm.Yx,PRODUCT(SUM(_xlpm.Dx,-_xlpm.Cx),1/SUM(_xlpm.Bx,-_xlpm.Ax))*SUM(_xlpm.Xx,-_xlpm.Ax)+_xlpm.Cx,
_xlpm.Ay,_xlfn.XLOOKUP(TRUE,(AD$4:AD26&lt;&gt;""),$N$4:$N26,_xlpm.Fundo,,-1),
_xlpm.By,_xlfn.XLOOKUP(TRUE,(AD28:AD$47&lt;&gt;""),$N28:$N$47,_xlpm.Fundo,,1),
_xlpm.Cy,_xlfn.XLOOKUP(TRUE,(AD$4:AD26&lt;&gt;""),AD$4:AD26,_xlpm.Fundo,,-1),
_xlpm.Dy,_xlfn.XLOOKUP(TRUE,(AD28:AD$47&lt;&gt;""),AD28:AD$47,_xlpm.Fundo,,1),
_xlpm.Xy,$N27, _xlpm.Yy,PRODUCT(SUM(_xlpm.Dy,-_xlpm.Cy),1/SUM(_xlpm.By,-_xlpm.Ay))*SUM(_xlpm.Xy,-_xlpm.Ay)+_xlpm.Cy,
_xlfn.IFS(IFERROR(ISODD(_xlpm.Borda),FALSE),_xlpm.Yy,
       IFERROR(ISEVEN(_xlpm.Borda),     FALSE),_xlpm.Yx,
      TRUE,"")))</f>
        <v>0</v>
      </c>
      <c r="AE75" s="120" t="str" cm="1">
        <f t="array" ref="AE75">IF(AE27&lt;&gt;"",AE27,
_xlfn.LET(_xlpm.Borda,
_xlfn.IFS(
AND(COUNT(_xlfn._xlws.FILTER($F$3:$F$15,$F$3:$F$15=AE$51))&gt;=2,
    _xlfn.MAXIFS($G$3:$G$15,$F$3:$F$15,AE$51)&gt;=$N75, _xlfn.MINIFS($G$3:$G$15,$F$3:$F$15,AE$51)&lt;=$N75),1,
AND(COUNT(_xlfn._xlws.FILTER($G$3:$G$15,$G$3:$G$15=$N75))&gt;=2,
    _xlfn.MAXIFS($F$3:$F$15,$G$3:$G$15,$N75)&gt;=AE$51, _xlfn.MINIFS($F$3:$F$15,$G$3:$G$15,$N75)&lt;=AE$51),2,
OR(COUNT(_xlfn._xlws.FILTER($F$16:$F$23,($F$16:$F$23=AE$51)*($G$16:$G$23=$N75)))=1,
        ISODD(COUNT(_xlfn._xlws.SORT(_xlfn._xlws.FILTER($G$16:$G$23,($F$16:$F$23=AE$51)*($G$16:$G$23&lt;=$N75)))))),3,
OR(COUNT(_xlfn._xlws.FILTER($F$16:$F$23,($F$16:$F$23=AE$51)*($G$16:$G$23=$N75)))=1,
        ISODD(COUNT(_xlfn._xlws.SORT(_xlfn._xlws.FILTER($F$16:$F$23,($G$16:$G$23=$N75)*($F$16:$F$23&lt;=AE$51)))))),4),
_xlpm.Fundo,$L$8,
_xlpm.Ax,_xlfn.XLOOKUP(TRUE,($O27:AD27&lt;&gt;""),$O$3:AD$3,_xlpm.Fundo,,-1),
_xlpm.Bx,_xlfn.XLOOKUP(TRUE,(AF27:$AZ27&lt;&gt;""),AF$3:$AZ$3,_xlpm.Fundo,,1),
_xlpm.Cx,_xlfn.XLOOKUP(TRUE,($O27:AD27&lt;&gt;""),$O27:AD27,_xlpm.Fundo,,-1),
_xlpm.Dx,_xlfn.XLOOKUP(TRUE,(AF27:$AZ27&lt;&gt;""),AF27:$AZ27,_xlpm.Fundo,,1),
_xlpm.Xx,AE$3, _xlpm.Yx,PRODUCT(SUM(_xlpm.Dx,-_xlpm.Cx),1/SUM(_xlpm.Bx,-_xlpm.Ax))*SUM(_xlpm.Xx,-_xlpm.Ax)+_xlpm.Cx,
_xlpm.Ay,_xlfn.XLOOKUP(TRUE,(AE$4:AE26&lt;&gt;""),$N$4:$N26,_xlpm.Fundo,,-1),
_xlpm.By,_xlfn.XLOOKUP(TRUE,(AE28:AE$47&lt;&gt;""),$N28:$N$47,_xlpm.Fundo,,1),
_xlpm.Cy,_xlfn.XLOOKUP(TRUE,(AE$4:AE26&lt;&gt;""),AE$4:AE26,_xlpm.Fundo,,-1),
_xlpm.Dy,_xlfn.XLOOKUP(TRUE,(AE28:AE$47&lt;&gt;""),AE28:AE$47,_xlpm.Fundo,,1),
_xlpm.Xy,$N27, _xlpm.Yy,PRODUCT(SUM(_xlpm.Dy,-_xlpm.Cy),1/SUM(_xlpm.By,-_xlpm.Ay))*SUM(_xlpm.Xy,-_xlpm.Ay)+_xlpm.Cy,
_xlfn.IFS(IFERROR(ISODD(_xlpm.Borda),FALSE),_xlpm.Yy,
       IFERROR(ISEVEN(_xlpm.Borda),     FALSE),_xlpm.Yx,
      TRUE,"")))</f>
        <v/>
      </c>
      <c r="AF75" s="120" t="str" cm="1">
        <f t="array" ref="AF75">IF(AF27&lt;&gt;"",AF27,
_xlfn.LET(_xlpm.Borda,
_xlfn.IFS(
AND(COUNT(_xlfn._xlws.FILTER($F$3:$F$15,$F$3:$F$15=AF$51))&gt;=2,
    _xlfn.MAXIFS($G$3:$G$15,$F$3:$F$15,AF$51)&gt;=$N75, _xlfn.MINIFS($G$3:$G$15,$F$3:$F$15,AF$51)&lt;=$N75),1,
AND(COUNT(_xlfn._xlws.FILTER($G$3:$G$15,$G$3:$G$15=$N75))&gt;=2,
    _xlfn.MAXIFS($F$3:$F$15,$G$3:$G$15,$N75)&gt;=AF$51, _xlfn.MINIFS($F$3:$F$15,$G$3:$G$15,$N75)&lt;=AF$51),2,
OR(COUNT(_xlfn._xlws.FILTER($F$16:$F$23,($F$16:$F$23=AF$51)*($G$16:$G$23=$N75)))=1,
        ISODD(COUNT(_xlfn._xlws.SORT(_xlfn._xlws.FILTER($G$16:$G$23,($F$16:$F$23=AF$51)*($G$16:$G$23&lt;=$N75)))))),3,
OR(COUNT(_xlfn._xlws.FILTER($F$16:$F$23,($F$16:$F$23=AF$51)*($G$16:$G$23=$N75)))=1,
        ISODD(COUNT(_xlfn._xlws.SORT(_xlfn._xlws.FILTER($F$16:$F$23,($G$16:$G$23=$N75)*($F$16:$F$23&lt;=AF$51)))))),4),
_xlpm.Fundo,$L$8,
_xlpm.Ax,_xlfn.XLOOKUP(TRUE,($O27:AE27&lt;&gt;""),$O$3:AE$3,_xlpm.Fundo,,-1),
_xlpm.Bx,_xlfn.XLOOKUP(TRUE,(AG27:$AZ27&lt;&gt;""),AG$3:$AZ$3,_xlpm.Fundo,,1),
_xlpm.Cx,_xlfn.XLOOKUP(TRUE,($O27:AE27&lt;&gt;""),$O27:AE27,_xlpm.Fundo,,-1),
_xlpm.Dx,_xlfn.XLOOKUP(TRUE,(AG27:$AZ27&lt;&gt;""),AG27:$AZ27,_xlpm.Fundo,,1),
_xlpm.Xx,AF$3, _xlpm.Yx,PRODUCT(SUM(_xlpm.Dx,-_xlpm.Cx),1/SUM(_xlpm.Bx,-_xlpm.Ax))*SUM(_xlpm.Xx,-_xlpm.Ax)+_xlpm.Cx,
_xlpm.Ay,_xlfn.XLOOKUP(TRUE,(AF$4:AF26&lt;&gt;""),$N$4:$N26,_xlpm.Fundo,,-1),
_xlpm.By,_xlfn.XLOOKUP(TRUE,(AF28:AF$47&lt;&gt;""),$N28:$N$47,_xlpm.Fundo,,1),
_xlpm.Cy,_xlfn.XLOOKUP(TRUE,(AF$4:AF26&lt;&gt;""),AF$4:AF26,_xlpm.Fundo,,-1),
_xlpm.Dy,_xlfn.XLOOKUP(TRUE,(AF28:AF$47&lt;&gt;""),AF28:AF$47,_xlpm.Fundo,,1),
_xlpm.Xy,$N27, _xlpm.Yy,PRODUCT(SUM(_xlpm.Dy,-_xlpm.Cy),1/SUM(_xlpm.By,-_xlpm.Ay))*SUM(_xlpm.Xy,-_xlpm.Ay)+_xlpm.Cy,
_xlfn.IFS(IFERROR(ISODD(_xlpm.Borda),FALSE),_xlpm.Yy,
       IFERROR(ISEVEN(_xlpm.Borda),     FALSE),_xlpm.Yx,
      TRUE,"")))</f>
        <v/>
      </c>
      <c r="AG75" s="120" t="str" cm="1">
        <f t="array" ref="AG75">IF(AG27&lt;&gt;"",AG27,
_xlfn.LET(_xlpm.Borda,
_xlfn.IFS(
AND(COUNT(_xlfn._xlws.FILTER($F$3:$F$15,$F$3:$F$15=AG$51))&gt;=2,
    _xlfn.MAXIFS($G$3:$G$15,$F$3:$F$15,AG$51)&gt;=$N75, _xlfn.MINIFS($G$3:$G$15,$F$3:$F$15,AG$51)&lt;=$N75),1,
AND(COUNT(_xlfn._xlws.FILTER($G$3:$G$15,$G$3:$G$15=$N75))&gt;=2,
    _xlfn.MAXIFS($F$3:$F$15,$G$3:$G$15,$N75)&gt;=AG$51, _xlfn.MINIFS($F$3:$F$15,$G$3:$G$15,$N75)&lt;=AG$51),2,
OR(COUNT(_xlfn._xlws.FILTER($F$16:$F$23,($F$16:$F$23=AG$51)*($G$16:$G$23=$N75)))=1,
        ISODD(COUNT(_xlfn._xlws.SORT(_xlfn._xlws.FILTER($G$16:$G$23,($F$16:$F$23=AG$51)*($G$16:$G$23&lt;=$N75)))))),3,
OR(COUNT(_xlfn._xlws.FILTER($F$16:$F$23,($F$16:$F$23=AG$51)*($G$16:$G$23=$N75)))=1,
        ISODD(COUNT(_xlfn._xlws.SORT(_xlfn._xlws.FILTER($F$16:$F$23,($G$16:$G$23=$N75)*($F$16:$F$23&lt;=AG$51)))))),4),
_xlpm.Fundo,$L$8,
_xlpm.Ax,_xlfn.XLOOKUP(TRUE,($O27:AF27&lt;&gt;""),$O$3:AF$3,_xlpm.Fundo,,-1),
_xlpm.Bx,_xlfn.XLOOKUP(TRUE,(AH27:$AZ27&lt;&gt;""),AH$3:$AZ$3,_xlpm.Fundo,,1),
_xlpm.Cx,_xlfn.XLOOKUP(TRUE,($O27:AF27&lt;&gt;""),$O27:AF27,_xlpm.Fundo,,-1),
_xlpm.Dx,_xlfn.XLOOKUP(TRUE,(AH27:$AZ27&lt;&gt;""),AH27:$AZ27,_xlpm.Fundo,,1),
_xlpm.Xx,AG$3, _xlpm.Yx,PRODUCT(SUM(_xlpm.Dx,-_xlpm.Cx),1/SUM(_xlpm.Bx,-_xlpm.Ax))*SUM(_xlpm.Xx,-_xlpm.Ax)+_xlpm.Cx,
_xlpm.Ay,_xlfn.XLOOKUP(TRUE,(AG$4:AG26&lt;&gt;""),$N$4:$N26,_xlpm.Fundo,,-1),
_xlpm.By,_xlfn.XLOOKUP(TRUE,(AG28:AG$47&lt;&gt;""),$N28:$N$47,_xlpm.Fundo,,1),
_xlpm.Cy,_xlfn.XLOOKUP(TRUE,(AG$4:AG26&lt;&gt;""),AG$4:AG26,_xlpm.Fundo,,-1),
_xlpm.Dy,_xlfn.XLOOKUP(TRUE,(AG28:AG$47&lt;&gt;""),AG28:AG$47,_xlpm.Fundo,,1),
_xlpm.Xy,$N27, _xlpm.Yy,PRODUCT(SUM(_xlpm.Dy,-_xlpm.Cy),1/SUM(_xlpm.By,-_xlpm.Ay))*SUM(_xlpm.Xy,-_xlpm.Ay)+_xlpm.Cy,
_xlfn.IFS(IFERROR(ISODD(_xlpm.Borda),FALSE),_xlpm.Yy,
       IFERROR(ISEVEN(_xlpm.Borda),     FALSE),_xlpm.Yx,
      TRUE,"")))</f>
        <v/>
      </c>
      <c r="AH75" s="120" t="str" cm="1">
        <f t="array" ref="AH75">IF(AH27&lt;&gt;"",AH27,
_xlfn.LET(_xlpm.Borda,
_xlfn.IFS(
AND(COUNT(_xlfn._xlws.FILTER($F$3:$F$15,$F$3:$F$15=AH$51))&gt;=2,
    _xlfn.MAXIFS($G$3:$G$15,$F$3:$F$15,AH$51)&gt;=$N75, _xlfn.MINIFS($G$3:$G$15,$F$3:$F$15,AH$51)&lt;=$N75),1,
AND(COUNT(_xlfn._xlws.FILTER($G$3:$G$15,$G$3:$G$15=$N75))&gt;=2,
    _xlfn.MAXIFS($F$3:$F$15,$G$3:$G$15,$N75)&gt;=AH$51, _xlfn.MINIFS($F$3:$F$15,$G$3:$G$15,$N75)&lt;=AH$51),2,
OR(COUNT(_xlfn._xlws.FILTER($F$16:$F$23,($F$16:$F$23=AH$51)*($G$16:$G$23=$N75)))=1,
        ISODD(COUNT(_xlfn._xlws.SORT(_xlfn._xlws.FILTER($G$16:$G$23,($F$16:$F$23=AH$51)*($G$16:$G$23&lt;=$N75)))))),3,
OR(COUNT(_xlfn._xlws.FILTER($F$16:$F$23,($F$16:$F$23=AH$51)*($G$16:$G$23=$N75)))=1,
        ISODD(COUNT(_xlfn._xlws.SORT(_xlfn._xlws.FILTER($F$16:$F$23,($G$16:$G$23=$N75)*($F$16:$F$23&lt;=AH$51)))))),4),
_xlpm.Fundo,$L$8,
_xlpm.Ax,_xlfn.XLOOKUP(TRUE,($O27:AG27&lt;&gt;""),$O$3:AG$3,_xlpm.Fundo,,-1),
_xlpm.Bx,_xlfn.XLOOKUP(TRUE,(AI27:$AZ27&lt;&gt;""),AI$3:$AZ$3,_xlpm.Fundo,,1),
_xlpm.Cx,_xlfn.XLOOKUP(TRUE,($O27:AG27&lt;&gt;""),$O27:AG27,_xlpm.Fundo,,-1),
_xlpm.Dx,_xlfn.XLOOKUP(TRUE,(AI27:$AZ27&lt;&gt;""),AI27:$AZ27,_xlpm.Fundo,,1),
_xlpm.Xx,AH$3, _xlpm.Yx,PRODUCT(SUM(_xlpm.Dx,-_xlpm.Cx),1/SUM(_xlpm.Bx,-_xlpm.Ax))*SUM(_xlpm.Xx,-_xlpm.Ax)+_xlpm.Cx,
_xlpm.Ay,_xlfn.XLOOKUP(TRUE,(AH$4:AH26&lt;&gt;""),$N$4:$N26,_xlpm.Fundo,,-1),
_xlpm.By,_xlfn.XLOOKUP(TRUE,(AH28:AH$47&lt;&gt;""),$N28:$N$47,_xlpm.Fundo,,1),
_xlpm.Cy,_xlfn.XLOOKUP(TRUE,(AH$4:AH26&lt;&gt;""),AH$4:AH26,_xlpm.Fundo,,-1),
_xlpm.Dy,_xlfn.XLOOKUP(TRUE,(AH28:AH$47&lt;&gt;""),AH28:AH$47,_xlpm.Fundo,,1),
_xlpm.Xy,$N27, _xlpm.Yy,PRODUCT(SUM(_xlpm.Dy,-_xlpm.Cy),1/SUM(_xlpm.By,-_xlpm.Ay))*SUM(_xlpm.Xy,-_xlpm.Ay)+_xlpm.Cy,
_xlfn.IFS(IFERROR(ISODD(_xlpm.Borda),FALSE),_xlpm.Yy,
       IFERROR(ISEVEN(_xlpm.Borda),     FALSE),_xlpm.Yx,
      TRUE,"")))</f>
        <v/>
      </c>
      <c r="AI75" s="120" t="str" cm="1">
        <f t="array" ref="AI75">IF(AI27&lt;&gt;"",AI27,
_xlfn.LET(_xlpm.Borda,
_xlfn.IFS(
AND(COUNT(_xlfn._xlws.FILTER($F$3:$F$15,$F$3:$F$15=AI$51))&gt;=2,
    _xlfn.MAXIFS($G$3:$G$15,$F$3:$F$15,AI$51)&gt;=$N75, _xlfn.MINIFS($G$3:$G$15,$F$3:$F$15,AI$51)&lt;=$N75),1,
AND(COUNT(_xlfn._xlws.FILTER($G$3:$G$15,$G$3:$G$15=$N75))&gt;=2,
    _xlfn.MAXIFS($F$3:$F$15,$G$3:$G$15,$N75)&gt;=AI$51, _xlfn.MINIFS($F$3:$F$15,$G$3:$G$15,$N75)&lt;=AI$51),2,
OR(COUNT(_xlfn._xlws.FILTER($F$16:$F$23,($F$16:$F$23=AI$51)*($G$16:$G$23=$N75)))=1,
        ISODD(COUNT(_xlfn._xlws.SORT(_xlfn._xlws.FILTER($G$16:$G$23,($F$16:$F$23=AI$51)*($G$16:$G$23&lt;=$N75)))))),3,
OR(COUNT(_xlfn._xlws.FILTER($F$16:$F$23,($F$16:$F$23=AI$51)*($G$16:$G$23=$N75)))=1,
        ISODD(COUNT(_xlfn._xlws.SORT(_xlfn._xlws.FILTER($F$16:$F$23,($G$16:$G$23=$N75)*($F$16:$F$23&lt;=AI$51)))))),4),
_xlpm.Fundo,$L$8,
_xlpm.Ax,_xlfn.XLOOKUP(TRUE,($O27:AH27&lt;&gt;""),$O$3:AH$3,_xlpm.Fundo,,-1),
_xlpm.Bx,_xlfn.XLOOKUP(TRUE,(AJ27:$AZ27&lt;&gt;""),AJ$3:$AZ$3,_xlpm.Fundo,,1),
_xlpm.Cx,_xlfn.XLOOKUP(TRUE,($O27:AH27&lt;&gt;""),$O27:AH27,_xlpm.Fundo,,-1),
_xlpm.Dx,_xlfn.XLOOKUP(TRUE,(AJ27:$AZ27&lt;&gt;""),AJ27:$AZ27,_xlpm.Fundo,,1),
_xlpm.Xx,AI$3, _xlpm.Yx,PRODUCT(SUM(_xlpm.Dx,-_xlpm.Cx),1/SUM(_xlpm.Bx,-_xlpm.Ax))*SUM(_xlpm.Xx,-_xlpm.Ax)+_xlpm.Cx,
_xlpm.Ay,_xlfn.XLOOKUP(TRUE,(AI$4:AI26&lt;&gt;""),$N$4:$N26,_xlpm.Fundo,,-1),
_xlpm.By,_xlfn.XLOOKUP(TRUE,(AI28:AI$47&lt;&gt;""),$N28:$N$47,_xlpm.Fundo,,1),
_xlpm.Cy,_xlfn.XLOOKUP(TRUE,(AI$4:AI26&lt;&gt;""),AI$4:AI26,_xlpm.Fundo,,-1),
_xlpm.Dy,_xlfn.XLOOKUP(TRUE,(AI28:AI$47&lt;&gt;""),AI28:AI$47,_xlpm.Fundo,,1),
_xlpm.Xy,$N27, _xlpm.Yy,PRODUCT(SUM(_xlpm.Dy,-_xlpm.Cy),1/SUM(_xlpm.By,-_xlpm.Ay))*SUM(_xlpm.Xy,-_xlpm.Ay)+_xlpm.Cy,
_xlfn.IFS(IFERROR(ISODD(_xlpm.Borda),FALSE),_xlpm.Yy,
       IFERROR(ISEVEN(_xlpm.Borda),     FALSE),_xlpm.Yx,
      TRUE,"")))</f>
        <v/>
      </c>
      <c r="AJ75" s="120" t="str" cm="1">
        <f t="array" ref="AJ75">IF(AJ27&lt;&gt;"",AJ27,
_xlfn.LET(_xlpm.Borda,
_xlfn.IFS(
AND(COUNT(_xlfn._xlws.FILTER($F$3:$F$15,$F$3:$F$15=AJ$51))&gt;=2,
    _xlfn.MAXIFS($G$3:$G$15,$F$3:$F$15,AJ$51)&gt;=$N75, _xlfn.MINIFS($G$3:$G$15,$F$3:$F$15,AJ$51)&lt;=$N75),1,
AND(COUNT(_xlfn._xlws.FILTER($G$3:$G$15,$G$3:$G$15=$N75))&gt;=2,
    _xlfn.MAXIFS($F$3:$F$15,$G$3:$G$15,$N75)&gt;=AJ$51, _xlfn.MINIFS($F$3:$F$15,$G$3:$G$15,$N75)&lt;=AJ$51),2,
OR(COUNT(_xlfn._xlws.FILTER($F$16:$F$23,($F$16:$F$23=AJ$51)*($G$16:$G$23=$N75)))=1,
        ISODD(COUNT(_xlfn._xlws.SORT(_xlfn._xlws.FILTER($G$16:$G$23,($F$16:$F$23=AJ$51)*($G$16:$G$23&lt;=$N75)))))),3,
OR(COUNT(_xlfn._xlws.FILTER($F$16:$F$23,($F$16:$F$23=AJ$51)*($G$16:$G$23=$N75)))=1,
        ISODD(COUNT(_xlfn._xlws.SORT(_xlfn._xlws.FILTER($F$16:$F$23,($G$16:$G$23=$N75)*($F$16:$F$23&lt;=AJ$51)))))),4),
_xlpm.Fundo,$L$8,
_xlpm.Ax,_xlfn.XLOOKUP(TRUE,($O27:AI27&lt;&gt;""),$O$3:AI$3,_xlpm.Fundo,,-1),
_xlpm.Bx,_xlfn.XLOOKUP(TRUE,(AK27:$AZ27&lt;&gt;""),AK$3:$AZ$3,_xlpm.Fundo,,1),
_xlpm.Cx,_xlfn.XLOOKUP(TRUE,($O27:AI27&lt;&gt;""),$O27:AI27,_xlpm.Fundo,,-1),
_xlpm.Dx,_xlfn.XLOOKUP(TRUE,(AK27:$AZ27&lt;&gt;""),AK27:$AZ27,_xlpm.Fundo,,1),
_xlpm.Xx,AJ$3, _xlpm.Yx,PRODUCT(SUM(_xlpm.Dx,-_xlpm.Cx),1/SUM(_xlpm.Bx,-_xlpm.Ax))*SUM(_xlpm.Xx,-_xlpm.Ax)+_xlpm.Cx,
_xlpm.Ay,_xlfn.XLOOKUP(TRUE,(AJ$4:AJ26&lt;&gt;""),$N$4:$N26,_xlpm.Fundo,,-1),
_xlpm.By,_xlfn.XLOOKUP(TRUE,(AJ28:AJ$47&lt;&gt;""),$N28:$N$47,_xlpm.Fundo,,1),
_xlpm.Cy,_xlfn.XLOOKUP(TRUE,(AJ$4:AJ26&lt;&gt;""),AJ$4:AJ26,_xlpm.Fundo,,-1),
_xlpm.Dy,_xlfn.XLOOKUP(TRUE,(AJ28:AJ$47&lt;&gt;""),AJ28:AJ$47,_xlpm.Fundo,,1),
_xlpm.Xy,$N27, _xlpm.Yy,PRODUCT(SUM(_xlpm.Dy,-_xlpm.Cy),1/SUM(_xlpm.By,-_xlpm.Ay))*SUM(_xlpm.Xy,-_xlpm.Ay)+_xlpm.Cy,
_xlfn.IFS(IFERROR(ISODD(_xlpm.Borda),FALSE),_xlpm.Yy,
       IFERROR(ISEVEN(_xlpm.Borda),     FALSE),_xlpm.Yx,
      TRUE,"")))</f>
        <v/>
      </c>
      <c r="AK75" s="120" t="str" cm="1">
        <f t="array" ref="AK75">IF(AK27&lt;&gt;"",AK27,
_xlfn.LET(_xlpm.Borda,
_xlfn.IFS(
AND(COUNT(_xlfn._xlws.FILTER($F$3:$F$15,$F$3:$F$15=AK$51))&gt;=2,
    _xlfn.MAXIFS($G$3:$G$15,$F$3:$F$15,AK$51)&gt;=$N75, _xlfn.MINIFS($G$3:$G$15,$F$3:$F$15,AK$51)&lt;=$N75),1,
AND(COUNT(_xlfn._xlws.FILTER($G$3:$G$15,$G$3:$G$15=$N75))&gt;=2,
    _xlfn.MAXIFS($F$3:$F$15,$G$3:$G$15,$N75)&gt;=AK$51, _xlfn.MINIFS($F$3:$F$15,$G$3:$G$15,$N75)&lt;=AK$51),2,
OR(COUNT(_xlfn._xlws.FILTER($F$16:$F$23,($F$16:$F$23=AK$51)*($G$16:$G$23=$N75)))=1,
        ISODD(COUNT(_xlfn._xlws.SORT(_xlfn._xlws.FILTER($G$16:$G$23,($F$16:$F$23=AK$51)*($G$16:$G$23&lt;=$N75)))))),3,
OR(COUNT(_xlfn._xlws.FILTER($F$16:$F$23,($F$16:$F$23=AK$51)*($G$16:$G$23=$N75)))=1,
        ISODD(COUNT(_xlfn._xlws.SORT(_xlfn._xlws.FILTER($F$16:$F$23,($G$16:$G$23=$N75)*($F$16:$F$23&lt;=AK$51)))))),4),
_xlpm.Fundo,$L$8,
_xlpm.Ax,_xlfn.XLOOKUP(TRUE,($O27:AJ27&lt;&gt;""),$O$3:AJ$3,_xlpm.Fundo,,-1),
_xlpm.Bx,_xlfn.XLOOKUP(TRUE,(AL27:$AZ27&lt;&gt;""),AL$3:$AZ$3,_xlpm.Fundo,,1),
_xlpm.Cx,_xlfn.XLOOKUP(TRUE,($O27:AJ27&lt;&gt;""),$O27:AJ27,_xlpm.Fundo,,-1),
_xlpm.Dx,_xlfn.XLOOKUP(TRUE,(AL27:$AZ27&lt;&gt;""),AL27:$AZ27,_xlpm.Fundo,,1),
_xlpm.Xx,AK$3, _xlpm.Yx,PRODUCT(SUM(_xlpm.Dx,-_xlpm.Cx),1/SUM(_xlpm.Bx,-_xlpm.Ax))*SUM(_xlpm.Xx,-_xlpm.Ax)+_xlpm.Cx,
_xlpm.Ay,_xlfn.XLOOKUP(TRUE,(AK$4:AK26&lt;&gt;""),$N$4:$N26,_xlpm.Fundo,,-1),
_xlpm.By,_xlfn.XLOOKUP(TRUE,(AK28:AK$47&lt;&gt;""),$N28:$N$47,_xlpm.Fundo,,1),
_xlpm.Cy,_xlfn.XLOOKUP(TRUE,(AK$4:AK26&lt;&gt;""),AK$4:AK26,_xlpm.Fundo,,-1),
_xlpm.Dy,_xlfn.XLOOKUP(TRUE,(AK28:AK$47&lt;&gt;""),AK28:AK$47,_xlpm.Fundo,,1),
_xlpm.Xy,$N27, _xlpm.Yy,PRODUCT(SUM(_xlpm.Dy,-_xlpm.Cy),1/SUM(_xlpm.By,-_xlpm.Ay))*SUM(_xlpm.Xy,-_xlpm.Ay)+_xlpm.Cy,
_xlfn.IFS(IFERROR(ISODD(_xlpm.Borda),FALSE),_xlpm.Yy,
       IFERROR(ISEVEN(_xlpm.Borda),     FALSE),_xlpm.Yx,
      TRUE,"")))</f>
        <v/>
      </c>
      <c r="AL75" s="120" cm="1">
        <f t="array" ref="AL75">IF(AL27&lt;&gt;"",AL27,
_xlfn.LET(_xlpm.Borda,
_xlfn.IFS(
AND(COUNT(_xlfn._xlws.FILTER($F$3:$F$15,$F$3:$F$15=AL$51))&gt;=2,
    _xlfn.MAXIFS($G$3:$G$15,$F$3:$F$15,AL$51)&gt;=$N75, _xlfn.MINIFS($G$3:$G$15,$F$3:$F$15,AL$51)&lt;=$N75),1,
AND(COUNT(_xlfn._xlws.FILTER($G$3:$G$15,$G$3:$G$15=$N75))&gt;=2,
    _xlfn.MAXIFS($F$3:$F$15,$G$3:$G$15,$N75)&gt;=AL$51, _xlfn.MINIFS($F$3:$F$15,$G$3:$G$15,$N75)&lt;=AL$51),2,
OR(COUNT(_xlfn._xlws.FILTER($F$16:$F$23,($F$16:$F$23=AL$51)*($G$16:$G$23=$N75)))=1,
        ISODD(COUNT(_xlfn._xlws.SORT(_xlfn._xlws.FILTER($G$16:$G$23,($F$16:$F$23=AL$51)*($G$16:$G$23&lt;=$N75)))))),3,
OR(COUNT(_xlfn._xlws.FILTER($F$16:$F$23,($F$16:$F$23=AL$51)*($G$16:$G$23=$N75)))=1,
        ISODD(COUNT(_xlfn._xlws.SORT(_xlfn._xlws.FILTER($F$16:$F$23,($G$16:$G$23=$N75)*($F$16:$F$23&lt;=AL$51)))))),4),
_xlpm.Fundo,$L$8,
_xlpm.Ax,_xlfn.XLOOKUP(TRUE,($O27:AK27&lt;&gt;""),$O$3:AK$3,_xlpm.Fundo,,-1),
_xlpm.Bx,_xlfn.XLOOKUP(TRUE,(AM27:$AZ27&lt;&gt;""),AM$3:$AZ$3,_xlpm.Fundo,,1),
_xlpm.Cx,_xlfn.XLOOKUP(TRUE,($O27:AK27&lt;&gt;""),$O27:AK27,_xlpm.Fundo,,-1),
_xlpm.Dx,_xlfn.XLOOKUP(TRUE,(AM27:$AZ27&lt;&gt;""),AM27:$AZ27,_xlpm.Fundo,,1),
_xlpm.Xx,AL$3, _xlpm.Yx,PRODUCT(SUM(_xlpm.Dx,-_xlpm.Cx),1/SUM(_xlpm.Bx,-_xlpm.Ax))*SUM(_xlpm.Xx,-_xlpm.Ax)+_xlpm.Cx,
_xlpm.Ay,_xlfn.XLOOKUP(TRUE,(AL$4:AL26&lt;&gt;""),$N$4:$N26,_xlpm.Fundo,,-1),
_xlpm.By,_xlfn.XLOOKUP(TRUE,(AL28:AL$47&lt;&gt;""),$N28:$N$47,_xlpm.Fundo,,1),
_xlpm.Cy,_xlfn.XLOOKUP(TRUE,(AL$4:AL26&lt;&gt;""),AL$4:AL26,_xlpm.Fundo,,-1),
_xlpm.Dy,_xlfn.XLOOKUP(TRUE,(AL28:AL$47&lt;&gt;""),AL28:AL$47,_xlpm.Fundo,,1),
_xlpm.Xy,$N27, _xlpm.Yy,PRODUCT(SUM(_xlpm.Dy,-_xlpm.Cy),1/SUM(_xlpm.By,-_xlpm.Ay))*SUM(_xlpm.Xy,-_xlpm.Ay)+_xlpm.Cy,
_xlfn.IFS(IFERROR(ISODD(_xlpm.Borda),FALSE),_xlpm.Yy,
       IFERROR(ISEVEN(_xlpm.Borda),     FALSE),_xlpm.Yx,
      TRUE,"")))</f>
        <v>0</v>
      </c>
      <c r="AM75" s="120" cm="1">
        <f t="array" ref="AM75">IF(AM27&lt;&gt;"",AM27,
_xlfn.LET(_xlpm.Borda,
_xlfn.IFS(
AND(COUNT(_xlfn._xlws.FILTER($F$3:$F$15,$F$3:$F$15=AM$51))&gt;=2,
    _xlfn.MAXIFS($G$3:$G$15,$F$3:$F$15,AM$51)&gt;=$N75, _xlfn.MINIFS($G$3:$G$15,$F$3:$F$15,AM$51)&lt;=$N75),1,
AND(COUNT(_xlfn._xlws.FILTER($G$3:$G$15,$G$3:$G$15=$N75))&gt;=2,
    _xlfn.MAXIFS($F$3:$F$15,$G$3:$G$15,$N75)&gt;=AM$51, _xlfn.MINIFS($F$3:$F$15,$G$3:$G$15,$N75)&lt;=AM$51),2,
OR(COUNT(_xlfn._xlws.FILTER($F$16:$F$23,($F$16:$F$23=AM$51)*($G$16:$G$23=$N75)))=1,
        ISODD(COUNT(_xlfn._xlws.SORT(_xlfn._xlws.FILTER($G$16:$G$23,($F$16:$F$23=AM$51)*($G$16:$G$23&lt;=$N75)))))),3,
OR(COUNT(_xlfn._xlws.FILTER($F$16:$F$23,($F$16:$F$23=AM$51)*($G$16:$G$23=$N75)))=1,
        ISODD(COUNT(_xlfn._xlws.SORT(_xlfn._xlws.FILTER($F$16:$F$23,($G$16:$G$23=$N75)*($F$16:$F$23&lt;=AM$51)))))),4),
_xlpm.Fundo,$L$8,
_xlpm.Ax,_xlfn.XLOOKUP(TRUE,($O27:AL27&lt;&gt;""),$O$3:AL$3,_xlpm.Fundo,,-1),
_xlpm.Bx,_xlfn.XLOOKUP(TRUE,(AN27:$AZ27&lt;&gt;""),AN$3:$AZ$3,_xlpm.Fundo,,1),
_xlpm.Cx,_xlfn.XLOOKUP(TRUE,($O27:AL27&lt;&gt;""),$O27:AL27,_xlpm.Fundo,,-1),
_xlpm.Dx,_xlfn.XLOOKUP(TRUE,(AN27:$AZ27&lt;&gt;""),AN27:$AZ27,_xlpm.Fundo,,1),
_xlpm.Xx,AM$3, _xlpm.Yx,PRODUCT(SUM(_xlpm.Dx,-_xlpm.Cx),1/SUM(_xlpm.Bx,-_xlpm.Ax))*SUM(_xlpm.Xx,-_xlpm.Ax)+_xlpm.Cx,
_xlpm.Ay,_xlfn.XLOOKUP(TRUE,(AM$4:AM26&lt;&gt;""),$N$4:$N26,_xlpm.Fundo,,-1),
_xlpm.By,_xlfn.XLOOKUP(TRUE,(AM28:AM$47&lt;&gt;""),$N28:$N$47,_xlpm.Fundo,,1),
_xlpm.Cy,_xlfn.XLOOKUP(TRUE,(AM$4:AM26&lt;&gt;""),AM$4:AM26,_xlpm.Fundo,,-1),
_xlpm.Dy,_xlfn.XLOOKUP(TRUE,(AM28:AM$47&lt;&gt;""),AM28:AM$47,_xlpm.Fundo,,1),
_xlpm.Xy,$N27, _xlpm.Yy,PRODUCT(SUM(_xlpm.Dy,-_xlpm.Cy),1/SUM(_xlpm.By,-_xlpm.Ay))*SUM(_xlpm.Xy,-_xlpm.Ay)+_xlpm.Cy,
_xlfn.IFS(IFERROR(ISODD(_xlpm.Borda),FALSE),_xlpm.Yy,
       IFERROR(ISEVEN(_xlpm.Borda),     FALSE),_xlpm.Yx,
      TRUE,"")))</f>
        <v>-9</v>
      </c>
      <c r="AN75" s="120" t="str" cm="1">
        <f t="array" ref="AN75">IF(AN27&lt;&gt;"",AN27,
_xlfn.LET(_xlpm.Borda,
_xlfn.IFS(
AND(COUNT(_xlfn._xlws.FILTER($F$3:$F$15,$F$3:$F$15=AN$51))&gt;=2,
    _xlfn.MAXIFS($G$3:$G$15,$F$3:$F$15,AN$51)&gt;=$N75, _xlfn.MINIFS($G$3:$G$15,$F$3:$F$15,AN$51)&lt;=$N75),1,
AND(COUNT(_xlfn._xlws.FILTER($G$3:$G$15,$G$3:$G$15=$N75))&gt;=2,
    _xlfn.MAXIFS($F$3:$F$15,$G$3:$G$15,$N75)&gt;=AN$51, _xlfn.MINIFS($F$3:$F$15,$G$3:$G$15,$N75)&lt;=AN$51),2,
OR(COUNT(_xlfn._xlws.FILTER($F$16:$F$23,($F$16:$F$23=AN$51)*($G$16:$G$23=$N75)))=1,
        ISODD(COUNT(_xlfn._xlws.SORT(_xlfn._xlws.FILTER($G$16:$G$23,($F$16:$F$23=AN$51)*($G$16:$G$23&lt;=$N75)))))),3,
OR(COUNT(_xlfn._xlws.FILTER($F$16:$F$23,($F$16:$F$23=AN$51)*($G$16:$G$23=$N75)))=1,
        ISODD(COUNT(_xlfn._xlws.SORT(_xlfn._xlws.FILTER($F$16:$F$23,($G$16:$G$23=$N75)*($F$16:$F$23&lt;=AN$51)))))),4),
_xlpm.Fundo,$L$8,
_xlpm.Ax,_xlfn.XLOOKUP(TRUE,($O27:AM27&lt;&gt;""),$O$3:AM$3,_xlpm.Fundo,,-1),
_xlpm.Bx,_xlfn.XLOOKUP(TRUE,(AO27:$AZ27&lt;&gt;""),AO$3:$AZ$3,_xlpm.Fundo,,1),
_xlpm.Cx,_xlfn.XLOOKUP(TRUE,($O27:AM27&lt;&gt;""),$O27:AM27,_xlpm.Fundo,,-1),
_xlpm.Dx,_xlfn.XLOOKUP(TRUE,(AO27:$AZ27&lt;&gt;""),AO27:$AZ27,_xlpm.Fundo,,1),
_xlpm.Xx,AN$3, _xlpm.Yx,PRODUCT(SUM(_xlpm.Dx,-_xlpm.Cx),1/SUM(_xlpm.Bx,-_xlpm.Ax))*SUM(_xlpm.Xx,-_xlpm.Ax)+_xlpm.Cx,
_xlpm.Ay,_xlfn.XLOOKUP(TRUE,(AN$4:AN26&lt;&gt;""),$N$4:$N26,_xlpm.Fundo,,-1),
_xlpm.By,_xlfn.XLOOKUP(TRUE,(AN28:AN$47&lt;&gt;""),$N28:$N$47,_xlpm.Fundo,,1),
_xlpm.Cy,_xlfn.XLOOKUP(TRUE,(AN$4:AN26&lt;&gt;""),AN$4:AN26,_xlpm.Fundo,,-1),
_xlpm.Dy,_xlfn.XLOOKUP(TRUE,(AN28:AN$47&lt;&gt;""),AN28:AN$47,_xlpm.Fundo,,1),
_xlpm.Xy,$N27, _xlpm.Yy,PRODUCT(SUM(_xlpm.Dy,-_xlpm.Cy),1/SUM(_xlpm.By,-_xlpm.Ay))*SUM(_xlpm.Xy,-_xlpm.Ay)+_xlpm.Cy,
_xlfn.IFS(IFERROR(ISODD(_xlpm.Borda),FALSE),_xlpm.Yy,
       IFERROR(ISEVEN(_xlpm.Borda),     FALSE),_xlpm.Yx,
      TRUE,"")))</f>
        <v/>
      </c>
      <c r="AO75" s="120" t="str" cm="1">
        <f t="array" ref="AO75">IF(AO27&lt;&gt;"",AO27,
_xlfn.LET(_xlpm.Borda,
_xlfn.IFS(
AND(COUNT(_xlfn._xlws.FILTER($F$3:$F$15,$F$3:$F$15=AO$51))&gt;=2,
    _xlfn.MAXIFS($G$3:$G$15,$F$3:$F$15,AO$51)&gt;=$N75, _xlfn.MINIFS($G$3:$G$15,$F$3:$F$15,AO$51)&lt;=$N75),1,
AND(COUNT(_xlfn._xlws.FILTER($G$3:$G$15,$G$3:$G$15=$N75))&gt;=2,
    _xlfn.MAXIFS($F$3:$F$15,$G$3:$G$15,$N75)&gt;=AO$51, _xlfn.MINIFS($F$3:$F$15,$G$3:$G$15,$N75)&lt;=AO$51),2,
OR(COUNT(_xlfn._xlws.FILTER($F$16:$F$23,($F$16:$F$23=AO$51)*($G$16:$G$23=$N75)))=1,
        ISODD(COUNT(_xlfn._xlws.SORT(_xlfn._xlws.FILTER($G$16:$G$23,($F$16:$F$23=AO$51)*($G$16:$G$23&lt;=$N75)))))),3,
OR(COUNT(_xlfn._xlws.FILTER($F$16:$F$23,($F$16:$F$23=AO$51)*($G$16:$G$23=$N75)))=1,
        ISODD(COUNT(_xlfn._xlws.SORT(_xlfn._xlws.FILTER($F$16:$F$23,($G$16:$G$23=$N75)*($F$16:$F$23&lt;=AO$51)))))),4),
_xlpm.Fundo,$L$8,
_xlpm.Ax,_xlfn.XLOOKUP(TRUE,($O27:AN27&lt;&gt;""),$O$3:AN$3,_xlpm.Fundo,,-1),
_xlpm.Bx,_xlfn.XLOOKUP(TRUE,(AP27:$AZ27&lt;&gt;""),AP$3:$AZ$3,_xlpm.Fundo,,1),
_xlpm.Cx,_xlfn.XLOOKUP(TRUE,($O27:AN27&lt;&gt;""),$O27:AN27,_xlpm.Fundo,,-1),
_xlpm.Dx,_xlfn.XLOOKUP(TRUE,(AP27:$AZ27&lt;&gt;""),AP27:$AZ27,_xlpm.Fundo,,1),
_xlpm.Xx,AO$3, _xlpm.Yx,PRODUCT(SUM(_xlpm.Dx,-_xlpm.Cx),1/SUM(_xlpm.Bx,-_xlpm.Ax))*SUM(_xlpm.Xx,-_xlpm.Ax)+_xlpm.Cx,
_xlpm.Ay,_xlfn.XLOOKUP(TRUE,(AO$4:AO26&lt;&gt;""),$N$4:$N26,_xlpm.Fundo,,-1),
_xlpm.By,_xlfn.XLOOKUP(TRUE,(AO28:AO$47&lt;&gt;""),$N28:$N$47,_xlpm.Fundo,,1),
_xlpm.Cy,_xlfn.XLOOKUP(TRUE,(AO$4:AO26&lt;&gt;""),AO$4:AO26,_xlpm.Fundo,,-1),
_xlpm.Dy,_xlfn.XLOOKUP(TRUE,(AO28:AO$47&lt;&gt;""),AO28:AO$47,_xlpm.Fundo,,1),
_xlpm.Xy,$N27, _xlpm.Yy,PRODUCT(SUM(_xlpm.Dy,-_xlpm.Cy),1/SUM(_xlpm.By,-_xlpm.Ay))*SUM(_xlpm.Xy,-_xlpm.Ay)+_xlpm.Cy,
_xlfn.IFS(IFERROR(ISODD(_xlpm.Borda),FALSE),_xlpm.Yy,
       IFERROR(ISEVEN(_xlpm.Borda),     FALSE),_xlpm.Yx,
      TRUE,"")))</f>
        <v/>
      </c>
      <c r="AP75" s="120" t="str" cm="1">
        <f t="array" ref="AP75">IF(AP27&lt;&gt;"",AP27,
_xlfn.LET(_xlpm.Borda,
_xlfn.IFS(
AND(COUNT(_xlfn._xlws.FILTER($F$3:$F$15,$F$3:$F$15=AP$51))&gt;=2,
    _xlfn.MAXIFS($G$3:$G$15,$F$3:$F$15,AP$51)&gt;=$N75, _xlfn.MINIFS($G$3:$G$15,$F$3:$F$15,AP$51)&lt;=$N75),1,
AND(COUNT(_xlfn._xlws.FILTER($G$3:$G$15,$G$3:$G$15=$N75))&gt;=2,
    _xlfn.MAXIFS($F$3:$F$15,$G$3:$G$15,$N75)&gt;=AP$51, _xlfn.MINIFS($F$3:$F$15,$G$3:$G$15,$N75)&lt;=AP$51),2,
OR(COUNT(_xlfn._xlws.FILTER($F$16:$F$23,($F$16:$F$23=AP$51)*($G$16:$G$23=$N75)))=1,
        ISODD(COUNT(_xlfn._xlws.SORT(_xlfn._xlws.FILTER($G$16:$G$23,($F$16:$F$23=AP$51)*($G$16:$G$23&lt;=$N75)))))),3,
OR(COUNT(_xlfn._xlws.FILTER($F$16:$F$23,($F$16:$F$23=AP$51)*($G$16:$G$23=$N75)))=1,
        ISODD(COUNT(_xlfn._xlws.SORT(_xlfn._xlws.FILTER($F$16:$F$23,($G$16:$G$23=$N75)*($F$16:$F$23&lt;=AP$51)))))),4),
_xlpm.Fundo,$L$8,
_xlpm.Ax,_xlfn.XLOOKUP(TRUE,($O27:AO27&lt;&gt;""),$O$3:AO$3,_xlpm.Fundo,,-1),
_xlpm.Bx,_xlfn.XLOOKUP(TRUE,(AQ27:$AZ27&lt;&gt;""),AQ$3:$AZ$3,_xlpm.Fundo,,1),
_xlpm.Cx,_xlfn.XLOOKUP(TRUE,($O27:AO27&lt;&gt;""),$O27:AO27,_xlpm.Fundo,,-1),
_xlpm.Dx,_xlfn.XLOOKUP(TRUE,(AQ27:$AZ27&lt;&gt;""),AQ27:$AZ27,_xlpm.Fundo,,1),
_xlpm.Xx,AP$3, _xlpm.Yx,PRODUCT(SUM(_xlpm.Dx,-_xlpm.Cx),1/SUM(_xlpm.Bx,-_xlpm.Ax))*SUM(_xlpm.Xx,-_xlpm.Ax)+_xlpm.Cx,
_xlpm.Ay,_xlfn.XLOOKUP(TRUE,(AP$4:AP26&lt;&gt;""),$N$4:$N26,_xlpm.Fundo,,-1),
_xlpm.By,_xlfn.XLOOKUP(TRUE,(AP28:AP$47&lt;&gt;""),$N28:$N$47,_xlpm.Fundo,,1),
_xlpm.Cy,_xlfn.XLOOKUP(TRUE,(AP$4:AP26&lt;&gt;""),AP$4:AP26,_xlpm.Fundo,,-1),
_xlpm.Dy,_xlfn.XLOOKUP(TRUE,(AP28:AP$47&lt;&gt;""),AP28:AP$47,_xlpm.Fundo,,1),
_xlpm.Xy,$N27, _xlpm.Yy,PRODUCT(SUM(_xlpm.Dy,-_xlpm.Cy),1/SUM(_xlpm.By,-_xlpm.Ay))*SUM(_xlpm.Xy,-_xlpm.Ay)+_xlpm.Cy,
_xlfn.IFS(IFERROR(ISODD(_xlpm.Borda),FALSE),_xlpm.Yy,
       IFERROR(ISEVEN(_xlpm.Borda),     FALSE),_xlpm.Yx,
      TRUE,"")))</f>
        <v/>
      </c>
      <c r="AQ75" s="120" t="str" cm="1">
        <f t="array" ref="AQ75">IF(AQ27&lt;&gt;"",AQ27,
_xlfn.LET(_xlpm.Borda,
_xlfn.IFS(
AND(COUNT(_xlfn._xlws.FILTER($F$3:$F$15,$F$3:$F$15=AQ$51))&gt;=2,
    _xlfn.MAXIFS($G$3:$G$15,$F$3:$F$15,AQ$51)&gt;=$N75, _xlfn.MINIFS($G$3:$G$15,$F$3:$F$15,AQ$51)&lt;=$N75),1,
AND(COUNT(_xlfn._xlws.FILTER($G$3:$G$15,$G$3:$G$15=$N75))&gt;=2,
    _xlfn.MAXIFS($F$3:$F$15,$G$3:$G$15,$N75)&gt;=AQ$51, _xlfn.MINIFS($F$3:$F$15,$G$3:$G$15,$N75)&lt;=AQ$51),2,
OR(COUNT(_xlfn._xlws.FILTER($F$16:$F$23,($F$16:$F$23=AQ$51)*($G$16:$G$23=$N75)))=1,
        ISODD(COUNT(_xlfn._xlws.SORT(_xlfn._xlws.FILTER($G$16:$G$23,($F$16:$F$23=AQ$51)*($G$16:$G$23&lt;=$N75)))))),3,
OR(COUNT(_xlfn._xlws.FILTER($F$16:$F$23,($F$16:$F$23=AQ$51)*($G$16:$G$23=$N75)))=1,
        ISODD(COUNT(_xlfn._xlws.SORT(_xlfn._xlws.FILTER($F$16:$F$23,($G$16:$G$23=$N75)*($F$16:$F$23&lt;=AQ$51)))))),4),
_xlpm.Fundo,$L$8,
_xlpm.Ax,_xlfn.XLOOKUP(TRUE,($O27:AP27&lt;&gt;""),$O$3:AP$3,_xlpm.Fundo,,-1),
_xlpm.Bx,_xlfn.XLOOKUP(TRUE,(AR27:$AZ27&lt;&gt;""),AR$3:$AZ$3,_xlpm.Fundo,,1),
_xlpm.Cx,_xlfn.XLOOKUP(TRUE,($O27:AP27&lt;&gt;""),$O27:AP27,_xlpm.Fundo,,-1),
_xlpm.Dx,_xlfn.XLOOKUP(TRUE,(AR27:$AZ27&lt;&gt;""),AR27:$AZ27,_xlpm.Fundo,,1),
_xlpm.Xx,AQ$3, _xlpm.Yx,PRODUCT(SUM(_xlpm.Dx,-_xlpm.Cx),1/SUM(_xlpm.Bx,-_xlpm.Ax))*SUM(_xlpm.Xx,-_xlpm.Ax)+_xlpm.Cx,
_xlpm.Ay,_xlfn.XLOOKUP(TRUE,(AQ$4:AQ26&lt;&gt;""),$N$4:$N26,_xlpm.Fundo,,-1),
_xlpm.By,_xlfn.XLOOKUP(TRUE,(AQ28:AQ$47&lt;&gt;""),$N28:$N$47,_xlpm.Fundo,,1),
_xlpm.Cy,_xlfn.XLOOKUP(TRUE,(AQ$4:AQ26&lt;&gt;""),AQ$4:AQ26,_xlpm.Fundo,,-1),
_xlpm.Dy,_xlfn.XLOOKUP(TRUE,(AQ28:AQ$47&lt;&gt;""),AQ28:AQ$47,_xlpm.Fundo,,1),
_xlpm.Xy,$N27, _xlpm.Yy,PRODUCT(SUM(_xlpm.Dy,-_xlpm.Cy),1/SUM(_xlpm.By,-_xlpm.Ay))*SUM(_xlpm.Xy,-_xlpm.Ay)+_xlpm.Cy,
_xlfn.IFS(IFERROR(ISODD(_xlpm.Borda),FALSE),_xlpm.Yy,
       IFERROR(ISEVEN(_xlpm.Borda),     FALSE),_xlpm.Yx,
      TRUE,"")))</f>
        <v/>
      </c>
      <c r="AR75" s="120" t="str" cm="1">
        <f t="array" ref="AR75">IF(AR27&lt;&gt;"",AR27,
_xlfn.LET(_xlpm.Borda,
_xlfn.IFS(
AND(COUNT(_xlfn._xlws.FILTER($F$3:$F$15,$F$3:$F$15=AR$51))&gt;=2,
    _xlfn.MAXIFS($G$3:$G$15,$F$3:$F$15,AR$51)&gt;=$N75, _xlfn.MINIFS($G$3:$G$15,$F$3:$F$15,AR$51)&lt;=$N75),1,
AND(COUNT(_xlfn._xlws.FILTER($G$3:$G$15,$G$3:$G$15=$N75))&gt;=2,
    _xlfn.MAXIFS($F$3:$F$15,$G$3:$G$15,$N75)&gt;=AR$51, _xlfn.MINIFS($F$3:$F$15,$G$3:$G$15,$N75)&lt;=AR$51),2,
OR(COUNT(_xlfn._xlws.FILTER($F$16:$F$23,($F$16:$F$23=AR$51)*($G$16:$G$23=$N75)))=1,
        ISODD(COUNT(_xlfn._xlws.SORT(_xlfn._xlws.FILTER($G$16:$G$23,($F$16:$F$23=AR$51)*($G$16:$G$23&lt;=$N75)))))),3,
OR(COUNT(_xlfn._xlws.FILTER($F$16:$F$23,($F$16:$F$23=AR$51)*($G$16:$G$23=$N75)))=1,
        ISODD(COUNT(_xlfn._xlws.SORT(_xlfn._xlws.FILTER($F$16:$F$23,($G$16:$G$23=$N75)*($F$16:$F$23&lt;=AR$51)))))),4),
_xlpm.Fundo,$L$8,
_xlpm.Ax,_xlfn.XLOOKUP(TRUE,($O27:AQ27&lt;&gt;""),$O$3:AQ$3,_xlpm.Fundo,,-1),
_xlpm.Bx,_xlfn.XLOOKUP(TRUE,(AS27:$AZ27&lt;&gt;""),AS$3:$AZ$3,_xlpm.Fundo,,1),
_xlpm.Cx,_xlfn.XLOOKUP(TRUE,($O27:AQ27&lt;&gt;""),$O27:AQ27,_xlpm.Fundo,,-1),
_xlpm.Dx,_xlfn.XLOOKUP(TRUE,(AS27:$AZ27&lt;&gt;""),AS27:$AZ27,_xlpm.Fundo,,1),
_xlpm.Xx,AR$3, _xlpm.Yx,PRODUCT(SUM(_xlpm.Dx,-_xlpm.Cx),1/SUM(_xlpm.Bx,-_xlpm.Ax))*SUM(_xlpm.Xx,-_xlpm.Ax)+_xlpm.Cx,
_xlpm.Ay,_xlfn.XLOOKUP(TRUE,(AR$4:AR26&lt;&gt;""),$N$4:$N26,_xlpm.Fundo,,-1),
_xlpm.By,_xlfn.XLOOKUP(TRUE,(AR28:AR$47&lt;&gt;""),$N28:$N$47,_xlpm.Fundo,,1),
_xlpm.Cy,_xlfn.XLOOKUP(TRUE,(AR$4:AR26&lt;&gt;""),AR$4:AR26,_xlpm.Fundo,,-1),
_xlpm.Dy,_xlfn.XLOOKUP(TRUE,(AR28:AR$47&lt;&gt;""),AR28:AR$47,_xlpm.Fundo,,1),
_xlpm.Xy,$N27, _xlpm.Yy,PRODUCT(SUM(_xlpm.Dy,-_xlpm.Cy),1/SUM(_xlpm.By,-_xlpm.Ay))*SUM(_xlpm.Xy,-_xlpm.Ay)+_xlpm.Cy,
_xlfn.IFS(IFERROR(ISODD(_xlpm.Borda),FALSE),_xlpm.Yy,
       IFERROR(ISEVEN(_xlpm.Borda),     FALSE),_xlpm.Yx,
      TRUE,"")))</f>
        <v/>
      </c>
      <c r="AS75" s="120" t="str" cm="1">
        <f t="array" ref="AS75">IF(AS27&lt;&gt;"",AS27,
_xlfn.LET(_xlpm.Borda,
_xlfn.IFS(
AND(COUNT(_xlfn._xlws.FILTER($F$3:$F$15,$F$3:$F$15=AS$51))&gt;=2,
    _xlfn.MAXIFS($G$3:$G$15,$F$3:$F$15,AS$51)&gt;=$N75, _xlfn.MINIFS($G$3:$G$15,$F$3:$F$15,AS$51)&lt;=$N75),1,
AND(COUNT(_xlfn._xlws.FILTER($G$3:$G$15,$G$3:$G$15=$N75))&gt;=2,
    _xlfn.MAXIFS($F$3:$F$15,$G$3:$G$15,$N75)&gt;=AS$51, _xlfn.MINIFS($F$3:$F$15,$G$3:$G$15,$N75)&lt;=AS$51),2,
OR(COUNT(_xlfn._xlws.FILTER($F$16:$F$23,($F$16:$F$23=AS$51)*($G$16:$G$23=$N75)))=1,
        ISODD(COUNT(_xlfn._xlws.SORT(_xlfn._xlws.FILTER($G$16:$G$23,($F$16:$F$23=AS$51)*($G$16:$G$23&lt;=$N75)))))),3,
OR(COUNT(_xlfn._xlws.FILTER($F$16:$F$23,($F$16:$F$23=AS$51)*($G$16:$G$23=$N75)))=1,
        ISODD(COUNT(_xlfn._xlws.SORT(_xlfn._xlws.FILTER($F$16:$F$23,($G$16:$G$23=$N75)*($F$16:$F$23&lt;=AS$51)))))),4),
_xlpm.Fundo,$L$8,
_xlpm.Ax,_xlfn.XLOOKUP(TRUE,($O27:AR27&lt;&gt;""),$O$3:AR$3,_xlpm.Fundo,,-1),
_xlpm.Bx,_xlfn.XLOOKUP(TRUE,(AT27:$AZ27&lt;&gt;""),AT$3:$AZ$3,_xlpm.Fundo,,1),
_xlpm.Cx,_xlfn.XLOOKUP(TRUE,($O27:AR27&lt;&gt;""),$O27:AR27,_xlpm.Fundo,,-1),
_xlpm.Dx,_xlfn.XLOOKUP(TRUE,(AT27:$AZ27&lt;&gt;""),AT27:$AZ27,_xlpm.Fundo,,1),
_xlpm.Xx,AS$3, _xlpm.Yx,PRODUCT(SUM(_xlpm.Dx,-_xlpm.Cx),1/SUM(_xlpm.Bx,-_xlpm.Ax))*SUM(_xlpm.Xx,-_xlpm.Ax)+_xlpm.Cx,
_xlpm.Ay,_xlfn.XLOOKUP(TRUE,(AS$4:AS26&lt;&gt;""),$N$4:$N26,_xlpm.Fundo,,-1),
_xlpm.By,_xlfn.XLOOKUP(TRUE,(AS28:AS$47&lt;&gt;""),$N28:$N$47,_xlpm.Fundo,,1),
_xlpm.Cy,_xlfn.XLOOKUP(TRUE,(AS$4:AS26&lt;&gt;""),AS$4:AS26,_xlpm.Fundo,,-1),
_xlpm.Dy,_xlfn.XLOOKUP(TRUE,(AS28:AS$47&lt;&gt;""),AS28:AS$47,_xlpm.Fundo,,1),
_xlpm.Xy,$N27, _xlpm.Yy,PRODUCT(SUM(_xlpm.Dy,-_xlpm.Cy),1/SUM(_xlpm.By,-_xlpm.Ay))*SUM(_xlpm.Xy,-_xlpm.Ay)+_xlpm.Cy,
_xlfn.IFS(IFERROR(ISODD(_xlpm.Borda),FALSE),_xlpm.Yy,
       IFERROR(ISEVEN(_xlpm.Borda),     FALSE),_xlpm.Yx,
      TRUE,"")))</f>
        <v/>
      </c>
      <c r="AT75" s="120" cm="1">
        <f t="array" ref="AT75">IF(AT27&lt;&gt;"",AT27,
_xlfn.LET(_xlpm.Borda,
_xlfn.IFS(
AND(COUNT(_xlfn._xlws.FILTER($F$3:$F$15,$F$3:$F$15=AT$51))&gt;=2,
    _xlfn.MAXIFS($G$3:$G$15,$F$3:$F$15,AT$51)&gt;=$N75, _xlfn.MINIFS($G$3:$G$15,$F$3:$F$15,AT$51)&lt;=$N75),1,
AND(COUNT(_xlfn._xlws.FILTER($G$3:$G$15,$G$3:$G$15=$N75))&gt;=2,
    _xlfn.MAXIFS($F$3:$F$15,$G$3:$G$15,$N75)&gt;=AT$51, _xlfn.MINIFS($F$3:$F$15,$G$3:$G$15,$N75)&lt;=AT$51),2,
OR(COUNT(_xlfn._xlws.FILTER($F$16:$F$23,($F$16:$F$23=AT$51)*($G$16:$G$23=$N75)))=1,
        ISODD(COUNT(_xlfn._xlws.SORT(_xlfn._xlws.FILTER($G$16:$G$23,($F$16:$F$23=AT$51)*($G$16:$G$23&lt;=$N75)))))),3,
OR(COUNT(_xlfn._xlws.FILTER($F$16:$F$23,($F$16:$F$23=AT$51)*($G$16:$G$23=$N75)))=1,
        ISODD(COUNT(_xlfn._xlws.SORT(_xlfn._xlws.FILTER($F$16:$F$23,($G$16:$G$23=$N75)*($F$16:$F$23&lt;=AT$51)))))),4),
_xlpm.Fundo,$L$8,
_xlpm.Ax,_xlfn.XLOOKUP(TRUE,($O27:AS27&lt;&gt;""),$O$3:AS$3,_xlpm.Fundo,,-1),
_xlpm.Bx,_xlfn.XLOOKUP(TRUE,(AZ27:$AZ27&lt;&gt;""),AZ$3:$AZ$3,_xlpm.Fundo,,1),
_xlpm.Cx,_xlfn.XLOOKUP(TRUE,($O27:AS27&lt;&gt;""),$O27:AS27,_xlpm.Fundo,,-1),
_xlpm.Dx,_xlfn.XLOOKUP(TRUE,(AZ27:$AZ27&lt;&gt;""),AZ27:$AZ27,_xlpm.Fundo,,1),
_xlpm.Xx,AT$3, _xlpm.Yx,PRODUCT(SUM(_xlpm.Dx,-_xlpm.Cx),1/SUM(_xlpm.Bx,-_xlpm.Ax))*SUM(_xlpm.Xx,-_xlpm.Ax)+_xlpm.Cx,
_xlpm.Ay,_xlfn.XLOOKUP(TRUE,(AT$4:AT26&lt;&gt;""),$N$4:$N26,_xlpm.Fundo,,-1),
_xlpm.By,_xlfn.XLOOKUP(TRUE,(AT28:AT$47&lt;&gt;""),$N28:$N$47,_xlpm.Fundo,,1),
_xlpm.Cy,_xlfn.XLOOKUP(TRUE,(AT$4:AT26&lt;&gt;""),AT$4:AT26,_xlpm.Fundo,,-1),
_xlpm.Dy,_xlfn.XLOOKUP(TRUE,(AT28:AT$47&lt;&gt;""),AT28:AT$47,_xlpm.Fundo,,1),
_xlpm.Xy,$N27, _xlpm.Yy,PRODUCT(SUM(_xlpm.Dy,-_xlpm.Cy),1/SUM(_xlpm.By,-_xlpm.Ay))*SUM(_xlpm.Xy,-_xlpm.Ay)+_xlpm.Cy,
_xlfn.IFS(IFERROR(ISODD(_xlpm.Borda),FALSE),_xlpm.Yy,
       IFERROR(ISEVEN(_xlpm.Borda),     FALSE),_xlpm.Yx,
      TRUE,"")))</f>
        <v>-9</v>
      </c>
      <c r="AU75" s="120" cm="1">
        <f t="array" ref="AU75">IF(AU27&lt;&gt;"",AU27,
_xlfn.LET(_xlpm.Borda,
_xlfn.IFS(
AND(COUNT(_xlfn._xlws.FILTER($F$3:$F$15,$F$3:$F$15=AU$51))&gt;=2,
    _xlfn.MAXIFS($G$3:$G$15,$F$3:$F$15,AU$51)&gt;=$N75, _xlfn.MINIFS($G$3:$G$15,$F$3:$F$15,AU$51)&lt;=$N75),1,
AND(COUNT(_xlfn._xlws.FILTER($G$3:$G$15,$G$3:$G$15=$N75))&gt;=2,
    _xlfn.MAXIFS($F$3:$F$15,$G$3:$G$15,$N75)&gt;=AU$51, _xlfn.MINIFS($F$3:$F$15,$G$3:$G$15,$N75)&lt;=AU$51),2,
OR(COUNT(_xlfn._xlws.FILTER($F$16:$F$23,($F$16:$F$23=AU$51)*($G$16:$G$23=$N75)))=1,
        ISODD(COUNT(_xlfn._xlws.SORT(_xlfn._xlws.FILTER($G$16:$G$23,($F$16:$F$23=AU$51)*($G$16:$G$23&lt;=$N75)))))),3,
OR(COUNT(_xlfn._xlws.FILTER($F$16:$F$23,($F$16:$F$23=AU$51)*($G$16:$G$23=$N75)))=1,
        ISODD(COUNT(_xlfn._xlws.SORT(_xlfn._xlws.FILTER($F$16:$F$23,($G$16:$G$23=$N75)*($F$16:$F$23&lt;=AU$51)))))),4),
_xlpm.Fundo,$L$8,
_xlpm.Ax,_xlfn.XLOOKUP(TRUE,($O27:AT27&lt;&gt;""),$O$3:AT$3,_xlpm.Fundo,,-1),
_xlpm.Bx,_xlfn.XLOOKUP(TRUE,($AZ27:BA27&lt;&gt;""),$AZ$3:BA$3,_xlpm.Fundo,,1),
_xlpm.Cx,_xlfn.XLOOKUP(TRUE,($O27:AT27&lt;&gt;""),$O27:AT27,_xlpm.Fundo,,-1),
_xlpm.Dx,_xlfn.XLOOKUP(TRUE,($AZ27:BA27&lt;&gt;""),$AZ27:BA27,_xlpm.Fundo,,1),
_xlpm.Xx,AU$3, _xlpm.Yx,PRODUCT(SUM(_xlpm.Dx,-_xlpm.Cx),1/SUM(_xlpm.Bx,-_xlpm.Ax))*SUM(_xlpm.Xx,-_xlpm.Ax)+_xlpm.Cx,
_xlpm.Ay,_xlfn.XLOOKUP(TRUE,(AU$4:AU26&lt;&gt;""),$N$4:$N26,_xlpm.Fundo,,-1),
_xlpm.By,_xlfn.XLOOKUP(TRUE,(AU28:AU$47&lt;&gt;""),$N28:$N$47,_xlpm.Fundo,,1),
_xlpm.Cy,_xlfn.XLOOKUP(TRUE,(AU$4:AU26&lt;&gt;""),AU$4:AU26,_xlpm.Fundo,,-1),
_xlpm.Dy,_xlfn.XLOOKUP(TRUE,(AU28:AU$47&lt;&gt;""),AU28:AU$47,_xlpm.Fundo,,1),
_xlpm.Xy,$N27, _xlpm.Yy,PRODUCT(SUM(_xlpm.Dy,-_xlpm.Cy),1/SUM(_xlpm.By,-_xlpm.Ay))*SUM(_xlpm.Xy,-_xlpm.Ay)+_xlpm.Cy,
_xlfn.IFS(IFERROR(ISODD(_xlpm.Borda),FALSE),_xlpm.Yy,
       IFERROR(ISEVEN(_xlpm.Borda),     FALSE),_xlpm.Yx,
      TRUE,"")))</f>
        <v>0</v>
      </c>
      <c r="AV75" s="120" cm="1">
        <f t="array" ref="AV75">IF(AV27&lt;&gt;"",AV27,
_xlfn.LET(_xlpm.Borda,
_xlfn.IFS(
AND(COUNT(_xlfn._xlws.FILTER($F$3:$F$15,$F$3:$F$15=AV$51))&gt;=2,
    _xlfn.MAXIFS($G$3:$G$15,$F$3:$F$15,AV$51)&gt;=$N75, _xlfn.MINIFS($G$3:$G$15,$F$3:$F$15,AV$51)&lt;=$N75),1,
AND(COUNT(_xlfn._xlws.FILTER($G$3:$G$15,$G$3:$G$15=$N75))&gt;=2,
    _xlfn.MAXIFS($F$3:$F$15,$G$3:$G$15,$N75)&gt;=AV$51, _xlfn.MINIFS($F$3:$F$15,$G$3:$G$15,$N75)&lt;=AV$51),2,
OR(COUNT(_xlfn._xlws.FILTER($F$16:$F$23,($F$16:$F$23=AV$51)*($G$16:$G$23=$N75)))=1,
        ISODD(COUNT(_xlfn._xlws.SORT(_xlfn._xlws.FILTER($G$16:$G$23,($F$16:$F$23=AV$51)*($G$16:$G$23&lt;=$N75)))))),3,
OR(COUNT(_xlfn._xlws.FILTER($F$16:$F$23,($F$16:$F$23=AV$51)*($G$16:$G$23=$N75)))=1,
        ISODD(COUNT(_xlfn._xlws.SORT(_xlfn._xlws.FILTER($F$16:$F$23,($G$16:$G$23=$N75)*($F$16:$F$23&lt;=AV$51)))))),4),
_xlpm.Fundo,$L$8,
_xlpm.Ax,_xlfn.XLOOKUP(TRUE,($O27:AU27&lt;&gt;""),$O$3:AU$3,_xlpm.Fundo,,-1),
_xlpm.Bx,_xlfn.XLOOKUP(TRUE,($AZ27:BB27&lt;&gt;""),$AZ$3:BB$3,_xlpm.Fundo,,1),
_xlpm.Cx,_xlfn.XLOOKUP(TRUE,($O27:AU27&lt;&gt;""),$O27:AU27,_xlpm.Fundo,,-1),
_xlpm.Dx,_xlfn.XLOOKUP(TRUE,($AZ27:BB27&lt;&gt;""),$AZ27:BB27,_xlpm.Fundo,,1),
_xlpm.Xx,AV$3, _xlpm.Yx,PRODUCT(SUM(_xlpm.Dx,-_xlpm.Cx),1/SUM(_xlpm.Bx,-_xlpm.Ax))*SUM(_xlpm.Xx,-_xlpm.Ax)+_xlpm.Cx,
_xlpm.Ay,_xlfn.XLOOKUP(TRUE,(AV$4:AV26&lt;&gt;""),$N$4:$N26,_xlpm.Fundo,,-1),
_xlpm.By,_xlfn.XLOOKUP(TRUE,(AV28:AV$47&lt;&gt;""),$N28:$N$47,_xlpm.Fundo,,1),
_xlpm.Cy,_xlfn.XLOOKUP(TRUE,(AV$4:AV26&lt;&gt;""),AV$4:AV26,_xlpm.Fundo,,-1),
_xlpm.Dy,_xlfn.XLOOKUP(TRUE,(AV28:AV$47&lt;&gt;""),AV28:AV$47,_xlpm.Fundo,,1),
_xlpm.Xy,$N27, _xlpm.Yy,PRODUCT(SUM(_xlpm.Dy,-_xlpm.Cy),1/SUM(_xlpm.By,-_xlpm.Ay))*SUM(_xlpm.Xy,-_xlpm.Ay)+_xlpm.Cy,
_xlfn.IFS(IFERROR(ISODD(_xlpm.Borda),FALSE),_xlpm.Yy,
       IFERROR(ISEVEN(_xlpm.Borda),     FALSE),_xlpm.Yx,
      TRUE,"")))</f>
        <v>-9</v>
      </c>
      <c r="AW75" s="120" cm="1">
        <f t="array" ref="AW75">IF(AW27&lt;&gt;"",AW27,
_xlfn.LET(_xlpm.Borda,
_xlfn.IFS(
AND(COUNT(_xlfn._xlws.FILTER($F$3:$F$15,$F$3:$F$15=AW$51))&gt;=2,
    _xlfn.MAXIFS($G$3:$G$15,$F$3:$F$15,AW$51)&gt;=$N75, _xlfn.MINIFS($G$3:$G$15,$F$3:$F$15,AW$51)&lt;=$N75),1,
AND(COUNT(_xlfn._xlws.FILTER($G$3:$G$15,$G$3:$G$15=$N75))&gt;=2,
    _xlfn.MAXIFS($F$3:$F$15,$G$3:$G$15,$N75)&gt;=AW$51, _xlfn.MINIFS($F$3:$F$15,$G$3:$G$15,$N75)&lt;=AW$51),2,
OR(COUNT(_xlfn._xlws.FILTER($F$16:$F$23,($F$16:$F$23=AW$51)*($G$16:$G$23=$N75)))=1,
        ISODD(COUNT(_xlfn._xlws.SORT(_xlfn._xlws.FILTER($G$16:$G$23,($F$16:$F$23=AW$51)*($G$16:$G$23&lt;=$N75)))))),3,
OR(COUNT(_xlfn._xlws.FILTER($F$16:$F$23,($F$16:$F$23=AW$51)*($G$16:$G$23=$N75)))=1,
        ISODD(COUNT(_xlfn._xlws.SORT(_xlfn._xlws.FILTER($F$16:$F$23,($G$16:$G$23=$N75)*($F$16:$F$23&lt;=AW$51)))))),4),
_xlpm.Fundo,$L$8,
_xlpm.Ax,_xlfn.XLOOKUP(TRUE,($O27:AV27&lt;&gt;""),$O$3:AV$3,_xlpm.Fundo,,-1),
_xlpm.Bx,_xlfn.XLOOKUP(TRUE,($AZ27:BC27&lt;&gt;""),$AZ$3:BC$3,_xlpm.Fundo,,1),
_xlpm.Cx,_xlfn.XLOOKUP(TRUE,($O27:AV27&lt;&gt;""),$O27:AV27,_xlpm.Fundo,,-1),
_xlpm.Dx,_xlfn.XLOOKUP(TRUE,($AZ27:BC27&lt;&gt;""),$AZ27:BC27,_xlpm.Fundo,,1),
_xlpm.Xx,AW$3, _xlpm.Yx,PRODUCT(SUM(_xlpm.Dx,-_xlpm.Cx),1/SUM(_xlpm.Bx,-_xlpm.Ax))*SUM(_xlpm.Xx,-_xlpm.Ax)+_xlpm.Cx,
_xlpm.Ay,_xlfn.XLOOKUP(TRUE,(AW$4:AW26&lt;&gt;""),$N$4:$N26,_xlpm.Fundo,,-1),
_xlpm.By,_xlfn.XLOOKUP(TRUE,(AW28:AW$47&lt;&gt;""),$N28:$N$47,_xlpm.Fundo,,1),
_xlpm.Cy,_xlfn.XLOOKUP(TRUE,(AW$4:AW26&lt;&gt;""),AW$4:AW26,_xlpm.Fundo,,-1),
_xlpm.Dy,_xlfn.XLOOKUP(TRUE,(AW28:AW$47&lt;&gt;""),AW28:AW$47,_xlpm.Fundo,,1),
_xlpm.Xy,$N27, _xlpm.Yy,PRODUCT(SUM(_xlpm.Dy,-_xlpm.Cy),1/SUM(_xlpm.By,-_xlpm.Ay))*SUM(_xlpm.Xy,-_xlpm.Ay)+_xlpm.Cy,
_xlfn.IFS(IFERROR(ISODD(_xlpm.Borda),FALSE),_xlpm.Yy,
       IFERROR(ISEVEN(_xlpm.Borda),     FALSE),_xlpm.Yx,
      TRUE,"")))</f>
        <v>-9</v>
      </c>
      <c r="AX75" s="98"/>
      <c r="AY75" s="98"/>
      <c r="AZ75" s="77"/>
      <c r="BA75" s="77"/>
      <c r="BB75" s="77"/>
      <c r="BC75" s="77"/>
      <c r="BD75" s="77"/>
      <c r="BE75" s="77"/>
      <c r="BF75" s="77"/>
      <c r="BG75" s="77"/>
      <c r="BH75" s="77"/>
    </row>
    <row r="76" spans="2:60" ht="20.100000000000001" customHeight="1" x14ac:dyDescent="0.3">
      <c r="B76" s="88" t="s">
        <v>539</v>
      </c>
      <c r="C76" s="17">
        <f t="shared" si="1"/>
        <v>42.9754</v>
      </c>
      <c r="D76" s="18">
        <f t="shared" si="1"/>
        <v>117.9509</v>
      </c>
      <c r="E76" s="64">
        <f t="shared" si="1"/>
        <v>-9</v>
      </c>
      <c r="F76" s="17">
        <f t="shared" si="7"/>
        <v>-0.05</v>
      </c>
      <c r="G76" s="18">
        <f t="shared" si="8"/>
        <v>12.9</v>
      </c>
      <c r="H76" s="19">
        <f t="shared" si="9"/>
        <v>-9</v>
      </c>
      <c r="I76" s="8" t="str" cm="1">
        <f t="array" ref="I76">_xlfn.CONCAT(ROUND(F76:H76,2)&amp;", ")</f>
        <v xml:space="preserve">-0.05, 12.9, -9, </v>
      </c>
      <c r="J76" s="8"/>
      <c r="L76"/>
      <c r="N76" s="31">
        <v>6.82</v>
      </c>
      <c r="O76" s="15"/>
      <c r="P76" s="120" cm="1">
        <f t="array" ref="P76">IF(P28&lt;&gt;"",P28,
_xlfn.LET(_xlpm.Borda,
_xlfn.IFS(
AND(COUNT(_xlfn._xlws.FILTER($F$3:$F$15,$F$3:$F$15=P$51))&gt;=2,
    _xlfn.MAXIFS($G$3:$G$15,$F$3:$F$15,P$51)&gt;=$N76, _xlfn.MINIFS($G$3:$G$15,$F$3:$F$15,P$51)&lt;=$N76),1,
AND(COUNT(_xlfn._xlws.FILTER($G$3:$G$15,$G$3:$G$15=$N76))&gt;=2,
    _xlfn.MAXIFS($F$3:$F$15,$G$3:$G$15,$N76)&gt;=P$51, _xlfn.MINIFS($F$3:$F$15,$G$3:$G$15,$N76)&lt;=P$51),2,
OR(COUNT(_xlfn._xlws.FILTER($F$16:$F$23,($F$16:$F$23=P$51)*($G$16:$G$23=$N76)))=1,
        ISODD(COUNT(_xlfn._xlws.SORT(_xlfn._xlws.FILTER($G$16:$G$23,($F$16:$F$23=P$51)*($G$16:$G$23&lt;=$N76)))))),3,
OR(COUNT(_xlfn._xlws.FILTER($F$16:$F$23,($F$16:$F$23=P$51)*($G$16:$G$23=$N76)))=1,
        ISODD(COUNT(_xlfn._xlws.SORT(_xlfn._xlws.FILTER($F$16:$F$23,($G$16:$G$23=$N76)*($F$16:$F$23&lt;=P$51)))))),4),
_xlpm.Fundo,$L$8,
_xlpm.Ax,_xlfn.XLOOKUP(TRUE,($O28:O28&lt;&gt;""),$O$3:O$3,_xlpm.Fundo,,-1),
_xlpm.Bx,_xlfn.XLOOKUP(TRUE,(Q28:$AZ28&lt;&gt;""),Q$3:$AZ$3,_xlpm.Fundo,,1),
_xlpm.Cx,_xlfn.XLOOKUP(TRUE,($O28:O28&lt;&gt;""),$O28:O28,_xlpm.Fundo,,-1),
_xlpm.Dx,_xlfn.XLOOKUP(TRUE,(Q28:$AZ28&lt;&gt;""),Q28:$AZ28,_xlpm.Fundo,,1),
_xlpm.Xx,P$3, _xlpm.Yx,PRODUCT(SUM(_xlpm.Dx,-_xlpm.Cx),1/SUM(_xlpm.Bx,-_xlpm.Ax))*SUM(_xlpm.Xx,-_xlpm.Ax)+_xlpm.Cx,
_xlpm.Ay,_xlfn.XLOOKUP(TRUE,(P$4:P27&lt;&gt;""),$N$4:$N27,_xlpm.Fundo,,-1),
_xlpm.By,_xlfn.XLOOKUP(TRUE,(P29:P$47&lt;&gt;""),$N29:$N$47,_xlpm.Fundo,,1),
_xlpm.Cy,_xlfn.XLOOKUP(TRUE,(P$4:P27&lt;&gt;""),P$4:P27,_xlpm.Fundo,,-1),
_xlpm.Dy,_xlfn.XLOOKUP(TRUE,(P29:P$47&lt;&gt;""),P29:P$47,_xlpm.Fundo,,1),
_xlpm.Xy,$N28, _xlpm.Yy,PRODUCT(SUM(_xlpm.Dy,-_xlpm.Cy),1/SUM(_xlpm.By,-_xlpm.Ay))*SUM(_xlpm.Xy,-_xlpm.Ay)+_xlpm.Cy,
_xlfn.IFS(IFERROR(ISODD(_xlpm.Borda),FALSE),_xlpm.Yy,
       IFERROR(ISEVEN(_xlpm.Borda),     FALSE),_xlpm.Yx,
      TRUE,"")))</f>
        <v>-9</v>
      </c>
      <c r="Q76" s="120" cm="1">
        <f t="array" ref="Q76">IF(Q28&lt;&gt;"",Q28,
_xlfn.LET(_xlpm.Borda,
_xlfn.IFS(
AND(COUNT(_xlfn._xlws.FILTER($F$3:$F$15,$F$3:$F$15=Q$51))&gt;=2,
    _xlfn.MAXIFS($G$3:$G$15,$F$3:$F$15,Q$51)&gt;=$N76, _xlfn.MINIFS($G$3:$G$15,$F$3:$F$15,Q$51)&lt;=$N76),1,
AND(COUNT(_xlfn._xlws.FILTER($G$3:$G$15,$G$3:$G$15=$N76))&gt;=2,
    _xlfn.MAXIFS($F$3:$F$15,$G$3:$G$15,$N76)&gt;=Q$51, _xlfn.MINIFS($F$3:$F$15,$G$3:$G$15,$N76)&lt;=Q$51),2,
OR(COUNT(_xlfn._xlws.FILTER($F$16:$F$23,($F$16:$F$23=Q$51)*($G$16:$G$23=$N76)))=1,
        ISODD(COUNT(_xlfn._xlws.SORT(_xlfn._xlws.FILTER($G$16:$G$23,($F$16:$F$23=Q$51)*($G$16:$G$23&lt;=$N76)))))),3,
OR(COUNT(_xlfn._xlws.FILTER($F$16:$F$23,($F$16:$F$23=Q$51)*($G$16:$G$23=$N76)))=1,
        ISODD(COUNT(_xlfn._xlws.SORT(_xlfn._xlws.FILTER($F$16:$F$23,($G$16:$G$23=$N76)*($F$16:$F$23&lt;=Q$51)))))),4),
_xlpm.Fundo,$L$8,
_xlpm.Ax,_xlfn.XLOOKUP(TRUE,($O28:P28&lt;&gt;""),$O$3:P$3,_xlpm.Fundo,,-1),
_xlpm.Bx,_xlfn.XLOOKUP(TRUE,(R28:$AZ28&lt;&gt;""),R$3:$AZ$3,_xlpm.Fundo,,1),
_xlpm.Cx,_xlfn.XLOOKUP(TRUE,($O28:P28&lt;&gt;""),$O28:P28,_xlpm.Fundo,,-1),
_xlpm.Dx,_xlfn.XLOOKUP(TRUE,(R28:$AZ28&lt;&gt;""),R28:$AZ28,_xlpm.Fundo,,1),
_xlpm.Xx,Q$3, _xlpm.Yx,PRODUCT(SUM(_xlpm.Dx,-_xlpm.Cx),1/SUM(_xlpm.Bx,-_xlpm.Ax))*SUM(_xlpm.Xx,-_xlpm.Ax)+_xlpm.Cx,
_xlpm.Ay,_xlfn.XLOOKUP(TRUE,(Q$4:Q27&lt;&gt;""),$N$4:$N27,_xlpm.Fundo,,-1),
_xlpm.By,_xlfn.XLOOKUP(TRUE,(Q29:Q$47&lt;&gt;""),$N29:$N$47,_xlpm.Fundo,,1),
_xlpm.Cy,_xlfn.XLOOKUP(TRUE,(Q$4:Q27&lt;&gt;""),Q$4:Q27,_xlpm.Fundo,,-1),
_xlpm.Dy,_xlfn.XLOOKUP(TRUE,(Q29:Q$47&lt;&gt;""),Q29:Q$47,_xlpm.Fundo,,1),
_xlpm.Xy,$N28, _xlpm.Yy,PRODUCT(SUM(_xlpm.Dy,-_xlpm.Cy),1/SUM(_xlpm.By,-_xlpm.Ay))*SUM(_xlpm.Xy,-_xlpm.Ay)+_xlpm.Cy,
_xlfn.IFS(IFERROR(ISODD(_xlpm.Borda),FALSE),_xlpm.Yy,
       IFERROR(ISEVEN(_xlpm.Borda),     FALSE),_xlpm.Yx,
      TRUE,"")))</f>
        <v>-9</v>
      </c>
      <c r="R76" s="120" cm="1">
        <f t="array" ref="R76">IF(R28&lt;&gt;"",R28,
_xlfn.LET(_xlpm.Borda,
_xlfn.IFS(
AND(COUNT(_xlfn._xlws.FILTER($F$3:$F$15,$F$3:$F$15=R$51))&gt;=2,
    _xlfn.MAXIFS($G$3:$G$15,$F$3:$F$15,R$51)&gt;=$N76, _xlfn.MINIFS($G$3:$G$15,$F$3:$F$15,R$51)&lt;=$N76),1,
AND(COUNT(_xlfn._xlws.FILTER($G$3:$G$15,$G$3:$G$15=$N76))&gt;=2,
    _xlfn.MAXIFS($F$3:$F$15,$G$3:$G$15,$N76)&gt;=R$51, _xlfn.MINIFS($F$3:$F$15,$G$3:$G$15,$N76)&lt;=R$51),2,
OR(COUNT(_xlfn._xlws.FILTER($F$16:$F$23,($F$16:$F$23=R$51)*($G$16:$G$23=$N76)))=1,
        ISODD(COUNT(_xlfn._xlws.SORT(_xlfn._xlws.FILTER($G$16:$G$23,($F$16:$F$23=R$51)*($G$16:$G$23&lt;=$N76)))))),3,
OR(COUNT(_xlfn._xlws.FILTER($F$16:$F$23,($F$16:$F$23=R$51)*($G$16:$G$23=$N76)))=1,
        ISODD(COUNT(_xlfn._xlws.SORT(_xlfn._xlws.FILTER($F$16:$F$23,($G$16:$G$23=$N76)*($F$16:$F$23&lt;=R$51)))))),4),
_xlpm.Fundo,$L$8,
_xlpm.Ax,_xlfn.XLOOKUP(TRUE,($O28:Q28&lt;&gt;""),$O$3:Q$3,_xlpm.Fundo,,-1),
_xlpm.Bx,_xlfn.XLOOKUP(TRUE,(S28:$AZ28&lt;&gt;""),S$3:$AZ$3,_xlpm.Fundo,,1),
_xlpm.Cx,_xlfn.XLOOKUP(TRUE,($O28:Q28&lt;&gt;""),$O28:Q28,_xlpm.Fundo,,-1),
_xlpm.Dx,_xlfn.XLOOKUP(TRUE,(S28:$AZ28&lt;&gt;""),S28:$AZ28,_xlpm.Fundo,,1),
_xlpm.Xx,R$3, _xlpm.Yx,PRODUCT(SUM(_xlpm.Dx,-_xlpm.Cx),1/SUM(_xlpm.Bx,-_xlpm.Ax))*SUM(_xlpm.Xx,-_xlpm.Ax)+_xlpm.Cx,
_xlpm.Ay,_xlfn.XLOOKUP(TRUE,(R$4:R27&lt;&gt;""),$N$4:$N27,_xlpm.Fundo,,-1),
_xlpm.By,_xlfn.XLOOKUP(TRUE,(R29:R$47&lt;&gt;""),$N29:$N$47,_xlpm.Fundo,,1),
_xlpm.Cy,_xlfn.XLOOKUP(TRUE,(R$4:R27&lt;&gt;""),R$4:R27,_xlpm.Fundo,,-1),
_xlpm.Dy,_xlfn.XLOOKUP(TRUE,(R29:R$47&lt;&gt;""),R29:R$47,_xlpm.Fundo,,1),
_xlpm.Xy,$N28, _xlpm.Yy,PRODUCT(SUM(_xlpm.Dy,-_xlpm.Cy),1/SUM(_xlpm.By,-_xlpm.Ay))*SUM(_xlpm.Xy,-_xlpm.Ay)+_xlpm.Cy,
_xlfn.IFS(IFERROR(ISODD(_xlpm.Borda),FALSE),_xlpm.Yy,
       IFERROR(ISEVEN(_xlpm.Borda),     FALSE),_xlpm.Yx,
      TRUE,"")))</f>
        <v>0</v>
      </c>
      <c r="S76" s="120" t="str" cm="1">
        <f t="array" ref="S76">IF(S28&lt;&gt;"",S28,
_xlfn.LET(_xlpm.Borda,
_xlfn.IFS(
AND(COUNT(_xlfn._xlws.FILTER($F$3:$F$15,$F$3:$F$15=S$51))&gt;=2,
    _xlfn.MAXIFS($G$3:$G$15,$F$3:$F$15,S$51)&gt;=$N76, _xlfn.MINIFS($G$3:$G$15,$F$3:$F$15,S$51)&lt;=$N76),1,
AND(COUNT(_xlfn._xlws.FILTER($G$3:$G$15,$G$3:$G$15=$N76))&gt;=2,
    _xlfn.MAXIFS($F$3:$F$15,$G$3:$G$15,$N76)&gt;=S$51, _xlfn.MINIFS($F$3:$F$15,$G$3:$G$15,$N76)&lt;=S$51),2,
OR(COUNT(_xlfn._xlws.FILTER($F$16:$F$23,($F$16:$F$23=S$51)*($G$16:$G$23=$N76)))=1,
        ISODD(COUNT(_xlfn._xlws.SORT(_xlfn._xlws.FILTER($G$16:$G$23,($F$16:$F$23=S$51)*($G$16:$G$23&lt;=$N76)))))),3,
OR(COUNT(_xlfn._xlws.FILTER($F$16:$F$23,($F$16:$F$23=S$51)*($G$16:$G$23=$N76)))=1,
        ISODD(COUNT(_xlfn._xlws.SORT(_xlfn._xlws.FILTER($F$16:$F$23,($G$16:$G$23=$N76)*($F$16:$F$23&lt;=S$51)))))),4),
_xlpm.Fundo,$L$8,
_xlpm.Ax,_xlfn.XLOOKUP(TRUE,($O28:R28&lt;&gt;""),$O$3:R$3,_xlpm.Fundo,,-1),
_xlpm.Bx,_xlfn.XLOOKUP(TRUE,(T28:$AZ28&lt;&gt;""),T$3:$AZ$3,_xlpm.Fundo,,1),
_xlpm.Cx,_xlfn.XLOOKUP(TRUE,($O28:R28&lt;&gt;""),$O28:R28,_xlpm.Fundo,,-1),
_xlpm.Dx,_xlfn.XLOOKUP(TRUE,(T28:$AZ28&lt;&gt;""),T28:$AZ28,_xlpm.Fundo,,1),
_xlpm.Xx,S$3, _xlpm.Yx,PRODUCT(SUM(_xlpm.Dx,-_xlpm.Cx),1/SUM(_xlpm.Bx,-_xlpm.Ax))*SUM(_xlpm.Xx,-_xlpm.Ax)+_xlpm.Cx,
_xlpm.Ay,_xlfn.XLOOKUP(TRUE,(S$4:S27&lt;&gt;""),$N$4:$N27,_xlpm.Fundo,,-1),
_xlpm.By,_xlfn.XLOOKUP(TRUE,(S29:S$47&lt;&gt;""),$N29:$N$47,_xlpm.Fundo,,1),
_xlpm.Cy,_xlfn.XLOOKUP(TRUE,(S$4:S27&lt;&gt;""),S$4:S27,_xlpm.Fundo,,-1),
_xlpm.Dy,_xlfn.XLOOKUP(TRUE,(S29:S$47&lt;&gt;""),S29:S$47,_xlpm.Fundo,,1),
_xlpm.Xy,$N28, _xlpm.Yy,PRODUCT(SUM(_xlpm.Dy,-_xlpm.Cy),1/SUM(_xlpm.By,-_xlpm.Ay))*SUM(_xlpm.Xy,-_xlpm.Ay)+_xlpm.Cy,
_xlfn.IFS(IFERROR(ISODD(_xlpm.Borda),FALSE),_xlpm.Yy,
       IFERROR(ISEVEN(_xlpm.Borda),     FALSE),_xlpm.Yx,
      TRUE,"")))</f>
        <v/>
      </c>
      <c r="T76" s="120" t="str" cm="1">
        <f t="array" ref="T76">IF(T28&lt;&gt;"",T28,
_xlfn.LET(_xlpm.Borda,
_xlfn.IFS(
AND(COUNT(_xlfn._xlws.FILTER($F$3:$F$15,$F$3:$F$15=T$51))&gt;=2,
    _xlfn.MAXIFS($G$3:$G$15,$F$3:$F$15,T$51)&gt;=$N76, _xlfn.MINIFS($G$3:$G$15,$F$3:$F$15,T$51)&lt;=$N76),1,
AND(COUNT(_xlfn._xlws.FILTER($G$3:$G$15,$G$3:$G$15=$N76))&gt;=2,
    _xlfn.MAXIFS($F$3:$F$15,$G$3:$G$15,$N76)&gt;=T$51, _xlfn.MINIFS($F$3:$F$15,$G$3:$G$15,$N76)&lt;=T$51),2,
OR(COUNT(_xlfn._xlws.FILTER($F$16:$F$23,($F$16:$F$23=T$51)*($G$16:$G$23=$N76)))=1,
        ISODD(COUNT(_xlfn._xlws.SORT(_xlfn._xlws.FILTER($G$16:$G$23,($F$16:$F$23=T$51)*($G$16:$G$23&lt;=$N76)))))),3,
OR(COUNT(_xlfn._xlws.FILTER($F$16:$F$23,($F$16:$F$23=T$51)*($G$16:$G$23=$N76)))=1,
        ISODD(COUNT(_xlfn._xlws.SORT(_xlfn._xlws.FILTER($F$16:$F$23,($G$16:$G$23=$N76)*($F$16:$F$23&lt;=T$51)))))),4),
_xlpm.Fundo,$L$8,
_xlpm.Ax,_xlfn.XLOOKUP(TRUE,($O28:S28&lt;&gt;""),$O$3:S$3,_xlpm.Fundo,,-1),
_xlpm.Bx,_xlfn.XLOOKUP(TRUE,(U28:$AZ28&lt;&gt;""),U$3:$AZ$3,_xlpm.Fundo,,1),
_xlpm.Cx,_xlfn.XLOOKUP(TRUE,($O28:S28&lt;&gt;""),$O28:S28,_xlpm.Fundo,,-1),
_xlpm.Dx,_xlfn.XLOOKUP(TRUE,(U28:$AZ28&lt;&gt;""),U28:$AZ28,_xlpm.Fundo,,1),
_xlpm.Xx,T$3, _xlpm.Yx,PRODUCT(SUM(_xlpm.Dx,-_xlpm.Cx),1/SUM(_xlpm.Bx,-_xlpm.Ax))*SUM(_xlpm.Xx,-_xlpm.Ax)+_xlpm.Cx,
_xlpm.Ay,_xlfn.XLOOKUP(TRUE,(T$4:T27&lt;&gt;""),$N$4:$N27,_xlpm.Fundo,,-1),
_xlpm.By,_xlfn.XLOOKUP(TRUE,(T29:T$47&lt;&gt;""),$N29:$N$47,_xlpm.Fundo,,1),
_xlpm.Cy,_xlfn.XLOOKUP(TRUE,(T$4:T27&lt;&gt;""),T$4:T27,_xlpm.Fundo,,-1),
_xlpm.Dy,_xlfn.XLOOKUP(TRUE,(T29:T$47&lt;&gt;""),T29:T$47,_xlpm.Fundo,,1),
_xlpm.Xy,$N28, _xlpm.Yy,PRODUCT(SUM(_xlpm.Dy,-_xlpm.Cy),1/SUM(_xlpm.By,-_xlpm.Ay))*SUM(_xlpm.Xy,-_xlpm.Ay)+_xlpm.Cy,
_xlfn.IFS(IFERROR(ISODD(_xlpm.Borda),FALSE),_xlpm.Yy,
       IFERROR(ISEVEN(_xlpm.Borda),     FALSE),_xlpm.Yx,
      TRUE,"")))</f>
        <v/>
      </c>
      <c r="U76" s="120" t="str" cm="1">
        <f t="array" ref="U76">IF(U28&lt;&gt;"",U28,
_xlfn.LET(_xlpm.Borda,
_xlfn.IFS(
AND(COUNT(_xlfn._xlws.FILTER($F$3:$F$15,$F$3:$F$15=U$51))&gt;=2,
    _xlfn.MAXIFS($G$3:$G$15,$F$3:$F$15,U$51)&gt;=$N76, _xlfn.MINIFS($G$3:$G$15,$F$3:$F$15,U$51)&lt;=$N76),1,
AND(COUNT(_xlfn._xlws.FILTER($G$3:$G$15,$G$3:$G$15=$N76))&gt;=2,
    _xlfn.MAXIFS($F$3:$F$15,$G$3:$G$15,$N76)&gt;=U$51, _xlfn.MINIFS($F$3:$F$15,$G$3:$G$15,$N76)&lt;=U$51),2,
OR(COUNT(_xlfn._xlws.FILTER($F$16:$F$23,($F$16:$F$23=U$51)*($G$16:$G$23=$N76)))=1,
        ISODD(COUNT(_xlfn._xlws.SORT(_xlfn._xlws.FILTER($G$16:$G$23,($F$16:$F$23=U$51)*($G$16:$G$23&lt;=$N76)))))),3,
OR(COUNT(_xlfn._xlws.FILTER($F$16:$F$23,($F$16:$F$23=U$51)*($G$16:$G$23=$N76)))=1,
        ISODD(COUNT(_xlfn._xlws.SORT(_xlfn._xlws.FILTER($F$16:$F$23,($G$16:$G$23=$N76)*($F$16:$F$23&lt;=U$51)))))),4),
_xlpm.Fundo,$L$8,
_xlpm.Ax,_xlfn.XLOOKUP(TRUE,($O28:T28&lt;&gt;""),$O$3:T$3,_xlpm.Fundo,,-1),
_xlpm.Bx,_xlfn.XLOOKUP(TRUE,(V28:$AZ28&lt;&gt;""),V$3:$AZ$3,_xlpm.Fundo,,1),
_xlpm.Cx,_xlfn.XLOOKUP(TRUE,($O28:T28&lt;&gt;""),$O28:T28,_xlpm.Fundo,,-1),
_xlpm.Dx,_xlfn.XLOOKUP(TRUE,(V28:$AZ28&lt;&gt;""),V28:$AZ28,_xlpm.Fundo,,1),
_xlpm.Xx,U$3, _xlpm.Yx,PRODUCT(SUM(_xlpm.Dx,-_xlpm.Cx),1/SUM(_xlpm.Bx,-_xlpm.Ax))*SUM(_xlpm.Xx,-_xlpm.Ax)+_xlpm.Cx,
_xlpm.Ay,_xlfn.XLOOKUP(TRUE,(U$4:U27&lt;&gt;""),$N$4:$N27,_xlpm.Fundo,,-1),
_xlpm.By,_xlfn.XLOOKUP(TRUE,(U29:U$47&lt;&gt;""),$N29:$N$47,_xlpm.Fundo,,1),
_xlpm.Cy,_xlfn.XLOOKUP(TRUE,(U$4:U27&lt;&gt;""),U$4:U27,_xlpm.Fundo,,-1),
_xlpm.Dy,_xlfn.XLOOKUP(TRUE,(U29:U$47&lt;&gt;""),U29:U$47,_xlpm.Fundo,,1),
_xlpm.Xy,$N28, _xlpm.Yy,PRODUCT(SUM(_xlpm.Dy,-_xlpm.Cy),1/SUM(_xlpm.By,-_xlpm.Ay))*SUM(_xlpm.Xy,-_xlpm.Ay)+_xlpm.Cy,
_xlfn.IFS(IFERROR(ISODD(_xlpm.Borda),FALSE),_xlpm.Yy,
       IFERROR(ISEVEN(_xlpm.Borda),     FALSE),_xlpm.Yx,
      TRUE,"")))</f>
        <v/>
      </c>
      <c r="V76" s="120" cm="1">
        <f t="array" ref="V76">IF(V28&lt;&gt;"",V28,
_xlfn.LET(_xlpm.Borda,
_xlfn.IFS(
AND(COUNT(_xlfn._xlws.FILTER($F$3:$F$15,$F$3:$F$15=V$51))&gt;=2,
    _xlfn.MAXIFS($G$3:$G$15,$F$3:$F$15,V$51)&gt;=$N76, _xlfn.MINIFS($G$3:$G$15,$F$3:$F$15,V$51)&lt;=$N76),1,
AND(COUNT(_xlfn._xlws.FILTER($G$3:$G$15,$G$3:$G$15=$N76))&gt;=2,
    _xlfn.MAXIFS($F$3:$F$15,$G$3:$G$15,$N76)&gt;=V$51, _xlfn.MINIFS($F$3:$F$15,$G$3:$G$15,$N76)&lt;=V$51),2,
OR(COUNT(_xlfn._xlws.FILTER($F$16:$F$23,($F$16:$F$23=V$51)*($G$16:$G$23=$N76)))=1,
        ISODD(COUNT(_xlfn._xlws.SORT(_xlfn._xlws.FILTER($G$16:$G$23,($F$16:$F$23=V$51)*($G$16:$G$23&lt;=$N76)))))),3,
OR(COUNT(_xlfn._xlws.FILTER($F$16:$F$23,($F$16:$F$23=V$51)*($G$16:$G$23=$N76)))=1,
        ISODD(COUNT(_xlfn._xlws.SORT(_xlfn._xlws.FILTER($F$16:$F$23,($G$16:$G$23=$N76)*($F$16:$F$23&lt;=V$51)))))),4),
_xlpm.Fundo,$L$8,
_xlpm.Ax,_xlfn.XLOOKUP(TRUE,($O28:U28&lt;&gt;""),$O$3:U$3,_xlpm.Fundo,,-1),
_xlpm.Bx,_xlfn.XLOOKUP(TRUE,(W28:$AZ28&lt;&gt;""),W$3:$AZ$3,_xlpm.Fundo,,1),
_xlpm.Cx,_xlfn.XLOOKUP(TRUE,($O28:U28&lt;&gt;""),$O28:U28,_xlpm.Fundo,,-1),
_xlpm.Dx,_xlfn.XLOOKUP(TRUE,(W28:$AZ28&lt;&gt;""),W28:$AZ28,_xlpm.Fundo,,1),
_xlpm.Xx,V$3, _xlpm.Yx,PRODUCT(SUM(_xlpm.Dx,-_xlpm.Cx),1/SUM(_xlpm.Bx,-_xlpm.Ax))*SUM(_xlpm.Xx,-_xlpm.Ax)+_xlpm.Cx,
_xlpm.Ay,_xlfn.XLOOKUP(TRUE,(V$4:V27&lt;&gt;""),$N$4:$N27,_xlpm.Fundo,,-1),
_xlpm.By,_xlfn.XLOOKUP(TRUE,(V29:V$47&lt;&gt;""),$N29:$N$47,_xlpm.Fundo,,1),
_xlpm.Cy,_xlfn.XLOOKUP(TRUE,(V$4:V27&lt;&gt;""),V$4:V27,_xlpm.Fundo,,-1),
_xlpm.Dy,_xlfn.XLOOKUP(TRUE,(V29:V$47&lt;&gt;""),V29:V$47,_xlpm.Fundo,,1),
_xlpm.Xy,$N28, _xlpm.Yy,PRODUCT(SUM(_xlpm.Dy,-_xlpm.Cy),1/SUM(_xlpm.By,-_xlpm.Ay))*SUM(_xlpm.Xy,-_xlpm.Ay)+_xlpm.Cy,
_xlfn.IFS(IFERROR(ISODD(_xlpm.Borda),FALSE),_xlpm.Yy,
       IFERROR(ISEVEN(_xlpm.Borda),     FALSE),_xlpm.Yx,
      TRUE,"")))</f>
        <v>0</v>
      </c>
      <c r="W76" s="120" cm="1">
        <f t="array" ref="W76">IF(W28&lt;&gt;"",W28,
_xlfn.LET(_xlpm.Borda,
_xlfn.IFS(
AND(COUNT(_xlfn._xlws.FILTER($F$3:$F$15,$F$3:$F$15=W$51))&gt;=2,
    _xlfn.MAXIFS($G$3:$G$15,$F$3:$F$15,W$51)&gt;=$N76, _xlfn.MINIFS($G$3:$G$15,$F$3:$F$15,W$51)&lt;=$N76),1,
AND(COUNT(_xlfn._xlws.FILTER($G$3:$G$15,$G$3:$G$15=$N76))&gt;=2,
    _xlfn.MAXIFS($F$3:$F$15,$G$3:$G$15,$N76)&gt;=W$51, _xlfn.MINIFS($F$3:$F$15,$G$3:$G$15,$N76)&lt;=W$51),2,
OR(COUNT(_xlfn._xlws.FILTER($F$16:$F$23,($F$16:$F$23=W$51)*($G$16:$G$23=$N76)))=1,
        ISODD(COUNT(_xlfn._xlws.SORT(_xlfn._xlws.FILTER($G$16:$G$23,($F$16:$F$23=W$51)*($G$16:$G$23&lt;=$N76)))))),3,
OR(COUNT(_xlfn._xlws.FILTER($F$16:$F$23,($F$16:$F$23=W$51)*($G$16:$G$23=$N76)))=1,
        ISODD(COUNT(_xlfn._xlws.SORT(_xlfn._xlws.FILTER($F$16:$F$23,($G$16:$G$23=$N76)*($F$16:$F$23&lt;=W$51)))))),4),
_xlpm.Fundo,$L$8,
_xlpm.Ax,_xlfn.XLOOKUP(TRUE,($O28:V28&lt;&gt;""),$O$3:V$3,_xlpm.Fundo,,-1),
_xlpm.Bx,_xlfn.XLOOKUP(TRUE,(X28:$AZ28&lt;&gt;""),X$3:$AZ$3,_xlpm.Fundo,,1),
_xlpm.Cx,_xlfn.XLOOKUP(TRUE,($O28:V28&lt;&gt;""),$O28:V28,_xlpm.Fundo,,-1),
_xlpm.Dx,_xlfn.XLOOKUP(TRUE,(X28:$AZ28&lt;&gt;""),X28:$AZ28,_xlpm.Fundo,,1),
_xlpm.Xx,W$3, _xlpm.Yx,PRODUCT(SUM(_xlpm.Dx,-_xlpm.Cx),1/SUM(_xlpm.Bx,-_xlpm.Ax))*SUM(_xlpm.Xx,-_xlpm.Ax)+_xlpm.Cx,
_xlpm.Ay,_xlfn.XLOOKUP(TRUE,(W$4:W27&lt;&gt;""),$N$4:$N27,_xlpm.Fundo,,-1),
_xlpm.By,_xlfn.XLOOKUP(TRUE,(W29:W$47&lt;&gt;""),$N29:$N$47,_xlpm.Fundo,,1),
_xlpm.Cy,_xlfn.XLOOKUP(TRUE,(W$4:W27&lt;&gt;""),W$4:W27,_xlpm.Fundo,,-1),
_xlpm.Dy,_xlfn.XLOOKUP(TRUE,(W29:W$47&lt;&gt;""),W29:W$47,_xlpm.Fundo,,1),
_xlpm.Xy,$N28, _xlpm.Yy,PRODUCT(SUM(_xlpm.Dy,-_xlpm.Cy),1/SUM(_xlpm.By,-_xlpm.Ay))*SUM(_xlpm.Xy,-_xlpm.Ay)+_xlpm.Cy,
_xlfn.IFS(IFERROR(ISODD(_xlpm.Borda),FALSE),_xlpm.Yy,
       IFERROR(ISEVEN(_xlpm.Borda),     FALSE),_xlpm.Yx,
      AND(_xlfn._xlws.FILTER($F$24:$F$108,($F$24:$F$108=W$51)*($G$24:$G$108=$N76))=W$51,_xlfn._xlws.FILTER($F$24:$F$108,($F$24:$F$108=W$51)*($G$24:$G$108=$N76))=$N76),_xlpm.Fundo,
      TRUE,"")))</f>
        <v>-9</v>
      </c>
      <c r="X76" s="120" cm="1">
        <f t="array" ref="X76">IF(X28&lt;&gt;"",X28,
_xlfn.LET(_xlpm.Borda,
_xlfn.IFS(
AND(COUNT(_xlfn._xlws.FILTER($F$3:$F$15,$F$3:$F$15=X$51))&gt;=2,
    _xlfn.MAXIFS($G$3:$G$15,$F$3:$F$15,X$51)&gt;=$N76, _xlfn.MINIFS($G$3:$G$15,$F$3:$F$15,X$51)&lt;=$N76),1,
AND(COUNT(_xlfn._xlws.FILTER($G$3:$G$15,$G$3:$G$15=$N76))&gt;=2,
    _xlfn.MAXIFS($F$3:$F$15,$G$3:$G$15,$N76)&gt;=X$51, _xlfn.MINIFS($F$3:$F$15,$G$3:$G$15,$N76)&lt;=X$51),2,
OR(COUNT(_xlfn._xlws.FILTER($F$16:$F$23,($F$16:$F$23=X$51)*($G$16:$G$23=$N76)))=1,
        ISODD(COUNT(_xlfn._xlws.SORT(_xlfn._xlws.FILTER($G$16:$G$23,($F$16:$F$23=X$51)*($G$16:$G$23&lt;=$N76)))))),3,
OR(COUNT(_xlfn._xlws.FILTER($F$16:$F$23,($F$16:$F$23=X$51)*($G$16:$G$23=$N76)))=1,
        ISODD(COUNT(_xlfn._xlws.SORT(_xlfn._xlws.FILTER($F$16:$F$23,($G$16:$G$23=$N76)*($F$16:$F$23&lt;=X$51)))))),4),
_xlpm.Fundo,$L$8,
_xlpm.Ax,_xlfn.XLOOKUP(TRUE,($O28:W28&lt;&gt;""),$O$3:W$3,_xlpm.Fundo,,-1),
_xlpm.Bx,_xlfn.XLOOKUP(TRUE,(Y28:$AZ28&lt;&gt;""),Y$3:$AZ$3,_xlpm.Fundo,,1),
_xlpm.Cx,_xlfn.XLOOKUP(TRUE,($O28:W28&lt;&gt;""),$O28:W28,_xlpm.Fundo,,-1),
_xlpm.Dx,_xlfn.XLOOKUP(TRUE,(Y28:$AZ28&lt;&gt;""),Y28:$AZ28,_xlpm.Fundo,,1),
_xlpm.Xx,X$3, _xlpm.Yx,PRODUCT(SUM(_xlpm.Dx,-_xlpm.Cx),1/SUM(_xlpm.Bx,-_xlpm.Ax))*SUM(_xlpm.Xx,-_xlpm.Ax)+_xlpm.Cx,
_xlpm.Ay,_xlfn.XLOOKUP(TRUE,(X$4:X27&lt;&gt;""),$N$4:$N27,_xlpm.Fundo,,-1),
_xlpm.By,_xlfn.XLOOKUP(TRUE,(X29:X$47&lt;&gt;""),$N29:$N$47,_xlpm.Fundo,,1),
_xlpm.Cy,_xlfn.XLOOKUP(TRUE,(X$4:X27&lt;&gt;""),X$4:X27,_xlpm.Fundo,,-1),
_xlpm.Dy,_xlfn.XLOOKUP(TRUE,(X29:X$47&lt;&gt;""),X29:X$47,_xlpm.Fundo,,1),
_xlpm.Xy,$N28, _xlpm.Yy,PRODUCT(SUM(_xlpm.Dy,-_xlpm.Cy),1/SUM(_xlpm.By,-_xlpm.Ay))*SUM(_xlpm.Xy,-_xlpm.Ay)+_xlpm.Cy,
_xlfn.IFS(IFERROR(ISODD(_xlpm.Borda),FALSE),_xlpm.Yy,
       IFERROR(ISEVEN(_xlpm.Borda),     FALSE),_xlpm.Yx,
      TRUE,"")))</f>
        <v>-9</v>
      </c>
      <c r="Y76" s="120" cm="1">
        <f t="array" ref="Y76">IF(Y28&lt;&gt;"",Y28,
_xlfn.LET(_xlpm.Borda,
_xlfn.IFS(
AND(COUNT(_xlfn._xlws.FILTER($F$3:$F$15,$F$3:$F$15=Y$51))&gt;=2,
    _xlfn.MAXIFS($G$3:$G$15,$F$3:$F$15,Y$51)&gt;=$N76, _xlfn.MINIFS($G$3:$G$15,$F$3:$F$15,Y$51)&lt;=$N76),1,
AND(COUNT(_xlfn._xlws.FILTER($G$3:$G$15,$G$3:$G$15=$N76))&gt;=2,
    _xlfn.MAXIFS($F$3:$F$15,$G$3:$G$15,$N76)&gt;=Y$51, _xlfn.MINIFS($F$3:$F$15,$G$3:$G$15,$N76)&lt;=Y$51),2,
OR(COUNT(_xlfn._xlws.FILTER($F$16:$F$23,($F$16:$F$23=Y$51)*($G$16:$G$23=$N76)))=1,
        ISODD(COUNT(_xlfn._xlws.SORT(_xlfn._xlws.FILTER($G$16:$G$23,($F$16:$F$23=Y$51)*($G$16:$G$23&lt;=$N76)))))),3,
OR(COUNT(_xlfn._xlws.FILTER($F$16:$F$23,($F$16:$F$23=Y$51)*($G$16:$G$23=$N76)))=1,
        ISODD(COUNT(_xlfn._xlws.SORT(_xlfn._xlws.FILTER($F$16:$F$23,($G$16:$G$23=$N76)*($F$16:$F$23&lt;=Y$51)))))),4),
_xlpm.Fundo,$L$8,
_xlpm.Ax,_xlfn.XLOOKUP(TRUE,($O28:X28&lt;&gt;""),$O$3:X$3,_xlpm.Fundo,,-1),
_xlpm.Bx,_xlfn.XLOOKUP(TRUE,(Z28:$AZ28&lt;&gt;""),Z$3:$AZ$3,_xlpm.Fundo,,1),
_xlpm.Cx,_xlfn.XLOOKUP(TRUE,($O28:X28&lt;&gt;""),$O28:X28,_xlpm.Fundo,,-1),
_xlpm.Dx,_xlfn.XLOOKUP(TRUE,(Z28:$AZ28&lt;&gt;""),Z28:$AZ28,_xlpm.Fundo,,1),
_xlpm.Xx,Y$3, _xlpm.Yx,PRODUCT(SUM(_xlpm.Dx,-_xlpm.Cx),1/SUM(_xlpm.Bx,-_xlpm.Ax))*SUM(_xlpm.Xx,-_xlpm.Ax)+_xlpm.Cx,
_xlpm.Ay,_xlfn.XLOOKUP(TRUE,(Y$4:Y27&lt;&gt;""),$N$4:$N27,_xlpm.Fundo,,-1),
_xlpm.By,_xlfn.XLOOKUP(TRUE,(Y29:Y$47&lt;&gt;""),$N29:$N$47,_xlpm.Fundo,,1),
_xlpm.Cy,_xlfn.XLOOKUP(TRUE,(Y$4:Y27&lt;&gt;""),Y$4:Y27,_xlpm.Fundo,,-1),
_xlpm.Dy,_xlfn.XLOOKUP(TRUE,(Y29:Y$47&lt;&gt;""),Y29:Y$47,_xlpm.Fundo,,1),
_xlpm.Xy,$N28, _xlpm.Yy,PRODUCT(SUM(_xlpm.Dy,-_xlpm.Cy),1/SUM(_xlpm.By,-_xlpm.Ay))*SUM(_xlpm.Xy,-_xlpm.Ay)+_xlpm.Cy,
_xlfn.IFS(IFERROR(ISODD(_xlpm.Borda),FALSE),_xlpm.Yy,
       IFERROR(ISEVEN(_xlpm.Borda),     FALSE),_xlpm.Yx,
      TRUE,"")))</f>
        <v>-9</v>
      </c>
      <c r="Z76" s="120" cm="1">
        <f t="array" ref="Z76">IF(Z28&lt;&gt;"",Z28,
_xlfn.LET(_xlpm.Borda,
_xlfn.IFS(
AND(COUNT(_xlfn._xlws.FILTER($F$3:$F$15,$F$3:$F$15=Z$51))&gt;=2,
    _xlfn.MAXIFS($G$3:$G$15,$F$3:$F$15,Z$51)&gt;=$N76, _xlfn.MINIFS($G$3:$G$15,$F$3:$F$15,Z$51)&lt;=$N76),1,
AND(COUNT(_xlfn._xlws.FILTER($G$3:$G$15,$G$3:$G$15=$N76))&gt;=2,
    _xlfn.MAXIFS($F$3:$F$15,$G$3:$G$15,$N76)&gt;=Z$51, _xlfn.MINIFS($F$3:$F$15,$G$3:$G$15,$N76)&lt;=Z$51),2,
OR(COUNT(_xlfn._xlws.FILTER($F$16:$F$23,($F$16:$F$23=Z$51)*($G$16:$G$23=$N76)))=1,
        ISODD(COUNT(_xlfn._xlws.SORT(_xlfn._xlws.FILTER($G$16:$G$23,($F$16:$F$23=Z$51)*($G$16:$G$23&lt;=$N76)))))),3,
OR(COUNT(_xlfn._xlws.FILTER($F$16:$F$23,($F$16:$F$23=Z$51)*($G$16:$G$23=$N76)))=1,
        ISODD(COUNT(_xlfn._xlws.SORT(_xlfn._xlws.FILTER($F$16:$F$23,($G$16:$G$23=$N76)*($F$16:$F$23&lt;=Z$51)))))),4),
_xlpm.Fundo,$L$8,
_xlpm.Ax,_xlfn.XLOOKUP(TRUE,($O28:Y28&lt;&gt;""),$O$3:Y$3,_xlpm.Fundo,,-1),
_xlpm.Bx,_xlfn.XLOOKUP(TRUE,(AA28:$AZ28&lt;&gt;""),AA$3:$AZ$3,_xlpm.Fundo,,1),
_xlpm.Cx,_xlfn.XLOOKUP(TRUE,($O28:Y28&lt;&gt;""),$O28:Y28,_xlpm.Fundo,,-1),
_xlpm.Dx,_xlfn.XLOOKUP(TRUE,(AA28:$AZ28&lt;&gt;""),AA28:$AZ28,_xlpm.Fundo,,1),
_xlpm.Xx,Z$3, _xlpm.Yx,PRODUCT(SUM(_xlpm.Dx,-_xlpm.Cx),1/SUM(_xlpm.Bx,-_xlpm.Ax))*SUM(_xlpm.Xx,-_xlpm.Ax)+_xlpm.Cx,
_xlpm.Ay,_xlfn.XLOOKUP(TRUE,(Z$4:Z27&lt;&gt;""),$N$4:$N27,_xlpm.Fundo,,-1),
_xlpm.By,_xlfn.XLOOKUP(TRUE,(Z29:Z$47&lt;&gt;""),$N29:$N$47,_xlpm.Fundo,,1),
_xlpm.Cy,_xlfn.XLOOKUP(TRUE,(Z$4:Z27&lt;&gt;""),Z$4:Z27,_xlpm.Fundo,,-1),
_xlpm.Dy,_xlfn.XLOOKUP(TRUE,(Z29:Z$47&lt;&gt;""),Z29:Z$47,_xlpm.Fundo,,1),
_xlpm.Xy,$N28, _xlpm.Yy,PRODUCT(SUM(_xlpm.Dy,-_xlpm.Cy),1/SUM(_xlpm.By,-_xlpm.Ay))*SUM(_xlpm.Xy,-_xlpm.Ay)+_xlpm.Cy,
_xlfn.IFS(IFERROR(ISODD(_xlpm.Borda),FALSE),_xlpm.Yy,
       IFERROR(ISEVEN(_xlpm.Borda),     FALSE),_xlpm.Yx,
      TRUE,"")))</f>
        <v>-9</v>
      </c>
      <c r="AA76" s="120" cm="1">
        <f t="array" ref="AA76">IF(AA28&lt;&gt;"",AA28,
_xlfn.LET(_xlpm.Borda,
_xlfn.IFS(
AND(COUNT(_xlfn._xlws.FILTER($F$3:$F$15,$F$3:$F$15=AA$51))&gt;=2,
    _xlfn.MAXIFS($G$3:$G$15,$F$3:$F$15,AA$51)&gt;=$N76, _xlfn.MINIFS($G$3:$G$15,$F$3:$F$15,AA$51)&lt;=$N76),1,
AND(COUNT(_xlfn._xlws.FILTER($G$3:$G$15,$G$3:$G$15=$N76))&gt;=2,
    _xlfn.MAXIFS($F$3:$F$15,$G$3:$G$15,$N76)&gt;=AA$51, _xlfn.MINIFS($F$3:$F$15,$G$3:$G$15,$N76)&lt;=AA$51),2,
OR(COUNT(_xlfn._xlws.FILTER($F$16:$F$23,($F$16:$F$23=AA$51)*($G$16:$G$23=$N76)))=1,
        ISODD(COUNT(_xlfn._xlws.SORT(_xlfn._xlws.FILTER($G$16:$G$23,($F$16:$F$23=AA$51)*($G$16:$G$23&lt;=$N76)))))),3,
OR(COUNT(_xlfn._xlws.FILTER($F$16:$F$23,($F$16:$F$23=AA$51)*($G$16:$G$23=$N76)))=1,
        ISODD(COUNT(_xlfn._xlws.SORT(_xlfn._xlws.FILTER($F$16:$F$23,($G$16:$G$23=$N76)*($F$16:$F$23&lt;=AA$51)))))),4),
_xlpm.Fundo,$L$8,
_xlpm.Ax,_xlfn.XLOOKUP(TRUE,($O28:Z28&lt;&gt;""),$O$3:Z$3,_xlpm.Fundo,,-1),
_xlpm.Bx,_xlfn.XLOOKUP(TRUE,(AB28:$AZ28&lt;&gt;""),AB$3:$AZ$3,_xlpm.Fundo,,1),
_xlpm.Cx,_xlfn.XLOOKUP(TRUE,($O28:Z28&lt;&gt;""),$O28:Z28,_xlpm.Fundo,,-1),
_xlpm.Dx,_xlfn.XLOOKUP(TRUE,(AB28:$AZ28&lt;&gt;""),AB28:$AZ28,_xlpm.Fundo,,1),
_xlpm.Xx,AA$3, _xlpm.Yx,PRODUCT(SUM(_xlpm.Dx,-_xlpm.Cx),1/SUM(_xlpm.Bx,-_xlpm.Ax))*SUM(_xlpm.Xx,-_xlpm.Ax)+_xlpm.Cx,
_xlpm.Ay,_xlfn.XLOOKUP(TRUE,(AA$4:AA27&lt;&gt;""),$N$4:$N27,_xlpm.Fundo,,-1),
_xlpm.By,_xlfn.XLOOKUP(TRUE,(AA29:AA$47&lt;&gt;""),$N29:$N$47,_xlpm.Fundo,,1),
_xlpm.Cy,_xlfn.XLOOKUP(TRUE,(AA$4:AA27&lt;&gt;""),AA$4:AA27,_xlpm.Fundo,,-1),
_xlpm.Dy,_xlfn.XLOOKUP(TRUE,(AA29:AA$47&lt;&gt;""),AA29:AA$47,_xlpm.Fundo,,1),
_xlpm.Xy,$N28, _xlpm.Yy,PRODUCT(SUM(_xlpm.Dy,-_xlpm.Cy),1/SUM(_xlpm.By,-_xlpm.Ay))*SUM(_xlpm.Xy,-_xlpm.Ay)+_xlpm.Cy,
_xlfn.IFS(IFERROR(ISODD(_xlpm.Borda),FALSE),_xlpm.Yy,
       IFERROR(ISEVEN(_xlpm.Borda),     FALSE),_xlpm.Yx,
      TRUE,"")))</f>
        <v>-9</v>
      </c>
      <c r="AB76" s="120" cm="1">
        <f t="array" ref="AB76">IF(AB28&lt;&gt;"",AB28,
_xlfn.LET(_xlpm.Borda,
_xlfn.IFS(
AND(COUNT(_xlfn._xlws.FILTER($F$3:$F$15,$F$3:$F$15=AB$51))&gt;=2,
    _xlfn.MAXIFS($G$3:$G$15,$F$3:$F$15,AB$51)&gt;=$N76, _xlfn.MINIFS($G$3:$G$15,$F$3:$F$15,AB$51)&lt;=$N76),1,
AND(COUNT(_xlfn._xlws.FILTER($G$3:$G$15,$G$3:$G$15=$N76))&gt;=2,
    _xlfn.MAXIFS($F$3:$F$15,$G$3:$G$15,$N76)&gt;=AB$51, _xlfn.MINIFS($F$3:$F$15,$G$3:$G$15,$N76)&lt;=AB$51),2,
OR(COUNT(_xlfn._xlws.FILTER($F$16:$F$23,($F$16:$F$23=AB$51)*($G$16:$G$23=$N76)))=1,
        ISODD(COUNT(_xlfn._xlws.SORT(_xlfn._xlws.FILTER($G$16:$G$23,($F$16:$F$23=AB$51)*($G$16:$G$23&lt;=$N76)))))),3,
OR(COUNT(_xlfn._xlws.FILTER($F$16:$F$23,($F$16:$F$23=AB$51)*($G$16:$G$23=$N76)))=1,
        ISODD(COUNT(_xlfn._xlws.SORT(_xlfn._xlws.FILTER($F$16:$F$23,($G$16:$G$23=$N76)*($F$16:$F$23&lt;=AB$51)))))),4),
_xlpm.Fundo,$L$8,
_xlpm.Ax,_xlfn.XLOOKUP(TRUE,($O28:AA28&lt;&gt;""),$O$3:AA$3,_xlpm.Fundo,,-1),
_xlpm.Bx,_xlfn.XLOOKUP(TRUE,(AC28:$AZ28&lt;&gt;""),AC$3:$AZ$3,_xlpm.Fundo,,1),
_xlpm.Cx,_xlfn.XLOOKUP(TRUE,($O28:AA28&lt;&gt;""),$O28:AA28,_xlpm.Fundo,,-1),
_xlpm.Dx,_xlfn.XLOOKUP(TRUE,(AC28:$AZ28&lt;&gt;""),AC28:$AZ28,_xlpm.Fundo,,1),
_xlpm.Xx,AB$3, _xlpm.Yx,PRODUCT(SUM(_xlpm.Dx,-_xlpm.Cx),1/SUM(_xlpm.Bx,-_xlpm.Ax))*SUM(_xlpm.Xx,-_xlpm.Ax)+_xlpm.Cx,
_xlpm.Ay,_xlfn.XLOOKUP(TRUE,(AB$4:AB27&lt;&gt;""),$N$4:$N27,_xlpm.Fundo,,-1),
_xlpm.By,_xlfn.XLOOKUP(TRUE,(AB29:AB$47&lt;&gt;""),$N29:$N$47,_xlpm.Fundo,,1),
_xlpm.Cy,_xlfn.XLOOKUP(TRUE,(AB$4:AB27&lt;&gt;""),AB$4:AB27,_xlpm.Fundo,,-1),
_xlpm.Dy,_xlfn.XLOOKUP(TRUE,(AB29:AB$47&lt;&gt;""),AB29:AB$47,_xlpm.Fundo,,1),
_xlpm.Xy,$N28, _xlpm.Yy,PRODUCT(SUM(_xlpm.Dy,-_xlpm.Cy),1/SUM(_xlpm.By,-_xlpm.Ay))*SUM(_xlpm.Xy,-_xlpm.Ay)+_xlpm.Cy,
_xlfn.IFS(IFERROR(ISODD(_xlpm.Borda),FALSE),_xlpm.Yy,
       IFERROR(ISEVEN(_xlpm.Borda),     FALSE),_xlpm.Yx,
      TRUE,"")))</f>
        <v>-9</v>
      </c>
      <c r="AC76" s="120" cm="1">
        <f t="array" ref="AC76">IF(AC28&lt;&gt;"",AC28,
_xlfn.LET(_xlpm.Borda,
_xlfn.IFS(
AND(COUNT(_xlfn._xlws.FILTER($F$3:$F$15,$F$3:$F$15=AC$51))&gt;=2,
    _xlfn.MAXIFS($G$3:$G$15,$F$3:$F$15,AC$51)&gt;=$N76, _xlfn.MINIFS($G$3:$G$15,$F$3:$F$15,AC$51)&lt;=$N76),1,
AND(COUNT(_xlfn._xlws.FILTER($G$3:$G$15,$G$3:$G$15=$N76))&gt;=2,
    _xlfn.MAXIFS($F$3:$F$15,$G$3:$G$15,$N76)&gt;=AC$51, _xlfn.MINIFS($F$3:$F$15,$G$3:$G$15,$N76)&lt;=AC$51),2,
OR(COUNT(_xlfn._xlws.FILTER($F$16:$F$23,($F$16:$F$23=AC$51)*($G$16:$G$23=$N76)))=1,
        ISODD(COUNT(_xlfn._xlws.SORT(_xlfn._xlws.FILTER($G$16:$G$23,($F$16:$F$23=AC$51)*($G$16:$G$23&lt;=$N76)))))),3,
OR(COUNT(_xlfn._xlws.FILTER($F$16:$F$23,($F$16:$F$23=AC$51)*($G$16:$G$23=$N76)))=1,
        ISODD(COUNT(_xlfn._xlws.SORT(_xlfn._xlws.FILTER($F$16:$F$23,($G$16:$G$23=$N76)*($F$16:$F$23&lt;=AC$51)))))),4),
_xlpm.Fundo,$L$8,
_xlpm.Ax,_xlfn.XLOOKUP(TRUE,($O28:AB28&lt;&gt;""),$O$3:AB$3,_xlpm.Fundo,,-1),
_xlpm.Bx,_xlfn.XLOOKUP(TRUE,(AD28:$AZ28&lt;&gt;""),AD$3:$AZ$3,_xlpm.Fundo,,1),
_xlpm.Cx,_xlfn.XLOOKUP(TRUE,($O28:AB28&lt;&gt;""),$O28:AB28,_xlpm.Fundo,,-1),
_xlpm.Dx,_xlfn.XLOOKUP(TRUE,(AD28:$AZ28&lt;&gt;""),AD28:$AZ28,_xlpm.Fundo,,1),
_xlpm.Xx,AC$3, _xlpm.Yx,PRODUCT(SUM(_xlpm.Dx,-_xlpm.Cx),1/SUM(_xlpm.Bx,-_xlpm.Ax))*SUM(_xlpm.Xx,-_xlpm.Ax)+_xlpm.Cx,
_xlpm.Ay,_xlfn.XLOOKUP(TRUE,(AC$4:AC27&lt;&gt;""),$N$4:$N27,_xlpm.Fundo,,-1),
_xlpm.By,_xlfn.XLOOKUP(TRUE,(AC29:AC$47&lt;&gt;""),$N29:$N$47,_xlpm.Fundo,,1),
_xlpm.Cy,_xlfn.XLOOKUP(TRUE,(AC$4:AC27&lt;&gt;""),AC$4:AC27,_xlpm.Fundo,,-1),
_xlpm.Dy,_xlfn.XLOOKUP(TRUE,(AC29:AC$47&lt;&gt;""),AC29:AC$47,_xlpm.Fundo,,1),
_xlpm.Xy,$N28, _xlpm.Yy,PRODUCT(SUM(_xlpm.Dy,-_xlpm.Cy),1/SUM(_xlpm.By,-_xlpm.Ay))*SUM(_xlpm.Xy,-_xlpm.Ay)+_xlpm.Cy,
_xlfn.IFS(IFERROR(ISODD(_xlpm.Borda),FALSE),_xlpm.Yy,
       IFERROR(ISEVEN(_xlpm.Borda),     FALSE),_xlpm.Yx,
      TRUE,"")))</f>
        <v>-9</v>
      </c>
      <c r="AD76" s="120" cm="1">
        <f t="array" ref="AD76">IF(AD28&lt;&gt;"",AD28,
_xlfn.LET(_xlpm.Borda,
_xlfn.IFS(
AND(COUNT(_xlfn._xlws.FILTER($F$3:$F$15,$F$3:$F$15=AD$51))&gt;=2,
    _xlfn.MAXIFS($G$3:$G$15,$F$3:$F$15,AD$51)&gt;=$N76, _xlfn.MINIFS($G$3:$G$15,$F$3:$F$15,AD$51)&lt;=$N76),1,
AND(COUNT(_xlfn._xlws.FILTER($G$3:$G$15,$G$3:$G$15=$N76))&gt;=2,
    _xlfn.MAXIFS($F$3:$F$15,$G$3:$G$15,$N76)&gt;=AD$51, _xlfn.MINIFS($F$3:$F$15,$G$3:$G$15,$N76)&lt;=AD$51),2,
OR(COUNT(_xlfn._xlws.FILTER($F$16:$F$23,($F$16:$F$23=AD$51)*($G$16:$G$23=$N76)))=1,
        ISODD(COUNT(_xlfn._xlws.SORT(_xlfn._xlws.FILTER($G$16:$G$23,($F$16:$F$23=AD$51)*($G$16:$G$23&lt;=$N76)))))),3,
OR(COUNT(_xlfn._xlws.FILTER($F$16:$F$23,($F$16:$F$23=AD$51)*($G$16:$G$23=$N76)))=1,
        ISODD(COUNT(_xlfn._xlws.SORT(_xlfn._xlws.FILTER($F$16:$F$23,($G$16:$G$23=$N76)*($F$16:$F$23&lt;=AD$51)))))),4),
_xlpm.Fundo,$L$8,
_xlpm.Ax,_xlfn.XLOOKUP(TRUE,($O28:AC28&lt;&gt;""),$O$3:AC$3,_xlpm.Fundo,,-1),
_xlpm.Bx,_xlfn.XLOOKUP(TRUE,(AE28:$AZ28&lt;&gt;""),AE$3:$AZ$3,_xlpm.Fundo,,1),
_xlpm.Cx,_xlfn.XLOOKUP(TRUE,($O28:AC28&lt;&gt;""),$O28:AC28,_xlpm.Fundo,,-1),
_xlpm.Dx,_xlfn.XLOOKUP(TRUE,(AE28:$AZ28&lt;&gt;""),AE28:$AZ28,_xlpm.Fundo,,1),
_xlpm.Xx,AD$3, _xlpm.Yx,PRODUCT(SUM(_xlpm.Dx,-_xlpm.Cx),1/SUM(_xlpm.Bx,-_xlpm.Ax))*SUM(_xlpm.Xx,-_xlpm.Ax)+_xlpm.Cx,
_xlpm.Ay,_xlfn.XLOOKUP(TRUE,(AD$4:AD27&lt;&gt;""),$N$4:$N27,_xlpm.Fundo,,-1),
_xlpm.By,_xlfn.XLOOKUP(TRUE,(AD29:AD$47&lt;&gt;""),$N29:$N$47,_xlpm.Fundo,,1),
_xlpm.Cy,_xlfn.XLOOKUP(TRUE,(AD$4:AD27&lt;&gt;""),AD$4:AD27,_xlpm.Fundo,,-1),
_xlpm.Dy,_xlfn.XLOOKUP(TRUE,(AD29:AD$47&lt;&gt;""),AD29:AD$47,_xlpm.Fundo,,1),
_xlpm.Xy,$N28, _xlpm.Yy,PRODUCT(SUM(_xlpm.Dy,-_xlpm.Cy),1/SUM(_xlpm.By,-_xlpm.Ay))*SUM(_xlpm.Xy,-_xlpm.Ay)+_xlpm.Cy,
_xlfn.IFS(IFERROR(ISODD(_xlpm.Borda),FALSE),_xlpm.Yy,
       IFERROR(ISEVEN(_xlpm.Borda),     FALSE),_xlpm.Yx,
      TRUE,"")))</f>
        <v>0</v>
      </c>
      <c r="AE76" s="120" t="str" cm="1">
        <f t="array" ref="AE76">IF(AE28&lt;&gt;"",AE28,
_xlfn.LET(_xlpm.Borda,
_xlfn.IFS(
AND(COUNT(_xlfn._xlws.FILTER($F$3:$F$15,$F$3:$F$15=AE$51))&gt;=2,
    _xlfn.MAXIFS($G$3:$G$15,$F$3:$F$15,AE$51)&gt;=$N76, _xlfn.MINIFS($G$3:$G$15,$F$3:$F$15,AE$51)&lt;=$N76),1,
AND(COUNT(_xlfn._xlws.FILTER($G$3:$G$15,$G$3:$G$15=$N76))&gt;=2,
    _xlfn.MAXIFS($F$3:$F$15,$G$3:$G$15,$N76)&gt;=AE$51, _xlfn.MINIFS($F$3:$F$15,$G$3:$G$15,$N76)&lt;=AE$51),2,
OR(COUNT(_xlfn._xlws.FILTER($F$16:$F$23,($F$16:$F$23=AE$51)*($G$16:$G$23=$N76)))=1,
        ISODD(COUNT(_xlfn._xlws.SORT(_xlfn._xlws.FILTER($G$16:$G$23,($F$16:$F$23=AE$51)*($G$16:$G$23&lt;=$N76)))))),3,
OR(COUNT(_xlfn._xlws.FILTER($F$16:$F$23,($F$16:$F$23=AE$51)*($G$16:$G$23=$N76)))=1,
        ISODD(COUNT(_xlfn._xlws.SORT(_xlfn._xlws.FILTER($F$16:$F$23,($G$16:$G$23=$N76)*($F$16:$F$23&lt;=AE$51)))))),4),
_xlpm.Fundo,$L$8,
_xlpm.Ax,_xlfn.XLOOKUP(TRUE,($O28:AD28&lt;&gt;""),$O$3:AD$3,_xlpm.Fundo,,-1),
_xlpm.Bx,_xlfn.XLOOKUP(TRUE,(AF28:$AZ28&lt;&gt;""),AF$3:$AZ$3,_xlpm.Fundo,,1),
_xlpm.Cx,_xlfn.XLOOKUP(TRUE,($O28:AD28&lt;&gt;""),$O28:AD28,_xlpm.Fundo,,-1),
_xlpm.Dx,_xlfn.XLOOKUP(TRUE,(AF28:$AZ28&lt;&gt;""),AF28:$AZ28,_xlpm.Fundo,,1),
_xlpm.Xx,AE$3, _xlpm.Yx,PRODUCT(SUM(_xlpm.Dx,-_xlpm.Cx),1/SUM(_xlpm.Bx,-_xlpm.Ax))*SUM(_xlpm.Xx,-_xlpm.Ax)+_xlpm.Cx,
_xlpm.Ay,_xlfn.XLOOKUP(TRUE,(AE$4:AE27&lt;&gt;""),$N$4:$N27,_xlpm.Fundo,,-1),
_xlpm.By,_xlfn.XLOOKUP(TRUE,(AE29:AE$47&lt;&gt;""),$N29:$N$47,_xlpm.Fundo,,1),
_xlpm.Cy,_xlfn.XLOOKUP(TRUE,(AE$4:AE27&lt;&gt;""),AE$4:AE27,_xlpm.Fundo,,-1),
_xlpm.Dy,_xlfn.XLOOKUP(TRUE,(AE29:AE$47&lt;&gt;""),AE29:AE$47,_xlpm.Fundo,,1),
_xlpm.Xy,$N28, _xlpm.Yy,PRODUCT(SUM(_xlpm.Dy,-_xlpm.Cy),1/SUM(_xlpm.By,-_xlpm.Ay))*SUM(_xlpm.Xy,-_xlpm.Ay)+_xlpm.Cy,
_xlfn.IFS(IFERROR(ISODD(_xlpm.Borda),FALSE),_xlpm.Yy,
       IFERROR(ISEVEN(_xlpm.Borda),     FALSE),_xlpm.Yx,
      TRUE,"")))</f>
        <v/>
      </c>
      <c r="AF76" s="120" t="str" cm="1">
        <f t="array" ref="AF76">IF(AF28&lt;&gt;"",AF28,
_xlfn.LET(_xlpm.Borda,
_xlfn.IFS(
AND(COUNT(_xlfn._xlws.FILTER($F$3:$F$15,$F$3:$F$15=AF$51))&gt;=2,
    _xlfn.MAXIFS($G$3:$G$15,$F$3:$F$15,AF$51)&gt;=$N76, _xlfn.MINIFS($G$3:$G$15,$F$3:$F$15,AF$51)&lt;=$N76),1,
AND(COUNT(_xlfn._xlws.FILTER($G$3:$G$15,$G$3:$G$15=$N76))&gt;=2,
    _xlfn.MAXIFS($F$3:$F$15,$G$3:$G$15,$N76)&gt;=AF$51, _xlfn.MINIFS($F$3:$F$15,$G$3:$G$15,$N76)&lt;=AF$51),2,
OR(COUNT(_xlfn._xlws.FILTER($F$16:$F$23,($F$16:$F$23=AF$51)*($G$16:$G$23=$N76)))=1,
        ISODD(COUNT(_xlfn._xlws.SORT(_xlfn._xlws.FILTER($G$16:$G$23,($F$16:$F$23=AF$51)*($G$16:$G$23&lt;=$N76)))))),3,
OR(COUNT(_xlfn._xlws.FILTER($F$16:$F$23,($F$16:$F$23=AF$51)*($G$16:$G$23=$N76)))=1,
        ISODD(COUNT(_xlfn._xlws.SORT(_xlfn._xlws.FILTER($F$16:$F$23,($G$16:$G$23=$N76)*($F$16:$F$23&lt;=AF$51)))))),4),
_xlpm.Fundo,$L$8,
_xlpm.Ax,_xlfn.XLOOKUP(TRUE,($O28:AE28&lt;&gt;""),$O$3:AE$3,_xlpm.Fundo,,-1),
_xlpm.Bx,_xlfn.XLOOKUP(TRUE,(AG28:$AZ28&lt;&gt;""),AG$3:$AZ$3,_xlpm.Fundo,,1),
_xlpm.Cx,_xlfn.XLOOKUP(TRUE,($O28:AE28&lt;&gt;""),$O28:AE28,_xlpm.Fundo,,-1),
_xlpm.Dx,_xlfn.XLOOKUP(TRUE,(AG28:$AZ28&lt;&gt;""),AG28:$AZ28,_xlpm.Fundo,,1),
_xlpm.Xx,AF$3, _xlpm.Yx,PRODUCT(SUM(_xlpm.Dx,-_xlpm.Cx),1/SUM(_xlpm.Bx,-_xlpm.Ax))*SUM(_xlpm.Xx,-_xlpm.Ax)+_xlpm.Cx,
_xlpm.Ay,_xlfn.XLOOKUP(TRUE,(AF$4:AF27&lt;&gt;""),$N$4:$N27,_xlpm.Fundo,,-1),
_xlpm.By,_xlfn.XLOOKUP(TRUE,(AF29:AF$47&lt;&gt;""),$N29:$N$47,_xlpm.Fundo,,1),
_xlpm.Cy,_xlfn.XLOOKUP(TRUE,(AF$4:AF27&lt;&gt;""),AF$4:AF27,_xlpm.Fundo,,-1),
_xlpm.Dy,_xlfn.XLOOKUP(TRUE,(AF29:AF$47&lt;&gt;""),AF29:AF$47,_xlpm.Fundo,,1),
_xlpm.Xy,$N28, _xlpm.Yy,PRODUCT(SUM(_xlpm.Dy,-_xlpm.Cy),1/SUM(_xlpm.By,-_xlpm.Ay))*SUM(_xlpm.Xy,-_xlpm.Ay)+_xlpm.Cy,
_xlfn.IFS(IFERROR(ISODD(_xlpm.Borda),FALSE),_xlpm.Yy,
       IFERROR(ISEVEN(_xlpm.Borda),     FALSE),_xlpm.Yx,
      TRUE,"")))</f>
        <v/>
      </c>
      <c r="AG76" s="120" t="str" cm="1">
        <f t="array" ref="AG76">IF(AG28&lt;&gt;"",AG28,
_xlfn.LET(_xlpm.Borda,
_xlfn.IFS(
AND(COUNT(_xlfn._xlws.FILTER($F$3:$F$15,$F$3:$F$15=AG$51))&gt;=2,
    _xlfn.MAXIFS($G$3:$G$15,$F$3:$F$15,AG$51)&gt;=$N76, _xlfn.MINIFS($G$3:$G$15,$F$3:$F$15,AG$51)&lt;=$N76),1,
AND(COUNT(_xlfn._xlws.FILTER($G$3:$G$15,$G$3:$G$15=$N76))&gt;=2,
    _xlfn.MAXIFS($F$3:$F$15,$G$3:$G$15,$N76)&gt;=AG$51, _xlfn.MINIFS($F$3:$F$15,$G$3:$G$15,$N76)&lt;=AG$51),2,
OR(COUNT(_xlfn._xlws.FILTER($F$16:$F$23,($F$16:$F$23=AG$51)*($G$16:$G$23=$N76)))=1,
        ISODD(COUNT(_xlfn._xlws.SORT(_xlfn._xlws.FILTER($G$16:$G$23,($F$16:$F$23=AG$51)*($G$16:$G$23&lt;=$N76)))))),3,
OR(COUNT(_xlfn._xlws.FILTER($F$16:$F$23,($F$16:$F$23=AG$51)*($G$16:$G$23=$N76)))=1,
        ISODD(COUNT(_xlfn._xlws.SORT(_xlfn._xlws.FILTER($F$16:$F$23,($G$16:$G$23=$N76)*($F$16:$F$23&lt;=AG$51)))))),4),
_xlpm.Fundo,$L$8,
_xlpm.Ax,_xlfn.XLOOKUP(TRUE,($O28:AF28&lt;&gt;""),$O$3:AF$3,_xlpm.Fundo,,-1),
_xlpm.Bx,_xlfn.XLOOKUP(TRUE,(AH28:$AZ28&lt;&gt;""),AH$3:$AZ$3,_xlpm.Fundo,,1),
_xlpm.Cx,_xlfn.XLOOKUP(TRUE,($O28:AF28&lt;&gt;""),$O28:AF28,_xlpm.Fundo,,-1),
_xlpm.Dx,_xlfn.XLOOKUP(TRUE,(AH28:$AZ28&lt;&gt;""),AH28:$AZ28,_xlpm.Fundo,,1),
_xlpm.Xx,AG$3, _xlpm.Yx,PRODUCT(SUM(_xlpm.Dx,-_xlpm.Cx),1/SUM(_xlpm.Bx,-_xlpm.Ax))*SUM(_xlpm.Xx,-_xlpm.Ax)+_xlpm.Cx,
_xlpm.Ay,_xlfn.XLOOKUP(TRUE,(AG$4:AG27&lt;&gt;""),$N$4:$N27,_xlpm.Fundo,,-1),
_xlpm.By,_xlfn.XLOOKUP(TRUE,(AG29:AG$47&lt;&gt;""),$N29:$N$47,_xlpm.Fundo,,1),
_xlpm.Cy,_xlfn.XLOOKUP(TRUE,(AG$4:AG27&lt;&gt;""),AG$4:AG27,_xlpm.Fundo,,-1),
_xlpm.Dy,_xlfn.XLOOKUP(TRUE,(AG29:AG$47&lt;&gt;""),AG29:AG$47,_xlpm.Fundo,,1),
_xlpm.Xy,$N28, _xlpm.Yy,PRODUCT(SUM(_xlpm.Dy,-_xlpm.Cy),1/SUM(_xlpm.By,-_xlpm.Ay))*SUM(_xlpm.Xy,-_xlpm.Ay)+_xlpm.Cy,
_xlfn.IFS(IFERROR(ISODD(_xlpm.Borda),FALSE),_xlpm.Yy,
       IFERROR(ISEVEN(_xlpm.Borda),     FALSE),_xlpm.Yx,
      TRUE,"")))</f>
        <v/>
      </c>
      <c r="AH76" s="120" t="str" cm="1">
        <f t="array" ref="AH76">IF(AH28&lt;&gt;"",AH28,
_xlfn.LET(_xlpm.Borda,
_xlfn.IFS(
AND(COUNT(_xlfn._xlws.FILTER($F$3:$F$15,$F$3:$F$15=AH$51))&gt;=2,
    _xlfn.MAXIFS($G$3:$G$15,$F$3:$F$15,AH$51)&gt;=$N76, _xlfn.MINIFS($G$3:$G$15,$F$3:$F$15,AH$51)&lt;=$N76),1,
AND(COUNT(_xlfn._xlws.FILTER($G$3:$G$15,$G$3:$G$15=$N76))&gt;=2,
    _xlfn.MAXIFS($F$3:$F$15,$G$3:$G$15,$N76)&gt;=AH$51, _xlfn.MINIFS($F$3:$F$15,$G$3:$G$15,$N76)&lt;=AH$51),2,
OR(COUNT(_xlfn._xlws.FILTER($F$16:$F$23,($F$16:$F$23=AH$51)*($G$16:$G$23=$N76)))=1,
        ISODD(COUNT(_xlfn._xlws.SORT(_xlfn._xlws.FILTER($G$16:$G$23,($F$16:$F$23=AH$51)*($G$16:$G$23&lt;=$N76)))))),3,
OR(COUNT(_xlfn._xlws.FILTER($F$16:$F$23,($F$16:$F$23=AH$51)*($G$16:$G$23=$N76)))=1,
        ISODD(COUNT(_xlfn._xlws.SORT(_xlfn._xlws.FILTER($F$16:$F$23,($G$16:$G$23=$N76)*($F$16:$F$23&lt;=AH$51)))))),4),
_xlpm.Fundo,$L$8,
_xlpm.Ax,_xlfn.XLOOKUP(TRUE,($O28:AG28&lt;&gt;""),$O$3:AG$3,_xlpm.Fundo,,-1),
_xlpm.Bx,_xlfn.XLOOKUP(TRUE,(AI28:$AZ28&lt;&gt;""),AI$3:$AZ$3,_xlpm.Fundo,,1),
_xlpm.Cx,_xlfn.XLOOKUP(TRUE,($O28:AG28&lt;&gt;""),$O28:AG28,_xlpm.Fundo,,-1),
_xlpm.Dx,_xlfn.XLOOKUP(TRUE,(AI28:$AZ28&lt;&gt;""),AI28:$AZ28,_xlpm.Fundo,,1),
_xlpm.Xx,AH$3, _xlpm.Yx,PRODUCT(SUM(_xlpm.Dx,-_xlpm.Cx),1/SUM(_xlpm.Bx,-_xlpm.Ax))*SUM(_xlpm.Xx,-_xlpm.Ax)+_xlpm.Cx,
_xlpm.Ay,_xlfn.XLOOKUP(TRUE,(AH$4:AH27&lt;&gt;""),$N$4:$N27,_xlpm.Fundo,,-1),
_xlpm.By,_xlfn.XLOOKUP(TRUE,(AH29:AH$47&lt;&gt;""),$N29:$N$47,_xlpm.Fundo,,1),
_xlpm.Cy,_xlfn.XLOOKUP(TRUE,(AH$4:AH27&lt;&gt;""),AH$4:AH27,_xlpm.Fundo,,-1),
_xlpm.Dy,_xlfn.XLOOKUP(TRUE,(AH29:AH$47&lt;&gt;""),AH29:AH$47,_xlpm.Fundo,,1),
_xlpm.Xy,$N28, _xlpm.Yy,PRODUCT(SUM(_xlpm.Dy,-_xlpm.Cy),1/SUM(_xlpm.By,-_xlpm.Ay))*SUM(_xlpm.Xy,-_xlpm.Ay)+_xlpm.Cy,
_xlfn.IFS(IFERROR(ISODD(_xlpm.Borda),FALSE),_xlpm.Yy,
       IFERROR(ISEVEN(_xlpm.Borda),     FALSE),_xlpm.Yx,
      TRUE,"")))</f>
        <v/>
      </c>
      <c r="AI76" s="120" t="str" cm="1">
        <f t="array" ref="AI76">IF(AI28&lt;&gt;"",AI28,
_xlfn.LET(_xlpm.Borda,
_xlfn.IFS(
AND(COUNT(_xlfn._xlws.FILTER($F$3:$F$15,$F$3:$F$15=AI$51))&gt;=2,
    _xlfn.MAXIFS($G$3:$G$15,$F$3:$F$15,AI$51)&gt;=$N76, _xlfn.MINIFS($G$3:$G$15,$F$3:$F$15,AI$51)&lt;=$N76),1,
AND(COUNT(_xlfn._xlws.FILTER($G$3:$G$15,$G$3:$G$15=$N76))&gt;=2,
    _xlfn.MAXIFS($F$3:$F$15,$G$3:$G$15,$N76)&gt;=AI$51, _xlfn.MINIFS($F$3:$F$15,$G$3:$G$15,$N76)&lt;=AI$51),2,
OR(COUNT(_xlfn._xlws.FILTER($F$16:$F$23,($F$16:$F$23=AI$51)*($G$16:$G$23=$N76)))=1,
        ISODD(COUNT(_xlfn._xlws.SORT(_xlfn._xlws.FILTER($G$16:$G$23,($F$16:$F$23=AI$51)*($G$16:$G$23&lt;=$N76)))))),3,
OR(COUNT(_xlfn._xlws.FILTER($F$16:$F$23,($F$16:$F$23=AI$51)*($G$16:$G$23=$N76)))=1,
        ISODD(COUNT(_xlfn._xlws.SORT(_xlfn._xlws.FILTER($F$16:$F$23,($G$16:$G$23=$N76)*($F$16:$F$23&lt;=AI$51)))))),4),
_xlpm.Fundo,$L$8,
_xlpm.Ax,_xlfn.XLOOKUP(TRUE,($O28:AH28&lt;&gt;""),$O$3:AH$3,_xlpm.Fundo,,-1),
_xlpm.Bx,_xlfn.XLOOKUP(TRUE,(AJ28:$AZ28&lt;&gt;""),AJ$3:$AZ$3,_xlpm.Fundo,,1),
_xlpm.Cx,_xlfn.XLOOKUP(TRUE,($O28:AH28&lt;&gt;""),$O28:AH28,_xlpm.Fundo,,-1),
_xlpm.Dx,_xlfn.XLOOKUP(TRUE,(AJ28:$AZ28&lt;&gt;""),AJ28:$AZ28,_xlpm.Fundo,,1),
_xlpm.Xx,AI$3, _xlpm.Yx,PRODUCT(SUM(_xlpm.Dx,-_xlpm.Cx),1/SUM(_xlpm.Bx,-_xlpm.Ax))*SUM(_xlpm.Xx,-_xlpm.Ax)+_xlpm.Cx,
_xlpm.Ay,_xlfn.XLOOKUP(TRUE,(AI$4:AI27&lt;&gt;""),$N$4:$N27,_xlpm.Fundo,,-1),
_xlpm.By,_xlfn.XLOOKUP(TRUE,(AI29:AI$47&lt;&gt;""),$N29:$N$47,_xlpm.Fundo,,1),
_xlpm.Cy,_xlfn.XLOOKUP(TRUE,(AI$4:AI27&lt;&gt;""),AI$4:AI27,_xlpm.Fundo,,-1),
_xlpm.Dy,_xlfn.XLOOKUP(TRUE,(AI29:AI$47&lt;&gt;""),AI29:AI$47,_xlpm.Fundo,,1),
_xlpm.Xy,$N28, _xlpm.Yy,PRODUCT(SUM(_xlpm.Dy,-_xlpm.Cy),1/SUM(_xlpm.By,-_xlpm.Ay))*SUM(_xlpm.Xy,-_xlpm.Ay)+_xlpm.Cy,
_xlfn.IFS(IFERROR(ISODD(_xlpm.Borda),FALSE),_xlpm.Yy,
       IFERROR(ISEVEN(_xlpm.Borda),     FALSE),_xlpm.Yx,
      TRUE,"")))</f>
        <v/>
      </c>
      <c r="AJ76" s="120" t="str" cm="1">
        <f t="array" ref="AJ76">IF(AJ28&lt;&gt;"",AJ28,
_xlfn.LET(_xlpm.Borda,
_xlfn.IFS(
AND(COUNT(_xlfn._xlws.FILTER($F$3:$F$15,$F$3:$F$15=AJ$51))&gt;=2,
    _xlfn.MAXIFS($G$3:$G$15,$F$3:$F$15,AJ$51)&gt;=$N76, _xlfn.MINIFS($G$3:$G$15,$F$3:$F$15,AJ$51)&lt;=$N76),1,
AND(COUNT(_xlfn._xlws.FILTER($G$3:$G$15,$G$3:$G$15=$N76))&gt;=2,
    _xlfn.MAXIFS($F$3:$F$15,$G$3:$G$15,$N76)&gt;=AJ$51, _xlfn.MINIFS($F$3:$F$15,$G$3:$G$15,$N76)&lt;=AJ$51),2,
OR(COUNT(_xlfn._xlws.FILTER($F$16:$F$23,($F$16:$F$23=AJ$51)*($G$16:$G$23=$N76)))=1,
        ISODD(COUNT(_xlfn._xlws.SORT(_xlfn._xlws.FILTER($G$16:$G$23,($F$16:$F$23=AJ$51)*($G$16:$G$23&lt;=$N76)))))),3,
OR(COUNT(_xlfn._xlws.FILTER($F$16:$F$23,($F$16:$F$23=AJ$51)*($G$16:$G$23=$N76)))=1,
        ISODD(COUNT(_xlfn._xlws.SORT(_xlfn._xlws.FILTER($F$16:$F$23,($G$16:$G$23=$N76)*($F$16:$F$23&lt;=AJ$51)))))),4),
_xlpm.Fundo,$L$8,
_xlpm.Ax,_xlfn.XLOOKUP(TRUE,($O28:AI28&lt;&gt;""),$O$3:AI$3,_xlpm.Fundo,,-1),
_xlpm.Bx,_xlfn.XLOOKUP(TRUE,(AK28:$AZ28&lt;&gt;""),AK$3:$AZ$3,_xlpm.Fundo,,1),
_xlpm.Cx,_xlfn.XLOOKUP(TRUE,($O28:AI28&lt;&gt;""),$O28:AI28,_xlpm.Fundo,,-1),
_xlpm.Dx,_xlfn.XLOOKUP(TRUE,(AK28:$AZ28&lt;&gt;""),AK28:$AZ28,_xlpm.Fundo,,1),
_xlpm.Xx,AJ$3, _xlpm.Yx,PRODUCT(SUM(_xlpm.Dx,-_xlpm.Cx),1/SUM(_xlpm.Bx,-_xlpm.Ax))*SUM(_xlpm.Xx,-_xlpm.Ax)+_xlpm.Cx,
_xlpm.Ay,_xlfn.XLOOKUP(TRUE,(AJ$4:AJ27&lt;&gt;""),$N$4:$N27,_xlpm.Fundo,,-1),
_xlpm.By,_xlfn.XLOOKUP(TRUE,(AJ29:AJ$47&lt;&gt;""),$N29:$N$47,_xlpm.Fundo,,1),
_xlpm.Cy,_xlfn.XLOOKUP(TRUE,(AJ$4:AJ27&lt;&gt;""),AJ$4:AJ27,_xlpm.Fundo,,-1),
_xlpm.Dy,_xlfn.XLOOKUP(TRUE,(AJ29:AJ$47&lt;&gt;""),AJ29:AJ$47,_xlpm.Fundo,,1),
_xlpm.Xy,$N28, _xlpm.Yy,PRODUCT(SUM(_xlpm.Dy,-_xlpm.Cy),1/SUM(_xlpm.By,-_xlpm.Ay))*SUM(_xlpm.Xy,-_xlpm.Ay)+_xlpm.Cy,
_xlfn.IFS(IFERROR(ISODD(_xlpm.Borda),FALSE),_xlpm.Yy,
       IFERROR(ISEVEN(_xlpm.Borda),     FALSE),_xlpm.Yx,
      TRUE,"")))</f>
        <v/>
      </c>
      <c r="AK76" s="120" t="str" cm="1">
        <f t="array" ref="AK76">IF(AK28&lt;&gt;"",AK28,
_xlfn.LET(_xlpm.Borda,
_xlfn.IFS(
AND(COUNT(_xlfn._xlws.FILTER($F$3:$F$15,$F$3:$F$15=AK$51))&gt;=2,
    _xlfn.MAXIFS($G$3:$G$15,$F$3:$F$15,AK$51)&gt;=$N76, _xlfn.MINIFS($G$3:$G$15,$F$3:$F$15,AK$51)&lt;=$N76),1,
AND(COUNT(_xlfn._xlws.FILTER($G$3:$G$15,$G$3:$G$15=$N76))&gt;=2,
    _xlfn.MAXIFS($F$3:$F$15,$G$3:$G$15,$N76)&gt;=AK$51, _xlfn.MINIFS($F$3:$F$15,$G$3:$G$15,$N76)&lt;=AK$51),2,
OR(COUNT(_xlfn._xlws.FILTER($F$16:$F$23,($F$16:$F$23=AK$51)*($G$16:$G$23=$N76)))=1,
        ISODD(COUNT(_xlfn._xlws.SORT(_xlfn._xlws.FILTER($G$16:$G$23,($F$16:$F$23=AK$51)*($G$16:$G$23&lt;=$N76)))))),3,
OR(COUNT(_xlfn._xlws.FILTER($F$16:$F$23,($F$16:$F$23=AK$51)*($G$16:$G$23=$N76)))=1,
        ISODD(COUNT(_xlfn._xlws.SORT(_xlfn._xlws.FILTER($F$16:$F$23,($G$16:$G$23=$N76)*($F$16:$F$23&lt;=AK$51)))))),4),
_xlpm.Fundo,$L$8,
_xlpm.Ax,_xlfn.XLOOKUP(TRUE,($O28:AJ28&lt;&gt;""),$O$3:AJ$3,_xlpm.Fundo,,-1),
_xlpm.Bx,_xlfn.XLOOKUP(TRUE,(AL28:$AZ28&lt;&gt;""),AL$3:$AZ$3,_xlpm.Fundo,,1),
_xlpm.Cx,_xlfn.XLOOKUP(TRUE,($O28:AJ28&lt;&gt;""),$O28:AJ28,_xlpm.Fundo,,-1),
_xlpm.Dx,_xlfn.XLOOKUP(TRUE,(AL28:$AZ28&lt;&gt;""),AL28:$AZ28,_xlpm.Fundo,,1),
_xlpm.Xx,AK$3, _xlpm.Yx,PRODUCT(SUM(_xlpm.Dx,-_xlpm.Cx),1/SUM(_xlpm.Bx,-_xlpm.Ax))*SUM(_xlpm.Xx,-_xlpm.Ax)+_xlpm.Cx,
_xlpm.Ay,_xlfn.XLOOKUP(TRUE,(AK$4:AK27&lt;&gt;""),$N$4:$N27,_xlpm.Fundo,,-1),
_xlpm.By,_xlfn.XLOOKUP(TRUE,(AK29:AK$47&lt;&gt;""),$N29:$N$47,_xlpm.Fundo,,1),
_xlpm.Cy,_xlfn.XLOOKUP(TRUE,(AK$4:AK27&lt;&gt;""),AK$4:AK27,_xlpm.Fundo,,-1),
_xlpm.Dy,_xlfn.XLOOKUP(TRUE,(AK29:AK$47&lt;&gt;""),AK29:AK$47,_xlpm.Fundo,,1),
_xlpm.Xy,$N28, _xlpm.Yy,PRODUCT(SUM(_xlpm.Dy,-_xlpm.Cy),1/SUM(_xlpm.By,-_xlpm.Ay))*SUM(_xlpm.Xy,-_xlpm.Ay)+_xlpm.Cy,
_xlfn.IFS(IFERROR(ISODD(_xlpm.Borda),FALSE),_xlpm.Yy,
       IFERROR(ISEVEN(_xlpm.Borda),     FALSE),_xlpm.Yx,
      TRUE,"")))</f>
        <v/>
      </c>
      <c r="AL76" s="120" cm="1">
        <f t="array" ref="AL76">IF(AL28&lt;&gt;"",AL28,
_xlfn.LET(_xlpm.Borda,
_xlfn.IFS(
AND(COUNT(_xlfn._xlws.FILTER($F$3:$F$15,$F$3:$F$15=AL$51))&gt;=2,
    _xlfn.MAXIFS($G$3:$G$15,$F$3:$F$15,AL$51)&gt;=$N76, _xlfn.MINIFS($G$3:$G$15,$F$3:$F$15,AL$51)&lt;=$N76),1,
AND(COUNT(_xlfn._xlws.FILTER($G$3:$G$15,$G$3:$G$15=$N76))&gt;=2,
    _xlfn.MAXIFS($F$3:$F$15,$G$3:$G$15,$N76)&gt;=AL$51, _xlfn.MINIFS($F$3:$F$15,$G$3:$G$15,$N76)&lt;=AL$51),2,
OR(COUNT(_xlfn._xlws.FILTER($F$16:$F$23,($F$16:$F$23=AL$51)*($G$16:$G$23=$N76)))=1,
        ISODD(COUNT(_xlfn._xlws.SORT(_xlfn._xlws.FILTER($G$16:$G$23,($F$16:$F$23=AL$51)*($G$16:$G$23&lt;=$N76)))))),3,
OR(COUNT(_xlfn._xlws.FILTER($F$16:$F$23,($F$16:$F$23=AL$51)*($G$16:$G$23=$N76)))=1,
        ISODD(COUNT(_xlfn._xlws.SORT(_xlfn._xlws.FILTER($F$16:$F$23,($G$16:$G$23=$N76)*($F$16:$F$23&lt;=AL$51)))))),4),
_xlpm.Fundo,$L$8,
_xlpm.Ax,_xlfn.XLOOKUP(TRUE,($O28:AK28&lt;&gt;""),$O$3:AK$3,_xlpm.Fundo,,-1),
_xlpm.Bx,_xlfn.XLOOKUP(TRUE,(AM28:$AZ28&lt;&gt;""),AM$3:$AZ$3,_xlpm.Fundo,,1),
_xlpm.Cx,_xlfn.XLOOKUP(TRUE,($O28:AK28&lt;&gt;""),$O28:AK28,_xlpm.Fundo,,-1),
_xlpm.Dx,_xlfn.XLOOKUP(TRUE,(AM28:$AZ28&lt;&gt;""),AM28:$AZ28,_xlpm.Fundo,,1),
_xlpm.Xx,AL$3, _xlpm.Yx,PRODUCT(SUM(_xlpm.Dx,-_xlpm.Cx),1/SUM(_xlpm.Bx,-_xlpm.Ax))*SUM(_xlpm.Xx,-_xlpm.Ax)+_xlpm.Cx,
_xlpm.Ay,_xlfn.XLOOKUP(TRUE,(AL$4:AL27&lt;&gt;""),$N$4:$N27,_xlpm.Fundo,,-1),
_xlpm.By,_xlfn.XLOOKUP(TRUE,(AL29:AL$47&lt;&gt;""),$N29:$N$47,_xlpm.Fundo,,1),
_xlpm.Cy,_xlfn.XLOOKUP(TRUE,(AL$4:AL27&lt;&gt;""),AL$4:AL27,_xlpm.Fundo,,-1),
_xlpm.Dy,_xlfn.XLOOKUP(TRUE,(AL29:AL$47&lt;&gt;""),AL29:AL$47,_xlpm.Fundo,,1),
_xlpm.Xy,$N28, _xlpm.Yy,PRODUCT(SUM(_xlpm.Dy,-_xlpm.Cy),1/SUM(_xlpm.By,-_xlpm.Ay))*SUM(_xlpm.Xy,-_xlpm.Ay)+_xlpm.Cy,
_xlfn.IFS(IFERROR(ISODD(_xlpm.Borda),FALSE),_xlpm.Yy,
       IFERROR(ISEVEN(_xlpm.Borda),     FALSE),_xlpm.Yx,
      TRUE,"")))</f>
        <v>0</v>
      </c>
      <c r="AM76" s="120" cm="1">
        <f t="array" ref="AM76">IF(AM28&lt;&gt;"",AM28,
_xlfn.LET(_xlpm.Borda,
_xlfn.IFS(
AND(COUNT(_xlfn._xlws.FILTER($F$3:$F$15,$F$3:$F$15=AM$51))&gt;=2,
    _xlfn.MAXIFS($G$3:$G$15,$F$3:$F$15,AM$51)&gt;=$N76, _xlfn.MINIFS($G$3:$G$15,$F$3:$F$15,AM$51)&lt;=$N76),1,
AND(COUNT(_xlfn._xlws.FILTER($G$3:$G$15,$G$3:$G$15=$N76))&gt;=2,
    _xlfn.MAXIFS($F$3:$F$15,$G$3:$G$15,$N76)&gt;=AM$51, _xlfn.MINIFS($F$3:$F$15,$G$3:$G$15,$N76)&lt;=AM$51),2,
OR(COUNT(_xlfn._xlws.FILTER($F$16:$F$23,($F$16:$F$23=AM$51)*($G$16:$G$23=$N76)))=1,
        ISODD(COUNT(_xlfn._xlws.SORT(_xlfn._xlws.FILTER($G$16:$G$23,($F$16:$F$23=AM$51)*($G$16:$G$23&lt;=$N76)))))),3,
OR(COUNT(_xlfn._xlws.FILTER($F$16:$F$23,($F$16:$F$23=AM$51)*($G$16:$G$23=$N76)))=1,
        ISODD(COUNT(_xlfn._xlws.SORT(_xlfn._xlws.FILTER($F$16:$F$23,($G$16:$G$23=$N76)*($F$16:$F$23&lt;=AM$51)))))),4),
_xlpm.Fundo,$L$8,
_xlpm.Ax,_xlfn.XLOOKUP(TRUE,($O28:AL28&lt;&gt;""),$O$3:AL$3,_xlpm.Fundo,,-1),
_xlpm.Bx,_xlfn.XLOOKUP(TRUE,(AN28:$AZ28&lt;&gt;""),AN$3:$AZ$3,_xlpm.Fundo,,1),
_xlpm.Cx,_xlfn.XLOOKUP(TRUE,($O28:AL28&lt;&gt;""),$O28:AL28,_xlpm.Fundo,,-1),
_xlpm.Dx,_xlfn.XLOOKUP(TRUE,(AN28:$AZ28&lt;&gt;""),AN28:$AZ28,_xlpm.Fundo,,1),
_xlpm.Xx,AM$3, _xlpm.Yx,PRODUCT(SUM(_xlpm.Dx,-_xlpm.Cx),1/SUM(_xlpm.Bx,-_xlpm.Ax))*SUM(_xlpm.Xx,-_xlpm.Ax)+_xlpm.Cx,
_xlpm.Ay,_xlfn.XLOOKUP(TRUE,(AM$4:AM27&lt;&gt;""),$N$4:$N27,_xlpm.Fundo,,-1),
_xlpm.By,_xlfn.XLOOKUP(TRUE,(AM29:AM$47&lt;&gt;""),$N29:$N$47,_xlpm.Fundo,,1),
_xlpm.Cy,_xlfn.XLOOKUP(TRUE,(AM$4:AM27&lt;&gt;""),AM$4:AM27,_xlpm.Fundo,,-1),
_xlpm.Dy,_xlfn.XLOOKUP(TRUE,(AM29:AM$47&lt;&gt;""),AM29:AM$47,_xlpm.Fundo,,1),
_xlpm.Xy,$N28, _xlpm.Yy,PRODUCT(SUM(_xlpm.Dy,-_xlpm.Cy),1/SUM(_xlpm.By,-_xlpm.Ay))*SUM(_xlpm.Xy,-_xlpm.Ay)+_xlpm.Cy,
_xlfn.IFS(IFERROR(ISODD(_xlpm.Borda),FALSE),_xlpm.Yy,
       IFERROR(ISEVEN(_xlpm.Borda),     FALSE),_xlpm.Yx,
      TRUE,"")))</f>
        <v>-9</v>
      </c>
      <c r="AN76" s="120" t="str" cm="1">
        <f t="array" ref="AN76">IF(AN28&lt;&gt;"",AN28,
_xlfn.LET(_xlpm.Borda,
_xlfn.IFS(
AND(COUNT(_xlfn._xlws.FILTER($F$3:$F$15,$F$3:$F$15=AN$51))&gt;=2,
    _xlfn.MAXIFS($G$3:$G$15,$F$3:$F$15,AN$51)&gt;=$N76, _xlfn.MINIFS($G$3:$G$15,$F$3:$F$15,AN$51)&lt;=$N76),1,
AND(COUNT(_xlfn._xlws.FILTER($G$3:$G$15,$G$3:$G$15=$N76))&gt;=2,
    _xlfn.MAXIFS($F$3:$F$15,$G$3:$G$15,$N76)&gt;=AN$51, _xlfn.MINIFS($F$3:$F$15,$G$3:$G$15,$N76)&lt;=AN$51),2,
OR(COUNT(_xlfn._xlws.FILTER($F$16:$F$23,($F$16:$F$23=AN$51)*($G$16:$G$23=$N76)))=1,
        ISODD(COUNT(_xlfn._xlws.SORT(_xlfn._xlws.FILTER($G$16:$G$23,($F$16:$F$23=AN$51)*($G$16:$G$23&lt;=$N76)))))),3,
OR(COUNT(_xlfn._xlws.FILTER($F$16:$F$23,($F$16:$F$23=AN$51)*($G$16:$G$23=$N76)))=1,
        ISODD(COUNT(_xlfn._xlws.SORT(_xlfn._xlws.FILTER($F$16:$F$23,($G$16:$G$23=$N76)*($F$16:$F$23&lt;=AN$51)))))),4),
_xlpm.Fundo,$L$8,
_xlpm.Ax,_xlfn.XLOOKUP(TRUE,($O28:AM28&lt;&gt;""),$O$3:AM$3,_xlpm.Fundo,,-1),
_xlpm.Bx,_xlfn.XLOOKUP(TRUE,(AO28:$AZ28&lt;&gt;""),AO$3:$AZ$3,_xlpm.Fundo,,1),
_xlpm.Cx,_xlfn.XLOOKUP(TRUE,($O28:AM28&lt;&gt;""),$O28:AM28,_xlpm.Fundo,,-1),
_xlpm.Dx,_xlfn.XLOOKUP(TRUE,(AO28:$AZ28&lt;&gt;""),AO28:$AZ28,_xlpm.Fundo,,1),
_xlpm.Xx,AN$3, _xlpm.Yx,PRODUCT(SUM(_xlpm.Dx,-_xlpm.Cx),1/SUM(_xlpm.Bx,-_xlpm.Ax))*SUM(_xlpm.Xx,-_xlpm.Ax)+_xlpm.Cx,
_xlpm.Ay,_xlfn.XLOOKUP(TRUE,(AN$4:AN27&lt;&gt;""),$N$4:$N27,_xlpm.Fundo,,-1),
_xlpm.By,_xlfn.XLOOKUP(TRUE,(AN29:AN$47&lt;&gt;""),$N29:$N$47,_xlpm.Fundo,,1),
_xlpm.Cy,_xlfn.XLOOKUP(TRUE,(AN$4:AN27&lt;&gt;""),AN$4:AN27,_xlpm.Fundo,,-1),
_xlpm.Dy,_xlfn.XLOOKUP(TRUE,(AN29:AN$47&lt;&gt;""),AN29:AN$47,_xlpm.Fundo,,1),
_xlpm.Xy,$N28, _xlpm.Yy,PRODUCT(SUM(_xlpm.Dy,-_xlpm.Cy),1/SUM(_xlpm.By,-_xlpm.Ay))*SUM(_xlpm.Xy,-_xlpm.Ay)+_xlpm.Cy,
_xlfn.IFS(IFERROR(ISODD(_xlpm.Borda),FALSE),_xlpm.Yy,
       IFERROR(ISEVEN(_xlpm.Borda),     FALSE),_xlpm.Yx,
      TRUE,"")))</f>
        <v/>
      </c>
      <c r="AO76" s="120" t="str" cm="1">
        <f t="array" ref="AO76">IF(AO28&lt;&gt;"",AO28,
_xlfn.LET(_xlpm.Borda,
_xlfn.IFS(
AND(COUNT(_xlfn._xlws.FILTER($F$3:$F$15,$F$3:$F$15=AO$51))&gt;=2,
    _xlfn.MAXIFS($G$3:$G$15,$F$3:$F$15,AO$51)&gt;=$N76, _xlfn.MINIFS($G$3:$G$15,$F$3:$F$15,AO$51)&lt;=$N76),1,
AND(COUNT(_xlfn._xlws.FILTER($G$3:$G$15,$G$3:$G$15=$N76))&gt;=2,
    _xlfn.MAXIFS($F$3:$F$15,$G$3:$G$15,$N76)&gt;=AO$51, _xlfn.MINIFS($F$3:$F$15,$G$3:$G$15,$N76)&lt;=AO$51),2,
OR(COUNT(_xlfn._xlws.FILTER($F$16:$F$23,($F$16:$F$23=AO$51)*($G$16:$G$23=$N76)))=1,
        ISODD(COUNT(_xlfn._xlws.SORT(_xlfn._xlws.FILTER($G$16:$G$23,($F$16:$F$23=AO$51)*($G$16:$G$23&lt;=$N76)))))),3,
OR(COUNT(_xlfn._xlws.FILTER($F$16:$F$23,($F$16:$F$23=AO$51)*($G$16:$G$23=$N76)))=1,
        ISODD(COUNT(_xlfn._xlws.SORT(_xlfn._xlws.FILTER($F$16:$F$23,($G$16:$G$23=$N76)*($F$16:$F$23&lt;=AO$51)))))),4),
_xlpm.Fundo,$L$8,
_xlpm.Ax,_xlfn.XLOOKUP(TRUE,($O28:AN28&lt;&gt;""),$O$3:AN$3,_xlpm.Fundo,,-1),
_xlpm.Bx,_xlfn.XLOOKUP(TRUE,(AP28:$AZ28&lt;&gt;""),AP$3:$AZ$3,_xlpm.Fundo,,1),
_xlpm.Cx,_xlfn.XLOOKUP(TRUE,($O28:AN28&lt;&gt;""),$O28:AN28,_xlpm.Fundo,,-1),
_xlpm.Dx,_xlfn.XLOOKUP(TRUE,(AP28:$AZ28&lt;&gt;""),AP28:$AZ28,_xlpm.Fundo,,1),
_xlpm.Xx,AO$3, _xlpm.Yx,PRODUCT(SUM(_xlpm.Dx,-_xlpm.Cx),1/SUM(_xlpm.Bx,-_xlpm.Ax))*SUM(_xlpm.Xx,-_xlpm.Ax)+_xlpm.Cx,
_xlpm.Ay,_xlfn.XLOOKUP(TRUE,(AO$4:AO27&lt;&gt;""),$N$4:$N27,_xlpm.Fundo,,-1),
_xlpm.By,_xlfn.XLOOKUP(TRUE,(AO29:AO$47&lt;&gt;""),$N29:$N$47,_xlpm.Fundo,,1),
_xlpm.Cy,_xlfn.XLOOKUP(TRUE,(AO$4:AO27&lt;&gt;""),AO$4:AO27,_xlpm.Fundo,,-1),
_xlpm.Dy,_xlfn.XLOOKUP(TRUE,(AO29:AO$47&lt;&gt;""),AO29:AO$47,_xlpm.Fundo,,1),
_xlpm.Xy,$N28, _xlpm.Yy,PRODUCT(SUM(_xlpm.Dy,-_xlpm.Cy),1/SUM(_xlpm.By,-_xlpm.Ay))*SUM(_xlpm.Xy,-_xlpm.Ay)+_xlpm.Cy,
_xlfn.IFS(IFERROR(ISODD(_xlpm.Borda),FALSE),_xlpm.Yy,
       IFERROR(ISEVEN(_xlpm.Borda),     FALSE),_xlpm.Yx,
      TRUE,"")))</f>
        <v/>
      </c>
      <c r="AP76" s="120" t="str" cm="1">
        <f t="array" ref="AP76">IF(AP28&lt;&gt;"",AP28,
_xlfn.LET(_xlpm.Borda,
_xlfn.IFS(
AND(COUNT(_xlfn._xlws.FILTER($F$3:$F$15,$F$3:$F$15=AP$51))&gt;=2,
    _xlfn.MAXIFS($G$3:$G$15,$F$3:$F$15,AP$51)&gt;=$N76, _xlfn.MINIFS($G$3:$G$15,$F$3:$F$15,AP$51)&lt;=$N76),1,
AND(COUNT(_xlfn._xlws.FILTER($G$3:$G$15,$G$3:$G$15=$N76))&gt;=2,
    _xlfn.MAXIFS($F$3:$F$15,$G$3:$G$15,$N76)&gt;=AP$51, _xlfn.MINIFS($F$3:$F$15,$G$3:$G$15,$N76)&lt;=AP$51),2,
OR(COUNT(_xlfn._xlws.FILTER($F$16:$F$23,($F$16:$F$23=AP$51)*($G$16:$G$23=$N76)))=1,
        ISODD(COUNT(_xlfn._xlws.SORT(_xlfn._xlws.FILTER($G$16:$G$23,($F$16:$F$23=AP$51)*($G$16:$G$23&lt;=$N76)))))),3,
OR(COUNT(_xlfn._xlws.FILTER($F$16:$F$23,($F$16:$F$23=AP$51)*($G$16:$G$23=$N76)))=1,
        ISODD(COUNT(_xlfn._xlws.SORT(_xlfn._xlws.FILTER($F$16:$F$23,($G$16:$G$23=$N76)*($F$16:$F$23&lt;=AP$51)))))),4),
_xlpm.Fundo,$L$8,
_xlpm.Ax,_xlfn.XLOOKUP(TRUE,($O28:AO28&lt;&gt;""),$O$3:AO$3,_xlpm.Fundo,,-1),
_xlpm.Bx,_xlfn.XLOOKUP(TRUE,(AQ28:$AZ28&lt;&gt;""),AQ$3:$AZ$3,_xlpm.Fundo,,1),
_xlpm.Cx,_xlfn.XLOOKUP(TRUE,($O28:AO28&lt;&gt;""),$O28:AO28,_xlpm.Fundo,,-1),
_xlpm.Dx,_xlfn.XLOOKUP(TRUE,(AQ28:$AZ28&lt;&gt;""),AQ28:$AZ28,_xlpm.Fundo,,1),
_xlpm.Xx,AP$3, _xlpm.Yx,PRODUCT(SUM(_xlpm.Dx,-_xlpm.Cx),1/SUM(_xlpm.Bx,-_xlpm.Ax))*SUM(_xlpm.Xx,-_xlpm.Ax)+_xlpm.Cx,
_xlpm.Ay,_xlfn.XLOOKUP(TRUE,(AP$4:AP27&lt;&gt;""),$N$4:$N27,_xlpm.Fundo,,-1),
_xlpm.By,_xlfn.XLOOKUP(TRUE,(AP29:AP$47&lt;&gt;""),$N29:$N$47,_xlpm.Fundo,,1),
_xlpm.Cy,_xlfn.XLOOKUP(TRUE,(AP$4:AP27&lt;&gt;""),AP$4:AP27,_xlpm.Fundo,,-1),
_xlpm.Dy,_xlfn.XLOOKUP(TRUE,(AP29:AP$47&lt;&gt;""),AP29:AP$47,_xlpm.Fundo,,1),
_xlpm.Xy,$N28, _xlpm.Yy,PRODUCT(SUM(_xlpm.Dy,-_xlpm.Cy),1/SUM(_xlpm.By,-_xlpm.Ay))*SUM(_xlpm.Xy,-_xlpm.Ay)+_xlpm.Cy,
_xlfn.IFS(IFERROR(ISODD(_xlpm.Borda),FALSE),_xlpm.Yy,
       IFERROR(ISEVEN(_xlpm.Borda),     FALSE),_xlpm.Yx,
      TRUE,"")))</f>
        <v/>
      </c>
      <c r="AQ76" s="120" t="str" cm="1">
        <f t="array" ref="AQ76">IF(AQ28&lt;&gt;"",AQ28,
_xlfn.LET(_xlpm.Borda,
_xlfn.IFS(
AND(COUNT(_xlfn._xlws.FILTER($F$3:$F$15,$F$3:$F$15=AQ$51))&gt;=2,
    _xlfn.MAXIFS($G$3:$G$15,$F$3:$F$15,AQ$51)&gt;=$N76, _xlfn.MINIFS($G$3:$G$15,$F$3:$F$15,AQ$51)&lt;=$N76),1,
AND(COUNT(_xlfn._xlws.FILTER($G$3:$G$15,$G$3:$G$15=$N76))&gt;=2,
    _xlfn.MAXIFS($F$3:$F$15,$G$3:$G$15,$N76)&gt;=AQ$51, _xlfn.MINIFS($F$3:$F$15,$G$3:$G$15,$N76)&lt;=AQ$51),2,
OR(COUNT(_xlfn._xlws.FILTER($F$16:$F$23,($F$16:$F$23=AQ$51)*($G$16:$G$23=$N76)))=1,
        ISODD(COUNT(_xlfn._xlws.SORT(_xlfn._xlws.FILTER($G$16:$G$23,($F$16:$F$23=AQ$51)*($G$16:$G$23&lt;=$N76)))))),3,
OR(COUNT(_xlfn._xlws.FILTER($F$16:$F$23,($F$16:$F$23=AQ$51)*($G$16:$G$23=$N76)))=1,
        ISODD(COUNT(_xlfn._xlws.SORT(_xlfn._xlws.FILTER($F$16:$F$23,($G$16:$G$23=$N76)*($F$16:$F$23&lt;=AQ$51)))))),4),
_xlpm.Fundo,$L$8,
_xlpm.Ax,_xlfn.XLOOKUP(TRUE,($O28:AP28&lt;&gt;""),$O$3:AP$3,_xlpm.Fundo,,-1),
_xlpm.Bx,_xlfn.XLOOKUP(TRUE,(AR28:$AZ28&lt;&gt;""),AR$3:$AZ$3,_xlpm.Fundo,,1),
_xlpm.Cx,_xlfn.XLOOKUP(TRUE,($O28:AP28&lt;&gt;""),$O28:AP28,_xlpm.Fundo,,-1),
_xlpm.Dx,_xlfn.XLOOKUP(TRUE,(AR28:$AZ28&lt;&gt;""),AR28:$AZ28,_xlpm.Fundo,,1),
_xlpm.Xx,AQ$3, _xlpm.Yx,PRODUCT(SUM(_xlpm.Dx,-_xlpm.Cx),1/SUM(_xlpm.Bx,-_xlpm.Ax))*SUM(_xlpm.Xx,-_xlpm.Ax)+_xlpm.Cx,
_xlpm.Ay,_xlfn.XLOOKUP(TRUE,(AQ$4:AQ27&lt;&gt;""),$N$4:$N27,_xlpm.Fundo,,-1),
_xlpm.By,_xlfn.XLOOKUP(TRUE,(AQ29:AQ$47&lt;&gt;""),$N29:$N$47,_xlpm.Fundo,,1),
_xlpm.Cy,_xlfn.XLOOKUP(TRUE,(AQ$4:AQ27&lt;&gt;""),AQ$4:AQ27,_xlpm.Fundo,,-1),
_xlpm.Dy,_xlfn.XLOOKUP(TRUE,(AQ29:AQ$47&lt;&gt;""),AQ29:AQ$47,_xlpm.Fundo,,1),
_xlpm.Xy,$N28, _xlpm.Yy,PRODUCT(SUM(_xlpm.Dy,-_xlpm.Cy),1/SUM(_xlpm.By,-_xlpm.Ay))*SUM(_xlpm.Xy,-_xlpm.Ay)+_xlpm.Cy,
_xlfn.IFS(IFERROR(ISODD(_xlpm.Borda),FALSE),_xlpm.Yy,
       IFERROR(ISEVEN(_xlpm.Borda),     FALSE),_xlpm.Yx,
      TRUE,"")))</f>
        <v/>
      </c>
      <c r="AR76" s="120" t="str" cm="1">
        <f t="array" ref="AR76">IF(AR28&lt;&gt;"",AR28,
_xlfn.LET(_xlpm.Borda,
_xlfn.IFS(
AND(COUNT(_xlfn._xlws.FILTER($F$3:$F$15,$F$3:$F$15=AR$51))&gt;=2,
    _xlfn.MAXIFS($G$3:$G$15,$F$3:$F$15,AR$51)&gt;=$N76, _xlfn.MINIFS($G$3:$G$15,$F$3:$F$15,AR$51)&lt;=$N76),1,
AND(COUNT(_xlfn._xlws.FILTER($G$3:$G$15,$G$3:$G$15=$N76))&gt;=2,
    _xlfn.MAXIFS($F$3:$F$15,$G$3:$G$15,$N76)&gt;=AR$51, _xlfn.MINIFS($F$3:$F$15,$G$3:$G$15,$N76)&lt;=AR$51),2,
OR(COUNT(_xlfn._xlws.FILTER($F$16:$F$23,($F$16:$F$23=AR$51)*($G$16:$G$23=$N76)))=1,
        ISODD(COUNT(_xlfn._xlws.SORT(_xlfn._xlws.FILTER($G$16:$G$23,($F$16:$F$23=AR$51)*($G$16:$G$23&lt;=$N76)))))),3,
OR(COUNT(_xlfn._xlws.FILTER($F$16:$F$23,($F$16:$F$23=AR$51)*($G$16:$G$23=$N76)))=1,
        ISODD(COUNT(_xlfn._xlws.SORT(_xlfn._xlws.FILTER($F$16:$F$23,($G$16:$G$23=$N76)*($F$16:$F$23&lt;=AR$51)))))),4),
_xlpm.Fundo,$L$8,
_xlpm.Ax,_xlfn.XLOOKUP(TRUE,($O28:AQ28&lt;&gt;""),$O$3:AQ$3,_xlpm.Fundo,,-1),
_xlpm.Bx,_xlfn.XLOOKUP(TRUE,(AS28:$AZ28&lt;&gt;""),AS$3:$AZ$3,_xlpm.Fundo,,1),
_xlpm.Cx,_xlfn.XLOOKUP(TRUE,($O28:AQ28&lt;&gt;""),$O28:AQ28,_xlpm.Fundo,,-1),
_xlpm.Dx,_xlfn.XLOOKUP(TRUE,(AS28:$AZ28&lt;&gt;""),AS28:$AZ28,_xlpm.Fundo,,1),
_xlpm.Xx,AR$3, _xlpm.Yx,PRODUCT(SUM(_xlpm.Dx,-_xlpm.Cx),1/SUM(_xlpm.Bx,-_xlpm.Ax))*SUM(_xlpm.Xx,-_xlpm.Ax)+_xlpm.Cx,
_xlpm.Ay,_xlfn.XLOOKUP(TRUE,(AR$4:AR27&lt;&gt;""),$N$4:$N27,_xlpm.Fundo,,-1),
_xlpm.By,_xlfn.XLOOKUP(TRUE,(AR29:AR$47&lt;&gt;""),$N29:$N$47,_xlpm.Fundo,,1),
_xlpm.Cy,_xlfn.XLOOKUP(TRUE,(AR$4:AR27&lt;&gt;""),AR$4:AR27,_xlpm.Fundo,,-1),
_xlpm.Dy,_xlfn.XLOOKUP(TRUE,(AR29:AR$47&lt;&gt;""),AR29:AR$47,_xlpm.Fundo,,1),
_xlpm.Xy,$N28, _xlpm.Yy,PRODUCT(SUM(_xlpm.Dy,-_xlpm.Cy),1/SUM(_xlpm.By,-_xlpm.Ay))*SUM(_xlpm.Xy,-_xlpm.Ay)+_xlpm.Cy,
_xlfn.IFS(IFERROR(ISODD(_xlpm.Borda),FALSE),_xlpm.Yy,
       IFERROR(ISEVEN(_xlpm.Borda),     FALSE),_xlpm.Yx,
      TRUE,"")))</f>
        <v/>
      </c>
      <c r="AS76" s="120" t="str" cm="1">
        <f t="array" ref="AS76">IF(AS28&lt;&gt;"",AS28,
_xlfn.LET(_xlpm.Borda,
_xlfn.IFS(
AND(COUNT(_xlfn._xlws.FILTER($F$3:$F$15,$F$3:$F$15=AS$51))&gt;=2,
    _xlfn.MAXIFS($G$3:$G$15,$F$3:$F$15,AS$51)&gt;=$N76, _xlfn.MINIFS($G$3:$G$15,$F$3:$F$15,AS$51)&lt;=$N76),1,
AND(COUNT(_xlfn._xlws.FILTER($G$3:$G$15,$G$3:$G$15=$N76))&gt;=2,
    _xlfn.MAXIFS($F$3:$F$15,$G$3:$G$15,$N76)&gt;=AS$51, _xlfn.MINIFS($F$3:$F$15,$G$3:$G$15,$N76)&lt;=AS$51),2,
OR(COUNT(_xlfn._xlws.FILTER($F$16:$F$23,($F$16:$F$23=AS$51)*($G$16:$G$23=$N76)))=1,
        ISODD(COUNT(_xlfn._xlws.SORT(_xlfn._xlws.FILTER($G$16:$G$23,($F$16:$F$23=AS$51)*($G$16:$G$23&lt;=$N76)))))),3,
OR(COUNT(_xlfn._xlws.FILTER($F$16:$F$23,($F$16:$F$23=AS$51)*($G$16:$G$23=$N76)))=1,
        ISODD(COUNT(_xlfn._xlws.SORT(_xlfn._xlws.FILTER($F$16:$F$23,($G$16:$G$23=$N76)*($F$16:$F$23&lt;=AS$51)))))),4),
_xlpm.Fundo,$L$8,
_xlpm.Ax,_xlfn.XLOOKUP(TRUE,($O28:AR28&lt;&gt;""),$O$3:AR$3,_xlpm.Fundo,,-1),
_xlpm.Bx,_xlfn.XLOOKUP(TRUE,(AT28:$AZ28&lt;&gt;""),AT$3:$AZ$3,_xlpm.Fundo,,1),
_xlpm.Cx,_xlfn.XLOOKUP(TRUE,($O28:AR28&lt;&gt;""),$O28:AR28,_xlpm.Fundo,,-1),
_xlpm.Dx,_xlfn.XLOOKUP(TRUE,(AT28:$AZ28&lt;&gt;""),AT28:$AZ28,_xlpm.Fundo,,1),
_xlpm.Xx,AS$3, _xlpm.Yx,PRODUCT(SUM(_xlpm.Dx,-_xlpm.Cx),1/SUM(_xlpm.Bx,-_xlpm.Ax))*SUM(_xlpm.Xx,-_xlpm.Ax)+_xlpm.Cx,
_xlpm.Ay,_xlfn.XLOOKUP(TRUE,(AS$4:AS27&lt;&gt;""),$N$4:$N27,_xlpm.Fundo,,-1),
_xlpm.By,_xlfn.XLOOKUP(TRUE,(AS29:AS$47&lt;&gt;""),$N29:$N$47,_xlpm.Fundo,,1),
_xlpm.Cy,_xlfn.XLOOKUP(TRUE,(AS$4:AS27&lt;&gt;""),AS$4:AS27,_xlpm.Fundo,,-1),
_xlpm.Dy,_xlfn.XLOOKUP(TRUE,(AS29:AS$47&lt;&gt;""),AS29:AS$47,_xlpm.Fundo,,1),
_xlpm.Xy,$N28, _xlpm.Yy,PRODUCT(SUM(_xlpm.Dy,-_xlpm.Cy),1/SUM(_xlpm.By,-_xlpm.Ay))*SUM(_xlpm.Xy,-_xlpm.Ay)+_xlpm.Cy,
_xlfn.IFS(IFERROR(ISODD(_xlpm.Borda),FALSE),_xlpm.Yy,
       IFERROR(ISEVEN(_xlpm.Borda),     FALSE),_xlpm.Yx,
      TRUE,"")))</f>
        <v/>
      </c>
      <c r="AT76" s="120" cm="1">
        <f t="array" ref="AT76">IF(AT28&lt;&gt;"",AT28,
_xlfn.LET(_xlpm.Borda,
_xlfn.IFS(
AND(COUNT(_xlfn._xlws.FILTER($F$3:$F$15,$F$3:$F$15=AT$51))&gt;=2,
    _xlfn.MAXIFS($G$3:$G$15,$F$3:$F$15,AT$51)&gt;=$N76, _xlfn.MINIFS($G$3:$G$15,$F$3:$F$15,AT$51)&lt;=$N76),1,
AND(COUNT(_xlfn._xlws.FILTER($G$3:$G$15,$G$3:$G$15=$N76))&gt;=2,
    _xlfn.MAXIFS($F$3:$F$15,$G$3:$G$15,$N76)&gt;=AT$51, _xlfn.MINIFS($F$3:$F$15,$G$3:$G$15,$N76)&lt;=AT$51),2,
OR(COUNT(_xlfn._xlws.FILTER($F$16:$F$23,($F$16:$F$23=AT$51)*($G$16:$G$23=$N76)))=1,
        ISODD(COUNT(_xlfn._xlws.SORT(_xlfn._xlws.FILTER($G$16:$G$23,($F$16:$F$23=AT$51)*($G$16:$G$23&lt;=$N76)))))),3,
OR(COUNT(_xlfn._xlws.FILTER($F$16:$F$23,($F$16:$F$23=AT$51)*($G$16:$G$23=$N76)))=1,
        ISODD(COUNT(_xlfn._xlws.SORT(_xlfn._xlws.FILTER($F$16:$F$23,($G$16:$G$23=$N76)*($F$16:$F$23&lt;=AT$51)))))),4),
_xlpm.Fundo,$L$8,
_xlpm.Ax,_xlfn.XLOOKUP(TRUE,($O28:AS28&lt;&gt;""),$O$3:AS$3,_xlpm.Fundo,,-1),
_xlpm.Bx,_xlfn.XLOOKUP(TRUE,(AZ28:$AZ28&lt;&gt;""),AZ$3:$AZ$3,_xlpm.Fundo,,1),
_xlpm.Cx,_xlfn.XLOOKUP(TRUE,($O28:AS28&lt;&gt;""),$O28:AS28,_xlpm.Fundo,,-1),
_xlpm.Dx,_xlfn.XLOOKUP(TRUE,(AZ28:$AZ28&lt;&gt;""),AZ28:$AZ28,_xlpm.Fundo,,1),
_xlpm.Xx,AT$3, _xlpm.Yx,PRODUCT(SUM(_xlpm.Dx,-_xlpm.Cx),1/SUM(_xlpm.Bx,-_xlpm.Ax))*SUM(_xlpm.Xx,-_xlpm.Ax)+_xlpm.Cx,
_xlpm.Ay,_xlfn.XLOOKUP(TRUE,(AT$4:AT27&lt;&gt;""),$N$4:$N27,_xlpm.Fundo,,-1),
_xlpm.By,_xlfn.XLOOKUP(TRUE,(AT29:AT$47&lt;&gt;""),$N29:$N$47,_xlpm.Fundo,,1),
_xlpm.Cy,_xlfn.XLOOKUP(TRUE,(AT$4:AT27&lt;&gt;""),AT$4:AT27,_xlpm.Fundo,,-1),
_xlpm.Dy,_xlfn.XLOOKUP(TRUE,(AT29:AT$47&lt;&gt;""),AT29:AT$47,_xlpm.Fundo,,1),
_xlpm.Xy,$N28, _xlpm.Yy,PRODUCT(SUM(_xlpm.Dy,-_xlpm.Cy),1/SUM(_xlpm.By,-_xlpm.Ay))*SUM(_xlpm.Xy,-_xlpm.Ay)+_xlpm.Cy,
_xlfn.IFS(IFERROR(ISODD(_xlpm.Borda),FALSE),_xlpm.Yy,
       IFERROR(ISEVEN(_xlpm.Borda),     FALSE),_xlpm.Yx,
      TRUE,"")))</f>
        <v>-9</v>
      </c>
      <c r="AU76" s="120" cm="1">
        <f t="array" ref="AU76">IF(AU28&lt;&gt;"",AU28,
_xlfn.LET(_xlpm.Borda,
_xlfn.IFS(
AND(COUNT(_xlfn._xlws.FILTER($F$3:$F$15,$F$3:$F$15=AU$51))&gt;=2,
    _xlfn.MAXIFS($G$3:$G$15,$F$3:$F$15,AU$51)&gt;=$N76, _xlfn.MINIFS($G$3:$G$15,$F$3:$F$15,AU$51)&lt;=$N76),1,
AND(COUNT(_xlfn._xlws.FILTER($G$3:$G$15,$G$3:$G$15=$N76))&gt;=2,
    _xlfn.MAXIFS($F$3:$F$15,$G$3:$G$15,$N76)&gt;=AU$51, _xlfn.MINIFS($F$3:$F$15,$G$3:$G$15,$N76)&lt;=AU$51),2,
OR(COUNT(_xlfn._xlws.FILTER($F$16:$F$23,($F$16:$F$23=AU$51)*($G$16:$G$23=$N76)))=1,
        ISODD(COUNT(_xlfn._xlws.SORT(_xlfn._xlws.FILTER($G$16:$G$23,($F$16:$F$23=AU$51)*($G$16:$G$23&lt;=$N76)))))),3,
OR(COUNT(_xlfn._xlws.FILTER($F$16:$F$23,($F$16:$F$23=AU$51)*($G$16:$G$23=$N76)))=1,
        ISODD(COUNT(_xlfn._xlws.SORT(_xlfn._xlws.FILTER($F$16:$F$23,($G$16:$G$23=$N76)*($F$16:$F$23&lt;=AU$51)))))),4),
_xlpm.Fundo,$L$8,
_xlpm.Ax,_xlfn.XLOOKUP(TRUE,($O28:AT28&lt;&gt;""),$O$3:AT$3,_xlpm.Fundo,,-1),
_xlpm.Bx,_xlfn.XLOOKUP(TRUE,($AZ28:BA28&lt;&gt;""),$AZ$3:BA$3,_xlpm.Fundo,,1),
_xlpm.Cx,_xlfn.XLOOKUP(TRUE,($O28:AT28&lt;&gt;""),$O28:AT28,_xlpm.Fundo,,-1),
_xlpm.Dx,_xlfn.XLOOKUP(TRUE,($AZ28:BA28&lt;&gt;""),$AZ28:BA28,_xlpm.Fundo,,1),
_xlpm.Xx,AU$3, _xlpm.Yx,PRODUCT(SUM(_xlpm.Dx,-_xlpm.Cx),1/SUM(_xlpm.Bx,-_xlpm.Ax))*SUM(_xlpm.Xx,-_xlpm.Ax)+_xlpm.Cx,
_xlpm.Ay,_xlfn.XLOOKUP(TRUE,(AU$4:AU27&lt;&gt;""),$N$4:$N27,_xlpm.Fundo,,-1),
_xlpm.By,_xlfn.XLOOKUP(TRUE,(AU29:AU$47&lt;&gt;""),$N29:$N$47,_xlpm.Fundo,,1),
_xlpm.Cy,_xlfn.XLOOKUP(TRUE,(AU$4:AU27&lt;&gt;""),AU$4:AU27,_xlpm.Fundo,,-1),
_xlpm.Dy,_xlfn.XLOOKUP(TRUE,(AU29:AU$47&lt;&gt;""),AU29:AU$47,_xlpm.Fundo,,1),
_xlpm.Xy,$N28, _xlpm.Yy,PRODUCT(SUM(_xlpm.Dy,-_xlpm.Cy),1/SUM(_xlpm.By,-_xlpm.Ay))*SUM(_xlpm.Xy,-_xlpm.Ay)+_xlpm.Cy,
_xlfn.IFS(IFERROR(ISODD(_xlpm.Borda),FALSE),_xlpm.Yy,
       IFERROR(ISEVEN(_xlpm.Borda),     FALSE),_xlpm.Yx,
      TRUE,"")))</f>
        <v>0</v>
      </c>
      <c r="AV76" s="120" cm="1">
        <f t="array" ref="AV76">IF(AV28&lt;&gt;"",AV28,
_xlfn.LET(_xlpm.Borda,
_xlfn.IFS(
AND(COUNT(_xlfn._xlws.FILTER($F$3:$F$15,$F$3:$F$15=AV$51))&gt;=2,
    _xlfn.MAXIFS($G$3:$G$15,$F$3:$F$15,AV$51)&gt;=$N76, _xlfn.MINIFS($G$3:$G$15,$F$3:$F$15,AV$51)&lt;=$N76),1,
AND(COUNT(_xlfn._xlws.FILTER($G$3:$G$15,$G$3:$G$15=$N76))&gt;=2,
    _xlfn.MAXIFS($F$3:$F$15,$G$3:$G$15,$N76)&gt;=AV$51, _xlfn.MINIFS($F$3:$F$15,$G$3:$G$15,$N76)&lt;=AV$51),2,
OR(COUNT(_xlfn._xlws.FILTER($F$16:$F$23,($F$16:$F$23=AV$51)*($G$16:$G$23=$N76)))=1,
        ISODD(COUNT(_xlfn._xlws.SORT(_xlfn._xlws.FILTER($G$16:$G$23,($F$16:$F$23=AV$51)*($G$16:$G$23&lt;=$N76)))))),3,
OR(COUNT(_xlfn._xlws.FILTER($F$16:$F$23,($F$16:$F$23=AV$51)*($G$16:$G$23=$N76)))=1,
        ISODD(COUNT(_xlfn._xlws.SORT(_xlfn._xlws.FILTER($F$16:$F$23,($G$16:$G$23=$N76)*($F$16:$F$23&lt;=AV$51)))))),4),
_xlpm.Fundo,$L$8,
_xlpm.Ax,_xlfn.XLOOKUP(TRUE,($O28:AU28&lt;&gt;""),$O$3:AU$3,_xlpm.Fundo,,-1),
_xlpm.Bx,_xlfn.XLOOKUP(TRUE,($AZ28:BB28&lt;&gt;""),$AZ$3:BB$3,_xlpm.Fundo,,1),
_xlpm.Cx,_xlfn.XLOOKUP(TRUE,($O28:AU28&lt;&gt;""),$O28:AU28,_xlpm.Fundo,,-1),
_xlpm.Dx,_xlfn.XLOOKUP(TRUE,($AZ28:BB28&lt;&gt;""),$AZ28:BB28,_xlpm.Fundo,,1),
_xlpm.Xx,AV$3, _xlpm.Yx,PRODUCT(SUM(_xlpm.Dx,-_xlpm.Cx),1/SUM(_xlpm.Bx,-_xlpm.Ax))*SUM(_xlpm.Xx,-_xlpm.Ax)+_xlpm.Cx,
_xlpm.Ay,_xlfn.XLOOKUP(TRUE,(AV$4:AV27&lt;&gt;""),$N$4:$N27,_xlpm.Fundo,,-1),
_xlpm.By,_xlfn.XLOOKUP(TRUE,(AV29:AV$47&lt;&gt;""),$N29:$N$47,_xlpm.Fundo,,1),
_xlpm.Cy,_xlfn.XLOOKUP(TRUE,(AV$4:AV27&lt;&gt;""),AV$4:AV27,_xlpm.Fundo,,-1),
_xlpm.Dy,_xlfn.XLOOKUP(TRUE,(AV29:AV$47&lt;&gt;""),AV29:AV$47,_xlpm.Fundo,,1),
_xlpm.Xy,$N28, _xlpm.Yy,PRODUCT(SUM(_xlpm.Dy,-_xlpm.Cy),1/SUM(_xlpm.By,-_xlpm.Ay))*SUM(_xlpm.Xy,-_xlpm.Ay)+_xlpm.Cy,
_xlfn.IFS(IFERROR(ISODD(_xlpm.Borda),FALSE),_xlpm.Yy,
       IFERROR(ISEVEN(_xlpm.Borda),     FALSE),_xlpm.Yx,
      TRUE,"")))</f>
        <v>-9</v>
      </c>
      <c r="AW76" s="120" cm="1">
        <f t="array" ref="AW76">IF(AW28&lt;&gt;"",AW28,
_xlfn.LET(_xlpm.Borda,
_xlfn.IFS(
AND(COUNT(_xlfn._xlws.FILTER($F$3:$F$15,$F$3:$F$15=AW$51))&gt;=2,
    _xlfn.MAXIFS($G$3:$G$15,$F$3:$F$15,AW$51)&gt;=$N76, _xlfn.MINIFS($G$3:$G$15,$F$3:$F$15,AW$51)&lt;=$N76),1,
AND(COUNT(_xlfn._xlws.FILTER($G$3:$G$15,$G$3:$G$15=$N76))&gt;=2,
    _xlfn.MAXIFS($F$3:$F$15,$G$3:$G$15,$N76)&gt;=AW$51, _xlfn.MINIFS($F$3:$F$15,$G$3:$G$15,$N76)&lt;=AW$51),2,
OR(COUNT(_xlfn._xlws.FILTER($F$16:$F$23,($F$16:$F$23=AW$51)*($G$16:$G$23=$N76)))=1,
        ISODD(COUNT(_xlfn._xlws.SORT(_xlfn._xlws.FILTER($G$16:$G$23,($F$16:$F$23=AW$51)*($G$16:$G$23&lt;=$N76)))))),3,
OR(COUNT(_xlfn._xlws.FILTER($F$16:$F$23,($F$16:$F$23=AW$51)*($G$16:$G$23=$N76)))=1,
        ISODD(COUNT(_xlfn._xlws.SORT(_xlfn._xlws.FILTER($F$16:$F$23,($G$16:$G$23=$N76)*($F$16:$F$23&lt;=AW$51)))))),4),
_xlpm.Fundo,$L$8,
_xlpm.Ax,_xlfn.XLOOKUP(TRUE,($O28:AV28&lt;&gt;""),$O$3:AV$3,_xlpm.Fundo,,-1),
_xlpm.Bx,_xlfn.XLOOKUP(TRUE,($AZ28:BC28&lt;&gt;""),$AZ$3:BC$3,_xlpm.Fundo,,1),
_xlpm.Cx,_xlfn.XLOOKUP(TRUE,($O28:AV28&lt;&gt;""),$O28:AV28,_xlpm.Fundo,,-1),
_xlpm.Dx,_xlfn.XLOOKUP(TRUE,($AZ28:BC28&lt;&gt;""),$AZ28:BC28,_xlpm.Fundo,,1),
_xlpm.Xx,AW$3, _xlpm.Yx,PRODUCT(SUM(_xlpm.Dx,-_xlpm.Cx),1/SUM(_xlpm.Bx,-_xlpm.Ax))*SUM(_xlpm.Xx,-_xlpm.Ax)+_xlpm.Cx,
_xlpm.Ay,_xlfn.XLOOKUP(TRUE,(AW$4:AW27&lt;&gt;""),$N$4:$N27,_xlpm.Fundo,,-1),
_xlpm.By,_xlfn.XLOOKUP(TRUE,(AW29:AW$47&lt;&gt;""),$N29:$N$47,_xlpm.Fundo,,1),
_xlpm.Cy,_xlfn.XLOOKUP(TRUE,(AW$4:AW27&lt;&gt;""),AW$4:AW27,_xlpm.Fundo,,-1),
_xlpm.Dy,_xlfn.XLOOKUP(TRUE,(AW29:AW$47&lt;&gt;""),AW29:AW$47,_xlpm.Fundo,,1),
_xlpm.Xy,$N28, _xlpm.Yy,PRODUCT(SUM(_xlpm.Dy,-_xlpm.Cy),1/SUM(_xlpm.By,-_xlpm.Ay))*SUM(_xlpm.Xy,-_xlpm.Ay)+_xlpm.Cy,
_xlfn.IFS(IFERROR(ISODD(_xlpm.Borda),FALSE),_xlpm.Yy,
       IFERROR(ISEVEN(_xlpm.Borda),     FALSE),_xlpm.Yx,
      TRUE,"")))</f>
        <v>-9</v>
      </c>
      <c r="AX76" s="98"/>
      <c r="AY76" s="98"/>
      <c r="AZ76" s="77"/>
      <c r="BA76" s="77"/>
      <c r="BB76" s="77"/>
      <c r="BC76" s="77"/>
      <c r="BD76" s="77"/>
      <c r="BE76" s="77"/>
      <c r="BF76" s="77"/>
      <c r="BG76" s="77"/>
      <c r="BH76" s="77"/>
    </row>
    <row r="77" spans="2:60" ht="20.100000000000001" customHeight="1" x14ac:dyDescent="0.3">
      <c r="B77" s="89" t="s">
        <v>540</v>
      </c>
      <c r="C77" s="17">
        <f t="shared" si="1"/>
        <v>42.9754</v>
      </c>
      <c r="D77" s="18">
        <f t="shared" si="1"/>
        <v>116.9509</v>
      </c>
      <c r="E77" s="64">
        <f t="shared" si="1"/>
        <v>-9</v>
      </c>
      <c r="F77" s="17">
        <f t="shared" si="7"/>
        <v>-0.05</v>
      </c>
      <c r="G77" s="18">
        <f t="shared" si="8"/>
        <v>11.9</v>
      </c>
      <c r="H77" s="19">
        <f t="shared" si="9"/>
        <v>-9</v>
      </c>
      <c r="I77" s="8" t="str" cm="1">
        <f t="array" ref="I77">_xlfn.CONCAT(ROUND(F77:H77,2)&amp;", ")</f>
        <v xml:space="preserve">-0.05, 11.9, -9, </v>
      </c>
      <c r="J77" s="8"/>
      <c r="L77"/>
      <c r="N77" s="31">
        <v>6.77</v>
      </c>
      <c r="O77" s="15"/>
      <c r="P77" s="120" cm="1">
        <f t="array" ref="P77">IF(P29&lt;&gt;"",P29,
_xlfn.LET(_xlpm.Borda,
_xlfn.IFS(
AND(COUNT(_xlfn._xlws.FILTER($F$3:$F$15,$F$3:$F$15=P$51))&gt;=2,
    _xlfn.MAXIFS($G$3:$G$15,$F$3:$F$15,P$51)&gt;=$N77, _xlfn.MINIFS($G$3:$G$15,$F$3:$F$15,P$51)&lt;=$N77),1,
AND(COUNT(_xlfn._xlws.FILTER($G$3:$G$15,$G$3:$G$15=$N77))&gt;=2,
    _xlfn.MAXIFS($F$3:$F$15,$G$3:$G$15,$N77)&gt;=P$51, _xlfn.MINIFS($F$3:$F$15,$G$3:$G$15,$N77)&lt;=P$51),2,
OR(COUNT(_xlfn._xlws.FILTER($F$16:$F$23,($F$16:$F$23=P$51)*($G$16:$G$23=$N77)))=1,
        ISODD(COUNT(_xlfn._xlws.SORT(_xlfn._xlws.FILTER($G$16:$G$23,($F$16:$F$23=P$51)*($G$16:$G$23&lt;=$N77)))))),3,
OR(COUNT(_xlfn._xlws.FILTER($F$16:$F$23,($F$16:$F$23=P$51)*($G$16:$G$23=$N77)))=1,
        ISODD(COUNT(_xlfn._xlws.SORT(_xlfn._xlws.FILTER($F$16:$F$23,($G$16:$G$23=$N77)*($F$16:$F$23&lt;=P$51)))))),4),
_xlpm.Fundo,$L$8,
_xlpm.Ax,_xlfn.XLOOKUP(TRUE,($O29:O29&lt;&gt;""),$O$3:O$3,_xlpm.Fundo,,-1),
_xlpm.Bx,_xlfn.XLOOKUP(TRUE,(Q29:$AZ29&lt;&gt;""),Q$3:$AZ$3,_xlpm.Fundo,,1),
_xlpm.Cx,_xlfn.XLOOKUP(TRUE,($O29:O29&lt;&gt;""),$O29:O29,_xlpm.Fundo,,-1),
_xlpm.Dx,_xlfn.XLOOKUP(TRUE,(Q29:$AZ29&lt;&gt;""),Q29:$AZ29,_xlpm.Fundo,,1),
_xlpm.Xx,P$3, _xlpm.Yx,PRODUCT(SUM(_xlpm.Dx,-_xlpm.Cx),1/SUM(_xlpm.Bx,-_xlpm.Ax))*SUM(_xlpm.Xx,-_xlpm.Ax)+_xlpm.Cx,
_xlpm.Ay,_xlfn.XLOOKUP(TRUE,(P$4:P28&lt;&gt;""),$N$4:$N28,_xlpm.Fundo,,-1),
_xlpm.By,_xlfn.XLOOKUP(TRUE,(P30:P$47&lt;&gt;""),$N30:$N$47,_xlpm.Fundo,,1),
_xlpm.Cy,_xlfn.XLOOKUP(TRUE,(P$4:P28&lt;&gt;""),P$4:P28,_xlpm.Fundo,,-1),
_xlpm.Dy,_xlfn.XLOOKUP(TRUE,(P30:P$47&lt;&gt;""),P30:P$47,_xlpm.Fundo,,1),
_xlpm.Xy,$N29, _xlpm.Yy,PRODUCT(SUM(_xlpm.Dy,-_xlpm.Cy),1/SUM(_xlpm.By,-_xlpm.Ay))*SUM(_xlpm.Xy,-_xlpm.Ay)+_xlpm.Cy,
_xlfn.IFS(IFERROR(ISODD(_xlpm.Borda),FALSE),_xlpm.Yy,
       IFERROR(ISEVEN(_xlpm.Borda),     FALSE),_xlpm.Yx,
      TRUE,"")))</f>
        <v>-9</v>
      </c>
      <c r="Q77" s="120" cm="1">
        <f t="array" ref="Q77">IF(Q29&lt;&gt;"",Q29,
_xlfn.LET(_xlpm.Borda,
_xlfn.IFS(
AND(COUNT(_xlfn._xlws.FILTER($F$3:$F$15,$F$3:$F$15=Q$51))&gt;=2,
    _xlfn.MAXIFS($G$3:$G$15,$F$3:$F$15,Q$51)&gt;=$N77, _xlfn.MINIFS($G$3:$G$15,$F$3:$F$15,Q$51)&lt;=$N77),1,
AND(COUNT(_xlfn._xlws.FILTER($G$3:$G$15,$G$3:$G$15=$N77))&gt;=2,
    _xlfn.MAXIFS($F$3:$F$15,$G$3:$G$15,$N77)&gt;=Q$51, _xlfn.MINIFS($F$3:$F$15,$G$3:$G$15,$N77)&lt;=Q$51),2,
OR(COUNT(_xlfn._xlws.FILTER($F$16:$F$23,($F$16:$F$23=Q$51)*($G$16:$G$23=$N77)))=1,
        ISODD(COUNT(_xlfn._xlws.SORT(_xlfn._xlws.FILTER($G$16:$G$23,($F$16:$F$23=Q$51)*($G$16:$G$23&lt;=$N77)))))),3,
OR(COUNT(_xlfn._xlws.FILTER($F$16:$F$23,($F$16:$F$23=Q$51)*($G$16:$G$23=$N77)))=1,
        ISODD(COUNT(_xlfn._xlws.SORT(_xlfn._xlws.FILTER($F$16:$F$23,($G$16:$G$23=$N77)*($F$16:$F$23&lt;=Q$51)))))),4),
_xlpm.Fundo,$L$8,
_xlpm.Ax,_xlfn.XLOOKUP(TRUE,($O29:P29&lt;&gt;""),$O$3:P$3,_xlpm.Fundo,,-1),
_xlpm.Bx,_xlfn.XLOOKUP(TRUE,(R29:$AZ29&lt;&gt;""),R$3:$AZ$3,_xlpm.Fundo,,1),
_xlpm.Cx,_xlfn.XLOOKUP(TRUE,($O29:P29&lt;&gt;""),$O29:P29,_xlpm.Fundo,,-1),
_xlpm.Dx,_xlfn.XLOOKUP(TRUE,(R29:$AZ29&lt;&gt;""),R29:$AZ29,_xlpm.Fundo,,1),
_xlpm.Xx,Q$3, _xlpm.Yx,PRODUCT(SUM(_xlpm.Dx,-_xlpm.Cx),1/SUM(_xlpm.Bx,-_xlpm.Ax))*SUM(_xlpm.Xx,-_xlpm.Ax)+_xlpm.Cx,
_xlpm.Ay,_xlfn.XLOOKUP(TRUE,(Q$4:Q28&lt;&gt;""),$N$4:$N28,_xlpm.Fundo,,-1),
_xlpm.By,_xlfn.XLOOKUP(TRUE,(Q30:Q$47&lt;&gt;""),$N30:$N$47,_xlpm.Fundo,,1),
_xlpm.Cy,_xlfn.XLOOKUP(TRUE,(Q$4:Q28&lt;&gt;""),Q$4:Q28,_xlpm.Fundo,,-1),
_xlpm.Dy,_xlfn.XLOOKUP(TRUE,(Q30:Q$47&lt;&gt;""),Q30:Q$47,_xlpm.Fundo,,1),
_xlpm.Xy,$N29, _xlpm.Yy,PRODUCT(SUM(_xlpm.Dy,-_xlpm.Cy),1/SUM(_xlpm.By,-_xlpm.Ay))*SUM(_xlpm.Xy,-_xlpm.Ay)+_xlpm.Cy,
_xlfn.IFS(IFERROR(ISODD(_xlpm.Borda),FALSE),_xlpm.Yy,
       IFERROR(ISEVEN(_xlpm.Borda),     FALSE),_xlpm.Yx,
      TRUE,"")))</f>
        <v>-9</v>
      </c>
      <c r="R77" s="120" cm="1">
        <f t="array" ref="R77">IF(R29&lt;&gt;"",R29,
_xlfn.LET(_xlpm.Borda,
_xlfn.IFS(
AND(COUNT(_xlfn._xlws.FILTER($F$3:$F$15,$F$3:$F$15=R$51))&gt;=2,
    _xlfn.MAXIFS($G$3:$G$15,$F$3:$F$15,R$51)&gt;=$N77, _xlfn.MINIFS($G$3:$G$15,$F$3:$F$15,R$51)&lt;=$N77),1,
AND(COUNT(_xlfn._xlws.FILTER($G$3:$G$15,$G$3:$G$15=$N77))&gt;=2,
    _xlfn.MAXIFS($F$3:$F$15,$G$3:$G$15,$N77)&gt;=R$51, _xlfn.MINIFS($F$3:$F$15,$G$3:$G$15,$N77)&lt;=R$51),2,
OR(COUNT(_xlfn._xlws.FILTER($F$16:$F$23,($F$16:$F$23=R$51)*($G$16:$G$23=$N77)))=1,
        ISODD(COUNT(_xlfn._xlws.SORT(_xlfn._xlws.FILTER($G$16:$G$23,($F$16:$F$23=R$51)*($G$16:$G$23&lt;=$N77)))))),3,
OR(COUNT(_xlfn._xlws.FILTER($F$16:$F$23,($F$16:$F$23=R$51)*($G$16:$G$23=$N77)))=1,
        ISODD(COUNT(_xlfn._xlws.SORT(_xlfn._xlws.FILTER($F$16:$F$23,($G$16:$G$23=$N77)*($F$16:$F$23&lt;=R$51)))))),4),
_xlpm.Fundo,$L$8,
_xlpm.Ax,_xlfn.XLOOKUP(TRUE,($O29:Q29&lt;&gt;""),$O$3:Q$3,_xlpm.Fundo,,-1),
_xlpm.Bx,_xlfn.XLOOKUP(TRUE,(S29:$AZ29&lt;&gt;""),S$3:$AZ$3,_xlpm.Fundo,,1),
_xlpm.Cx,_xlfn.XLOOKUP(TRUE,($O29:Q29&lt;&gt;""),$O29:Q29,_xlpm.Fundo,,-1),
_xlpm.Dx,_xlfn.XLOOKUP(TRUE,(S29:$AZ29&lt;&gt;""),S29:$AZ29,_xlpm.Fundo,,1),
_xlpm.Xx,R$3, _xlpm.Yx,PRODUCT(SUM(_xlpm.Dx,-_xlpm.Cx),1/SUM(_xlpm.Bx,-_xlpm.Ax))*SUM(_xlpm.Xx,-_xlpm.Ax)+_xlpm.Cx,
_xlpm.Ay,_xlfn.XLOOKUP(TRUE,(R$4:R28&lt;&gt;""),$N$4:$N28,_xlpm.Fundo,,-1),
_xlpm.By,_xlfn.XLOOKUP(TRUE,(R30:R$47&lt;&gt;""),$N30:$N$47,_xlpm.Fundo,,1),
_xlpm.Cy,_xlfn.XLOOKUP(TRUE,(R$4:R28&lt;&gt;""),R$4:R28,_xlpm.Fundo,,-1),
_xlpm.Dy,_xlfn.XLOOKUP(TRUE,(R30:R$47&lt;&gt;""),R30:R$47,_xlpm.Fundo,,1),
_xlpm.Xy,$N29, _xlpm.Yy,PRODUCT(SUM(_xlpm.Dy,-_xlpm.Cy),1/SUM(_xlpm.By,-_xlpm.Ay))*SUM(_xlpm.Xy,-_xlpm.Ay)+_xlpm.Cy,
_xlfn.IFS(IFERROR(ISODD(_xlpm.Borda),FALSE),_xlpm.Yy,
       IFERROR(ISEVEN(_xlpm.Borda),     FALSE),_xlpm.Yx,
      TRUE,"")))</f>
        <v>0</v>
      </c>
      <c r="S77" s="120" t="str" cm="1">
        <f t="array" ref="S77">IF(S29&lt;&gt;"",S29,
_xlfn.LET(_xlpm.Borda,
_xlfn.IFS(
AND(COUNT(_xlfn._xlws.FILTER($F$3:$F$15,$F$3:$F$15=S$51))&gt;=2,
    _xlfn.MAXIFS($G$3:$G$15,$F$3:$F$15,S$51)&gt;=$N77, _xlfn.MINIFS($G$3:$G$15,$F$3:$F$15,S$51)&lt;=$N77),1,
AND(COUNT(_xlfn._xlws.FILTER($G$3:$G$15,$G$3:$G$15=$N77))&gt;=2,
    _xlfn.MAXIFS($F$3:$F$15,$G$3:$G$15,$N77)&gt;=S$51, _xlfn.MINIFS($F$3:$F$15,$G$3:$G$15,$N77)&lt;=S$51),2,
OR(COUNT(_xlfn._xlws.FILTER($F$16:$F$23,($F$16:$F$23=S$51)*($G$16:$G$23=$N77)))=1,
        ISODD(COUNT(_xlfn._xlws.SORT(_xlfn._xlws.FILTER($G$16:$G$23,($F$16:$F$23=S$51)*($G$16:$G$23&lt;=$N77)))))),3,
OR(COUNT(_xlfn._xlws.FILTER($F$16:$F$23,($F$16:$F$23=S$51)*($G$16:$G$23=$N77)))=1,
        ISODD(COUNT(_xlfn._xlws.SORT(_xlfn._xlws.FILTER($F$16:$F$23,($G$16:$G$23=$N77)*($F$16:$F$23&lt;=S$51)))))),4),
_xlpm.Fundo,$L$8,
_xlpm.Ax,_xlfn.XLOOKUP(TRUE,($O29:R29&lt;&gt;""),$O$3:R$3,_xlpm.Fundo,,-1),
_xlpm.Bx,_xlfn.XLOOKUP(TRUE,(T29:$AZ29&lt;&gt;""),T$3:$AZ$3,_xlpm.Fundo,,1),
_xlpm.Cx,_xlfn.XLOOKUP(TRUE,($O29:R29&lt;&gt;""),$O29:R29,_xlpm.Fundo,,-1),
_xlpm.Dx,_xlfn.XLOOKUP(TRUE,(T29:$AZ29&lt;&gt;""),T29:$AZ29,_xlpm.Fundo,,1),
_xlpm.Xx,S$3, _xlpm.Yx,PRODUCT(SUM(_xlpm.Dx,-_xlpm.Cx),1/SUM(_xlpm.Bx,-_xlpm.Ax))*SUM(_xlpm.Xx,-_xlpm.Ax)+_xlpm.Cx,
_xlpm.Ay,_xlfn.XLOOKUP(TRUE,(S$4:S28&lt;&gt;""),$N$4:$N28,_xlpm.Fundo,,-1),
_xlpm.By,_xlfn.XLOOKUP(TRUE,(S30:S$47&lt;&gt;""),$N30:$N$47,_xlpm.Fundo,,1),
_xlpm.Cy,_xlfn.XLOOKUP(TRUE,(S$4:S28&lt;&gt;""),S$4:S28,_xlpm.Fundo,,-1),
_xlpm.Dy,_xlfn.XLOOKUP(TRUE,(S30:S$47&lt;&gt;""),S30:S$47,_xlpm.Fundo,,1),
_xlpm.Xy,$N29, _xlpm.Yy,PRODUCT(SUM(_xlpm.Dy,-_xlpm.Cy),1/SUM(_xlpm.By,-_xlpm.Ay))*SUM(_xlpm.Xy,-_xlpm.Ay)+_xlpm.Cy,
_xlfn.IFS(IFERROR(ISODD(_xlpm.Borda),FALSE),_xlpm.Yy,
       IFERROR(ISEVEN(_xlpm.Borda),     FALSE),_xlpm.Yx,
      TRUE,"")))</f>
        <v/>
      </c>
      <c r="T77" s="120" t="str" cm="1">
        <f t="array" ref="T77">IF(T29&lt;&gt;"",T29,
_xlfn.LET(_xlpm.Borda,
_xlfn.IFS(
AND(COUNT(_xlfn._xlws.FILTER($F$3:$F$15,$F$3:$F$15=T$51))&gt;=2,
    _xlfn.MAXIFS($G$3:$G$15,$F$3:$F$15,T$51)&gt;=$N77, _xlfn.MINIFS($G$3:$G$15,$F$3:$F$15,T$51)&lt;=$N77),1,
AND(COUNT(_xlfn._xlws.FILTER($G$3:$G$15,$G$3:$G$15=$N77))&gt;=2,
    _xlfn.MAXIFS($F$3:$F$15,$G$3:$G$15,$N77)&gt;=T$51, _xlfn.MINIFS($F$3:$F$15,$G$3:$G$15,$N77)&lt;=T$51),2,
OR(COUNT(_xlfn._xlws.FILTER($F$16:$F$23,($F$16:$F$23=T$51)*($G$16:$G$23=$N77)))=1,
        ISODD(COUNT(_xlfn._xlws.SORT(_xlfn._xlws.FILTER($G$16:$G$23,($F$16:$F$23=T$51)*($G$16:$G$23&lt;=$N77)))))),3,
OR(COUNT(_xlfn._xlws.FILTER($F$16:$F$23,($F$16:$F$23=T$51)*($G$16:$G$23=$N77)))=1,
        ISODD(COUNT(_xlfn._xlws.SORT(_xlfn._xlws.FILTER($F$16:$F$23,($G$16:$G$23=$N77)*($F$16:$F$23&lt;=T$51)))))),4),
_xlpm.Fundo,$L$8,
_xlpm.Ax,_xlfn.XLOOKUP(TRUE,($O29:S29&lt;&gt;""),$O$3:S$3,_xlpm.Fundo,,-1),
_xlpm.Bx,_xlfn.XLOOKUP(TRUE,(U29:$AZ29&lt;&gt;""),U$3:$AZ$3,_xlpm.Fundo,,1),
_xlpm.Cx,_xlfn.XLOOKUP(TRUE,($O29:S29&lt;&gt;""),$O29:S29,_xlpm.Fundo,,-1),
_xlpm.Dx,_xlfn.XLOOKUP(TRUE,(U29:$AZ29&lt;&gt;""),U29:$AZ29,_xlpm.Fundo,,1),
_xlpm.Xx,T$3, _xlpm.Yx,PRODUCT(SUM(_xlpm.Dx,-_xlpm.Cx),1/SUM(_xlpm.Bx,-_xlpm.Ax))*SUM(_xlpm.Xx,-_xlpm.Ax)+_xlpm.Cx,
_xlpm.Ay,_xlfn.XLOOKUP(TRUE,(T$4:T28&lt;&gt;""),$N$4:$N28,_xlpm.Fundo,,-1),
_xlpm.By,_xlfn.XLOOKUP(TRUE,(T30:T$47&lt;&gt;""),$N30:$N$47,_xlpm.Fundo,,1),
_xlpm.Cy,_xlfn.XLOOKUP(TRUE,(T$4:T28&lt;&gt;""),T$4:T28,_xlpm.Fundo,,-1),
_xlpm.Dy,_xlfn.XLOOKUP(TRUE,(T30:T$47&lt;&gt;""),T30:T$47,_xlpm.Fundo,,1),
_xlpm.Xy,$N29, _xlpm.Yy,PRODUCT(SUM(_xlpm.Dy,-_xlpm.Cy),1/SUM(_xlpm.By,-_xlpm.Ay))*SUM(_xlpm.Xy,-_xlpm.Ay)+_xlpm.Cy,
_xlfn.IFS(IFERROR(ISODD(_xlpm.Borda),FALSE),_xlpm.Yy,
       IFERROR(ISEVEN(_xlpm.Borda),     FALSE),_xlpm.Yx,
      TRUE,"")))</f>
        <v/>
      </c>
      <c r="U77" s="120" t="str" cm="1">
        <f t="array" ref="U77">IF(U29&lt;&gt;"",U29,
_xlfn.LET(_xlpm.Borda,
_xlfn.IFS(
AND(COUNT(_xlfn._xlws.FILTER($F$3:$F$15,$F$3:$F$15=U$51))&gt;=2,
    _xlfn.MAXIFS($G$3:$G$15,$F$3:$F$15,U$51)&gt;=$N77, _xlfn.MINIFS($G$3:$G$15,$F$3:$F$15,U$51)&lt;=$N77),1,
AND(COUNT(_xlfn._xlws.FILTER($G$3:$G$15,$G$3:$G$15=$N77))&gt;=2,
    _xlfn.MAXIFS($F$3:$F$15,$G$3:$G$15,$N77)&gt;=U$51, _xlfn.MINIFS($F$3:$F$15,$G$3:$G$15,$N77)&lt;=U$51),2,
OR(COUNT(_xlfn._xlws.FILTER($F$16:$F$23,($F$16:$F$23=U$51)*($G$16:$G$23=$N77)))=1,
        ISODD(COUNT(_xlfn._xlws.SORT(_xlfn._xlws.FILTER($G$16:$G$23,($F$16:$F$23=U$51)*($G$16:$G$23&lt;=$N77)))))),3,
OR(COUNT(_xlfn._xlws.FILTER($F$16:$F$23,($F$16:$F$23=U$51)*($G$16:$G$23=$N77)))=1,
        ISODD(COUNT(_xlfn._xlws.SORT(_xlfn._xlws.FILTER($F$16:$F$23,($G$16:$G$23=$N77)*($F$16:$F$23&lt;=U$51)))))),4),
_xlpm.Fundo,$L$8,
_xlpm.Ax,_xlfn.XLOOKUP(TRUE,($O29:T29&lt;&gt;""),$O$3:T$3,_xlpm.Fundo,,-1),
_xlpm.Bx,_xlfn.XLOOKUP(TRUE,(V29:$AZ29&lt;&gt;""),V$3:$AZ$3,_xlpm.Fundo,,1),
_xlpm.Cx,_xlfn.XLOOKUP(TRUE,($O29:T29&lt;&gt;""),$O29:T29,_xlpm.Fundo,,-1),
_xlpm.Dx,_xlfn.XLOOKUP(TRUE,(V29:$AZ29&lt;&gt;""),V29:$AZ29,_xlpm.Fundo,,1),
_xlpm.Xx,U$3, _xlpm.Yx,PRODUCT(SUM(_xlpm.Dx,-_xlpm.Cx),1/SUM(_xlpm.Bx,-_xlpm.Ax))*SUM(_xlpm.Xx,-_xlpm.Ax)+_xlpm.Cx,
_xlpm.Ay,_xlfn.XLOOKUP(TRUE,(U$4:U28&lt;&gt;""),$N$4:$N28,_xlpm.Fundo,,-1),
_xlpm.By,_xlfn.XLOOKUP(TRUE,(U30:U$47&lt;&gt;""),$N30:$N$47,_xlpm.Fundo,,1),
_xlpm.Cy,_xlfn.XLOOKUP(TRUE,(U$4:U28&lt;&gt;""),U$4:U28,_xlpm.Fundo,,-1),
_xlpm.Dy,_xlfn.XLOOKUP(TRUE,(U30:U$47&lt;&gt;""),U30:U$47,_xlpm.Fundo,,1),
_xlpm.Xy,$N29, _xlpm.Yy,PRODUCT(SUM(_xlpm.Dy,-_xlpm.Cy),1/SUM(_xlpm.By,-_xlpm.Ay))*SUM(_xlpm.Xy,-_xlpm.Ay)+_xlpm.Cy,
_xlfn.IFS(IFERROR(ISODD(_xlpm.Borda),FALSE),_xlpm.Yy,
       IFERROR(ISEVEN(_xlpm.Borda),     FALSE),_xlpm.Yx,
      TRUE,"")))</f>
        <v/>
      </c>
      <c r="V77" s="120" cm="1">
        <f t="array" ref="V77">IF(V29&lt;&gt;"",V29,
_xlfn.LET(_xlpm.Borda,
_xlfn.IFS(
AND(COUNT(_xlfn._xlws.FILTER($F$3:$F$15,$F$3:$F$15=V$51))&gt;=2,
    _xlfn.MAXIFS($G$3:$G$15,$F$3:$F$15,V$51)&gt;=$N77, _xlfn.MINIFS($G$3:$G$15,$F$3:$F$15,V$51)&lt;=$N77),1,
AND(COUNT(_xlfn._xlws.FILTER($G$3:$G$15,$G$3:$G$15=$N77))&gt;=2,
    _xlfn.MAXIFS($F$3:$F$15,$G$3:$G$15,$N77)&gt;=V$51, _xlfn.MINIFS($F$3:$F$15,$G$3:$G$15,$N77)&lt;=V$51),2,
OR(COUNT(_xlfn._xlws.FILTER($F$16:$F$23,($F$16:$F$23=V$51)*($G$16:$G$23=$N77)))=1,
        ISODD(COUNT(_xlfn._xlws.SORT(_xlfn._xlws.FILTER($G$16:$G$23,($F$16:$F$23=V$51)*($G$16:$G$23&lt;=$N77)))))),3,
OR(COUNT(_xlfn._xlws.FILTER($F$16:$F$23,($F$16:$F$23=V$51)*($G$16:$G$23=$N77)))=1,
        ISODD(COUNT(_xlfn._xlws.SORT(_xlfn._xlws.FILTER($F$16:$F$23,($G$16:$G$23=$N77)*($F$16:$F$23&lt;=V$51)))))),4),
_xlpm.Fundo,$L$8,
_xlpm.Ax,_xlfn.XLOOKUP(TRUE,($O29:U29&lt;&gt;""),$O$3:U$3,_xlpm.Fundo,,-1),
_xlpm.Bx,_xlfn.XLOOKUP(TRUE,(W29:$AZ29&lt;&gt;""),W$3:$AZ$3,_xlpm.Fundo,,1),
_xlpm.Cx,_xlfn.XLOOKUP(TRUE,($O29:U29&lt;&gt;""),$O29:U29,_xlpm.Fundo,,-1),
_xlpm.Dx,_xlfn.XLOOKUP(TRUE,(W29:$AZ29&lt;&gt;""),W29:$AZ29,_xlpm.Fundo,,1),
_xlpm.Xx,V$3, _xlpm.Yx,PRODUCT(SUM(_xlpm.Dx,-_xlpm.Cx),1/SUM(_xlpm.Bx,-_xlpm.Ax))*SUM(_xlpm.Xx,-_xlpm.Ax)+_xlpm.Cx,
_xlpm.Ay,_xlfn.XLOOKUP(TRUE,(V$4:V28&lt;&gt;""),$N$4:$N28,_xlpm.Fundo,,-1),
_xlpm.By,_xlfn.XLOOKUP(TRUE,(V30:V$47&lt;&gt;""),$N30:$N$47,_xlpm.Fundo,,1),
_xlpm.Cy,_xlfn.XLOOKUP(TRUE,(V$4:V28&lt;&gt;""),V$4:V28,_xlpm.Fundo,,-1),
_xlpm.Dy,_xlfn.XLOOKUP(TRUE,(V30:V$47&lt;&gt;""),V30:V$47,_xlpm.Fundo,,1),
_xlpm.Xy,$N29, _xlpm.Yy,PRODUCT(SUM(_xlpm.Dy,-_xlpm.Cy),1/SUM(_xlpm.By,-_xlpm.Ay))*SUM(_xlpm.Xy,-_xlpm.Ay)+_xlpm.Cy,
_xlfn.IFS(IFERROR(ISODD(_xlpm.Borda),FALSE),_xlpm.Yy,
       IFERROR(ISEVEN(_xlpm.Borda),     FALSE),_xlpm.Yx,
      TRUE,"")))</f>
        <v>0</v>
      </c>
      <c r="W77" s="120" cm="1">
        <f t="array" ref="W77">IF(W29&lt;&gt;"",W29,
_xlfn.LET(_xlpm.Borda,
_xlfn.IFS(
AND(COUNT(_xlfn._xlws.FILTER($F$3:$F$15,$F$3:$F$15=W$51))&gt;=2,
    _xlfn.MAXIFS($G$3:$G$15,$F$3:$F$15,W$51)&gt;=$N77, _xlfn.MINIFS($G$3:$G$15,$F$3:$F$15,W$51)&lt;=$N77),1,
AND(COUNT(_xlfn._xlws.FILTER($G$3:$G$15,$G$3:$G$15=$N77))&gt;=2,
    _xlfn.MAXIFS($F$3:$F$15,$G$3:$G$15,$N77)&gt;=W$51, _xlfn.MINIFS($F$3:$F$15,$G$3:$G$15,$N77)&lt;=W$51),2,
OR(COUNT(_xlfn._xlws.FILTER($F$16:$F$23,($F$16:$F$23=W$51)*($G$16:$G$23=$N77)))=1,
        ISODD(COUNT(_xlfn._xlws.SORT(_xlfn._xlws.FILTER($G$16:$G$23,($F$16:$F$23=W$51)*($G$16:$G$23&lt;=$N77)))))),3,
OR(COUNT(_xlfn._xlws.FILTER($F$16:$F$23,($F$16:$F$23=W$51)*($G$16:$G$23=$N77)))=1,
        ISODD(COUNT(_xlfn._xlws.SORT(_xlfn._xlws.FILTER($F$16:$F$23,($G$16:$G$23=$N77)*($F$16:$F$23&lt;=W$51)))))),4),
_xlpm.Fundo,$L$8,
_xlpm.Ax,_xlfn.XLOOKUP(TRUE,($O29:V29&lt;&gt;""),$O$3:V$3,_xlpm.Fundo,,-1),
_xlpm.Bx,_xlfn.XLOOKUP(TRUE,(X29:$AZ29&lt;&gt;""),X$3:$AZ$3,_xlpm.Fundo,,1),
_xlpm.Cx,_xlfn.XLOOKUP(TRUE,($O29:V29&lt;&gt;""),$O29:V29,_xlpm.Fundo,,-1),
_xlpm.Dx,_xlfn.XLOOKUP(TRUE,(X29:$AZ29&lt;&gt;""),X29:$AZ29,_xlpm.Fundo,,1),
_xlpm.Xx,W$3, _xlpm.Yx,PRODUCT(SUM(_xlpm.Dx,-_xlpm.Cx),1/SUM(_xlpm.Bx,-_xlpm.Ax))*SUM(_xlpm.Xx,-_xlpm.Ax)+_xlpm.Cx,
_xlpm.Ay,_xlfn.XLOOKUP(TRUE,(W$4:W28&lt;&gt;""),$N$4:$N28,_xlpm.Fundo,,-1),
_xlpm.By,_xlfn.XLOOKUP(TRUE,(W30:W$47&lt;&gt;""),$N30:$N$47,_xlpm.Fundo,,1),
_xlpm.Cy,_xlfn.XLOOKUP(TRUE,(W$4:W28&lt;&gt;""),W$4:W28,_xlpm.Fundo,,-1),
_xlpm.Dy,_xlfn.XLOOKUP(TRUE,(W30:W$47&lt;&gt;""),W30:W$47,_xlpm.Fundo,,1),
_xlpm.Xy,$N29, _xlpm.Yy,PRODUCT(SUM(_xlpm.Dy,-_xlpm.Cy),1/SUM(_xlpm.By,-_xlpm.Ay))*SUM(_xlpm.Xy,-_xlpm.Ay)+_xlpm.Cy,
_xlfn.IFS(IFERROR(ISODD(_xlpm.Borda),FALSE),_xlpm.Yy,
       IFERROR(ISEVEN(_xlpm.Borda),     FALSE),_xlpm.Yx,
      TRUE,"")))</f>
        <v>-9</v>
      </c>
      <c r="X77" s="120" t="str" cm="1">
        <f t="array" ref="X77">IF(X29&lt;&gt;"",X29,
_xlfn.LET(_xlpm.Borda,
_xlfn.IFS(
AND(COUNT(_xlfn._xlws.FILTER($F$3:$F$15,$F$3:$F$15=X$51))&gt;=2,
    _xlfn.MAXIFS($G$3:$G$15,$F$3:$F$15,X$51)&gt;=$N77, _xlfn.MINIFS($G$3:$G$15,$F$3:$F$15,X$51)&lt;=$N77),1,
AND(COUNT(_xlfn._xlws.FILTER($G$3:$G$15,$G$3:$G$15=$N77))&gt;=2,
    _xlfn.MAXIFS($F$3:$F$15,$G$3:$G$15,$N77)&gt;=X$51, _xlfn.MINIFS($F$3:$F$15,$G$3:$G$15,$N77)&lt;=X$51),2,
OR(COUNT(_xlfn._xlws.FILTER($F$16:$F$23,($F$16:$F$23=X$51)*($G$16:$G$23=$N77)))=1,
        ISODD(COUNT(_xlfn._xlws.SORT(_xlfn._xlws.FILTER($G$16:$G$23,($F$16:$F$23=X$51)*($G$16:$G$23&lt;=$N77)))))),3,
OR(COUNT(_xlfn._xlws.FILTER($F$16:$F$23,($F$16:$F$23=X$51)*($G$16:$G$23=$N77)))=1,
        ISODD(COUNT(_xlfn._xlws.SORT(_xlfn._xlws.FILTER($F$16:$F$23,($G$16:$G$23=$N77)*($F$16:$F$23&lt;=X$51)))))),4),
_xlpm.Fundo,$L$8,
_xlpm.Ax,_xlfn.XLOOKUP(TRUE,($O29:W29&lt;&gt;""),$O$3:W$3,_xlpm.Fundo,,-1),
_xlpm.Bx,_xlfn.XLOOKUP(TRUE,(Y29:$AZ29&lt;&gt;""),Y$3:$AZ$3,_xlpm.Fundo,,1),
_xlpm.Cx,_xlfn.XLOOKUP(TRUE,($O29:W29&lt;&gt;""),$O29:W29,_xlpm.Fundo,,-1),
_xlpm.Dx,_xlfn.XLOOKUP(TRUE,(Y29:$AZ29&lt;&gt;""),Y29:$AZ29,_xlpm.Fundo,,1),
_xlpm.Xx,X$3, _xlpm.Yx,PRODUCT(SUM(_xlpm.Dx,-_xlpm.Cx),1/SUM(_xlpm.Bx,-_xlpm.Ax))*SUM(_xlpm.Xx,-_xlpm.Ax)+_xlpm.Cx,
_xlpm.Ay,_xlfn.XLOOKUP(TRUE,(X$4:X28&lt;&gt;""),$N$4:$N28,_xlpm.Fundo,,-1),
_xlpm.By,_xlfn.XLOOKUP(TRUE,(X30:X$47&lt;&gt;""),$N30:$N$47,_xlpm.Fundo,,1),
_xlpm.Cy,_xlfn.XLOOKUP(TRUE,(X$4:X28&lt;&gt;""),X$4:X28,_xlpm.Fundo,,-1),
_xlpm.Dy,_xlfn.XLOOKUP(TRUE,(X30:X$47&lt;&gt;""),X30:X$47,_xlpm.Fundo,,1),
_xlpm.Xy,$N29, _xlpm.Yy,PRODUCT(SUM(_xlpm.Dy,-_xlpm.Cy),1/SUM(_xlpm.By,-_xlpm.Ay))*SUM(_xlpm.Xy,-_xlpm.Ay)+_xlpm.Cy,
_xlfn.IFS(IFERROR(ISODD(_xlpm.Borda),FALSE),_xlpm.Yy,
       IFERROR(ISEVEN(_xlpm.Borda),     FALSE),_xlpm.Yx,
      TRUE,"")))</f>
        <v/>
      </c>
      <c r="Y77" s="120" t="str" cm="1">
        <f t="array" ref="Y77">IF(Y29&lt;&gt;"",Y29,
_xlfn.LET(_xlpm.Borda,
_xlfn.IFS(
AND(COUNT(_xlfn._xlws.FILTER($F$3:$F$15,$F$3:$F$15=Y$51))&gt;=2,
    _xlfn.MAXIFS($G$3:$G$15,$F$3:$F$15,Y$51)&gt;=$N77, _xlfn.MINIFS($G$3:$G$15,$F$3:$F$15,Y$51)&lt;=$N77),1,
AND(COUNT(_xlfn._xlws.FILTER($G$3:$G$15,$G$3:$G$15=$N77))&gt;=2,
    _xlfn.MAXIFS($F$3:$F$15,$G$3:$G$15,$N77)&gt;=Y$51, _xlfn.MINIFS($F$3:$F$15,$G$3:$G$15,$N77)&lt;=Y$51),2,
OR(COUNT(_xlfn._xlws.FILTER($F$16:$F$23,($F$16:$F$23=Y$51)*($G$16:$G$23=$N77)))=1,
        ISODD(COUNT(_xlfn._xlws.SORT(_xlfn._xlws.FILTER($G$16:$G$23,($F$16:$F$23=Y$51)*($G$16:$G$23&lt;=$N77)))))),3,
OR(COUNT(_xlfn._xlws.FILTER($F$16:$F$23,($F$16:$F$23=Y$51)*($G$16:$G$23=$N77)))=1,
        ISODD(COUNT(_xlfn._xlws.SORT(_xlfn._xlws.FILTER($F$16:$F$23,($G$16:$G$23=$N77)*($F$16:$F$23&lt;=Y$51)))))),4),
_xlpm.Fundo,$L$8,
_xlpm.Ax,_xlfn.XLOOKUP(TRUE,($O29:X29&lt;&gt;""),$O$3:X$3,_xlpm.Fundo,,-1),
_xlpm.Bx,_xlfn.XLOOKUP(TRUE,(Z29:$AZ29&lt;&gt;""),Z$3:$AZ$3,_xlpm.Fundo,,1),
_xlpm.Cx,_xlfn.XLOOKUP(TRUE,($O29:X29&lt;&gt;""),$O29:X29,_xlpm.Fundo,,-1),
_xlpm.Dx,_xlfn.XLOOKUP(TRUE,(Z29:$AZ29&lt;&gt;""),Z29:$AZ29,_xlpm.Fundo,,1),
_xlpm.Xx,Y$3, _xlpm.Yx,PRODUCT(SUM(_xlpm.Dx,-_xlpm.Cx),1/SUM(_xlpm.Bx,-_xlpm.Ax))*SUM(_xlpm.Xx,-_xlpm.Ax)+_xlpm.Cx,
_xlpm.Ay,_xlfn.XLOOKUP(TRUE,(Y$4:Y28&lt;&gt;""),$N$4:$N28,_xlpm.Fundo,,-1),
_xlpm.By,_xlfn.XLOOKUP(TRUE,(Y30:Y$47&lt;&gt;""),$N30:$N$47,_xlpm.Fundo,,1),
_xlpm.Cy,_xlfn.XLOOKUP(TRUE,(Y$4:Y28&lt;&gt;""),Y$4:Y28,_xlpm.Fundo,,-1),
_xlpm.Dy,_xlfn.XLOOKUP(TRUE,(Y30:Y$47&lt;&gt;""),Y30:Y$47,_xlpm.Fundo,,1),
_xlpm.Xy,$N29, _xlpm.Yy,PRODUCT(SUM(_xlpm.Dy,-_xlpm.Cy),1/SUM(_xlpm.By,-_xlpm.Ay))*SUM(_xlpm.Xy,-_xlpm.Ay)+_xlpm.Cy,
_xlfn.IFS(IFERROR(ISODD(_xlpm.Borda),FALSE),_xlpm.Yy,
       IFERROR(ISEVEN(_xlpm.Borda),     FALSE),_xlpm.Yx,
      TRUE,"")))</f>
        <v/>
      </c>
      <c r="Z77" s="120" t="str" cm="1">
        <f t="array" ref="Z77">IF(Z29&lt;&gt;"",Z29,
_xlfn.LET(_xlpm.Borda,
_xlfn.IFS(
AND(COUNT(_xlfn._xlws.FILTER($F$3:$F$15,$F$3:$F$15=Z$51))&gt;=2,
    _xlfn.MAXIFS($G$3:$G$15,$F$3:$F$15,Z$51)&gt;=$N77, _xlfn.MINIFS($G$3:$G$15,$F$3:$F$15,Z$51)&lt;=$N77),1,
AND(COUNT(_xlfn._xlws.FILTER($G$3:$G$15,$G$3:$G$15=$N77))&gt;=2,
    _xlfn.MAXIFS($F$3:$F$15,$G$3:$G$15,$N77)&gt;=Z$51, _xlfn.MINIFS($F$3:$F$15,$G$3:$G$15,$N77)&lt;=Z$51),2,
OR(COUNT(_xlfn._xlws.FILTER($F$16:$F$23,($F$16:$F$23=Z$51)*($G$16:$G$23=$N77)))=1,
        ISODD(COUNT(_xlfn._xlws.SORT(_xlfn._xlws.FILTER($G$16:$G$23,($F$16:$F$23=Z$51)*($G$16:$G$23&lt;=$N77)))))),3,
OR(COUNT(_xlfn._xlws.FILTER($F$16:$F$23,($F$16:$F$23=Z$51)*($G$16:$G$23=$N77)))=1,
        ISODD(COUNT(_xlfn._xlws.SORT(_xlfn._xlws.FILTER($F$16:$F$23,($G$16:$G$23=$N77)*($F$16:$F$23&lt;=Z$51)))))),4),
_xlpm.Fundo,$L$8,
_xlpm.Ax,_xlfn.XLOOKUP(TRUE,($O29:Y29&lt;&gt;""),$O$3:Y$3,_xlpm.Fundo,,-1),
_xlpm.Bx,_xlfn.XLOOKUP(TRUE,(AA29:$AZ29&lt;&gt;""),AA$3:$AZ$3,_xlpm.Fundo,,1),
_xlpm.Cx,_xlfn.XLOOKUP(TRUE,($O29:Y29&lt;&gt;""),$O29:Y29,_xlpm.Fundo,,-1),
_xlpm.Dx,_xlfn.XLOOKUP(TRUE,(AA29:$AZ29&lt;&gt;""),AA29:$AZ29,_xlpm.Fundo,,1),
_xlpm.Xx,Z$3, _xlpm.Yx,PRODUCT(SUM(_xlpm.Dx,-_xlpm.Cx),1/SUM(_xlpm.Bx,-_xlpm.Ax))*SUM(_xlpm.Xx,-_xlpm.Ax)+_xlpm.Cx,
_xlpm.Ay,_xlfn.XLOOKUP(TRUE,(Z$4:Z28&lt;&gt;""),$N$4:$N28,_xlpm.Fundo,,-1),
_xlpm.By,_xlfn.XLOOKUP(TRUE,(Z30:Z$47&lt;&gt;""),$N30:$N$47,_xlpm.Fundo,,1),
_xlpm.Cy,_xlfn.XLOOKUP(TRUE,(Z$4:Z28&lt;&gt;""),Z$4:Z28,_xlpm.Fundo,,-1),
_xlpm.Dy,_xlfn.XLOOKUP(TRUE,(Z30:Z$47&lt;&gt;""),Z30:Z$47,_xlpm.Fundo,,1),
_xlpm.Xy,$N29, _xlpm.Yy,PRODUCT(SUM(_xlpm.Dy,-_xlpm.Cy),1/SUM(_xlpm.By,-_xlpm.Ay))*SUM(_xlpm.Xy,-_xlpm.Ay)+_xlpm.Cy,
_xlfn.IFS(IFERROR(ISODD(_xlpm.Borda),FALSE),_xlpm.Yy,
       IFERROR(ISEVEN(_xlpm.Borda),     FALSE),_xlpm.Yx,
      TRUE,"")))</f>
        <v/>
      </c>
      <c r="AA77" s="120" t="str" cm="1">
        <f t="array" ref="AA77">IF(AA29&lt;&gt;"",AA29,
_xlfn.LET(_xlpm.Borda,
_xlfn.IFS(
AND(COUNT(_xlfn._xlws.FILTER($F$3:$F$15,$F$3:$F$15=AA$51))&gt;=2,
    _xlfn.MAXIFS($G$3:$G$15,$F$3:$F$15,AA$51)&gt;=$N77, _xlfn.MINIFS($G$3:$G$15,$F$3:$F$15,AA$51)&lt;=$N77),1,
AND(COUNT(_xlfn._xlws.FILTER($G$3:$G$15,$G$3:$G$15=$N77))&gt;=2,
    _xlfn.MAXIFS($F$3:$F$15,$G$3:$G$15,$N77)&gt;=AA$51, _xlfn.MINIFS($F$3:$F$15,$G$3:$G$15,$N77)&lt;=AA$51),2,
OR(COUNT(_xlfn._xlws.FILTER($F$16:$F$23,($F$16:$F$23=AA$51)*($G$16:$G$23=$N77)))=1,
        ISODD(COUNT(_xlfn._xlws.SORT(_xlfn._xlws.FILTER($G$16:$G$23,($F$16:$F$23=AA$51)*($G$16:$G$23&lt;=$N77)))))),3,
OR(COUNT(_xlfn._xlws.FILTER($F$16:$F$23,($F$16:$F$23=AA$51)*($G$16:$G$23=$N77)))=1,
        ISODD(COUNT(_xlfn._xlws.SORT(_xlfn._xlws.FILTER($F$16:$F$23,($G$16:$G$23=$N77)*($F$16:$F$23&lt;=AA$51)))))),4),
_xlpm.Fundo,$L$8,
_xlpm.Ax,_xlfn.XLOOKUP(TRUE,($O29:Z29&lt;&gt;""),$O$3:Z$3,_xlpm.Fundo,,-1),
_xlpm.Bx,_xlfn.XLOOKUP(TRUE,(AB29:$AZ29&lt;&gt;""),AB$3:$AZ$3,_xlpm.Fundo,,1),
_xlpm.Cx,_xlfn.XLOOKUP(TRUE,($O29:Z29&lt;&gt;""),$O29:Z29,_xlpm.Fundo,,-1),
_xlpm.Dx,_xlfn.XLOOKUP(TRUE,(AB29:$AZ29&lt;&gt;""),AB29:$AZ29,_xlpm.Fundo,,1),
_xlpm.Xx,AA$3, _xlpm.Yx,PRODUCT(SUM(_xlpm.Dx,-_xlpm.Cx),1/SUM(_xlpm.Bx,-_xlpm.Ax))*SUM(_xlpm.Xx,-_xlpm.Ax)+_xlpm.Cx,
_xlpm.Ay,_xlfn.XLOOKUP(TRUE,(AA$4:AA28&lt;&gt;""),$N$4:$N28,_xlpm.Fundo,,-1),
_xlpm.By,_xlfn.XLOOKUP(TRUE,(AA30:AA$47&lt;&gt;""),$N30:$N$47,_xlpm.Fundo,,1),
_xlpm.Cy,_xlfn.XLOOKUP(TRUE,(AA$4:AA28&lt;&gt;""),AA$4:AA28,_xlpm.Fundo,,-1),
_xlpm.Dy,_xlfn.XLOOKUP(TRUE,(AA30:AA$47&lt;&gt;""),AA30:AA$47,_xlpm.Fundo,,1),
_xlpm.Xy,$N29, _xlpm.Yy,PRODUCT(SUM(_xlpm.Dy,-_xlpm.Cy),1/SUM(_xlpm.By,-_xlpm.Ay))*SUM(_xlpm.Xy,-_xlpm.Ay)+_xlpm.Cy,
_xlfn.IFS(IFERROR(ISODD(_xlpm.Borda),FALSE),_xlpm.Yy,
       IFERROR(ISEVEN(_xlpm.Borda),     FALSE),_xlpm.Yx,
      TRUE,"")))</f>
        <v/>
      </c>
      <c r="AB77" s="120" t="str" cm="1">
        <f t="array" ref="AB77">IF(AB29&lt;&gt;"",AB29,
_xlfn.LET(_xlpm.Borda,
_xlfn.IFS(
AND(COUNT(_xlfn._xlws.FILTER($F$3:$F$15,$F$3:$F$15=AB$51))&gt;=2,
    _xlfn.MAXIFS($G$3:$G$15,$F$3:$F$15,AB$51)&gt;=$N77, _xlfn.MINIFS($G$3:$G$15,$F$3:$F$15,AB$51)&lt;=$N77),1,
AND(COUNT(_xlfn._xlws.FILTER($G$3:$G$15,$G$3:$G$15=$N77))&gt;=2,
    _xlfn.MAXIFS($F$3:$F$15,$G$3:$G$15,$N77)&gt;=AB$51, _xlfn.MINIFS($F$3:$F$15,$G$3:$G$15,$N77)&lt;=AB$51),2,
OR(COUNT(_xlfn._xlws.FILTER($F$16:$F$23,($F$16:$F$23=AB$51)*($G$16:$G$23=$N77)))=1,
        ISODD(COUNT(_xlfn._xlws.SORT(_xlfn._xlws.FILTER($G$16:$G$23,($F$16:$F$23=AB$51)*($G$16:$G$23&lt;=$N77)))))),3,
OR(COUNT(_xlfn._xlws.FILTER($F$16:$F$23,($F$16:$F$23=AB$51)*($G$16:$G$23=$N77)))=1,
        ISODD(COUNT(_xlfn._xlws.SORT(_xlfn._xlws.FILTER($F$16:$F$23,($G$16:$G$23=$N77)*($F$16:$F$23&lt;=AB$51)))))),4),
_xlpm.Fundo,$L$8,
_xlpm.Ax,_xlfn.XLOOKUP(TRUE,($O29:AA29&lt;&gt;""),$O$3:AA$3,_xlpm.Fundo,,-1),
_xlpm.Bx,_xlfn.XLOOKUP(TRUE,(AC29:$AZ29&lt;&gt;""),AC$3:$AZ$3,_xlpm.Fundo,,1),
_xlpm.Cx,_xlfn.XLOOKUP(TRUE,($O29:AA29&lt;&gt;""),$O29:AA29,_xlpm.Fundo,,-1),
_xlpm.Dx,_xlfn.XLOOKUP(TRUE,(AC29:$AZ29&lt;&gt;""),AC29:$AZ29,_xlpm.Fundo,,1),
_xlpm.Xx,AB$3, _xlpm.Yx,PRODUCT(SUM(_xlpm.Dx,-_xlpm.Cx),1/SUM(_xlpm.Bx,-_xlpm.Ax))*SUM(_xlpm.Xx,-_xlpm.Ax)+_xlpm.Cx,
_xlpm.Ay,_xlfn.XLOOKUP(TRUE,(AB$4:AB28&lt;&gt;""),$N$4:$N28,_xlpm.Fundo,,-1),
_xlpm.By,_xlfn.XLOOKUP(TRUE,(AB30:AB$47&lt;&gt;""),$N30:$N$47,_xlpm.Fundo,,1),
_xlpm.Cy,_xlfn.XLOOKUP(TRUE,(AB$4:AB28&lt;&gt;""),AB$4:AB28,_xlpm.Fundo,,-1),
_xlpm.Dy,_xlfn.XLOOKUP(TRUE,(AB30:AB$47&lt;&gt;""),AB30:AB$47,_xlpm.Fundo,,1),
_xlpm.Xy,$N29, _xlpm.Yy,PRODUCT(SUM(_xlpm.Dy,-_xlpm.Cy),1/SUM(_xlpm.By,-_xlpm.Ay))*SUM(_xlpm.Xy,-_xlpm.Ay)+_xlpm.Cy,
_xlfn.IFS(IFERROR(ISODD(_xlpm.Borda),FALSE),_xlpm.Yy,
       IFERROR(ISEVEN(_xlpm.Borda),     FALSE),_xlpm.Yx,
      TRUE,"")))</f>
        <v/>
      </c>
      <c r="AC77" s="120" cm="1">
        <f t="array" ref="AC77">IF(AC29&lt;&gt;"",AC29,
_xlfn.LET(_xlpm.Borda,
_xlfn.IFS(
AND(COUNT(_xlfn._xlws.FILTER($F$3:$F$15,$F$3:$F$15=AC$51))&gt;=2,
    _xlfn.MAXIFS($G$3:$G$15,$F$3:$F$15,AC$51)&gt;=$N77, _xlfn.MINIFS($G$3:$G$15,$F$3:$F$15,AC$51)&lt;=$N77),1,
AND(COUNT(_xlfn._xlws.FILTER($G$3:$G$15,$G$3:$G$15=$N77))&gt;=2,
    _xlfn.MAXIFS($F$3:$F$15,$G$3:$G$15,$N77)&gt;=AC$51, _xlfn.MINIFS($F$3:$F$15,$G$3:$G$15,$N77)&lt;=AC$51),2,
OR(COUNT(_xlfn._xlws.FILTER($F$16:$F$23,($F$16:$F$23=AC$51)*($G$16:$G$23=$N77)))=1,
        ISODD(COUNT(_xlfn._xlws.SORT(_xlfn._xlws.FILTER($G$16:$G$23,($F$16:$F$23=AC$51)*($G$16:$G$23&lt;=$N77)))))),3,
OR(COUNT(_xlfn._xlws.FILTER($F$16:$F$23,($F$16:$F$23=AC$51)*($G$16:$G$23=$N77)))=1,
        ISODD(COUNT(_xlfn._xlws.SORT(_xlfn._xlws.FILTER($F$16:$F$23,($G$16:$G$23=$N77)*($F$16:$F$23&lt;=AC$51)))))),4),
_xlpm.Fundo,$L$8,
_xlpm.Ax,_xlfn.XLOOKUP(TRUE,($O29:AB29&lt;&gt;""),$O$3:AB$3,_xlpm.Fundo,,-1),
_xlpm.Bx,_xlfn.XLOOKUP(TRUE,(AD29:$AZ29&lt;&gt;""),AD$3:$AZ$3,_xlpm.Fundo,,1),
_xlpm.Cx,_xlfn.XLOOKUP(TRUE,($O29:AB29&lt;&gt;""),$O29:AB29,_xlpm.Fundo,,-1),
_xlpm.Dx,_xlfn.XLOOKUP(TRUE,(AD29:$AZ29&lt;&gt;""),AD29:$AZ29,_xlpm.Fundo,,1),
_xlpm.Xx,AC$3, _xlpm.Yx,PRODUCT(SUM(_xlpm.Dx,-_xlpm.Cx),1/SUM(_xlpm.Bx,-_xlpm.Ax))*SUM(_xlpm.Xx,-_xlpm.Ax)+_xlpm.Cx,
_xlpm.Ay,_xlfn.XLOOKUP(TRUE,(AC$4:AC28&lt;&gt;""),$N$4:$N28,_xlpm.Fundo,,-1),
_xlpm.By,_xlfn.XLOOKUP(TRUE,(AC30:AC$47&lt;&gt;""),$N30:$N$47,_xlpm.Fundo,,1),
_xlpm.Cy,_xlfn.XLOOKUP(TRUE,(AC$4:AC28&lt;&gt;""),AC$4:AC28,_xlpm.Fundo,,-1),
_xlpm.Dy,_xlfn.XLOOKUP(TRUE,(AC30:AC$47&lt;&gt;""),AC30:AC$47,_xlpm.Fundo,,1),
_xlpm.Xy,$N29, _xlpm.Yy,PRODUCT(SUM(_xlpm.Dy,-_xlpm.Cy),1/SUM(_xlpm.By,-_xlpm.Ay))*SUM(_xlpm.Xy,-_xlpm.Ay)+_xlpm.Cy,
_xlfn.IFS(IFERROR(ISODD(_xlpm.Borda),FALSE),_xlpm.Yy,
       IFERROR(ISEVEN(_xlpm.Borda),     FALSE),_xlpm.Yx,
      TRUE,"")))</f>
        <v>-9</v>
      </c>
      <c r="AD77" s="120" cm="1">
        <f t="array" ref="AD77">IF(AD29&lt;&gt;"",AD29,
_xlfn.LET(_xlpm.Borda,
_xlfn.IFS(
AND(COUNT(_xlfn._xlws.FILTER($F$3:$F$15,$F$3:$F$15=AD$51))&gt;=2,
    _xlfn.MAXIFS($G$3:$G$15,$F$3:$F$15,AD$51)&gt;=$N77, _xlfn.MINIFS($G$3:$G$15,$F$3:$F$15,AD$51)&lt;=$N77),1,
AND(COUNT(_xlfn._xlws.FILTER($G$3:$G$15,$G$3:$G$15=$N77))&gt;=2,
    _xlfn.MAXIFS($F$3:$F$15,$G$3:$G$15,$N77)&gt;=AD$51, _xlfn.MINIFS($F$3:$F$15,$G$3:$G$15,$N77)&lt;=AD$51),2,
OR(COUNT(_xlfn._xlws.FILTER($F$16:$F$23,($F$16:$F$23=AD$51)*($G$16:$G$23=$N77)))=1,
        ISODD(COUNT(_xlfn._xlws.SORT(_xlfn._xlws.FILTER($G$16:$G$23,($F$16:$F$23=AD$51)*($G$16:$G$23&lt;=$N77)))))),3,
OR(COUNT(_xlfn._xlws.FILTER($F$16:$F$23,($F$16:$F$23=AD$51)*($G$16:$G$23=$N77)))=1,
        ISODD(COUNT(_xlfn._xlws.SORT(_xlfn._xlws.FILTER($F$16:$F$23,($G$16:$G$23=$N77)*($F$16:$F$23&lt;=AD$51)))))),4),
_xlpm.Fundo,$L$8,
_xlpm.Ax,_xlfn.XLOOKUP(TRUE,($O29:AC29&lt;&gt;""),$O$3:AC$3,_xlpm.Fundo,,-1),
_xlpm.Bx,_xlfn.XLOOKUP(TRUE,(AE29:$AZ29&lt;&gt;""),AE$3:$AZ$3,_xlpm.Fundo,,1),
_xlpm.Cx,_xlfn.XLOOKUP(TRUE,($O29:AC29&lt;&gt;""),$O29:AC29,_xlpm.Fundo,,-1),
_xlpm.Dx,_xlfn.XLOOKUP(TRUE,(AE29:$AZ29&lt;&gt;""),AE29:$AZ29,_xlpm.Fundo,,1),
_xlpm.Xx,AD$3, _xlpm.Yx,PRODUCT(SUM(_xlpm.Dx,-_xlpm.Cx),1/SUM(_xlpm.Bx,-_xlpm.Ax))*SUM(_xlpm.Xx,-_xlpm.Ax)+_xlpm.Cx,
_xlpm.Ay,_xlfn.XLOOKUP(TRUE,(AD$4:AD28&lt;&gt;""),$N$4:$N28,_xlpm.Fundo,,-1),
_xlpm.By,_xlfn.XLOOKUP(TRUE,(AD30:AD$47&lt;&gt;""),$N30:$N$47,_xlpm.Fundo,,1),
_xlpm.Cy,_xlfn.XLOOKUP(TRUE,(AD$4:AD28&lt;&gt;""),AD$4:AD28,_xlpm.Fundo,,-1),
_xlpm.Dy,_xlfn.XLOOKUP(TRUE,(AD30:AD$47&lt;&gt;""),AD30:AD$47,_xlpm.Fundo,,1),
_xlpm.Xy,$N29, _xlpm.Yy,PRODUCT(SUM(_xlpm.Dy,-_xlpm.Cy),1/SUM(_xlpm.By,-_xlpm.Ay))*SUM(_xlpm.Xy,-_xlpm.Ay)+_xlpm.Cy,
_xlfn.IFS(IFERROR(ISODD(_xlpm.Borda),FALSE),_xlpm.Yy,
       IFERROR(ISEVEN(_xlpm.Borda),     FALSE),_xlpm.Yx,
      TRUE,"")))</f>
        <v>0</v>
      </c>
      <c r="AE77" s="120" t="str" cm="1">
        <f t="array" ref="AE77">IF(AE29&lt;&gt;"",AE29,
_xlfn.LET(_xlpm.Borda,
_xlfn.IFS(
AND(COUNT(_xlfn._xlws.FILTER($F$3:$F$15,$F$3:$F$15=AE$51))&gt;=2,
    _xlfn.MAXIFS($G$3:$G$15,$F$3:$F$15,AE$51)&gt;=$N77, _xlfn.MINIFS($G$3:$G$15,$F$3:$F$15,AE$51)&lt;=$N77),1,
AND(COUNT(_xlfn._xlws.FILTER($G$3:$G$15,$G$3:$G$15=$N77))&gt;=2,
    _xlfn.MAXIFS($F$3:$F$15,$G$3:$G$15,$N77)&gt;=AE$51, _xlfn.MINIFS($F$3:$F$15,$G$3:$G$15,$N77)&lt;=AE$51),2,
OR(COUNT(_xlfn._xlws.FILTER($F$16:$F$23,($F$16:$F$23=AE$51)*($G$16:$G$23=$N77)))=1,
        ISODD(COUNT(_xlfn._xlws.SORT(_xlfn._xlws.FILTER($G$16:$G$23,($F$16:$F$23=AE$51)*($G$16:$G$23&lt;=$N77)))))),3,
OR(COUNT(_xlfn._xlws.FILTER($F$16:$F$23,($F$16:$F$23=AE$51)*($G$16:$G$23=$N77)))=1,
        ISODD(COUNT(_xlfn._xlws.SORT(_xlfn._xlws.FILTER($F$16:$F$23,($G$16:$G$23=$N77)*($F$16:$F$23&lt;=AE$51)))))),4),
_xlpm.Fundo,$L$8,
_xlpm.Ax,_xlfn.XLOOKUP(TRUE,($O29:AD29&lt;&gt;""),$O$3:AD$3,_xlpm.Fundo,,-1),
_xlpm.Bx,_xlfn.XLOOKUP(TRUE,(AF29:$AZ29&lt;&gt;""),AF$3:$AZ$3,_xlpm.Fundo,,1),
_xlpm.Cx,_xlfn.XLOOKUP(TRUE,($O29:AD29&lt;&gt;""),$O29:AD29,_xlpm.Fundo,,-1),
_xlpm.Dx,_xlfn.XLOOKUP(TRUE,(AF29:$AZ29&lt;&gt;""),AF29:$AZ29,_xlpm.Fundo,,1),
_xlpm.Xx,AE$3, _xlpm.Yx,PRODUCT(SUM(_xlpm.Dx,-_xlpm.Cx),1/SUM(_xlpm.Bx,-_xlpm.Ax))*SUM(_xlpm.Xx,-_xlpm.Ax)+_xlpm.Cx,
_xlpm.Ay,_xlfn.XLOOKUP(TRUE,(AE$4:AE28&lt;&gt;""),$N$4:$N28,_xlpm.Fundo,,-1),
_xlpm.By,_xlfn.XLOOKUP(TRUE,(AE30:AE$47&lt;&gt;""),$N30:$N$47,_xlpm.Fundo,,1),
_xlpm.Cy,_xlfn.XLOOKUP(TRUE,(AE$4:AE28&lt;&gt;""),AE$4:AE28,_xlpm.Fundo,,-1),
_xlpm.Dy,_xlfn.XLOOKUP(TRUE,(AE30:AE$47&lt;&gt;""),AE30:AE$47,_xlpm.Fundo,,1),
_xlpm.Xy,$N29, _xlpm.Yy,PRODUCT(SUM(_xlpm.Dy,-_xlpm.Cy),1/SUM(_xlpm.By,-_xlpm.Ay))*SUM(_xlpm.Xy,-_xlpm.Ay)+_xlpm.Cy,
_xlfn.IFS(IFERROR(ISODD(_xlpm.Borda),FALSE),_xlpm.Yy,
       IFERROR(ISEVEN(_xlpm.Borda),     FALSE),_xlpm.Yx,
      TRUE,"")))</f>
        <v/>
      </c>
      <c r="AF77" s="120" t="str" cm="1">
        <f t="array" ref="AF77">IF(AF29&lt;&gt;"",AF29,
_xlfn.LET(_xlpm.Borda,
_xlfn.IFS(
AND(COUNT(_xlfn._xlws.FILTER($F$3:$F$15,$F$3:$F$15=AF$51))&gt;=2,
    _xlfn.MAXIFS($G$3:$G$15,$F$3:$F$15,AF$51)&gt;=$N77, _xlfn.MINIFS($G$3:$G$15,$F$3:$F$15,AF$51)&lt;=$N77),1,
AND(COUNT(_xlfn._xlws.FILTER($G$3:$G$15,$G$3:$G$15=$N77))&gt;=2,
    _xlfn.MAXIFS($F$3:$F$15,$G$3:$G$15,$N77)&gt;=AF$51, _xlfn.MINIFS($F$3:$F$15,$G$3:$G$15,$N77)&lt;=AF$51),2,
OR(COUNT(_xlfn._xlws.FILTER($F$16:$F$23,($F$16:$F$23=AF$51)*($G$16:$G$23=$N77)))=1,
        ISODD(COUNT(_xlfn._xlws.SORT(_xlfn._xlws.FILTER($G$16:$G$23,($F$16:$F$23=AF$51)*($G$16:$G$23&lt;=$N77)))))),3,
OR(COUNT(_xlfn._xlws.FILTER($F$16:$F$23,($F$16:$F$23=AF$51)*($G$16:$G$23=$N77)))=1,
        ISODD(COUNT(_xlfn._xlws.SORT(_xlfn._xlws.FILTER($F$16:$F$23,($G$16:$G$23=$N77)*($F$16:$F$23&lt;=AF$51)))))),4),
_xlpm.Fundo,$L$8,
_xlpm.Ax,_xlfn.XLOOKUP(TRUE,($O29:AE29&lt;&gt;""),$O$3:AE$3,_xlpm.Fundo,,-1),
_xlpm.Bx,_xlfn.XLOOKUP(TRUE,(AG29:$AZ29&lt;&gt;""),AG$3:$AZ$3,_xlpm.Fundo,,1),
_xlpm.Cx,_xlfn.XLOOKUP(TRUE,($O29:AE29&lt;&gt;""),$O29:AE29,_xlpm.Fundo,,-1),
_xlpm.Dx,_xlfn.XLOOKUP(TRUE,(AG29:$AZ29&lt;&gt;""),AG29:$AZ29,_xlpm.Fundo,,1),
_xlpm.Xx,AF$3, _xlpm.Yx,PRODUCT(SUM(_xlpm.Dx,-_xlpm.Cx),1/SUM(_xlpm.Bx,-_xlpm.Ax))*SUM(_xlpm.Xx,-_xlpm.Ax)+_xlpm.Cx,
_xlpm.Ay,_xlfn.XLOOKUP(TRUE,(AF$4:AF28&lt;&gt;""),$N$4:$N28,_xlpm.Fundo,,-1),
_xlpm.By,_xlfn.XLOOKUP(TRUE,(AF30:AF$47&lt;&gt;""),$N30:$N$47,_xlpm.Fundo,,1),
_xlpm.Cy,_xlfn.XLOOKUP(TRUE,(AF$4:AF28&lt;&gt;""),AF$4:AF28,_xlpm.Fundo,,-1),
_xlpm.Dy,_xlfn.XLOOKUP(TRUE,(AF30:AF$47&lt;&gt;""),AF30:AF$47,_xlpm.Fundo,,1),
_xlpm.Xy,$N29, _xlpm.Yy,PRODUCT(SUM(_xlpm.Dy,-_xlpm.Cy),1/SUM(_xlpm.By,-_xlpm.Ay))*SUM(_xlpm.Xy,-_xlpm.Ay)+_xlpm.Cy,
_xlfn.IFS(IFERROR(ISODD(_xlpm.Borda),FALSE),_xlpm.Yy,
       IFERROR(ISEVEN(_xlpm.Borda),     FALSE),_xlpm.Yx,
      TRUE,"")))</f>
        <v/>
      </c>
      <c r="AG77" s="120" t="str" cm="1">
        <f t="array" ref="AG77">IF(AG29&lt;&gt;"",AG29,
_xlfn.LET(_xlpm.Borda,
_xlfn.IFS(
AND(COUNT(_xlfn._xlws.FILTER($F$3:$F$15,$F$3:$F$15=AG$51))&gt;=2,
    _xlfn.MAXIFS($G$3:$G$15,$F$3:$F$15,AG$51)&gt;=$N77, _xlfn.MINIFS($G$3:$G$15,$F$3:$F$15,AG$51)&lt;=$N77),1,
AND(COUNT(_xlfn._xlws.FILTER($G$3:$G$15,$G$3:$G$15=$N77))&gt;=2,
    _xlfn.MAXIFS($F$3:$F$15,$G$3:$G$15,$N77)&gt;=AG$51, _xlfn.MINIFS($F$3:$F$15,$G$3:$G$15,$N77)&lt;=AG$51),2,
OR(COUNT(_xlfn._xlws.FILTER($F$16:$F$23,($F$16:$F$23=AG$51)*($G$16:$G$23=$N77)))=1,
        ISODD(COUNT(_xlfn._xlws.SORT(_xlfn._xlws.FILTER($G$16:$G$23,($F$16:$F$23=AG$51)*($G$16:$G$23&lt;=$N77)))))),3,
OR(COUNT(_xlfn._xlws.FILTER($F$16:$F$23,($F$16:$F$23=AG$51)*($G$16:$G$23=$N77)))=1,
        ISODD(COUNT(_xlfn._xlws.SORT(_xlfn._xlws.FILTER($F$16:$F$23,($G$16:$G$23=$N77)*($F$16:$F$23&lt;=AG$51)))))),4),
_xlpm.Fundo,$L$8,
_xlpm.Ax,_xlfn.XLOOKUP(TRUE,($O29:AF29&lt;&gt;""),$O$3:AF$3,_xlpm.Fundo,,-1),
_xlpm.Bx,_xlfn.XLOOKUP(TRUE,(AH29:$AZ29&lt;&gt;""),AH$3:$AZ$3,_xlpm.Fundo,,1),
_xlpm.Cx,_xlfn.XLOOKUP(TRUE,($O29:AF29&lt;&gt;""),$O29:AF29,_xlpm.Fundo,,-1),
_xlpm.Dx,_xlfn.XLOOKUP(TRUE,(AH29:$AZ29&lt;&gt;""),AH29:$AZ29,_xlpm.Fundo,,1),
_xlpm.Xx,AG$3, _xlpm.Yx,PRODUCT(SUM(_xlpm.Dx,-_xlpm.Cx),1/SUM(_xlpm.Bx,-_xlpm.Ax))*SUM(_xlpm.Xx,-_xlpm.Ax)+_xlpm.Cx,
_xlpm.Ay,_xlfn.XLOOKUP(TRUE,(AG$4:AG28&lt;&gt;""),$N$4:$N28,_xlpm.Fundo,,-1),
_xlpm.By,_xlfn.XLOOKUP(TRUE,(AG30:AG$47&lt;&gt;""),$N30:$N$47,_xlpm.Fundo,,1),
_xlpm.Cy,_xlfn.XLOOKUP(TRUE,(AG$4:AG28&lt;&gt;""),AG$4:AG28,_xlpm.Fundo,,-1),
_xlpm.Dy,_xlfn.XLOOKUP(TRUE,(AG30:AG$47&lt;&gt;""),AG30:AG$47,_xlpm.Fundo,,1),
_xlpm.Xy,$N29, _xlpm.Yy,PRODUCT(SUM(_xlpm.Dy,-_xlpm.Cy),1/SUM(_xlpm.By,-_xlpm.Ay))*SUM(_xlpm.Xy,-_xlpm.Ay)+_xlpm.Cy,
_xlfn.IFS(IFERROR(ISODD(_xlpm.Borda),FALSE),_xlpm.Yy,
       IFERROR(ISEVEN(_xlpm.Borda),     FALSE),_xlpm.Yx,
      TRUE,"")))</f>
        <v/>
      </c>
      <c r="AH77" s="120" cm="1">
        <f t="array" ref="AH77">IF(AH29&lt;&gt;"",AH29,
_xlfn.LET(_xlpm.Borda,
_xlfn.IFS(
AND(COUNT(_xlfn._xlws.FILTER($F$3:$F$15,$F$3:$F$15=AH$51))&gt;=2,
    _xlfn.MAXIFS($G$3:$G$15,$F$3:$F$15,AH$51)&gt;=$N77, _xlfn.MINIFS($G$3:$G$15,$F$3:$F$15,AH$51)&lt;=$N77),1,
AND(COUNT(_xlfn._xlws.FILTER($G$3:$G$15,$G$3:$G$15=$N77))&gt;=2,
    _xlfn.MAXIFS($F$3:$F$15,$G$3:$G$15,$N77)&gt;=AH$51, _xlfn.MINIFS($F$3:$F$15,$G$3:$G$15,$N77)&lt;=AH$51),2,
OR(COUNT(_xlfn._xlws.FILTER($F$16:$F$23,($F$16:$F$23=AH$51)*($G$16:$G$23=$N77)))=1,
        ISODD(COUNT(_xlfn._xlws.SORT(_xlfn._xlws.FILTER($G$16:$G$23,($F$16:$F$23=AH$51)*($G$16:$G$23&lt;=$N77)))))),3,
OR(COUNT(_xlfn._xlws.FILTER($F$16:$F$23,($F$16:$F$23=AH$51)*($G$16:$G$23=$N77)))=1,
        ISODD(COUNT(_xlfn._xlws.SORT(_xlfn._xlws.FILTER($F$16:$F$23,($G$16:$G$23=$N77)*($F$16:$F$23&lt;=AH$51)))))),4),
_xlpm.Fundo,$L$8,
_xlpm.Ax,_xlfn.XLOOKUP(TRUE,($O29:AG29&lt;&gt;""),$O$3:AG$3,_xlpm.Fundo,,-1),
_xlpm.Bx,_xlfn.XLOOKUP(TRUE,(AI29:$AZ29&lt;&gt;""),AI$3:$AZ$3,_xlpm.Fundo,,1),
_xlpm.Cx,_xlfn.XLOOKUP(TRUE,($O29:AG29&lt;&gt;""),$O29:AG29,_xlpm.Fundo,,-1),
_xlpm.Dx,_xlfn.XLOOKUP(TRUE,(AI29:$AZ29&lt;&gt;""),AI29:$AZ29,_xlpm.Fundo,,1),
_xlpm.Xx,AH$3, _xlpm.Yx,PRODUCT(SUM(_xlpm.Dx,-_xlpm.Cx),1/SUM(_xlpm.Bx,-_xlpm.Ax))*SUM(_xlpm.Xx,-_xlpm.Ax)+_xlpm.Cx,
_xlpm.Ay,_xlfn.XLOOKUP(TRUE,(AH$4:AH28&lt;&gt;""),$N$4:$N28,_xlpm.Fundo,,-1),
_xlpm.By,_xlfn.XLOOKUP(TRUE,(AH30:AH$47&lt;&gt;""),$N30:$N$47,_xlpm.Fundo,,1),
_xlpm.Cy,_xlfn.XLOOKUP(TRUE,(AH$4:AH28&lt;&gt;""),AH$4:AH28,_xlpm.Fundo,,-1),
_xlpm.Dy,_xlfn.XLOOKUP(TRUE,(AH30:AH$47&lt;&gt;""),AH30:AH$47,_xlpm.Fundo,,1),
_xlpm.Xy,$N29, _xlpm.Yy,PRODUCT(SUM(_xlpm.Dy,-_xlpm.Cy),1/SUM(_xlpm.By,-_xlpm.Ay))*SUM(_xlpm.Xy,-_xlpm.Ay)+_xlpm.Cy,
_xlfn.IFS(IFERROR(ISODD(_xlpm.Borda),FALSE),_xlpm.Yy,
       IFERROR(ISEVEN(_xlpm.Borda),     FALSE),_xlpm.Yx,
      TRUE,"")))</f>
        <v>0.4</v>
      </c>
      <c r="AI77" s="120" t="str" cm="1">
        <f t="array" ref="AI77">IF(AI29&lt;&gt;"",AI29,
_xlfn.LET(_xlpm.Borda,
_xlfn.IFS(
AND(COUNT(_xlfn._xlws.FILTER($F$3:$F$15,$F$3:$F$15=AI$51))&gt;=2,
    _xlfn.MAXIFS($G$3:$G$15,$F$3:$F$15,AI$51)&gt;=$N77, _xlfn.MINIFS($G$3:$G$15,$F$3:$F$15,AI$51)&lt;=$N77),1,
AND(COUNT(_xlfn._xlws.FILTER($G$3:$G$15,$G$3:$G$15=$N77))&gt;=2,
    _xlfn.MAXIFS($F$3:$F$15,$G$3:$G$15,$N77)&gt;=AI$51, _xlfn.MINIFS($F$3:$F$15,$G$3:$G$15,$N77)&lt;=AI$51),2,
OR(COUNT(_xlfn._xlws.FILTER($F$16:$F$23,($F$16:$F$23=AI$51)*($G$16:$G$23=$N77)))=1,
        ISODD(COUNT(_xlfn._xlws.SORT(_xlfn._xlws.FILTER($G$16:$G$23,($F$16:$F$23=AI$51)*($G$16:$G$23&lt;=$N77)))))),3,
OR(COUNT(_xlfn._xlws.FILTER($F$16:$F$23,($F$16:$F$23=AI$51)*($G$16:$G$23=$N77)))=1,
        ISODD(COUNT(_xlfn._xlws.SORT(_xlfn._xlws.FILTER($F$16:$F$23,($G$16:$G$23=$N77)*($F$16:$F$23&lt;=AI$51)))))),4),
_xlpm.Fundo,$L$8,
_xlpm.Ax,_xlfn.XLOOKUP(TRUE,($O29:AH29&lt;&gt;""),$O$3:AH$3,_xlpm.Fundo,,-1),
_xlpm.Bx,_xlfn.XLOOKUP(TRUE,(AJ29:$AZ29&lt;&gt;""),AJ$3:$AZ$3,_xlpm.Fundo,,1),
_xlpm.Cx,_xlfn.XLOOKUP(TRUE,($O29:AH29&lt;&gt;""),$O29:AH29,_xlpm.Fundo,,-1),
_xlpm.Dx,_xlfn.XLOOKUP(TRUE,(AJ29:$AZ29&lt;&gt;""),AJ29:$AZ29,_xlpm.Fundo,,1),
_xlpm.Xx,AI$3, _xlpm.Yx,PRODUCT(SUM(_xlpm.Dx,-_xlpm.Cx),1/SUM(_xlpm.Bx,-_xlpm.Ax))*SUM(_xlpm.Xx,-_xlpm.Ax)+_xlpm.Cx,
_xlpm.Ay,_xlfn.XLOOKUP(TRUE,(AI$4:AI28&lt;&gt;""),$N$4:$N28,_xlpm.Fundo,,-1),
_xlpm.By,_xlfn.XLOOKUP(TRUE,(AI30:AI$47&lt;&gt;""),$N30:$N$47,_xlpm.Fundo,,1),
_xlpm.Cy,_xlfn.XLOOKUP(TRUE,(AI$4:AI28&lt;&gt;""),AI$4:AI28,_xlpm.Fundo,,-1),
_xlpm.Dy,_xlfn.XLOOKUP(TRUE,(AI30:AI$47&lt;&gt;""),AI30:AI$47,_xlpm.Fundo,,1),
_xlpm.Xy,$N29, _xlpm.Yy,PRODUCT(SUM(_xlpm.Dy,-_xlpm.Cy),1/SUM(_xlpm.By,-_xlpm.Ay))*SUM(_xlpm.Xy,-_xlpm.Ay)+_xlpm.Cy,
_xlfn.IFS(IFERROR(ISODD(_xlpm.Borda),FALSE),_xlpm.Yy,
       IFERROR(ISEVEN(_xlpm.Borda),     FALSE),_xlpm.Yx,
      TRUE,"")))</f>
        <v/>
      </c>
      <c r="AJ77" s="120" cm="1">
        <f t="array" ref="AJ77">IF(AJ29&lt;&gt;"",AJ29,
_xlfn.LET(_xlpm.Borda,
_xlfn.IFS(
AND(COUNT(_xlfn._xlws.FILTER($F$3:$F$15,$F$3:$F$15=AJ$51))&gt;=2,
    _xlfn.MAXIFS($G$3:$G$15,$F$3:$F$15,AJ$51)&gt;=$N77, _xlfn.MINIFS($G$3:$G$15,$F$3:$F$15,AJ$51)&lt;=$N77),1,
AND(COUNT(_xlfn._xlws.FILTER($G$3:$G$15,$G$3:$G$15=$N77))&gt;=2,
    _xlfn.MAXIFS($F$3:$F$15,$G$3:$G$15,$N77)&gt;=AJ$51, _xlfn.MINIFS($F$3:$F$15,$G$3:$G$15,$N77)&lt;=AJ$51),2,
OR(COUNT(_xlfn._xlws.FILTER($F$16:$F$23,($F$16:$F$23=AJ$51)*($G$16:$G$23=$N77)))=1,
        ISODD(COUNT(_xlfn._xlws.SORT(_xlfn._xlws.FILTER($G$16:$G$23,($F$16:$F$23=AJ$51)*($G$16:$G$23&lt;=$N77)))))),3,
OR(COUNT(_xlfn._xlws.FILTER($F$16:$F$23,($F$16:$F$23=AJ$51)*($G$16:$G$23=$N77)))=1,
        ISODD(COUNT(_xlfn._xlws.SORT(_xlfn._xlws.FILTER($F$16:$F$23,($G$16:$G$23=$N77)*($F$16:$F$23&lt;=AJ$51)))))),4),
_xlpm.Fundo,$L$8,
_xlpm.Ax,_xlfn.XLOOKUP(TRUE,($O29:AI29&lt;&gt;""),$O$3:AI$3,_xlpm.Fundo,,-1),
_xlpm.Bx,_xlfn.XLOOKUP(TRUE,(AK29:$AZ29&lt;&gt;""),AK$3:$AZ$3,_xlpm.Fundo,,1),
_xlpm.Cx,_xlfn.XLOOKUP(TRUE,($O29:AI29&lt;&gt;""),$O29:AI29,_xlpm.Fundo,,-1),
_xlpm.Dx,_xlfn.XLOOKUP(TRUE,(AK29:$AZ29&lt;&gt;""),AK29:$AZ29,_xlpm.Fundo,,1),
_xlpm.Xx,AJ$3, _xlpm.Yx,PRODUCT(SUM(_xlpm.Dx,-_xlpm.Cx),1/SUM(_xlpm.Bx,-_xlpm.Ax))*SUM(_xlpm.Xx,-_xlpm.Ax)+_xlpm.Cx,
_xlpm.Ay,_xlfn.XLOOKUP(TRUE,(AJ$4:AJ28&lt;&gt;""),$N$4:$N28,_xlpm.Fundo,,-1),
_xlpm.By,_xlfn.XLOOKUP(TRUE,(AJ30:AJ$47&lt;&gt;""),$N30:$N$47,_xlpm.Fundo,,1),
_xlpm.Cy,_xlfn.XLOOKUP(TRUE,(AJ$4:AJ28&lt;&gt;""),AJ$4:AJ28,_xlpm.Fundo,,-1),
_xlpm.Dy,_xlfn.XLOOKUP(TRUE,(AJ30:AJ$47&lt;&gt;""),AJ30:AJ$47,_xlpm.Fundo,,1),
_xlpm.Xy,$N29, _xlpm.Yy,PRODUCT(SUM(_xlpm.Dy,-_xlpm.Cy),1/SUM(_xlpm.By,-_xlpm.Ay))*SUM(_xlpm.Xy,-_xlpm.Ay)+_xlpm.Cy,
_xlfn.IFS(IFERROR(ISODD(_xlpm.Borda),FALSE),_xlpm.Yy,
       IFERROR(ISEVEN(_xlpm.Borda),     FALSE),_xlpm.Yx,
      TRUE,"")))</f>
        <v>0</v>
      </c>
      <c r="AK77" s="120" t="str" cm="1">
        <f t="array" ref="AK77">IF(AK29&lt;&gt;"",AK29,
_xlfn.LET(_xlpm.Borda,
_xlfn.IFS(
AND(COUNT(_xlfn._xlws.FILTER($F$3:$F$15,$F$3:$F$15=AK$51))&gt;=2,
    _xlfn.MAXIFS($G$3:$G$15,$F$3:$F$15,AK$51)&gt;=$N77, _xlfn.MINIFS($G$3:$G$15,$F$3:$F$15,AK$51)&lt;=$N77),1,
AND(COUNT(_xlfn._xlws.FILTER($G$3:$G$15,$G$3:$G$15=$N77))&gt;=2,
    _xlfn.MAXIFS($F$3:$F$15,$G$3:$G$15,$N77)&gt;=AK$51, _xlfn.MINIFS($F$3:$F$15,$G$3:$G$15,$N77)&lt;=AK$51),2,
OR(COUNT(_xlfn._xlws.FILTER($F$16:$F$23,($F$16:$F$23=AK$51)*($G$16:$G$23=$N77)))=1,
        ISODD(COUNT(_xlfn._xlws.SORT(_xlfn._xlws.FILTER($G$16:$G$23,($F$16:$F$23=AK$51)*($G$16:$G$23&lt;=$N77)))))),3,
OR(COUNT(_xlfn._xlws.FILTER($F$16:$F$23,($F$16:$F$23=AK$51)*($G$16:$G$23=$N77)))=1,
        ISODD(COUNT(_xlfn._xlws.SORT(_xlfn._xlws.FILTER($F$16:$F$23,($G$16:$G$23=$N77)*($F$16:$F$23&lt;=AK$51)))))),4),
_xlpm.Fundo,$L$8,
_xlpm.Ax,_xlfn.XLOOKUP(TRUE,($O29:AJ29&lt;&gt;""),$O$3:AJ$3,_xlpm.Fundo,,-1),
_xlpm.Bx,_xlfn.XLOOKUP(TRUE,(AL29:$AZ29&lt;&gt;""),AL$3:$AZ$3,_xlpm.Fundo,,1),
_xlpm.Cx,_xlfn.XLOOKUP(TRUE,($O29:AJ29&lt;&gt;""),$O29:AJ29,_xlpm.Fundo,,-1),
_xlpm.Dx,_xlfn.XLOOKUP(TRUE,(AL29:$AZ29&lt;&gt;""),AL29:$AZ29,_xlpm.Fundo,,1),
_xlpm.Xx,AK$3, _xlpm.Yx,PRODUCT(SUM(_xlpm.Dx,-_xlpm.Cx),1/SUM(_xlpm.Bx,-_xlpm.Ax))*SUM(_xlpm.Xx,-_xlpm.Ax)+_xlpm.Cx,
_xlpm.Ay,_xlfn.XLOOKUP(TRUE,(AK$4:AK28&lt;&gt;""),$N$4:$N28,_xlpm.Fundo,,-1),
_xlpm.By,_xlfn.XLOOKUP(TRUE,(AK30:AK$47&lt;&gt;""),$N30:$N$47,_xlpm.Fundo,,1),
_xlpm.Cy,_xlfn.XLOOKUP(TRUE,(AK$4:AK28&lt;&gt;""),AK$4:AK28,_xlpm.Fundo,,-1),
_xlpm.Dy,_xlfn.XLOOKUP(TRUE,(AK30:AK$47&lt;&gt;""),AK30:AK$47,_xlpm.Fundo,,1),
_xlpm.Xy,$N29, _xlpm.Yy,PRODUCT(SUM(_xlpm.Dy,-_xlpm.Cy),1/SUM(_xlpm.By,-_xlpm.Ay))*SUM(_xlpm.Xy,-_xlpm.Ay)+_xlpm.Cy,
_xlfn.IFS(IFERROR(ISODD(_xlpm.Borda),FALSE),_xlpm.Yy,
       IFERROR(ISEVEN(_xlpm.Borda),     FALSE),_xlpm.Yx,
      TRUE,"")))</f>
        <v/>
      </c>
      <c r="AL77" s="120" cm="1">
        <f t="array" ref="AL77">IF(AL29&lt;&gt;"",AL29,
_xlfn.LET(_xlpm.Borda,
_xlfn.IFS(
AND(COUNT(_xlfn._xlws.FILTER($F$3:$F$15,$F$3:$F$15=AL$51))&gt;=2,
    _xlfn.MAXIFS($G$3:$G$15,$F$3:$F$15,AL$51)&gt;=$N77, _xlfn.MINIFS($G$3:$G$15,$F$3:$F$15,AL$51)&lt;=$N77),1,
AND(COUNT(_xlfn._xlws.FILTER($G$3:$G$15,$G$3:$G$15=$N77))&gt;=2,
    _xlfn.MAXIFS($F$3:$F$15,$G$3:$G$15,$N77)&gt;=AL$51, _xlfn.MINIFS($F$3:$F$15,$G$3:$G$15,$N77)&lt;=AL$51),2,
OR(COUNT(_xlfn._xlws.FILTER($F$16:$F$23,($F$16:$F$23=AL$51)*($G$16:$G$23=$N77)))=1,
        ISODD(COUNT(_xlfn._xlws.SORT(_xlfn._xlws.FILTER($G$16:$G$23,($F$16:$F$23=AL$51)*($G$16:$G$23&lt;=$N77)))))),3,
OR(COUNT(_xlfn._xlws.FILTER($F$16:$F$23,($F$16:$F$23=AL$51)*($G$16:$G$23=$N77)))=1,
        ISODD(COUNT(_xlfn._xlws.SORT(_xlfn._xlws.FILTER($F$16:$F$23,($G$16:$G$23=$N77)*($F$16:$F$23&lt;=AL$51)))))),4),
_xlpm.Fundo,$L$8,
_xlpm.Ax,_xlfn.XLOOKUP(TRUE,($O29:AK29&lt;&gt;""),$O$3:AK$3,_xlpm.Fundo,,-1),
_xlpm.Bx,_xlfn.XLOOKUP(TRUE,(AM29:$AZ29&lt;&gt;""),AM$3:$AZ$3,_xlpm.Fundo,,1),
_xlpm.Cx,_xlfn.XLOOKUP(TRUE,($O29:AK29&lt;&gt;""),$O29:AK29,_xlpm.Fundo,,-1),
_xlpm.Dx,_xlfn.XLOOKUP(TRUE,(AM29:$AZ29&lt;&gt;""),AM29:$AZ29,_xlpm.Fundo,,1),
_xlpm.Xx,AL$3, _xlpm.Yx,PRODUCT(SUM(_xlpm.Dx,-_xlpm.Cx),1/SUM(_xlpm.Bx,-_xlpm.Ax))*SUM(_xlpm.Xx,-_xlpm.Ax)+_xlpm.Cx,
_xlpm.Ay,_xlfn.XLOOKUP(TRUE,(AL$4:AL28&lt;&gt;""),$N$4:$N28,_xlpm.Fundo,,-1),
_xlpm.By,_xlfn.XLOOKUP(TRUE,(AL30:AL$47&lt;&gt;""),$N30:$N$47,_xlpm.Fundo,,1),
_xlpm.Cy,_xlfn.XLOOKUP(TRUE,(AL$4:AL28&lt;&gt;""),AL$4:AL28,_xlpm.Fundo,,-1),
_xlpm.Dy,_xlfn.XLOOKUP(TRUE,(AL30:AL$47&lt;&gt;""),AL30:AL$47,_xlpm.Fundo,,1),
_xlpm.Xy,$N29, _xlpm.Yy,PRODUCT(SUM(_xlpm.Dy,-_xlpm.Cy),1/SUM(_xlpm.By,-_xlpm.Ay))*SUM(_xlpm.Xy,-_xlpm.Ay)+_xlpm.Cy,
_xlfn.IFS(IFERROR(ISODD(_xlpm.Borda),FALSE),_xlpm.Yy,
       IFERROR(ISEVEN(_xlpm.Borda),     FALSE),_xlpm.Yx,
      TRUE,"")))</f>
        <v>0</v>
      </c>
      <c r="AM77" s="120" cm="1">
        <f t="array" ref="AM77">IF(AM29&lt;&gt;"",AM29,
_xlfn.LET(_xlpm.Borda,
_xlfn.IFS(
AND(COUNT(_xlfn._xlws.FILTER($F$3:$F$15,$F$3:$F$15=AM$51))&gt;=2,
    _xlfn.MAXIFS($G$3:$G$15,$F$3:$F$15,AM$51)&gt;=$N77, _xlfn.MINIFS($G$3:$G$15,$F$3:$F$15,AM$51)&lt;=$N77),1,
AND(COUNT(_xlfn._xlws.FILTER($G$3:$G$15,$G$3:$G$15=$N77))&gt;=2,
    _xlfn.MAXIFS($F$3:$F$15,$G$3:$G$15,$N77)&gt;=AM$51, _xlfn.MINIFS($F$3:$F$15,$G$3:$G$15,$N77)&lt;=AM$51),2,
OR(COUNT(_xlfn._xlws.FILTER($F$16:$F$23,($F$16:$F$23=AM$51)*($G$16:$G$23=$N77)))=1,
        ISODD(COUNT(_xlfn._xlws.SORT(_xlfn._xlws.FILTER($G$16:$G$23,($F$16:$F$23=AM$51)*($G$16:$G$23&lt;=$N77)))))),3,
OR(COUNT(_xlfn._xlws.FILTER($F$16:$F$23,($F$16:$F$23=AM$51)*($G$16:$G$23=$N77)))=1,
        ISODD(COUNT(_xlfn._xlws.SORT(_xlfn._xlws.FILTER($F$16:$F$23,($G$16:$G$23=$N77)*($F$16:$F$23&lt;=AM$51)))))),4),
_xlpm.Fundo,$L$8,
_xlpm.Ax,_xlfn.XLOOKUP(TRUE,($O29:AL29&lt;&gt;""),$O$3:AL$3,_xlpm.Fundo,,-1),
_xlpm.Bx,_xlfn.XLOOKUP(TRUE,(AN29:$AZ29&lt;&gt;""),AN$3:$AZ$3,_xlpm.Fundo,,1),
_xlpm.Cx,_xlfn.XLOOKUP(TRUE,($O29:AL29&lt;&gt;""),$O29:AL29,_xlpm.Fundo,,-1),
_xlpm.Dx,_xlfn.XLOOKUP(TRUE,(AN29:$AZ29&lt;&gt;""),AN29:$AZ29,_xlpm.Fundo,,1),
_xlpm.Xx,AM$3, _xlpm.Yx,PRODUCT(SUM(_xlpm.Dx,-_xlpm.Cx),1/SUM(_xlpm.Bx,-_xlpm.Ax))*SUM(_xlpm.Xx,-_xlpm.Ax)+_xlpm.Cx,
_xlpm.Ay,_xlfn.XLOOKUP(TRUE,(AM$4:AM28&lt;&gt;""),$N$4:$N28,_xlpm.Fundo,,-1),
_xlpm.By,_xlfn.XLOOKUP(TRUE,(AM30:AM$47&lt;&gt;""),$N30:$N$47,_xlpm.Fundo,,1),
_xlpm.Cy,_xlfn.XLOOKUP(TRUE,(AM$4:AM28&lt;&gt;""),AM$4:AM28,_xlpm.Fundo,,-1),
_xlpm.Dy,_xlfn.XLOOKUP(TRUE,(AM30:AM$47&lt;&gt;""),AM30:AM$47,_xlpm.Fundo,,1),
_xlpm.Xy,$N29, _xlpm.Yy,PRODUCT(SUM(_xlpm.Dy,-_xlpm.Cy),1/SUM(_xlpm.By,-_xlpm.Ay))*SUM(_xlpm.Xy,-_xlpm.Ay)+_xlpm.Cy,
_xlfn.IFS(IFERROR(ISODD(_xlpm.Borda),FALSE),_xlpm.Yy,
       IFERROR(ISEVEN(_xlpm.Borda),     FALSE),_xlpm.Yx,
      TRUE,"")))</f>
        <v>-9</v>
      </c>
      <c r="AN77" s="120" t="str" cm="1">
        <f t="array" ref="AN77">IF(AN29&lt;&gt;"",AN29,
_xlfn.LET(_xlpm.Borda,
_xlfn.IFS(
AND(COUNT(_xlfn._xlws.FILTER($F$3:$F$15,$F$3:$F$15=AN$51))&gt;=2,
    _xlfn.MAXIFS($G$3:$G$15,$F$3:$F$15,AN$51)&gt;=$N77, _xlfn.MINIFS($G$3:$G$15,$F$3:$F$15,AN$51)&lt;=$N77),1,
AND(COUNT(_xlfn._xlws.FILTER($G$3:$G$15,$G$3:$G$15=$N77))&gt;=2,
    _xlfn.MAXIFS($F$3:$F$15,$G$3:$G$15,$N77)&gt;=AN$51, _xlfn.MINIFS($F$3:$F$15,$G$3:$G$15,$N77)&lt;=AN$51),2,
OR(COUNT(_xlfn._xlws.FILTER($F$16:$F$23,($F$16:$F$23=AN$51)*($G$16:$G$23=$N77)))=1,
        ISODD(COUNT(_xlfn._xlws.SORT(_xlfn._xlws.FILTER($G$16:$G$23,($F$16:$F$23=AN$51)*($G$16:$G$23&lt;=$N77)))))),3,
OR(COUNT(_xlfn._xlws.FILTER($F$16:$F$23,($F$16:$F$23=AN$51)*($G$16:$G$23=$N77)))=1,
        ISODD(COUNT(_xlfn._xlws.SORT(_xlfn._xlws.FILTER($F$16:$F$23,($G$16:$G$23=$N77)*($F$16:$F$23&lt;=AN$51)))))),4),
_xlpm.Fundo,$L$8,
_xlpm.Ax,_xlfn.XLOOKUP(TRUE,($O29:AM29&lt;&gt;""),$O$3:AM$3,_xlpm.Fundo,,-1),
_xlpm.Bx,_xlfn.XLOOKUP(TRUE,(AO29:$AZ29&lt;&gt;""),AO$3:$AZ$3,_xlpm.Fundo,,1),
_xlpm.Cx,_xlfn.XLOOKUP(TRUE,($O29:AM29&lt;&gt;""),$O29:AM29,_xlpm.Fundo,,-1),
_xlpm.Dx,_xlfn.XLOOKUP(TRUE,(AO29:$AZ29&lt;&gt;""),AO29:$AZ29,_xlpm.Fundo,,1),
_xlpm.Xx,AN$3, _xlpm.Yx,PRODUCT(SUM(_xlpm.Dx,-_xlpm.Cx),1/SUM(_xlpm.Bx,-_xlpm.Ax))*SUM(_xlpm.Xx,-_xlpm.Ax)+_xlpm.Cx,
_xlpm.Ay,_xlfn.XLOOKUP(TRUE,(AN$4:AN28&lt;&gt;""),$N$4:$N28,_xlpm.Fundo,,-1),
_xlpm.By,_xlfn.XLOOKUP(TRUE,(AN30:AN$47&lt;&gt;""),$N30:$N$47,_xlpm.Fundo,,1),
_xlpm.Cy,_xlfn.XLOOKUP(TRUE,(AN$4:AN28&lt;&gt;""),AN$4:AN28,_xlpm.Fundo,,-1),
_xlpm.Dy,_xlfn.XLOOKUP(TRUE,(AN30:AN$47&lt;&gt;""),AN30:AN$47,_xlpm.Fundo,,1),
_xlpm.Xy,$N29, _xlpm.Yy,PRODUCT(SUM(_xlpm.Dy,-_xlpm.Cy),1/SUM(_xlpm.By,-_xlpm.Ay))*SUM(_xlpm.Xy,-_xlpm.Ay)+_xlpm.Cy,
_xlfn.IFS(IFERROR(ISODD(_xlpm.Borda),FALSE),_xlpm.Yy,
       IFERROR(ISEVEN(_xlpm.Borda),     FALSE),_xlpm.Yx,
      TRUE,"")))</f>
        <v/>
      </c>
      <c r="AO77" s="120" t="str" cm="1">
        <f t="array" ref="AO77">IF(AO29&lt;&gt;"",AO29,
_xlfn.LET(_xlpm.Borda,
_xlfn.IFS(
AND(COUNT(_xlfn._xlws.FILTER($F$3:$F$15,$F$3:$F$15=AO$51))&gt;=2,
    _xlfn.MAXIFS($G$3:$G$15,$F$3:$F$15,AO$51)&gt;=$N77, _xlfn.MINIFS($G$3:$G$15,$F$3:$F$15,AO$51)&lt;=$N77),1,
AND(COUNT(_xlfn._xlws.FILTER($G$3:$G$15,$G$3:$G$15=$N77))&gt;=2,
    _xlfn.MAXIFS($F$3:$F$15,$G$3:$G$15,$N77)&gt;=AO$51, _xlfn.MINIFS($F$3:$F$15,$G$3:$G$15,$N77)&lt;=AO$51),2,
OR(COUNT(_xlfn._xlws.FILTER($F$16:$F$23,($F$16:$F$23=AO$51)*($G$16:$G$23=$N77)))=1,
        ISODD(COUNT(_xlfn._xlws.SORT(_xlfn._xlws.FILTER($G$16:$G$23,($F$16:$F$23=AO$51)*($G$16:$G$23&lt;=$N77)))))),3,
OR(COUNT(_xlfn._xlws.FILTER($F$16:$F$23,($F$16:$F$23=AO$51)*($G$16:$G$23=$N77)))=1,
        ISODD(COUNT(_xlfn._xlws.SORT(_xlfn._xlws.FILTER($F$16:$F$23,($G$16:$G$23=$N77)*($F$16:$F$23&lt;=AO$51)))))),4),
_xlpm.Fundo,$L$8,
_xlpm.Ax,_xlfn.XLOOKUP(TRUE,($O29:AN29&lt;&gt;""),$O$3:AN$3,_xlpm.Fundo,,-1),
_xlpm.Bx,_xlfn.XLOOKUP(TRUE,(AP29:$AZ29&lt;&gt;""),AP$3:$AZ$3,_xlpm.Fundo,,1),
_xlpm.Cx,_xlfn.XLOOKUP(TRUE,($O29:AN29&lt;&gt;""),$O29:AN29,_xlpm.Fundo,,-1),
_xlpm.Dx,_xlfn.XLOOKUP(TRUE,(AP29:$AZ29&lt;&gt;""),AP29:$AZ29,_xlpm.Fundo,,1),
_xlpm.Xx,AO$3, _xlpm.Yx,PRODUCT(SUM(_xlpm.Dx,-_xlpm.Cx),1/SUM(_xlpm.Bx,-_xlpm.Ax))*SUM(_xlpm.Xx,-_xlpm.Ax)+_xlpm.Cx,
_xlpm.Ay,_xlfn.XLOOKUP(TRUE,(AO$4:AO28&lt;&gt;""),$N$4:$N28,_xlpm.Fundo,,-1),
_xlpm.By,_xlfn.XLOOKUP(TRUE,(AO30:AO$47&lt;&gt;""),$N30:$N$47,_xlpm.Fundo,,1),
_xlpm.Cy,_xlfn.XLOOKUP(TRUE,(AO$4:AO28&lt;&gt;""),AO$4:AO28,_xlpm.Fundo,,-1),
_xlpm.Dy,_xlfn.XLOOKUP(TRUE,(AO30:AO$47&lt;&gt;""),AO30:AO$47,_xlpm.Fundo,,1),
_xlpm.Xy,$N29, _xlpm.Yy,PRODUCT(SUM(_xlpm.Dy,-_xlpm.Cy),1/SUM(_xlpm.By,-_xlpm.Ay))*SUM(_xlpm.Xy,-_xlpm.Ay)+_xlpm.Cy,
_xlfn.IFS(IFERROR(ISODD(_xlpm.Borda),FALSE),_xlpm.Yy,
       IFERROR(ISEVEN(_xlpm.Borda),     FALSE),_xlpm.Yx,
      TRUE,"")))</f>
        <v/>
      </c>
      <c r="AP77" s="120" cm="1">
        <f t="array" ref="AP77">IF(AP29&lt;&gt;"",AP29,
_xlfn.LET(_xlpm.Borda,
_xlfn.IFS(
AND(COUNT(_xlfn._xlws.FILTER($F$3:$F$15,$F$3:$F$15=AP$51))&gt;=2,
    _xlfn.MAXIFS($G$3:$G$15,$F$3:$F$15,AP$51)&gt;=$N77, _xlfn.MINIFS($G$3:$G$15,$F$3:$F$15,AP$51)&lt;=$N77),1,
AND(COUNT(_xlfn._xlws.FILTER($G$3:$G$15,$G$3:$G$15=$N77))&gt;=2,
    _xlfn.MAXIFS($F$3:$F$15,$G$3:$G$15,$N77)&gt;=AP$51, _xlfn.MINIFS($F$3:$F$15,$G$3:$G$15,$N77)&lt;=AP$51),2,
OR(COUNT(_xlfn._xlws.FILTER($F$16:$F$23,($F$16:$F$23=AP$51)*($G$16:$G$23=$N77)))=1,
        ISODD(COUNT(_xlfn._xlws.SORT(_xlfn._xlws.FILTER($G$16:$G$23,($F$16:$F$23=AP$51)*($G$16:$G$23&lt;=$N77)))))),3,
OR(COUNT(_xlfn._xlws.FILTER($F$16:$F$23,($F$16:$F$23=AP$51)*($G$16:$G$23=$N77)))=1,
        ISODD(COUNT(_xlfn._xlws.SORT(_xlfn._xlws.FILTER($F$16:$F$23,($G$16:$G$23=$N77)*($F$16:$F$23&lt;=AP$51)))))),4),
_xlpm.Fundo,$L$8,
_xlpm.Ax,_xlfn.XLOOKUP(TRUE,($O29:AO29&lt;&gt;""),$O$3:AO$3,_xlpm.Fundo,,-1),
_xlpm.Bx,_xlfn.XLOOKUP(TRUE,(AQ29:$AZ29&lt;&gt;""),AQ$3:$AZ$3,_xlpm.Fundo,,1),
_xlpm.Cx,_xlfn.XLOOKUP(TRUE,($O29:AO29&lt;&gt;""),$O29:AO29,_xlpm.Fundo,,-1),
_xlpm.Dx,_xlfn.XLOOKUP(TRUE,(AQ29:$AZ29&lt;&gt;""),AQ29:$AZ29,_xlpm.Fundo,,1),
_xlpm.Xx,AP$3, _xlpm.Yx,PRODUCT(SUM(_xlpm.Dx,-_xlpm.Cx),1/SUM(_xlpm.Bx,-_xlpm.Ax))*SUM(_xlpm.Xx,-_xlpm.Ax)+_xlpm.Cx,
_xlpm.Ay,_xlfn.XLOOKUP(TRUE,(AP$4:AP28&lt;&gt;""),$N$4:$N28,_xlpm.Fundo,,-1),
_xlpm.By,_xlfn.XLOOKUP(TRUE,(AP30:AP$47&lt;&gt;""),$N30:$N$47,_xlpm.Fundo,,1),
_xlpm.Cy,_xlfn.XLOOKUP(TRUE,(AP$4:AP28&lt;&gt;""),AP$4:AP28,_xlpm.Fundo,,-1),
_xlpm.Dy,_xlfn.XLOOKUP(TRUE,(AP30:AP$47&lt;&gt;""),AP30:AP$47,_xlpm.Fundo,,1),
_xlpm.Xy,$N29, _xlpm.Yy,PRODUCT(SUM(_xlpm.Dy,-_xlpm.Cy),1/SUM(_xlpm.By,-_xlpm.Ay))*SUM(_xlpm.Xy,-_xlpm.Ay)+_xlpm.Cy,
_xlfn.IFS(IFERROR(ISODD(_xlpm.Borda),FALSE),_xlpm.Yy,
       IFERROR(ISEVEN(_xlpm.Borda),     FALSE),_xlpm.Yx,
      TRUE,"")))</f>
        <v>-9</v>
      </c>
      <c r="AQ77" s="120" t="str" cm="1">
        <f t="array" ref="AQ77">IF(AQ29&lt;&gt;"",AQ29,
_xlfn.LET(_xlpm.Borda,
_xlfn.IFS(
AND(COUNT(_xlfn._xlws.FILTER($F$3:$F$15,$F$3:$F$15=AQ$51))&gt;=2,
    _xlfn.MAXIFS($G$3:$G$15,$F$3:$F$15,AQ$51)&gt;=$N77, _xlfn.MINIFS($G$3:$G$15,$F$3:$F$15,AQ$51)&lt;=$N77),1,
AND(COUNT(_xlfn._xlws.FILTER($G$3:$G$15,$G$3:$G$15=$N77))&gt;=2,
    _xlfn.MAXIFS($F$3:$F$15,$G$3:$G$15,$N77)&gt;=AQ$51, _xlfn.MINIFS($F$3:$F$15,$G$3:$G$15,$N77)&lt;=AQ$51),2,
OR(COUNT(_xlfn._xlws.FILTER($F$16:$F$23,($F$16:$F$23=AQ$51)*($G$16:$G$23=$N77)))=1,
        ISODD(COUNT(_xlfn._xlws.SORT(_xlfn._xlws.FILTER($G$16:$G$23,($F$16:$F$23=AQ$51)*($G$16:$G$23&lt;=$N77)))))),3,
OR(COUNT(_xlfn._xlws.FILTER($F$16:$F$23,($F$16:$F$23=AQ$51)*($G$16:$G$23=$N77)))=1,
        ISODD(COUNT(_xlfn._xlws.SORT(_xlfn._xlws.FILTER($F$16:$F$23,($G$16:$G$23=$N77)*($F$16:$F$23&lt;=AQ$51)))))),4),
_xlpm.Fundo,$L$8,
_xlpm.Ax,_xlfn.XLOOKUP(TRUE,($O29:AP29&lt;&gt;""),$O$3:AP$3,_xlpm.Fundo,,-1),
_xlpm.Bx,_xlfn.XLOOKUP(TRUE,(AR29:$AZ29&lt;&gt;""),AR$3:$AZ$3,_xlpm.Fundo,,1),
_xlpm.Cx,_xlfn.XLOOKUP(TRUE,($O29:AP29&lt;&gt;""),$O29:AP29,_xlpm.Fundo,,-1),
_xlpm.Dx,_xlfn.XLOOKUP(TRUE,(AR29:$AZ29&lt;&gt;""),AR29:$AZ29,_xlpm.Fundo,,1),
_xlpm.Xx,AQ$3, _xlpm.Yx,PRODUCT(SUM(_xlpm.Dx,-_xlpm.Cx),1/SUM(_xlpm.Bx,-_xlpm.Ax))*SUM(_xlpm.Xx,-_xlpm.Ax)+_xlpm.Cx,
_xlpm.Ay,_xlfn.XLOOKUP(TRUE,(AQ$4:AQ28&lt;&gt;""),$N$4:$N28,_xlpm.Fundo,,-1),
_xlpm.By,_xlfn.XLOOKUP(TRUE,(AQ30:AQ$47&lt;&gt;""),$N30:$N$47,_xlpm.Fundo,,1),
_xlpm.Cy,_xlfn.XLOOKUP(TRUE,(AQ$4:AQ28&lt;&gt;""),AQ$4:AQ28,_xlpm.Fundo,,-1),
_xlpm.Dy,_xlfn.XLOOKUP(TRUE,(AQ30:AQ$47&lt;&gt;""),AQ30:AQ$47,_xlpm.Fundo,,1),
_xlpm.Xy,$N29, _xlpm.Yy,PRODUCT(SUM(_xlpm.Dy,-_xlpm.Cy),1/SUM(_xlpm.By,-_xlpm.Ay))*SUM(_xlpm.Xy,-_xlpm.Ay)+_xlpm.Cy,
_xlfn.IFS(IFERROR(ISODD(_xlpm.Borda),FALSE),_xlpm.Yy,
       IFERROR(ISEVEN(_xlpm.Borda),     FALSE),_xlpm.Yx,
      TRUE,"")))</f>
        <v/>
      </c>
      <c r="AR77" s="120" cm="1">
        <f t="array" ref="AR77">IF(AR29&lt;&gt;"",AR29,
_xlfn.LET(_xlpm.Borda,
_xlfn.IFS(
AND(COUNT(_xlfn._xlws.FILTER($F$3:$F$15,$F$3:$F$15=AR$51))&gt;=2,
    _xlfn.MAXIFS($G$3:$G$15,$F$3:$F$15,AR$51)&gt;=$N77, _xlfn.MINIFS($G$3:$G$15,$F$3:$F$15,AR$51)&lt;=$N77),1,
AND(COUNT(_xlfn._xlws.FILTER($G$3:$G$15,$G$3:$G$15=$N77))&gt;=2,
    _xlfn.MAXIFS($F$3:$F$15,$G$3:$G$15,$N77)&gt;=AR$51, _xlfn.MINIFS($F$3:$F$15,$G$3:$G$15,$N77)&lt;=AR$51),2,
OR(COUNT(_xlfn._xlws.FILTER($F$16:$F$23,($F$16:$F$23=AR$51)*($G$16:$G$23=$N77)))=1,
        ISODD(COUNT(_xlfn._xlws.SORT(_xlfn._xlws.FILTER($G$16:$G$23,($F$16:$F$23=AR$51)*($G$16:$G$23&lt;=$N77)))))),3,
OR(COUNT(_xlfn._xlws.FILTER($F$16:$F$23,($F$16:$F$23=AR$51)*($G$16:$G$23=$N77)))=1,
        ISODD(COUNT(_xlfn._xlws.SORT(_xlfn._xlws.FILTER($F$16:$F$23,($G$16:$G$23=$N77)*($F$16:$F$23&lt;=AR$51)))))),4),
_xlpm.Fundo,$L$8,
_xlpm.Ax,_xlfn.XLOOKUP(TRUE,($O29:AQ29&lt;&gt;""),$O$3:AQ$3,_xlpm.Fundo,,-1),
_xlpm.Bx,_xlfn.XLOOKUP(TRUE,(AS29:$AZ29&lt;&gt;""),AS$3:$AZ$3,_xlpm.Fundo,,1),
_xlpm.Cx,_xlfn.XLOOKUP(TRUE,($O29:AQ29&lt;&gt;""),$O29:AQ29,_xlpm.Fundo,,-1),
_xlpm.Dx,_xlfn.XLOOKUP(TRUE,(AS29:$AZ29&lt;&gt;""),AS29:$AZ29,_xlpm.Fundo,,1),
_xlpm.Xx,AR$3, _xlpm.Yx,PRODUCT(SUM(_xlpm.Dx,-_xlpm.Cx),1/SUM(_xlpm.Bx,-_xlpm.Ax))*SUM(_xlpm.Xx,-_xlpm.Ax)+_xlpm.Cx,
_xlpm.Ay,_xlfn.XLOOKUP(TRUE,(AR$4:AR28&lt;&gt;""),$N$4:$N28,_xlpm.Fundo,,-1),
_xlpm.By,_xlfn.XLOOKUP(TRUE,(AR30:AR$47&lt;&gt;""),$N30:$N$47,_xlpm.Fundo,,1),
_xlpm.Cy,_xlfn.XLOOKUP(TRUE,(AR$4:AR28&lt;&gt;""),AR$4:AR28,_xlpm.Fundo,,-1),
_xlpm.Dy,_xlfn.XLOOKUP(TRUE,(AR30:AR$47&lt;&gt;""),AR30:AR$47,_xlpm.Fundo,,1),
_xlpm.Xy,$N29, _xlpm.Yy,PRODUCT(SUM(_xlpm.Dy,-_xlpm.Cy),1/SUM(_xlpm.By,-_xlpm.Ay))*SUM(_xlpm.Xy,-_xlpm.Ay)+_xlpm.Cy,
_xlfn.IFS(IFERROR(ISODD(_xlpm.Borda),FALSE),_xlpm.Yy,
       IFERROR(ISEVEN(_xlpm.Borda),     FALSE),_xlpm.Yx,
      TRUE,"")))</f>
        <v>-9</v>
      </c>
      <c r="AS77" s="120" cm="1">
        <f t="array" ref="AS77">IF(AS29&lt;&gt;"",AS29,
_xlfn.LET(_xlpm.Borda,
_xlfn.IFS(
AND(COUNT(_xlfn._xlws.FILTER($F$3:$F$15,$F$3:$F$15=AS$51))&gt;=2,
    _xlfn.MAXIFS($G$3:$G$15,$F$3:$F$15,AS$51)&gt;=$N77, _xlfn.MINIFS($G$3:$G$15,$F$3:$F$15,AS$51)&lt;=$N77),1,
AND(COUNT(_xlfn._xlws.FILTER($G$3:$G$15,$G$3:$G$15=$N77))&gt;=2,
    _xlfn.MAXIFS($F$3:$F$15,$G$3:$G$15,$N77)&gt;=AS$51, _xlfn.MINIFS($F$3:$F$15,$G$3:$G$15,$N77)&lt;=AS$51),2,
OR(COUNT(_xlfn._xlws.FILTER($F$16:$F$23,($F$16:$F$23=AS$51)*($G$16:$G$23=$N77)))=1,
        ISODD(COUNT(_xlfn._xlws.SORT(_xlfn._xlws.FILTER($G$16:$G$23,($F$16:$F$23=AS$51)*($G$16:$G$23&lt;=$N77)))))),3,
OR(COUNT(_xlfn._xlws.FILTER($F$16:$F$23,($F$16:$F$23=AS$51)*($G$16:$G$23=$N77)))=1,
        ISODD(COUNT(_xlfn._xlws.SORT(_xlfn._xlws.FILTER($F$16:$F$23,($G$16:$G$23=$N77)*($F$16:$F$23&lt;=AS$51)))))),4),
_xlpm.Fundo,$L$8,
_xlpm.Ax,_xlfn.XLOOKUP(TRUE,($O29:AR29&lt;&gt;""),$O$3:AR$3,_xlpm.Fundo,,-1),
_xlpm.Bx,_xlfn.XLOOKUP(TRUE,(AT29:$AZ29&lt;&gt;""),AT$3:$AZ$3,_xlpm.Fundo,,1),
_xlpm.Cx,_xlfn.XLOOKUP(TRUE,($O29:AR29&lt;&gt;""),$O29:AR29,_xlpm.Fundo,,-1),
_xlpm.Dx,_xlfn.XLOOKUP(TRUE,(AT29:$AZ29&lt;&gt;""),AT29:$AZ29,_xlpm.Fundo,,1),
_xlpm.Xx,AS$3, _xlpm.Yx,PRODUCT(SUM(_xlpm.Dx,-_xlpm.Cx),1/SUM(_xlpm.Bx,-_xlpm.Ax))*SUM(_xlpm.Xx,-_xlpm.Ax)+_xlpm.Cx,
_xlpm.Ay,_xlfn.XLOOKUP(TRUE,(AS$4:AS28&lt;&gt;""),$N$4:$N28,_xlpm.Fundo,,-1),
_xlpm.By,_xlfn.XLOOKUP(TRUE,(AS30:AS$47&lt;&gt;""),$N30:$N$47,_xlpm.Fundo,,1),
_xlpm.Cy,_xlfn.XLOOKUP(TRUE,(AS$4:AS28&lt;&gt;""),AS$4:AS28,_xlpm.Fundo,,-1),
_xlpm.Dy,_xlfn.XLOOKUP(TRUE,(AS30:AS$47&lt;&gt;""),AS30:AS$47,_xlpm.Fundo,,1),
_xlpm.Xy,$N29, _xlpm.Yy,PRODUCT(SUM(_xlpm.Dy,-_xlpm.Cy),1/SUM(_xlpm.By,-_xlpm.Ay))*SUM(_xlpm.Xy,-_xlpm.Ay)+_xlpm.Cy,
_xlfn.IFS(IFERROR(ISODD(_xlpm.Borda),FALSE),_xlpm.Yy,
       IFERROR(ISEVEN(_xlpm.Borda),     FALSE),_xlpm.Yx,
      TRUE,"")))</f>
        <v>-9</v>
      </c>
      <c r="AT77" s="120" cm="1">
        <f t="array" ref="AT77">IF(AT29&lt;&gt;"",AT29,
_xlfn.LET(_xlpm.Borda,
_xlfn.IFS(
AND(COUNT(_xlfn._xlws.FILTER($F$3:$F$15,$F$3:$F$15=AT$51))&gt;=2,
    _xlfn.MAXIFS($G$3:$G$15,$F$3:$F$15,AT$51)&gt;=$N77, _xlfn.MINIFS($G$3:$G$15,$F$3:$F$15,AT$51)&lt;=$N77),1,
AND(COUNT(_xlfn._xlws.FILTER($G$3:$G$15,$G$3:$G$15=$N77))&gt;=2,
    _xlfn.MAXIFS($F$3:$F$15,$G$3:$G$15,$N77)&gt;=AT$51, _xlfn.MINIFS($F$3:$F$15,$G$3:$G$15,$N77)&lt;=AT$51),2,
OR(COUNT(_xlfn._xlws.FILTER($F$16:$F$23,($F$16:$F$23=AT$51)*($G$16:$G$23=$N77)))=1,
        ISODD(COUNT(_xlfn._xlws.SORT(_xlfn._xlws.FILTER($G$16:$G$23,($F$16:$F$23=AT$51)*($G$16:$G$23&lt;=$N77)))))),3,
OR(COUNT(_xlfn._xlws.FILTER($F$16:$F$23,($F$16:$F$23=AT$51)*($G$16:$G$23=$N77)))=1,
        ISODD(COUNT(_xlfn._xlws.SORT(_xlfn._xlws.FILTER($F$16:$F$23,($G$16:$G$23=$N77)*($F$16:$F$23&lt;=AT$51)))))),4),
_xlpm.Fundo,$L$8,
_xlpm.Ax,_xlfn.XLOOKUP(TRUE,($O29:AS29&lt;&gt;""),$O$3:AS$3,_xlpm.Fundo,,-1),
_xlpm.Bx,_xlfn.XLOOKUP(TRUE,(AZ29:$AZ29&lt;&gt;""),AZ$3:$AZ$3,_xlpm.Fundo,,1),
_xlpm.Cx,_xlfn.XLOOKUP(TRUE,($O29:AS29&lt;&gt;""),$O29:AS29,_xlpm.Fundo,,-1),
_xlpm.Dx,_xlfn.XLOOKUP(TRUE,(AZ29:$AZ29&lt;&gt;""),AZ29:$AZ29,_xlpm.Fundo,,1),
_xlpm.Xx,AT$3, _xlpm.Yx,PRODUCT(SUM(_xlpm.Dx,-_xlpm.Cx),1/SUM(_xlpm.Bx,-_xlpm.Ax))*SUM(_xlpm.Xx,-_xlpm.Ax)+_xlpm.Cx,
_xlpm.Ay,_xlfn.XLOOKUP(TRUE,(AT$4:AT28&lt;&gt;""),$N$4:$N28,_xlpm.Fundo,,-1),
_xlpm.By,_xlfn.XLOOKUP(TRUE,(AT30:AT$47&lt;&gt;""),$N30:$N$47,_xlpm.Fundo,,1),
_xlpm.Cy,_xlfn.XLOOKUP(TRUE,(AT$4:AT28&lt;&gt;""),AT$4:AT28,_xlpm.Fundo,,-1),
_xlpm.Dy,_xlfn.XLOOKUP(TRUE,(AT30:AT$47&lt;&gt;""),AT30:AT$47,_xlpm.Fundo,,1),
_xlpm.Xy,$N29, _xlpm.Yy,PRODUCT(SUM(_xlpm.Dy,-_xlpm.Cy),1/SUM(_xlpm.By,-_xlpm.Ay))*SUM(_xlpm.Xy,-_xlpm.Ay)+_xlpm.Cy,
_xlfn.IFS(IFERROR(ISODD(_xlpm.Borda),FALSE),_xlpm.Yy,
       IFERROR(ISEVEN(_xlpm.Borda),     FALSE),_xlpm.Yx,
      TRUE,"")))</f>
        <v>-9</v>
      </c>
      <c r="AU77" s="120" cm="1">
        <f t="array" ref="AU77">IF(AU29&lt;&gt;"",AU29,
_xlfn.LET(_xlpm.Borda,
_xlfn.IFS(
AND(COUNT(_xlfn._xlws.FILTER($F$3:$F$15,$F$3:$F$15=AU$51))&gt;=2,
    _xlfn.MAXIFS($G$3:$G$15,$F$3:$F$15,AU$51)&gt;=$N77, _xlfn.MINIFS($G$3:$G$15,$F$3:$F$15,AU$51)&lt;=$N77),1,
AND(COUNT(_xlfn._xlws.FILTER($G$3:$G$15,$G$3:$G$15=$N77))&gt;=2,
    _xlfn.MAXIFS($F$3:$F$15,$G$3:$G$15,$N77)&gt;=AU$51, _xlfn.MINIFS($F$3:$F$15,$G$3:$G$15,$N77)&lt;=AU$51),2,
OR(COUNT(_xlfn._xlws.FILTER($F$16:$F$23,($F$16:$F$23=AU$51)*($G$16:$G$23=$N77)))=1,
        ISODD(COUNT(_xlfn._xlws.SORT(_xlfn._xlws.FILTER($G$16:$G$23,($F$16:$F$23=AU$51)*($G$16:$G$23&lt;=$N77)))))),3,
OR(COUNT(_xlfn._xlws.FILTER($F$16:$F$23,($F$16:$F$23=AU$51)*($G$16:$G$23=$N77)))=1,
        ISODD(COUNT(_xlfn._xlws.SORT(_xlfn._xlws.FILTER($F$16:$F$23,($G$16:$G$23=$N77)*($F$16:$F$23&lt;=AU$51)))))),4),
_xlpm.Fundo,$L$8,
_xlpm.Ax,_xlfn.XLOOKUP(TRUE,($O29:AT29&lt;&gt;""),$O$3:AT$3,_xlpm.Fundo,,-1),
_xlpm.Bx,_xlfn.XLOOKUP(TRUE,($AZ29:BA29&lt;&gt;""),$AZ$3:BA$3,_xlpm.Fundo,,1),
_xlpm.Cx,_xlfn.XLOOKUP(TRUE,($O29:AT29&lt;&gt;""),$O29:AT29,_xlpm.Fundo,,-1),
_xlpm.Dx,_xlfn.XLOOKUP(TRUE,($AZ29:BA29&lt;&gt;""),$AZ29:BA29,_xlpm.Fundo,,1),
_xlpm.Xx,AU$3, _xlpm.Yx,PRODUCT(SUM(_xlpm.Dx,-_xlpm.Cx),1/SUM(_xlpm.Bx,-_xlpm.Ax))*SUM(_xlpm.Xx,-_xlpm.Ax)+_xlpm.Cx,
_xlpm.Ay,_xlfn.XLOOKUP(TRUE,(AU$4:AU28&lt;&gt;""),$N$4:$N28,_xlpm.Fundo,,-1),
_xlpm.By,_xlfn.XLOOKUP(TRUE,(AU30:AU$47&lt;&gt;""),$N30:$N$47,_xlpm.Fundo,,1),
_xlpm.Cy,_xlfn.XLOOKUP(TRUE,(AU$4:AU28&lt;&gt;""),AU$4:AU28,_xlpm.Fundo,,-1),
_xlpm.Dy,_xlfn.XLOOKUP(TRUE,(AU30:AU$47&lt;&gt;""),AU30:AU$47,_xlpm.Fundo,,1),
_xlpm.Xy,$N29, _xlpm.Yy,PRODUCT(SUM(_xlpm.Dy,-_xlpm.Cy),1/SUM(_xlpm.By,-_xlpm.Ay))*SUM(_xlpm.Xy,-_xlpm.Ay)+_xlpm.Cy,
_xlfn.IFS(IFERROR(ISODD(_xlpm.Borda),FALSE),_xlpm.Yy,
       IFERROR(ISEVEN(_xlpm.Borda),     FALSE),_xlpm.Yx,
      TRUE,"")))</f>
        <v>0</v>
      </c>
      <c r="AV77" s="120" cm="1">
        <f t="array" ref="AV77">IF(AV29&lt;&gt;"",AV29,
_xlfn.LET(_xlpm.Borda,
_xlfn.IFS(
AND(COUNT(_xlfn._xlws.FILTER($F$3:$F$15,$F$3:$F$15=AV$51))&gt;=2,
    _xlfn.MAXIFS($G$3:$G$15,$F$3:$F$15,AV$51)&gt;=$N77, _xlfn.MINIFS($G$3:$G$15,$F$3:$F$15,AV$51)&lt;=$N77),1,
AND(COUNT(_xlfn._xlws.FILTER($G$3:$G$15,$G$3:$G$15=$N77))&gt;=2,
    _xlfn.MAXIFS($F$3:$F$15,$G$3:$G$15,$N77)&gt;=AV$51, _xlfn.MINIFS($F$3:$F$15,$G$3:$G$15,$N77)&lt;=AV$51),2,
OR(COUNT(_xlfn._xlws.FILTER($F$16:$F$23,($F$16:$F$23=AV$51)*($G$16:$G$23=$N77)))=1,
        ISODD(COUNT(_xlfn._xlws.SORT(_xlfn._xlws.FILTER($G$16:$G$23,($F$16:$F$23=AV$51)*($G$16:$G$23&lt;=$N77)))))),3,
OR(COUNT(_xlfn._xlws.FILTER($F$16:$F$23,($F$16:$F$23=AV$51)*($G$16:$G$23=$N77)))=1,
        ISODD(COUNT(_xlfn._xlws.SORT(_xlfn._xlws.FILTER($F$16:$F$23,($G$16:$G$23=$N77)*($F$16:$F$23&lt;=AV$51)))))),4),
_xlpm.Fundo,$L$8,
_xlpm.Ax,_xlfn.XLOOKUP(TRUE,($O29:AU29&lt;&gt;""),$O$3:AU$3,_xlpm.Fundo,,-1),
_xlpm.Bx,_xlfn.XLOOKUP(TRUE,($AZ29:BB29&lt;&gt;""),$AZ$3:BB$3,_xlpm.Fundo,,1),
_xlpm.Cx,_xlfn.XLOOKUP(TRUE,($O29:AU29&lt;&gt;""),$O29:AU29,_xlpm.Fundo,,-1),
_xlpm.Dx,_xlfn.XLOOKUP(TRUE,($AZ29:BB29&lt;&gt;""),$AZ29:BB29,_xlpm.Fundo,,1),
_xlpm.Xx,AV$3, _xlpm.Yx,PRODUCT(SUM(_xlpm.Dx,-_xlpm.Cx),1/SUM(_xlpm.Bx,-_xlpm.Ax))*SUM(_xlpm.Xx,-_xlpm.Ax)+_xlpm.Cx,
_xlpm.Ay,_xlfn.XLOOKUP(TRUE,(AV$4:AV28&lt;&gt;""),$N$4:$N28,_xlpm.Fundo,,-1),
_xlpm.By,_xlfn.XLOOKUP(TRUE,(AV30:AV$47&lt;&gt;""),$N30:$N$47,_xlpm.Fundo,,1),
_xlpm.Cy,_xlfn.XLOOKUP(TRUE,(AV$4:AV28&lt;&gt;""),AV$4:AV28,_xlpm.Fundo,,-1),
_xlpm.Dy,_xlfn.XLOOKUP(TRUE,(AV30:AV$47&lt;&gt;""),AV30:AV$47,_xlpm.Fundo,,1),
_xlpm.Xy,$N29, _xlpm.Yy,PRODUCT(SUM(_xlpm.Dy,-_xlpm.Cy),1/SUM(_xlpm.By,-_xlpm.Ay))*SUM(_xlpm.Xy,-_xlpm.Ay)+_xlpm.Cy,
_xlfn.IFS(IFERROR(ISODD(_xlpm.Borda),FALSE),_xlpm.Yy,
       IFERROR(ISEVEN(_xlpm.Borda),     FALSE),_xlpm.Yx,
      TRUE,"")))</f>
        <v>-9</v>
      </c>
      <c r="AW77" s="120" cm="1">
        <f t="array" ref="AW77">IF(AW29&lt;&gt;"",AW29,
_xlfn.LET(_xlpm.Borda,
_xlfn.IFS(
AND(COUNT(_xlfn._xlws.FILTER($F$3:$F$15,$F$3:$F$15=AW$51))&gt;=2,
    _xlfn.MAXIFS($G$3:$G$15,$F$3:$F$15,AW$51)&gt;=$N77, _xlfn.MINIFS($G$3:$G$15,$F$3:$F$15,AW$51)&lt;=$N77),1,
AND(COUNT(_xlfn._xlws.FILTER($G$3:$G$15,$G$3:$G$15=$N77))&gt;=2,
    _xlfn.MAXIFS($F$3:$F$15,$G$3:$G$15,$N77)&gt;=AW$51, _xlfn.MINIFS($F$3:$F$15,$G$3:$G$15,$N77)&lt;=AW$51),2,
OR(COUNT(_xlfn._xlws.FILTER($F$16:$F$23,($F$16:$F$23=AW$51)*($G$16:$G$23=$N77)))=1,
        ISODD(COUNT(_xlfn._xlws.SORT(_xlfn._xlws.FILTER($G$16:$G$23,($F$16:$F$23=AW$51)*($G$16:$G$23&lt;=$N77)))))),3,
OR(COUNT(_xlfn._xlws.FILTER($F$16:$F$23,($F$16:$F$23=AW$51)*($G$16:$G$23=$N77)))=1,
        ISODD(COUNT(_xlfn._xlws.SORT(_xlfn._xlws.FILTER($F$16:$F$23,($G$16:$G$23=$N77)*($F$16:$F$23&lt;=AW$51)))))),4),
_xlpm.Fundo,$L$8,
_xlpm.Ax,_xlfn.XLOOKUP(TRUE,($O29:AV29&lt;&gt;""),$O$3:AV$3,_xlpm.Fundo,,-1),
_xlpm.Bx,_xlfn.XLOOKUP(TRUE,($AZ29:BC29&lt;&gt;""),$AZ$3:BC$3,_xlpm.Fundo,,1),
_xlpm.Cx,_xlfn.XLOOKUP(TRUE,($O29:AV29&lt;&gt;""),$O29:AV29,_xlpm.Fundo,,-1),
_xlpm.Dx,_xlfn.XLOOKUP(TRUE,($AZ29:BC29&lt;&gt;""),$AZ29:BC29,_xlpm.Fundo,,1),
_xlpm.Xx,AW$3, _xlpm.Yx,PRODUCT(SUM(_xlpm.Dx,-_xlpm.Cx),1/SUM(_xlpm.Bx,-_xlpm.Ax))*SUM(_xlpm.Xx,-_xlpm.Ax)+_xlpm.Cx,
_xlpm.Ay,_xlfn.XLOOKUP(TRUE,(AW$4:AW28&lt;&gt;""),$N$4:$N28,_xlpm.Fundo,,-1),
_xlpm.By,_xlfn.XLOOKUP(TRUE,(AW30:AW$47&lt;&gt;""),$N30:$N$47,_xlpm.Fundo,,1),
_xlpm.Cy,_xlfn.XLOOKUP(TRUE,(AW$4:AW28&lt;&gt;""),AW$4:AW28,_xlpm.Fundo,,-1),
_xlpm.Dy,_xlfn.XLOOKUP(TRUE,(AW30:AW$47&lt;&gt;""),AW30:AW$47,_xlpm.Fundo,,1),
_xlpm.Xy,$N29, _xlpm.Yy,PRODUCT(SUM(_xlpm.Dy,-_xlpm.Cy),1/SUM(_xlpm.By,-_xlpm.Ay))*SUM(_xlpm.Xy,-_xlpm.Ay)+_xlpm.Cy,
_xlfn.IFS(IFERROR(ISODD(_xlpm.Borda),FALSE),_xlpm.Yy,
       IFERROR(ISEVEN(_xlpm.Borda),     FALSE),_xlpm.Yx,
      TRUE,"")))</f>
        <v>-9</v>
      </c>
      <c r="AX77" s="98"/>
      <c r="AY77" s="98"/>
      <c r="AZ77" s="77"/>
      <c r="BA77" s="77"/>
      <c r="BB77" s="77"/>
      <c r="BC77" s="77"/>
      <c r="BD77" s="77"/>
      <c r="BE77" s="77"/>
      <c r="BF77" s="77"/>
      <c r="BG77" s="77"/>
      <c r="BH77" s="77"/>
    </row>
    <row r="78" spans="2:60" ht="20.100000000000001" customHeight="1" x14ac:dyDescent="0.3">
      <c r="B78" s="87" t="s">
        <v>541</v>
      </c>
      <c r="C78" s="17">
        <f t="shared" si="1"/>
        <v>42.9754</v>
      </c>
      <c r="D78" s="18">
        <f t="shared" si="1"/>
        <v>115.9509</v>
      </c>
      <c r="E78" s="64">
        <f t="shared" si="1"/>
        <v>-9</v>
      </c>
      <c r="F78" s="17">
        <f t="shared" si="7"/>
        <v>-0.05</v>
      </c>
      <c r="G78" s="18">
        <f t="shared" si="8"/>
        <v>10.9</v>
      </c>
      <c r="H78" s="19">
        <f t="shared" si="9"/>
        <v>-9</v>
      </c>
      <c r="I78" s="8" t="str" cm="1">
        <f t="array" ref="I78">_xlfn.CONCAT(ROUND(F78:H78,2)&amp;", ")</f>
        <v xml:space="preserve">-0.05, 10.9, -9, </v>
      </c>
      <c r="J78" s="8"/>
      <c r="L78"/>
      <c r="N78" s="31">
        <v>6.7</v>
      </c>
      <c r="O78" s="15"/>
      <c r="P78" s="120" cm="1">
        <f t="array" ref="P78">IF(P30&lt;&gt;"",P30,
_xlfn.LET(_xlpm.Borda,
_xlfn.IFS(
AND(COUNT(_xlfn._xlws.FILTER($F$3:$F$15,$F$3:$F$15=P$51))&gt;=2,
    _xlfn.MAXIFS($G$3:$G$15,$F$3:$F$15,P$51)&gt;=$N78, _xlfn.MINIFS($G$3:$G$15,$F$3:$F$15,P$51)&lt;=$N78),1,
AND(COUNT(_xlfn._xlws.FILTER($G$3:$G$15,$G$3:$G$15=$N78))&gt;=2,
    _xlfn.MAXIFS($F$3:$F$15,$G$3:$G$15,$N78)&gt;=P$51, _xlfn.MINIFS($F$3:$F$15,$G$3:$G$15,$N78)&lt;=P$51),2,
OR(COUNT(_xlfn._xlws.FILTER($F$16:$F$23,($F$16:$F$23=P$51)*($G$16:$G$23=$N78)))=1,
        ISODD(COUNT(_xlfn._xlws.SORT(_xlfn._xlws.FILTER($G$16:$G$23,($F$16:$F$23=P$51)*($G$16:$G$23&lt;=$N78)))))),3,
OR(COUNT(_xlfn._xlws.FILTER($F$16:$F$23,($F$16:$F$23=P$51)*($G$16:$G$23=$N78)))=1,
        ISODD(COUNT(_xlfn._xlws.SORT(_xlfn._xlws.FILTER($F$16:$F$23,($G$16:$G$23=$N78)*($F$16:$F$23&lt;=P$51)))))),4),
_xlpm.Fundo,$L$8,
_xlpm.Ax,_xlfn.XLOOKUP(TRUE,($O30:O30&lt;&gt;""),$O$3:O$3,_xlpm.Fundo,,-1),
_xlpm.Bx,_xlfn.XLOOKUP(TRUE,(Q30:$AZ30&lt;&gt;""),Q$3:$AZ$3,_xlpm.Fundo,,1),
_xlpm.Cx,_xlfn.XLOOKUP(TRUE,($O30:O30&lt;&gt;""),$O30:O30,_xlpm.Fundo,,-1),
_xlpm.Dx,_xlfn.XLOOKUP(TRUE,(Q30:$AZ30&lt;&gt;""),Q30:$AZ30,_xlpm.Fundo,,1),
_xlpm.Xx,P$3, _xlpm.Yx,PRODUCT(SUM(_xlpm.Dx,-_xlpm.Cx),1/SUM(_xlpm.Bx,-_xlpm.Ax))*SUM(_xlpm.Xx,-_xlpm.Ax)+_xlpm.Cx,
_xlpm.Ay,_xlfn.XLOOKUP(TRUE,(P$4:P29&lt;&gt;""),$N$4:$N29,_xlpm.Fundo,,-1),
_xlpm.By,_xlfn.XLOOKUP(TRUE,(P31:P$47&lt;&gt;""),$N31:$N$47,_xlpm.Fundo,,1),
_xlpm.Cy,_xlfn.XLOOKUP(TRUE,(P$4:P29&lt;&gt;""),P$4:P29,_xlpm.Fundo,,-1),
_xlpm.Dy,_xlfn.XLOOKUP(TRUE,(P31:P$47&lt;&gt;""),P31:P$47,_xlpm.Fundo,,1),
_xlpm.Xy,$N30, _xlpm.Yy,PRODUCT(SUM(_xlpm.Dy,-_xlpm.Cy),1/SUM(_xlpm.By,-_xlpm.Ay))*SUM(_xlpm.Xy,-_xlpm.Ay)+_xlpm.Cy,
_xlfn.IFS(IFERROR(ISODD(_xlpm.Borda),FALSE),_xlpm.Yy,
       IFERROR(ISEVEN(_xlpm.Borda),     FALSE),_xlpm.Yx,
      TRUE,"")))</f>
        <v>-9</v>
      </c>
      <c r="Q78" s="120" cm="1">
        <f t="array" ref="Q78">IF(Q30&lt;&gt;"",Q30,
_xlfn.LET(_xlpm.Borda,
_xlfn.IFS(
AND(COUNT(_xlfn._xlws.FILTER($F$3:$F$15,$F$3:$F$15=Q$51))&gt;=2,
    _xlfn.MAXIFS($G$3:$G$15,$F$3:$F$15,Q$51)&gt;=$N78, _xlfn.MINIFS($G$3:$G$15,$F$3:$F$15,Q$51)&lt;=$N78),1,
AND(COUNT(_xlfn._xlws.FILTER($G$3:$G$15,$G$3:$G$15=$N78))&gt;=2,
    _xlfn.MAXIFS($F$3:$F$15,$G$3:$G$15,$N78)&gt;=Q$51, _xlfn.MINIFS($F$3:$F$15,$G$3:$G$15,$N78)&lt;=Q$51),2,
OR(COUNT(_xlfn._xlws.FILTER($F$16:$F$23,($F$16:$F$23=Q$51)*($G$16:$G$23=$N78)))=1,
        ISODD(COUNT(_xlfn._xlws.SORT(_xlfn._xlws.FILTER($G$16:$G$23,($F$16:$F$23=Q$51)*($G$16:$G$23&lt;=$N78)))))),3,
OR(COUNT(_xlfn._xlws.FILTER($F$16:$F$23,($F$16:$F$23=Q$51)*($G$16:$G$23=$N78)))=1,
        ISODD(COUNT(_xlfn._xlws.SORT(_xlfn._xlws.FILTER($F$16:$F$23,($G$16:$G$23=$N78)*($F$16:$F$23&lt;=Q$51)))))),4),
_xlpm.Fundo,$L$8,
_xlpm.Ax,_xlfn.XLOOKUP(TRUE,($O30:P30&lt;&gt;""),$O$3:P$3,_xlpm.Fundo,,-1),
_xlpm.Bx,_xlfn.XLOOKUP(TRUE,(R30:$AZ30&lt;&gt;""),R$3:$AZ$3,_xlpm.Fundo,,1),
_xlpm.Cx,_xlfn.XLOOKUP(TRUE,($O30:P30&lt;&gt;""),$O30:P30,_xlpm.Fundo,,-1),
_xlpm.Dx,_xlfn.XLOOKUP(TRUE,(R30:$AZ30&lt;&gt;""),R30:$AZ30,_xlpm.Fundo,,1),
_xlpm.Xx,Q$3, _xlpm.Yx,PRODUCT(SUM(_xlpm.Dx,-_xlpm.Cx),1/SUM(_xlpm.Bx,-_xlpm.Ax))*SUM(_xlpm.Xx,-_xlpm.Ax)+_xlpm.Cx,
_xlpm.Ay,_xlfn.XLOOKUP(TRUE,(Q$4:Q29&lt;&gt;""),$N$4:$N29,_xlpm.Fundo,,-1),
_xlpm.By,_xlfn.XLOOKUP(TRUE,(Q31:Q$47&lt;&gt;""),$N31:$N$47,_xlpm.Fundo,,1),
_xlpm.Cy,_xlfn.XLOOKUP(TRUE,(Q$4:Q29&lt;&gt;""),Q$4:Q29,_xlpm.Fundo,,-1),
_xlpm.Dy,_xlfn.XLOOKUP(TRUE,(Q31:Q$47&lt;&gt;""),Q31:Q$47,_xlpm.Fundo,,1),
_xlpm.Xy,$N30, _xlpm.Yy,PRODUCT(SUM(_xlpm.Dy,-_xlpm.Cy),1/SUM(_xlpm.By,-_xlpm.Ay))*SUM(_xlpm.Xy,-_xlpm.Ay)+_xlpm.Cy,
_xlfn.IFS(IFERROR(ISODD(_xlpm.Borda),FALSE),_xlpm.Yy,
       IFERROR(ISEVEN(_xlpm.Borda),     FALSE),_xlpm.Yx,
      TRUE,"")))</f>
        <v>-9</v>
      </c>
      <c r="R78" s="120" cm="1">
        <f t="array" ref="R78">IF(R30&lt;&gt;"",R30,
_xlfn.LET(_xlpm.Borda,
_xlfn.IFS(
AND(COUNT(_xlfn._xlws.FILTER($F$3:$F$15,$F$3:$F$15=R$51))&gt;=2,
    _xlfn.MAXIFS($G$3:$G$15,$F$3:$F$15,R$51)&gt;=$N78, _xlfn.MINIFS($G$3:$G$15,$F$3:$F$15,R$51)&lt;=$N78),1,
AND(COUNT(_xlfn._xlws.FILTER($G$3:$G$15,$G$3:$G$15=$N78))&gt;=2,
    _xlfn.MAXIFS($F$3:$F$15,$G$3:$G$15,$N78)&gt;=R$51, _xlfn.MINIFS($F$3:$F$15,$G$3:$G$15,$N78)&lt;=R$51),2,
OR(COUNT(_xlfn._xlws.FILTER($F$16:$F$23,($F$16:$F$23=R$51)*($G$16:$G$23=$N78)))=1,
        ISODD(COUNT(_xlfn._xlws.SORT(_xlfn._xlws.FILTER($G$16:$G$23,($F$16:$F$23=R$51)*($G$16:$G$23&lt;=$N78)))))),3,
OR(COUNT(_xlfn._xlws.FILTER($F$16:$F$23,($F$16:$F$23=R$51)*($G$16:$G$23=$N78)))=1,
        ISODD(COUNT(_xlfn._xlws.SORT(_xlfn._xlws.FILTER($F$16:$F$23,($G$16:$G$23=$N78)*($F$16:$F$23&lt;=R$51)))))),4),
_xlpm.Fundo,$L$8,
_xlpm.Ax,_xlfn.XLOOKUP(TRUE,($O30:Q30&lt;&gt;""),$O$3:Q$3,_xlpm.Fundo,,-1),
_xlpm.Bx,_xlfn.XLOOKUP(TRUE,(S30:$AZ30&lt;&gt;""),S$3:$AZ$3,_xlpm.Fundo,,1),
_xlpm.Cx,_xlfn.XLOOKUP(TRUE,($O30:Q30&lt;&gt;""),$O30:Q30,_xlpm.Fundo,,-1),
_xlpm.Dx,_xlfn.XLOOKUP(TRUE,(S30:$AZ30&lt;&gt;""),S30:$AZ30,_xlpm.Fundo,,1),
_xlpm.Xx,R$3, _xlpm.Yx,PRODUCT(SUM(_xlpm.Dx,-_xlpm.Cx),1/SUM(_xlpm.Bx,-_xlpm.Ax))*SUM(_xlpm.Xx,-_xlpm.Ax)+_xlpm.Cx,
_xlpm.Ay,_xlfn.XLOOKUP(TRUE,(R$4:R29&lt;&gt;""),$N$4:$N29,_xlpm.Fundo,,-1),
_xlpm.By,_xlfn.XLOOKUP(TRUE,(R31:R$47&lt;&gt;""),$N31:$N$47,_xlpm.Fundo,,1),
_xlpm.Cy,_xlfn.XLOOKUP(TRUE,(R$4:R29&lt;&gt;""),R$4:R29,_xlpm.Fundo,,-1),
_xlpm.Dy,_xlfn.XLOOKUP(TRUE,(R31:R$47&lt;&gt;""),R31:R$47,_xlpm.Fundo,,1),
_xlpm.Xy,$N30, _xlpm.Yy,PRODUCT(SUM(_xlpm.Dy,-_xlpm.Cy),1/SUM(_xlpm.By,-_xlpm.Ay))*SUM(_xlpm.Xy,-_xlpm.Ay)+_xlpm.Cy,
_xlfn.IFS(IFERROR(ISODD(_xlpm.Borda),FALSE),_xlpm.Yy,
       IFERROR(ISEVEN(_xlpm.Borda),     FALSE),_xlpm.Yx,
      TRUE,"")))</f>
        <v>0</v>
      </c>
      <c r="S78" s="120" t="str" cm="1">
        <f t="array" ref="S78">IF(S30&lt;&gt;"",S30,
_xlfn.LET(_xlpm.Borda,
_xlfn.IFS(
AND(COUNT(_xlfn._xlws.FILTER($F$3:$F$15,$F$3:$F$15=S$51))&gt;=2,
    _xlfn.MAXIFS($G$3:$G$15,$F$3:$F$15,S$51)&gt;=$N78, _xlfn.MINIFS($G$3:$G$15,$F$3:$F$15,S$51)&lt;=$N78),1,
AND(COUNT(_xlfn._xlws.FILTER($G$3:$G$15,$G$3:$G$15=$N78))&gt;=2,
    _xlfn.MAXIFS($F$3:$F$15,$G$3:$G$15,$N78)&gt;=S$51, _xlfn.MINIFS($F$3:$F$15,$G$3:$G$15,$N78)&lt;=S$51),2,
OR(COUNT(_xlfn._xlws.FILTER($F$16:$F$23,($F$16:$F$23=S$51)*($G$16:$G$23=$N78)))=1,
        ISODD(COUNT(_xlfn._xlws.SORT(_xlfn._xlws.FILTER($G$16:$G$23,($F$16:$F$23=S$51)*($G$16:$G$23&lt;=$N78)))))),3,
OR(COUNT(_xlfn._xlws.FILTER($F$16:$F$23,($F$16:$F$23=S$51)*($G$16:$G$23=$N78)))=1,
        ISODD(COUNT(_xlfn._xlws.SORT(_xlfn._xlws.FILTER($F$16:$F$23,($G$16:$G$23=$N78)*($F$16:$F$23&lt;=S$51)))))),4),
_xlpm.Fundo,$L$8,
_xlpm.Ax,_xlfn.XLOOKUP(TRUE,($O30:R30&lt;&gt;""),$O$3:R$3,_xlpm.Fundo,,-1),
_xlpm.Bx,_xlfn.XLOOKUP(TRUE,(T30:$AZ30&lt;&gt;""),T$3:$AZ$3,_xlpm.Fundo,,1),
_xlpm.Cx,_xlfn.XLOOKUP(TRUE,($O30:R30&lt;&gt;""),$O30:R30,_xlpm.Fundo,,-1),
_xlpm.Dx,_xlfn.XLOOKUP(TRUE,(T30:$AZ30&lt;&gt;""),T30:$AZ30,_xlpm.Fundo,,1),
_xlpm.Xx,S$3, _xlpm.Yx,PRODUCT(SUM(_xlpm.Dx,-_xlpm.Cx),1/SUM(_xlpm.Bx,-_xlpm.Ax))*SUM(_xlpm.Xx,-_xlpm.Ax)+_xlpm.Cx,
_xlpm.Ay,_xlfn.XLOOKUP(TRUE,(S$4:S29&lt;&gt;""),$N$4:$N29,_xlpm.Fundo,,-1),
_xlpm.By,_xlfn.XLOOKUP(TRUE,(S31:S$47&lt;&gt;""),$N31:$N$47,_xlpm.Fundo,,1),
_xlpm.Cy,_xlfn.XLOOKUP(TRUE,(S$4:S29&lt;&gt;""),S$4:S29,_xlpm.Fundo,,-1),
_xlpm.Dy,_xlfn.XLOOKUP(TRUE,(S31:S$47&lt;&gt;""),S31:S$47,_xlpm.Fundo,,1),
_xlpm.Xy,$N30, _xlpm.Yy,PRODUCT(SUM(_xlpm.Dy,-_xlpm.Cy),1/SUM(_xlpm.By,-_xlpm.Ay))*SUM(_xlpm.Xy,-_xlpm.Ay)+_xlpm.Cy,
_xlfn.IFS(IFERROR(ISODD(_xlpm.Borda),FALSE),_xlpm.Yy,
       IFERROR(ISEVEN(_xlpm.Borda),     FALSE),_xlpm.Yx,
      TRUE,"")))</f>
        <v/>
      </c>
      <c r="T78" s="120" cm="1">
        <f t="array" ref="T78">IF(T30&lt;&gt;"",T30,
_xlfn.LET(_xlpm.Borda,
_xlfn.IFS(
AND(COUNT(_xlfn._xlws.FILTER($F$3:$F$15,$F$3:$F$15=T$51))&gt;=2,
    _xlfn.MAXIFS($G$3:$G$15,$F$3:$F$15,T$51)&gt;=$N78, _xlfn.MINIFS($G$3:$G$15,$F$3:$F$15,T$51)&lt;=$N78),1,
AND(COUNT(_xlfn._xlws.FILTER($G$3:$G$15,$G$3:$G$15=$N78))&gt;=2,
    _xlfn.MAXIFS($F$3:$F$15,$G$3:$G$15,$N78)&gt;=T$51, _xlfn.MINIFS($F$3:$F$15,$G$3:$G$15,$N78)&lt;=T$51),2,
OR(COUNT(_xlfn._xlws.FILTER($F$16:$F$23,($F$16:$F$23=T$51)*($G$16:$G$23=$N78)))=1,
        ISODD(COUNT(_xlfn._xlws.SORT(_xlfn._xlws.FILTER($G$16:$G$23,($F$16:$F$23=T$51)*($G$16:$G$23&lt;=$N78)))))),3,
OR(COUNT(_xlfn._xlws.FILTER($F$16:$F$23,($F$16:$F$23=T$51)*($G$16:$G$23=$N78)))=1,
        ISODD(COUNT(_xlfn._xlws.SORT(_xlfn._xlws.FILTER($F$16:$F$23,($G$16:$G$23=$N78)*($F$16:$F$23&lt;=T$51)))))),4),
_xlpm.Fundo,$L$8,
_xlpm.Ax,_xlfn.XLOOKUP(TRUE,($O30:S30&lt;&gt;""),$O$3:S$3,_xlpm.Fundo,,-1),
_xlpm.Bx,_xlfn.XLOOKUP(TRUE,(U30:$AZ30&lt;&gt;""),U$3:$AZ$3,_xlpm.Fundo,,1),
_xlpm.Cx,_xlfn.XLOOKUP(TRUE,($O30:S30&lt;&gt;""),$O30:S30,_xlpm.Fundo,,-1),
_xlpm.Dx,_xlfn.XLOOKUP(TRUE,(U30:$AZ30&lt;&gt;""),U30:$AZ30,_xlpm.Fundo,,1),
_xlpm.Xx,T$3, _xlpm.Yx,PRODUCT(SUM(_xlpm.Dx,-_xlpm.Cx),1/SUM(_xlpm.Bx,-_xlpm.Ax))*SUM(_xlpm.Xx,-_xlpm.Ax)+_xlpm.Cx,
_xlpm.Ay,_xlfn.XLOOKUP(TRUE,(T$4:T29&lt;&gt;""),$N$4:$N29,_xlpm.Fundo,,-1),
_xlpm.By,_xlfn.XLOOKUP(TRUE,(T31:T$47&lt;&gt;""),$N31:$N$47,_xlpm.Fundo,,1),
_xlpm.Cy,_xlfn.XLOOKUP(TRUE,(T$4:T29&lt;&gt;""),T$4:T29,_xlpm.Fundo,,-1),
_xlpm.Dy,_xlfn.XLOOKUP(TRUE,(T31:T$47&lt;&gt;""),T31:T$47,_xlpm.Fundo,,1),
_xlpm.Xy,$N30, _xlpm.Yy,PRODUCT(SUM(_xlpm.Dy,-_xlpm.Cy),1/SUM(_xlpm.By,-_xlpm.Ay))*SUM(_xlpm.Xy,-_xlpm.Ay)+_xlpm.Cy,
_xlfn.IFS(IFERROR(ISODD(_xlpm.Borda),FALSE),_xlpm.Yy,
       IFERROR(ISEVEN(_xlpm.Borda),     FALSE),_xlpm.Yx,
      TRUE,"")))</f>
        <v>0.5</v>
      </c>
      <c r="U78" s="120" t="str" cm="1">
        <f t="array" ref="U78">IF(U30&lt;&gt;"",U30,
_xlfn.LET(_xlpm.Borda,
_xlfn.IFS(
AND(COUNT(_xlfn._xlws.FILTER($F$3:$F$15,$F$3:$F$15=U$51))&gt;=2,
    _xlfn.MAXIFS($G$3:$G$15,$F$3:$F$15,U$51)&gt;=$N78, _xlfn.MINIFS($G$3:$G$15,$F$3:$F$15,U$51)&lt;=$N78),1,
AND(COUNT(_xlfn._xlws.FILTER($G$3:$G$15,$G$3:$G$15=$N78))&gt;=2,
    _xlfn.MAXIFS($F$3:$F$15,$G$3:$G$15,$N78)&gt;=U$51, _xlfn.MINIFS($F$3:$F$15,$G$3:$G$15,$N78)&lt;=U$51),2,
OR(COUNT(_xlfn._xlws.FILTER($F$16:$F$23,($F$16:$F$23=U$51)*($G$16:$G$23=$N78)))=1,
        ISODD(COUNT(_xlfn._xlws.SORT(_xlfn._xlws.FILTER($G$16:$G$23,($F$16:$F$23=U$51)*($G$16:$G$23&lt;=$N78)))))),3,
OR(COUNT(_xlfn._xlws.FILTER($F$16:$F$23,($F$16:$F$23=U$51)*($G$16:$G$23=$N78)))=1,
        ISODD(COUNT(_xlfn._xlws.SORT(_xlfn._xlws.FILTER($F$16:$F$23,($G$16:$G$23=$N78)*($F$16:$F$23&lt;=U$51)))))),4),
_xlpm.Fundo,$L$8,
_xlpm.Ax,_xlfn.XLOOKUP(TRUE,($O30:T30&lt;&gt;""),$O$3:T$3,_xlpm.Fundo,,-1),
_xlpm.Bx,_xlfn.XLOOKUP(TRUE,(V30:$AZ30&lt;&gt;""),V$3:$AZ$3,_xlpm.Fundo,,1),
_xlpm.Cx,_xlfn.XLOOKUP(TRUE,($O30:T30&lt;&gt;""),$O30:T30,_xlpm.Fundo,,-1),
_xlpm.Dx,_xlfn.XLOOKUP(TRUE,(V30:$AZ30&lt;&gt;""),V30:$AZ30,_xlpm.Fundo,,1),
_xlpm.Xx,U$3, _xlpm.Yx,PRODUCT(SUM(_xlpm.Dx,-_xlpm.Cx),1/SUM(_xlpm.Bx,-_xlpm.Ax))*SUM(_xlpm.Xx,-_xlpm.Ax)+_xlpm.Cx,
_xlpm.Ay,_xlfn.XLOOKUP(TRUE,(U$4:U29&lt;&gt;""),$N$4:$N29,_xlpm.Fundo,,-1),
_xlpm.By,_xlfn.XLOOKUP(TRUE,(U31:U$47&lt;&gt;""),$N31:$N$47,_xlpm.Fundo,,1),
_xlpm.Cy,_xlfn.XLOOKUP(TRUE,(U$4:U29&lt;&gt;""),U$4:U29,_xlpm.Fundo,,-1),
_xlpm.Dy,_xlfn.XLOOKUP(TRUE,(U31:U$47&lt;&gt;""),U31:U$47,_xlpm.Fundo,,1),
_xlpm.Xy,$N30, _xlpm.Yy,PRODUCT(SUM(_xlpm.Dy,-_xlpm.Cy),1/SUM(_xlpm.By,-_xlpm.Ay))*SUM(_xlpm.Xy,-_xlpm.Ay)+_xlpm.Cy,
_xlfn.IFS(IFERROR(ISODD(_xlpm.Borda),FALSE),_xlpm.Yy,
       IFERROR(ISEVEN(_xlpm.Borda),     FALSE),_xlpm.Yx,
      TRUE,"")))</f>
        <v/>
      </c>
      <c r="V78" s="120" cm="1">
        <f t="array" ref="V78">IF(V30&lt;&gt;"",V30,
_xlfn.LET(_xlpm.Borda,
_xlfn.IFS(
AND(COUNT(_xlfn._xlws.FILTER($F$3:$F$15,$F$3:$F$15=V$51))&gt;=2,
    _xlfn.MAXIFS($G$3:$G$15,$F$3:$F$15,V$51)&gt;=$N78, _xlfn.MINIFS($G$3:$G$15,$F$3:$F$15,V$51)&lt;=$N78),1,
AND(COUNT(_xlfn._xlws.FILTER($G$3:$G$15,$G$3:$G$15=$N78))&gt;=2,
    _xlfn.MAXIFS($F$3:$F$15,$G$3:$G$15,$N78)&gt;=V$51, _xlfn.MINIFS($F$3:$F$15,$G$3:$G$15,$N78)&lt;=V$51),2,
OR(COUNT(_xlfn._xlws.FILTER($F$16:$F$23,($F$16:$F$23=V$51)*($G$16:$G$23=$N78)))=1,
        ISODD(COUNT(_xlfn._xlws.SORT(_xlfn._xlws.FILTER($G$16:$G$23,($F$16:$F$23=V$51)*($G$16:$G$23&lt;=$N78)))))),3,
OR(COUNT(_xlfn._xlws.FILTER($F$16:$F$23,($F$16:$F$23=V$51)*($G$16:$G$23=$N78)))=1,
        ISODD(COUNT(_xlfn._xlws.SORT(_xlfn._xlws.FILTER($F$16:$F$23,($G$16:$G$23=$N78)*($F$16:$F$23&lt;=V$51)))))),4),
_xlpm.Fundo,$L$8,
_xlpm.Ax,_xlfn.XLOOKUP(TRUE,($O30:U30&lt;&gt;""),$O$3:U$3,_xlpm.Fundo,,-1),
_xlpm.Bx,_xlfn.XLOOKUP(TRUE,(W30:$AZ30&lt;&gt;""),W$3:$AZ$3,_xlpm.Fundo,,1),
_xlpm.Cx,_xlfn.XLOOKUP(TRUE,($O30:U30&lt;&gt;""),$O30:U30,_xlpm.Fundo,,-1),
_xlpm.Dx,_xlfn.XLOOKUP(TRUE,(W30:$AZ30&lt;&gt;""),W30:$AZ30,_xlpm.Fundo,,1),
_xlpm.Xx,V$3, _xlpm.Yx,PRODUCT(SUM(_xlpm.Dx,-_xlpm.Cx),1/SUM(_xlpm.Bx,-_xlpm.Ax))*SUM(_xlpm.Xx,-_xlpm.Ax)+_xlpm.Cx,
_xlpm.Ay,_xlfn.XLOOKUP(TRUE,(V$4:V29&lt;&gt;""),$N$4:$N29,_xlpm.Fundo,,-1),
_xlpm.By,_xlfn.XLOOKUP(TRUE,(V31:V$47&lt;&gt;""),$N31:$N$47,_xlpm.Fundo,,1),
_xlpm.Cy,_xlfn.XLOOKUP(TRUE,(V$4:V29&lt;&gt;""),V$4:V29,_xlpm.Fundo,,-1),
_xlpm.Dy,_xlfn.XLOOKUP(TRUE,(V31:V$47&lt;&gt;""),V31:V$47,_xlpm.Fundo,,1),
_xlpm.Xy,$N30, _xlpm.Yy,PRODUCT(SUM(_xlpm.Dy,-_xlpm.Cy),1/SUM(_xlpm.By,-_xlpm.Ay))*SUM(_xlpm.Xy,-_xlpm.Ay)+_xlpm.Cy,
_xlfn.IFS(IFERROR(ISODD(_xlpm.Borda),FALSE),_xlpm.Yy,
       IFERROR(ISEVEN(_xlpm.Borda),     FALSE),_xlpm.Yx,
      TRUE,"")))</f>
        <v>0</v>
      </c>
      <c r="W78" s="120" cm="1">
        <f t="array" ref="W78">IF(W30&lt;&gt;"",W30,
_xlfn.LET(_xlpm.Borda,
_xlfn.IFS(
AND(COUNT(_xlfn._xlws.FILTER($F$3:$F$15,$F$3:$F$15=W$51))&gt;=2,
    _xlfn.MAXIFS($G$3:$G$15,$F$3:$F$15,W$51)&gt;=$N78, _xlfn.MINIFS($G$3:$G$15,$F$3:$F$15,W$51)&lt;=$N78),1,
AND(COUNT(_xlfn._xlws.FILTER($G$3:$G$15,$G$3:$G$15=$N78))&gt;=2,
    _xlfn.MAXIFS($F$3:$F$15,$G$3:$G$15,$N78)&gt;=W$51, _xlfn.MINIFS($F$3:$F$15,$G$3:$G$15,$N78)&lt;=W$51),2,
OR(COUNT(_xlfn._xlws.FILTER($F$16:$F$23,($F$16:$F$23=W$51)*($G$16:$G$23=$N78)))=1,
        ISODD(COUNT(_xlfn._xlws.SORT(_xlfn._xlws.FILTER($G$16:$G$23,($F$16:$F$23=W$51)*($G$16:$G$23&lt;=$N78)))))),3,
OR(COUNT(_xlfn._xlws.FILTER($F$16:$F$23,($F$16:$F$23=W$51)*($G$16:$G$23=$N78)))=1,
        ISODD(COUNT(_xlfn._xlws.SORT(_xlfn._xlws.FILTER($F$16:$F$23,($G$16:$G$23=$N78)*($F$16:$F$23&lt;=W$51)))))),4),
_xlpm.Fundo,$L$8,
_xlpm.Ax,_xlfn.XLOOKUP(TRUE,($O30:V30&lt;&gt;""),$O$3:V$3,_xlpm.Fundo,,-1),
_xlpm.Bx,_xlfn.XLOOKUP(TRUE,(X30:$AZ30&lt;&gt;""),X$3:$AZ$3,_xlpm.Fundo,,1),
_xlpm.Cx,_xlfn.XLOOKUP(TRUE,($O30:V30&lt;&gt;""),$O30:V30,_xlpm.Fundo,,-1),
_xlpm.Dx,_xlfn.XLOOKUP(TRUE,(X30:$AZ30&lt;&gt;""),X30:$AZ30,_xlpm.Fundo,,1),
_xlpm.Xx,W$3, _xlpm.Yx,PRODUCT(SUM(_xlpm.Dx,-_xlpm.Cx),1/SUM(_xlpm.Bx,-_xlpm.Ax))*SUM(_xlpm.Xx,-_xlpm.Ax)+_xlpm.Cx,
_xlpm.Ay,_xlfn.XLOOKUP(TRUE,(W$4:W29&lt;&gt;""),$N$4:$N29,_xlpm.Fundo,,-1),
_xlpm.By,_xlfn.XLOOKUP(TRUE,(W31:W$47&lt;&gt;""),$N31:$N$47,_xlpm.Fundo,,1),
_xlpm.Cy,_xlfn.XLOOKUP(TRUE,(W$4:W29&lt;&gt;""),W$4:W29,_xlpm.Fundo,,-1),
_xlpm.Dy,_xlfn.XLOOKUP(TRUE,(W31:W$47&lt;&gt;""),W31:W$47,_xlpm.Fundo,,1),
_xlpm.Xy,$N30, _xlpm.Yy,PRODUCT(SUM(_xlpm.Dy,-_xlpm.Cy),1/SUM(_xlpm.By,-_xlpm.Ay))*SUM(_xlpm.Xy,-_xlpm.Ay)+_xlpm.Cy,
_xlfn.IFS(IFERROR(ISODD(_xlpm.Borda),FALSE),_xlpm.Yy,
       IFERROR(ISEVEN(_xlpm.Borda),     FALSE),_xlpm.Yx,
      TRUE,"")))</f>
        <v>-9</v>
      </c>
      <c r="X78" s="120" cm="1">
        <f t="array" ref="X78">IF(X30&lt;&gt;"",X30,
_xlfn.LET(_xlpm.Borda,
_xlfn.IFS(
AND(COUNT(_xlfn._xlws.FILTER($F$3:$F$15,$F$3:$F$15=X$51))&gt;=2,
    _xlfn.MAXIFS($G$3:$G$15,$F$3:$F$15,X$51)&gt;=$N78, _xlfn.MINIFS($G$3:$G$15,$F$3:$F$15,X$51)&lt;=$N78),1,
AND(COUNT(_xlfn._xlws.FILTER($G$3:$G$15,$G$3:$G$15=$N78))&gt;=2,
    _xlfn.MAXIFS($F$3:$F$15,$G$3:$G$15,$N78)&gt;=X$51, _xlfn.MINIFS($F$3:$F$15,$G$3:$G$15,$N78)&lt;=X$51),2,
OR(COUNT(_xlfn._xlws.FILTER($F$16:$F$23,($F$16:$F$23=X$51)*($G$16:$G$23=$N78)))=1,
        ISODD(COUNT(_xlfn._xlws.SORT(_xlfn._xlws.FILTER($G$16:$G$23,($F$16:$F$23=X$51)*($G$16:$G$23&lt;=$N78)))))),3,
OR(COUNT(_xlfn._xlws.FILTER($F$16:$F$23,($F$16:$F$23=X$51)*($G$16:$G$23=$N78)))=1,
        ISODD(COUNT(_xlfn._xlws.SORT(_xlfn._xlws.FILTER($F$16:$F$23,($G$16:$G$23=$N78)*($F$16:$F$23&lt;=X$51)))))),4),
_xlpm.Fundo,$L$8,
_xlpm.Ax,_xlfn.XLOOKUP(TRUE,($O30:W30&lt;&gt;""),$O$3:W$3,_xlpm.Fundo,,-1),
_xlpm.Bx,_xlfn.XLOOKUP(TRUE,(Y30:$AZ30&lt;&gt;""),Y$3:$AZ$3,_xlpm.Fundo,,1),
_xlpm.Cx,_xlfn.XLOOKUP(TRUE,($O30:W30&lt;&gt;""),$O30:W30,_xlpm.Fundo,,-1),
_xlpm.Dx,_xlfn.XLOOKUP(TRUE,(Y30:$AZ30&lt;&gt;""),Y30:$AZ30,_xlpm.Fundo,,1),
_xlpm.Xx,X$3, _xlpm.Yx,PRODUCT(SUM(_xlpm.Dx,-_xlpm.Cx),1/SUM(_xlpm.Bx,-_xlpm.Ax))*SUM(_xlpm.Xx,-_xlpm.Ax)+_xlpm.Cx,
_xlpm.Ay,_xlfn.XLOOKUP(TRUE,(X$4:X29&lt;&gt;""),$N$4:$N29,_xlpm.Fundo,,-1),
_xlpm.By,_xlfn.XLOOKUP(TRUE,(X31:X$47&lt;&gt;""),$N31:$N$47,_xlpm.Fundo,,1),
_xlpm.Cy,_xlfn.XLOOKUP(TRUE,(X$4:X29&lt;&gt;""),X$4:X29,_xlpm.Fundo,,-1),
_xlpm.Dy,_xlfn.XLOOKUP(TRUE,(X31:X$47&lt;&gt;""),X31:X$47,_xlpm.Fundo,,1),
_xlpm.Xy,$N30, _xlpm.Yy,PRODUCT(SUM(_xlpm.Dy,-_xlpm.Cy),1/SUM(_xlpm.By,-_xlpm.Ay))*SUM(_xlpm.Xy,-_xlpm.Ay)+_xlpm.Cy,
_xlfn.IFS(IFERROR(ISODD(_xlpm.Borda),FALSE),_xlpm.Yy,
       IFERROR(ISEVEN(_xlpm.Borda),     FALSE),_xlpm.Yx,
      TRUE,"")))</f>
        <v>-9</v>
      </c>
      <c r="Y78" s="120" t="str" cm="1">
        <f t="array" ref="Y78">IF(Y30&lt;&gt;"",Y30,
_xlfn.LET(_xlpm.Borda,
_xlfn.IFS(
AND(COUNT(_xlfn._xlws.FILTER($F$3:$F$15,$F$3:$F$15=Y$51))&gt;=2,
    _xlfn.MAXIFS($G$3:$G$15,$F$3:$F$15,Y$51)&gt;=$N78, _xlfn.MINIFS($G$3:$G$15,$F$3:$F$15,Y$51)&lt;=$N78),1,
AND(COUNT(_xlfn._xlws.FILTER($G$3:$G$15,$G$3:$G$15=$N78))&gt;=2,
    _xlfn.MAXIFS($F$3:$F$15,$G$3:$G$15,$N78)&gt;=Y$51, _xlfn.MINIFS($F$3:$F$15,$G$3:$G$15,$N78)&lt;=Y$51),2,
OR(COUNT(_xlfn._xlws.FILTER($F$16:$F$23,($F$16:$F$23=Y$51)*($G$16:$G$23=$N78)))=1,
        ISODD(COUNT(_xlfn._xlws.SORT(_xlfn._xlws.FILTER($G$16:$G$23,($F$16:$F$23=Y$51)*($G$16:$G$23&lt;=$N78)))))),3,
OR(COUNT(_xlfn._xlws.FILTER($F$16:$F$23,($F$16:$F$23=Y$51)*($G$16:$G$23=$N78)))=1,
        ISODD(COUNT(_xlfn._xlws.SORT(_xlfn._xlws.FILTER($F$16:$F$23,($G$16:$G$23=$N78)*($F$16:$F$23&lt;=Y$51)))))),4),
_xlpm.Fundo,$L$8,
_xlpm.Ax,_xlfn.XLOOKUP(TRUE,($O30:X30&lt;&gt;""),$O$3:X$3,_xlpm.Fundo,,-1),
_xlpm.Bx,_xlfn.XLOOKUP(TRUE,(Z30:$AZ30&lt;&gt;""),Z$3:$AZ$3,_xlpm.Fundo,,1),
_xlpm.Cx,_xlfn.XLOOKUP(TRUE,($O30:X30&lt;&gt;""),$O30:X30,_xlpm.Fundo,,-1),
_xlpm.Dx,_xlfn.XLOOKUP(TRUE,(Z30:$AZ30&lt;&gt;""),Z30:$AZ30,_xlpm.Fundo,,1),
_xlpm.Xx,Y$3, _xlpm.Yx,PRODUCT(SUM(_xlpm.Dx,-_xlpm.Cx),1/SUM(_xlpm.Bx,-_xlpm.Ax))*SUM(_xlpm.Xx,-_xlpm.Ax)+_xlpm.Cx,
_xlpm.Ay,_xlfn.XLOOKUP(TRUE,(Y$4:Y29&lt;&gt;""),$N$4:$N29,_xlpm.Fundo,,-1),
_xlpm.By,_xlfn.XLOOKUP(TRUE,(Y31:Y$47&lt;&gt;""),$N31:$N$47,_xlpm.Fundo,,1),
_xlpm.Cy,_xlfn.XLOOKUP(TRUE,(Y$4:Y29&lt;&gt;""),Y$4:Y29,_xlpm.Fundo,,-1),
_xlpm.Dy,_xlfn.XLOOKUP(TRUE,(Y31:Y$47&lt;&gt;""),Y31:Y$47,_xlpm.Fundo,,1),
_xlpm.Xy,$N30, _xlpm.Yy,PRODUCT(SUM(_xlpm.Dy,-_xlpm.Cy),1/SUM(_xlpm.By,-_xlpm.Ay))*SUM(_xlpm.Xy,-_xlpm.Ay)+_xlpm.Cy,
_xlfn.IFS(IFERROR(ISODD(_xlpm.Borda),FALSE),_xlpm.Yy,
       IFERROR(ISEVEN(_xlpm.Borda),     FALSE),_xlpm.Yx,
      TRUE,"")))</f>
        <v/>
      </c>
      <c r="Z78" s="120" t="str" cm="1">
        <f t="array" ref="Z78">IF(Z30&lt;&gt;"",Z30,
_xlfn.LET(_xlpm.Borda,
_xlfn.IFS(
AND(COUNT(_xlfn._xlws.FILTER($F$3:$F$15,$F$3:$F$15=Z$51))&gt;=2,
    _xlfn.MAXIFS($G$3:$G$15,$F$3:$F$15,Z$51)&gt;=$N78, _xlfn.MINIFS($G$3:$G$15,$F$3:$F$15,Z$51)&lt;=$N78),1,
AND(COUNT(_xlfn._xlws.FILTER($G$3:$G$15,$G$3:$G$15=$N78))&gt;=2,
    _xlfn.MAXIFS($F$3:$F$15,$G$3:$G$15,$N78)&gt;=Z$51, _xlfn.MINIFS($F$3:$F$15,$G$3:$G$15,$N78)&lt;=Z$51),2,
OR(COUNT(_xlfn._xlws.FILTER($F$16:$F$23,($F$16:$F$23=Z$51)*($G$16:$G$23=$N78)))=1,
        ISODD(COUNT(_xlfn._xlws.SORT(_xlfn._xlws.FILTER($G$16:$G$23,($F$16:$F$23=Z$51)*($G$16:$G$23&lt;=$N78)))))),3,
OR(COUNT(_xlfn._xlws.FILTER($F$16:$F$23,($F$16:$F$23=Z$51)*($G$16:$G$23=$N78)))=1,
        ISODD(COUNT(_xlfn._xlws.SORT(_xlfn._xlws.FILTER($F$16:$F$23,($G$16:$G$23=$N78)*($F$16:$F$23&lt;=Z$51)))))),4),
_xlpm.Fundo,$L$8,
_xlpm.Ax,_xlfn.XLOOKUP(TRUE,($O30:Y30&lt;&gt;""),$O$3:Y$3,_xlpm.Fundo,,-1),
_xlpm.Bx,_xlfn.XLOOKUP(TRUE,(AA30:$AZ30&lt;&gt;""),AA$3:$AZ$3,_xlpm.Fundo,,1),
_xlpm.Cx,_xlfn.XLOOKUP(TRUE,($O30:Y30&lt;&gt;""),$O30:Y30,_xlpm.Fundo,,-1),
_xlpm.Dx,_xlfn.XLOOKUP(TRUE,(AA30:$AZ30&lt;&gt;""),AA30:$AZ30,_xlpm.Fundo,,1),
_xlpm.Xx,Z$3, _xlpm.Yx,PRODUCT(SUM(_xlpm.Dx,-_xlpm.Cx),1/SUM(_xlpm.Bx,-_xlpm.Ax))*SUM(_xlpm.Xx,-_xlpm.Ax)+_xlpm.Cx,
_xlpm.Ay,_xlfn.XLOOKUP(TRUE,(Z$4:Z29&lt;&gt;""),$N$4:$N29,_xlpm.Fundo,,-1),
_xlpm.By,_xlfn.XLOOKUP(TRUE,(Z31:Z$47&lt;&gt;""),$N31:$N$47,_xlpm.Fundo,,1),
_xlpm.Cy,_xlfn.XLOOKUP(TRUE,(Z$4:Z29&lt;&gt;""),Z$4:Z29,_xlpm.Fundo,,-1),
_xlpm.Dy,_xlfn.XLOOKUP(TRUE,(Z31:Z$47&lt;&gt;""),Z31:Z$47,_xlpm.Fundo,,1),
_xlpm.Xy,$N30, _xlpm.Yy,PRODUCT(SUM(_xlpm.Dy,-_xlpm.Cy),1/SUM(_xlpm.By,-_xlpm.Ay))*SUM(_xlpm.Xy,-_xlpm.Ay)+_xlpm.Cy,
_xlfn.IFS(IFERROR(ISODD(_xlpm.Borda),FALSE),_xlpm.Yy,
       IFERROR(ISEVEN(_xlpm.Borda),     FALSE),_xlpm.Yx,
      TRUE,"")))</f>
        <v/>
      </c>
      <c r="AA78" s="120" cm="1">
        <f t="array" ref="AA78">IF(AA30&lt;&gt;"",AA30,
_xlfn.LET(_xlpm.Borda,
_xlfn.IFS(
AND(COUNT(_xlfn._xlws.FILTER($F$3:$F$15,$F$3:$F$15=AA$51))&gt;=2,
    _xlfn.MAXIFS($G$3:$G$15,$F$3:$F$15,AA$51)&gt;=$N78, _xlfn.MINIFS($G$3:$G$15,$F$3:$F$15,AA$51)&lt;=$N78),1,
AND(COUNT(_xlfn._xlws.FILTER($G$3:$G$15,$G$3:$G$15=$N78))&gt;=2,
    _xlfn.MAXIFS($F$3:$F$15,$G$3:$G$15,$N78)&gt;=AA$51, _xlfn.MINIFS($F$3:$F$15,$G$3:$G$15,$N78)&lt;=AA$51),2,
OR(COUNT(_xlfn._xlws.FILTER($F$16:$F$23,($F$16:$F$23=AA$51)*($G$16:$G$23=$N78)))=1,
        ISODD(COUNT(_xlfn._xlws.SORT(_xlfn._xlws.FILTER($G$16:$G$23,($F$16:$F$23=AA$51)*($G$16:$G$23&lt;=$N78)))))),3,
OR(COUNT(_xlfn._xlws.FILTER($F$16:$F$23,($F$16:$F$23=AA$51)*($G$16:$G$23=$N78)))=1,
        ISODD(COUNT(_xlfn._xlws.SORT(_xlfn._xlws.FILTER($F$16:$F$23,($G$16:$G$23=$N78)*($F$16:$F$23&lt;=AA$51)))))),4),
_xlpm.Fundo,$L$8,
_xlpm.Ax,_xlfn.XLOOKUP(TRUE,($O30:Z30&lt;&gt;""),$O$3:Z$3,_xlpm.Fundo,,-1),
_xlpm.Bx,_xlfn.XLOOKUP(TRUE,(AB30:$AZ30&lt;&gt;""),AB$3:$AZ$3,_xlpm.Fundo,,1),
_xlpm.Cx,_xlfn.XLOOKUP(TRUE,($O30:Z30&lt;&gt;""),$O30:Z30,_xlpm.Fundo,,-1),
_xlpm.Dx,_xlfn.XLOOKUP(TRUE,(AB30:$AZ30&lt;&gt;""),AB30:$AZ30,_xlpm.Fundo,,1),
_xlpm.Xx,AA$3, _xlpm.Yx,PRODUCT(SUM(_xlpm.Dx,-_xlpm.Cx),1/SUM(_xlpm.Bx,-_xlpm.Ax))*SUM(_xlpm.Xx,-_xlpm.Ax)+_xlpm.Cx,
_xlpm.Ay,_xlfn.XLOOKUP(TRUE,(AA$4:AA29&lt;&gt;""),$N$4:$N29,_xlpm.Fundo,,-1),
_xlpm.By,_xlfn.XLOOKUP(TRUE,(AA31:AA$47&lt;&gt;""),$N31:$N$47,_xlpm.Fundo,,1),
_xlpm.Cy,_xlfn.XLOOKUP(TRUE,(AA$4:AA29&lt;&gt;""),AA$4:AA29,_xlpm.Fundo,,-1),
_xlpm.Dy,_xlfn.XLOOKUP(TRUE,(AA31:AA$47&lt;&gt;""),AA31:AA$47,_xlpm.Fundo,,1),
_xlpm.Xy,$N30, _xlpm.Yy,PRODUCT(SUM(_xlpm.Dy,-_xlpm.Cy),1/SUM(_xlpm.By,-_xlpm.Ay))*SUM(_xlpm.Xy,-_xlpm.Ay)+_xlpm.Cy,
_xlfn.IFS(IFERROR(ISODD(_xlpm.Borda),FALSE),_xlpm.Yy,
       IFERROR(ISEVEN(_xlpm.Borda),     FALSE),_xlpm.Yx,
      TRUE,"")))</f>
        <v>-9</v>
      </c>
      <c r="AB78" s="120" t="str" cm="1">
        <f t="array" ref="AB78">IF(AB30&lt;&gt;"",AB30,
_xlfn.LET(_xlpm.Borda,
_xlfn.IFS(
AND(COUNT(_xlfn._xlws.FILTER($F$3:$F$15,$F$3:$F$15=AB$51))&gt;=2,
    _xlfn.MAXIFS($G$3:$G$15,$F$3:$F$15,AB$51)&gt;=$N78, _xlfn.MINIFS($G$3:$G$15,$F$3:$F$15,AB$51)&lt;=$N78),1,
AND(COUNT(_xlfn._xlws.FILTER($G$3:$G$15,$G$3:$G$15=$N78))&gt;=2,
    _xlfn.MAXIFS($F$3:$F$15,$G$3:$G$15,$N78)&gt;=AB$51, _xlfn.MINIFS($F$3:$F$15,$G$3:$G$15,$N78)&lt;=AB$51),2,
OR(COUNT(_xlfn._xlws.FILTER($F$16:$F$23,($F$16:$F$23=AB$51)*($G$16:$G$23=$N78)))=1,
        ISODD(COUNT(_xlfn._xlws.SORT(_xlfn._xlws.FILTER($G$16:$G$23,($F$16:$F$23=AB$51)*($G$16:$G$23&lt;=$N78)))))),3,
OR(COUNT(_xlfn._xlws.FILTER($F$16:$F$23,($F$16:$F$23=AB$51)*($G$16:$G$23=$N78)))=1,
        ISODD(COUNT(_xlfn._xlws.SORT(_xlfn._xlws.FILTER($F$16:$F$23,($G$16:$G$23=$N78)*($F$16:$F$23&lt;=AB$51)))))),4),
_xlpm.Fundo,$L$8,
_xlpm.Ax,_xlfn.XLOOKUP(TRUE,($O30:AA30&lt;&gt;""),$O$3:AA$3,_xlpm.Fundo,,-1),
_xlpm.Bx,_xlfn.XLOOKUP(TRUE,(AC30:$AZ30&lt;&gt;""),AC$3:$AZ$3,_xlpm.Fundo,,1),
_xlpm.Cx,_xlfn.XLOOKUP(TRUE,($O30:AA30&lt;&gt;""),$O30:AA30,_xlpm.Fundo,,-1),
_xlpm.Dx,_xlfn.XLOOKUP(TRUE,(AC30:$AZ30&lt;&gt;""),AC30:$AZ30,_xlpm.Fundo,,1),
_xlpm.Xx,AB$3, _xlpm.Yx,PRODUCT(SUM(_xlpm.Dx,-_xlpm.Cx),1/SUM(_xlpm.Bx,-_xlpm.Ax))*SUM(_xlpm.Xx,-_xlpm.Ax)+_xlpm.Cx,
_xlpm.Ay,_xlfn.XLOOKUP(TRUE,(AB$4:AB29&lt;&gt;""),$N$4:$N29,_xlpm.Fundo,,-1),
_xlpm.By,_xlfn.XLOOKUP(TRUE,(AB31:AB$47&lt;&gt;""),$N31:$N$47,_xlpm.Fundo,,1),
_xlpm.Cy,_xlfn.XLOOKUP(TRUE,(AB$4:AB29&lt;&gt;""),AB$4:AB29,_xlpm.Fundo,,-1),
_xlpm.Dy,_xlfn.XLOOKUP(TRUE,(AB31:AB$47&lt;&gt;""),AB31:AB$47,_xlpm.Fundo,,1),
_xlpm.Xy,$N30, _xlpm.Yy,PRODUCT(SUM(_xlpm.Dy,-_xlpm.Cy),1/SUM(_xlpm.By,-_xlpm.Ay))*SUM(_xlpm.Xy,-_xlpm.Ay)+_xlpm.Cy,
_xlfn.IFS(IFERROR(ISODD(_xlpm.Borda),FALSE),_xlpm.Yy,
       IFERROR(ISEVEN(_xlpm.Borda),     FALSE),_xlpm.Yx,
      TRUE,"")))</f>
        <v/>
      </c>
      <c r="AC78" s="120" cm="1">
        <f t="array" ref="AC78">IF(AC30&lt;&gt;"",AC30,
_xlfn.LET(_xlpm.Borda,
_xlfn.IFS(
AND(COUNT(_xlfn._xlws.FILTER($F$3:$F$15,$F$3:$F$15=AC$51))&gt;=2,
    _xlfn.MAXIFS($G$3:$G$15,$F$3:$F$15,AC$51)&gt;=$N78, _xlfn.MINIFS($G$3:$G$15,$F$3:$F$15,AC$51)&lt;=$N78),1,
AND(COUNT(_xlfn._xlws.FILTER($G$3:$G$15,$G$3:$G$15=$N78))&gt;=2,
    _xlfn.MAXIFS($F$3:$F$15,$G$3:$G$15,$N78)&gt;=AC$51, _xlfn.MINIFS($F$3:$F$15,$G$3:$G$15,$N78)&lt;=AC$51),2,
OR(COUNT(_xlfn._xlws.FILTER($F$16:$F$23,($F$16:$F$23=AC$51)*($G$16:$G$23=$N78)))=1,
        ISODD(COUNT(_xlfn._xlws.SORT(_xlfn._xlws.FILTER($G$16:$G$23,($F$16:$F$23=AC$51)*($G$16:$G$23&lt;=$N78)))))),3,
OR(COUNT(_xlfn._xlws.FILTER($F$16:$F$23,($F$16:$F$23=AC$51)*($G$16:$G$23=$N78)))=1,
        ISODD(COUNT(_xlfn._xlws.SORT(_xlfn._xlws.FILTER($F$16:$F$23,($G$16:$G$23=$N78)*($F$16:$F$23&lt;=AC$51)))))),4),
_xlpm.Fundo,$L$8,
_xlpm.Ax,_xlfn.XLOOKUP(TRUE,($O30:AB30&lt;&gt;""),$O$3:AB$3,_xlpm.Fundo,,-1),
_xlpm.Bx,_xlfn.XLOOKUP(TRUE,(AD30:$AZ30&lt;&gt;""),AD$3:$AZ$3,_xlpm.Fundo,,1),
_xlpm.Cx,_xlfn.XLOOKUP(TRUE,($O30:AB30&lt;&gt;""),$O30:AB30,_xlpm.Fundo,,-1),
_xlpm.Dx,_xlfn.XLOOKUP(TRUE,(AD30:$AZ30&lt;&gt;""),AD30:$AZ30,_xlpm.Fundo,,1),
_xlpm.Xx,AC$3, _xlpm.Yx,PRODUCT(SUM(_xlpm.Dx,-_xlpm.Cx),1/SUM(_xlpm.Bx,-_xlpm.Ax))*SUM(_xlpm.Xx,-_xlpm.Ax)+_xlpm.Cx,
_xlpm.Ay,_xlfn.XLOOKUP(TRUE,(AC$4:AC29&lt;&gt;""),$N$4:$N29,_xlpm.Fundo,,-1),
_xlpm.By,_xlfn.XLOOKUP(TRUE,(AC31:AC$47&lt;&gt;""),$N31:$N$47,_xlpm.Fundo,,1),
_xlpm.Cy,_xlfn.XLOOKUP(TRUE,(AC$4:AC29&lt;&gt;""),AC$4:AC29,_xlpm.Fundo,,-1),
_xlpm.Dy,_xlfn.XLOOKUP(TRUE,(AC31:AC$47&lt;&gt;""),AC31:AC$47,_xlpm.Fundo,,1),
_xlpm.Xy,$N30, _xlpm.Yy,PRODUCT(SUM(_xlpm.Dy,-_xlpm.Cy),1/SUM(_xlpm.By,-_xlpm.Ay))*SUM(_xlpm.Xy,-_xlpm.Ay)+_xlpm.Cy,
_xlfn.IFS(IFERROR(ISODD(_xlpm.Borda),FALSE),_xlpm.Yy,
       IFERROR(ISEVEN(_xlpm.Borda),     FALSE),_xlpm.Yx,
      TRUE,"")))</f>
        <v>-9</v>
      </c>
      <c r="AD78" s="120" cm="1">
        <f t="array" ref="AD78">IF(AD30&lt;&gt;"",AD30,
_xlfn.LET(_xlpm.Borda,
_xlfn.IFS(
AND(COUNT(_xlfn._xlws.FILTER($F$3:$F$15,$F$3:$F$15=AD$51))&gt;=2,
    _xlfn.MAXIFS($G$3:$G$15,$F$3:$F$15,AD$51)&gt;=$N78, _xlfn.MINIFS($G$3:$G$15,$F$3:$F$15,AD$51)&lt;=$N78),1,
AND(COUNT(_xlfn._xlws.FILTER($G$3:$G$15,$G$3:$G$15=$N78))&gt;=2,
    _xlfn.MAXIFS($F$3:$F$15,$G$3:$G$15,$N78)&gt;=AD$51, _xlfn.MINIFS($F$3:$F$15,$G$3:$G$15,$N78)&lt;=AD$51),2,
OR(COUNT(_xlfn._xlws.FILTER($F$16:$F$23,($F$16:$F$23=AD$51)*($G$16:$G$23=$N78)))=1,
        ISODD(COUNT(_xlfn._xlws.SORT(_xlfn._xlws.FILTER($G$16:$G$23,($F$16:$F$23=AD$51)*($G$16:$G$23&lt;=$N78)))))),3,
OR(COUNT(_xlfn._xlws.FILTER($F$16:$F$23,($F$16:$F$23=AD$51)*($G$16:$G$23=$N78)))=1,
        ISODD(COUNT(_xlfn._xlws.SORT(_xlfn._xlws.FILTER($F$16:$F$23,($G$16:$G$23=$N78)*($F$16:$F$23&lt;=AD$51)))))),4),
_xlpm.Fundo,$L$8,
_xlpm.Ax,_xlfn.XLOOKUP(TRUE,($O30:AC30&lt;&gt;""),$O$3:AC$3,_xlpm.Fundo,,-1),
_xlpm.Bx,_xlfn.XLOOKUP(TRUE,(AE30:$AZ30&lt;&gt;""),AE$3:$AZ$3,_xlpm.Fundo,,1),
_xlpm.Cx,_xlfn.XLOOKUP(TRUE,($O30:AC30&lt;&gt;""),$O30:AC30,_xlpm.Fundo,,-1),
_xlpm.Dx,_xlfn.XLOOKUP(TRUE,(AE30:$AZ30&lt;&gt;""),AE30:$AZ30,_xlpm.Fundo,,1),
_xlpm.Xx,AD$3, _xlpm.Yx,PRODUCT(SUM(_xlpm.Dx,-_xlpm.Cx),1/SUM(_xlpm.Bx,-_xlpm.Ax))*SUM(_xlpm.Xx,-_xlpm.Ax)+_xlpm.Cx,
_xlpm.Ay,_xlfn.XLOOKUP(TRUE,(AD$4:AD29&lt;&gt;""),$N$4:$N29,_xlpm.Fundo,,-1),
_xlpm.By,_xlfn.XLOOKUP(TRUE,(AD31:AD$47&lt;&gt;""),$N31:$N$47,_xlpm.Fundo,,1),
_xlpm.Cy,_xlfn.XLOOKUP(TRUE,(AD$4:AD29&lt;&gt;""),AD$4:AD29,_xlpm.Fundo,,-1),
_xlpm.Dy,_xlfn.XLOOKUP(TRUE,(AD31:AD$47&lt;&gt;""),AD31:AD$47,_xlpm.Fundo,,1),
_xlpm.Xy,$N30, _xlpm.Yy,PRODUCT(SUM(_xlpm.Dy,-_xlpm.Cy),1/SUM(_xlpm.By,-_xlpm.Ay))*SUM(_xlpm.Xy,-_xlpm.Ay)+_xlpm.Cy,
_xlfn.IFS(IFERROR(ISODD(_xlpm.Borda),FALSE),_xlpm.Yy,
       IFERROR(ISEVEN(_xlpm.Borda),     FALSE),_xlpm.Yx,
      TRUE,"")))</f>
        <v>0</v>
      </c>
      <c r="AE78" s="120" t="str" cm="1">
        <f t="array" ref="AE78">IF(AE30&lt;&gt;"",AE30,
_xlfn.LET(_xlpm.Borda,
_xlfn.IFS(
AND(COUNT(_xlfn._xlws.FILTER($F$3:$F$15,$F$3:$F$15=AE$51))&gt;=2,
    _xlfn.MAXIFS($G$3:$G$15,$F$3:$F$15,AE$51)&gt;=$N78, _xlfn.MINIFS($G$3:$G$15,$F$3:$F$15,AE$51)&lt;=$N78),1,
AND(COUNT(_xlfn._xlws.FILTER($G$3:$G$15,$G$3:$G$15=$N78))&gt;=2,
    _xlfn.MAXIFS($F$3:$F$15,$G$3:$G$15,$N78)&gt;=AE$51, _xlfn.MINIFS($F$3:$F$15,$G$3:$G$15,$N78)&lt;=AE$51),2,
OR(COUNT(_xlfn._xlws.FILTER($F$16:$F$23,($F$16:$F$23=AE$51)*($G$16:$G$23=$N78)))=1,
        ISODD(COUNT(_xlfn._xlws.SORT(_xlfn._xlws.FILTER($G$16:$G$23,($F$16:$F$23=AE$51)*($G$16:$G$23&lt;=$N78)))))),3,
OR(COUNT(_xlfn._xlws.FILTER($F$16:$F$23,($F$16:$F$23=AE$51)*($G$16:$G$23=$N78)))=1,
        ISODD(COUNT(_xlfn._xlws.SORT(_xlfn._xlws.FILTER($F$16:$F$23,($G$16:$G$23=$N78)*($F$16:$F$23&lt;=AE$51)))))),4),
_xlpm.Fundo,$L$8,
_xlpm.Ax,_xlfn.XLOOKUP(TRUE,($O30:AD30&lt;&gt;""),$O$3:AD$3,_xlpm.Fundo,,-1),
_xlpm.Bx,_xlfn.XLOOKUP(TRUE,(AF30:$AZ30&lt;&gt;""),AF$3:$AZ$3,_xlpm.Fundo,,1),
_xlpm.Cx,_xlfn.XLOOKUP(TRUE,($O30:AD30&lt;&gt;""),$O30:AD30,_xlpm.Fundo,,-1),
_xlpm.Dx,_xlfn.XLOOKUP(TRUE,(AF30:$AZ30&lt;&gt;""),AF30:$AZ30,_xlpm.Fundo,,1),
_xlpm.Xx,AE$3, _xlpm.Yx,PRODUCT(SUM(_xlpm.Dx,-_xlpm.Cx),1/SUM(_xlpm.Bx,-_xlpm.Ax))*SUM(_xlpm.Xx,-_xlpm.Ax)+_xlpm.Cx,
_xlpm.Ay,_xlfn.XLOOKUP(TRUE,(AE$4:AE29&lt;&gt;""),$N$4:$N29,_xlpm.Fundo,,-1),
_xlpm.By,_xlfn.XLOOKUP(TRUE,(AE31:AE$47&lt;&gt;""),$N31:$N$47,_xlpm.Fundo,,1),
_xlpm.Cy,_xlfn.XLOOKUP(TRUE,(AE$4:AE29&lt;&gt;""),AE$4:AE29,_xlpm.Fundo,,-1),
_xlpm.Dy,_xlfn.XLOOKUP(TRUE,(AE31:AE$47&lt;&gt;""),AE31:AE$47,_xlpm.Fundo,,1),
_xlpm.Xy,$N30, _xlpm.Yy,PRODUCT(SUM(_xlpm.Dy,-_xlpm.Cy),1/SUM(_xlpm.By,-_xlpm.Ay))*SUM(_xlpm.Xy,-_xlpm.Ay)+_xlpm.Cy,
_xlfn.IFS(IFERROR(ISODD(_xlpm.Borda),FALSE),_xlpm.Yy,
       IFERROR(ISEVEN(_xlpm.Borda),     FALSE),_xlpm.Yx,
      TRUE,"")))</f>
        <v/>
      </c>
      <c r="AF78" s="120" t="str" cm="1">
        <f t="array" ref="AF78">IF(AF30&lt;&gt;"",AF30,
_xlfn.LET(_xlpm.Borda,
_xlfn.IFS(
AND(COUNT(_xlfn._xlws.FILTER($F$3:$F$15,$F$3:$F$15=AF$51))&gt;=2,
    _xlfn.MAXIFS($G$3:$G$15,$F$3:$F$15,AF$51)&gt;=$N78, _xlfn.MINIFS($G$3:$G$15,$F$3:$F$15,AF$51)&lt;=$N78),1,
AND(COUNT(_xlfn._xlws.FILTER($G$3:$G$15,$G$3:$G$15=$N78))&gt;=2,
    _xlfn.MAXIFS($F$3:$F$15,$G$3:$G$15,$N78)&gt;=AF$51, _xlfn.MINIFS($F$3:$F$15,$G$3:$G$15,$N78)&lt;=AF$51),2,
OR(COUNT(_xlfn._xlws.FILTER($F$16:$F$23,($F$16:$F$23=AF$51)*($G$16:$G$23=$N78)))=1,
        ISODD(COUNT(_xlfn._xlws.SORT(_xlfn._xlws.FILTER($G$16:$G$23,($F$16:$F$23=AF$51)*($G$16:$G$23&lt;=$N78)))))),3,
OR(COUNT(_xlfn._xlws.FILTER($F$16:$F$23,($F$16:$F$23=AF$51)*($G$16:$G$23=$N78)))=1,
        ISODD(COUNT(_xlfn._xlws.SORT(_xlfn._xlws.FILTER($F$16:$F$23,($G$16:$G$23=$N78)*($F$16:$F$23&lt;=AF$51)))))),4),
_xlpm.Fundo,$L$8,
_xlpm.Ax,_xlfn.XLOOKUP(TRUE,($O30:AE30&lt;&gt;""),$O$3:AE$3,_xlpm.Fundo,,-1),
_xlpm.Bx,_xlfn.XLOOKUP(TRUE,(AG30:$AZ30&lt;&gt;""),AG$3:$AZ$3,_xlpm.Fundo,,1),
_xlpm.Cx,_xlfn.XLOOKUP(TRUE,($O30:AE30&lt;&gt;""),$O30:AE30,_xlpm.Fundo,,-1),
_xlpm.Dx,_xlfn.XLOOKUP(TRUE,(AG30:$AZ30&lt;&gt;""),AG30:$AZ30,_xlpm.Fundo,,1),
_xlpm.Xx,AF$3, _xlpm.Yx,PRODUCT(SUM(_xlpm.Dx,-_xlpm.Cx),1/SUM(_xlpm.Bx,-_xlpm.Ax))*SUM(_xlpm.Xx,-_xlpm.Ax)+_xlpm.Cx,
_xlpm.Ay,_xlfn.XLOOKUP(TRUE,(AF$4:AF29&lt;&gt;""),$N$4:$N29,_xlpm.Fundo,,-1),
_xlpm.By,_xlfn.XLOOKUP(TRUE,(AF31:AF$47&lt;&gt;""),$N31:$N$47,_xlpm.Fundo,,1),
_xlpm.Cy,_xlfn.XLOOKUP(TRUE,(AF$4:AF29&lt;&gt;""),AF$4:AF29,_xlpm.Fundo,,-1),
_xlpm.Dy,_xlfn.XLOOKUP(TRUE,(AF31:AF$47&lt;&gt;""),AF31:AF$47,_xlpm.Fundo,,1),
_xlpm.Xy,$N30, _xlpm.Yy,PRODUCT(SUM(_xlpm.Dy,-_xlpm.Cy),1/SUM(_xlpm.By,-_xlpm.Ay))*SUM(_xlpm.Xy,-_xlpm.Ay)+_xlpm.Cy,
_xlfn.IFS(IFERROR(ISODD(_xlpm.Borda),FALSE),_xlpm.Yy,
       IFERROR(ISEVEN(_xlpm.Borda),     FALSE),_xlpm.Yx,
      TRUE,"")))</f>
        <v/>
      </c>
      <c r="AG78" s="120" t="str" cm="1">
        <f t="array" ref="AG78">IF(AG30&lt;&gt;"",AG30,
_xlfn.LET(_xlpm.Borda,
_xlfn.IFS(
AND(COUNT(_xlfn._xlws.FILTER($F$3:$F$15,$F$3:$F$15=AG$51))&gt;=2,
    _xlfn.MAXIFS($G$3:$G$15,$F$3:$F$15,AG$51)&gt;=$N78, _xlfn.MINIFS($G$3:$G$15,$F$3:$F$15,AG$51)&lt;=$N78),1,
AND(COUNT(_xlfn._xlws.FILTER($G$3:$G$15,$G$3:$G$15=$N78))&gt;=2,
    _xlfn.MAXIFS($F$3:$F$15,$G$3:$G$15,$N78)&gt;=AG$51, _xlfn.MINIFS($F$3:$F$15,$G$3:$G$15,$N78)&lt;=AG$51),2,
OR(COUNT(_xlfn._xlws.FILTER($F$16:$F$23,($F$16:$F$23=AG$51)*($G$16:$G$23=$N78)))=1,
        ISODD(COUNT(_xlfn._xlws.SORT(_xlfn._xlws.FILTER($G$16:$G$23,($F$16:$F$23=AG$51)*($G$16:$G$23&lt;=$N78)))))),3,
OR(COUNT(_xlfn._xlws.FILTER($F$16:$F$23,($F$16:$F$23=AG$51)*($G$16:$G$23=$N78)))=1,
        ISODD(COUNT(_xlfn._xlws.SORT(_xlfn._xlws.FILTER($F$16:$F$23,($G$16:$G$23=$N78)*($F$16:$F$23&lt;=AG$51)))))),4),
_xlpm.Fundo,$L$8,
_xlpm.Ax,_xlfn.XLOOKUP(TRUE,($O30:AF30&lt;&gt;""),$O$3:AF$3,_xlpm.Fundo,,-1),
_xlpm.Bx,_xlfn.XLOOKUP(TRUE,(AH30:$AZ30&lt;&gt;""),AH$3:$AZ$3,_xlpm.Fundo,,1),
_xlpm.Cx,_xlfn.XLOOKUP(TRUE,($O30:AF30&lt;&gt;""),$O30:AF30,_xlpm.Fundo,,-1),
_xlpm.Dx,_xlfn.XLOOKUP(TRUE,(AH30:$AZ30&lt;&gt;""),AH30:$AZ30,_xlpm.Fundo,,1),
_xlpm.Xx,AG$3, _xlpm.Yx,PRODUCT(SUM(_xlpm.Dx,-_xlpm.Cx),1/SUM(_xlpm.Bx,-_xlpm.Ax))*SUM(_xlpm.Xx,-_xlpm.Ax)+_xlpm.Cx,
_xlpm.Ay,_xlfn.XLOOKUP(TRUE,(AG$4:AG29&lt;&gt;""),$N$4:$N29,_xlpm.Fundo,,-1),
_xlpm.By,_xlfn.XLOOKUP(TRUE,(AG31:AG$47&lt;&gt;""),$N31:$N$47,_xlpm.Fundo,,1),
_xlpm.Cy,_xlfn.XLOOKUP(TRUE,(AG$4:AG29&lt;&gt;""),AG$4:AG29,_xlpm.Fundo,,-1),
_xlpm.Dy,_xlfn.XLOOKUP(TRUE,(AG31:AG$47&lt;&gt;""),AG31:AG$47,_xlpm.Fundo,,1),
_xlpm.Xy,$N30, _xlpm.Yy,PRODUCT(SUM(_xlpm.Dy,-_xlpm.Cy),1/SUM(_xlpm.By,-_xlpm.Ay))*SUM(_xlpm.Xy,-_xlpm.Ay)+_xlpm.Cy,
_xlfn.IFS(IFERROR(ISODD(_xlpm.Borda),FALSE),_xlpm.Yy,
       IFERROR(ISEVEN(_xlpm.Borda),     FALSE),_xlpm.Yx,
      TRUE,"")))</f>
        <v/>
      </c>
      <c r="AH78" s="120" t="str" cm="1">
        <f t="array" ref="AH78">IF(AH30&lt;&gt;"",AH30,
_xlfn.LET(_xlpm.Borda,
_xlfn.IFS(
AND(COUNT(_xlfn._xlws.FILTER($F$3:$F$15,$F$3:$F$15=AH$51))&gt;=2,
    _xlfn.MAXIFS($G$3:$G$15,$F$3:$F$15,AH$51)&gt;=$N78, _xlfn.MINIFS($G$3:$G$15,$F$3:$F$15,AH$51)&lt;=$N78),1,
AND(COUNT(_xlfn._xlws.FILTER($G$3:$G$15,$G$3:$G$15=$N78))&gt;=2,
    _xlfn.MAXIFS($F$3:$F$15,$G$3:$G$15,$N78)&gt;=AH$51, _xlfn.MINIFS($F$3:$F$15,$G$3:$G$15,$N78)&lt;=AH$51),2,
OR(COUNT(_xlfn._xlws.FILTER($F$16:$F$23,($F$16:$F$23=AH$51)*($G$16:$G$23=$N78)))=1,
        ISODD(COUNT(_xlfn._xlws.SORT(_xlfn._xlws.FILTER($G$16:$G$23,($F$16:$F$23=AH$51)*($G$16:$G$23&lt;=$N78)))))),3,
OR(COUNT(_xlfn._xlws.FILTER($F$16:$F$23,($F$16:$F$23=AH$51)*($G$16:$G$23=$N78)))=1,
        ISODD(COUNT(_xlfn._xlws.SORT(_xlfn._xlws.FILTER($F$16:$F$23,($G$16:$G$23=$N78)*($F$16:$F$23&lt;=AH$51)))))),4),
_xlpm.Fundo,$L$8,
_xlpm.Ax,_xlfn.XLOOKUP(TRUE,($O30:AG30&lt;&gt;""),$O$3:AG$3,_xlpm.Fundo,,-1),
_xlpm.Bx,_xlfn.XLOOKUP(TRUE,(AI30:$AZ30&lt;&gt;""),AI$3:$AZ$3,_xlpm.Fundo,,1),
_xlpm.Cx,_xlfn.XLOOKUP(TRUE,($O30:AG30&lt;&gt;""),$O30:AG30,_xlpm.Fundo,,-1),
_xlpm.Dx,_xlfn.XLOOKUP(TRUE,(AI30:$AZ30&lt;&gt;""),AI30:$AZ30,_xlpm.Fundo,,1),
_xlpm.Xx,AH$3, _xlpm.Yx,PRODUCT(SUM(_xlpm.Dx,-_xlpm.Cx),1/SUM(_xlpm.Bx,-_xlpm.Ax))*SUM(_xlpm.Xx,-_xlpm.Ax)+_xlpm.Cx,
_xlpm.Ay,_xlfn.XLOOKUP(TRUE,(AH$4:AH29&lt;&gt;""),$N$4:$N29,_xlpm.Fundo,,-1),
_xlpm.By,_xlfn.XLOOKUP(TRUE,(AH31:AH$47&lt;&gt;""),$N31:$N$47,_xlpm.Fundo,,1),
_xlpm.Cy,_xlfn.XLOOKUP(TRUE,(AH$4:AH29&lt;&gt;""),AH$4:AH29,_xlpm.Fundo,,-1),
_xlpm.Dy,_xlfn.XLOOKUP(TRUE,(AH31:AH$47&lt;&gt;""),AH31:AH$47,_xlpm.Fundo,,1),
_xlpm.Xy,$N30, _xlpm.Yy,PRODUCT(SUM(_xlpm.Dy,-_xlpm.Cy),1/SUM(_xlpm.By,-_xlpm.Ay))*SUM(_xlpm.Xy,-_xlpm.Ay)+_xlpm.Cy,
_xlfn.IFS(IFERROR(ISODD(_xlpm.Borda),FALSE),_xlpm.Yy,
       IFERROR(ISEVEN(_xlpm.Borda),     FALSE),_xlpm.Yx,
      TRUE,"")))</f>
        <v/>
      </c>
      <c r="AI78" s="120" t="str" cm="1">
        <f t="array" ref="AI78">IF(AI30&lt;&gt;"",AI30,
_xlfn.LET(_xlpm.Borda,
_xlfn.IFS(
AND(COUNT(_xlfn._xlws.FILTER($F$3:$F$15,$F$3:$F$15=AI$51))&gt;=2,
    _xlfn.MAXIFS($G$3:$G$15,$F$3:$F$15,AI$51)&gt;=$N78, _xlfn.MINIFS($G$3:$G$15,$F$3:$F$15,AI$51)&lt;=$N78),1,
AND(COUNT(_xlfn._xlws.FILTER($G$3:$G$15,$G$3:$G$15=$N78))&gt;=2,
    _xlfn.MAXIFS($F$3:$F$15,$G$3:$G$15,$N78)&gt;=AI$51, _xlfn.MINIFS($F$3:$F$15,$G$3:$G$15,$N78)&lt;=AI$51),2,
OR(COUNT(_xlfn._xlws.FILTER($F$16:$F$23,($F$16:$F$23=AI$51)*($G$16:$G$23=$N78)))=1,
        ISODD(COUNT(_xlfn._xlws.SORT(_xlfn._xlws.FILTER($G$16:$G$23,($F$16:$F$23=AI$51)*($G$16:$G$23&lt;=$N78)))))),3,
OR(COUNT(_xlfn._xlws.FILTER($F$16:$F$23,($F$16:$F$23=AI$51)*($G$16:$G$23=$N78)))=1,
        ISODD(COUNT(_xlfn._xlws.SORT(_xlfn._xlws.FILTER($F$16:$F$23,($G$16:$G$23=$N78)*($F$16:$F$23&lt;=AI$51)))))),4),
_xlpm.Fundo,$L$8,
_xlpm.Ax,_xlfn.XLOOKUP(TRUE,($O30:AH30&lt;&gt;""),$O$3:AH$3,_xlpm.Fundo,,-1),
_xlpm.Bx,_xlfn.XLOOKUP(TRUE,(AJ30:$AZ30&lt;&gt;""),AJ$3:$AZ$3,_xlpm.Fundo,,1),
_xlpm.Cx,_xlfn.XLOOKUP(TRUE,($O30:AH30&lt;&gt;""),$O30:AH30,_xlpm.Fundo,,-1),
_xlpm.Dx,_xlfn.XLOOKUP(TRUE,(AJ30:$AZ30&lt;&gt;""),AJ30:$AZ30,_xlpm.Fundo,,1),
_xlpm.Xx,AI$3, _xlpm.Yx,PRODUCT(SUM(_xlpm.Dx,-_xlpm.Cx),1/SUM(_xlpm.Bx,-_xlpm.Ax))*SUM(_xlpm.Xx,-_xlpm.Ax)+_xlpm.Cx,
_xlpm.Ay,_xlfn.XLOOKUP(TRUE,(AI$4:AI29&lt;&gt;""),$N$4:$N29,_xlpm.Fundo,,-1),
_xlpm.By,_xlfn.XLOOKUP(TRUE,(AI31:AI$47&lt;&gt;""),$N31:$N$47,_xlpm.Fundo,,1),
_xlpm.Cy,_xlfn.XLOOKUP(TRUE,(AI$4:AI29&lt;&gt;""),AI$4:AI29,_xlpm.Fundo,,-1),
_xlpm.Dy,_xlfn.XLOOKUP(TRUE,(AI31:AI$47&lt;&gt;""),AI31:AI$47,_xlpm.Fundo,,1),
_xlpm.Xy,$N30, _xlpm.Yy,PRODUCT(SUM(_xlpm.Dy,-_xlpm.Cy),1/SUM(_xlpm.By,-_xlpm.Ay))*SUM(_xlpm.Xy,-_xlpm.Ay)+_xlpm.Cy,
_xlfn.IFS(IFERROR(ISODD(_xlpm.Borda),FALSE),_xlpm.Yy,
       IFERROR(ISEVEN(_xlpm.Borda),     FALSE),_xlpm.Yx,
      TRUE,"")))</f>
        <v/>
      </c>
      <c r="AJ78" s="120" t="str" cm="1">
        <f t="array" ref="AJ78">IF(AJ30&lt;&gt;"",AJ30,
_xlfn.LET(_xlpm.Borda,
_xlfn.IFS(
AND(COUNT(_xlfn._xlws.FILTER($F$3:$F$15,$F$3:$F$15=AJ$51))&gt;=2,
    _xlfn.MAXIFS($G$3:$G$15,$F$3:$F$15,AJ$51)&gt;=$N78, _xlfn.MINIFS($G$3:$G$15,$F$3:$F$15,AJ$51)&lt;=$N78),1,
AND(COUNT(_xlfn._xlws.FILTER($G$3:$G$15,$G$3:$G$15=$N78))&gt;=2,
    _xlfn.MAXIFS($F$3:$F$15,$G$3:$G$15,$N78)&gt;=AJ$51, _xlfn.MINIFS($F$3:$F$15,$G$3:$G$15,$N78)&lt;=AJ$51),2,
OR(COUNT(_xlfn._xlws.FILTER($F$16:$F$23,($F$16:$F$23=AJ$51)*($G$16:$G$23=$N78)))=1,
        ISODD(COUNT(_xlfn._xlws.SORT(_xlfn._xlws.FILTER($G$16:$G$23,($F$16:$F$23=AJ$51)*($G$16:$G$23&lt;=$N78)))))),3,
OR(COUNT(_xlfn._xlws.FILTER($F$16:$F$23,($F$16:$F$23=AJ$51)*($G$16:$G$23=$N78)))=1,
        ISODD(COUNT(_xlfn._xlws.SORT(_xlfn._xlws.FILTER($F$16:$F$23,($G$16:$G$23=$N78)*($F$16:$F$23&lt;=AJ$51)))))),4),
_xlpm.Fundo,$L$8,
_xlpm.Ax,_xlfn.XLOOKUP(TRUE,($O30:AI30&lt;&gt;""),$O$3:AI$3,_xlpm.Fundo,,-1),
_xlpm.Bx,_xlfn.XLOOKUP(TRUE,(AK30:$AZ30&lt;&gt;""),AK$3:$AZ$3,_xlpm.Fundo,,1),
_xlpm.Cx,_xlfn.XLOOKUP(TRUE,($O30:AI30&lt;&gt;""),$O30:AI30,_xlpm.Fundo,,-1),
_xlpm.Dx,_xlfn.XLOOKUP(TRUE,(AK30:$AZ30&lt;&gt;""),AK30:$AZ30,_xlpm.Fundo,,1),
_xlpm.Xx,AJ$3, _xlpm.Yx,PRODUCT(SUM(_xlpm.Dx,-_xlpm.Cx),1/SUM(_xlpm.Bx,-_xlpm.Ax))*SUM(_xlpm.Xx,-_xlpm.Ax)+_xlpm.Cx,
_xlpm.Ay,_xlfn.XLOOKUP(TRUE,(AJ$4:AJ29&lt;&gt;""),$N$4:$N29,_xlpm.Fundo,,-1),
_xlpm.By,_xlfn.XLOOKUP(TRUE,(AJ31:AJ$47&lt;&gt;""),$N31:$N$47,_xlpm.Fundo,,1),
_xlpm.Cy,_xlfn.XLOOKUP(TRUE,(AJ$4:AJ29&lt;&gt;""),AJ$4:AJ29,_xlpm.Fundo,,-1),
_xlpm.Dy,_xlfn.XLOOKUP(TRUE,(AJ31:AJ$47&lt;&gt;""),AJ31:AJ$47,_xlpm.Fundo,,1),
_xlpm.Xy,$N30, _xlpm.Yy,PRODUCT(SUM(_xlpm.Dy,-_xlpm.Cy),1/SUM(_xlpm.By,-_xlpm.Ay))*SUM(_xlpm.Xy,-_xlpm.Ay)+_xlpm.Cy,
_xlfn.IFS(IFERROR(ISODD(_xlpm.Borda),FALSE),_xlpm.Yy,
       IFERROR(ISEVEN(_xlpm.Borda),     FALSE),_xlpm.Yx,
      TRUE,"")))</f>
        <v/>
      </c>
      <c r="AK78" s="120" t="str" cm="1">
        <f t="array" ref="AK78">IF(AK30&lt;&gt;"",AK30,
_xlfn.LET(_xlpm.Borda,
_xlfn.IFS(
AND(COUNT(_xlfn._xlws.FILTER($F$3:$F$15,$F$3:$F$15=AK$51))&gt;=2,
    _xlfn.MAXIFS($G$3:$G$15,$F$3:$F$15,AK$51)&gt;=$N78, _xlfn.MINIFS($G$3:$G$15,$F$3:$F$15,AK$51)&lt;=$N78),1,
AND(COUNT(_xlfn._xlws.FILTER($G$3:$G$15,$G$3:$G$15=$N78))&gt;=2,
    _xlfn.MAXIFS($F$3:$F$15,$G$3:$G$15,$N78)&gt;=AK$51, _xlfn.MINIFS($F$3:$F$15,$G$3:$G$15,$N78)&lt;=AK$51),2,
OR(COUNT(_xlfn._xlws.FILTER($F$16:$F$23,($F$16:$F$23=AK$51)*($G$16:$G$23=$N78)))=1,
        ISODD(COUNT(_xlfn._xlws.SORT(_xlfn._xlws.FILTER($G$16:$G$23,($F$16:$F$23=AK$51)*($G$16:$G$23&lt;=$N78)))))),3,
OR(COUNT(_xlfn._xlws.FILTER($F$16:$F$23,($F$16:$F$23=AK$51)*($G$16:$G$23=$N78)))=1,
        ISODD(COUNT(_xlfn._xlws.SORT(_xlfn._xlws.FILTER($F$16:$F$23,($G$16:$G$23=$N78)*($F$16:$F$23&lt;=AK$51)))))),4),
_xlpm.Fundo,$L$8,
_xlpm.Ax,_xlfn.XLOOKUP(TRUE,($O30:AJ30&lt;&gt;""),$O$3:AJ$3,_xlpm.Fundo,,-1),
_xlpm.Bx,_xlfn.XLOOKUP(TRUE,(AL30:$AZ30&lt;&gt;""),AL$3:$AZ$3,_xlpm.Fundo,,1),
_xlpm.Cx,_xlfn.XLOOKUP(TRUE,($O30:AJ30&lt;&gt;""),$O30:AJ30,_xlpm.Fundo,,-1),
_xlpm.Dx,_xlfn.XLOOKUP(TRUE,(AL30:$AZ30&lt;&gt;""),AL30:$AZ30,_xlpm.Fundo,,1),
_xlpm.Xx,AK$3, _xlpm.Yx,PRODUCT(SUM(_xlpm.Dx,-_xlpm.Cx),1/SUM(_xlpm.Bx,-_xlpm.Ax))*SUM(_xlpm.Xx,-_xlpm.Ax)+_xlpm.Cx,
_xlpm.Ay,_xlfn.XLOOKUP(TRUE,(AK$4:AK29&lt;&gt;""),$N$4:$N29,_xlpm.Fundo,,-1),
_xlpm.By,_xlfn.XLOOKUP(TRUE,(AK31:AK$47&lt;&gt;""),$N31:$N$47,_xlpm.Fundo,,1),
_xlpm.Cy,_xlfn.XLOOKUP(TRUE,(AK$4:AK29&lt;&gt;""),AK$4:AK29,_xlpm.Fundo,,-1),
_xlpm.Dy,_xlfn.XLOOKUP(TRUE,(AK31:AK$47&lt;&gt;""),AK31:AK$47,_xlpm.Fundo,,1),
_xlpm.Xy,$N30, _xlpm.Yy,PRODUCT(SUM(_xlpm.Dy,-_xlpm.Cy),1/SUM(_xlpm.By,-_xlpm.Ay))*SUM(_xlpm.Xy,-_xlpm.Ay)+_xlpm.Cy,
_xlfn.IFS(IFERROR(ISODD(_xlpm.Borda),FALSE),_xlpm.Yy,
       IFERROR(ISEVEN(_xlpm.Borda),     FALSE),_xlpm.Yx,
      TRUE,"")))</f>
        <v/>
      </c>
      <c r="AL78" s="120" cm="1">
        <f t="array" ref="AL78">IF(AL30&lt;&gt;"",AL30,
_xlfn.LET(_xlpm.Borda,
_xlfn.IFS(
AND(COUNT(_xlfn._xlws.FILTER($F$3:$F$15,$F$3:$F$15=AL$51))&gt;=2,
    _xlfn.MAXIFS($G$3:$G$15,$F$3:$F$15,AL$51)&gt;=$N78, _xlfn.MINIFS($G$3:$G$15,$F$3:$F$15,AL$51)&lt;=$N78),1,
AND(COUNT(_xlfn._xlws.FILTER($G$3:$G$15,$G$3:$G$15=$N78))&gt;=2,
    _xlfn.MAXIFS($F$3:$F$15,$G$3:$G$15,$N78)&gt;=AL$51, _xlfn.MINIFS($F$3:$F$15,$G$3:$G$15,$N78)&lt;=AL$51),2,
OR(COUNT(_xlfn._xlws.FILTER($F$16:$F$23,($F$16:$F$23=AL$51)*($G$16:$G$23=$N78)))=1,
        ISODD(COUNT(_xlfn._xlws.SORT(_xlfn._xlws.FILTER($G$16:$G$23,($F$16:$F$23=AL$51)*($G$16:$G$23&lt;=$N78)))))),3,
OR(COUNT(_xlfn._xlws.FILTER($F$16:$F$23,($F$16:$F$23=AL$51)*($G$16:$G$23=$N78)))=1,
        ISODD(COUNT(_xlfn._xlws.SORT(_xlfn._xlws.FILTER($F$16:$F$23,($G$16:$G$23=$N78)*($F$16:$F$23&lt;=AL$51)))))),4),
_xlpm.Fundo,$L$8,
_xlpm.Ax,_xlfn.XLOOKUP(TRUE,($O30:AK30&lt;&gt;""),$O$3:AK$3,_xlpm.Fundo,,-1),
_xlpm.Bx,_xlfn.XLOOKUP(TRUE,(AM30:$AZ30&lt;&gt;""),AM$3:$AZ$3,_xlpm.Fundo,,1),
_xlpm.Cx,_xlfn.XLOOKUP(TRUE,($O30:AK30&lt;&gt;""),$O30:AK30,_xlpm.Fundo,,-1),
_xlpm.Dx,_xlfn.XLOOKUP(TRUE,(AM30:$AZ30&lt;&gt;""),AM30:$AZ30,_xlpm.Fundo,,1),
_xlpm.Xx,AL$3, _xlpm.Yx,PRODUCT(SUM(_xlpm.Dx,-_xlpm.Cx),1/SUM(_xlpm.Bx,-_xlpm.Ax))*SUM(_xlpm.Xx,-_xlpm.Ax)+_xlpm.Cx,
_xlpm.Ay,_xlfn.XLOOKUP(TRUE,(AL$4:AL29&lt;&gt;""),$N$4:$N29,_xlpm.Fundo,,-1),
_xlpm.By,_xlfn.XLOOKUP(TRUE,(AL31:AL$47&lt;&gt;""),$N31:$N$47,_xlpm.Fundo,,1),
_xlpm.Cy,_xlfn.XLOOKUP(TRUE,(AL$4:AL29&lt;&gt;""),AL$4:AL29,_xlpm.Fundo,,-1),
_xlpm.Dy,_xlfn.XLOOKUP(TRUE,(AL31:AL$47&lt;&gt;""),AL31:AL$47,_xlpm.Fundo,,1),
_xlpm.Xy,$N30, _xlpm.Yy,PRODUCT(SUM(_xlpm.Dy,-_xlpm.Cy),1/SUM(_xlpm.By,-_xlpm.Ay))*SUM(_xlpm.Xy,-_xlpm.Ay)+_xlpm.Cy,
_xlfn.IFS(IFERROR(ISODD(_xlpm.Borda),FALSE),_xlpm.Yy,
       IFERROR(ISEVEN(_xlpm.Borda),     FALSE),_xlpm.Yx,
      TRUE,"")))</f>
        <v>0</v>
      </c>
      <c r="AM78" s="120" cm="1">
        <f t="array" ref="AM78">IF(AM30&lt;&gt;"",AM30,
_xlfn.LET(_xlpm.Borda,
_xlfn.IFS(
AND(COUNT(_xlfn._xlws.FILTER($F$3:$F$15,$F$3:$F$15=AM$51))&gt;=2,
    _xlfn.MAXIFS($G$3:$G$15,$F$3:$F$15,AM$51)&gt;=$N78, _xlfn.MINIFS($G$3:$G$15,$F$3:$F$15,AM$51)&lt;=$N78),1,
AND(COUNT(_xlfn._xlws.FILTER($G$3:$G$15,$G$3:$G$15=$N78))&gt;=2,
    _xlfn.MAXIFS($F$3:$F$15,$G$3:$G$15,$N78)&gt;=AM$51, _xlfn.MINIFS($F$3:$F$15,$G$3:$G$15,$N78)&lt;=AM$51),2,
OR(COUNT(_xlfn._xlws.FILTER($F$16:$F$23,($F$16:$F$23=AM$51)*($G$16:$G$23=$N78)))=1,
        ISODD(COUNT(_xlfn._xlws.SORT(_xlfn._xlws.FILTER($G$16:$G$23,($F$16:$F$23=AM$51)*($G$16:$G$23&lt;=$N78)))))),3,
OR(COUNT(_xlfn._xlws.FILTER($F$16:$F$23,($F$16:$F$23=AM$51)*($G$16:$G$23=$N78)))=1,
        ISODD(COUNT(_xlfn._xlws.SORT(_xlfn._xlws.FILTER($F$16:$F$23,($G$16:$G$23=$N78)*($F$16:$F$23&lt;=AM$51)))))),4),
_xlpm.Fundo,$L$8,
_xlpm.Ax,_xlfn.XLOOKUP(TRUE,($O30:AL30&lt;&gt;""),$O$3:AL$3,_xlpm.Fundo,,-1),
_xlpm.Bx,_xlfn.XLOOKUP(TRUE,(AN30:$AZ30&lt;&gt;""),AN$3:$AZ$3,_xlpm.Fundo,,1),
_xlpm.Cx,_xlfn.XLOOKUP(TRUE,($O30:AL30&lt;&gt;""),$O30:AL30,_xlpm.Fundo,,-1),
_xlpm.Dx,_xlfn.XLOOKUP(TRUE,(AN30:$AZ30&lt;&gt;""),AN30:$AZ30,_xlpm.Fundo,,1),
_xlpm.Xx,AM$3, _xlpm.Yx,PRODUCT(SUM(_xlpm.Dx,-_xlpm.Cx),1/SUM(_xlpm.Bx,-_xlpm.Ax))*SUM(_xlpm.Xx,-_xlpm.Ax)+_xlpm.Cx,
_xlpm.Ay,_xlfn.XLOOKUP(TRUE,(AM$4:AM29&lt;&gt;""),$N$4:$N29,_xlpm.Fundo,,-1),
_xlpm.By,_xlfn.XLOOKUP(TRUE,(AM31:AM$47&lt;&gt;""),$N31:$N$47,_xlpm.Fundo,,1),
_xlpm.Cy,_xlfn.XLOOKUP(TRUE,(AM$4:AM29&lt;&gt;""),AM$4:AM29,_xlpm.Fundo,,-1),
_xlpm.Dy,_xlfn.XLOOKUP(TRUE,(AM31:AM$47&lt;&gt;""),AM31:AM$47,_xlpm.Fundo,,1),
_xlpm.Xy,$N30, _xlpm.Yy,PRODUCT(SUM(_xlpm.Dy,-_xlpm.Cy),1/SUM(_xlpm.By,-_xlpm.Ay))*SUM(_xlpm.Xy,-_xlpm.Ay)+_xlpm.Cy,
_xlfn.IFS(IFERROR(ISODD(_xlpm.Borda),FALSE),_xlpm.Yy,
       IFERROR(ISEVEN(_xlpm.Borda),     FALSE),_xlpm.Yx,
      TRUE,"")))</f>
        <v>-9</v>
      </c>
      <c r="AN78" s="120" t="str" cm="1">
        <f t="array" ref="AN78">IF(AN30&lt;&gt;"",AN30,
_xlfn.LET(_xlpm.Borda,
_xlfn.IFS(
AND(COUNT(_xlfn._xlws.FILTER($F$3:$F$15,$F$3:$F$15=AN$51))&gt;=2,
    _xlfn.MAXIFS($G$3:$G$15,$F$3:$F$15,AN$51)&gt;=$N78, _xlfn.MINIFS($G$3:$G$15,$F$3:$F$15,AN$51)&lt;=$N78),1,
AND(COUNT(_xlfn._xlws.FILTER($G$3:$G$15,$G$3:$G$15=$N78))&gt;=2,
    _xlfn.MAXIFS($F$3:$F$15,$G$3:$G$15,$N78)&gt;=AN$51, _xlfn.MINIFS($F$3:$F$15,$G$3:$G$15,$N78)&lt;=AN$51),2,
OR(COUNT(_xlfn._xlws.FILTER($F$16:$F$23,($F$16:$F$23=AN$51)*($G$16:$G$23=$N78)))=1,
        ISODD(COUNT(_xlfn._xlws.SORT(_xlfn._xlws.FILTER($G$16:$G$23,($F$16:$F$23=AN$51)*($G$16:$G$23&lt;=$N78)))))),3,
OR(COUNT(_xlfn._xlws.FILTER($F$16:$F$23,($F$16:$F$23=AN$51)*($G$16:$G$23=$N78)))=1,
        ISODD(COUNT(_xlfn._xlws.SORT(_xlfn._xlws.FILTER($F$16:$F$23,($G$16:$G$23=$N78)*($F$16:$F$23&lt;=AN$51)))))),4),
_xlpm.Fundo,$L$8,
_xlpm.Ax,_xlfn.XLOOKUP(TRUE,($O30:AM30&lt;&gt;""),$O$3:AM$3,_xlpm.Fundo,,-1),
_xlpm.Bx,_xlfn.XLOOKUP(TRUE,(AO30:$AZ30&lt;&gt;""),AO$3:$AZ$3,_xlpm.Fundo,,1),
_xlpm.Cx,_xlfn.XLOOKUP(TRUE,($O30:AM30&lt;&gt;""),$O30:AM30,_xlpm.Fundo,,-1),
_xlpm.Dx,_xlfn.XLOOKUP(TRUE,(AO30:$AZ30&lt;&gt;""),AO30:$AZ30,_xlpm.Fundo,,1),
_xlpm.Xx,AN$3, _xlpm.Yx,PRODUCT(SUM(_xlpm.Dx,-_xlpm.Cx),1/SUM(_xlpm.Bx,-_xlpm.Ax))*SUM(_xlpm.Xx,-_xlpm.Ax)+_xlpm.Cx,
_xlpm.Ay,_xlfn.XLOOKUP(TRUE,(AN$4:AN29&lt;&gt;""),$N$4:$N29,_xlpm.Fundo,,-1),
_xlpm.By,_xlfn.XLOOKUP(TRUE,(AN31:AN$47&lt;&gt;""),$N31:$N$47,_xlpm.Fundo,,1),
_xlpm.Cy,_xlfn.XLOOKUP(TRUE,(AN$4:AN29&lt;&gt;""),AN$4:AN29,_xlpm.Fundo,,-1),
_xlpm.Dy,_xlfn.XLOOKUP(TRUE,(AN31:AN$47&lt;&gt;""),AN31:AN$47,_xlpm.Fundo,,1),
_xlpm.Xy,$N30, _xlpm.Yy,PRODUCT(SUM(_xlpm.Dy,-_xlpm.Cy),1/SUM(_xlpm.By,-_xlpm.Ay))*SUM(_xlpm.Xy,-_xlpm.Ay)+_xlpm.Cy,
_xlfn.IFS(IFERROR(ISODD(_xlpm.Borda),FALSE),_xlpm.Yy,
       IFERROR(ISEVEN(_xlpm.Borda),     FALSE),_xlpm.Yx,
      TRUE,"")))</f>
        <v/>
      </c>
      <c r="AO78" s="120" t="str" cm="1">
        <f t="array" ref="AO78">IF(AO30&lt;&gt;"",AO30,
_xlfn.LET(_xlpm.Borda,
_xlfn.IFS(
AND(COUNT(_xlfn._xlws.FILTER($F$3:$F$15,$F$3:$F$15=AO$51))&gt;=2,
    _xlfn.MAXIFS($G$3:$G$15,$F$3:$F$15,AO$51)&gt;=$N78, _xlfn.MINIFS($G$3:$G$15,$F$3:$F$15,AO$51)&lt;=$N78),1,
AND(COUNT(_xlfn._xlws.FILTER($G$3:$G$15,$G$3:$G$15=$N78))&gt;=2,
    _xlfn.MAXIFS($F$3:$F$15,$G$3:$G$15,$N78)&gt;=AO$51, _xlfn.MINIFS($F$3:$F$15,$G$3:$G$15,$N78)&lt;=AO$51),2,
OR(COUNT(_xlfn._xlws.FILTER($F$16:$F$23,($F$16:$F$23=AO$51)*($G$16:$G$23=$N78)))=1,
        ISODD(COUNT(_xlfn._xlws.SORT(_xlfn._xlws.FILTER($G$16:$G$23,($F$16:$F$23=AO$51)*($G$16:$G$23&lt;=$N78)))))),3,
OR(COUNT(_xlfn._xlws.FILTER($F$16:$F$23,($F$16:$F$23=AO$51)*($G$16:$G$23=$N78)))=1,
        ISODD(COUNT(_xlfn._xlws.SORT(_xlfn._xlws.FILTER($F$16:$F$23,($G$16:$G$23=$N78)*($F$16:$F$23&lt;=AO$51)))))),4),
_xlpm.Fundo,$L$8,
_xlpm.Ax,_xlfn.XLOOKUP(TRUE,($O30:AN30&lt;&gt;""),$O$3:AN$3,_xlpm.Fundo,,-1),
_xlpm.Bx,_xlfn.XLOOKUP(TRUE,(AP30:$AZ30&lt;&gt;""),AP$3:$AZ$3,_xlpm.Fundo,,1),
_xlpm.Cx,_xlfn.XLOOKUP(TRUE,($O30:AN30&lt;&gt;""),$O30:AN30,_xlpm.Fundo,,-1),
_xlpm.Dx,_xlfn.XLOOKUP(TRUE,(AP30:$AZ30&lt;&gt;""),AP30:$AZ30,_xlpm.Fundo,,1),
_xlpm.Xx,AO$3, _xlpm.Yx,PRODUCT(SUM(_xlpm.Dx,-_xlpm.Cx),1/SUM(_xlpm.Bx,-_xlpm.Ax))*SUM(_xlpm.Xx,-_xlpm.Ax)+_xlpm.Cx,
_xlpm.Ay,_xlfn.XLOOKUP(TRUE,(AO$4:AO29&lt;&gt;""),$N$4:$N29,_xlpm.Fundo,,-1),
_xlpm.By,_xlfn.XLOOKUP(TRUE,(AO31:AO$47&lt;&gt;""),$N31:$N$47,_xlpm.Fundo,,1),
_xlpm.Cy,_xlfn.XLOOKUP(TRUE,(AO$4:AO29&lt;&gt;""),AO$4:AO29,_xlpm.Fundo,,-1),
_xlpm.Dy,_xlfn.XLOOKUP(TRUE,(AO31:AO$47&lt;&gt;""),AO31:AO$47,_xlpm.Fundo,,1),
_xlpm.Xy,$N30, _xlpm.Yy,PRODUCT(SUM(_xlpm.Dy,-_xlpm.Cy),1/SUM(_xlpm.By,-_xlpm.Ay))*SUM(_xlpm.Xy,-_xlpm.Ay)+_xlpm.Cy,
_xlfn.IFS(IFERROR(ISODD(_xlpm.Borda),FALSE),_xlpm.Yy,
       IFERROR(ISEVEN(_xlpm.Borda),     FALSE),_xlpm.Yx,
      TRUE,"")))</f>
        <v/>
      </c>
      <c r="AP78" s="120" t="str" cm="1">
        <f t="array" ref="AP78">IF(AP30&lt;&gt;"",AP30,
_xlfn.LET(_xlpm.Borda,
_xlfn.IFS(
AND(COUNT(_xlfn._xlws.FILTER($F$3:$F$15,$F$3:$F$15=AP$51))&gt;=2,
    _xlfn.MAXIFS($G$3:$G$15,$F$3:$F$15,AP$51)&gt;=$N78, _xlfn.MINIFS($G$3:$G$15,$F$3:$F$15,AP$51)&lt;=$N78),1,
AND(COUNT(_xlfn._xlws.FILTER($G$3:$G$15,$G$3:$G$15=$N78))&gt;=2,
    _xlfn.MAXIFS($F$3:$F$15,$G$3:$G$15,$N78)&gt;=AP$51, _xlfn.MINIFS($F$3:$F$15,$G$3:$G$15,$N78)&lt;=AP$51),2,
OR(COUNT(_xlfn._xlws.FILTER($F$16:$F$23,($F$16:$F$23=AP$51)*($G$16:$G$23=$N78)))=1,
        ISODD(COUNT(_xlfn._xlws.SORT(_xlfn._xlws.FILTER($G$16:$G$23,($F$16:$F$23=AP$51)*($G$16:$G$23&lt;=$N78)))))),3,
OR(COUNT(_xlfn._xlws.FILTER($F$16:$F$23,($F$16:$F$23=AP$51)*($G$16:$G$23=$N78)))=1,
        ISODD(COUNT(_xlfn._xlws.SORT(_xlfn._xlws.FILTER($F$16:$F$23,($G$16:$G$23=$N78)*($F$16:$F$23&lt;=AP$51)))))),4),
_xlpm.Fundo,$L$8,
_xlpm.Ax,_xlfn.XLOOKUP(TRUE,($O30:AO30&lt;&gt;""),$O$3:AO$3,_xlpm.Fundo,,-1),
_xlpm.Bx,_xlfn.XLOOKUP(TRUE,(AQ30:$AZ30&lt;&gt;""),AQ$3:$AZ$3,_xlpm.Fundo,,1),
_xlpm.Cx,_xlfn.XLOOKUP(TRUE,($O30:AO30&lt;&gt;""),$O30:AO30,_xlpm.Fundo,,-1),
_xlpm.Dx,_xlfn.XLOOKUP(TRUE,(AQ30:$AZ30&lt;&gt;""),AQ30:$AZ30,_xlpm.Fundo,,1),
_xlpm.Xx,AP$3, _xlpm.Yx,PRODUCT(SUM(_xlpm.Dx,-_xlpm.Cx),1/SUM(_xlpm.Bx,-_xlpm.Ax))*SUM(_xlpm.Xx,-_xlpm.Ax)+_xlpm.Cx,
_xlpm.Ay,_xlfn.XLOOKUP(TRUE,(AP$4:AP29&lt;&gt;""),$N$4:$N29,_xlpm.Fundo,,-1),
_xlpm.By,_xlfn.XLOOKUP(TRUE,(AP31:AP$47&lt;&gt;""),$N31:$N$47,_xlpm.Fundo,,1),
_xlpm.Cy,_xlfn.XLOOKUP(TRUE,(AP$4:AP29&lt;&gt;""),AP$4:AP29,_xlpm.Fundo,,-1),
_xlpm.Dy,_xlfn.XLOOKUP(TRUE,(AP31:AP$47&lt;&gt;""),AP31:AP$47,_xlpm.Fundo,,1),
_xlpm.Xy,$N30, _xlpm.Yy,PRODUCT(SUM(_xlpm.Dy,-_xlpm.Cy),1/SUM(_xlpm.By,-_xlpm.Ay))*SUM(_xlpm.Xy,-_xlpm.Ay)+_xlpm.Cy,
_xlfn.IFS(IFERROR(ISODD(_xlpm.Borda),FALSE),_xlpm.Yy,
       IFERROR(ISEVEN(_xlpm.Borda),     FALSE),_xlpm.Yx,
      TRUE,"")))</f>
        <v/>
      </c>
      <c r="AQ78" s="120" t="str" cm="1">
        <f t="array" ref="AQ78">IF(AQ30&lt;&gt;"",AQ30,
_xlfn.LET(_xlpm.Borda,
_xlfn.IFS(
AND(COUNT(_xlfn._xlws.FILTER($F$3:$F$15,$F$3:$F$15=AQ$51))&gt;=2,
    _xlfn.MAXIFS($G$3:$G$15,$F$3:$F$15,AQ$51)&gt;=$N78, _xlfn.MINIFS($G$3:$G$15,$F$3:$F$15,AQ$51)&lt;=$N78),1,
AND(COUNT(_xlfn._xlws.FILTER($G$3:$G$15,$G$3:$G$15=$N78))&gt;=2,
    _xlfn.MAXIFS($F$3:$F$15,$G$3:$G$15,$N78)&gt;=AQ$51, _xlfn.MINIFS($F$3:$F$15,$G$3:$G$15,$N78)&lt;=AQ$51),2,
OR(COUNT(_xlfn._xlws.FILTER($F$16:$F$23,($F$16:$F$23=AQ$51)*($G$16:$G$23=$N78)))=1,
        ISODD(COUNT(_xlfn._xlws.SORT(_xlfn._xlws.FILTER($G$16:$G$23,($F$16:$F$23=AQ$51)*($G$16:$G$23&lt;=$N78)))))),3,
OR(COUNT(_xlfn._xlws.FILTER($F$16:$F$23,($F$16:$F$23=AQ$51)*($G$16:$G$23=$N78)))=1,
        ISODD(COUNT(_xlfn._xlws.SORT(_xlfn._xlws.FILTER($F$16:$F$23,($G$16:$G$23=$N78)*($F$16:$F$23&lt;=AQ$51)))))),4),
_xlpm.Fundo,$L$8,
_xlpm.Ax,_xlfn.XLOOKUP(TRUE,($O30:AP30&lt;&gt;""),$O$3:AP$3,_xlpm.Fundo,,-1),
_xlpm.Bx,_xlfn.XLOOKUP(TRUE,(AR30:$AZ30&lt;&gt;""),AR$3:$AZ$3,_xlpm.Fundo,,1),
_xlpm.Cx,_xlfn.XLOOKUP(TRUE,($O30:AP30&lt;&gt;""),$O30:AP30,_xlpm.Fundo,,-1),
_xlpm.Dx,_xlfn.XLOOKUP(TRUE,(AR30:$AZ30&lt;&gt;""),AR30:$AZ30,_xlpm.Fundo,,1),
_xlpm.Xx,AQ$3, _xlpm.Yx,PRODUCT(SUM(_xlpm.Dx,-_xlpm.Cx),1/SUM(_xlpm.Bx,-_xlpm.Ax))*SUM(_xlpm.Xx,-_xlpm.Ax)+_xlpm.Cx,
_xlpm.Ay,_xlfn.XLOOKUP(TRUE,(AQ$4:AQ29&lt;&gt;""),$N$4:$N29,_xlpm.Fundo,,-1),
_xlpm.By,_xlfn.XLOOKUP(TRUE,(AQ31:AQ$47&lt;&gt;""),$N31:$N$47,_xlpm.Fundo,,1),
_xlpm.Cy,_xlfn.XLOOKUP(TRUE,(AQ$4:AQ29&lt;&gt;""),AQ$4:AQ29,_xlpm.Fundo,,-1),
_xlpm.Dy,_xlfn.XLOOKUP(TRUE,(AQ31:AQ$47&lt;&gt;""),AQ31:AQ$47,_xlpm.Fundo,,1),
_xlpm.Xy,$N30, _xlpm.Yy,PRODUCT(SUM(_xlpm.Dy,-_xlpm.Cy),1/SUM(_xlpm.By,-_xlpm.Ay))*SUM(_xlpm.Xy,-_xlpm.Ay)+_xlpm.Cy,
_xlfn.IFS(IFERROR(ISODD(_xlpm.Borda),FALSE),_xlpm.Yy,
       IFERROR(ISEVEN(_xlpm.Borda),     FALSE),_xlpm.Yx,
      TRUE,"")))</f>
        <v/>
      </c>
      <c r="AR78" s="120" t="str" cm="1">
        <f t="array" ref="AR78">IF(AR30&lt;&gt;"",AR30,
_xlfn.LET(_xlpm.Borda,
_xlfn.IFS(
AND(COUNT(_xlfn._xlws.FILTER($F$3:$F$15,$F$3:$F$15=AR$51))&gt;=2,
    _xlfn.MAXIFS($G$3:$G$15,$F$3:$F$15,AR$51)&gt;=$N78, _xlfn.MINIFS($G$3:$G$15,$F$3:$F$15,AR$51)&lt;=$N78),1,
AND(COUNT(_xlfn._xlws.FILTER($G$3:$G$15,$G$3:$G$15=$N78))&gt;=2,
    _xlfn.MAXIFS($F$3:$F$15,$G$3:$G$15,$N78)&gt;=AR$51, _xlfn.MINIFS($F$3:$F$15,$G$3:$G$15,$N78)&lt;=AR$51),2,
OR(COUNT(_xlfn._xlws.FILTER($F$16:$F$23,($F$16:$F$23=AR$51)*($G$16:$G$23=$N78)))=1,
        ISODD(COUNT(_xlfn._xlws.SORT(_xlfn._xlws.FILTER($G$16:$G$23,($F$16:$F$23=AR$51)*($G$16:$G$23&lt;=$N78)))))),3,
OR(COUNT(_xlfn._xlws.FILTER($F$16:$F$23,($F$16:$F$23=AR$51)*($G$16:$G$23=$N78)))=1,
        ISODD(COUNT(_xlfn._xlws.SORT(_xlfn._xlws.FILTER($F$16:$F$23,($G$16:$G$23=$N78)*($F$16:$F$23&lt;=AR$51)))))),4),
_xlpm.Fundo,$L$8,
_xlpm.Ax,_xlfn.XLOOKUP(TRUE,($O30:AQ30&lt;&gt;""),$O$3:AQ$3,_xlpm.Fundo,,-1),
_xlpm.Bx,_xlfn.XLOOKUP(TRUE,(AS30:$AZ30&lt;&gt;""),AS$3:$AZ$3,_xlpm.Fundo,,1),
_xlpm.Cx,_xlfn.XLOOKUP(TRUE,($O30:AQ30&lt;&gt;""),$O30:AQ30,_xlpm.Fundo,,-1),
_xlpm.Dx,_xlfn.XLOOKUP(TRUE,(AS30:$AZ30&lt;&gt;""),AS30:$AZ30,_xlpm.Fundo,,1),
_xlpm.Xx,AR$3, _xlpm.Yx,PRODUCT(SUM(_xlpm.Dx,-_xlpm.Cx),1/SUM(_xlpm.Bx,-_xlpm.Ax))*SUM(_xlpm.Xx,-_xlpm.Ax)+_xlpm.Cx,
_xlpm.Ay,_xlfn.XLOOKUP(TRUE,(AR$4:AR29&lt;&gt;""),$N$4:$N29,_xlpm.Fundo,,-1),
_xlpm.By,_xlfn.XLOOKUP(TRUE,(AR31:AR$47&lt;&gt;""),$N31:$N$47,_xlpm.Fundo,,1),
_xlpm.Cy,_xlfn.XLOOKUP(TRUE,(AR$4:AR29&lt;&gt;""),AR$4:AR29,_xlpm.Fundo,,-1),
_xlpm.Dy,_xlfn.XLOOKUP(TRUE,(AR31:AR$47&lt;&gt;""),AR31:AR$47,_xlpm.Fundo,,1),
_xlpm.Xy,$N30, _xlpm.Yy,PRODUCT(SUM(_xlpm.Dy,-_xlpm.Cy),1/SUM(_xlpm.By,-_xlpm.Ay))*SUM(_xlpm.Xy,-_xlpm.Ay)+_xlpm.Cy,
_xlfn.IFS(IFERROR(ISODD(_xlpm.Borda),FALSE),_xlpm.Yy,
       IFERROR(ISEVEN(_xlpm.Borda),     FALSE),_xlpm.Yx,
      TRUE,"")))</f>
        <v/>
      </c>
      <c r="AS78" s="120" t="str" cm="1">
        <f t="array" ref="AS78">IF(AS30&lt;&gt;"",AS30,
_xlfn.LET(_xlpm.Borda,
_xlfn.IFS(
AND(COUNT(_xlfn._xlws.FILTER($F$3:$F$15,$F$3:$F$15=AS$51))&gt;=2,
    _xlfn.MAXIFS($G$3:$G$15,$F$3:$F$15,AS$51)&gt;=$N78, _xlfn.MINIFS($G$3:$G$15,$F$3:$F$15,AS$51)&lt;=$N78),1,
AND(COUNT(_xlfn._xlws.FILTER($G$3:$G$15,$G$3:$G$15=$N78))&gt;=2,
    _xlfn.MAXIFS($F$3:$F$15,$G$3:$G$15,$N78)&gt;=AS$51, _xlfn.MINIFS($F$3:$F$15,$G$3:$G$15,$N78)&lt;=AS$51),2,
OR(COUNT(_xlfn._xlws.FILTER($F$16:$F$23,($F$16:$F$23=AS$51)*($G$16:$G$23=$N78)))=1,
        ISODD(COUNT(_xlfn._xlws.SORT(_xlfn._xlws.FILTER($G$16:$G$23,($F$16:$F$23=AS$51)*($G$16:$G$23&lt;=$N78)))))),3,
OR(COUNT(_xlfn._xlws.FILTER($F$16:$F$23,($F$16:$F$23=AS$51)*($G$16:$G$23=$N78)))=1,
        ISODD(COUNT(_xlfn._xlws.SORT(_xlfn._xlws.FILTER($F$16:$F$23,($G$16:$G$23=$N78)*($F$16:$F$23&lt;=AS$51)))))),4),
_xlpm.Fundo,$L$8,
_xlpm.Ax,_xlfn.XLOOKUP(TRUE,($O30:AR30&lt;&gt;""),$O$3:AR$3,_xlpm.Fundo,,-1),
_xlpm.Bx,_xlfn.XLOOKUP(TRUE,(AT30:$AZ30&lt;&gt;""),AT$3:$AZ$3,_xlpm.Fundo,,1),
_xlpm.Cx,_xlfn.XLOOKUP(TRUE,($O30:AR30&lt;&gt;""),$O30:AR30,_xlpm.Fundo,,-1),
_xlpm.Dx,_xlfn.XLOOKUP(TRUE,(AT30:$AZ30&lt;&gt;""),AT30:$AZ30,_xlpm.Fundo,,1),
_xlpm.Xx,AS$3, _xlpm.Yx,PRODUCT(SUM(_xlpm.Dx,-_xlpm.Cx),1/SUM(_xlpm.Bx,-_xlpm.Ax))*SUM(_xlpm.Xx,-_xlpm.Ax)+_xlpm.Cx,
_xlpm.Ay,_xlfn.XLOOKUP(TRUE,(AS$4:AS29&lt;&gt;""),$N$4:$N29,_xlpm.Fundo,,-1),
_xlpm.By,_xlfn.XLOOKUP(TRUE,(AS31:AS$47&lt;&gt;""),$N31:$N$47,_xlpm.Fundo,,1),
_xlpm.Cy,_xlfn.XLOOKUP(TRUE,(AS$4:AS29&lt;&gt;""),AS$4:AS29,_xlpm.Fundo,,-1),
_xlpm.Dy,_xlfn.XLOOKUP(TRUE,(AS31:AS$47&lt;&gt;""),AS31:AS$47,_xlpm.Fundo,,1),
_xlpm.Xy,$N30, _xlpm.Yy,PRODUCT(SUM(_xlpm.Dy,-_xlpm.Cy),1/SUM(_xlpm.By,-_xlpm.Ay))*SUM(_xlpm.Xy,-_xlpm.Ay)+_xlpm.Cy,
_xlfn.IFS(IFERROR(ISODD(_xlpm.Borda),FALSE),_xlpm.Yy,
       IFERROR(ISEVEN(_xlpm.Borda),     FALSE),_xlpm.Yx,
      TRUE,"")))</f>
        <v/>
      </c>
      <c r="AT78" s="120" cm="1">
        <f t="array" ref="AT78">IF(AT30&lt;&gt;"",AT30,
_xlfn.LET(_xlpm.Borda,
_xlfn.IFS(
AND(COUNT(_xlfn._xlws.FILTER($F$3:$F$15,$F$3:$F$15=AT$51))&gt;=2,
    _xlfn.MAXIFS($G$3:$G$15,$F$3:$F$15,AT$51)&gt;=$N78, _xlfn.MINIFS($G$3:$G$15,$F$3:$F$15,AT$51)&lt;=$N78),1,
AND(COUNT(_xlfn._xlws.FILTER($G$3:$G$15,$G$3:$G$15=$N78))&gt;=2,
    _xlfn.MAXIFS($F$3:$F$15,$G$3:$G$15,$N78)&gt;=AT$51, _xlfn.MINIFS($F$3:$F$15,$G$3:$G$15,$N78)&lt;=AT$51),2,
OR(COUNT(_xlfn._xlws.FILTER($F$16:$F$23,($F$16:$F$23=AT$51)*($G$16:$G$23=$N78)))=1,
        ISODD(COUNT(_xlfn._xlws.SORT(_xlfn._xlws.FILTER($G$16:$G$23,($F$16:$F$23=AT$51)*($G$16:$G$23&lt;=$N78)))))),3,
OR(COUNT(_xlfn._xlws.FILTER($F$16:$F$23,($F$16:$F$23=AT$51)*($G$16:$G$23=$N78)))=1,
        ISODD(COUNT(_xlfn._xlws.SORT(_xlfn._xlws.FILTER($F$16:$F$23,($G$16:$G$23=$N78)*($F$16:$F$23&lt;=AT$51)))))),4),
_xlpm.Fundo,$L$8,
_xlpm.Ax,_xlfn.XLOOKUP(TRUE,($O30:AS30&lt;&gt;""),$O$3:AS$3,_xlpm.Fundo,,-1),
_xlpm.Bx,_xlfn.XLOOKUP(TRUE,(AZ30:$AZ30&lt;&gt;""),AZ$3:$AZ$3,_xlpm.Fundo,,1),
_xlpm.Cx,_xlfn.XLOOKUP(TRUE,($O30:AS30&lt;&gt;""),$O30:AS30,_xlpm.Fundo,,-1),
_xlpm.Dx,_xlfn.XLOOKUP(TRUE,(AZ30:$AZ30&lt;&gt;""),AZ30:$AZ30,_xlpm.Fundo,,1),
_xlpm.Xx,AT$3, _xlpm.Yx,PRODUCT(SUM(_xlpm.Dx,-_xlpm.Cx),1/SUM(_xlpm.Bx,-_xlpm.Ax))*SUM(_xlpm.Xx,-_xlpm.Ax)+_xlpm.Cx,
_xlpm.Ay,_xlfn.XLOOKUP(TRUE,(AT$4:AT29&lt;&gt;""),$N$4:$N29,_xlpm.Fundo,,-1),
_xlpm.By,_xlfn.XLOOKUP(TRUE,(AT31:AT$47&lt;&gt;""),$N31:$N$47,_xlpm.Fundo,,1),
_xlpm.Cy,_xlfn.XLOOKUP(TRUE,(AT$4:AT29&lt;&gt;""),AT$4:AT29,_xlpm.Fundo,,-1),
_xlpm.Dy,_xlfn.XLOOKUP(TRUE,(AT31:AT$47&lt;&gt;""),AT31:AT$47,_xlpm.Fundo,,1),
_xlpm.Xy,$N30, _xlpm.Yy,PRODUCT(SUM(_xlpm.Dy,-_xlpm.Cy),1/SUM(_xlpm.By,-_xlpm.Ay))*SUM(_xlpm.Xy,-_xlpm.Ay)+_xlpm.Cy,
_xlfn.IFS(IFERROR(ISODD(_xlpm.Borda),FALSE),_xlpm.Yy,
       IFERROR(ISEVEN(_xlpm.Borda),     FALSE),_xlpm.Yx,
      TRUE,"")))</f>
        <v>-9</v>
      </c>
      <c r="AU78" s="120" cm="1">
        <f t="array" ref="AU78">IF(AU30&lt;&gt;"",AU30,
_xlfn.LET(_xlpm.Borda,
_xlfn.IFS(
AND(COUNT(_xlfn._xlws.FILTER($F$3:$F$15,$F$3:$F$15=AU$51))&gt;=2,
    _xlfn.MAXIFS($G$3:$G$15,$F$3:$F$15,AU$51)&gt;=$N78, _xlfn.MINIFS($G$3:$G$15,$F$3:$F$15,AU$51)&lt;=$N78),1,
AND(COUNT(_xlfn._xlws.FILTER($G$3:$G$15,$G$3:$G$15=$N78))&gt;=2,
    _xlfn.MAXIFS($F$3:$F$15,$G$3:$G$15,$N78)&gt;=AU$51, _xlfn.MINIFS($F$3:$F$15,$G$3:$G$15,$N78)&lt;=AU$51),2,
OR(COUNT(_xlfn._xlws.FILTER($F$16:$F$23,($F$16:$F$23=AU$51)*($G$16:$G$23=$N78)))=1,
        ISODD(COUNT(_xlfn._xlws.SORT(_xlfn._xlws.FILTER($G$16:$G$23,($F$16:$F$23=AU$51)*($G$16:$G$23&lt;=$N78)))))),3,
OR(COUNT(_xlfn._xlws.FILTER($F$16:$F$23,($F$16:$F$23=AU$51)*($G$16:$G$23=$N78)))=1,
        ISODD(COUNT(_xlfn._xlws.SORT(_xlfn._xlws.FILTER($F$16:$F$23,($G$16:$G$23=$N78)*($F$16:$F$23&lt;=AU$51)))))),4),
_xlpm.Fundo,$L$8,
_xlpm.Ax,_xlfn.XLOOKUP(TRUE,($O30:AT30&lt;&gt;""),$O$3:AT$3,_xlpm.Fundo,,-1),
_xlpm.Bx,_xlfn.XLOOKUP(TRUE,($AZ30:BA30&lt;&gt;""),$AZ$3:BA$3,_xlpm.Fundo,,1),
_xlpm.Cx,_xlfn.XLOOKUP(TRUE,($O30:AT30&lt;&gt;""),$O30:AT30,_xlpm.Fundo,,-1),
_xlpm.Dx,_xlfn.XLOOKUP(TRUE,($AZ30:BA30&lt;&gt;""),$AZ30:BA30,_xlpm.Fundo,,1),
_xlpm.Xx,AU$3, _xlpm.Yx,PRODUCT(SUM(_xlpm.Dx,-_xlpm.Cx),1/SUM(_xlpm.Bx,-_xlpm.Ax))*SUM(_xlpm.Xx,-_xlpm.Ax)+_xlpm.Cx,
_xlpm.Ay,_xlfn.XLOOKUP(TRUE,(AU$4:AU29&lt;&gt;""),$N$4:$N29,_xlpm.Fundo,,-1),
_xlpm.By,_xlfn.XLOOKUP(TRUE,(AU31:AU$47&lt;&gt;""),$N31:$N$47,_xlpm.Fundo,,1),
_xlpm.Cy,_xlfn.XLOOKUP(TRUE,(AU$4:AU29&lt;&gt;""),AU$4:AU29,_xlpm.Fundo,,-1),
_xlpm.Dy,_xlfn.XLOOKUP(TRUE,(AU31:AU$47&lt;&gt;""),AU31:AU$47,_xlpm.Fundo,,1),
_xlpm.Xy,$N30, _xlpm.Yy,PRODUCT(SUM(_xlpm.Dy,-_xlpm.Cy),1/SUM(_xlpm.By,-_xlpm.Ay))*SUM(_xlpm.Xy,-_xlpm.Ay)+_xlpm.Cy,
_xlfn.IFS(IFERROR(ISODD(_xlpm.Borda),FALSE),_xlpm.Yy,
       IFERROR(ISEVEN(_xlpm.Borda),     FALSE),_xlpm.Yx,
      TRUE,"")))</f>
        <v>0</v>
      </c>
      <c r="AV78" s="120" cm="1">
        <f t="array" ref="AV78">IF(AV30&lt;&gt;"",AV30,
_xlfn.LET(_xlpm.Borda,
_xlfn.IFS(
AND(COUNT(_xlfn._xlws.FILTER($F$3:$F$15,$F$3:$F$15=AV$51))&gt;=2,
    _xlfn.MAXIFS($G$3:$G$15,$F$3:$F$15,AV$51)&gt;=$N78, _xlfn.MINIFS($G$3:$G$15,$F$3:$F$15,AV$51)&lt;=$N78),1,
AND(COUNT(_xlfn._xlws.FILTER($G$3:$G$15,$G$3:$G$15=$N78))&gt;=2,
    _xlfn.MAXIFS($F$3:$F$15,$G$3:$G$15,$N78)&gt;=AV$51, _xlfn.MINIFS($F$3:$F$15,$G$3:$G$15,$N78)&lt;=AV$51),2,
OR(COUNT(_xlfn._xlws.FILTER($F$16:$F$23,($F$16:$F$23=AV$51)*($G$16:$G$23=$N78)))=1,
        ISODD(COUNT(_xlfn._xlws.SORT(_xlfn._xlws.FILTER($G$16:$G$23,($F$16:$F$23=AV$51)*($G$16:$G$23&lt;=$N78)))))),3,
OR(COUNT(_xlfn._xlws.FILTER($F$16:$F$23,($F$16:$F$23=AV$51)*($G$16:$G$23=$N78)))=1,
        ISODD(COUNT(_xlfn._xlws.SORT(_xlfn._xlws.FILTER($F$16:$F$23,($G$16:$G$23=$N78)*($F$16:$F$23&lt;=AV$51)))))),4),
_xlpm.Fundo,$L$8,
_xlpm.Ax,_xlfn.XLOOKUP(TRUE,($O30:AU30&lt;&gt;""),$O$3:AU$3,_xlpm.Fundo,,-1),
_xlpm.Bx,_xlfn.XLOOKUP(TRUE,($AZ30:BB30&lt;&gt;""),$AZ$3:BB$3,_xlpm.Fundo,,1),
_xlpm.Cx,_xlfn.XLOOKUP(TRUE,($O30:AU30&lt;&gt;""),$O30:AU30,_xlpm.Fundo,,-1),
_xlpm.Dx,_xlfn.XLOOKUP(TRUE,($AZ30:BB30&lt;&gt;""),$AZ30:BB30,_xlpm.Fundo,,1),
_xlpm.Xx,AV$3, _xlpm.Yx,PRODUCT(SUM(_xlpm.Dx,-_xlpm.Cx),1/SUM(_xlpm.Bx,-_xlpm.Ax))*SUM(_xlpm.Xx,-_xlpm.Ax)+_xlpm.Cx,
_xlpm.Ay,_xlfn.XLOOKUP(TRUE,(AV$4:AV29&lt;&gt;""),$N$4:$N29,_xlpm.Fundo,,-1),
_xlpm.By,_xlfn.XLOOKUP(TRUE,(AV31:AV$47&lt;&gt;""),$N31:$N$47,_xlpm.Fundo,,1),
_xlpm.Cy,_xlfn.XLOOKUP(TRUE,(AV$4:AV29&lt;&gt;""),AV$4:AV29,_xlpm.Fundo,,-1),
_xlpm.Dy,_xlfn.XLOOKUP(TRUE,(AV31:AV$47&lt;&gt;""),AV31:AV$47,_xlpm.Fundo,,1),
_xlpm.Xy,$N30, _xlpm.Yy,PRODUCT(SUM(_xlpm.Dy,-_xlpm.Cy),1/SUM(_xlpm.By,-_xlpm.Ay))*SUM(_xlpm.Xy,-_xlpm.Ay)+_xlpm.Cy,
_xlfn.IFS(IFERROR(ISODD(_xlpm.Borda),FALSE),_xlpm.Yy,
       IFERROR(ISEVEN(_xlpm.Borda),     FALSE),_xlpm.Yx,
      TRUE,"")))</f>
        <v>-9</v>
      </c>
      <c r="AW78" s="120" cm="1">
        <f t="array" ref="AW78">IF(AW30&lt;&gt;"",AW30,
_xlfn.LET(_xlpm.Borda,
_xlfn.IFS(
AND(COUNT(_xlfn._xlws.FILTER($F$3:$F$15,$F$3:$F$15=AW$51))&gt;=2,
    _xlfn.MAXIFS($G$3:$G$15,$F$3:$F$15,AW$51)&gt;=$N78, _xlfn.MINIFS($G$3:$G$15,$F$3:$F$15,AW$51)&lt;=$N78),1,
AND(COUNT(_xlfn._xlws.FILTER($G$3:$G$15,$G$3:$G$15=$N78))&gt;=2,
    _xlfn.MAXIFS($F$3:$F$15,$G$3:$G$15,$N78)&gt;=AW$51, _xlfn.MINIFS($F$3:$F$15,$G$3:$G$15,$N78)&lt;=AW$51),2,
OR(COUNT(_xlfn._xlws.FILTER($F$16:$F$23,($F$16:$F$23=AW$51)*($G$16:$G$23=$N78)))=1,
        ISODD(COUNT(_xlfn._xlws.SORT(_xlfn._xlws.FILTER($G$16:$G$23,($F$16:$F$23=AW$51)*($G$16:$G$23&lt;=$N78)))))),3,
OR(COUNT(_xlfn._xlws.FILTER($F$16:$F$23,($F$16:$F$23=AW$51)*($G$16:$G$23=$N78)))=1,
        ISODD(COUNT(_xlfn._xlws.SORT(_xlfn._xlws.FILTER($F$16:$F$23,($G$16:$G$23=$N78)*($F$16:$F$23&lt;=AW$51)))))),4),
_xlpm.Fundo,$L$8,
_xlpm.Ax,_xlfn.XLOOKUP(TRUE,($O30:AV30&lt;&gt;""),$O$3:AV$3,_xlpm.Fundo,,-1),
_xlpm.Bx,_xlfn.XLOOKUP(TRUE,($AZ30:BC30&lt;&gt;""),$AZ$3:BC$3,_xlpm.Fundo,,1),
_xlpm.Cx,_xlfn.XLOOKUP(TRUE,($O30:AV30&lt;&gt;""),$O30:AV30,_xlpm.Fundo,,-1),
_xlpm.Dx,_xlfn.XLOOKUP(TRUE,($AZ30:BC30&lt;&gt;""),$AZ30:BC30,_xlpm.Fundo,,1),
_xlpm.Xx,AW$3, _xlpm.Yx,PRODUCT(SUM(_xlpm.Dx,-_xlpm.Cx),1/SUM(_xlpm.Bx,-_xlpm.Ax))*SUM(_xlpm.Xx,-_xlpm.Ax)+_xlpm.Cx,
_xlpm.Ay,_xlfn.XLOOKUP(TRUE,(AW$4:AW29&lt;&gt;""),$N$4:$N29,_xlpm.Fundo,,-1),
_xlpm.By,_xlfn.XLOOKUP(TRUE,(AW31:AW$47&lt;&gt;""),$N31:$N$47,_xlpm.Fundo,,1),
_xlpm.Cy,_xlfn.XLOOKUP(TRUE,(AW$4:AW29&lt;&gt;""),AW$4:AW29,_xlpm.Fundo,,-1),
_xlpm.Dy,_xlfn.XLOOKUP(TRUE,(AW31:AW$47&lt;&gt;""),AW31:AW$47,_xlpm.Fundo,,1),
_xlpm.Xy,$N30, _xlpm.Yy,PRODUCT(SUM(_xlpm.Dy,-_xlpm.Cy),1/SUM(_xlpm.By,-_xlpm.Ay))*SUM(_xlpm.Xy,-_xlpm.Ay)+_xlpm.Cy,
_xlfn.IFS(IFERROR(ISODD(_xlpm.Borda),FALSE),_xlpm.Yy,
       IFERROR(ISEVEN(_xlpm.Borda),     FALSE),_xlpm.Yx,
      TRUE,"")))</f>
        <v>-9</v>
      </c>
      <c r="AX78" s="98"/>
      <c r="AY78" s="98"/>
      <c r="AZ78" s="77"/>
      <c r="BA78" s="77"/>
      <c r="BB78" s="77"/>
      <c r="BC78" s="77"/>
      <c r="BD78" s="77"/>
      <c r="BE78" s="77"/>
      <c r="BF78" s="77"/>
      <c r="BG78" s="77"/>
      <c r="BH78" s="77"/>
    </row>
    <row r="79" spans="2:60" ht="20.100000000000001" customHeight="1" x14ac:dyDescent="0.3">
      <c r="B79" s="88" t="s">
        <v>542</v>
      </c>
      <c r="C79" s="17">
        <f t="shared" si="1"/>
        <v>52.875399999999999</v>
      </c>
      <c r="D79" s="18">
        <f t="shared" si="1"/>
        <v>106.1709</v>
      </c>
      <c r="E79" s="64">
        <f t="shared" si="1"/>
        <v>-9</v>
      </c>
      <c r="F79" s="17">
        <f t="shared" si="7"/>
        <v>9.85</v>
      </c>
      <c r="G79" s="18">
        <f t="shared" si="8"/>
        <v>1.1200000000000001</v>
      </c>
      <c r="H79" s="19">
        <f t="shared" si="9"/>
        <v>-9</v>
      </c>
      <c r="I79" s="8" t="str" cm="1">
        <f t="array" ref="I79">_xlfn.CONCAT(ROUND(F79:H79,2)&amp;", ")</f>
        <v xml:space="preserve">9.85, 1.12, -9, </v>
      </c>
      <c r="J79" s="8"/>
      <c r="L79"/>
      <c r="N79" s="31">
        <v>5.9</v>
      </c>
      <c r="O79" s="15"/>
      <c r="P79" s="120" cm="1">
        <f t="array" ref="P79">IF(P31&lt;&gt;"",P31,
_xlfn.LET(_xlpm.Borda,
_xlfn.IFS(
AND(COUNT(_xlfn._xlws.FILTER($F$3:$F$15,$F$3:$F$15=P$51))&gt;=2,
    _xlfn.MAXIFS($G$3:$G$15,$F$3:$F$15,P$51)&gt;=$N79, _xlfn.MINIFS($G$3:$G$15,$F$3:$F$15,P$51)&lt;=$N79),1,
AND(COUNT(_xlfn._xlws.FILTER($G$3:$G$15,$G$3:$G$15=$N79))&gt;=2,
    _xlfn.MAXIFS($F$3:$F$15,$G$3:$G$15,$N79)&gt;=P$51, _xlfn.MINIFS($F$3:$F$15,$G$3:$G$15,$N79)&lt;=P$51),2,
OR(COUNT(_xlfn._xlws.FILTER($F$16:$F$23,($F$16:$F$23=P$51)*($G$16:$G$23=$N79)))=1,
        ISODD(COUNT(_xlfn._xlws.SORT(_xlfn._xlws.FILTER($G$16:$G$23,($F$16:$F$23=P$51)*($G$16:$G$23&lt;=$N79)))))),3,
OR(COUNT(_xlfn._xlws.FILTER($F$16:$F$23,($F$16:$F$23=P$51)*($G$16:$G$23=$N79)))=1,
        ISODD(COUNT(_xlfn._xlws.SORT(_xlfn._xlws.FILTER($F$16:$F$23,($G$16:$G$23=$N79)*($F$16:$F$23&lt;=P$51)))))),4),
_xlpm.Fundo,$L$8,
_xlpm.Ax,_xlfn.XLOOKUP(TRUE,($O31:O31&lt;&gt;""),$O$3:O$3,_xlpm.Fundo,,-1),
_xlpm.Bx,_xlfn.XLOOKUP(TRUE,(Q31:$AZ31&lt;&gt;""),Q$3:$AZ$3,_xlpm.Fundo,,1),
_xlpm.Cx,_xlfn.XLOOKUP(TRUE,($O31:O31&lt;&gt;""),$O31:O31,_xlpm.Fundo,,-1),
_xlpm.Dx,_xlfn.XLOOKUP(TRUE,(Q31:$AZ31&lt;&gt;""),Q31:$AZ31,_xlpm.Fundo,,1),
_xlpm.Xx,P$3, _xlpm.Yx,PRODUCT(SUM(_xlpm.Dx,-_xlpm.Cx),1/SUM(_xlpm.Bx,-_xlpm.Ax))*SUM(_xlpm.Xx,-_xlpm.Ax)+_xlpm.Cx,
_xlpm.Ay,_xlfn.XLOOKUP(TRUE,(P$4:P30&lt;&gt;""),$N$4:$N30,_xlpm.Fundo,,-1),
_xlpm.By,_xlfn.XLOOKUP(TRUE,(P32:P$47&lt;&gt;""),$N32:$N$47,_xlpm.Fundo,,1),
_xlpm.Cy,_xlfn.XLOOKUP(TRUE,(P$4:P30&lt;&gt;""),P$4:P30,_xlpm.Fundo,,-1),
_xlpm.Dy,_xlfn.XLOOKUP(TRUE,(P32:P$47&lt;&gt;""),P32:P$47,_xlpm.Fundo,,1),
_xlpm.Xy,$N31, _xlpm.Yy,PRODUCT(SUM(_xlpm.Dy,-_xlpm.Cy),1/SUM(_xlpm.By,-_xlpm.Ay))*SUM(_xlpm.Xy,-_xlpm.Ay)+_xlpm.Cy,
_xlfn.IFS(IFERROR(ISODD(_xlpm.Borda),FALSE),_xlpm.Yy,
       IFERROR(ISEVEN(_xlpm.Borda),     FALSE),_xlpm.Yx,
      TRUE,"")))</f>
        <v>-9</v>
      </c>
      <c r="Q79" s="120" cm="1">
        <f t="array" ref="Q79">IF(Q31&lt;&gt;"",Q31,
_xlfn.LET(_xlpm.Borda,
_xlfn.IFS(
AND(COUNT(_xlfn._xlws.FILTER($F$3:$F$15,$F$3:$F$15=Q$51))&gt;=2,
    _xlfn.MAXIFS($G$3:$G$15,$F$3:$F$15,Q$51)&gt;=$N79, _xlfn.MINIFS($G$3:$G$15,$F$3:$F$15,Q$51)&lt;=$N79),1,
AND(COUNT(_xlfn._xlws.FILTER($G$3:$G$15,$G$3:$G$15=$N79))&gt;=2,
    _xlfn.MAXIFS($F$3:$F$15,$G$3:$G$15,$N79)&gt;=Q$51, _xlfn.MINIFS($F$3:$F$15,$G$3:$G$15,$N79)&lt;=Q$51),2,
OR(COUNT(_xlfn._xlws.FILTER($F$16:$F$23,($F$16:$F$23=Q$51)*($G$16:$G$23=$N79)))=1,
        ISODD(COUNT(_xlfn._xlws.SORT(_xlfn._xlws.FILTER($G$16:$G$23,($F$16:$F$23=Q$51)*($G$16:$G$23&lt;=$N79)))))),3,
OR(COUNT(_xlfn._xlws.FILTER($F$16:$F$23,($F$16:$F$23=Q$51)*($G$16:$G$23=$N79)))=1,
        ISODD(COUNT(_xlfn._xlws.SORT(_xlfn._xlws.FILTER($F$16:$F$23,($G$16:$G$23=$N79)*($F$16:$F$23&lt;=Q$51)))))),4),
_xlpm.Fundo,$L$8,
_xlpm.Ax,_xlfn.XLOOKUP(TRUE,($O31:P31&lt;&gt;""),$O$3:P$3,_xlpm.Fundo,,-1),
_xlpm.Bx,_xlfn.XLOOKUP(TRUE,(R31:$AZ31&lt;&gt;""),R$3:$AZ$3,_xlpm.Fundo,,1),
_xlpm.Cx,_xlfn.XLOOKUP(TRUE,($O31:P31&lt;&gt;""),$O31:P31,_xlpm.Fundo,,-1),
_xlpm.Dx,_xlfn.XLOOKUP(TRUE,(R31:$AZ31&lt;&gt;""),R31:$AZ31,_xlpm.Fundo,,1),
_xlpm.Xx,Q$3, _xlpm.Yx,PRODUCT(SUM(_xlpm.Dx,-_xlpm.Cx),1/SUM(_xlpm.Bx,-_xlpm.Ax))*SUM(_xlpm.Xx,-_xlpm.Ax)+_xlpm.Cx,
_xlpm.Ay,_xlfn.XLOOKUP(TRUE,(Q$4:Q30&lt;&gt;""),$N$4:$N30,_xlpm.Fundo,,-1),
_xlpm.By,_xlfn.XLOOKUP(TRUE,(Q32:Q$47&lt;&gt;""),$N32:$N$47,_xlpm.Fundo,,1),
_xlpm.Cy,_xlfn.XLOOKUP(TRUE,(Q$4:Q30&lt;&gt;""),Q$4:Q30,_xlpm.Fundo,,-1),
_xlpm.Dy,_xlfn.XLOOKUP(TRUE,(Q32:Q$47&lt;&gt;""),Q32:Q$47,_xlpm.Fundo,,1),
_xlpm.Xy,$N31, _xlpm.Yy,PRODUCT(SUM(_xlpm.Dy,-_xlpm.Cy),1/SUM(_xlpm.By,-_xlpm.Ay))*SUM(_xlpm.Xy,-_xlpm.Ay)+_xlpm.Cy,
_xlfn.IFS(IFERROR(ISODD(_xlpm.Borda),FALSE),_xlpm.Yy,
       IFERROR(ISEVEN(_xlpm.Borda),     FALSE),_xlpm.Yx,
      TRUE,"")))</f>
        <v>-9</v>
      </c>
      <c r="R79" s="120" cm="1">
        <f t="array" ref="R79">IF(R31&lt;&gt;"",R31,
_xlfn.LET(_xlpm.Borda,
_xlfn.IFS(
AND(COUNT(_xlfn._xlws.FILTER($F$3:$F$15,$F$3:$F$15=R$51))&gt;=2,
    _xlfn.MAXIFS($G$3:$G$15,$F$3:$F$15,R$51)&gt;=$N79, _xlfn.MINIFS($G$3:$G$15,$F$3:$F$15,R$51)&lt;=$N79),1,
AND(COUNT(_xlfn._xlws.FILTER($G$3:$G$15,$G$3:$G$15=$N79))&gt;=2,
    _xlfn.MAXIFS($F$3:$F$15,$G$3:$G$15,$N79)&gt;=R$51, _xlfn.MINIFS($F$3:$F$15,$G$3:$G$15,$N79)&lt;=R$51),2,
OR(COUNT(_xlfn._xlws.FILTER($F$16:$F$23,($F$16:$F$23=R$51)*($G$16:$G$23=$N79)))=1,
        ISODD(COUNT(_xlfn._xlws.SORT(_xlfn._xlws.FILTER($G$16:$G$23,($F$16:$F$23=R$51)*($G$16:$G$23&lt;=$N79)))))),3,
OR(COUNT(_xlfn._xlws.FILTER($F$16:$F$23,($F$16:$F$23=R$51)*($G$16:$G$23=$N79)))=1,
        ISODD(COUNT(_xlfn._xlws.SORT(_xlfn._xlws.FILTER($F$16:$F$23,($G$16:$G$23=$N79)*($F$16:$F$23&lt;=R$51)))))),4),
_xlpm.Fundo,$L$8,
_xlpm.Ax,_xlfn.XLOOKUP(TRUE,($O31:Q31&lt;&gt;""),$O$3:Q$3,_xlpm.Fundo,,-1),
_xlpm.Bx,_xlfn.XLOOKUP(TRUE,(S31:$AZ31&lt;&gt;""),S$3:$AZ$3,_xlpm.Fundo,,1),
_xlpm.Cx,_xlfn.XLOOKUP(TRUE,($O31:Q31&lt;&gt;""),$O31:Q31,_xlpm.Fundo,,-1),
_xlpm.Dx,_xlfn.XLOOKUP(TRUE,(S31:$AZ31&lt;&gt;""),S31:$AZ31,_xlpm.Fundo,,1),
_xlpm.Xx,R$3, _xlpm.Yx,PRODUCT(SUM(_xlpm.Dx,-_xlpm.Cx),1/SUM(_xlpm.Bx,-_xlpm.Ax))*SUM(_xlpm.Xx,-_xlpm.Ax)+_xlpm.Cx,
_xlpm.Ay,_xlfn.XLOOKUP(TRUE,(R$4:R30&lt;&gt;""),$N$4:$N30,_xlpm.Fundo,,-1),
_xlpm.By,_xlfn.XLOOKUP(TRUE,(R32:R$47&lt;&gt;""),$N32:$N$47,_xlpm.Fundo,,1),
_xlpm.Cy,_xlfn.XLOOKUP(TRUE,(R$4:R30&lt;&gt;""),R$4:R30,_xlpm.Fundo,,-1),
_xlpm.Dy,_xlfn.XLOOKUP(TRUE,(R32:R$47&lt;&gt;""),R32:R$47,_xlpm.Fundo,,1),
_xlpm.Xy,$N31, _xlpm.Yy,PRODUCT(SUM(_xlpm.Dy,-_xlpm.Cy),1/SUM(_xlpm.By,-_xlpm.Ay))*SUM(_xlpm.Xy,-_xlpm.Ay)+_xlpm.Cy,
_xlfn.IFS(IFERROR(ISODD(_xlpm.Borda),FALSE),_xlpm.Yy,
       IFERROR(ISEVEN(_xlpm.Borda),     FALSE),_xlpm.Yx,
      TRUE,"")))</f>
        <v>0</v>
      </c>
      <c r="S79" s="120" t="str" cm="1">
        <f t="array" ref="S79">IF(S31&lt;&gt;"",S31,
_xlfn.LET(_xlpm.Borda,
_xlfn.IFS(
AND(COUNT(_xlfn._xlws.FILTER($F$3:$F$15,$F$3:$F$15=S$51))&gt;=2,
    _xlfn.MAXIFS($G$3:$G$15,$F$3:$F$15,S$51)&gt;=$N79, _xlfn.MINIFS($G$3:$G$15,$F$3:$F$15,S$51)&lt;=$N79),1,
AND(COUNT(_xlfn._xlws.FILTER($G$3:$G$15,$G$3:$G$15=$N79))&gt;=2,
    _xlfn.MAXIFS($F$3:$F$15,$G$3:$G$15,$N79)&gt;=S$51, _xlfn.MINIFS($F$3:$F$15,$G$3:$G$15,$N79)&lt;=S$51),2,
OR(COUNT(_xlfn._xlws.FILTER($F$16:$F$23,($F$16:$F$23=S$51)*($G$16:$G$23=$N79)))=1,
        ISODD(COUNT(_xlfn._xlws.SORT(_xlfn._xlws.FILTER($G$16:$G$23,($F$16:$F$23=S$51)*($G$16:$G$23&lt;=$N79)))))),3,
OR(COUNT(_xlfn._xlws.FILTER($F$16:$F$23,($F$16:$F$23=S$51)*($G$16:$G$23=$N79)))=1,
        ISODD(COUNT(_xlfn._xlws.SORT(_xlfn._xlws.FILTER($F$16:$F$23,($G$16:$G$23=$N79)*($F$16:$F$23&lt;=S$51)))))),4),
_xlpm.Fundo,$L$8,
_xlpm.Ax,_xlfn.XLOOKUP(TRUE,($O31:R31&lt;&gt;""),$O$3:R$3,_xlpm.Fundo,,-1),
_xlpm.Bx,_xlfn.XLOOKUP(TRUE,(T31:$AZ31&lt;&gt;""),T$3:$AZ$3,_xlpm.Fundo,,1),
_xlpm.Cx,_xlfn.XLOOKUP(TRUE,($O31:R31&lt;&gt;""),$O31:R31,_xlpm.Fundo,,-1),
_xlpm.Dx,_xlfn.XLOOKUP(TRUE,(T31:$AZ31&lt;&gt;""),T31:$AZ31,_xlpm.Fundo,,1),
_xlpm.Xx,S$3, _xlpm.Yx,PRODUCT(SUM(_xlpm.Dx,-_xlpm.Cx),1/SUM(_xlpm.Bx,-_xlpm.Ax))*SUM(_xlpm.Xx,-_xlpm.Ax)+_xlpm.Cx,
_xlpm.Ay,_xlfn.XLOOKUP(TRUE,(S$4:S30&lt;&gt;""),$N$4:$N30,_xlpm.Fundo,,-1),
_xlpm.By,_xlfn.XLOOKUP(TRUE,(S32:S$47&lt;&gt;""),$N32:$N$47,_xlpm.Fundo,,1),
_xlpm.Cy,_xlfn.XLOOKUP(TRUE,(S$4:S30&lt;&gt;""),S$4:S30,_xlpm.Fundo,,-1),
_xlpm.Dy,_xlfn.XLOOKUP(TRUE,(S32:S$47&lt;&gt;""),S32:S$47,_xlpm.Fundo,,1),
_xlpm.Xy,$N31, _xlpm.Yy,PRODUCT(SUM(_xlpm.Dy,-_xlpm.Cy),1/SUM(_xlpm.By,-_xlpm.Ay))*SUM(_xlpm.Xy,-_xlpm.Ay)+_xlpm.Cy,
_xlfn.IFS(IFERROR(ISODD(_xlpm.Borda),FALSE),_xlpm.Yy,
       IFERROR(ISEVEN(_xlpm.Borda),     FALSE),_xlpm.Yx,
      TRUE,"")))</f>
        <v/>
      </c>
      <c r="T79" s="120" t="str" cm="1">
        <f t="array" ref="T79">IF(T31&lt;&gt;"",T31,
_xlfn.LET(_xlpm.Borda,
_xlfn.IFS(
AND(COUNT(_xlfn._xlws.FILTER($F$3:$F$15,$F$3:$F$15=T$51))&gt;=2,
    _xlfn.MAXIFS($G$3:$G$15,$F$3:$F$15,T$51)&gt;=$N79, _xlfn.MINIFS($G$3:$G$15,$F$3:$F$15,T$51)&lt;=$N79),1,
AND(COUNT(_xlfn._xlws.FILTER($G$3:$G$15,$G$3:$G$15=$N79))&gt;=2,
    _xlfn.MAXIFS($F$3:$F$15,$G$3:$G$15,$N79)&gt;=T$51, _xlfn.MINIFS($F$3:$F$15,$G$3:$G$15,$N79)&lt;=T$51),2,
OR(COUNT(_xlfn._xlws.FILTER($F$16:$F$23,($F$16:$F$23=T$51)*($G$16:$G$23=$N79)))=1,
        ISODD(COUNT(_xlfn._xlws.SORT(_xlfn._xlws.FILTER($G$16:$G$23,($F$16:$F$23=T$51)*($G$16:$G$23&lt;=$N79)))))),3,
OR(COUNT(_xlfn._xlws.FILTER($F$16:$F$23,($F$16:$F$23=T$51)*($G$16:$G$23=$N79)))=1,
        ISODD(COUNT(_xlfn._xlws.SORT(_xlfn._xlws.FILTER($F$16:$F$23,($G$16:$G$23=$N79)*($F$16:$F$23&lt;=T$51)))))),4),
_xlpm.Fundo,$L$8,
_xlpm.Ax,_xlfn.XLOOKUP(TRUE,($O31:S31&lt;&gt;""),$O$3:S$3,_xlpm.Fundo,,-1),
_xlpm.Bx,_xlfn.XLOOKUP(TRUE,(U31:$AZ31&lt;&gt;""),U$3:$AZ$3,_xlpm.Fundo,,1),
_xlpm.Cx,_xlfn.XLOOKUP(TRUE,($O31:S31&lt;&gt;""),$O31:S31,_xlpm.Fundo,,-1),
_xlpm.Dx,_xlfn.XLOOKUP(TRUE,(U31:$AZ31&lt;&gt;""),U31:$AZ31,_xlpm.Fundo,,1),
_xlpm.Xx,T$3, _xlpm.Yx,PRODUCT(SUM(_xlpm.Dx,-_xlpm.Cx),1/SUM(_xlpm.Bx,-_xlpm.Ax))*SUM(_xlpm.Xx,-_xlpm.Ax)+_xlpm.Cx,
_xlpm.Ay,_xlfn.XLOOKUP(TRUE,(T$4:T30&lt;&gt;""),$N$4:$N30,_xlpm.Fundo,,-1),
_xlpm.By,_xlfn.XLOOKUP(TRUE,(T32:T$47&lt;&gt;""),$N32:$N$47,_xlpm.Fundo,,1),
_xlpm.Cy,_xlfn.XLOOKUP(TRUE,(T$4:T30&lt;&gt;""),T$4:T30,_xlpm.Fundo,,-1),
_xlpm.Dy,_xlfn.XLOOKUP(TRUE,(T32:T$47&lt;&gt;""),T32:T$47,_xlpm.Fundo,,1),
_xlpm.Xy,$N31, _xlpm.Yy,PRODUCT(SUM(_xlpm.Dy,-_xlpm.Cy),1/SUM(_xlpm.By,-_xlpm.Ay))*SUM(_xlpm.Xy,-_xlpm.Ay)+_xlpm.Cy,
_xlfn.IFS(IFERROR(ISODD(_xlpm.Borda),FALSE),_xlpm.Yy,
       IFERROR(ISEVEN(_xlpm.Borda),     FALSE),_xlpm.Yx,
      TRUE,"")))</f>
        <v/>
      </c>
      <c r="U79" s="120" t="str" cm="1">
        <f t="array" ref="U79">IF(U31&lt;&gt;"",U31,
_xlfn.LET(_xlpm.Borda,
_xlfn.IFS(
AND(COUNT(_xlfn._xlws.FILTER($F$3:$F$15,$F$3:$F$15=U$51))&gt;=2,
    _xlfn.MAXIFS($G$3:$G$15,$F$3:$F$15,U$51)&gt;=$N79, _xlfn.MINIFS($G$3:$G$15,$F$3:$F$15,U$51)&lt;=$N79),1,
AND(COUNT(_xlfn._xlws.FILTER($G$3:$G$15,$G$3:$G$15=$N79))&gt;=2,
    _xlfn.MAXIFS($F$3:$F$15,$G$3:$G$15,$N79)&gt;=U$51, _xlfn.MINIFS($F$3:$F$15,$G$3:$G$15,$N79)&lt;=U$51),2,
OR(COUNT(_xlfn._xlws.FILTER($F$16:$F$23,($F$16:$F$23=U$51)*($G$16:$G$23=$N79)))=1,
        ISODD(COUNT(_xlfn._xlws.SORT(_xlfn._xlws.FILTER($G$16:$G$23,($F$16:$F$23=U$51)*($G$16:$G$23&lt;=$N79)))))),3,
OR(COUNT(_xlfn._xlws.FILTER($F$16:$F$23,($F$16:$F$23=U$51)*($G$16:$G$23=$N79)))=1,
        ISODD(COUNT(_xlfn._xlws.SORT(_xlfn._xlws.FILTER($F$16:$F$23,($G$16:$G$23=$N79)*($F$16:$F$23&lt;=U$51)))))),4),
_xlpm.Fundo,$L$8,
_xlpm.Ax,_xlfn.XLOOKUP(TRUE,($O31:T31&lt;&gt;""),$O$3:T$3,_xlpm.Fundo,,-1),
_xlpm.Bx,_xlfn.XLOOKUP(TRUE,(V31:$AZ31&lt;&gt;""),V$3:$AZ$3,_xlpm.Fundo,,1),
_xlpm.Cx,_xlfn.XLOOKUP(TRUE,($O31:T31&lt;&gt;""),$O31:T31,_xlpm.Fundo,,-1),
_xlpm.Dx,_xlfn.XLOOKUP(TRUE,(V31:$AZ31&lt;&gt;""),V31:$AZ31,_xlpm.Fundo,,1),
_xlpm.Xx,U$3, _xlpm.Yx,PRODUCT(SUM(_xlpm.Dx,-_xlpm.Cx),1/SUM(_xlpm.Bx,-_xlpm.Ax))*SUM(_xlpm.Xx,-_xlpm.Ax)+_xlpm.Cx,
_xlpm.Ay,_xlfn.XLOOKUP(TRUE,(U$4:U30&lt;&gt;""),$N$4:$N30,_xlpm.Fundo,,-1),
_xlpm.By,_xlfn.XLOOKUP(TRUE,(U32:U$47&lt;&gt;""),$N32:$N$47,_xlpm.Fundo,,1),
_xlpm.Cy,_xlfn.XLOOKUP(TRUE,(U$4:U30&lt;&gt;""),U$4:U30,_xlpm.Fundo,,-1),
_xlpm.Dy,_xlfn.XLOOKUP(TRUE,(U32:U$47&lt;&gt;""),U32:U$47,_xlpm.Fundo,,1),
_xlpm.Xy,$N31, _xlpm.Yy,PRODUCT(SUM(_xlpm.Dy,-_xlpm.Cy),1/SUM(_xlpm.By,-_xlpm.Ay))*SUM(_xlpm.Xy,-_xlpm.Ay)+_xlpm.Cy,
_xlfn.IFS(IFERROR(ISODD(_xlpm.Borda),FALSE),_xlpm.Yy,
       IFERROR(ISEVEN(_xlpm.Borda),     FALSE),_xlpm.Yx,
      TRUE,"")))</f>
        <v/>
      </c>
      <c r="V79" s="120" cm="1">
        <f t="array" ref="V79">IF(V31&lt;&gt;"",V31,
_xlfn.LET(_xlpm.Borda,
_xlfn.IFS(
AND(COUNT(_xlfn._xlws.FILTER($F$3:$F$15,$F$3:$F$15=V$51))&gt;=2,
    _xlfn.MAXIFS($G$3:$G$15,$F$3:$F$15,V$51)&gt;=$N79, _xlfn.MINIFS($G$3:$G$15,$F$3:$F$15,V$51)&lt;=$N79),1,
AND(COUNT(_xlfn._xlws.FILTER($G$3:$G$15,$G$3:$G$15=$N79))&gt;=2,
    _xlfn.MAXIFS($F$3:$F$15,$G$3:$G$15,$N79)&gt;=V$51, _xlfn.MINIFS($F$3:$F$15,$G$3:$G$15,$N79)&lt;=V$51),2,
OR(COUNT(_xlfn._xlws.FILTER($F$16:$F$23,($F$16:$F$23=V$51)*($G$16:$G$23=$N79)))=1,
        ISODD(COUNT(_xlfn._xlws.SORT(_xlfn._xlws.FILTER($G$16:$G$23,($F$16:$F$23=V$51)*($G$16:$G$23&lt;=$N79)))))),3,
OR(COUNT(_xlfn._xlws.FILTER($F$16:$F$23,($F$16:$F$23=V$51)*($G$16:$G$23=$N79)))=1,
        ISODD(COUNT(_xlfn._xlws.SORT(_xlfn._xlws.FILTER($F$16:$F$23,($G$16:$G$23=$N79)*($F$16:$F$23&lt;=V$51)))))),4),
_xlpm.Fundo,$L$8,
_xlpm.Ax,_xlfn.XLOOKUP(TRUE,($O31:U31&lt;&gt;""),$O$3:U$3,_xlpm.Fundo,,-1),
_xlpm.Bx,_xlfn.XLOOKUP(TRUE,(W31:$AZ31&lt;&gt;""),W$3:$AZ$3,_xlpm.Fundo,,1),
_xlpm.Cx,_xlfn.XLOOKUP(TRUE,($O31:U31&lt;&gt;""),$O31:U31,_xlpm.Fundo,,-1),
_xlpm.Dx,_xlfn.XLOOKUP(TRUE,(W31:$AZ31&lt;&gt;""),W31:$AZ31,_xlpm.Fundo,,1),
_xlpm.Xx,V$3, _xlpm.Yx,PRODUCT(SUM(_xlpm.Dx,-_xlpm.Cx),1/SUM(_xlpm.Bx,-_xlpm.Ax))*SUM(_xlpm.Xx,-_xlpm.Ax)+_xlpm.Cx,
_xlpm.Ay,_xlfn.XLOOKUP(TRUE,(V$4:V30&lt;&gt;""),$N$4:$N30,_xlpm.Fundo,,-1),
_xlpm.By,_xlfn.XLOOKUP(TRUE,(V32:V$47&lt;&gt;""),$N32:$N$47,_xlpm.Fundo,,1),
_xlpm.Cy,_xlfn.XLOOKUP(TRUE,(V$4:V30&lt;&gt;""),V$4:V30,_xlpm.Fundo,,-1),
_xlpm.Dy,_xlfn.XLOOKUP(TRUE,(V32:V$47&lt;&gt;""),V32:V$47,_xlpm.Fundo,,1),
_xlpm.Xy,$N31, _xlpm.Yy,PRODUCT(SUM(_xlpm.Dy,-_xlpm.Cy),1/SUM(_xlpm.By,-_xlpm.Ay))*SUM(_xlpm.Xy,-_xlpm.Ay)+_xlpm.Cy,
_xlfn.IFS(IFERROR(ISODD(_xlpm.Borda),FALSE),_xlpm.Yy,
       IFERROR(ISEVEN(_xlpm.Borda),     FALSE),_xlpm.Yx,
      TRUE,"")))</f>
        <v>0</v>
      </c>
      <c r="W79" s="120" cm="1">
        <f t="array" ref="W79">IF(W31&lt;&gt;"",W31,
_xlfn.LET(_xlpm.Borda,
_xlfn.IFS(
AND(COUNT(_xlfn._xlws.FILTER($F$3:$F$15,$F$3:$F$15=W$51))&gt;=2,
    _xlfn.MAXIFS($G$3:$G$15,$F$3:$F$15,W$51)&gt;=$N79, _xlfn.MINIFS($G$3:$G$15,$F$3:$F$15,W$51)&lt;=$N79),1,
AND(COUNT(_xlfn._xlws.FILTER($G$3:$G$15,$G$3:$G$15=$N79))&gt;=2,
    _xlfn.MAXIFS($F$3:$F$15,$G$3:$G$15,$N79)&gt;=W$51, _xlfn.MINIFS($F$3:$F$15,$G$3:$G$15,$N79)&lt;=W$51),2,
OR(COUNT(_xlfn._xlws.FILTER($F$16:$F$23,($F$16:$F$23=W$51)*($G$16:$G$23=$N79)))=1,
        ISODD(COUNT(_xlfn._xlws.SORT(_xlfn._xlws.FILTER($G$16:$G$23,($F$16:$F$23=W$51)*($G$16:$G$23&lt;=$N79)))))),3,
OR(COUNT(_xlfn._xlws.FILTER($F$16:$F$23,($F$16:$F$23=W$51)*($G$16:$G$23=$N79)))=1,
        ISODD(COUNT(_xlfn._xlws.SORT(_xlfn._xlws.FILTER($F$16:$F$23,($G$16:$G$23=$N79)*($F$16:$F$23&lt;=W$51)))))),4),
_xlpm.Fundo,$L$8,
_xlpm.Ax,_xlfn.XLOOKUP(TRUE,($O31:V31&lt;&gt;""),$O$3:V$3,_xlpm.Fundo,,-1),
_xlpm.Bx,_xlfn.XLOOKUP(TRUE,(X31:$AZ31&lt;&gt;""),X$3:$AZ$3,_xlpm.Fundo,,1),
_xlpm.Cx,_xlfn.XLOOKUP(TRUE,($O31:V31&lt;&gt;""),$O31:V31,_xlpm.Fundo,,-1),
_xlpm.Dx,_xlfn.XLOOKUP(TRUE,(X31:$AZ31&lt;&gt;""),X31:$AZ31,_xlpm.Fundo,,1),
_xlpm.Xx,W$3, _xlpm.Yx,PRODUCT(SUM(_xlpm.Dx,-_xlpm.Cx),1/SUM(_xlpm.Bx,-_xlpm.Ax))*SUM(_xlpm.Xx,-_xlpm.Ax)+_xlpm.Cx,
_xlpm.Ay,_xlfn.XLOOKUP(TRUE,(W$4:W30&lt;&gt;""),$N$4:$N30,_xlpm.Fundo,,-1),
_xlpm.By,_xlfn.XLOOKUP(TRUE,(W32:W$47&lt;&gt;""),$N32:$N$47,_xlpm.Fundo,,1),
_xlpm.Cy,_xlfn.XLOOKUP(TRUE,(W$4:W30&lt;&gt;""),W$4:W30,_xlpm.Fundo,,-1),
_xlpm.Dy,_xlfn.XLOOKUP(TRUE,(W32:W$47&lt;&gt;""),W32:W$47,_xlpm.Fundo,,1),
_xlpm.Xy,$N31, _xlpm.Yy,PRODUCT(SUM(_xlpm.Dy,-_xlpm.Cy),1/SUM(_xlpm.By,-_xlpm.Ay))*SUM(_xlpm.Xy,-_xlpm.Ay)+_xlpm.Cy,
_xlfn.IFS(IFERROR(ISODD(_xlpm.Borda),FALSE),_xlpm.Yy,
       IFERROR(ISEVEN(_xlpm.Borda),     FALSE),_xlpm.Yx,
      TRUE,"")))</f>
        <v>-9</v>
      </c>
      <c r="X79" s="120" t="str" cm="1">
        <f t="array" ref="X79">IF(X31&lt;&gt;"",X31,
_xlfn.LET(_xlpm.Borda,
_xlfn.IFS(
AND(COUNT(_xlfn._xlws.FILTER($F$3:$F$15,$F$3:$F$15=X$51))&gt;=2,
    _xlfn.MAXIFS($G$3:$G$15,$F$3:$F$15,X$51)&gt;=$N79, _xlfn.MINIFS($G$3:$G$15,$F$3:$F$15,X$51)&lt;=$N79),1,
AND(COUNT(_xlfn._xlws.FILTER($G$3:$G$15,$G$3:$G$15=$N79))&gt;=2,
    _xlfn.MAXIFS($F$3:$F$15,$G$3:$G$15,$N79)&gt;=X$51, _xlfn.MINIFS($F$3:$F$15,$G$3:$G$15,$N79)&lt;=X$51),2,
OR(COUNT(_xlfn._xlws.FILTER($F$16:$F$23,($F$16:$F$23=X$51)*($G$16:$G$23=$N79)))=1,
        ISODD(COUNT(_xlfn._xlws.SORT(_xlfn._xlws.FILTER($G$16:$G$23,($F$16:$F$23=X$51)*($G$16:$G$23&lt;=$N79)))))),3,
OR(COUNT(_xlfn._xlws.FILTER($F$16:$F$23,($F$16:$F$23=X$51)*($G$16:$G$23=$N79)))=1,
        ISODD(COUNT(_xlfn._xlws.SORT(_xlfn._xlws.FILTER($F$16:$F$23,($G$16:$G$23=$N79)*($F$16:$F$23&lt;=X$51)))))),4),
_xlpm.Fundo,$L$8,
_xlpm.Ax,_xlfn.XLOOKUP(TRUE,($O31:W31&lt;&gt;""),$O$3:W$3,_xlpm.Fundo,,-1),
_xlpm.Bx,_xlfn.XLOOKUP(TRUE,(Y31:$AZ31&lt;&gt;""),Y$3:$AZ$3,_xlpm.Fundo,,1),
_xlpm.Cx,_xlfn.XLOOKUP(TRUE,($O31:W31&lt;&gt;""),$O31:W31,_xlpm.Fundo,,-1),
_xlpm.Dx,_xlfn.XLOOKUP(TRUE,(Y31:$AZ31&lt;&gt;""),Y31:$AZ31,_xlpm.Fundo,,1),
_xlpm.Xx,X$3, _xlpm.Yx,PRODUCT(SUM(_xlpm.Dx,-_xlpm.Cx),1/SUM(_xlpm.Bx,-_xlpm.Ax))*SUM(_xlpm.Xx,-_xlpm.Ax)+_xlpm.Cx,
_xlpm.Ay,_xlfn.XLOOKUP(TRUE,(X$4:X30&lt;&gt;""),$N$4:$N30,_xlpm.Fundo,,-1),
_xlpm.By,_xlfn.XLOOKUP(TRUE,(X32:X$47&lt;&gt;""),$N32:$N$47,_xlpm.Fundo,,1),
_xlpm.Cy,_xlfn.XLOOKUP(TRUE,(X$4:X30&lt;&gt;""),X$4:X30,_xlpm.Fundo,,-1),
_xlpm.Dy,_xlfn.XLOOKUP(TRUE,(X32:X$47&lt;&gt;""),X32:X$47,_xlpm.Fundo,,1),
_xlpm.Xy,$N31, _xlpm.Yy,PRODUCT(SUM(_xlpm.Dy,-_xlpm.Cy),1/SUM(_xlpm.By,-_xlpm.Ay))*SUM(_xlpm.Xy,-_xlpm.Ay)+_xlpm.Cy,
_xlfn.IFS(IFERROR(ISODD(_xlpm.Borda),FALSE),_xlpm.Yy,
       IFERROR(ISEVEN(_xlpm.Borda),     FALSE),_xlpm.Yx,
      TRUE,"")))</f>
        <v/>
      </c>
      <c r="Y79" s="120" t="str" cm="1">
        <f t="array" ref="Y79">IF(Y31&lt;&gt;"",Y31,
_xlfn.LET(_xlpm.Borda,
_xlfn.IFS(
AND(COUNT(_xlfn._xlws.FILTER($F$3:$F$15,$F$3:$F$15=Y$51))&gt;=2,
    _xlfn.MAXIFS($G$3:$G$15,$F$3:$F$15,Y$51)&gt;=$N79, _xlfn.MINIFS($G$3:$G$15,$F$3:$F$15,Y$51)&lt;=$N79),1,
AND(COUNT(_xlfn._xlws.FILTER($G$3:$G$15,$G$3:$G$15=$N79))&gt;=2,
    _xlfn.MAXIFS($F$3:$F$15,$G$3:$G$15,$N79)&gt;=Y$51, _xlfn.MINIFS($F$3:$F$15,$G$3:$G$15,$N79)&lt;=Y$51),2,
OR(COUNT(_xlfn._xlws.FILTER($F$16:$F$23,($F$16:$F$23=Y$51)*($G$16:$G$23=$N79)))=1,
        ISODD(COUNT(_xlfn._xlws.SORT(_xlfn._xlws.FILTER($G$16:$G$23,($F$16:$F$23=Y$51)*($G$16:$G$23&lt;=$N79)))))),3,
OR(COUNT(_xlfn._xlws.FILTER($F$16:$F$23,($F$16:$F$23=Y$51)*($G$16:$G$23=$N79)))=1,
        ISODD(COUNT(_xlfn._xlws.SORT(_xlfn._xlws.FILTER($F$16:$F$23,($G$16:$G$23=$N79)*($F$16:$F$23&lt;=Y$51)))))),4),
_xlpm.Fundo,$L$8,
_xlpm.Ax,_xlfn.XLOOKUP(TRUE,($O31:X31&lt;&gt;""),$O$3:X$3,_xlpm.Fundo,,-1),
_xlpm.Bx,_xlfn.XLOOKUP(TRUE,(Z31:$AZ31&lt;&gt;""),Z$3:$AZ$3,_xlpm.Fundo,,1),
_xlpm.Cx,_xlfn.XLOOKUP(TRUE,($O31:X31&lt;&gt;""),$O31:X31,_xlpm.Fundo,,-1),
_xlpm.Dx,_xlfn.XLOOKUP(TRUE,(Z31:$AZ31&lt;&gt;""),Z31:$AZ31,_xlpm.Fundo,,1),
_xlpm.Xx,Y$3, _xlpm.Yx,PRODUCT(SUM(_xlpm.Dx,-_xlpm.Cx),1/SUM(_xlpm.Bx,-_xlpm.Ax))*SUM(_xlpm.Xx,-_xlpm.Ax)+_xlpm.Cx,
_xlpm.Ay,_xlfn.XLOOKUP(TRUE,(Y$4:Y30&lt;&gt;""),$N$4:$N30,_xlpm.Fundo,,-1),
_xlpm.By,_xlfn.XLOOKUP(TRUE,(Y32:Y$47&lt;&gt;""),$N32:$N$47,_xlpm.Fundo,,1),
_xlpm.Cy,_xlfn.XLOOKUP(TRUE,(Y$4:Y30&lt;&gt;""),Y$4:Y30,_xlpm.Fundo,,-1),
_xlpm.Dy,_xlfn.XLOOKUP(TRUE,(Y32:Y$47&lt;&gt;""),Y32:Y$47,_xlpm.Fundo,,1),
_xlpm.Xy,$N31, _xlpm.Yy,PRODUCT(SUM(_xlpm.Dy,-_xlpm.Cy),1/SUM(_xlpm.By,-_xlpm.Ay))*SUM(_xlpm.Xy,-_xlpm.Ay)+_xlpm.Cy,
_xlfn.IFS(IFERROR(ISODD(_xlpm.Borda),FALSE),_xlpm.Yy,
       IFERROR(ISEVEN(_xlpm.Borda),     FALSE),_xlpm.Yx,
      TRUE,"")))</f>
        <v/>
      </c>
      <c r="Z79" s="120" t="str" cm="1">
        <f t="array" ref="Z79">IF(Z31&lt;&gt;"",Z31,
_xlfn.LET(_xlpm.Borda,
_xlfn.IFS(
AND(COUNT(_xlfn._xlws.FILTER($F$3:$F$15,$F$3:$F$15=Z$51))&gt;=2,
    _xlfn.MAXIFS($G$3:$G$15,$F$3:$F$15,Z$51)&gt;=$N79, _xlfn.MINIFS($G$3:$G$15,$F$3:$F$15,Z$51)&lt;=$N79),1,
AND(COUNT(_xlfn._xlws.FILTER($G$3:$G$15,$G$3:$G$15=$N79))&gt;=2,
    _xlfn.MAXIFS($F$3:$F$15,$G$3:$G$15,$N79)&gt;=Z$51, _xlfn.MINIFS($F$3:$F$15,$G$3:$G$15,$N79)&lt;=Z$51),2,
OR(COUNT(_xlfn._xlws.FILTER($F$16:$F$23,($F$16:$F$23=Z$51)*($G$16:$G$23=$N79)))=1,
        ISODD(COUNT(_xlfn._xlws.SORT(_xlfn._xlws.FILTER($G$16:$G$23,($F$16:$F$23=Z$51)*($G$16:$G$23&lt;=$N79)))))),3,
OR(COUNT(_xlfn._xlws.FILTER($F$16:$F$23,($F$16:$F$23=Z$51)*($G$16:$G$23=$N79)))=1,
        ISODD(COUNT(_xlfn._xlws.SORT(_xlfn._xlws.FILTER($F$16:$F$23,($G$16:$G$23=$N79)*($F$16:$F$23&lt;=Z$51)))))),4),
_xlpm.Fundo,$L$8,
_xlpm.Ax,_xlfn.XLOOKUP(TRUE,($O31:Y31&lt;&gt;""),$O$3:Y$3,_xlpm.Fundo,,-1),
_xlpm.Bx,_xlfn.XLOOKUP(TRUE,(AA31:$AZ31&lt;&gt;""),AA$3:$AZ$3,_xlpm.Fundo,,1),
_xlpm.Cx,_xlfn.XLOOKUP(TRUE,($O31:Y31&lt;&gt;""),$O31:Y31,_xlpm.Fundo,,-1),
_xlpm.Dx,_xlfn.XLOOKUP(TRUE,(AA31:$AZ31&lt;&gt;""),AA31:$AZ31,_xlpm.Fundo,,1),
_xlpm.Xx,Z$3, _xlpm.Yx,PRODUCT(SUM(_xlpm.Dx,-_xlpm.Cx),1/SUM(_xlpm.Bx,-_xlpm.Ax))*SUM(_xlpm.Xx,-_xlpm.Ax)+_xlpm.Cx,
_xlpm.Ay,_xlfn.XLOOKUP(TRUE,(Z$4:Z30&lt;&gt;""),$N$4:$N30,_xlpm.Fundo,,-1),
_xlpm.By,_xlfn.XLOOKUP(TRUE,(Z32:Z$47&lt;&gt;""),$N32:$N$47,_xlpm.Fundo,,1),
_xlpm.Cy,_xlfn.XLOOKUP(TRUE,(Z$4:Z30&lt;&gt;""),Z$4:Z30,_xlpm.Fundo,,-1),
_xlpm.Dy,_xlfn.XLOOKUP(TRUE,(Z32:Z$47&lt;&gt;""),Z32:Z$47,_xlpm.Fundo,,1),
_xlpm.Xy,$N31, _xlpm.Yy,PRODUCT(SUM(_xlpm.Dy,-_xlpm.Cy),1/SUM(_xlpm.By,-_xlpm.Ay))*SUM(_xlpm.Xy,-_xlpm.Ay)+_xlpm.Cy,
_xlfn.IFS(IFERROR(ISODD(_xlpm.Borda),FALSE),_xlpm.Yy,
       IFERROR(ISEVEN(_xlpm.Borda),     FALSE),_xlpm.Yx,
      TRUE,"")))</f>
        <v/>
      </c>
      <c r="AA79" s="120" t="str" cm="1">
        <f t="array" ref="AA79">IF(AA31&lt;&gt;"",AA31,
_xlfn.LET(_xlpm.Borda,
_xlfn.IFS(
AND(COUNT(_xlfn._xlws.FILTER($F$3:$F$15,$F$3:$F$15=AA$51))&gt;=2,
    _xlfn.MAXIFS($G$3:$G$15,$F$3:$F$15,AA$51)&gt;=$N79, _xlfn.MINIFS($G$3:$G$15,$F$3:$F$15,AA$51)&lt;=$N79),1,
AND(COUNT(_xlfn._xlws.FILTER($G$3:$G$15,$G$3:$G$15=$N79))&gt;=2,
    _xlfn.MAXIFS($F$3:$F$15,$G$3:$G$15,$N79)&gt;=AA$51, _xlfn.MINIFS($F$3:$F$15,$G$3:$G$15,$N79)&lt;=AA$51),2,
OR(COUNT(_xlfn._xlws.FILTER($F$16:$F$23,($F$16:$F$23=AA$51)*($G$16:$G$23=$N79)))=1,
        ISODD(COUNT(_xlfn._xlws.SORT(_xlfn._xlws.FILTER($G$16:$G$23,($F$16:$F$23=AA$51)*($G$16:$G$23&lt;=$N79)))))),3,
OR(COUNT(_xlfn._xlws.FILTER($F$16:$F$23,($F$16:$F$23=AA$51)*($G$16:$G$23=$N79)))=1,
        ISODD(COUNT(_xlfn._xlws.SORT(_xlfn._xlws.FILTER($F$16:$F$23,($G$16:$G$23=$N79)*($F$16:$F$23&lt;=AA$51)))))),4),
_xlpm.Fundo,$L$8,
_xlpm.Ax,_xlfn.XLOOKUP(TRUE,($O31:Z31&lt;&gt;""),$O$3:Z$3,_xlpm.Fundo,,-1),
_xlpm.Bx,_xlfn.XLOOKUP(TRUE,(AB31:$AZ31&lt;&gt;""),AB$3:$AZ$3,_xlpm.Fundo,,1),
_xlpm.Cx,_xlfn.XLOOKUP(TRUE,($O31:Z31&lt;&gt;""),$O31:Z31,_xlpm.Fundo,,-1),
_xlpm.Dx,_xlfn.XLOOKUP(TRUE,(AB31:$AZ31&lt;&gt;""),AB31:$AZ31,_xlpm.Fundo,,1),
_xlpm.Xx,AA$3, _xlpm.Yx,PRODUCT(SUM(_xlpm.Dx,-_xlpm.Cx),1/SUM(_xlpm.Bx,-_xlpm.Ax))*SUM(_xlpm.Xx,-_xlpm.Ax)+_xlpm.Cx,
_xlpm.Ay,_xlfn.XLOOKUP(TRUE,(AA$4:AA30&lt;&gt;""),$N$4:$N30,_xlpm.Fundo,,-1),
_xlpm.By,_xlfn.XLOOKUP(TRUE,(AA32:AA$47&lt;&gt;""),$N32:$N$47,_xlpm.Fundo,,1),
_xlpm.Cy,_xlfn.XLOOKUP(TRUE,(AA$4:AA30&lt;&gt;""),AA$4:AA30,_xlpm.Fundo,,-1),
_xlpm.Dy,_xlfn.XLOOKUP(TRUE,(AA32:AA$47&lt;&gt;""),AA32:AA$47,_xlpm.Fundo,,1),
_xlpm.Xy,$N31, _xlpm.Yy,PRODUCT(SUM(_xlpm.Dy,-_xlpm.Cy),1/SUM(_xlpm.By,-_xlpm.Ay))*SUM(_xlpm.Xy,-_xlpm.Ay)+_xlpm.Cy,
_xlfn.IFS(IFERROR(ISODD(_xlpm.Borda),FALSE),_xlpm.Yy,
       IFERROR(ISEVEN(_xlpm.Borda),     FALSE),_xlpm.Yx,
      TRUE,"")))</f>
        <v/>
      </c>
      <c r="AB79" s="120" t="str" cm="1">
        <f t="array" ref="AB79">IF(AB31&lt;&gt;"",AB31,
_xlfn.LET(_xlpm.Borda,
_xlfn.IFS(
AND(COUNT(_xlfn._xlws.FILTER($F$3:$F$15,$F$3:$F$15=AB$51))&gt;=2,
    _xlfn.MAXIFS($G$3:$G$15,$F$3:$F$15,AB$51)&gt;=$N79, _xlfn.MINIFS($G$3:$G$15,$F$3:$F$15,AB$51)&lt;=$N79),1,
AND(COUNT(_xlfn._xlws.FILTER($G$3:$G$15,$G$3:$G$15=$N79))&gt;=2,
    _xlfn.MAXIFS($F$3:$F$15,$G$3:$G$15,$N79)&gt;=AB$51, _xlfn.MINIFS($F$3:$F$15,$G$3:$G$15,$N79)&lt;=AB$51),2,
OR(COUNT(_xlfn._xlws.FILTER($F$16:$F$23,($F$16:$F$23=AB$51)*($G$16:$G$23=$N79)))=1,
        ISODD(COUNT(_xlfn._xlws.SORT(_xlfn._xlws.FILTER($G$16:$G$23,($F$16:$F$23=AB$51)*($G$16:$G$23&lt;=$N79)))))),3,
OR(COUNT(_xlfn._xlws.FILTER($F$16:$F$23,($F$16:$F$23=AB$51)*($G$16:$G$23=$N79)))=1,
        ISODD(COUNT(_xlfn._xlws.SORT(_xlfn._xlws.FILTER($F$16:$F$23,($G$16:$G$23=$N79)*($F$16:$F$23&lt;=AB$51)))))),4),
_xlpm.Fundo,$L$8,
_xlpm.Ax,_xlfn.XLOOKUP(TRUE,($O31:AA31&lt;&gt;""),$O$3:AA$3,_xlpm.Fundo,,-1),
_xlpm.Bx,_xlfn.XLOOKUP(TRUE,(AC31:$AZ31&lt;&gt;""),AC$3:$AZ$3,_xlpm.Fundo,,1),
_xlpm.Cx,_xlfn.XLOOKUP(TRUE,($O31:AA31&lt;&gt;""),$O31:AA31,_xlpm.Fundo,,-1),
_xlpm.Dx,_xlfn.XLOOKUP(TRUE,(AC31:$AZ31&lt;&gt;""),AC31:$AZ31,_xlpm.Fundo,,1),
_xlpm.Xx,AB$3, _xlpm.Yx,PRODUCT(SUM(_xlpm.Dx,-_xlpm.Cx),1/SUM(_xlpm.Bx,-_xlpm.Ax))*SUM(_xlpm.Xx,-_xlpm.Ax)+_xlpm.Cx,
_xlpm.Ay,_xlfn.XLOOKUP(TRUE,(AB$4:AB30&lt;&gt;""),$N$4:$N30,_xlpm.Fundo,,-1),
_xlpm.By,_xlfn.XLOOKUP(TRUE,(AB32:AB$47&lt;&gt;""),$N32:$N$47,_xlpm.Fundo,,1),
_xlpm.Cy,_xlfn.XLOOKUP(TRUE,(AB$4:AB30&lt;&gt;""),AB$4:AB30,_xlpm.Fundo,,-1),
_xlpm.Dy,_xlfn.XLOOKUP(TRUE,(AB32:AB$47&lt;&gt;""),AB32:AB$47,_xlpm.Fundo,,1),
_xlpm.Xy,$N31, _xlpm.Yy,PRODUCT(SUM(_xlpm.Dy,-_xlpm.Cy),1/SUM(_xlpm.By,-_xlpm.Ay))*SUM(_xlpm.Xy,-_xlpm.Ay)+_xlpm.Cy,
_xlfn.IFS(IFERROR(ISODD(_xlpm.Borda),FALSE),_xlpm.Yy,
       IFERROR(ISEVEN(_xlpm.Borda),     FALSE),_xlpm.Yx,
      TRUE,"")))</f>
        <v/>
      </c>
      <c r="AC79" s="120" cm="1">
        <f t="array" ref="AC79">IF(AC31&lt;&gt;"",AC31,
_xlfn.LET(_xlpm.Borda,
_xlfn.IFS(
AND(COUNT(_xlfn._xlws.FILTER($F$3:$F$15,$F$3:$F$15=AC$51))&gt;=2,
    _xlfn.MAXIFS($G$3:$G$15,$F$3:$F$15,AC$51)&gt;=$N79, _xlfn.MINIFS($G$3:$G$15,$F$3:$F$15,AC$51)&lt;=$N79),1,
AND(COUNT(_xlfn._xlws.FILTER($G$3:$G$15,$G$3:$G$15=$N79))&gt;=2,
    _xlfn.MAXIFS($F$3:$F$15,$G$3:$G$15,$N79)&gt;=AC$51, _xlfn.MINIFS($F$3:$F$15,$G$3:$G$15,$N79)&lt;=AC$51),2,
OR(COUNT(_xlfn._xlws.FILTER($F$16:$F$23,($F$16:$F$23=AC$51)*($G$16:$G$23=$N79)))=1,
        ISODD(COUNT(_xlfn._xlws.SORT(_xlfn._xlws.FILTER($G$16:$G$23,($F$16:$F$23=AC$51)*($G$16:$G$23&lt;=$N79)))))),3,
OR(COUNT(_xlfn._xlws.FILTER($F$16:$F$23,($F$16:$F$23=AC$51)*($G$16:$G$23=$N79)))=1,
        ISODD(COUNT(_xlfn._xlws.SORT(_xlfn._xlws.FILTER($F$16:$F$23,($G$16:$G$23=$N79)*($F$16:$F$23&lt;=AC$51)))))),4),
_xlpm.Fundo,$L$8,
_xlpm.Ax,_xlfn.XLOOKUP(TRUE,($O31:AB31&lt;&gt;""),$O$3:AB$3,_xlpm.Fundo,,-1),
_xlpm.Bx,_xlfn.XLOOKUP(TRUE,(AD31:$AZ31&lt;&gt;""),AD$3:$AZ$3,_xlpm.Fundo,,1),
_xlpm.Cx,_xlfn.XLOOKUP(TRUE,($O31:AB31&lt;&gt;""),$O31:AB31,_xlpm.Fundo,,-1),
_xlpm.Dx,_xlfn.XLOOKUP(TRUE,(AD31:$AZ31&lt;&gt;""),AD31:$AZ31,_xlpm.Fundo,,1),
_xlpm.Xx,AC$3, _xlpm.Yx,PRODUCT(SUM(_xlpm.Dx,-_xlpm.Cx),1/SUM(_xlpm.Bx,-_xlpm.Ax))*SUM(_xlpm.Xx,-_xlpm.Ax)+_xlpm.Cx,
_xlpm.Ay,_xlfn.XLOOKUP(TRUE,(AC$4:AC30&lt;&gt;""),$N$4:$N30,_xlpm.Fundo,,-1),
_xlpm.By,_xlfn.XLOOKUP(TRUE,(AC32:AC$47&lt;&gt;""),$N32:$N$47,_xlpm.Fundo,,1),
_xlpm.Cy,_xlfn.XLOOKUP(TRUE,(AC$4:AC30&lt;&gt;""),AC$4:AC30,_xlpm.Fundo,,-1),
_xlpm.Dy,_xlfn.XLOOKUP(TRUE,(AC32:AC$47&lt;&gt;""),AC32:AC$47,_xlpm.Fundo,,1),
_xlpm.Xy,$N31, _xlpm.Yy,PRODUCT(SUM(_xlpm.Dy,-_xlpm.Cy),1/SUM(_xlpm.By,-_xlpm.Ay))*SUM(_xlpm.Xy,-_xlpm.Ay)+_xlpm.Cy,
_xlfn.IFS(IFERROR(ISODD(_xlpm.Borda),FALSE),_xlpm.Yy,
       IFERROR(ISEVEN(_xlpm.Borda),     FALSE),_xlpm.Yx,
      TRUE,"")))</f>
        <v>-9</v>
      </c>
      <c r="AD79" s="120" cm="1">
        <f t="array" ref="AD79">IF(AD31&lt;&gt;"",AD31,
_xlfn.LET(_xlpm.Borda,
_xlfn.IFS(
AND(COUNT(_xlfn._xlws.FILTER($F$3:$F$15,$F$3:$F$15=AD$51))&gt;=2,
    _xlfn.MAXIFS($G$3:$G$15,$F$3:$F$15,AD$51)&gt;=$N79, _xlfn.MINIFS($G$3:$G$15,$F$3:$F$15,AD$51)&lt;=$N79),1,
AND(COUNT(_xlfn._xlws.FILTER($G$3:$G$15,$G$3:$G$15=$N79))&gt;=2,
    _xlfn.MAXIFS($F$3:$F$15,$G$3:$G$15,$N79)&gt;=AD$51, _xlfn.MINIFS($F$3:$F$15,$G$3:$G$15,$N79)&lt;=AD$51),2,
OR(COUNT(_xlfn._xlws.FILTER($F$16:$F$23,($F$16:$F$23=AD$51)*($G$16:$G$23=$N79)))=1,
        ISODD(COUNT(_xlfn._xlws.SORT(_xlfn._xlws.FILTER($G$16:$G$23,($F$16:$F$23=AD$51)*($G$16:$G$23&lt;=$N79)))))),3,
OR(COUNT(_xlfn._xlws.FILTER($F$16:$F$23,($F$16:$F$23=AD$51)*($G$16:$G$23=$N79)))=1,
        ISODD(COUNT(_xlfn._xlws.SORT(_xlfn._xlws.FILTER($F$16:$F$23,($G$16:$G$23=$N79)*($F$16:$F$23&lt;=AD$51)))))),4),
_xlpm.Fundo,$L$8,
_xlpm.Ax,_xlfn.XLOOKUP(TRUE,($O31:AC31&lt;&gt;""),$O$3:AC$3,_xlpm.Fundo,,-1),
_xlpm.Bx,_xlfn.XLOOKUP(TRUE,(AE31:$AZ31&lt;&gt;""),AE$3:$AZ$3,_xlpm.Fundo,,1),
_xlpm.Cx,_xlfn.XLOOKUP(TRUE,($O31:AC31&lt;&gt;""),$O31:AC31,_xlpm.Fundo,,-1),
_xlpm.Dx,_xlfn.XLOOKUP(TRUE,(AE31:$AZ31&lt;&gt;""),AE31:$AZ31,_xlpm.Fundo,,1),
_xlpm.Xx,AD$3, _xlpm.Yx,PRODUCT(SUM(_xlpm.Dx,-_xlpm.Cx),1/SUM(_xlpm.Bx,-_xlpm.Ax))*SUM(_xlpm.Xx,-_xlpm.Ax)+_xlpm.Cx,
_xlpm.Ay,_xlfn.XLOOKUP(TRUE,(AD$4:AD30&lt;&gt;""),$N$4:$N30,_xlpm.Fundo,,-1),
_xlpm.By,_xlfn.XLOOKUP(TRUE,(AD32:AD$47&lt;&gt;""),$N32:$N$47,_xlpm.Fundo,,1),
_xlpm.Cy,_xlfn.XLOOKUP(TRUE,(AD$4:AD30&lt;&gt;""),AD$4:AD30,_xlpm.Fundo,,-1),
_xlpm.Dy,_xlfn.XLOOKUP(TRUE,(AD32:AD$47&lt;&gt;""),AD32:AD$47,_xlpm.Fundo,,1),
_xlpm.Xy,$N31, _xlpm.Yy,PRODUCT(SUM(_xlpm.Dy,-_xlpm.Cy),1/SUM(_xlpm.By,-_xlpm.Ay))*SUM(_xlpm.Xy,-_xlpm.Ay)+_xlpm.Cy,
_xlfn.IFS(IFERROR(ISODD(_xlpm.Borda),FALSE),_xlpm.Yy,
       IFERROR(ISEVEN(_xlpm.Borda),     FALSE),_xlpm.Yx,
      TRUE,"")))</f>
        <v>0</v>
      </c>
      <c r="AE79" s="120" cm="1">
        <f t="array" ref="AE79">IF(AE31&lt;&gt;"",AE31,
_xlfn.LET(_xlpm.Borda,
_xlfn.IFS(
AND(COUNT(_xlfn._xlws.FILTER($F$3:$F$15,$F$3:$F$15=AE$51))&gt;=2,
    _xlfn.MAXIFS($G$3:$G$15,$F$3:$F$15,AE$51)&gt;=$N79, _xlfn.MINIFS($G$3:$G$15,$F$3:$F$15,AE$51)&lt;=$N79),1,
AND(COUNT(_xlfn._xlws.FILTER($G$3:$G$15,$G$3:$G$15=$N79))&gt;=2,
    _xlfn.MAXIFS($F$3:$F$15,$G$3:$G$15,$N79)&gt;=AE$51, _xlfn.MINIFS($F$3:$F$15,$G$3:$G$15,$N79)&lt;=AE$51),2,
OR(COUNT(_xlfn._xlws.FILTER($F$16:$F$23,($F$16:$F$23=AE$51)*($G$16:$G$23=$N79)))=1,
        ISODD(COUNT(_xlfn._xlws.SORT(_xlfn._xlws.FILTER($G$16:$G$23,($F$16:$F$23=AE$51)*($G$16:$G$23&lt;=$N79)))))),3,
OR(COUNT(_xlfn._xlws.FILTER($F$16:$F$23,($F$16:$F$23=AE$51)*($G$16:$G$23=$N79)))=1,
        ISODD(COUNT(_xlfn._xlws.SORT(_xlfn._xlws.FILTER($F$16:$F$23,($G$16:$G$23=$N79)*($F$16:$F$23&lt;=AE$51)))))),4),
_xlpm.Fundo,$L$8,
_xlpm.Ax,_xlfn.XLOOKUP(TRUE,($O31:AD31&lt;&gt;""),$O$3:AD$3,_xlpm.Fundo,,-1),
_xlpm.Bx,_xlfn.XLOOKUP(TRUE,(AF31:$AZ31&lt;&gt;""),AF$3:$AZ$3,_xlpm.Fundo,,1),
_xlpm.Cx,_xlfn.XLOOKUP(TRUE,($O31:AD31&lt;&gt;""),$O31:AD31,_xlpm.Fundo,,-1),
_xlpm.Dx,_xlfn.XLOOKUP(TRUE,(AF31:$AZ31&lt;&gt;""),AF31:$AZ31,_xlpm.Fundo,,1),
_xlpm.Xx,AE$3, _xlpm.Yx,PRODUCT(SUM(_xlpm.Dx,-_xlpm.Cx),1/SUM(_xlpm.Bx,-_xlpm.Ax))*SUM(_xlpm.Xx,-_xlpm.Ax)+_xlpm.Cx,
_xlpm.Ay,_xlfn.XLOOKUP(TRUE,(AE$4:AE30&lt;&gt;""),$N$4:$N30,_xlpm.Fundo,,-1),
_xlpm.By,_xlfn.XLOOKUP(TRUE,(AE32:AE$47&lt;&gt;""),$N32:$N$47,_xlpm.Fundo,,1),
_xlpm.Cy,_xlfn.XLOOKUP(TRUE,(AE$4:AE30&lt;&gt;""),AE$4:AE30,_xlpm.Fundo,,-1),
_xlpm.Dy,_xlfn.XLOOKUP(TRUE,(AE32:AE$47&lt;&gt;""),AE32:AE$47,_xlpm.Fundo,,1),
_xlpm.Xy,$N31, _xlpm.Yy,PRODUCT(SUM(_xlpm.Dy,-_xlpm.Cy),1/SUM(_xlpm.By,-_xlpm.Ay))*SUM(_xlpm.Xy,-_xlpm.Ay)+_xlpm.Cy,
_xlfn.IFS(IFERROR(ISODD(_xlpm.Borda),FALSE),_xlpm.Yy,
       IFERROR(ISEVEN(_xlpm.Borda),     FALSE),_xlpm.Yx,
      TRUE,"")))</f>
        <v>0</v>
      </c>
      <c r="AF79" s="120" t="str" cm="1">
        <f t="array" ref="AF79">IF(AF31&lt;&gt;"",AF31,
_xlfn.LET(_xlpm.Borda,
_xlfn.IFS(
AND(COUNT(_xlfn._xlws.FILTER($F$3:$F$15,$F$3:$F$15=AF$51))&gt;=2,
    _xlfn.MAXIFS($G$3:$G$15,$F$3:$F$15,AF$51)&gt;=$N79, _xlfn.MINIFS($G$3:$G$15,$F$3:$F$15,AF$51)&lt;=$N79),1,
AND(COUNT(_xlfn._xlws.FILTER($G$3:$G$15,$G$3:$G$15=$N79))&gt;=2,
    _xlfn.MAXIFS($F$3:$F$15,$G$3:$G$15,$N79)&gt;=AF$51, _xlfn.MINIFS($F$3:$F$15,$G$3:$G$15,$N79)&lt;=AF$51),2,
OR(COUNT(_xlfn._xlws.FILTER($F$16:$F$23,($F$16:$F$23=AF$51)*($G$16:$G$23=$N79)))=1,
        ISODD(COUNT(_xlfn._xlws.SORT(_xlfn._xlws.FILTER($G$16:$G$23,($F$16:$F$23=AF$51)*($G$16:$G$23&lt;=$N79)))))),3,
OR(COUNT(_xlfn._xlws.FILTER($F$16:$F$23,($F$16:$F$23=AF$51)*($G$16:$G$23=$N79)))=1,
        ISODD(COUNT(_xlfn._xlws.SORT(_xlfn._xlws.FILTER($F$16:$F$23,($G$16:$G$23=$N79)*($F$16:$F$23&lt;=AF$51)))))),4),
_xlpm.Fundo,$L$8,
_xlpm.Ax,_xlfn.XLOOKUP(TRUE,($O31:AE31&lt;&gt;""),$O$3:AE$3,_xlpm.Fundo,,-1),
_xlpm.Bx,_xlfn.XLOOKUP(TRUE,(AG31:$AZ31&lt;&gt;""),AG$3:$AZ$3,_xlpm.Fundo,,1),
_xlpm.Cx,_xlfn.XLOOKUP(TRUE,($O31:AE31&lt;&gt;""),$O31:AE31,_xlpm.Fundo,,-1),
_xlpm.Dx,_xlfn.XLOOKUP(TRUE,(AG31:$AZ31&lt;&gt;""),AG31:$AZ31,_xlpm.Fundo,,1),
_xlpm.Xx,AF$3, _xlpm.Yx,PRODUCT(SUM(_xlpm.Dx,-_xlpm.Cx),1/SUM(_xlpm.Bx,-_xlpm.Ax))*SUM(_xlpm.Xx,-_xlpm.Ax)+_xlpm.Cx,
_xlpm.Ay,_xlfn.XLOOKUP(TRUE,(AF$4:AF30&lt;&gt;""),$N$4:$N30,_xlpm.Fundo,,-1),
_xlpm.By,_xlfn.XLOOKUP(TRUE,(AF32:AF$47&lt;&gt;""),$N32:$N$47,_xlpm.Fundo,,1),
_xlpm.Cy,_xlfn.XLOOKUP(TRUE,(AF$4:AF30&lt;&gt;""),AF$4:AF30,_xlpm.Fundo,,-1),
_xlpm.Dy,_xlfn.XLOOKUP(TRUE,(AF32:AF$47&lt;&gt;""),AF32:AF$47,_xlpm.Fundo,,1),
_xlpm.Xy,$N31, _xlpm.Yy,PRODUCT(SUM(_xlpm.Dy,-_xlpm.Cy),1/SUM(_xlpm.By,-_xlpm.Ay))*SUM(_xlpm.Xy,-_xlpm.Ay)+_xlpm.Cy,
_xlfn.IFS(IFERROR(ISODD(_xlpm.Borda),FALSE),_xlpm.Yy,
       IFERROR(ISEVEN(_xlpm.Borda),     FALSE),_xlpm.Yx,
      TRUE,"")))</f>
        <v/>
      </c>
      <c r="AG79" s="120" cm="1">
        <f t="array" ref="AG79">IF(AG31&lt;&gt;"",AG31,
_xlfn.LET(_xlpm.Borda,
_xlfn.IFS(
AND(COUNT(_xlfn._xlws.FILTER($F$3:$F$15,$F$3:$F$15=AG$51))&gt;=2,
    _xlfn.MAXIFS($G$3:$G$15,$F$3:$F$15,AG$51)&gt;=$N79, _xlfn.MINIFS($G$3:$G$15,$F$3:$F$15,AG$51)&lt;=$N79),1,
AND(COUNT(_xlfn._xlws.FILTER($G$3:$G$15,$G$3:$G$15=$N79))&gt;=2,
    _xlfn.MAXIFS($F$3:$F$15,$G$3:$G$15,$N79)&gt;=AG$51, _xlfn.MINIFS($F$3:$F$15,$G$3:$G$15,$N79)&lt;=AG$51),2,
OR(COUNT(_xlfn._xlws.FILTER($F$16:$F$23,($F$16:$F$23=AG$51)*($G$16:$G$23=$N79)))=1,
        ISODD(COUNT(_xlfn._xlws.SORT(_xlfn._xlws.FILTER($G$16:$G$23,($F$16:$F$23=AG$51)*($G$16:$G$23&lt;=$N79)))))),3,
OR(COUNT(_xlfn._xlws.FILTER($F$16:$F$23,($F$16:$F$23=AG$51)*($G$16:$G$23=$N79)))=1,
        ISODD(COUNT(_xlfn._xlws.SORT(_xlfn._xlws.FILTER($F$16:$F$23,($G$16:$G$23=$N79)*($F$16:$F$23&lt;=AG$51)))))),4),
_xlpm.Fundo,$L$8,
_xlpm.Ax,_xlfn.XLOOKUP(TRUE,($O31:AF31&lt;&gt;""),$O$3:AF$3,_xlpm.Fundo,,-1),
_xlpm.Bx,_xlfn.XLOOKUP(TRUE,(AH31:$AZ31&lt;&gt;""),AH$3:$AZ$3,_xlpm.Fundo,,1),
_xlpm.Cx,_xlfn.XLOOKUP(TRUE,($O31:AF31&lt;&gt;""),$O31:AF31,_xlpm.Fundo,,-1),
_xlpm.Dx,_xlfn.XLOOKUP(TRUE,(AH31:$AZ31&lt;&gt;""),AH31:$AZ31,_xlpm.Fundo,,1),
_xlpm.Xx,AG$3, _xlpm.Yx,PRODUCT(SUM(_xlpm.Dx,-_xlpm.Cx),1/SUM(_xlpm.Bx,-_xlpm.Ax))*SUM(_xlpm.Xx,-_xlpm.Ax)+_xlpm.Cx,
_xlpm.Ay,_xlfn.XLOOKUP(TRUE,(AG$4:AG30&lt;&gt;""),$N$4:$N30,_xlpm.Fundo,,-1),
_xlpm.By,_xlfn.XLOOKUP(TRUE,(AG32:AG$47&lt;&gt;""),$N32:$N$47,_xlpm.Fundo,,1),
_xlpm.Cy,_xlfn.XLOOKUP(TRUE,(AG$4:AG30&lt;&gt;""),AG$4:AG30,_xlpm.Fundo,,-1),
_xlpm.Dy,_xlfn.XLOOKUP(TRUE,(AG32:AG$47&lt;&gt;""),AG32:AG$47,_xlpm.Fundo,,1),
_xlpm.Xy,$N31, _xlpm.Yy,PRODUCT(SUM(_xlpm.Dy,-_xlpm.Cy),1/SUM(_xlpm.By,-_xlpm.Ay))*SUM(_xlpm.Xy,-_xlpm.Ay)+_xlpm.Cy,
_xlfn.IFS(IFERROR(ISODD(_xlpm.Borda),FALSE),_xlpm.Yy,
       IFERROR(ISEVEN(_xlpm.Borda),     FALSE),_xlpm.Yx,
      TRUE,"")))</f>
        <v>0</v>
      </c>
      <c r="AH79" s="120" cm="1">
        <f t="array" ref="AH79">IF(AH31&lt;&gt;"",AH31,
_xlfn.LET(_xlpm.Borda,
_xlfn.IFS(
AND(COUNT(_xlfn._xlws.FILTER($F$3:$F$15,$F$3:$F$15=AH$51))&gt;=2,
    _xlfn.MAXIFS($G$3:$G$15,$F$3:$F$15,AH$51)&gt;=$N79, _xlfn.MINIFS($G$3:$G$15,$F$3:$F$15,AH$51)&lt;=$N79),1,
AND(COUNT(_xlfn._xlws.FILTER($G$3:$G$15,$G$3:$G$15=$N79))&gt;=2,
    _xlfn.MAXIFS($F$3:$F$15,$G$3:$G$15,$N79)&gt;=AH$51, _xlfn.MINIFS($F$3:$F$15,$G$3:$G$15,$N79)&lt;=AH$51),2,
OR(COUNT(_xlfn._xlws.FILTER($F$16:$F$23,($F$16:$F$23=AH$51)*($G$16:$G$23=$N79)))=1,
        ISODD(COUNT(_xlfn._xlws.SORT(_xlfn._xlws.FILTER($G$16:$G$23,($F$16:$F$23=AH$51)*($G$16:$G$23&lt;=$N79)))))),3,
OR(COUNT(_xlfn._xlws.FILTER($F$16:$F$23,($F$16:$F$23=AH$51)*($G$16:$G$23=$N79)))=1,
        ISODD(COUNT(_xlfn._xlws.SORT(_xlfn._xlws.FILTER($F$16:$F$23,($G$16:$G$23=$N79)*($F$16:$F$23&lt;=AH$51)))))),4),
_xlpm.Fundo,$L$8,
_xlpm.Ax,_xlfn.XLOOKUP(TRUE,($O31:AG31&lt;&gt;""),$O$3:AG$3,_xlpm.Fundo,,-1),
_xlpm.Bx,_xlfn.XLOOKUP(TRUE,(AI31:$AZ31&lt;&gt;""),AI$3:$AZ$3,_xlpm.Fundo,,1),
_xlpm.Cx,_xlfn.XLOOKUP(TRUE,($O31:AG31&lt;&gt;""),$O31:AG31,_xlpm.Fundo,,-1),
_xlpm.Dx,_xlfn.XLOOKUP(TRUE,(AI31:$AZ31&lt;&gt;""),AI31:$AZ31,_xlpm.Fundo,,1),
_xlpm.Xx,AH$3, _xlpm.Yx,PRODUCT(SUM(_xlpm.Dx,-_xlpm.Cx),1/SUM(_xlpm.Bx,-_xlpm.Ax))*SUM(_xlpm.Xx,-_xlpm.Ax)+_xlpm.Cx,
_xlpm.Ay,_xlfn.XLOOKUP(TRUE,(AH$4:AH30&lt;&gt;""),$N$4:$N30,_xlpm.Fundo,,-1),
_xlpm.By,_xlfn.XLOOKUP(TRUE,(AH32:AH$47&lt;&gt;""),$N32:$N$47,_xlpm.Fundo,,1),
_xlpm.Cy,_xlfn.XLOOKUP(TRUE,(AH$4:AH30&lt;&gt;""),AH$4:AH30,_xlpm.Fundo,,-1),
_xlpm.Dy,_xlfn.XLOOKUP(TRUE,(AH32:AH$47&lt;&gt;""),AH32:AH$47,_xlpm.Fundo,,1),
_xlpm.Xy,$N31, _xlpm.Yy,PRODUCT(SUM(_xlpm.Dy,-_xlpm.Cy),1/SUM(_xlpm.By,-_xlpm.Ay))*SUM(_xlpm.Xy,-_xlpm.Ay)+_xlpm.Cy,
_xlfn.IFS(IFERROR(ISODD(_xlpm.Borda),FALSE),_xlpm.Yy,
       IFERROR(ISEVEN(_xlpm.Borda),     FALSE),_xlpm.Yx,
      TRUE,"")))</f>
        <v>0.4</v>
      </c>
      <c r="AI79" s="120" t="str" cm="1">
        <f t="array" ref="AI79">IF(AI31&lt;&gt;"",AI31,
_xlfn.LET(_xlpm.Borda,
_xlfn.IFS(
AND(COUNT(_xlfn._xlws.FILTER($F$3:$F$15,$F$3:$F$15=AI$51))&gt;=2,
    _xlfn.MAXIFS($G$3:$G$15,$F$3:$F$15,AI$51)&gt;=$N79, _xlfn.MINIFS($G$3:$G$15,$F$3:$F$15,AI$51)&lt;=$N79),1,
AND(COUNT(_xlfn._xlws.FILTER($G$3:$G$15,$G$3:$G$15=$N79))&gt;=2,
    _xlfn.MAXIFS($F$3:$F$15,$G$3:$G$15,$N79)&gt;=AI$51, _xlfn.MINIFS($F$3:$F$15,$G$3:$G$15,$N79)&lt;=AI$51),2,
OR(COUNT(_xlfn._xlws.FILTER($F$16:$F$23,($F$16:$F$23=AI$51)*($G$16:$G$23=$N79)))=1,
        ISODD(COUNT(_xlfn._xlws.SORT(_xlfn._xlws.FILTER($G$16:$G$23,($F$16:$F$23=AI$51)*($G$16:$G$23&lt;=$N79)))))),3,
OR(COUNT(_xlfn._xlws.FILTER($F$16:$F$23,($F$16:$F$23=AI$51)*($G$16:$G$23=$N79)))=1,
        ISODD(COUNT(_xlfn._xlws.SORT(_xlfn._xlws.FILTER($F$16:$F$23,($G$16:$G$23=$N79)*($F$16:$F$23&lt;=AI$51)))))),4),
_xlpm.Fundo,$L$8,
_xlpm.Ax,_xlfn.XLOOKUP(TRUE,($O31:AH31&lt;&gt;""),$O$3:AH$3,_xlpm.Fundo,,-1),
_xlpm.Bx,_xlfn.XLOOKUP(TRUE,(AJ31:$AZ31&lt;&gt;""),AJ$3:$AZ$3,_xlpm.Fundo,,1),
_xlpm.Cx,_xlfn.XLOOKUP(TRUE,($O31:AH31&lt;&gt;""),$O31:AH31,_xlpm.Fundo,,-1),
_xlpm.Dx,_xlfn.XLOOKUP(TRUE,(AJ31:$AZ31&lt;&gt;""),AJ31:$AZ31,_xlpm.Fundo,,1),
_xlpm.Xx,AI$3, _xlpm.Yx,PRODUCT(SUM(_xlpm.Dx,-_xlpm.Cx),1/SUM(_xlpm.Bx,-_xlpm.Ax))*SUM(_xlpm.Xx,-_xlpm.Ax)+_xlpm.Cx,
_xlpm.Ay,_xlfn.XLOOKUP(TRUE,(AI$4:AI30&lt;&gt;""),$N$4:$N30,_xlpm.Fundo,,-1),
_xlpm.By,_xlfn.XLOOKUP(TRUE,(AI32:AI$47&lt;&gt;""),$N32:$N$47,_xlpm.Fundo,,1),
_xlpm.Cy,_xlfn.XLOOKUP(TRUE,(AI$4:AI30&lt;&gt;""),AI$4:AI30,_xlpm.Fundo,,-1),
_xlpm.Dy,_xlfn.XLOOKUP(TRUE,(AI32:AI$47&lt;&gt;""),AI32:AI$47,_xlpm.Fundo,,1),
_xlpm.Xy,$N31, _xlpm.Yy,PRODUCT(SUM(_xlpm.Dy,-_xlpm.Cy),1/SUM(_xlpm.By,-_xlpm.Ay))*SUM(_xlpm.Xy,-_xlpm.Ay)+_xlpm.Cy,
_xlfn.IFS(IFERROR(ISODD(_xlpm.Borda),FALSE),_xlpm.Yy,
       IFERROR(ISEVEN(_xlpm.Borda),     FALSE),_xlpm.Yx,
      TRUE,"")))</f>
        <v/>
      </c>
      <c r="AJ79" s="120" t="str" cm="1">
        <f t="array" ref="AJ79">IF(AJ31&lt;&gt;"",AJ31,
_xlfn.LET(_xlpm.Borda,
_xlfn.IFS(
AND(COUNT(_xlfn._xlws.FILTER($F$3:$F$15,$F$3:$F$15=AJ$51))&gt;=2,
    _xlfn.MAXIFS($G$3:$G$15,$F$3:$F$15,AJ$51)&gt;=$N79, _xlfn.MINIFS($G$3:$G$15,$F$3:$F$15,AJ$51)&lt;=$N79),1,
AND(COUNT(_xlfn._xlws.FILTER($G$3:$G$15,$G$3:$G$15=$N79))&gt;=2,
    _xlfn.MAXIFS($F$3:$F$15,$G$3:$G$15,$N79)&gt;=AJ$51, _xlfn.MINIFS($F$3:$F$15,$G$3:$G$15,$N79)&lt;=AJ$51),2,
OR(COUNT(_xlfn._xlws.FILTER($F$16:$F$23,($F$16:$F$23=AJ$51)*($G$16:$G$23=$N79)))=1,
        ISODD(COUNT(_xlfn._xlws.SORT(_xlfn._xlws.FILTER($G$16:$G$23,($F$16:$F$23=AJ$51)*($G$16:$G$23&lt;=$N79)))))),3,
OR(COUNT(_xlfn._xlws.FILTER($F$16:$F$23,($F$16:$F$23=AJ$51)*($G$16:$G$23=$N79)))=1,
        ISODD(COUNT(_xlfn._xlws.SORT(_xlfn._xlws.FILTER($F$16:$F$23,($G$16:$G$23=$N79)*($F$16:$F$23&lt;=AJ$51)))))),4),
_xlpm.Fundo,$L$8,
_xlpm.Ax,_xlfn.XLOOKUP(TRUE,($O31:AI31&lt;&gt;""),$O$3:AI$3,_xlpm.Fundo,,-1),
_xlpm.Bx,_xlfn.XLOOKUP(TRUE,(AK31:$AZ31&lt;&gt;""),AK$3:$AZ$3,_xlpm.Fundo,,1),
_xlpm.Cx,_xlfn.XLOOKUP(TRUE,($O31:AI31&lt;&gt;""),$O31:AI31,_xlpm.Fundo,,-1),
_xlpm.Dx,_xlfn.XLOOKUP(TRUE,(AK31:$AZ31&lt;&gt;""),AK31:$AZ31,_xlpm.Fundo,,1),
_xlpm.Xx,AJ$3, _xlpm.Yx,PRODUCT(SUM(_xlpm.Dx,-_xlpm.Cx),1/SUM(_xlpm.Bx,-_xlpm.Ax))*SUM(_xlpm.Xx,-_xlpm.Ax)+_xlpm.Cx,
_xlpm.Ay,_xlfn.XLOOKUP(TRUE,(AJ$4:AJ30&lt;&gt;""),$N$4:$N30,_xlpm.Fundo,,-1),
_xlpm.By,_xlfn.XLOOKUP(TRUE,(AJ32:AJ$47&lt;&gt;""),$N32:$N$47,_xlpm.Fundo,,1),
_xlpm.Cy,_xlfn.XLOOKUP(TRUE,(AJ$4:AJ30&lt;&gt;""),AJ$4:AJ30,_xlpm.Fundo,,-1),
_xlpm.Dy,_xlfn.XLOOKUP(TRUE,(AJ32:AJ$47&lt;&gt;""),AJ32:AJ$47,_xlpm.Fundo,,1),
_xlpm.Xy,$N31, _xlpm.Yy,PRODUCT(SUM(_xlpm.Dy,-_xlpm.Cy),1/SUM(_xlpm.By,-_xlpm.Ay))*SUM(_xlpm.Xy,-_xlpm.Ay)+_xlpm.Cy,
_xlfn.IFS(IFERROR(ISODD(_xlpm.Borda),FALSE),_xlpm.Yy,
       IFERROR(ISEVEN(_xlpm.Borda),     FALSE),_xlpm.Yx,
      TRUE,"")))</f>
        <v/>
      </c>
      <c r="AK79" s="120" t="str" cm="1">
        <f t="array" ref="AK79">IF(AK31&lt;&gt;"",AK31,
_xlfn.LET(_xlpm.Borda,
_xlfn.IFS(
AND(COUNT(_xlfn._xlws.FILTER($F$3:$F$15,$F$3:$F$15=AK$51))&gt;=2,
    _xlfn.MAXIFS($G$3:$G$15,$F$3:$F$15,AK$51)&gt;=$N79, _xlfn.MINIFS($G$3:$G$15,$F$3:$F$15,AK$51)&lt;=$N79),1,
AND(COUNT(_xlfn._xlws.FILTER($G$3:$G$15,$G$3:$G$15=$N79))&gt;=2,
    _xlfn.MAXIFS($F$3:$F$15,$G$3:$G$15,$N79)&gt;=AK$51, _xlfn.MINIFS($F$3:$F$15,$G$3:$G$15,$N79)&lt;=AK$51),2,
OR(COUNT(_xlfn._xlws.FILTER($F$16:$F$23,($F$16:$F$23=AK$51)*($G$16:$G$23=$N79)))=1,
        ISODD(COUNT(_xlfn._xlws.SORT(_xlfn._xlws.FILTER($G$16:$G$23,($F$16:$F$23=AK$51)*($G$16:$G$23&lt;=$N79)))))),3,
OR(COUNT(_xlfn._xlws.FILTER($F$16:$F$23,($F$16:$F$23=AK$51)*($G$16:$G$23=$N79)))=1,
        ISODD(COUNT(_xlfn._xlws.SORT(_xlfn._xlws.FILTER($F$16:$F$23,($G$16:$G$23=$N79)*($F$16:$F$23&lt;=AK$51)))))),4),
_xlpm.Fundo,$L$8,
_xlpm.Ax,_xlfn.XLOOKUP(TRUE,($O31:AJ31&lt;&gt;""),$O$3:AJ$3,_xlpm.Fundo,,-1),
_xlpm.Bx,_xlfn.XLOOKUP(TRUE,(AL31:$AZ31&lt;&gt;""),AL$3:$AZ$3,_xlpm.Fundo,,1),
_xlpm.Cx,_xlfn.XLOOKUP(TRUE,($O31:AJ31&lt;&gt;""),$O31:AJ31,_xlpm.Fundo,,-1),
_xlpm.Dx,_xlfn.XLOOKUP(TRUE,(AL31:$AZ31&lt;&gt;""),AL31:$AZ31,_xlpm.Fundo,,1),
_xlpm.Xx,AK$3, _xlpm.Yx,PRODUCT(SUM(_xlpm.Dx,-_xlpm.Cx),1/SUM(_xlpm.Bx,-_xlpm.Ax))*SUM(_xlpm.Xx,-_xlpm.Ax)+_xlpm.Cx,
_xlpm.Ay,_xlfn.XLOOKUP(TRUE,(AK$4:AK30&lt;&gt;""),$N$4:$N30,_xlpm.Fundo,,-1),
_xlpm.By,_xlfn.XLOOKUP(TRUE,(AK32:AK$47&lt;&gt;""),$N32:$N$47,_xlpm.Fundo,,1),
_xlpm.Cy,_xlfn.XLOOKUP(TRUE,(AK$4:AK30&lt;&gt;""),AK$4:AK30,_xlpm.Fundo,,-1),
_xlpm.Dy,_xlfn.XLOOKUP(TRUE,(AK32:AK$47&lt;&gt;""),AK32:AK$47,_xlpm.Fundo,,1),
_xlpm.Xy,$N31, _xlpm.Yy,PRODUCT(SUM(_xlpm.Dy,-_xlpm.Cy),1/SUM(_xlpm.By,-_xlpm.Ay))*SUM(_xlpm.Xy,-_xlpm.Ay)+_xlpm.Cy,
_xlfn.IFS(IFERROR(ISODD(_xlpm.Borda),FALSE),_xlpm.Yy,
       IFERROR(ISEVEN(_xlpm.Borda),     FALSE),_xlpm.Yx,
      TRUE,"")))</f>
        <v/>
      </c>
      <c r="AL79" s="120" cm="1">
        <f t="array" ref="AL79">IF(AL31&lt;&gt;"",AL31,
_xlfn.LET(_xlpm.Borda,
_xlfn.IFS(
AND(COUNT(_xlfn._xlws.FILTER($F$3:$F$15,$F$3:$F$15=AL$51))&gt;=2,
    _xlfn.MAXIFS($G$3:$G$15,$F$3:$F$15,AL$51)&gt;=$N79, _xlfn.MINIFS($G$3:$G$15,$F$3:$F$15,AL$51)&lt;=$N79),1,
AND(COUNT(_xlfn._xlws.FILTER($G$3:$G$15,$G$3:$G$15=$N79))&gt;=2,
    _xlfn.MAXIFS($F$3:$F$15,$G$3:$G$15,$N79)&gt;=AL$51, _xlfn.MINIFS($F$3:$F$15,$G$3:$G$15,$N79)&lt;=AL$51),2,
OR(COUNT(_xlfn._xlws.FILTER($F$16:$F$23,($F$16:$F$23=AL$51)*($G$16:$G$23=$N79)))=1,
        ISODD(COUNT(_xlfn._xlws.SORT(_xlfn._xlws.FILTER($G$16:$G$23,($F$16:$F$23=AL$51)*($G$16:$G$23&lt;=$N79)))))),3,
OR(COUNT(_xlfn._xlws.FILTER($F$16:$F$23,($F$16:$F$23=AL$51)*($G$16:$G$23=$N79)))=1,
        ISODD(COUNT(_xlfn._xlws.SORT(_xlfn._xlws.FILTER($F$16:$F$23,($G$16:$G$23=$N79)*($F$16:$F$23&lt;=AL$51)))))),4),
_xlpm.Fundo,$L$8,
_xlpm.Ax,_xlfn.XLOOKUP(TRUE,($O31:AK31&lt;&gt;""),$O$3:AK$3,_xlpm.Fundo,,-1),
_xlpm.Bx,_xlfn.XLOOKUP(TRUE,(AM31:$AZ31&lt;&gt;""),AM$3:$AZ$3,_xlpm.Fundo,,1),
_xlpm.Cx,_xlfn.XLOOKUP(TRUE,($O31:AK31&lt;&gt;""),$O31:AK31,_xlpm.Fundo,,-1),
_xlpm.Dx,_xlfn.XLOOKUP(TRUE,(AM31:$AZ31&lt;&gt;""),AM31:$AZ31,_xlpm.Fundo,,1),
_xlpm.Xx,AL$3, _xlpm.Yx,PRODUCT(SUM(_xlpm.Dx,-_xlpm.Cx),1/SUM(_xlpm.Bx,-_xlpm.Ax))*SUM(_xlpm.Xx,-_xlpm.Ax)+_xlpm.Cx,
_xlpm.Ay,_xlfn.XLOOKUP(TRUE,(AL$4:AL30&lt;&gt;""),$N$4:$N30,_xlpm.Fundo,,-1),
_xlpm.By,_xlfn.XLOOKUP(TRUE,(AL32:AL$47&lt;&gt;""),$N32:$N$47,_xlpm.Fundo,,1),
_xlpm.Cy,_xlfn.XLOOKUP(TRUE,(AL$4:AL30&lt;&gt;""),AL$4:AL30,_xlpm.Fundo,,-1),
_xlpm.Dy,_xlfn.XLOOKUP(TRUE,(AL32:AL$47&lt;&gt;""),AL32:AL$47,_xlpm.Fundo,,1),
_xlpm.Xy,$N31, _xlpm.Yy,PRODUCT(SUM(_xlpm.Dy,-_xlpm.Cy),1/SUM(_xlpm.By,-_xlpm.Ay))*SUM(_xlpm.Xy,-_xlpm.Ay)+_xlpm.Cy,
_xlfn.IFS(IFERROR(ISODD(_xlpm.Borda),FALSE),_xlpm.Yy,
       IFERROR(ISEVEN(_xlpm.Borda),     FALSE),_xlpm.Yx,
      TRUE,"")))</f>
        <v>0</v>
      </c>
      <c r="AM79" s="120" cm="1">
        <f t="array" ref="AM79">IF(AM31&lt;&gt;"",AM31,
_xlfn.LET(_xlpm.Borda,
_xlfn.IFS(
AND(COUNT(_xlfn._xlws.FILTER($F$3:$F$15,$F$3:$F$15=AM$51))&gt;=2,
    _xlfn.MAXIFS($G$3:$G$15,$F$3:$F$15,AM$51)&gt;=$N79, _xlfn.MINIFS($G$3:$G$15,$F$3:$F$15,AM$51)&lt;=$N79),1,
AND(COUNT(_xlfn._xlws.FILTER($G$3:$G$15,$G$3:$G$15=$N79))&gt;=2,
    _xlfn.MAXIFS($F$3:$F$15,$G$3:$G$15,$N79)&gt;=AM$51, _xlfn.MINIFS($F$3:$F$15,$G$3:$G$15,$N79)&lt;=AM$51),2,
OR(COUNT(_xlfn._xlws.FILTER($F$16:$F$23,($F$16:$F$23=AM$51)*($G$16:$G$23=$N79)))=1,
        ISODD(COUNT(_xlfn._xlws.SORT(_xlfn._xlws.FILTER($G$16:$G$23,($F$16:$F$23=AM$51)*($G$16:$G$23&lt;=$N79)))))),3,
OR(COUNT(_xlfn._xlws.FILTER($F$16:$F$23,($F$16:$F$23=AM$51)*($G$16:$G$23=$N79)))=1,
        ISODD(COUNT(_xlfn._xlws.SORT(_xlfn._xlws.FILTER($F$16:$F$23,($G$16:$G$23=$N79)*($F$16:$F$23&lt;=AM$51)))))),4),
_xlpm.Fundo,$L$8,
_xlpm.Ax,_xlfn.XLOOKUP(TRUE,($O31:AL31&lt;&gt;""),$O$3:AL$3,_xlpm.Fundo,,-1),
_xlpm.Bx,_xlfn.XLOOKUP(TRUE,(AN31:$AZ31&lt;&gt;""),AN$3:$AZ$3,_xlpm.Fundo,,1),
_xlpm.Cx,_xlfn.XLOOKUP(TRUE,($O31:AL31&lt;&gt;""),$O31:AL31,_xlpm.Fundo,,-1),
_xlpm.Dx,_xlfn.XLOOKUP(TRUE,(AN31:$AZ31&lt;&gt;""),AN31:$AZ31,_xlpm.Fundo,,1),
_xlpm.Xx,AM$3, _xlpm.Yx,PRODUCT(SUM(_xlpm.Dx,-_xlpm.Cx),1/SUM(_xlpm.Bx,-_xlpm.Ax))*SUM(_xlpm.Xx,-_xlpm.Ax)+_xlpm.Cx,
_xlpm.Ay,_xlfn.XLOOKUP(TRUE,(AM$4:AM30&lt;&gt;""),$N$4:$N30,_xlpm.Fundo,,-1),
_xlpm.By,_xlfn.XLOOKUP(TRUE,(AM32:AM$47&lt;&gt;""),$N32:$N$47,_xlpm.Fundo,,1),
_xlpm.Cy,_xlfn.XLOOKUP(TRUE,(AM$4:AM30&lt;&gt;""),AM$4:AM30,_xlpm.Fundo,,-1),
_xlpm.Dy,_xlfn.XLOOKUP(TRUE,(AM32:AM$47&lt;&gt;""),AM32:AM$47,_xlpm.Fundo,,1),
_xlpm.Xy,$N31, _xlpm.Yy,PRODUCT(SUM(_xlpm.Dy,-_xlpm.Cy),1/SUM(_xlpm.By,-_xlpm.Ay))*SUM(_xlpm.Xy,-_xlpm.Ay)+_xlpm.Cy,
_xlfn.IFS(IFERROR(ISODD(_xlpm.Borda),FALSE),_xlpm.Yy,
       IFERROR(ISEVEN(_xlpm.Borda),     FALSE),_xlpm.Yx,
      TRUE,"")))</f>
        <v>-9</v>
      </c>
      <c r="AN79" s="120" t="str" cm="1">
        <f t="array" ref="AN79">IF(AN31&lt;&gt;"",AN31,
_xlfn.LET(_xlpm.Borda,
_xlfn.IFS(
AND(COUNT(_xlfn._xlws.FILTER($F$3:$F$15,$F$3:$F$15=AN$51))&gt;=2,
    _xlfn.MAXIFS($G$3:$G$15,$F$3:$F$15,AN$51)&gt;=$N79, _xlfn.MINIFS($G$3:$G$15,$F$3:$F$15,AN$51)&lt;=$N79),1,
AND(COUNT(_xlfn._xlws.FILTER($G$3:$G$15,$G$3:$G$15=$N79))&gt;=2,
    _xlfn.MAXIFS($F$3:$F$15,$G$3:$G$15,$N79)&gt;=AN$51, _xlfn.MINIFS($F$3:$F$15,$G$3:$G$15,$N79)&lt;=AN$51),2,
OR(COUNT(_xlfn._xlws.FILTER($F$16:$F$23,($F$16:$F$23=AN$51)*($G$16:$G$23=$N79)))=1,
        ISODD(COUNT(_xlfn._xlws.SORT(_xlfn._xlws.FILTER($G$16:$G$23,($F$16:$F$23=AN$51)*($G$16:$G$23&lt;=$N79)))))),3,
OR(COUNT(_xlfn._xlws.FILTER($F$16:$F$23,($F$16:$F$23=AN$51)*($G$16:$G$23=$N79)))=1,
        ISODD(COUNT(_xlfn._xlws.SORT(_xlfn._xlws.FILTER($F$16:$F$23,($G$16:$G$23=$N79)*($F$16:$F$23&lt;=AN$51)))))),4),
_xlpm.Fundo,$L$8,
_xlpm.Ax,_xlfn.XLOOKUP(TRUE,($O31:AM31&lt;&gt;""),$O$3:AM$3,_xlpm.Fundo,,-1),
_xlpm.Bx,_xlfn.XLOOKUP(TRUE,(AO31:$AZ31&lt;&gt;""),AO$3:$AZ$3,_xlpm.Fundo,,1),
_xlpm.Cx,_xlfn.XLOOKUP(TRUE,($O31:AM31&lt;&gt;""),$O31:AM31,_xlpm.Fundo,,-1),
_xlpm.Dx,_xlfn.XLOOKUP(TRUE,(AO31:$AZ31&lt;&gt;""),AO31:$AZ31,_xlpm.Fundo,,1),
_xlpm.Xx,AN$3, _xlpm.Yx,PRODUCT(SUM(_xlpm.Dx,-_xlpm.Cx),1/SUM(_xlpm.Bx,-_xlpm.Ax))*SUM(_xlpm.Xx,-_xlpm.Ax)+_xlpm.Cx,
_xlpm.Ay,_xlfn.XLOOKUP(TRUE,(AN$4:AN30&lt;&gt;""),$N$4:$N30,_xlpm.Fundo,,-1),
_xlpm.By,_xlfn.XLOOKUP(TRUE,(AN32:AN$47&lt;&gt;""),$N32:$N$47,_xlpm.Fundo,,1),
_xlpm.Cy,_xlfn.XLOOKUP(TRUE,(AN$4:AN30&lt;&gt;""),AN$4:AN30,_xlpm.Fundo,,-1),
_xlpm.Dy,_xlfn.XLOOKUP(TRUE,(AN32:AN$47&lt;&gt;""),AN32:AN$47,_xlpm.Fundo,,1),
_xlpm.Xy,$N31, _xlpm.Yy,PRODUCT(SUM(_xlpm.Dy,-_xlpm.Cy),1/SUM(_xlpm.By,-_xlpm.Ay))*SUM(_xlpm.Xy,-_xlpm.Ay)+_xlpm.Cy,
_xlfn.IFS(IFERROR(ISODD(_xlpm.Borda),FALSE),_xlpm.Yy,
       IFERROR(ISEVEN(_xlpm.Borda),     FALSE),_xlpm.Yx,
      TRUE,"")))</f>
        <v/>
      </c>
      <c r="AO79" s="120" t="str" cm="1">
        <f t="array" ref="AO79">IF(AO31&lt;&gt;"",AO31,
_xlfn.LET(_xlpm.Borda,
_xlfn.IFS(
AND(COUNT(_xlfn._xlws.FILTER($F$3:$F$15,$F$3:$F$15=AO$51))&gt;=2,
    _xlfn.MAXIFS($G$3:$G$15,$F$3:$F$15,AO$51)&gt;=$N79, _xlfn.MINIFS($G$3:$G$15,$F$3:$F$15,AO$51)&lt;=$N79),1,
AND(COUNT(_xlfn._xlws.FILTER($G$3:$G$15,$G$3:$G$15=$N79))&gt;=2,
    _xlfn.MAXIFS($F$3:$F$15,$G$3:$G$15,$N79)&gt;=AO$51, _xlfn.MINIFS($F$3:$F$15,$G$3:$G$15,$N79)&lt;=AO$51),2,
OR(COUNT(_xlfn._xlws.FILTER($F$16:$F$23,($F$16:$F$23=AO$51)*($G$16:$G$23=$N79)))=1,
        ISODD(COUNT(_xlfn._xlws.SORT(_xlfn._xlws.FILTER($G$16:$G$23,($F$16:$F$23=AO$51)*($G$16:$G$23&lt;=$N79)))))),3,
OR(COUNT(_xlfn._xlws.FILTER($F$16:$F$23,($F$16:$F$23=AO$51)*($G$16:$G$23=$N79)))=1,
        ISODD(COUNT(_xlfn._xlws.SORT(_xlfn._xlws.FILTER($F$16:$F$23,($G$16:$G$23=$N79)*($F$16:$F$23&lt;=AO$51)))))),4),
_xlpm.Fundo,$L$8,
_xlpm.Ax,_xlfn.XLOOKUP(TRUE,($O31:AN31&lt;&gt;""),$O$3:AN$3,_xlpm.Fundo,,-1),
_xlpm.Bx,_xlfn.XLOOKUP(TRUE,(AP31:$AZ31&lt;&gt;""),AP$3:$AZ$3,_xlpm.Fundo,,1),
_xlpm.Cx,_xlfn.XLOOKUP(TRUE,($O31:AN31&lt;&gt;""),$O31:AN31,_xlpm.Fundo,,-1),
_xlpm.Dx,_xlfn.XLOOKUP(TRUE,(AP31:$AZ31&lt;&gt;""),AP31:$AZ31,_xlpm.Fundo,,1),
_xlpm.Xx,AO$3, _xlpm.Yx,PRODUCT(SUM(_xlpm.Dx,-_xlpm.Cx),1/SUM(_xlpm.Bx,-_xlpm.Ax))*SUM(_xlpm.Xx,-_xlpm.Ax)+_xlpm.Cx,
_xlpm.Ay,_xlfn.XLOOKUP(TRUE,(AO$4:AO30&lt;&gt;""),$N$4:$N30,_xlpm.Fundo,,-1),
_xlpm.By,_xlfn.XLOOKUP(TRUE,(AO32:AO$47&lt;&gt;""),$N32:$N$47,_xlpm.Fundo,,1),
_xlpm.Cy,_xlfn.XLOOKUP(TRUE,(AO$4:AO30&lt;&gt;""),AO$4:AO30,_xlpm.Fundo,,-1),
_xlpm.Dy,_xlfn.XLOOKUP(TRUE,(AO32:AO$47&lt;&gt;""),AO32:AO$47,_xlpm.Fundo,,1),
_xlpm.Xy,$N31, _xlpm.Yy,PRODUCT(SUM(_xlpm.Dy,-_xlpm.Cy),1/SUM(_xlpm.By,-_xlpm.Ay))*SUM(_xlpm.Xy,-_xlpm.Ay)+_xlpm.Cy,
_xlfn.IFS(IFERROR(ISODD(_xlpm.Borda),FALSE),_xlpm.Yy,
       IFERROR(ISEVEN(_xlpm.Borda),     FALSE),_xlpm.Yx,
      TRUE,"")))</f>
        <v/>
      </c>
      <c r="AP79" s="120" t="str" cm="1">
        <f t="array" ref="AP79">IF(AP31&lt;&gt;"",AP31,
_xlfn.LET(_xlpm.Borda,
_xlfn.IFS(
AND(COUNT(_xlfn._xlws.FILTER($F$3:$F$15,$F$3:$F$15=AP$51))&gt;=2,
    _xlfn.MAXIFS($G$3:$G$15,$F$3:$F$15,AP$51)&gt;=$N79, _xlfn.MINIFS($G$3:$G$15,$F$3:$F$15,AP$51)&lt;=$N79),1,
AND(COUNT(_xlfn._xlws.FILTER($G$3:$G$15,$G$3:$G$15=$N79))&gt;=2,
    _xlfn.MAXIFS($F$3:$F$15,$G$3:$G$15,$N79)&gt;=AP$51, _xlfn.MINIFS($F$3:$F$15,$G$3:$G$15,$N79)&lt;=AP$51),2,
OR(COUNT(_xlfn._xlws.FILTER($F$16:$F$23,($F$16:$F$23=AP$51)*($G$16:$G$23=$N79)))=1,
        ISODD(COUNT(_xlfn._xlws.SORT(_xlfn._xlws.FILTER($G$16:$G$23,($F$16:$F$23=AP$51)*($G$16:$G$23&lt;=$N79)))))),3,
OR(COUNT(_xlfn._xlws.FILTER($F$16:$F$23,($F$16:$F$23=AP$51)*($G$16:$G$23=$N79)))=1,
        ISODD(COUNT(_xlfn._xlws.SORT(_xlfn._xlws.FILTER($F$16:$F$23,($G$16:$G$23=$N79)*($F$16:$F$23&lt;=AP$51)))))),4),
_xlpm.Fundo,$L$8,
_xlpm.Ax,_xlfn.XLOOKUP(TRUE,($O31:AO31&lt;&gt;""),$O$3:AO$3,_xlpm.Fundo,,-1),
_xlpm.Bx,_xlfn.XLOOKUP(TRUE,(AQ31:$AZ31&lt;&gt;""),AQ$3:$AZ$3,_xlpm.Fundo,,1),
_xlpm.Cx,_xlfn.XLOOKUP(TRUE,($O31:AO31&lt;&gt;""),$O31:AO31,_xlpm.Fundo,,-1),
_xlpm.Dx,_xlfn.XLOOKUP(TRUE,(AQ31:$AZ31&lt;&gt;""),AQ31:$AZ31,_xlpm.Fundo,,1),
_xlpm.Xx,AP$3, _xlpm.Yx,PRODUCT(SUM(_xlpm.Dx,-_xlpm.Cx),1/SUM(_xlpm.Bx,-_xlpm.Ax))*SUM(_xlpm.Xx,-_xlpm.Ax)+_xlpm.Cx,
_xlpm.Ay,_xlfn.XLOOKUP(TRUE,(AP$4:AP30&lt;&gt;""),$N$4:$N30,_xlpm.Fundo,,-1),
_xlpm.By,_xlfn.XLOOKUP(TRUE,(AP32:AP$47&lt;&gt;""),$N32:$N$47,_xlpm.Fundo,,1),
_xlpm.Cy,_xlfn.XLOOKUP(TRUE,(AP$4:AP30&lt;&gt;""),AP$4:AP30,_xlpm.Fundo,,-1),
_xlpm.Dy,_xlfn.XLOOKUP(TRUE,(AP32:AP$47&lt;&gt;""),AP32:AP$47,_xlpm.Fundo,,1),
_xlpm.Xy,$N31, _xlpm.Yy,PRODUCT(SUM(_xlpm.Dy,-_xlpm.Cy),1/SUM(_xlpm.By,-_xlpm.Ay))*SUM(_xlpm.Xy,-_xlpm.Ay)+_xlpm.Cy,
_xlfn.IFS(IFERROR(ISODD(_xlpm.Borda),FALSE),_xlpm.Yy,
       IFERROR(ISEVEN(_xlpm.Borda),     FALSE),_xlpm.Yx,
      TRUE,"")))</f>
        <v/>
      </c>
      <c r="AQ79" s="120" t="str" cm="1">
        <f t="array" ref="AQ79">IF(AQ31&lt;&gt;"",AQ31,
_xlfn.LET(_xlpm.Borda,
_xlfn.IFS(
AND(COUNT(_xlfn._xlws.FILTER($F$3:$F$15,$F$3:$F$15=AQ$51))&gt;=2,
    _xlfn.MAXIFS($G$3:$G$15,$F$3:$F$15,AQ$51)&gt;=$N79, _xlfn.MINIFS($G$3:$G$15,$F$3:$F$15,AQ$51)&lt;=$N79),1,
AND(COUNT(_xlfn._xlws.FILTER($G$3:$G$15,$G$3:$G$15=$N79))&gt;=2,
    _xlfn.MAXIFS($F$3:$F$15,$G$3:$G$15,$N79)&gt;=AQ$51, _xlfn.MINIFS($F$3:$F$15,$G$3:$G$15,$N79)&lt;=AQ$51),2,
OR(COUNT(_xlfn._xlws.FILTER($F$16:$F$23,($F$16:$F$23=AQ$51)*($G$16:$G$23=$N79)))=1,
        ISODD(COUNT(_xlfn._xlws.SORT(_xlfn._xlws.FILTER($G$16:$G$23,($F$16:$F$23=AQ$51)*($G$16:$G$23&lt;=$N79)))))),3,
OR(COUNT(_xlfn._xlws.FILTER($F$16:$F$23,($F$16:$F$23=AQ$51)*($G$16:$G$23=$N79)))=1,
        ISODD(COUNT(_xlfn._xlws.SORT(_xlfn._xlws.FILTER($F$16:$F$23,($G$16:$G$23=$N79)*($F$16:$F$23&lt;=AQ$51)))))),4),
_xlpm.Fundo,$L$8,
_xlpm.Ax,_xlfn.XLOOKUP(TRUE,($O31:AP31&lt;&gt;""),$O$3:AP$3,_xlpm.Fundo,,-1),
_xlpm.Bx,_xlfn.XLOOKUP(TRUE,(AR31:$AZ31&lt;&gt;""),AR$3:$AZ$3,_xlpm.Fundo,,1),
_xlpm.Cx,_xlfn.XLOOKUP(TRUE,($O31:AP31&lt;&gt;""),$O31:AP31,_xlpm.Fundo,,-1),
_xlpm.Dx,_xlfn.XLOOKUP(TRUE,(AR31:$AZ31&lt;&gt;""),AR31:$AZ31,_xlpm.Fundo,,1),
_xlpm.Xx,AQ$3, _xlpm.Yx,PRODUCT(SUM(_xlpm.Dx,-_xlpm.Cx),1/SUM(_xlpm.Bx,-_xlpm.Ax))*SUM(_xlpm.Xx,-_xlpm.Ax)+_xlpm.Cx,
_xlpm.Ay,_xlfn.XLOOKUP(TRUE,(AQ$4:AQ30&lt;&gt;""),$N$4:$N30,_xlpm.Fundo,,-1),
_xlpm.By,_xlfn.XLOOKUP(TRUE,(AQ32:AQ$47&lt;&gt;""),$N32:$N$47,_xlpm.Fundo,,1),
_xlpm.Cy,_xlfn.XLOOKUP(TRUE,(AQ$4:AQ30&lt;&gt;""),AQ$4:AQ30,_xlpm.Fundo,,-1),
_xlpm.Dy,_xlfn.XLOOKUP(TRUE,(AQ32:AQ$47&lt;&gt;""),AQ32:AQ$47,_xlpm.Fundo,,1),
_xlpm.Xy,$N31, _xlpm.Yy,PRODUCT(SUM(_xlpm.Dy,-_xlpm.Cy),1/SUM(_xlpm.By,-_xlpm.Ay))*SUM(_xlpm.Xy,-_xlpm.Ay)+_xlpm.Cy,
_xlfn.IFS(IFERROR(ISODD(_xlpm.Borda),FALSE),_xlpm.Yy,
       IFERROR(ISEVEN(_xlpm.Borda),     FALSE),_xlpm.Yx,
      TRUE,"")))</f>
        <v/>
      </c>
      <c r="AR79" s="120" t="str" cm="1">
        <f t="array" ref="AR79">IF(AR31&lt;&gt;"",AR31,
_xlfn.LET(_xlpm.Borda,
_xlfn.IFS(
AND(COUNT(_xlfn._xlws.FILTER($F$3:$F$15,$F$3:$F$15=AR$51))&gt;=2,
    _xlfn.MAXIFS($G$3:$G$15,$F$3:$F$15,AR$51)&gt;=$N79, _xlfn.MINIFS($G$3:$G$15,$F$3:$F$15,AR$51)&lt;=$N79),1,
AND(COUNT(_xlfn._xlws.FILTER($G$3:$G$15,$G$3:$G$15=$N79))&gt;=2,
    _xlfn.MAXIFS($F$3:$F$15,$G$3:$G$15,$N79)&gt;=AR$51, _xlfn.MINIFS($F$3:$F$15,$G$3:$G$15,$N79)&lt;=AR$51),2,
OR(COUNT(_xlfn._xlws.FILTER($F$16:$F$23,($F$16:$F$23=AR$51)*($G$16:$G$23=$N79)))=1,
        ISODD(COUNT(_xlfn._xlws.SORT(_xlfn._xlws.FILTER($G$16:$G$23,($F$16:$F$23=AR$51)*($G$16:$G$23&lt;=$N79)))))),3,
OR(COUNT(_xlfn._xlws.FILTER($F$16:$F$23,($F$16:$F$23=AR$51)*($G$16:$G$23=$N79)))=1,
        ISODD(COUNT(_xlfn._xlws.SORT(_xlfn._xlws.FILTER($F$16:$F$23,($G$16:$G$23=$N79)*($F$16:$F$23&lt;=AR$51)))))),4),
_xlpm.Fundo,$L$8,
_xlpm.Ax,_xlfn.XLOOKUP(TRUE,($O31:AQ31&lt;&gt;""),$O$3:AQ$3,_xlpm.Fundo,,-1),
_xlpm.Bx,_xlfn.XLOOKUP(TRUE,(AS31:$AZ31&lt;&gt;""),AS$3:$AZ$3,_xlpm.Fundo,,1),
_xlpm.Cx,_xlfn.XLOOKUP(TRUE,($O31:AQ31&lt;&gt;""),$O31:AQ31,_xlpm.Fundo,,-1),
_xlpm.Dx,_xlfn.XLOOKUP(TRUE,(AS31:$AZ31&lt;&gt;""),AS31:$AZ31,_xlpm.Fundo,,1),
_xlpm.Xx,AR$3, _xlpm.Yx,PRODUCT(SUM(_xlpm.Dx,-_xlpm.Cx),1/SUM(_xlpm.Bx,-_xlpm.Ax))*SUM(_xlpm.Xx,-_xlpm.Ax)+_xlpm.Cx,
_xlpm.Ay,_xlfn.XLOOKUP(TRUE,(AR$4:AR30&lt;&gt;""),$N$4:$N30,_xlpm.Fundo,,-1),
_xlpm.By,_xlfn.XLOOKUP(TRUE,(AR32:AR$47&lt;&gt;""),$N32:$N$47,_xlpm.Fundo,,1),
_xlpm.Cy,_xlfn.XLOOKUP(TRUE,(AR$4:AR30&lt;&gt;""),AR$4:AR30,_xlpm.Fundo,,-1),
_xlpm.Dy,_xlfn.XLOOKUP(TRUE,(AR32:AR$47&lt;&gt;""),AR32:AR$47,_xlpm.Fundo,,1),
_xlpm.Xy,$N31, _xlpm.Yy,PRODUCT(SUM(_xlpm.Dy,-_xlpm.Cy),1/SUM(_xlpm.By,-_xlpm.Ay))*SUM(_xlpm.Xy,-_xlpm.Ay)+_xlpm.Cy,
_xlfn.IFS(IFERROR(ISODD(_xlpm.Borda),FALSE),_xlpm.Yy,
       IFERROR(ISEVEN(_xlpm.Borda),     FALSE),_xlpm.Yx,
      TRUE,"")))</f>
        <v/>
      </c>
      <c r="AS79" s="120" t="str" cm="1">
        <f t="array" ref="AS79">IF(AS31&lt;&gt;"",AS31,
_xlfn.LET(_xlpm.Borda,
_xlfn.IFS(
AND(COUNT(_xlfn._xlws.FILTER($F$3:$F$15,$F$3:$F$15=AS$51))&gt;=2,
    _xlfn.MAXIFS($G$3:$G$15,$F$3:$F$15,AS$51)&gt;=$N79, _xlfn.MINIFS($G$3:$G$15,$F$3:$F$15,AS$51)&lt;=$N79),1,
AND(COUNT(_xlfn._xlws.FILTER($G$3:$G$15,$G$3:$G$15=$N79))&gt;=2,
    _xlfn.MAXIFS($F$3:$F$15,$G$3:$G$15,$N79)&gt;=AS$51, _xlfn.MINIFS($F$3:$F$15,$G$3:$G$15,$N79)&lt;=AS$51),2,
OR(COUNT(_xlfn._xlws.FILTER($F$16:$F$23,($F$16:$F$23=AS$51)*($G$16:$G$23=$N79)))=1,
        ISODD(COUNT(_xlfn._xlws.SORT(_xlfn._xlws.FILTER($G$16:$G$23,($F$16:$F$23=AS$51)*($G$16:$G$23&lt;=$N79)))))),3,
OR(COUNT(_xlfn._xlws.FILTER($F$16:$F$23,($F$16:$F$23=AS$51)*($G$16:$G$23=$N79)))=1,
        ISODD(COUNT(_xlfn._xlws.SORT(_xlfn._xlws.FILTER($F$16:$F$23,($G$16:$G$23=$N79)*($F$16:$F$23&lt;=AS$51)))))),4),
_xlpm.Fundo,$L$8,
_xlpm.Ax,_xlfn.XLOOKUP(TRUE,($O31:AR31&lt;&gt;""),$O$3:AR$3,_xlpm.Fundo,,-1),
_xlpm.Bx,_xlfn.XLOOKUP(TRUE,(AT31:$AZ31&lt;&gt;""),AT$3:$AZ$3,_xlpm.Fundo,,1),
_xlpm.Cx,_xlfn.XLOOKUP(TRUE,($O31:AR31&lt;&gt;""),$O31:AR31,_xlpm.Fundo,,-1),
_xlpm.Dx,_xlfn.XLOOKUP(TRUE,(AT31:$AZ31&lt;&gt;""),AT31:$AZ31,_xlpm.Fundo,,1),
_xlpm.Xx,AS$3, _xlpm.Yx,PRODUCT(SUM(_xlpm.Dx,-_xlpm.Cx),1/SUM(_xlpm.Bx,-_xlpm.Ax))*SUM(_xlpm.Xx,-_xlpm.Ax)+_xlpm.Cx,
_xlpm.Ay,_xlfn.XLOOKUP(TRUE,(AS$4:AS30&lt;&gt;""),$N$4:$N30,_xlpm.Fundo,,-1),
_xlpm.By,_xlfn.XLOOKUP(TRUE,(AS32:AS$47&lt;&gt;""),$N32:$N$47,_xlpm.Fundo,,1),
_xlpm.Cy,_xlfn.XLOOKUP(TRUE,(AS$4:AS30&lt;&gt;""),AS$4:AS30,_xlpm.Fundo,,-1),
_xlpm.Dy,_xlfn.XLOOKUP(TRUE,(AS32:AS$47&lt;&gt;""),AS32:AS$47,_xlpm.Fundo,,1),
_xlpm.Xy,$N31, _xlpm.Yy,PRODUCT(SUM(_xlpm.Dy,-_xlpm.Cy),1/SUM(_xlpm.By,-_xlpm.Ay))*SUM(_xlpm.Xy,-_xlpm.Ay)+_xlpm.Cy,
_xlfn.IFS(IFERROR(ISODD(_xlpm.Borda),FALSE),_xlpm.Yy,
       IFERROR(ISEVEN(_xlpm.Borda),     FALSE),_xlpm.Yx,
      TRUE,"")))</f>
        <v/>
      </c>
      <c r="AT79" s="120" cm="1">
        <f t="array" ref="AT79">IF(AT31&lt;&gt;"",AT31,
_xlfn.LET(_xlpm.Borda,
_xlfn.IFS(
AND(COUNT(_xlfn._xlws.FILTER($F$3:$F$15,$F$3:$F$15=AT$51))&gt;=2,
    _xlfn.MAXIFS($G$3:$G$15,$F$3:$F$15,AT$51)&gt;=$N79, _xlfn.MINIFS($G$3:$G$15,$F$3:$F$15,AT$51)&lt;=$N79),1,
AND(COUNT(_xlfn._xlws.FILTER($G$3:$G$15,$G$3:$G$15=$N79))&gt;=2,
    _xlfn.MAXIFS($F$3:$F$15,$G$3:$G$15,$N79)&gt;=AT$51, _xlfn.MINIFS($F$3:$F$15,$G$3:$G$15,$N79)&lt;=AT$51),2,
OR(COUNT(_xlfn._xlws.FILTER($F$16:$F$23,($F$16:$F$23=AT$51)*($G$16:$G$23=$N79)))=1,
        ISODD(COUNT(_xlfn._xlws.SORT(_xlfn._xlws.FILTER($G$16:$G$23,($F$16:$F$23=AT$51)*($G$16:$G$23&lt;=$N79)))))),3,
OR(COUNT(_xlfn._xlws.FILTER($F$16:$F$23,($F$16:$F$23=AT$51)*($G$16:$G$23=$N79)))=1,
        ISODD(COUNT(_xlfn._xlws.SORT(_xlfn._xlws.FILTER($F$16:$F$23,($G$16:$G$23=$N79)*($F$16:$F$23&lt;=AT$51)))))),4),
_xlpm.Fundo,$L$8,
_xlpm.Ax,_xlfn.XLOOKUP(TRUE,($O31:AS31&lt;&gt;""),$O$3:AS$3,_xlpm.Fundo,,-1),
_xlpm.Bx,_xlfn.XLOOKUP(TRUE,(AZ31:$AZ31&lt;&gt;""),AZ$3:$AZ$3,_xlpm.Fundo,,1),
_xlpm.Cx,_xlfn.XLOOKUP(TRUE,($O31:AS31&lt;&gt;""),$O31:AS31,_xlpm.Fundo,,-1),
_xlpm.Dx,_xlfn.XLOOKUP(TRUE,(AZ31:$AZ31&lt;&gt;""),AZ31:$AZ31,_xlpm.Fundo,,1),
_xlpm.Xx,AT$3, _xlpm.Yx,PRODUCT(SUM(_xlpm.Dx,-_xlpm.Cx),1/SUM(_xlpm.Bx,-_xlpm.Ax))*SUM(_xlpm.Xx,-_xlpm.Ax)+_xlpm.Cx,
_xlpm.Ay,_xlfn.XLOOKUP(TRUE,(AT$4:AT30&lt;&gt;""),$N$4:$N30,_xlpm.Fundo,,-1),
_xlpm.By,_xlfn.XLOOKUP(TRUE,(AT32:AT$47&lt;&gt;""),$N32:$N$47,_xlpm.Fundo,,1),
_xlpm.Cy,_xlfn.XLOOKUP(TRUE,(AT$4:AT30&lt;&gt;""),AT$4:AT30,_xlpm.Fundo,,-1),
_xlpm.Dy,_xlfn.XLOOKUP(TRUE,(AT32:AT$47&lt;&gt;""),AT32:AT$47,_xlpm.Fundo,,1),
_xlpm.Xy,$N31, _xlpm.Yy,PRODUCT(SUM(_xlpm.Dy,-_xlpm.Cy),1/SUM(_xlpm.By,-_xlpm.Ay))*SUM(_xlpm.Xy,-_xlpm.Ay)+_xlpm.Cy,
_xlfn.IFS(IFERROR(ISODD(_xlpm.Borda),FALSE),_xlpm.Yy,
       IFERROR(ISEVEN(_xlpm.Borda),     FALSE),_xlpm.Yx,
      TRUE,"")))</f>
        <v>-9</v>
      </c>
      <c r="AU79" s="120" cm="1">
        <f t="array" ref="AU79">IF(AU31&lt;&gt;"",AU31,
_xlfn.LET(_xlpm.Borda,
_xlfn.IFS(
AND(COUNT(_xlfn._xlws.FILTER($F$3:$F$15,$F$3:$F$15=AU$51))&gt;=2,
    _xlfn.MAXIFS($G$3:$G$15,$F$3:$F$15,AU$51)&gt;=$N79, _xlfn.MINIFS($G$3:$G$15,$F$3:$F$15,AU$51)&lt;=$N79),1,
AND(COUNT(_xlfn._xlws.FILTER($G$3:$G$15,$G$3:$G$15=$N79))&gt;=2,
    _xlfn.MAXIFS($F$3:$F$15,$G$3:$G$15,$N79)&gt;=AU$51, _xlfn.MINIFS($F$3:$F$15,$G$3:$G$15,$N79)&lt;=AU$51),2,
OR(COUNT(_xlfn._xlws.FILTER($F$16:$F$23,($F$16:$F$23=AU$51)*($G$16:$G$23=$N79)))=1,
        ISODD(COUNT(_xlfn._xlws.SORT(_xlfn._xlws.FILTER($G$16:$G$23,($F$16:$F$23=AU$51)*($G$16:$G$23&lt;=$N79)))))),3,
OR(COUNT(_xlfn._xlws.FILTER($F$16:$F$23,($F$16:$F$23=AU$51)*($G$16:$G$23=$N79)))=1,
        ISODD(COUNT(_xlfn._xlws.SORT(_xlfn._xlws.FILTER($F$16:$F$23,($G$16:$G$23=$N79)*($F$16:$F$23&lt;=AU$51)))))),4),
_xlpm.Fundo,$L$8,
_xlpm.Ax,_xlfn.XLOOKUP(TRUE,($O31:AT31&lt;&gt;""),$O$3:AT$3,_xlpm.Fundo,,-1),
_xlpm.Bx,_xlfn.XLOOKUP(TRUE,($AZ31:BA31&lt;&gt;""),$AZ$3:BA$3,_xlpm.Fundo,,1),
_xlpm.Cx,_xlfn.XLOOKUP(TRUE,($O31:AT31&lt;&gt;""),$O31:AT31,_xlpm.Fundo,,-1),
_xlpm.Dx,_xlfn.XLOOKUP(TRUE,($AZ31:BA31&lt;&gt;""),$AZ31:BA31,_xlpm.Fundo,,1),
_xlpm.Xx,AU$3, _xlpm.Yx,PRODUCT(SUM(_xlpm.Dx,-_xlpm.Cx),1/SUM(_xlpm.Bx,-_xlpm.Ax))*SUM(_xlpm.Xx,-_xlpm.Ax)+_xlpm.Cx,
_xlpm.Ay,_xlfn.XLOOKUP(TRUE,(AU$4:AU30&lt;&gt;""),$N$4:$N30,_xlpm.Fundo,,-1),
_xlpm.By,_xlfn.XLOOKUP(TRUE,(AU32:AU$47&lt;&gt;""),$N32:$N$47,_xlpm.Fundo,,1),
_xlpm.Cy,_xlfn.XLOOKUP(TRUE,(AU$4:AU30&lt;&gt;""),AU$4:AU30,_xlpm.Fundo,,-1),
_xlpm.Dy,_xlfn.XLOOKUP(TRUE,(AU32:AU$47&lt;&gt;""),AU32:AU$47,_xlpm.Fundo,,1),
_xlpm.Xy,$N31, _xlpm.Yy,PRODUCT(SUM(_xlpm.Dy,-_xlpm.Cy),1/SUM(_xlpm.By,-_xlpm.Ay))*SUM(_xlpm.Xy,-_xlpm.Ay)+_xlpm.Cy,
_xlfn.IFS(IFERROR(ISODD(_xlpm.Borda),FALSE),_xlpm.Yy,
       IFERROR(ISEVEN(_xlpm.Borda),     FALSE),_xlpm.Yx,
      TRUE,"")))</f>
        <v>0</v>
      </c>
      <c r="AV79" s="120" cm="1">
        <f t="array" ref="AV79">IF(AV31&lt;&gt;"",AV31,
_xlfn.LET(_xlpm.Borda,
_xlfn.IFS(
AND(COUNT(_xlfn._xlws.FILTER($F$3:$F$15,$F$3:$F$15=AV$51))&gt;=2,
    _xlfn.MAXIFS($G$3:$G$15,$F$3:$F$15,AV$51)&gt;=$N79, _xlfn.MINIFS($G$3:$G$15,$F$3:$F$15,AV$51)&lt;=$N79),1,
AND(COUNT(_xlfn._xlws.FILTER($G$3:$G$15,$G$3:$G$15=$N79))&gt;=2,
    _xlfn.MAXIFS($F$3:$F$15,$G$3:$G$15,$N79)&gt;=AV$51, _xlfn.MINIFS($F$3:$F$15,$G$3:$G$15,$N79)&lt;=AV$51),2,
OR(COUNT(_xlfn._xlws.FILTER($F$16:$F$23,($F$16:$F$23=AV$51)*($G$16:$G$23=$N79)))=1,
        ISODD(COUNT(_xlfn._xlws.SORT(_xlfn._xlws.FILTER($G$16:$G$23,($F$16:$F$23=AV$51)*($G$16:$G$23&lt;=$N79)))))),3,
OR(COUNT(_xlfn._xlws.FILTER($F$16:$F$23,($F$16:$F$23=AV$51)*($G$16:$G$23=$N79)))=1,
        ISODD(COUNT(_xlfn._xlws.SORT(_xlfn._xlws.FILTER($F$16:$F$23,($G$16:$G$23=$N79)*($F$16:$F$23&lt;=AV$51)))))),4),
_xlpm.Fundo,$L$8,
_xlpm.Ax,_xlfn.XLOOKUP(TRUE,($O31:AU31&lt;&gt;""),$O$3:AU$3,_xlpm.Fundo,,-1),
_xlpm.Bx,_xlfn.XLOOKUP(TRUE,($AZ31:BB31&lt;&gt;""),$AZ$3:BB$3,_xlpm.Fundo,,1),
_xlpm.Cx,_xlfn.XLOOKUP(TRUE,($O31:AU31&lt;&gt;""),$O31:AU31,_xlpm.Fundo,,-1),
_xlpm.Dx,_xlfn.XLOOKUP(TRUE,($AZ31:BB31&lt;&gt;""),$AZ31:BB31,_xlpm.Fundo,,1),
_xlpm.Xx,AV$3, _xlpm.Yx,PRODUCT(SUM(_xlpm.Dx,-_xlpm.Cx),1/SUM(_xlpm.Bx,-_xlpm.Ax))*SUM(_xlpm.Xx,-_xlpm.Ax)+_xlpm.Cx,
_xlpm.Ay,_xlfn.XLOOKUP(TRUE,(AV$4:AV30&lt;&gt;""),$N$4:$N30,_xlpm.Fundo,,-1),
_xlpm.By,_xlfn.XLOOKUP(TRUE,(AV32:AV$47&lt;&gt;""),$N32:$N$47,_xlpm.Fundo,,1),
_xlpm.Cy,_xlfn.XLOOKUP(TRUE,(AV$4:AV30&lt;&gt;""),AV$4:AV30,_xlpm.Fundo,,-1),
_xlpm.Dy,_xlfn.XLOOKUP(TRUE,(AV32:AV$47&lt;&gt;""),AV32:AV$47,_xlpm.Fundo,,1),
_xlpm.Xy,$N31, _xlpm.Yy,PRODUCT(SUM(_xlpm.Dy,-_xlpm.Cy),1/SUM(_xlpm.By,-_xlpm.Ay))*SUM(_xlpm.Xy,-_xlpm.Ay)+_xlpm.Cy,
_xlfn.IFS(IFERROR(ISODD(_xlpm.Borda),FALSE),_xlpm.Yy,
       IFERROR(ISEVEN(_xlpm.Borda),     FALSE),_xlpm.Yx,
      TRUE,"")))</f>
        <v>-9</v>
      </c>
      <c r="AW79" s="120" cm="1">
        <f t="array" ref="AW79">IF(AW31&lt;&gt;"",AW31,
_xlfn.LET(_xlpm.Borda,
_xlfn.IFS(
AND(COUNT(_xlfn._xlws.FILTER($F$3:$F$15,$F$3:$F$15=AW$51))&gt;=2,
    _xlfn.MAXIFS($G$3:$G$15,$F$3:$F$15,AW$51)&gt;=$N79, _xlfn.MINIFS($G$3:$G$15,$F$3:$F$15,AW$51)&lt;=$N79),1,
AND(COUNT(_xlfn._xlws.FILTER($G$3:$G$15,$G$3:$G$15=$N79))&gt;=2,
    _xlfn.MAXIFS($F$3:$F$15,$G$3:$G$15,$N79)&gt;=AW$51, _xlfn.MINIFS($F$3:$F$15,$G$3:$G$15,$N79)&lt;=AW$51),2,
OR(COUNT(_xlfn._xlws.FILTER($F$16:$F$23,($F$16:$F$23=AW$51)*($G$16:$G$23=$N79)))=1,
        ISODD(COUNT(_xlfn._xlws.SORT(_xlfn._xlws.FILTER($G$16:$G$23,($F$16:$F$23=AW$51)*($G$16:$G$23&lt;=$N79)))))),3,
OR(COUNT(_xlfn._xlws.FILTER($F$16:$F$23,($F$16:$F$23=AW$51)*($G$16:$G$23=$N79)))=1,
        ISODD(COUNT(_xlfn._xlws.SORT(_xlfn._xlws.FILTER($F$16:$F$23,($G$16:$G$23=$N79)*($F$16:$F$23&lt;=AW$51)))))),4),
_xlpm.Fundo,$L$8,
_xlpm.Ax,_xlfn.XLOOKUP(TRUE,($O31:AV31&lt;&gt;""),$O$3:AV$3,_xlpm.Fundo,,-1),
_xlpm.Bx,_xlfn.XLOOKUP(TRUE,($AZ31:BC31&lt;&gt;""),$AZ$3:BC$3,_xlpm.Fundo,,1),
_xlpm.Cx,_xlfn.XLOOKUP(TRUE,($O31:AV31&lt;&gt;""),$O31:AV31,_xlpm.Fundo,,-1),
_xlpm.Dx,_xlfn.XLOOKUP(TRUE,($AZ31:BC31&lt;&gt;""),$AZ31:BC31,_xlpm.Fundo,,1),
_xlpm.Xx,AW$3, _xlpm.Yx,PRODUCT(SUM(_xlpm.Dx,-_xlpm.Cx),1/SUM(_xlpm.Bx,-_xlpm.Ax))*SUM(_xlpm.Xx,-_xlpm.Ax)+_xlpm.Cx,
_xlpm.Ay,_xlfn.XLOOKUP(TRUE,(AW$4:AW30&lt;&gt;""),$N$4:$N30,_xlpm.Fundo,,-1),
_xlpm.By,_xlfn.XLOOKUP(TRUE,(AW32:AW$47&lt;&gt;""),$N32:$N$47,_xlpm.Fundo,,1),
_xlpm.Cy,_xlfn.XLOOKUP(TRUE,(AW$4:AW30&lt;&gt;""),AW$4:AW30,_xlpm.Fundo,,-1),
_xlpm.Dy,_xlfn.XLOOKUP(TRUE,(AW32:AW$47&lt;&gt;""),AW32:AW$47,_xlpm.Fundo,,1),
_xlpm.Xy,$N31, _xlpm.Yy,PRODUCT(SUM(_xlpm.Dy,-_xlpm.Cy),1/SUM(_xlpm.By,-_xlpm.Ay))*SUM(_xlpm.Xy,-_xlpm.Ay)+_xlpm.Cy,
_xlfn.IFS(IFERROR(ISODD(_xlpm.Borda),FALSE),_xlpm.Yy,
       IFERROR(ISEVEN(_xlpm.Borda),     FALSE),_xlpm.Yx,
      TRUE,"")))</f>
        <v>-9</v>
      </c>
      <c r="AX79" s="98"/>
      <c r="AY79" s="98"/>
      <c r="AZ79" s="77"/>
      <c r="BA79" s="77"/>
      <c r="BB79" s="77"/>
      <c r="BC79" s="77"/>
      <c r="BD79" s="77"/>
      <c r="BE79" s="77"/>
      <c r="BF79" s="77"/>
      <c r="BG79" s="77"/>
      <c r="BH79" s="77"/>
    </row>
    <row r="80" spans="2:60" ht="20.100000000000001" customHeight="1" x14ac:dyDescent="0.3">
      <c r="B80" s="88" t="s">
        <v>543</v>
      </c>
      <c r="C80" s="17">
        <f t="shared" si="1"/>
        <v>52.875399999999999</v>
      </c>
      <c r="D80" s="18">
        <f t="shared" si="1"/>
        <v>106.82089999999999</v>
      </c>
      <c r="E80" s="64">
        <f t="shared" si="1"/>
        <v>-9</v>
      </c>
      <c r="F80" s="17">
        <f t="shared" si="7"/>
        <v>9.85</v>
      </c>
      <c r="G80" s="18">
        <f t="shared" si="8"/>
        <v>1.77</v>
      </c>
      <c r="H80" s="19">
        <f t="shared" si="9"/>
        <v>-9</v>
      </c>
      <c r="I80" s="8" t="str" cm="1">
        <f t="array" ref="I80">_xlfn.CONCAT(ROUND(F80:H80,2)&amp;", ")</f>
        <v xml:space="preserve">9.85, 1.77, -9, </v>
      </c>
      <c r="J80" s="8"/>
      <c r="L80"/>
      <c r="N80" s="31">
        <v>5.77</v>
      </c>
      <c r="O80" s="15"/>
      <c r="P80" s="120" cm="1">
        <f t="array" ref="P80">IF(P32&lt;&gt;"",P32,
_xlfn.LET(_xlpm.Borda,
_xlfn.IFS(
AND(COUNT(_xlfn._xlws.FILTER($F$3:$F$15,$F$3:$F$15=P$51))&gt;=2,
    _xlfn.MAXIFS($G$3:$G$15,$F$3:$F$15,P$51)&gt;=$N80, _xlfn.MINIFS($G$3:$G$15,$F$3:$F$15,P$51)&lt;=$N80),1,
AND(COUNT(_xlfn._xlws.FILTER($G$3:$G$15,$G$3:$G$15=$N80))&gt;=2,
    _xlfn.MAXIFS($F$3:$F$15,$G$3:$G$15,$N80)&gt;=P$51, _xlfn.MINIFS($F$3:$F$15,$G$3:$G$15,$N80)&lt;=P$51),2,
OR(COUNT(_xlfn._xlws.FILTER($F$16:$F$23,($F$16:$F$23=P$51)*($G$16:$G$23=$N80)))=1,
        ISODD(COUNT(_xlfn._xlws.SORT(_xlfn._xlws.FILTER($G$16:$G$23,($F$16:$F$23=P$51)*($G$16:$G$23&lt;=$N80)))))),3,
OR(COUNT(_xlfn._xlws.FILTER($F$16:$F$23,($F$16:$F$23=P$51)*($G$16:$G$23=$N80)))=1,
        ISODD(COUNT(_xlfn._xlws.SORT(_xlfn._xlws.FILTER($F$16:$F$23,($G$16:$G$23=$N80)*($F$16:$F$23&lt;=P$51)))))),4),
_xlpm.Fundo,$L$8,
_xlpm.Ax,_xlfn.XLOOKUP(TRUE,($O32:O32&lt;&gt;""),$O$3:O$3,_xlpm.Fundo,,-1),
_xlpm.Bx,_xlfn.XLOOKUP(TRUE,(Q32:$AZ32&lt;&gt;""),Q$3:$AZ$3,_xlpm.Fundo,,1),
_xlpm.Cx,_xlfn.XLOOKUP(TRUE,($O32:O32&lt;&gt;""),$O32:O32,_xlpm.Fundo,,-1),
_xlpm.Dx,_xlfn.XLOOKUP(TRUE,(Q32:$AZ32&lt;&gt;""),Q32:$AZ32,_xlpm.Fundo,,1),
_xlpm.Xx,P$3, _xlpm.Yx,PRODUCT(SUM(_xlpm.Dx,-_xlpm.Cx),1/SUM(_xlpm.Bx,-_xlpm.Ax))*SUM(_xlpm.Xx,-_xlpm.Ax)+_xlpm.Cx,
_xlpm.Ay,_xlfn.XLOOKUP(TRUE,(P$4:P31&lt;&gt;""),$N$4:$N31,_xlpm.Fundo,,-1),
_xlpm.By,_xlfn.XLOOKUP(TRUE,(P33:P$47&lt;&gt;""),$N33:$N$47,_xlpm.Fundo,,1),
_xlpm.Cy,_xlfn.XLOOKUP(TRUE,(P$4:P31&lt;&gt;""),P$4:P31,_xlpm.Fundo,,-1),
_xlpm.Dy,_xlfn.XLOOKUP(TRUE,(P33:P$47&lt;&gt;""),P33:P$47,_xlpm.Fundo,,1),
_xlpm.Xy,$N32, _xlpm.Yy,PRODUCT(SUM(_xlpm.Dy,-_xlpm.Cy),1/SUM(_xlpm.By,-_xlpm.Ay))*SUM(_xlpm.Xy,-_xlpm.Ay)+_xlpm.Cy,
_xlfn.IFS(IFERROR(ISODD(_xlpm.Borda),FALSE),_xlpm.Yy,
       IFERROR(ISEVEN(_xlpm.Borda),     FALSE),_xlpm.Yx,
      TRUE,"")))</f>
        <v>-9</v>
      </c>
      <c r="Q80" s="120" cm="1">
        <f t="array" ref="Q80">IF(Q32&lt;&gt;"",Q32,
_xlfn.LET(_xlpm.Borda,
_xlfn.IFS(
AND(COUNT(_xlfn._xlws.FILTER($F$3:$F$15,$F$3:$F$15=Q$51))&gt;=2,
    _xlfn.MAXIFS($G$3:$G$15,$F$3:$F$15,Q$51)&gt;=$N80, _xlfn.MINIFS($G$3:$G$15,$F$3:$F$15,Q$51)&lt;=$N80),1,
AND(COUNT(_xlfn._xlws.FILTER($G$3:$G$15,$G$3:$G$15=$N80))&gt;=2,
    _xlfn.MAXIFS($F$3:$F$15,$G$3:$G$15,$N80)&gt;=Q$51, _xlfn.MINIFS($F$3:$F$15,$G$3:$G$15,$N80)&lt;=Q$51),2,
OR(COUNT(_xlfn._xlws.FILTER($F$16:$F$23,($F$16:$F$23=Q$51)*($G$16:$G$23=$N80)))=1,
        ISODD(COUNT(_xlfn._xlws.SORT(_xlfn._xlws.FILTER($G$16:$G$23,($F$16:$F$23=Q$51)*($G$16:$G$23&lt;=$N80)))))),3,
OR(COUNT(_xlfn._xlws.FILTER($F$16:$F$23,($F$16:$F$23=Q$51)*($G$16:$G$23=$N80)))=1,
        ISODD(COUNT(_xlfn._xlws.SORT(_xlfn._xlws.FILTER($F$16:$F$23,($G$16:$G$23=$N80)*($F$16:$F$23&lt;=Q$51)))))),4),
_xlpm.Fundo,$L$8,
_xlpm.Ax,_xlfn.XLOOKUP(TRUE,($O32:P32&lt;&gt;""),$O$3:P$3,_xlpm.Fundo,,-1),
_xlpm.Bx,_xlfn.XLOOKUP(TRUE,(R32:$AZ32&lt;&gt;""),R$3:$AZ$3,_xlpm.Fundo,,1),
_xlpm.Cx,_xlfn.XLOOKUP(TRUE,($O32:P32&lt;&gt;""),$O32:P32,_xlpm.Fundo,,-1),
_xlpm.Dx,_xlfn.XLOOKUP(TRUE,(R32:$AZ32&lt;&gt;""),R32:$AZ32,_xlpm.Fundo,,1),
_xlpm.Xx,Q$3, _xlpm.Yx,PRODUCT(SUM(_xlpm.Dx,-_xlpm.Cx),1/SUM(_xlpm.Bx,-_xlpm.Ax))*SUM(_xlpm.Xx,-_xlpm.Ax)+_xlpm.Cx,
_xlpm.Ay,_xlfn.XLOOKUP(TRUE,(Q$4:Q31&lt;&gt;""),$N$4:$N31,_xlpm.Fundo,,-1),
_xlpm.By,_xlfn.XLOOKUP(TRUE,(Q33:Q$47&lt;&gt;""),$N33:$N$47,_xlpm.Fundo,,1),
_xlpm.Cy,_xlfn.XLOOKUP(TRUE,(Q$4:Q31&lt;&gt;""),Q$4:Q31,_xlpm.Fundo,,-1),
_xlpm.Dy,_xlfn.XLOOKUP(TRUE,(Q33:Q$47&lt;&gt;""),Q33:Q$47,_xlpm.Fundo,,1),
_xlpm.Xy,$N32, _xlpm.Yy,PRODUCT(SUM(_xlpm.Dy,-_xlpm.Cy),1/SUM(_xlpm.By,-_xlpm.Ay))*SUM(_xlpm.Xy,-_xlpm.Ay)+_xlpm.Cy,
_xlfn.IFS(IFERROR(ISODD(_xlpm.Borda),FALSE),_xlpm.Yy,
       IFERROR(ISEVEN(_xlpm.Borda),     FALSE),_xlpm.Yx,
      TRUE,"")))</f>
        <v>-9</v>
      </c>
      <c r="R80" s="120" cm="1">
        <f t="array" ref="R80">IF(R32&lt;&gt;"",R32,
_xlfn.LET(_xlpm.Borda,
_xlfn.IFS(
AND(COUNT(_xlfn._xlws.FILTER($F$3:$F$15,$F$3:$F$15=R$51))&gt;=2,
    _xlfn.MAXIFS($G$3:$G$15,$F$3:$F$15,R$51)&gt;=$N80, _xlfn.MINIFS($G$3:$G$15,$F$3:$F$15,R$51)&lt;=$N80),1,
AND(COUNT(_xlfn._xlws.FILTER($G$3:$G$15,$G$3:$G$15=$N80))&gt;=2,
    _xlfn.MAXIFS($F$3:$F$15,$G$3:$G$15,$N80)&gt;=R$51, _xlfn.MINIFS($F$3:$F$15,$G$3:$G$15,$N80)&lt;=R$51),2,
OR(COUNT(_xlfn._xlws.FILTER($F$16:$F$23,($F$16:$F$23=R$51)*($G$16:$G$23=$N80)))=1,
        ISODD(COUNT(_xlfn._xlws.SORT(_xlfn._xlws.FILTER($G$16:$G$23,($F$16:$F$23=R$51)*($G$16:$G$23&lt;=$N80)))))),3,
OR(COUNT(_xlfn._xlws.FILTER($F$16:$F$23,($F$16:$F$23=R$51)*($G$16:$G$23=$N80)))=1,
        ISODD(COUNT(_xlfn._xlws.SORT(_xlfn._xlws.FILTER($F$16:$F$23,($G$16:$G$23=$N80)*($F$16:$F$23&lt;=R$51)))))),4),
_xlpm.Fundo,$L$8,
_xlpm.Ax,_xlfn.XLOOKUP(TRUE,($O32:Q32&lt;&gt;""),$O$3:Q$3,_xlpm.Fundo,,-1),
_xlpm.Bx,_xlfn.XLOOKUP(TRUE,(S32:$AZ32&lt;&gt;""),S$3:$AZ$3,_xlpm.Fundo,,1),
_xlpm.Cx,_xlfn.XLOOKUP(TRUE,($O32:Q32&lt;&gt;""),$O32:Q32,_xlpm.Fundo,,-1),
_xlpm.Dx,_xlfn.XLOOKUP(TRUE,(S32:$AZ32&lt;&gt;""),S32:$AZ32,_xlpm.Fundo,,1),
_xlpm.Xx,R$3, _xlpm.Yx,PRODUCT(SUM(_xlpm.Dx,-_xlpm.Cx),1/SUM(_xlpm.Bx,-_xlpm.Ax))*SUM(_xlpm.Xx,-_xlpm.Ax)+_xlpm.Cx,
_xlpm.Ay,_xlfn.XLOOKUP(TRUE,(R$4:R31&lt;&gt;""),$N$4:$N31,_xlpm.Fundo,,-1),
_xlpm.By,_xlfn.XLOOKUP(TRUE,(R33:R$47&lt;&gt;""),$N33:$N$47,_xlpm.Fundo,,1),
_xlpm.Cy,_xlfn.XLOOKUP(TRUE,(R$4:R31&lt;&gt;""),R$4:R31,_xlpm.Fundo,,-1),
_xlpm.Dy,_xlfn.XLOOKUP(TRUE,(R33:R$47&lt;&gt;""),R33:R$47,_xlpm.Fundo,,1),
_xlpm.Xy,$N32, _xlpm.Yy,PRODUCT(SUM(_xlpm.Dy,-_xlpm.Cy),1/SUM(_xlpm.By,-_xlpm.Ay))*SUM(_xlpm.Xy,-_xlpm.Ay)+_xlpm.Cy,
_xlfn.IFS(IFERROR(ISODD(_xlpm.Borda),FALSE),_xlpm.Yy,
       IFERROR(ISEVEN(_xlpm.Borda),     FALSE),_xlpm.Yx,
      TRUE,"")))</f>
        <v>0</v>
      </c>
      <c r="S80" s="120" t="str" cm="1">
        <f t="array" ref="S80">IF(S32&lt;&gt;"",S32,
_xlfn.LET(_xlpm.Borda,
_xlfn.IFS(
AND(COUNT(_xlfn._xlws.FILTER($F$3:$F$15,$F$3:$F$15=S$51))&gt;=2,
    _xlfn.MAXIFS($G$3:$G$15,$F$3:$F$15,S$51)&gt;=$N80, _xlfn.MINIFS($G$3:$G$15,$F$3:$F$15,S$51)&lt;=$N80),1,
AND(COUNT(_xlfn._xlws.FILTER($G$3:$G$15,$G$3:$G$15=$N80))&gt;=2,
    _xlfn.MAXIFS($F$3:$F$15,$G$3:$G$15,$N80)&gt;=S$51, _xlfn.MINIFS($F$3:$F$15,$G$3:$G$15,$N80)&lt;=S$51),2,
OR(COUNT(_xlfn._xlws.FILTER($F$16:$F$23,($F$16:$F$23=S$51)*($G$16:$G$23=$N80)))=1,
        ISODD(COUNT(_xlfn._xlws.SORT(_xlfn._xlws.FILTER($G$16:$G$23,($F$16:$F$23=S$51)*($G$16:$G$23&lt;=$N80)))))),3,
OR(COUNT(_xlfn._xlws.FILTER($F$16:$F$23,($F$16:$F$23=S$51)*($G$16:$G$23=$N80)))=1,
        ISODD(COUNT(_xlfn._xlws.SORT(_xlfn._xlws.FILTER($F$16:$F$23,($G$16:$G$23=$N80)*($F$16:$F$23&lt;=S$51)))))),4),
_xlpm.Fundo,$L$8,
_xlpm.Ax,_xlfn.XLOOKUP(TRUE,($O32:R32&lt;&gt;""),$O$3:R$3,_xlpm.Fundo,,-1),
_xlpm.Bx,_xlfn.XLOOKUP(TRUE,(T32:$AZ32&lt;&gt;""),T$3:$AZ$3,_xlpm.Fundo,,1),
_xlpm.Cx,_xlfn.XLOOKUP(TRUE,($O32:R32&lt;&gt;""),$O32:R32,_xlpm.Fundo,,-1),
_xlpm.Dx,_xlfn.XLOOKUP(TRUE,(T32:$AZ32&lt;&gt;""),T32:$AZ32,_xlpm.Fundo,,1),
_xlpm.Xx,S$3, _xlpm.Yx,PRODUCT(SUM(_xlpm.Dx,-_xlpm.Cx),1/SUM(_xlpm.Bx,-_xlpm.Ax))*SUM(_xlpm.Xx,-_xlpm.Ax)+_xlpm.Cx,
_xlpm.Ay,_xlfn.XLOOKUP(TRUE,(S$4:S31&lt;&gt;""),$N$4:$N31,_xlpm.Fundo,,-1),
_xlpm.By,_xlfn.XLOOKUP(TRUE,(S33:S$47&lt;&gt;""),$N33:$N$47,_xlpm.Fundo,,1),
_xlpm.Cy,_xlfn.XLOOKUP(TRUE,(S$4:S31&lt;&gt;""),S$4:S31,_xlpm.Fundo,,-1),
_xlpm.Dy,_xlfn.XLOOKUP(TRUE,(S33:S$47&lt;&gt;""),S33:S$47,_xlpm.Fundo,,1),
_xlpm.Xy,$N32, _xlpm.Yy,PRODUCT(SUM(_xlpm.Dy,-_xlpm.Cy),1/SUM(_xlpm.By,-_xlpm.Ay))*SUM(_xlpm.Xy,-_xlpm.Ay)+_xlpm.Cy,
_xlfn.IFS(IFERROR(ISODD(_xlpm.Borda),FALSE),_xlpm.Yy,
       IFERROR(ISEVEN(_xlpm.Borda),     FALSE),_xlpm.Yx,
      TRUE,"")))</f>
        <v/>
      </c>
      <c r="T80" s="120" t="str" cm="1">
        <f t="array" ref="T80">IF(T32&lt;&gt;"",T32,
_xlfn.LET(_xlpm.Borda,
_xlfn.IFS(
AND(COUNT(_xlfn._xlws.FILTER($F$3:$F$15,$F$3:$F$15=T$51))&gt;=2,
    _xlfn.MAXIFS($G$3:$G$15,$F$3:$F$15,T$51)&gt;=$N80, _xlfn.MINIFS($G$3:$G$15,$F$3:$F$15,T$51)&lt;=$N80),1,
AND(COUNT(_xlfn._xlws.FILTER($G$3:$G$15,$G$3:$G$15=$N80))&gt;=2,
    _xlfn.MAXIFS($F$3:$F$15,$G$3:$G$15,$N80)&gt;=T$51, _xlfn.MINIFS($F$3:$F$15,$G$3:$G$15,$N80)&lt;=T$51),2,
OR(COUNT(_xlfn._xlws.FILTER($F$16:$F$23,($F$16:$F$23=T$51)*($G$16:$G$23=$N80)))=1,
        ISODD(COUNT(_xlfn._xlws.SORT(_xlfn._xlws.FILTER($G$16:$G$23,($F$16:$F$23=T$51)*($G$16:$G$23&lt;=$N80)))))),3,
OR(COUNT(_xlfn._xlws.FILTER($F$16:$F$23,($F$16:$F$23=T$51)*($G$16:$G$23=$N80)))=1,
        ISODD(COUNT(_xlfn._xlws.SORT(_xlfn._xlws.FILTER($F$16:$F$23,($G$16:$G$23=$N80)*($F$16:$F$23&lt;=T$51)))))),4),
_xlpm.Fundo,$L$8,
_xlpm.Ax,_xlfn.XLOOKUP(TRUE,($O32:S32&lt;&gt;""),$O$3:S$3,_xlpm.Fundo,,-1),
_xlpm.Bx,_xlfn.XLOOKUP(TRUE,(U32:$AZ32&lt;&gt;""),U$3:$AZ$3,_xlpm.Fundo,,1),
_xlpm.Cx,_xlfn.XLOOKUP(TRUE,($O32:S32&lt;&gt;""),$O32:S32,_xlpm.Fundo,,-1),
_xlpm.Dx,_xlfn.XLOOKUP(TRUE,(U32:$AZ32&lt;&gt;""),U32:$AZ32,_xlpm.Fundo,,1),
_xlpm.Xx,T$3, _xlpm.Yx,PRODUCT(SUM(_xlpm.Dx,-_xlpm.Cx),1/SUM(_xlpm.Bx,-_xlpm.Ax))*SUM(_xlpm.Xx,-_xlpm.Ax)+_xlpm.Cx,
_xlpm.Ay,_xlfn.XLOOKUP(TRUE,(T$4:T31&lt;&gt;""),$N$4:$N31,_xlpm.Fundo,,-1),
_xlpm.By,_xlfn.XLOOKUP(TRUE,(T33:T$47&lt;&gt;""),$N33:$N$47,_xlpm.Fundo,,1),
_xlpm.Cy,_xlfn.XLOOKUP(TRUE,(T$4:T31&lt;&gt;""),T$4:T31,_xlpm.Fundo,,-1),
_xlpm.Dy,_xlfn.XLOOKUP(TRUE,(T33:T$47&lt;&gt;""),T33:T$47,_xlpm.Fundo,,1),
_xlpm.Xy,$N32, _xlpm.Yy,PRODUCT(SUM(_xlpm.Dy,-_xlpm.Cy),1/SUM(_xlpm.By,-_xlpm.Ay))*SUM(_xlpm.Xy,-_xlpm.Ay)+_xlpm.Cy,
_xlfn.IFS(IFERROR(ISODD(_xlpm.Borda),FALSE),_xlpm.Yy,
       IFERROR(ISEVEN(_xlpm.Borda),     FALSE),_xlpm.Yx,
      TRUE,"")))</f>
        <v/>
      </c>
      <c r="U80" s="120" t="str" cm="1">
        <f t="array" ref="U80">IF(U32&lt;&gt;"",U32,
_xlfn.LET(_xlpm.Borda,
_xlfn.IFS(
AND(COUNT(_xlfn._xlws.FILTER($F$3:$F$15,$F$3:$F$15=U$51))&gt;=2,
    _xlfn.MAXIFS($G$3:$G$15,$F$3:$F$15,U$51)&gt;=$N80, _xlfn.MINIFS($G$3:$G$15,$F$3:$F$15,U$51)&lt;=$N80),1,
AND(COUNT(_xlfn._xlws.FILTER($G$3:$G$15,$G$3:$G$15=$N80))&gt;=2,
    _xlfn.MAXIFS($F$3:$F$15,$G$3:$G$15,$N80)&gt;=U$51, _xlfn.MINIFS($F$3:$F$15,$G$3:$G$15,$N80)&lt;=U$51),2,
OR(COUNT(_xlfn._xlws.FILTER($F$16:$F$23,($F$16:$F$23=U$51)*($G$16:$G$23=$N80)))=1,
        ISODD(COUNT(_xlfn._xlws.SORT(_xlfn._xlws.FILTER($G$16:$G$23,($F$16:$F$23=U$51)*($G$16:$G$23&lt;=$N80)))))),3,
OR(COUNT(_xlfn._xlws.FILTER($F$16:$F$23,($F$16:$F$23=U$51)*($G$16:$G$23=$N80)))=1,
        ISODD(COUNT(_xlfn._xlws.SORT(_xlfn._xlws.FILTER($F$16:$F$23,($G$16:$G$23=$N80)*($F$16:$F$23&lt;=U$51)))))),4),
_xlpm.Fundo,$L$8,
_xlpm.Ax,_xlfn.XLOOKUP(TRUE,($O32:T32&lt;&gt;""),$O$3:T$3,_xlpm.Fundo,,-1),
_xlpm.Bx,_xlfn.XLOOKUP(TRUE,(V32:$AZ32&lt;&gt;""),V$3:$AZ$3,_xlpm.Fundo,,1),
_xlpm.Cx,_xlfn.XLOOKUP(TRUE,($O32:T32&lt;&gt;""),$O32:T32,_xlpm.Fundo,,-1),
_xlpm.Dx,_xlfn.XLOOKUP(TRUE,(V32:$AZ32&lt;&gt;""),V32:$AZ32,_xlpm.Fundo,,1),
_xlpm.Xx,U$3, _xlpm.Yx,PRODUCT(SUM(_xlpm.Dx,-_xlpm.Cx),1/SUM(_xlpm.Bx,-_xlpm.Ax))*SUM(_xlpm.Xx,-_xlpm.Ax)+_xlpm.Cx,
_xlpm.Ay,_xlfn.XLOOKUP(TRUE,(U$4:U31&lt;&gt;""),$N$4:$N31,_xlpm.Fundo,,-1),
_xlpm.By,_xlfn.XLOOKUP(TRUE,(U33:U$47&lt;&gt;""),$N33:$N$47,_xlpm.Fundo,,1),
_xlpm.Cy,_xlfn.XLOOKUP(TRUE,(U$4:U31&lt;&gt;""),U$4:U31,_xlpm.Fundo,,-1),
_xlpm.Dy,_xlfn.XLOOKUP(TRUE,(U33:U$47&lt;&gt;""),U33:U$47,_xlpm.Fundo,,1),
_xlpm.Xy,$N32, _xlpm.Yy,PRODUCT(SUM(_xlpm.Dy,-_xlpm.Cy),1/SUM(_xlpm.By,-_xlpm.Ay))*SUM(_xlpm.Xy,-_xlpm.Ay)+_xlpm.Cy,
_xlfn.IFS(IFERROR(ISODD(_xlpm.Borda),FALSE),_xlpm.Yy,
       IFERROR(ISEVEN(_xlpm.Borda),     FALSE),_xlpm.Yx,
      TRUE,"")))</f>
        <v/>
      </c>
      <c r="V80" s="120" cm="1">
        <f t="array" ref="V80">IF(V32&lt;&gt;"",V32,
_xlfn.LET(_xlpm.Borda,
_xlfn.IFS(
AND(COUNT(_xlfn._xlws.FILTER($F$3:$F$15,$F$3:$F$15=V$51))&gt;=2,
    _xlfn.MAXIFS($G$3:$G$15,$F$3:$F$15,V$51)&gt;=$N80, _xlfn.MINIFS($G$3:$G$15,$F$3:$F$15,V$51)&lt;=$N80),1,
AND(COUNT(_xlfn._xlws.FILTER($G$3:$G$15,$G$3:$G$15=$N80))&gt;=2,
    _xlfn.MAXIFS($F$3:$F$15,$G$3:$G$15,$N80)&gt;=V$51, _xlfn.MINIFS($F$3:$F$15,$G$3:$G$15,$N80)&lt;=V$51),2,
OR(COUNT(_xlfn._xlws.FILTER($F$16:$F$23,($F$16:$F$23=V$51)*($G$16:$G$23=$N80)))=1,
        ISODD(COUNT(_xlfn._xlws.SORT(_xlfn._xlws.FILTER($G$16:$G$23,($F$16:$F$23=V$51)*($G$16:$G$23&lt;=$N80)))))),3,
OR(COUNT(_xlfn._xlws.FILTER($F$16:$F$23,($F$16:$F$23=V$51)*($G$16:$G$23=$N80)))=1,
        ISODD(COUNT(_xlfn._xlws.SORT(_xlfn._xlws.FILTER($F$16:$F$23,($G$16:$G$23=$N80)*($F$16:$F$23&lt;=V$51)))))),4),
_xlpm.Fundo,$L$8,
_xlpm.Ax,_xlfn.XLOOKUP(TRUE,($O32:U32&lt;&gt;""),$O$3:U$3,_xlpm.Fundo,,-1),
_xlpm.Bx,_xlfn.XLOOKUP(TRUE,(W32:$AZ32&lt;&gt;""),W$3:$AZ$3,_xlpm.Fundo,,1),
_xlpm.Cx,_xlfn.XLOOKUP(TRUE,($O32:U32&lt;&gt;""),$O32:U32,_xlpm.Fundo,,-1),
_xlpm.Dx,_xlfn.XLOOKUP(TRUE,(W32:$AZ32&lt;&gt;""),W32:$AZ32,_xlpm.Fundo,,1),
_xlpm.Xx,V$3, _xlpm.Yx,PRODUCT(SUM(_xlpm.Dx,-_xlpm.Cx),1/SUM(_xlpm.Bx,-_xlpm.Ax))*SUM(_xlpm.Xx,-_xlpm.Ax)+_xlpm.Cx,
_xlpm.Ay,_xlfn.XLOOKUP(TRUE,(V$4:V31&lt;&gt;""),$N$4:$N31,_xlpm.Fundo,,-1),
_xlpm.By,_xlfn.XLOOKUP(TRUE,(V33:V$47&lt;&gt;""),$N33:$N$47,_xlpm.Fundo,,1),
_xlpm.Cy,_xlfn.XLOOKUP(TRUE,(V$4:V31&lt;&gt;""),V$4:V31,_xlpm.Fundo,,-1),
_xlpm.Dy,_xlfn.XLOOKUP(TRUE,(V33:V$47&lt;&gt;""),V33:V$47,_xlpm.Fundo,,1),
_xlpm.Xy,$N32, _xlpm.Yy,PRODUCT(SUM(_xlpm.Dy,-_xlpm.Cy),1/SUM(_xlpm.By,-_xlpm.Ay))*SUM(_xlpm.Xy,-_xlpm.Ay)+_xlpm.Cy,
_xlfn.IFS(IFERROR(ISODD(_xlpm.Borda),FALSE),_xlpm.Yy,
       IFERROR(ISEVEN(_xlpm.Borda),     FALSE),_xlpm.Yx,
      TRUE,"")))</f>
        <v>0</v>
      </c>
      <c r="W80" s="120" cm="1">
        <f t="array" ref="W80">IF(W32&lt;&gt;"",W32,
_xlfn.LET(_xlpm.Borda,
_xlfn.IFS(
AND(COUNT(_xlfn._xlws.FILTER($F$3:$F$15,$F$3:$F$15=W$51))&gt;=2,
    _xlfn.MAXIFS($G$3:$G$15,$F$3:$F$15,W$51)&gt;=$N80, _xlfn.MINIFS($G$3:$G$15,$F$3:$F$15,W$51)&lt;=$N80),1,
AND(COUNT(_xlfn._xlws.FILTER($G$3:$G$15,$G$3:$G$15=$N80))&gt;=2,
    _xlfn.MAXIFS($F$3:$F$15,$G$3:$G$15,$N80)&gt;=W$51, _xlfn.MINIFS($F$3:$F$15,$G$3:$G$15,$N80)&lt;=W$51),2,
OR(COUNT(_xlfn._xlws.FILTER($F$16:$F$23,($F$16:$F$23=W$51)*($G$16:$G$23=$N80)))=1,
        ISODD(COUNT(_xlfn._xlws.SORT(_xlfn._xlws.FILTER($G$16:$G$23,($F$16:$F$23=W$51)*($G$16:$G$23&lt;=$N80)))))),3,
OR(COUNT(_xlfn._xlws.FILTER($F$16:$F$23,($F$16:$F$23=W$51)*($G$16:$G$23=$N80)))=1,
        ISODD(COUNT(_xlfn._xlws.SORT(_xlfn._xlws.FILTER($F$16:$F$23,($G$16:$G$23=$N80)*($F$16:$F$23&lt;=W$51)))))),4),
_xlpm.Fundo,$L$8,
_xlpm.Ax,_xlfn.XLOOKUP(TRUE,($O32:V32&lt;&gt;""),$O$3:V$3,_xlpm.Fundo,,-1),
_xlpm.Bx,_xlfn.XLOOKUP(TRUE,(X32:$AZ32&lt;&gt;""),X$3:$AZ$3,_xlpm.Fundo,,1),
_xlpm.Cx,_xlfn.XLOOKUP(TRUE,($O32:V32&lt;&gt;""),$O32:V32,_xlpm.Fundo,,-1),
_xlpm.Dx,_xlfn.XLOOKUP(TRUE,(X32:$AZ32&lt;&gt;""),X32:$AZ32,_xlpm.Fundo,,1),
_xlpm.Xx,W$3, _xlpm.Yx,PRODUCT(SUM(_xlpm.Dx,-_xlpm.Cx),1/SUM(_xlpm.Bx,-_xlpm.Ax))*SUM(_xlpm.Xx,-_xlpm.Ax)+_xlpm.Cx,
_xlpm.Ay,_xlfn.XLOOKUP(TRUE,(W$4:W31&lt;&gt;""),$N$4:$N31,_xlpm.Fundo,,-1),
_xlpm.By,_xlfn.XLOOKUP(TRUE,(W33:W$47&lt;&gt;""),$N33:$N$47,_xlpm.Fundo,,1),
_xlpm.Cy,_xlfn.XLOOKUP(TRUE,(W$4:W31&lt;&gt;""),W$4:W31,_xlpm.Fundo,,-1),
_xlpm.Dy,_xlfn.XLOOKUP(TRUE,(W33:W$47&lt;&gt;""),W33:W$47,_xlpm.Fundo,,1),
_xlpm.Xy,$N32, _xlpm.Yy,PRODUCT(SUM(_xlpm.Dy,-_xlpm.Cy),1/SUM(_xlpm.By,-_xlpm.Ay))*SUM(_xlpm.Xy,-_xlpm.Ay)+_xlpm.Cy,
_xlfn.IFS(IFERROR(ISODD(_xlpm.Borda),FALSE),_xlpm.Yy,
       IFERROR(ISEVEN(_xlpm.Borda),     FALSE),_xlpm.Yx,
      TRUE,"")))</f>
        <v>-9</v>
      </c>
      <c r="X80" s="120" t="str" cm="1">
        <f t="array" ref="X80">IF(X32&lt;&gt;"",X32,
_xlfn.LET(_xlpm.Borda,
_xlfn.IFS(
AND(COUNT(_xlfn._xlws.FILTER($F$3:$F$15,$F$3:$F$15=X$51))&gt;=2,
    _xlfn.MAXIFS($G$3:$G$15,$F$3:$F$15,X$51)&gt;=$N80, _xlfn.MINIFS($G$3:$G$15,$F$3:$F$15,X$51)&lt;=$N80),1,
AND(COUNT(_xlfn._xlws.FILTER($G$3:$G$15,$G$3:$G$15=$N80))&gt;=2,
    _xlfn.MAXIFS($F$3:$F$15,$G$3:$G$15,$N80)&gt;=X$51, _xlfn.MINIFS($F$3:$F$15,$G$3:$G$15,$N80)&lt;=X$51),2,
OR(COUNT(_xlfn._xlws.FILTER($F$16:$F$23,($F$16:$F$23=X$51)*($G$16:$G$23=$N80)))=1,
        ISODD(COUNT(_xlfn._xlws.SORT(_xlfn._xlws.FILTER($G$16:$G$23,($F$16:$F$23=X$51)*($G$16:$G$23&lt;=$N80)))))),3,
OR(COUNT(_xlfn._xlws.FILTER($F$16:$F$23,($F$16:$F$23=X$51)*($G$16:$G$23=$N80)))=1,
        ISODD(COUNT(_xlfn._xlws.SORT(_xlfn._xlws.FILTER($F$16:$F$23,($G$16:$G$23=$N80)*($F$16:$F$23&lt;=X$51)))))),4),
_xlpm.Fundo,$L$8,
_xlpm.Ax,_xlfn.XLOOKUP(TRUE,($O32:W32&lt;&gt;""),$O$3:W$3,_xlpm.Fundo,,-1),
_xlpm.Bx,_xlfn.XLOOKUP(TRUE,(Y32:$AZ32&lt;&gt;""),Y$3:$AZ$3,_xlpm.Fundo,,1),
_xlpm.Cx,_xlfn.XLOOKUP(TRUE,($O32:W32&lt;&gt;""),$O32:W32,_xlpm.Fundo,,-1),
_xlpm.Dx,_xlfn.XLOOKUP(TRUE,(Y32:$AZ32&lt;&gt;""),Y32:$AZ32,_xlpm.Fundo,,1),
_xlpm.Xx,X$3, _xlpm.Yx,PRODUCT(SUM(_xlpm.Dx,-_xlpm.Cx),1/SUM(_xlpm.Bx,-_xlpm.Ax))*SUM(_xlpm.Xx,-_xlpm.Ax)+_xlpm.Cx,
_xlpm.Ay,_xlfn.XLOOKUP(TRUE,(X$4:X31&lt;&gt;""),$N$4:$N31,_xlpm.Fundo,,-1),
_xlpm.By,_xlfn.XLOOKUP(TRUE,(X33:X$47&lt;&gt;""),$N33:$N$47,_xlpm.Fundo,,1),
_xlpm.Cy,_xlfn.XLOOKUP(TRUE,(X$4:X31&lt;&gt;""),X$4:X31,_xlpm.Fundo,,-1),
_xlpm.Dy,_xlfn.XLOOKUP(TRUE,(X33:X$47&lt;&gt;""),X33:X$47,_xlpm.Fundo,,1),
_xlpm.Xy,$N32, _xlpm.Yy,PRODUCT(SUM(_xlpm.Dy,-_xlpm.Cy),1/SUM(_xlpm.By,-_xlpm.Ay))*SUM(_xlpm.Xy,-_xlpm.Ay)+_xlpm.Cy,
_xlfn.IFS(IFERROR(ISODD(_xlpm.Borda),FALSE),_xlpm.Yy,
       IFERROR(ISEVEN(_xlpm.Borda),     FALSE),_xlpm.Yx,
      TRUE,"")))</f>
        <v/>
      </c>
      <c r="Y80" s="120" t="str" cm="1">
        <f t="array" ref="Y80">IF(Y32&lt;&gt;"",Y32,
_xlfn.LET(_xlpm.Borda,
_xlfn.IFS(
AND(COUNT(_xlfn._xlws.FILTER($F$3:$F$15,$F$3:$F$15=Y$51))&gt;=2,
    _xlfn.MAXIFS($G$3:$G$15,$F$3:$F$15,Y$51)&gt;=$N80, _xlfn.MINIFS($G$3:$G$15,$F$3:$F$15,Y$51)&lt;=$N80),1,
AND(COUNT(_xlfn._xlws.FILTER($G$3:$G$15,$G$3:$G$15=$N80))&gt;=2,
    _xlfn.MAXIFS($F$3:$F$15,$G$3:$G$15,$N80)&gt;=Y$51, _xlfn.MINIFS($F$3:$F$15,$G$3:$G$15,$N80)&lt;=Y$51),2,
OR(COUNT(_xlfn._xlws.FILTER($F$16:$F$23,($F$16:$F$23=Y$51)*($G$16:$G$23=$N80)))=1,
        ISODD(COUNT(_xlfn._xlws.SORT(_xlfn._xlws.FILTER($G$16:$G$23,($F$16:$F$23=Y$51)*($G$16:$G$23&lt;=$N80)))))),3,
OR(COUNT(_xlfn._xlws.FILTER($F$16:$F$23,($F$16:$F$23=Y$51)*($G$16:$G$23=$N80)))=1,
        ISODD(COUNT(_xlfn._xlws.SORT(_xlfn._xlws.FILTER($F$16:$F$23,($G$16:$G$23=$N80)*($F$16:$F$23&lt;=Y$51)))))),4),
_xlpm.Fundo,$L$8,
_xlpm.Ax,_xlfn.XLOOKUP(TRUE,($O32:X32&lt;&gt;""),$O$3:X$3,_xlpm.Fundo,,-1),
_xlpm.Bx,_xlfn.XLOOKUP(TRUE,(Z32:$AZ32&lt;&gt;""),Z$3:$AZ$3,_xlpm.Fundo,,1),
_xlpm.Cx,_xlfn.XLOOKUP(TRUE,($O32:X32&lt;&gt;""),$O32:X32,_xlpm.Fundo,,-1),
_xlpm.Dx,_xlfn.XLOOKUP(TRUE,(Z32:$AZ32&lt;&gt;""),Z32:$AZ32,_xlpm.Fundo,,1),
_xlpm.Xx,Y$3, _xlpm.Yx,PRODUCT(SUM(_xlpm.Dx,-_xlpm.Cx),1/SUM(_xlpm.Bx,-_xlpm.Ax))*SUM(_xlpm.Xx,-_xlpm.Ax)+_xlpm.Cx,
_xlpm.Ay,_xlfn.XLOOKUP(TRUE,(Y$4:Y31&lt;&gt;""),$N$4:$N31,_xlpm.Fundo,,-1),
_xlpm.By,_xlfn.XLOOKUP(TRUE,(Y33:Y$47&lt;&gt;""),$N33:$N$47,_xlpm.Fundo,,1),
_xlpm.Cy,_xlfn.XLOOKUP(TRUE,(Y$4:Y31&lt;&gt;""),Y$4:Y31,_xlpm.Fundo,,-1),
_xlpm.Dy,_xlfn.XLOOKUP(TRUE,(Y33:Y$47&lt;&gt;""),Y33:Y$47,_xlpm.Fundo,,1),
_xlpm.Xy,$N32, _xlpm.Yy,PRODUCT(SUM(_xlpm.Dy,-_xlpm.Cy),1/SUM(_xlpm.By,-_xlpm.Ay))*SUM(_xlpm.Xy,-_xlpm.Ay)+_xlpm.Cy,
_xlfn.IFS(IFERROR(ISODD(_xlpm.Borda),FALSE),_xlpm.Yy,
       IFERROR(ISEVEN(_xlpm.Borda),     FALSE),_xlpm.Yx,
      TRUE,"")))</f>
        <v/>
      </c>
      <c r="Z80" s="120" t="str" cm="1">
        <f t="array" ref="Z80">IF(Z32&lt;&gt;"",Z32,
_xlfn.LET(_xlpm.Borda,
_xlfn.IFS(
AND(COUNT(_xlfn._xlws.FILTER($F$3:$F$15,$F$3:$F$15=Z$51))&gt;=2,
    _xlfn.MAXIFS($G$3:$G$15,$F$3:$F$15,Z$51)&gt;=$N80, _xlfn.MINIFS($G$3:$G$15,$F$3:$F$15,Z$51)&lt;=$N80),1,
AND(COUNT(_xlfn._xlws.FILTER($G$3:$G$15,$G$3:$G$15=$N80))&gt;=2,
    _xlfn.MAXIFS($F$3:$F$15,$G$3:$G$15,$N80)&gt;=Z$51, _xlfn.MINIFS($F$3:$F$15,$G$3:$G$15,$N80)&lt;=Z$51),2,
OR(COUNT(_xlfn._xlws.FILTER($F$16:$F$23,($F$16:$F$23=Z$51)*($G$16:$G$23=$N80)))=1,
        ISODD(COUNT(_xlfn._xlws.SORT(_xlfn._xlws.FILTER($G$16:$G$23,($F$16:$F$23=Z$51)*($G$16:$G$23&lt;=$N80)))))),3,
OR(COUNT(_xlfn._xlws.FILTER($F$16:$F$23,($F$16:$F$23=Z$51)*($G$16:$G$23=$N80)))=1,
        ISODD(COUNT(_xlfn._xlws.SORT(_xlfn._xlws.FILTER($F$16:$F$23,($G$16:$G$23=$N80)*($F$16:$F$23&lt;=Z$51)))))),4),
_xlpm.Fundo,$L$8,
_xlpm.Ax,_xlfn.XLOOKUP(TRUE,($O32:Y32&lt;&gt;""),$O$3:Y$3,_xlpm.Fundo,,-1),
_xlpm.Bx,_xlfn.XLOOKUP(TRUE,(AA32:$AZ32&lt;&gt;""),AA$3:$AZ$3,_xlpm.Fundo,,1),
_xlpm.Cx,_xlfn.XLOOKUP(TRUE,($O32:Y32&lt;&gt;""),$O32:Y32,_xlpm.Fundo,,-1),
_xlpm.Dx,_xlfn.XLOOKUP(TRUE,(AA32:$AZ32&lt;&gt;""),AA32:$AZ32,_xlpm.Fundo,,1),
_xlpm.Xx,Z$3, _xlpm.Yx,PRODUCT(SUM(_xlpm.Dx,-_xlpm.Cx),1/SUM(_xlpm.Bx,-_xlpm.Ax))*SUM(_xlpm.Xx,-_xlpm.Ax)+_xlpm.Cx,
_xlpm.Ay,_xlfn.XLOOKUP(TRUE,(Z$4:Z31&lt;&gt;""),$N$4:$N31,_xlpm.Fundo,,-1),
_xlpm.By,_xlfn.XLOOKUP(TRUE,(Z33:Z$47&lt;&gt;""),$N33:$N$47,_xlpm.Fundo,,1),
_xlpm.Cy,_xlfn.XLOOKUP(TRUE,(Z$4:Z31&lt;&gt;""),Z$4:Z31,_xlpm.Fundo,,-1),
_xlpm.Dy,_xlfn.XLOOKUP(TRUE,(Z33:Z$47&lt;&gt;""),Z33:Z$47,_xlpm.Fundo,,1),
_xlpm.Xy,$N32, _xlpm.Yy,PRODUCT(SUM(_xlpm.Dy,-_xlpm.Cy),1/SUM(_xlpm.By,-_xlpm.Ay))*SUM(_xlpm.Xy,-_xlpm.Ay)+_xlpm.Cy,
_xlfn.IFS(IFERROR(ISODD(_xlpm.Borda),FALSE),_xlpm.Yy,
       IFERROR(ISEVEN(_xlpm.Borda),     FALSE),_xlpm.Yx,
      TRUE,"")))</f>
        <v/>
      </c>
      <c r="AA80" s="120" t="str" cm="1">
        <f t="array" ref="AA80">IF(AA32&lt;&gt;"",AA32,
_xlfn.LET(_xlpm.Borda,
_xlfn.IFS(
AND(COUNT(_xlfn._xlws.FILTER($F$3:$F$15,$F$3:$F$15=AA$51))&gt;=2,
    _xlfn.MAXIFS($G$3:$G$15,$F$3:$F$15,AA$51)&gt;=$N80, _xlfn.MINIFS($G$3:$G$15,$F$3:$F$15,AA$51)&lt;=$N80),1,
AND(COUNT(_xlfn._xlws.FILTER($G$3:$G$15,$G$3:$G$15=$N80))&gt;=2,
    _xlfn.MAXIFS($F$3:$F$15,$G$3:$G$15,$N80)&gt;=AA$51, _xlfn.MINIFS($F$3:$F$15,$G$3:$G$15,$N80)&lt;=AA$51),2,
OR(COUNT(_xlfn._xlws.FILTER($F$16:$F$23,($F$16:$F$23=AA$51)*($G$16:$G$23=$N80)))=1,
        ISODD(COUNT(_xlfn._xlws.SORT(_xlfn._xlws.FILTER($G$16:$G$23,($F$16:$F$23=AA$51)*($G$16:$G$23&lt;=$N80)))))),3,
OR(COUNT(_xlfn._xlws.FILTER($F$16:$F$23,($F$16:$F$23=AA$51)*($G$16:$G$23=$N80)))=1,
        ISODD(COUNT(_xlfn._xlws.SORT(_xlfn._xlws.FILTER($F$16:$F$23,($G$16:$G$23=$N80)*($F$16:$F$23&lt;=AA$51)))))),4),
_xlpm.Fundo,$L$8,
_xlpm.Ax,_xlfn.XLOOKUP(TRUE,($O32:Z32&lt;&gt;""),$O$3:Z$3,_xlpm.Fundo,,-1),
_xlpm.Bx,_xlfn.XLOOKUP(TRUE,(AB32:$AZ32&lt;&gt;""),AB$3:$AZ$3,_xlpm.Fundo,,1),
_xlpm.Cx,_xlfn.XLOOKUP(TRUE,($O32:Z32&lt;&gt;""),$O32:Z32,_xlpm.Fundo,,-1),
_xlpm.Dx,_xlfn.XLOOKUP(TRUE,(AB32:$AZ32&lt;&gt;""),AB32:$AZ32,_xlpm.Fundo,,1),
_xlpm.Xx,AA$3, _xlpm.Yx,PRODUCT(SUM(_xlpm.Dx,-_xlpm.Cx),1/SUM(_xlpm.Bx,-_xlpm.Ax))*SUM(_xlpm.Xx,-_xlpm.Ax)+_xlpm.Cx,
_xlpm.Ay,_xlfn.XLOOKUP(TRUE,(AA$4:AA31&lt;&gt;""),$N$4:$N31,_xlpm.Fundo,,-1),
_xlpm.By,_xlfn.XLOOKUP(TRUE,(AA33:AA$47&lt;&gt;""),$N33:$N$47,_xlpm.Fundo,,1),
_xlpm.Cy,_xlfn.XLOOKUP(TRUE,(AA$4:AA31&lt;&gt;""),AA$4:AA31,_xlpm.Fundo,,-1),
_xlpm.Dy,_xlfn.XLOOKUP(TRUE,(AA33:AA$47&lt;&gt;""),AA33:AA$47,_xlpm.Fundo,,1),
_xlpm.Xy,$N32, _xlpm.Yy,PRODUCT(SUM(_xlpm.Dy,-_xlpm.Cy),1/SUM(_xlpm.By,-_xlpm.Ay))*SUM(_xlpm.Xy,-_xlpm.Ay)+_xlpm.Cy,
_xlfn.IFS(IFERROR(ISODD(_xlpm.Borda),FALSE),_xlpm.Yy,
       IFERROR(ISEVEN(_xlpm.Borda),     FALSE),_xlpm.Yx,
      TRUE,"")))</f>
        <v/>
      </c>
      <c r="AB80" s="120" t="str" cm="1">
        <f t="array" ref="AB80">IF(AB32&lt;&gt;"",AB32,
_xlfn.LET(_xlpm.Borda,
_xlfn.IFS(
AND(COUNT(_xlfn._xlws.FILTER($F$3:$F$15,$F$3:$F$15=AB$51))&gt;=2,
    _xlfn.MAXIFS($G$3:$G$15,$F$3:$F$15,AB$51)&gt;=$N80, _xlfn.MINIFS($G$3:$G$15,$F$3:$F$15,AB$51)&lt;=$N80),1,
AND(COUNT(_xlfn._xlws.FILTER($G$3:$G$15,$G$3:$G$15=$N80))&gt;=2,
    _xlfn.MAXIFS($F$3:$F$15,$G$3:$G$15,$N80)&gt;=AB$51, _xlfn.MINIFS($F$3:$F$15,$G$3:$G$15,$N80)&lt;=AB$51),2,
OR(COUNT(_xlfn._xlws.FILTER($F$16:$F$23,($F$16:$F$23=AB$51)*($G$16:$G$23=$N80)))=1,
        ISODD(COUNT(_xlfn._xlws.SORT(_xlfn._xlws.FILTER($G$16:$G$23,($F$16:$F$23=AB$51)*($G$16:$G$23&lt;=$N80)))))),3,
OR(COUNT(_xlfn._xlws.FILTER($F$16:$F$23,($F$16:$F$23=AB$51)*($G$16:$G$23=$N80)))=1,
        ISODD(COUNT(_xlfn._xlws.SORT(_xlfn._xlws.FILTER($F$16:$F$23,($G$16:$G$23=$N80)*($F$16:$F$23&lt;=AB$51)))))),4),
_xlpm.Fundo,$L$8,
_xlpm.Ax,_xlfn.XLOOKUP(TRUE,($O32:AA32&lt;&gt;""),$O$3:AA$3,_xlpm.Fundo,,-1),
_xlpm.Bx,_xlfn.XLOOKUP(TRUE,(AC32:$AZ32&lt;&gt;""),AC$3:$AZ$3,_xlpm.Fundo,,1),
_xlpm.Cx,_xlfn.XLOOKUP(TRUE,($O32:AA32&lt;&gt;""),$O32:AA32,_xlpm.Fundo,,-1),
_xlpm.Dx,_xlfn.XLOOKUP(TRUE,(AC32:$AZ32&lt;&gt;""),AC32:$AZ32,_xlpm.Fundo,,1),
_xlpm.Xx,AB$3, _xlpm.Yx,PRODUCT(SUM(_xlpm.Dx,-_xlpm.Cx),1/SUM(_xlpm.Bx,-_xlpm.Ax))*SUM(_xlpm.Xx,-_xlpm.Ax)+_xlpm.Cx,
_xlpm.Ay,_xlfn.XLOOKUP(TRUE,(AB$4:AB31&lt;&gt;""),$N$4:$N31,_xlpm.Fundo,,-1),
_xlpm.By,_xlfn.XLOOKUP(TRUE,(AB33:AB$47&lt;&gt;""),$N33:$N$47,_xlpm.Fundo,,1),
_xlpm.Cy,_xlfn.XLOOKUP(TRUE,(AB$4:AB31&lt;&gt;""),AB$4:AB31,_xlpm.Fundo,,-1),
_xlpm.Dy,_xlfn.XLOOKUP(TRUE,(AB33:AB$47&lt;&gt;""),AB33:AB$47,_xlpm.Fundo,,1),
_xlpm.Xy,$N32, _xlpm.Yy,PRODUCT(SUM(_xlpm.Dy,-_xlpm.Cy),1/SUM(_xlpm.By,-_xlpm.Ay))*SUM(_xlpm.Xy,-_xlpm.Ay)+_xlpm.Cy,
_xlfn.IFS(IFERROR(ISODD(_xlpm.Borda),FALSE),_xlpm.Yy,
       IFERROR(ISEVEN(_xlpm.Borda),     FALSE),_xlpm.Yx,
      TRUE,"")))</f>
        <v/>
      </c>
      <c r="AC80" s="120" cm="1">
        <f t="array" ref="AC80">IF(AC32&lt;&gt;"",AC32,
_xlfn.LET(_xlpm.Borda,
_xlfn.IFS(
AND(COUNT(_xlfn._xlws.FILTER($F$3:$F$15,$F$3:$F$15=AC$51))&gt;=2,
    _xlfn.MAXIFS($G$3:$G$15,$F$3:$F$15,AC$51)&gt;=$N80, _xlfn.MINIFS($G$3:$G$15,$F$3:$F$15,AC$51)&lt;=$N80),1,
AND(COUNT(_xlfn._xlws.FILTER($G$3:$G$15,$G$3:$G$15=$N80))&gt;=2,
    _xlfn.MAXIFS($F$3:$F$15,$G$3:$G$15,$N80)&gt;=AC$51, _xlfn.MINIFS($F$3:$F$15,$G$3:$G$15,$N80)&lt;=AC$51),2,
OR(COUNT(_xlfn._xlws.FILTER($F$16:$F$23,($F$16:$F$23=AC$51)*($G$16:$G$23=$N80)))=1,
        ISODD(COUNT(_xlfn._xlws.SORT(_xlfn._xlws.FILTER($G$16:$G$23,($F$16:$F$23=AC$51)*($G$16:$G$23&lt;=$N80)))))),3,
OR(COUNT(_xlfn._xlws.FILTER($F$16:$F$23,($F$16:$F$23=AC$51)*($G$16:$G$23=$N80)))=1,
        ISODD(COUNT(_xlfn._xlws.SORT(_xlfn._xlws.FILTER($F$16:$F$23,($G$16:$G$23=$N80)*($F$16:$F$23&lt;=AC$51)))))),4),
_xlpm.Fundo,$L$8,
_xlpm.Ax,_xlfn.XLOOKUP(TRUE,($O32:AB32&lt;&gt;""),$O$3:AB$3,_xlpm.Fundo,,-1),
_xlpm.Bx,_xlfn.XLOOKUP(TRUE,(AD32:$AZ32&lt;&gt;""),AD$3:$AZ$3,_xlpm.Fundo,,1),
_xlpm.Cx,_xlfn.XLOOKUP(TRUE,($O32:AB32&lt;&gt;""),$O32:AB32,_xlpm.Fundo,,-1),
_xlpm.Dx,_xlfn.XLOOKUP(TRUE,(AD32:$AZ32&lt;&gt;""),AD32:$AZ32,_xlpm.Fundo,,1),
_xlpm.Xx,AC$3, _xlpm.Yx,PRODUCT(SUM(_xlpm.Dx,-_xlpm.Cx),1/SUM(_xlpm.Bx,-_xlpm.Ax))*SUM(_xlpm.Xx,-_xlpm.Ax)+_xlpm.Cx,
_xlpm.Ay,_xlfn.XLOOKUP(TRUE,(AC$4:AC31&lt;&gt;""),$N$4:$N31,_xlpm.Fundo,,-1),
_xlpm.By,_xlfn.XLOOKUP(TRUE,(AC33:AC$47&lt;&gt;""),$N33:$N$47,_xlpm.Fundo,,1),
_xlpm.Cy,_xlfn.XLOOKUP(TRUE,(AC$4:AC31&lt;&gt;""),AC$4:AC31,_xlpm.Fundo,,-1),
_xlpm.Dy,_xlfn.XLOOKUP(TRUE,(AC33:AC$47&lt;&gt;""),AC33:AC$47,_xlpm.Fundo,,1),
_xlpm.Xy,$N32, _xlpm.Yy,PRODUCT(SUM(_xlpm.Dy,-_xlpm.Cy),1/SUM(_xlpm.By,-_xlpm.Ay))*SUM(_xlpm.Xy,-_xlpm.Ay)+_xlpm.Cy,
_xlfn.IFS(IFERROR(ISODD(_xlpm.Borda),FALSE),_xlpm.Yy,
       IFERROR(ISEVEN(_xlpm.Borda),     FALSE),_xlpm.Yx,
      TRUE,"")))</f>
        <v>-9</v>
      </c>
      <c r="AD80" s="120" cm="1">
        <f t="array" ref="AD80">IF(AD32&lt;&gt;"",AD32,
_xlfn.LET(_xlpm.Borda,
_xlfn.IFS(
AND(COUNT(_xlfn._xlws.FILTER($F$3:$F$15,$F$3:$F$15=AD$51))&gt;=2,
    _xlfn.MAXIFS($G$3:$G$15,$F$3:$F$15,AD$51)&gt;=$N80, _xlfn.MINIFS($G$3:$G$15,$F$3:$F$15,AD$51)&lt;=$N80),1,
AND(COUNT(_xlfn._xlws.FILTER($G$3:$G$15,$G$3:$G$15=$N80))&gt;=2,
    _xlfn.MAXIFS($F$3:$F$15,$G$3:$G$15,$N80)&gt;=AD$51, _xlfn.MINIFS($F$3:$F$15,$G$3:$G$15,$N80)&lt;=AD$51),2,
OR(COUNT(_xlfn._xlws.FILTER($F$16:$F$23,($F$16:$F$23=AD$51)*($G$16:$G$23=$N80)))=1,
        ISODD(COUNT(_xlfn._xlws.SORT(_xlfn._xlws.FILTER($G$16:$G$23,($F$16:$F$23=AD$51)*($G$16:$G$23&lt;=$N80)))))),3,
OR(COUNT(_xlfn._xlws.FILTER($F$16:$F$23,($F$16:$F$23=AD$51)*($G$16:$G$23=$N80)))=1,
        ISODD(COUNT(_xlfn._xlws.SORT(_xlfn._xlws.FILTER($F$16:$F$23,($G$16:$G$23=$N80)*($F$16:$F$23&lt;=AD$51)))))),4),
_xlpm.Fundo,$L$8,
_xlpm.Ax,_xlfn.XLOOKUP(TRUE,($O32:AC32&lt;&gt;""),$O$3:AC$3,_xlpm.Fundo,,-1),
_xlpm.Bx,_xlfn.XLOOKUP(TRUE,(AE32:$AZ32&lt;&gt;""),AE$3:$AZ$3,_xlpm.Fundo,,1),
_xlpm.Cx,_xlfn.XLOOKUP(TRUE,($O32:AC32&lt;&gt;""),$O32:AC32,_xlpm.Fundo,,-1),
_xlpm.Dx,_xlfn.XLOOKUP(TRUE,(AE32:$AZ32&lt;&gt;""),AE32:$AZ32,_xlpm.Fundo,,1),
_xlpm.Xx,AD$3, _xlpm.Yx,PRODUCT(SUM(_xlpm.Dx,-_xlpm.Cx),1/SUM(_xlpm.Bx,-_xlpm.Ax))*SUM(_xlpm.Xx,-_xlpm.Ax)+_xlpm.Cx,
_xlpm.Ay,_xlfn.XLOOKUP(TRUE,(AD$4:AD31&lt;&gt;""),$N$4:$N31,_xlpm.Fundo,,-1),
_xlpm.By,_xlfn.XLOOKUP(TRUE,(AD33:AD$47&lt;&gt;""),$N33:$N$47,_xlpm.Fundo,,1),
_xlpm.Cy,_xlfn.XLOOKUP(TRUE,(AD$4:AD31&lt;&gt;""),AD$4:AD31,_xlpm.Fundo,,-1),
_xlpm.Dy,_xlfn.XLOOKUP(TRUE,(AD33:AD$47&lt;&gt;""),AD33:AD$47,_xlpm.Fundo,,1),
_xlpm.Xy,$N32, _xlpm.Yy,PRODUCT(SUM(_xlpm.Dy,-_xlpm.Cy),1/SUM(_xlpm.By,-_xlpm.Ay))*SUM(_xlpm.Xy,-_xlpm.Ay)+_xlpm.Cy,
_xlfn.IFS(IFERROR(ISODD(_xlpm.Borda),FALSE),_xlpm.Yy,
       IFERROR(ISEVEN(_xlpm.Borda),     FALSE),_xlpm.Yx,
      TRUE,"")))</f>
        <v>0</v>
      </c>
      <c r="AE80" s="120" t="str" cm="1">
        <f t="array" ref="AE80">IF(AE32&lt;&gt;"",AE32,
_xlfn.LET(_xlpm.Borda,
_xlfn.IFS(
AND(COUNT(_xlfn._xlws.FILTER($F$3:$F$15,$F$3:$F$15=AE$51))&gt;=2,
    _xlfn.MAXIFS($G$3:$G$15,$F$3:$F$15,AE$51)&gt;=$N80, _xlfn.MINIFS($G$3:$G$15,$F$3:$F$15,AE$51)&lt;=$N80),1,
AND(COUNT(_xlfn._xlws.FILTER($G$3:$G$15,$G$3:$G$15=$N80))&gt;=2,
    _xlfn.MAXIFS($F$3:$F$15,$G$3:$G$15,$N80)&gt;=AE$51, _xlfn.MINIFS($F$3:$F$15,$G$3:$G$15,$N80)&lt;=AE$51),2,
OR(COUNT(_xlfn._xlws.FILTER($F$16:$F$23,($F$16:$F$23=AE$51)*($G$16:$G$23=$N80)))=1,
        ISODD(COUNT(_xlfn._xlws.SORT(_xlfn._xlws.FILTER($G$16:$G$23,($F$16:$F$23=AE$51)*($G$16:$G$23&lt;=$N80)))))),3,
OR(COUNT(_xlfn._xlws.FILTER($F$16:$F$23,($F$16:$F$23=AE$51)*($G$16:$G$23=$N80)))=1,
        ISODD(COUNT(_xlfn._xlws.SORT(_xlfn._xlws.FILTER($F$16:$F$23,($G$16:$G$23=$N80)*($F$16:$F$23&lt;=AE$51)))))),4),
_xlpm.Fundo,$L$8,
_xlpm.Ax,_xlfn.XLOOKUP(TRUE,($O32:AD32&lt;&gt;""),$O$3:AD$3,_xlpm.Fundo,,-1),
_xlpm.Bx,_xlfn.XLOOKUP(TRUE,(AF32:$AZ32&lt;&gt;""),AF$3:$AZ$3,_xlpm.Fundo,,1),
_xlpm.Cx,_xlfn.XLOOKUP(TRUE,($O32:AD32&lt;&gt;""),$O32:AD32,_xlpm.Fundo,,-1),
_xlpm.Dx,_xlfn.XLOOKUP(TRUE,(AF32:$AZ32&lt;&gt;""),AF32:$AZ32,_xlpm.Fundo,,1),
_xlpm.Xx,AE$3, _xlpm.Yx,PRODUCT(SUM(_xlpm.Dx,-_xlpm.Cx),1/SUM(_xlpm.Bx,-_xlpm.Ax))*SUM(_xlpm.Xx,-_xlpm.Ax)+_xlpm.Cx,
_xlpm.Ay,_xlfn.XLOOKUP(TRUE,(AE$4:AE31&lt;&gt;""),$N$4:$N31,_xlpm.Fundo,,-1),
_xlpm.By,_xlfn.XLOOKUP(TRUE,(AE33:AE$47&lt;&gt;""),$N33:$N$47,_xlpm.Fundo,,1),
_xlpm.Cy,_xlfn.XLOOKUP(TRUE,(AE$4:AE31&lt;&gt;""),AE$4:AE31,_xlpm.Fundo,,-1),
_xlpm.Dy,_xlfn.XLOOKUP(TRUE,(AE33:AE$47&lt;&gt;""),AE33:AE$47,_xlpm.Fundo,,1),
_xlpm.Xy,$N32, _xlpm.Yy,PRODUCT(SUM(_xlpm.Dy,-_xlpm.Cy),1/SUM(_xlpm.By,-_xlpm.Ay))*SUM(_xlpm.Xy,-_xlpm.Ay)+_xlpm.Cy,
_xlfn.IFS(IFERROR(ISODD(_xlpm.Borda),FALSE),_xlpm.Yy,
       IFERROR(ISEVEN(_xlpm.Borda),     FALSE),_xlpm.Yx,
      TRUE,"")))</f>
        <v/>
      </c>
      <c r="AF80" s="120" t="str" cm="1">
        <f t="array" ref="AF80">IF(AF32&lt;&gt;"",AF32,
_xlfn.LET(_xlpm.Borda,
_xlfn.IFS(
AND(COUNT(_xlfn._xlws.FILTER($F$3:$F$15,$F$3:$F$15=AF$51))&gt;=2,
    _xlfn.MAXIFS($G$3:$G$15,$F$3:$F$15,AF$51)&gt;=$N80, _xlfn.MINIFS($G$3:$G$15,$F$3:$F$15,AF$51)&lt;=$N80),1,
AND(COUNT(_xlfn._xlws.FILTER($G$3:$G$15,$G$3:$G$15=$N80))&gt;=2,
    _xlfn.MAXIFS($F$3:$F$15,$G$3:$G$15,$N80)&gt;=AF$51, _xlfn.MINIFS($F$3:$F$15,$G$3:$G$15,$N80)&lt;=AF$51),2,
OR(COUNT(_xlfn._xlws.FILTER($F$16:$F$23,($F$16:$F$23=AF$51)*($G$16:$G$23=$N80)))=1,
        ISODD(COUNT(_xlfn._xlws.SORT(_xlfn._xlws.FILTER($G$16:$G$23,($F$16:$F$23=AF$51)*($G$16:$G$23&lt;=$N80)))))),3,
OR(COUNT(_xlfn._xlws.FILTER($F$16:$F$23,($F$16:$F$23=AF$51)*($G$16:$G$23=$N80)))=1,
        ISODD(COUNT(_xlfn._xlws.SORT(_xlfn._xlws.FILTER($F$16:$F$23,($G$16:$G$23=$N80)*($F$16:$F$23&lt;=AF$51)))))),4),
_xlpm.Fundo,$L$8,
_xlpm.Ax,_xlfn.XLOOKUP(TRUE,($O32:AE32&lt;&gt;""),$O$3:AE$3,_xlpm.Fundo,,-1),
_xlpm.Bx,_xlfn.XLOOKUP(TRUE,(AG32:$AZ32&lt;&gt;""),AG$3:$AZ$3,_xlpm.Fundo,,1),
_xlpm.Cx,_xlfn.XLOOKUP(TRUE,($O32:AE32&lt;&gt;""),$O32:AE32,_xlpm.Fundo,,-1),
_xlpm.Dx,_xlfn.XLOOKUP(TRUE,(AG32:$AZ32&lt;&gt;""),AG32:$AZ32,_xlpm.Fundo,,1),
_xlpm.Xx,AF$3, _xlpm.Yx,PRODUCT(SUM(_xlpm.Dx,-_xlpm.Cx),1/SUM(_xlpm.Bx,-_xlpm.Ax))*SUM(_xlpm.Xx,-_xlpm.Ax)+_xlpm.Cx,
_xlpm.Ay,_xlfn.XLOOKUP(TRUE,(AF$4:AF31&lt;&gt;""),$N$4:$N31,_xlpm.Fundo,,-1),
_xlpm.By,_xlfn.XLOOKUP(TRUE,(AF33:AF$47&lt;&gt;""),$N33:$N$47,_xlpm.Fundo,,1),
_xlpm.Cy,_xlfn.XLOOKUP(TRUE,(AF$4:AF31&lt;&gt;""),AF$4:AF31,_xlpm.Fundo,,-1),
_xlpm.Dy,_xlfn.XLOOKUP(TRUE,(AF33:AF$47&lt;&gt;""),AF33:AF$47,_xlpm.Fundo,,1),
_xlpm.Xy,$N32, _xlpm.Yy,PRODUCT(SUM(_xlpm.Dy,-_xlpm.Cy),1/SUM(_xlpm.By,-_xlpm.Ay))*SUM(_xlpm.Xy,-_xlpm.Ay)+_xlpm.Cy,
_xlfn.IFS(IFERROR(ISODD(_xlpm.Borda),FALSE),_xlpm.Yy,
       IFERROR(ISEVEN(_xlpm.Borda),     FALSE),_xlpm.Yx,
      TRUE,"")))</f>
        <v/>
      </c>
      <c r="AG80" s="120" t="str" cm="1">
        <f t="array" ref="AG80">IF(AG32&lt;&gt;"",AG32,
_xlfn.LET(_xlpm.Borda,
_xlfn.IFS(
AND(COUNT(_xlfn._xlws.FILTER($F$3:$F$15,$F$3:$F$15=AG$51))&gt;=2,
    _xlfn.MAXIFS($G$3:$G$15,$F$3:$F$15,AG$51)&gt;=$N80, _xlfn.MINIFS($G$3:$G$15,$F$3:$F$15,AG$51)&lt;=$N80),1,
AND(COUNT(_xlfn._xlws.FILTER($G$3:$G$15,$G$3:$G$15=$N80))&gt;=2,
    _xlfn.MAXIFS($F$3:$F$15,$G$3:$G$15,$N80)&gt;=AG$51, _xlfn.MINIFS($F$3:$F$15,$G$3:$G$15,$N80)&lt;=AG$51),2,
OR(COUNT(_xlfn._xlws.FILTER($F$16:$F$23,($F$16:$F$23=AG$51)*($G$16:$G$23=$N80)))=1,
        ISODD(COUNT(_xlfn._xlws.SORT(_xlfn._xlws.FILTER($G$16:$G$23,($F$16:$F$23=AG$51)*($G$16:$G$23&lt;=$N80)))))),3,
OR(COUNT(_xlfn._xlws.FILTER($F$16:$F$23,($F$16:$F$23=AG$51)*($G$16:$G$23=$N80)))=1,
        ISODD(COUNT(_xlfn._xlws.SORT(_xlfn._xlws.FILTER($F$16:$F$23,($G$16:$G$23=$N80)*($F$16:$F$23&lt;=AG$51)))))),4),
_xlpm.Fundo,$L$8,
_xlpm.Ax,_xlfn.XLOOKUP(TRUE,($O32:AF32&lt;&gt;""),$O$3:AF$3,_xlpm.Fundo,,-1),
_xlpm.Bx,_xlfn.XLOOKUP(TRUE,(AH32:$AZ32&lt;&gt;""),AH$3:$AZ$3,_xlpm.Fundo,,1),
_xlpm.Cx,_xlfn.XLOOKUP(TRUE,($O32:AF32&lt;&gt;""),$O32:AF32,_xlpm.Fundo,,-1),
_xlpm.Dx,_xlfn.XLOOKUP(TRUE,(AH32:$AZ32&lt;&gt;""),AH32:$AZ32,_xlpm.Fundo,,1),
_xlpm.Xx,AG$3, _xlpm.Yx,PRODUCT(SUM(_xlpm.Dx,-_xlpm.Cx),1/SUM(_xlpm.Bx,-_xlpm.Ax))*SUM(_xlpm.Xx,-_xlpm.Ax)+_xlpm.Cx,
_xlpm.Ay,_xlfn.XLOOKUP(TRUE,(AG$4:AG31&lt;&gt;""),$N$4:$N31,_xlpm.Fundo,,-1),
_xlpm.By,_xlfn.XLOOKUP(TRUE,(AG33:AG$47&lt;&gt;""),$N33:$N$47,_xlpm.Fundo,,1),
_xlpm.Cy,_xlfn.XLOOKUP(TRUE,(AG$4:AG31&lt;&gt;""),AG$4:AG31,_xlpm.Fundo,,-1),
_xlpm.Dy,_xlfn.XLOOKUP(TRUE,(AG33:AG$47&lt;&gt;""),AG33:AG$47,_xlpm.Fundo,,1),
_xlpm.Xy,$N32, _xlpm.Yy,PRODUCT(SUM(_xlpm.Dy,-_xlpm.Cy),1/SUM(_xlpm.By,-_xlpm.Ay))*SUM(_xlpm.Xy,-_xlpm.Ay)+_xlpm.Cy,
_xlfn.IFS(IFERROR(ISODD(_xlpm.Borda),FALSE),_xlpm.Yy,
       IFERROR(ISEVEN(_xlpm.Borda),     FALSE),_xlpm.Yx,
      TRUE,"")))</f>
        <v/>
      </c>
      <c r="AH80" s="120" cm="1">
        <f t="array" ref="AH80">IF(AH32&lt;&gt;"",AH32,
_xlfn.LET(_xlpm.Borda,
_xlfn.IFS(
AND(COUNT(_xlfn._xlws.FILTER($F$3:$F$15,$F$3:$F$15=AH$51))&gt;=2,
    _xlfn.MAXIFS($G$3:$G$15,$F$3:$F$15,AH$51)&gt;=$N80, _xlfn.MINIFS($G$3:$G$15,$F$3:$F$15,AH$51)&lt;=$N80),1,
AND(COUNT(_xlfn._xlws.FILTER($G$3:$G$15,$G$3:$G$15=$N80))&gt;=2,
    _xlfn.MAXIFS($F$3:$F$15,$G$3:$G$15,$N80)&gt;=AH$51, _xlfn.MINIFS($F$3:$F$15,$G$3:$G$15,$N80)&lt;=AH$51),2,
OR(COUNT(_xlfn._xlws.FILTER($F$16:$F$23,($F$16:$F$23=AH$51)*($G$16:$G$23=$N80)))=1,
        ISODD(COUNT(_xlfn._xlws.SORT(_xlfn._xlws.FILTER($G$16:$G$23,($F$16:$F$23=AH$51)*($G$16:$G$23&lt;=$N80)))))),3,
OR(COUNT(_xlfn._xlws.FILTER($F$16:$F$23,($F$16:$F$23=AH$51)*($G$16:$G$23=$N80)))=1,
        ISODD(COUNT(_xlfn._xlws.SORT(_xlfn._xlws.FILTER($F$16:$F$23,($G$16:$G$23=$N80)*($F$16:$F$23&lt;=AH$51)))))),4),
_xlpm.Fundo,$L$8,
_xlpm.Ax,_xlfn.XLOOKUP(TRUE,($O32:AG32&lt;&gt;""),$O$3:AG$3,_xlpm.Fundo,,-1),
_xlpm.Bx,_xlfn.XLOOKUP(TRUE,(AI32:$AZ32&lt;&gt;""),AI$3:$AZ$3,_xlpm.Fundo,,1),
_xlpm.Cx,_xlfn.XLOOKUP(TRUE,($O32:AG32&lt;&gt;""),$O32:AG32,_xlpm.Fundo,,-1),
_xlpm.Dx,_xlfn.XLOOKUP(TRUE,(AI32:$AZ32&lt;&gt;""),AI32:$AZ32,_xlpm.Fundo,,1),
_xlpm.Xx,AH$3, _xlpm.Yx,PRODUCT(SUM(_xlpm.Dx,-_xlpm.Cx),1/SUM(_xlpm.Bx,-_xlpm.Ax))*SUM(_xlpm.Xx,-_xlpm.Ax)+_xlpm.Cx,
_xlpm.Ay,_xlfn.XLOOKUP(TRUE,(AH$4:AH31&lt;&gt;""),$N$4:$N31,_xlpm.Fundo,,-1),
_xlpm.By,_xlfn.XLOOKUP(TRUE,(AH33:AH$47&lt;&gt;""),$N33:$N$47,_xlpm.Fundo,,1),
_xlpm.Cy,_xlfn.XLOOKUP(TRUE,(AH$4:AH31&lt;&gt;""),AH$4:AH31,_xlpm.Fundo,,-1),
_xlpm.Dy,_xlfn.XLOOKUP(TRUE,(AH33:AH$47&lt;&gt;""),AH33:AH$47,_xlpm.Fundo,,1),
_xlpm.Xy,$N32, _xlpm.Yy,PRODUCT(SUM(_xlpm.Dy,-_xlpm.Cy),1/SUM(_xlpm.By,-_xlpm.Ay))*SUM(_xlpm.Xy,-_xlpm.Ay)+_xlpm.Cy,
_xlfn.IFS(IFERROR(ISODD(_xlpm.Borda),FALSE),_xlpm.Yy,
       IFERROR(ISEVEN(_xlpm.Borda),     FALSE),_xlpm.Yx,
      TRUE,"")))</f>
        <v>0.4</v>
      </c>
      <c r="AI80" s="120" t="str" cm="1">
        <f t="array" ref="AI80">IF(AI32&lt;&gt;"",AI32,
_xlfn.LET(_xlpm.Borda,
_xlfn.IFS(
AND(COUNT(_xlfn._xlws.FILTER($F$3:$F$15,$F$3:$F$15=AI$51))&gt;=2,
    _xlfn.MAXIFS($G$3:$G$15,$F$3:$F$15,AI$51)&gt;=$N80, _xlfn.MINIFS($G$3:$G$15,$F$3:$F$15,AI$51)&lt;=$N80),1,
AND(COUNT(_xlfn._xlws.FILTER($G$3:$G$15,$G$3:$G$15=$N80))&gt;=2,
    _xlfn.MAXIFS($F$3:$F$15,$G$3:$G$15,$N80)&gt;=AI$51, _xlfn.MINIFS($F$3:$F$15,$G$3:$G$15,$N80)&lt;=AI$51),2,
OR(COUNT(_xlfn._xlws.FILTER($F$16:$F$23,($F$16:$F$23=AI$51)*($G$16:$G$23=$N80)))=1,
        ISODD(COUNT(_xlfn._xlws.SORT(_xlfn._xlws.FILTER($G$16:$G$23,($F$16:$F$23=AI$51)*($G$16:$G$23&lt;=$N80)))))),3,
OR(COUNT(_xlfn._xlws.FILTER($F$16:$F$23,($F$16:$F$23=AI$51)*($G$16:$G$23=$N80)))=1,
        ISODD(COUNT(_xlfn._xlws.SORT(_xlfn._xlws.FILTER($F$16:$F$23,($G$16:$G$23=$N80)*($F$16:$F$23&lt;=AI$51)))))),4),
_xlpm.Fundo,$L$8,
_xlpm.Ax,_xlfn.XLOOKUP(TRUE,($O32:AH32&lt;&gt;""),$O$3:AH$3,_xlpm.Fundo,,-1),
_xlpm.Bx,_xlfn.XLOOKUP(TRUE,(AJ32:$AZ32&lt;&gt;""),AJ$3:$AZ$3,_xlpm.Fundo,,1),
_xlpm.Cx,_xlfn.XLOOKUP(TRUE,($O32:AH32&lt;&gt;""),$O32:AH32,_xlpm.Fundo,,-1),
_xlpm.Dx,_xlfn.XLOOKUP(TRUE,(AJ32:$AZ32&lt;&gt;""),AJ32:$AZ32,_xlpm.Fundo,,1),
_xlpm.Xx,AI$3, _xlpm.Yx,PRODUCT(SUM(_xlpm.Dx,-_xlpm.Cx),1/SUM(_xlpm.Bx,-_xlpm.Ax))*SUM(_xlpm.Xx,-_xlpm.Ax)+_xlpm.Cx,
_xlpm.Ay,_xlfn.XLOOKUP(TRUE,(AI$4:AI31&lt;&gt;""),$N$4:$N31,_xlpm.Fundo,,-1),
_xlpm.By,_xlfn.XLOOKUP(TRUE,(AI33:AI$47&lt;&gt;""),$N33:$N$47,_xlpm.Fundo,,1),
_xlpm.Cy,_xlfn.XLOOKUP(TRUE,(AI$4:AI31&lt;&gt;""),AI$4:AI31,_xlpm.Fundo,,-1),
_xlpm.Dy,_xlfn.XLOOKUP(TRUE,(AI33:AI$47&lt;&gt;""),AI33:AI$47,_xlpm.Fundo,,1),
_xlpm.Xy,$N32, _xlpm.Yy,PRODUCT(SUM(_xlpm.Dy,-_xlpm.Cy),1/SUM(_xlpm.By,-_xlpm.Ay))*SUM(_xlpm.Xy,-_xlpm.Ay)+_xlpm.Cy,
_xlfn.IFS(IFERROR(ISODD(_xlpm.Borda),FALSE),_xlpm.Yy,
       IFERROR(ISEVEN(_xlpm.Borda),     FALSE),_xlpm.Yx,
      TRUE,"")))</f>
        <v/>
      </c>
      <c r="AJ80" s="120" cm="1">
        <f t="array" ref="AJ80">IF(AJ32&lt;&gt;"",AJ32,
_xlfn.LET(_xlpm.Borda,
_xlfn.IFS(
AND(COUNT(_xlfn._xlws.FILTER($F$3:$F$15,$F$3:$F$15=AJ$51))&gt;=2,
    _xlfn.MAXIFS($G$3:$G$15,$F$3:$F$15,AJ$51)&gt;=$N80, _xlfn.MINIFS($G$3:$G$15,$F$3:$F$15,AJ$51)&lt;=$N80),1,
AND(COUNT(_xlfn._xlws.FILTER($G$3:$G$15,$G$3:$G$15=$N80))&gt;=2,
    _xlfn.MAXIFS($F$3:$F$15,$G$3:$G$15,$N80)&gt;=AJ$51, _xlfn.MINIFS($F$3:$F$15,$G$3:$G$15,$N80)&lt;=AJ$51),2,
OR(COUNT(_xlfn._xlws.FILTER($F$16:$F$23,($F$16:$F$23=AJ$51)*($G$16:$G$23=$N80)))=1,
        ISODD(COUNT(_xlfn._xlws.SORT(_xlfn._xlws.FILTER($G$16:$G$23,($F$16:$F$23=AJ$51)*($G$16:$G$23&lt;=$N80)))))),3,
OR(COUNT(_xlfn._xlws.FILTER($F$16:$F$23,($F$16:$F$23=AJ$51)*($G$16:$G$23=$N80)))=1,
        ISODD(COUNT(_xlfn._xlws.SORT(_xlfn._xlws.FILTER($F$16:$F$23,($G$16:$G$23=$N80)*($F$16:$F$23&lt;=AJ$51)))))),4),
_xlpm.Fundo,$L$8,
_xlpm.Ax,_xlfn.XLOOKUP(TRUE,($O32:AI32&lt;&gt;""),$O$3:AI$3,_xlpm.Fundo,,-1),
_xlpm.Bx,_xlfn.XLOOKUP(TRUE,(AK32:$AZ32&lt;&gt;""),AK$3:$AZ$3,_xlpm.Fundo,,1),
_xlpm.Cx,_xlfn.XLOOKUP(TRUE,($O32:AI32&lt;&gt;""),$O32:AI32,_xlpm.Fundo,,-1),
_xlpm.Dx,_xlfn.XLOOKUP(TRUE,(AK32:$AZ32&lt;&gt;""),AK32:$AZ32,_xlpm.Fundo,,1),
_xlpm.Xx,AJ$3, _xlpm.Yx,PRODUCT(SUM(_xlpm.Dx,-_xlpm.Cx),1/SUM(_xlpm.Bx,-_xlpm.Ax))*SUM(_xlpm.Xx,-_xlpm.Ax)+_xlpm.Cx,
_xlpm.Ay,_xlfn.XLOOKUP(TRUE,(AJ$4:AJ31&lt;&gt;""),$N$4:$N31,_xlpm.Fundo,,-1),
_xlpm.By,_xlfn.XLOOKUP(TRUE,(AJ33:AJ$47&lt;&gt;""),$N33:$N$47,_xlpm.Fundo,,1),
_xlpm.Cy,_xlfn.XLOOKUP(TRUE,(AJ$4:AJ31&lt;&gt;""),AJ$4:AJ31,_xlpm.Fundo,,-1),
_xlpm.Dy,_xlfn.XLOOKUP(TRUE,(AJ33:AJ$47&lt;&gt;""),AJ33:AJ$47,_xlpm.Fundo,,1),
_xlpm.Xy,$N32, _xlpm.Yy,PRODUCT(SUM(_xlpm.Dy,-_xlpm.Cy),1/SUM(_xlpm.By,-_xlpm.Ay))*SUM(_xlpm.Xy,-_xlpm.Ay)+_xlpm.Cy,
_xlfn.IFS(IFERROR(ISODD(_xlpm.Borda),FALSE),_xlpm.Yy,
       IFERROR(ISEVEN(_xlpm.Borda),     FALSE),_xlpm.Yx,
      TRUE,"")))</f>
        <v>0</v>
      </c>
      <c r="AK80" s="120" t="str" cm="1">
        <f t="array" ref="AK80">IF(AK32&lt;&gt;"",AK32,
_xlfn.LET(_xlpm.Borda,
_xlfn.IFS(
AND(COUNT(_xlfn._xlws.FILTER($F$3:$F$15,$F$3:$F$15=AK$51))&gt;=2,
    _xlfn.MAXIFS($G$3:$G$15,$F$3:$F$15,AK$51)&gt;=$N80, _xlfn.MINIFS($G$3:$G$15,$F$3:$F$15,AK$51)&lt;=$N80),1,
AND(COUNT(_xlfn._xlws.FILTER($G$3:$G$15,$G$3:$G$15=$N80))&gt;=2,
    _xlfn.MAXIFS($F$3:$F$15,$G$3:$G$15,$N80)&gt;=AK$51, _xlfn.MINIFS($F$3:$F$15,$G$3:$G$15,$N80)&lt;=AK$51),2,
OR(COUNT(_xlfn._xlws.FILTER($F$16:$F$23,($F$16:$F$23=AK$51)*($G$16:$G$23=$N80)))=1,
        ISODD(COUNT(_xlfn._xlws.SORT(_xlfn._xlws.FILTER($G$16:$G$23,($F$16:$F$23=AK$51)*($G$16:$G$23&lt;=$N80)))))),3,
OR(COUNT(_xlfn._xlws.FILTER($F$16:$F$23,($F$16:$F$23=AK$51)*($G$16:$G$23=$N80)))=1,
        ISODD(COUNT(_xlfn._xlws.SORT(_xlfn._xlws.FILTER($F$16:$F$23,($G$16:$G$23=$N80)*($F$16:$F$23&lt;=AK$51)))))),4),
_xlpm.Fundo,$L$8,
_xlpm.Ax,_xlfn.XLOOKUP(TRUE,($O32:AJ32&lt;&gt;""),$O$3:AJ$3,_xlpm.Fundo,,-1),
_xlpm.Bx,_xlfn.XLOOKUP(TRUE,(AL32:$AZ32&lt;&gt;""),AL$3:$AZ$3,_xlpm.Fundo,,1),
_xlpm.Cx,_xlfn.XLOOKUP(TRUE,($O32:AJ32&lt;&gt;""),$O32:AJ32,_xlpm.Fundo,,-1),
_xlpm.Dx,_xlfn.XLOOKUP(TRUE,(AL32:$AZ32&lt;&gt;""),AL32:$AZ32,_xlpm.Fundo,,1),
_xlpm.Xx,AK$3, _xlpm.Yx,PRODUCT(SUM(_xlpm.Dx,-_xlpm.Cx),1/SUM(_xlpm.Bx,-_xlpm.Ax))*SUM(_xlpm.Xx,-_xlpm.Ax)+_xlpm.Cx,
_xlpm.Ay,_xlfn.XLOOKUP(TRUE,(AK$4:AK31&lt;&gt;""),$N$4:$N31,_xlpm.Fundo,,-1),
_xlpm.By,_xlfn.XLOOKUP(TRUE,(AK33:AK$47&lt;&gt;""),$N33:$N$47,_xlpm.Fundo,,1),
_xlpm.Cy,_xlfn.XLOOKUP(TRUE,(AK$4:AK31&lt;&gt;""),AK$4:AK31,_xlpm.Fundo,,-1),
_xlpm.Dy,_xlfn.XLOOKUP(TRUE,(AK33:AK$47&lt;&gt;""),AK33:AK$47,_xlpm.Fundo,,1),
_xlpm.Xy,$N32, _xlpm.Yy,PRODUCT(SUM(_xlpm.Dy,-_xlpm.Cy),1/SUM(_xlpm.By,-_xlpm.Ay))*SUM(_xlpm.Xy,-_xlpm.Ay)+_xlpm.Cy,
_xlfn.IFS(IFERROR(ISODD(_xlpm.Borda),FALSE),_xlpm.Yy,
       IFERROR(ISEVEN(_xlpm.Borda),     FALSE),_xlpm.Yx,
      TRUE,"")))</f>
        <v/>
      </c>
      <c r="AL80" s="120" cm="1">
        <f t="array" ref="AL80">IF(AL32&lt;&gt;"",AL32,
_xlfn.LET(_xlpm.Borda,
_xlfn.IFS(
AND(COUNT(_xlfn._xlws.FILTER($F$3:$F$15,$F$3:$F$15=AL$51))&gt;=2,
    _xlfn.MAXIFS($G$3:$G$15,$F$3:$F$15,AL$51)&gt;=$N80, _xlfn.MINIFS($G$3:$G$15,$F$3:$F$15,AL$51)&lt;=$N80),1,
AND(COUNT(_xlfn._xlws.FILTER($G$3:$G$15,$G$3:$G$15=$N80))&gt;=2,
    _xlfn.MAXIFS($F$3:$F$15,$G$3:$G$15,$N80)&gt;=AL$51, _xlfn.MINIFS($F$3:$F$15,$G$3:$G$15,$N80)&lt;=AL$51),2,
OR(COUNT(_xlfn._xlws.FILTER($F$16:$F$23,($F$16:$F$23=AL$51)*($G$16:$G$23=$N80)))=1,
        ISODD(COUNT(_xlfn._xlws.SORT(_xlfn._xlws.FILTER($G$16:$G$23,($F$16:$F$23=AL$51)*($G$16:$G$23&lt;=$N80)))))),3,
OR(COUNT(_xlfn._xlws.FILTER($F$16:$F$23,($F$16:$F$23=AL$51)*($G$16:$G$23=$N80)))=1,
        ISODD(COUNT(_xlfn._xlws.SORT(_xlfn._xlws.FILTER($F$16:$F$23,($G$16:$G$23=$N80)*($F$16:$F$23&lt;=AL$51)))))),4),
_xlpm.Fundo,$L$8,
_xlpm.Ax,_xlfn.XLOOKUP(TRUE,($O32:AK32&lt;&gt;""),$O$3:AK$3,_xlpm.Fundo,,-1),
_xlpm.Bx,_xlfn.XLOOKUP(TRUE,(AM32:$AZ32&lt;&gt;""),AM$3:$AZ$3,_xlpm.Fundo,,1),
_xlpm.Cx,_xlfn.XLOOKUP(TRUE,($O32:AK32&lt;&gt;""),$O32:AK32,_xlpm.Fundo,,-1),
_xlpm.Dx,_xlfn.XLOOKUP(TRUE,(AM32:$AZ32&lt;&gt;""),AM32:$AZ32,_xlpm.Fundo,,1),
_xlpm.Xx,AL$3, _xlpm.Yx,PRODUCT(SUM(_xlpm.Dx,-_xlpm.Cx),1/SUM(_xlpm.Bx,-_xlpm.Ax))*SUM(_xlpm.Xx,-_xlpm.Ax)+_xlpm.Cx,
_xlpm.Ay,_xlfn.XLOOKUP(TRUE,(AL$4:AL31&lt;&gt;""),$N$4:$N31,_xlpm.Fundo,,-1),
_xlpm.By,_xlfn.XLOOKUP(TRUE,(AL33:AL$47&lt;&gt;""),$N33:$N$47,_xlpm.Fundo,,1),
_xlpm.Cy,_xlfn.XLOOKUP(TRUE,(AL$4:AL31&lt;&gt;""),AL$4:AL31,_xlpm.Fundo,,-1),
_xlpm.Dy,_xlfn.XLOOKUP(TRUE,(AL33:AL$47&lt;&gt;""),AL33:AL$47,_xlpm.Fundo,,1),
_xlpm.Xy,$N32, _xlpm.Yy,PRODUCT(SUM(_xlpm.Dy,-_xlpm.Cy),1/SUM(_xlpm.By,-_xlpm.Ay))*SUM(_xlpm.Xy,-_xlpm.Ay)+_xlpm.Cy,
_xlfn.IFS(IFERROR(ISODD(_xlpm.Borda),FALSE),_xlpm.Yy,
       IFERROR(ISEVEN(_xlpm.Borda),     FALSE),_xlpm.Yx,
      TRUE,"")))</f>
        <v>0</v>
      </c>
      <c r="AM80" s="120" cm="1">
        <f t="array" ref="AM80">IF(AM32&lt;&gt;"",AM32,
_xlfn.LET(_xlpm.Borda,
_xlfn.IFS(
AND(COUNT(_xlfn._xlws.FILTER($F$3:$F$15,$F$3:$F$15=AM$51))&gt;=2,
    _xlfn.MAXIFS($G$3:$G$15,$F$3:$F$15,AM$51)&gt;=$N80, _xlfn.MINIFS($G$3:$G$15,$F$3:$F$15,AM$51)&lt;=$N80),1,
AND(COUNT(_xlfn._xlws.FILTER($G$3:$G$15,$G$3:$G$15=$N80))&gt;=2,
    _xlfn.MAXIFS($F$3:$F$15,$G$3:$G$15,$N80)&gt;=AM$51, _xlfn.MINIFS($F$3:$F$15,$G$3:$G$15,$N80)&lt;=AM$51),2,
OR(COUNT(_xlfn._xlws.FILTER($F$16:$F$23,($F$16:$F$23=AM$51)*($G$16:$G$23=$N80)))=1,
        ISODD(COUNT(_xlfn._xlws.SORT(_xlfn._xlws.FILTER($G$16:$G$23,($F$16:$F$23=AM$51)*($G$16:$G$23&lt;=$N80)))))),3,
OR(COUNT(_xlfn._xlws.FILTER($F$16:$F$23,($F$16:$F$23=AM$51)*($G$16:$G$23=$N80)))=1,
        ISODD(COUNT(_xlfn._xlws.SORT(_xlfn._xlws.FILTER($F$16:$F$23,($G$16:$G$23=$N80)*($F$16:$F$23&lt;=AM$51)))))),4),
_xlpm.Fundo,$L$8,
_xlpm.Ax,_xlfn.XLOOKUP(TRUE,($O32:AL32&lt;&gt;""),$O$3:AL$3,_xlpm.Fundo,,-1),
_xlpm.Bx,_xlfn.XLOOKUP(TRUE,(AN32:$AZ32&lt;&gt;""),AN$3:$AZ$3,_xlpm.Fundo,,1),
_xlpm.Cx,_xlfn.XLOOKUP(TRUE,($O32:AL32&lt;&gt;""),$O32:AL32,_xlpm.Fundo,,-1),
_xlpm.Dx,_xlfn.XLOOKUP(TRUE,(AN32:$AZ32&lt;&gt;""),AN32:$AZ32,_xlpm.Fundo,,1),
_xlpm.Xx,AM$3, _xlpm.Yx,PRODUCT(SUM(_xlpm.Dx,-_xlpm.Cx),1/SUM(_xlpm.Bx,-_xlpm.Ax))*SUM(_xlpm.Xx,-_xlpm.Ax)+_xlpm.Cx,
_xlpm.Ay,_xlfn.XLOOKUP(TRUE,(AM$4:AM31&lt;&gt;""),$N$4:$N31,_xlpm.Fundo,,-1),
_xlpm.By,_xlfn.XLOOKUP(TRUE,(AM33:AM$47&lt;&gt;""),$N33:$N$47,_xlpm.Fundo,,1),
_xlpm.Cy,_xlfn.XLOOKUP(TRUE,(AM$4:AM31&lt;&gt;""),AM$4:AM31,_xlpm.Fundo,,-1),
_xlpm.Dy,_xlfn.XLOOKUP(TRUE,(AM33:AM$47&lt;&gt;""),AM33:AM$47,_xlpm.Fundo,,1),
_xlpm.Xy,$N32, _xlpm.Yy,PRODUCT(SUM(_xlpm.Dy,-_xlpm.Cy),1/SUM(_xlpm.By,-_xlpm.Ay))*SUM(_xlpm.Xy,-_xlpm.Ay)+_xlpm.Cy,
_xlfn.IFS(IFERROR(ISODD(_xlpm.Borda),FALSE),_xlpm.Yy,
       IFERROR(ISEVEN(_xlpm.Borda),     FALSE),_xlpm.Yx,
      TRUE,"")))</f>
        <v>-9</v>
      </c>
      <c r="AN80" s="120" t="str" cm="1">
        <f t="array" ref="AN80">IF(AN32&lt;&gt;"",AN32,
_xlfn.LET(_xlpm.Borda,
_xlfn.IFS(
AND(COUNT(_xlfn._xlws.FILTER($F$3:$F$15,$F$3:$F$15=AN$51))&gt;=2,
    _xlfn.MAXIFS($G$3:$G$15,$F$3:$F$15,AN$51)&gt;=$N80, _xlfn.MINIFS($G$3:$G$15,$F$3:$F$15,AN$51)&lt;=$N80),1,
AND(COUNT(_xlfn._xlws.FILTER($G$3:$G$15,$G$3:$G$15=$N80))&gt;=2,
    _xlfn.MAXIFS($F$3:$F$15,$G$3:$G$15,$N80)&gt;=AN$51, _xlfn.MINIFS($F$3:$F$15,$G$3:$G$15,$N80)&lt;=AN$51),2,
OR(COUNT(_xlfn._xlws.FILTER($F$16:$F$23,($F$16:$F$23=AN$51)*($G$16:$G$23=$N80)))=1,
        ISODD(COUNT(_xlfn._xlws.SORT(_xlfn._xlws.FILTER($G$16:$G$23,($F$16:$F$23=AN$51)*($G$16:$G$23&lt;=$N80)))))),3,
OR(COUNT(_xlfn._xlws.FILTER($F$16:$F$23,($F$16:$F$23=AN$51)*($G$16:$G$23=$N80)))=1,
        ISODD(COUNT(_xlfn._xlws.SORT(_xlfn._xlws.FILTER($F$16:$F$23,($G$16:$G$23=$N80)*($F$16:$F$23&lt;=AN$51)))))),4),
_xlpm.Fundo,$L$8,
_xlpm.Ax,_xlfn.XLOOKUP(TRUE,($O32:AM32&lt;&gt;""),$O$3:AM$3,_xlpm.Fundo,,-1),
_xlpm.Bx,_xlfn.XLOOKUP(TRUE,(AO32:$AZ32&lt;&gt;""),AO$3:$AZ$3,_xlpm.Fundo,,1),
_xlpm.Cx,_xlfn.XLOOKUP(TRUE,($O32:AM32&lt;&gt;""),$O32:AM32,_xlpm.Fundo,,-1),
_xlpm.Dx,_xlfn.XLOOKUP(TRUE,(AO32:$AZ32&lt;&gt;""),AO32:$AZ32,_xlpm.Fundo,,1),
_xlpm.Xx,AN$3, _xlpm.Yx,PRODUCT(SUM(_xlpm.Dx,-_xlpm.Cx),1/SUM(_xlpm.Bx,-_xlpm.Ax))*SUM(_xlpm.Xx,-_xlpm.Ax)+_xlpm.Cx,
_xlpm.Ay,_xlfn.XLOOKUP(TRUE,(AN$4:AN31&lt;&gt;""),$N$4:$N31,_xlpm.Fundo,,-1),
_xlpm.By,_xlfn.XLOOKUP(TRUE,(AN33:AN$47&lt;&gt;""),$N33:$N$47,_xlpm.Fundo,,1),
_xlpm.Cy,_xlfn.XLOOKUP(TRUE,(AN$4:AN31&lt;&gt;""),AN$4:AN31,_xlpm.Fundo,,-1),
_xlpm.Dy,_xlfn.XLOOKUP(TRUE,(AN33:AN$47&lt;&gt;""),AN33:AN$47,_xlpm.Fundo,,1),
_xlpm.Xy,$N32, _xlpm.Yy,PRODUCT(SUM(_xlpm.Dy,-_xlpm.Cy),1/SUM(_xlpm.By,-_xlpm.Ay))*SUM(_xlpm.Xy,-_xlpm.Ay)+_xlpm.Cy,
_xlfn.IFS(IFERROR(ISODD(_xlpm.Borda),FALSE),_xlpm.Yy,
       IFERROR(ISEVEN(_xlpm.Borda),     FALSE),_xlpm.Yx,
      TRUE,"")))</f>
        <v/>
      </c>
      <c r="AO80" s="120" t="str" cm="1">
        <f t="array" ref="AO80">IF(AO32&lt;&gt;"",AO32,
_xlfn.LET(_xlpm.Borda,
_xlfn.IFS(
AND(COUNT(_xlfn._xlws.FILTER($F$3:$F$15,$F$3:$F$15=AO$51))&gt;=2,
    _xlfn.MAXIFS($G$3:$G$15,$F$3:$F$15,AO$51)&gt;=$N80, _xlfn.MINIFS($G$3:$G$15,$F$3:$F$15,AO$51)&lt;=$N80),1,
AND(COUNT(_xlfn._xlws.FILTER($G$3:$G$15,$G$3:$G$15=$N80))&gt;=2,
    _xlfn.MAXIFS($F$3:$F$15,$G$3:$G$15,$N80)&gt;=AO$51, _xlfn.MINIFS($F$3:$F$15,$G$3:$G$15,$N80)&lt;=AO$51),2,
OR(COUNT(_xlfn._xlws.FILTER($F$16:$F$23,($F$16:$F$23=AO$51)*($G$16:$G$23=$N80)))=1,
        ISODD(COUNT(_xlfn._xlws.SORT(_xlfn._xlws.FILTER($G$16:$G$23,($F$16:$F$23=AO$51)*($G$16:$G$23&lt;=$N80)))))),3,
OR(COUNT(_xlfn._xlws.FILTER($F$16:$F$23,($F$16:$F$23=AO$51)*($G$16:$G$23=$N80)))=1,
        ISODD(COUNT(_xlfn._xlws.SORT(_xlfn._xlws.FILTER($F$16:$F$23,($G$16:$G$23=$N80)*($F$16:$F$23&lt;=AO$51)))))),4),
_xlpm.Fundo,$L$8,
_xlpm.Ax,_xlfn.XLOOKUP(TRUE,($O32:AN32&lt;&gt;""),$O$3:AN$3,_xlpm.Fundo,,-1),
_xlpm.Bx,_xlfn.XLOOKUP(TRUE,(AP32:$AZ32&lt;&gt;""),AP$3:$AZ$3,_xlpm.Fundo,,1),
_xlpm.Cx,_xlfn.XLOOKUP(TRUE,($O32:AN32&lt;&gt;""),$O32:AN32,_xlpm.Fundo,,-1),
_xlpm.Dx,_xlfn.XLOOKUP(TRUE,(AP32:$AZ32&lt;&gt;""),AP32:$AZ32,_xlpm.Fundo,,1),
_xlpm.Xx,AO$3, _xlpm.Yx,PRODUCT(SUM(_xlpm.Dx,-_xlpm.Cx),1/SUM(_xlpm.Bx,-_xlpm.Ax))*SUM(_xlpm.Xx,-_xlpm.Ax)+_xlpm.Cx,
_xlpm.Ay,_xlfn.XLOOKUP(TRUE,(AO$4:AO31&lt;&gt;""),$N$4:$N31,_xlpm.Fundo,,-1),
_xlpm.By,_xlfn.XLOOKUP(TRUE,(AO33:AO$47&lt;&gt;""),$N33:$N$47,_xlpm.Fundo,,1),
_xlpm.Cy,_xlfn.XLOOKUP(TRUE,(AO$4:AO31&lt;&gt;""),AO$4:AO31,_xlpm.Fundo,,-1),
_xlpm.Dy,_xlfn.XLOOKUP(TRUE,(AO33:AO$47&lt;&gt;""),AO33:AO$47,_xlpm.Fundo,,1),
_xlpm.Xy,$N32, _xlpm.Yy,PRODUCT(SUM(_xlpm.Dy,-_xlpm.Cy),1/SUM(_xlpm.By,-_xlpm.Ay))*SUM(_xlpm.Xy,-_xlpm.Ay)+_xlpm.Cy,
_xlfn.IFS(IFERROR(ISODD(_xlpm.Borda),FALSE),_xlpm.Yy,
       IFERROR(ISEVEN(_xlpm.Borda),     FALSE),_xlpm.Yx,
      TRUE,"")))</f>
        <v/>
      </c>
      <c r="AP80" s="120" cm="1">
        <f t="array" ref="AP80">IF(AP32&lt;&gt;"",AP32,
_xlfn.LET(_xlpm.Borda,
_xlfn.IFS(
AND(COUNT(_xlfn._xlws.FILTER($F$3:$F$15,$F$3:$F$15=AP$51))&gt;=2,
    _xlfn.MAXIFS($G$3:$G$15,$F$3:$F$15,AP$51)&gt;=$N80, _xlfn.MINIFS($G$3:$G$15,$F$3:$F$15,AP$51)&lt;=$N80),1,
AND(COUNT(_xlfn._xlws.FILTER($G$3:$G$15,$G$3:$G$15=$N80))&gt;=2,
    _xlfn.MAXIFS($F$3:$F$15,$G$3:$G$15,$N80)&gt;=AP$51, _xlfn.MINIFS($F$3:$F$15,$G$3:$G$15,$N80)&lt;=AP$51),2,
OR(COUNT(_xlfn._xlws.FILTER($F$16:$F$23,($F$16:$F$23=AP$51)*($G$16:$G$23=$N80)))=1,
        ISODD(COUNT(_xlfn._xlws.SORT(_xlfn._xlws.FILTER($G$16:$G$23,($F$16:$F$23=AP$51)*($G$16:$G$23&lt;=$N80)))))),3,
OR(COUNT(_xlfn._xlws.FILTER($F$16:$F$23,($F$16:$F$23=AP$51)*($G$16:$G$23=$N80)))=1,
        ISODD(COUNT(_xlfn._xlws.SORT(_xlfn._xlws.FILTER($F$16:$F$23,($G$16:$G$23=$N80)*($F$16:$F$23&lt;=AP$51)))))),4),
_xlpm.Fundo,$L$8,
_xlpm.Ax,_xlfn.XLOOKUP(TRUE,($O32:AO32&lt;&gt;""),$O$3:AO$3,_xlpm.Fundo,,-1),
_xlpm.Bx,_xlfn.XLOOKUP(TRUE,(AQ32:$AZ32&lt;&gt;""),AQ$3:$AZ$3,_xlpm.Fundo,,1),
_xlpm.Cx,_xlfn.XLOOKUP(TRUE,($O32:AO32&lt;&gt;""),$O32:AO32,_xlpm.Fundo,,-1),
_xlpm.Dx,_xlfn.XLOOKUP(TRUE,(AQ32:$AZ32&lt;&gt;""),AQ32:$AZ32,_xlpm.Fundo,,1),
_xlpm.Xx,AP$3, _xlpm.Yx,PRODUCT(SUM(_xlpm.Dx,-_xlpm.Cx),1/SUM(_xlpm.Bx,-_xlpm.Ax))*SUM(_xlpm.Xx,-_xlpm.Ax)+_xlpm.Cx,
_xlpm.Ay,_xlfn.XLOOKUP(TRUE,(AP$4:AP31&lt;&gt;""),$N$4:$N31,_xlpm.Fundo,,-1),
_xlpm.By,_xlfn.XLOOKUP(TRUE,(AP33:AP$47&lt;&gt;""),$N33:$N$47,_xlpm.Fundo,,1),
_xlpm.Cy,_xlfn.XLOOKUP(TRUE,(AP$4:AP31&lt;&gt;""),AP$4:AP31,_xlpm.Fundo,,-1),
_xlpm.Dy,_xlfn.XLOOKUP(TRUE,(AP33:AP$47&lt;&gt;""),AP33:AP$47,_xlpm.Fundo,,1),
_xlpm.Xy,$N32, _xlpm.Yy,PRODUCT(SUM(_xlpm.Dy,-_xlpm.Cy),1/SUM(_xlpm.By,-_xlpm.Ay))*SUM(_xlpm.Xy,-_xlpm.Ay)+_xlpm.Cy,
_xlfn.IFS(IFERROR(ISODD(_xlpm.Borda),FALSE),_xlpm.Yy,
       IFERROR(ISEVEN(_xlpm.Borda),     FALSE),_xlpm.Yx,
      TRUE,"")))</f>
        <v>-9</v>
      </c>
      <c r="AQ80" s="120" t="str" cm="1">
        <f t="array" ref="AQ80">IF(AQ32&lt;&gt;"",AQ32,
_xlfn.LET(_xlpm.Borda,
_xlfn.IFS(
AND(COUNT(_xlfn._xlws.FILTER($F$3:$F$15,$F$3:$F$15=AQ$51))&gt;=2,
    _xlfn.MAXIFS($G$3:$G$15,$F$3:$F$15,AQ$51)&gt;=$N80, _xlfn.MINIFS($G$3:$G$15,$F$3:$F$15,AQ$51)&lt;=$N80),1,
AND(COUNT(_xlfn._xlws.FILTER($G$3:$G$15,$G$3:$G$15=$N80))&gt;=2,
    _xlfn.MAXIFS($F$3:$F$15,$G$3:$G$15,$N80)&gt;=AQ$51, _xlfn.MINIFS($F$3:$F$15,$G$3:$G$15,$N80)&lt;=AQ$51),2,
OR(COUNT(_xlfn._xlws.FILTER($F$16:$F$23,($F$16:$F$23=AQ$51)*($G$16:$G$23=$N80)))=1,
        ISODD(COUNT(_xlfn._xlws.SORT(_xlfn._xlws.FILTER($G$16:$G$23,($F$16:$F$23=AQ$51)*($G$16:$G$23&lt;=$N80)))))),3,
OR(COUNT(_xlfn._xlws.FILTER($F$16:$F$23,($F$16:$F$23=AQ$51)*($G$16:$G$23=$N80)))=1,
        ISODD(COUNT(_xlfn._xlws.SORT(_xlfn._xlws.FILTER($F$16:$F$23,($G$16:$G$23=$N80)*($F$16:$F$23&lt;=AQ$51)))))),4),
_xlpm.Fundo,$L$8,
_xlpm.Ax,_xlfn.XLOOKUP(TRUE,($O32:AP32&lt;&gt;""),$O$3:AP$3,_xlpm.Fundo,,-1),
_xlpm.Bx,_xlfn.XLOOKUP(TRUE,(AR32:$AZ32&lt;&gt;""),AR$3:$AZ$3,_xlpm.Fundo,,1),
_xlpm.Cx,_xlfn.XLOOKUP(TRUE,($O32:AP32&lt;&gt;""),$O32:AP32,_xlpm.Fundo,,-1),
_xlpm.Dx,_xlfn.XLOOKUP(TRUE,(AR32:$AZ32&lt;&gt;""),AR32:$AZ32,_xlpm.Fundo,,1),
_xlpm.Xx,AQ$3, _xlpm.Yx,PRODUCT(SUM(_xlpm.Dx,-_xlpm.Cx),1/SUM(_xlpm.Bx,-_xlpm.Ax))*SUM(_xlpm.Xx,-_xlpm.Ax)+_xlpm.Cx,
_xlpm.Ay,_xlfn.XLOOKUP(TRUE,(AQ$4:AQ31&lt;&gt;""),$N$4:$N31,_xlpm.Fundo,,-1),
_xlpm.By,_xlfn.XLOOKUP(TRUE,(AQ33:AQ$47&lt;&gt;""),$N33:$N$47,_xlpm.Fundo,,1),
_xlpm.Cy,_xlfn.XLOOKUP(TRUE,(AQ$4:AQ31&lt;&gt;""),AQ$4:AQ31,_xlpm.Fundo,,-1),
_xlpm.Dy,_xlfn.XLOOKUP(TRUE,(AQ33:AQ$47&lt;&gt;""),AQ33:AQ$47,_xlpm.Fundo,,1),
_xlpm.Xy,$N32, _xlpm.Yy,PRODUCT(SUM(_xlpm.Dy,-_xlpm.Cy),1/SUM(_xlpm.By,-_xlpm.Ay))*SUM(_xlpm.Xy,-_xlpm.Ay)+_xlpm.Cy,
_xlfn.IFS(IFERROR(ISODD(_xlpm.Borda),FALSE),_xlpm.Yy,
       IFERROR(ISEVEN(_xlpm.Borda),     FALSE),_xlpm.Yx,
      TRUE,"")))</f>
        <v/>
      </c>
      <c r="AR80" s="120" cm="1">
        <f t="array" ref="AR80">IF(AR32&lt;&gt;"",AR32,
_xlfn.LET(_xlpm.Borda,
_xlfn.IFS(
AND(COUNT(_xlfn._xlws.FILTER($F$3:$F$15,$F$3:$F$15=AR$51))&gt;=2,
    _xlfn.MAXIFS($G$3:$G$15,$F$3:$F$15,AR$51)&gt;=$N80, _xlfn.MINIFS($G$3:$G$15,$F$3:$F$15,AR$51)&lt;=$N80),1,
AND(COUNT(_xlfn._xlws.FILTER($G$3:$G$15,$G$3:$G$15=$N80))&gt;=2,
    _xlfn.MAXIFS($F$3:$F$15,$G$3:$G$15,$N80)&gt;=AR$51, _xlfn.MINIFS($F$3:$F$15,$G$3:$G$15,$N80)&lt;=AR$51),2,
OR(COUNT(_xlfn._xlws.FILTER($F$16:$F$23,($F$16:$F$23=AR$51)*($G$16:$G$23=$N80)))=1,
        ISODD(COUNT(_xlfn._xlws.SORT(_xlfn._xlws.FILTER($G$16:$G$23,($F$16:$F$23=AR$51)*($G$16:$G$23&lt;=$N80)))))),3,
OR(COUNT(_xlfn._xlws.FILTER($F$16:$F$23,($F$16:$F$23=AR$51)*($G$16:$G$23=$N80)))=1,
        ISODD(COUNT(_xlfn._xlws.SORT(_xlfn._xlws.FILTER($F$16:$F$23,($G$16:$G$23=$N80)*($F$16:$F$23&lt;=AR$51)))))),4),
_xlpm.Fundo,$L$8,
_xlpm.Ax,_xlfn.XLOOKUP(TRUE,($O32:AQ32&lt;&gt;""),$O$3:AQ$3,_xlpm.Fundo,,-1),
_xlpm.Bx,_xlfn.XLOOKUP(TRUE,(AS32:$AZ32&lt;&gt;""),AS$3:$AZ$3,_xlpm.Fundo,,1),
_xlpm.Cx,_xlfn.XLOOKUP(TRUE,($O32:AQ32&lt;&gt;""),$O32:AQ32,_xlpm.Fundo,,-1),
_xlpm.Dx,_xlfn.XLOOKUP(TRUE,(AS32:$AZ32&lt;&gt;""),AS32:$AZ32,_xlpm.Fundo,,1),
_xlpm.Xx,AR$3, _xlpm.Yx,PRODUCT(SUM(_xlpm.Dx,-_xlpm.Cx),1/SUM(_xlpm.Bx,-_xlpm.Ax))*SUM(_xlpm.Xx,-_xlpm.Ax)+_xlpm.Cx,
_xlpm.Ay,_xlfn.XLOOKUP(TRUE,(AR$4:AR31&lt;&gt;""),$N$4:$N31,_xlpm.Fundo,,-1),
_xlpm.By,_xlfn.XLOOKUP(TRUE,(AR33:AR$47&lt;&gt;""),$N33:$N$47,_xlpm.Fundo,,1),
_xlpm.Cy,_xlfn.XLOOKUP(TRUE,(AR$4:AR31&lt;&gt;""),AR$4:AR31,_xlpm.Fundo,,-1),
_xlpm.Dy,_xlfn.XLOOKUP(TRUE,(AR33:AR$47&lt;&gt;""),AR33:AR$47,_xlpm.Fundo,,1),
_xlpm.Xy,$N32, _xlpm.Yy,PRODUCT(SUM(_xlpm.Dy,-_xlpm.Cy),1/SUM(_xlpm.By,-_xlpm.Ay))*SUM(_xlpm.Xy,-_xlpm.Ay)+_xlpm.Cy,
_xlfn.IFS(IFERROR(ISODD(_xlpm.Borda),FALSE),_xlpm.Yy,
       IFERROR(ISEVEN(_xlpm.Borda),     FALSE),_xlpm.Yx,
      TRUE,"")))</f>
        <v>-9</v>
      </c>
      <c r="AS80" s="120" cm="1">
        <f t="array" ref="AS80">IF(AS32&lt;&gt;"",AS32,
_xlfn.LET(_xlpm.Borda,
_xlfn.IFS(
AND(COUNT(_xlfn._xlws.FILTER($F$3:$F$15,$F$3:$F$15=AS$51))&gt;=2,
    _xlfn.MAXIFS($G$3:$G$15,$F$3:$F$15,AS$51)&gt;=$N80, _xlfn.MINIFS($G$3:$G$15,$F$3:$F$15,AS$51)&lt;=$N80),1,
AND(COUNT(_xlfn._xlws.FILTER($G$3:$G$15,$G$3:$G$15=$N80))&gt;=2,
    _xlfn.MAXIFS($F$3:$F$15,$G$3:$G$15,$N80)&gt;=AS$51, _xlfn.MINIFS($F$3:$F$15,$G$3:$G$15,$N80)&lt;=AS$51),2,
OR(COUNT(_xlfn._xlws.FILTER($F$16:$F$23,($F$16:$F$23=AS$51)*($G$16:$G$23=$N80)))=1,
        ISODD(COUNT(_xlfn._xlws.SORT(_xlfn._xlws.FILTER($G$16:$G$23,($F$16:$F$23=AS$51)*($G$16:$G$23&lt;=$N80)))))),3,
OR(COUNT(_xlfn._xlws.FILTER($F$16:$F$23,($F$16:$F$23=AS$51)*($G$16:$G$23=$N80)))=1,
        ISODD(COUNT(_xlfn._xlws.SORT(_xlfn._xlws.FILTER($F$16:$F$23,($G$16:$G$23=$N80)*($F$16:$F$23&lt;=AS$51)))))),4),
_xlpm.Fundo,$L$8,
_xlpm.Ax,_xlfn.XLOOKUP(TRUE,($O32:AR32&lt;&gt;""),$O$3:AR$3,_xlpm.Fundo,,-1),
_xlpm.Bx,_xlfn.XLOOKUP(TRUE,(AT32:$AZ32&lt;&gt;""),AT$3:$AZ$3,_xlpm.Fundo,,1),
_xlpm.Cx,_xlfn.XLOOKUP(TRUE,($O32:AR32&lt;&gt;""),$O32:AR32,_xlpm.Fundo,,-1),
_xlpm.Dx,_xlfn.XLOOKUP(TRUE,(AT32:$AZ32&lt;&gt;""),AT32:$AZ32,_xlpm.Fundo,,1),
_xlpm.Xx,AS$3, _xlpm.Yx,PRODUCT(SUM(_xlpm.Dx,-_xlpm.Cx),1/SUM(_xlpm.Bx,-_xlpm.Ax))*SUM(_xlpm.Xx,-_xlpm.Ax)+_xlpm.Cx,
_xlpm.Ay,_xlfn.XLOOKUP(TRUE,(AS$4:AS31&lt;&gt;""),$N$4:$N31,_xlpm.Fundo,,-1),
_xlpm.By,_xlfn.XLOOKUP(TRUE,(AS33:AS$47&lt;&gt;""),$N33:$N$47,_xlpm.Fundo,,1),
_xlpm.Cy,_xlfn.XLOOKUP(TRUE,(AS$4:AS31&lt;&gt;""),AS$4:AS31,_xlpm.Fundo,,-1),
_xlpm.Dy,_xlfn.XLOOKUP(TRUE,(AS33:AS$47&lt;&gt;""),AS33:AS$47,_xlpm.Fundo,,1),
_xlpm.Xy,$N32, _xlpm.Yy,PRODUCT(SUM(_xlpm.Dy,-_xlpm.Cy),1/SUM(_xlpm.By,-_xlpm.Ay))*SUM(_xlpm.Xy,-_xlpm.Ay)+_xlpm.Cy,
_xlfn.IFS(IFERROR(ISODD(_xlpm.Borda),FALSE),_xlpm.Yy,
       IFERROR(ISEVEN(_xlpm.Borda),     FALSE),_xlpm.Yx,
      TRUE,"")))</f>
        <v>-9</v>
      </c>
      <c r="AT80" s="120" cm="1">
        <f t="array" ref="AT80">IF(AT32&lt;&gt;"",AT32,
_xlfn.LET(_xlpm.Borda,
_xlfn.IFS(
AND(COUNT(_xlfn._xlws.FILTER($F$3:$F$15,$F$3:$F$15=AT$51))&gt;=2,
    _xlfn.MAXIFS($G$3:$G$15,$F$3:$F$15,AT$51)&gt;=$N80, _xlfn.MINIFS($G$3:$G$15,$F$3:$F$15,AT$51)&lt;=$N80),1,
AND(COUNT(_xlfn._xlws.FILTER($G$3:$G$15,$G$3:$G$15=$N80))&gt;=2,
    _xlfn.MAXIFS($F$3:$F$15,$G$3:$G$15,$N80)&gt;=AT$51, _xlfn.MINIFS($F$3:$F$15,$G$3:$G$15,$N80)&lt;=AT$51),2,
OR(COUNT(_xlfn._xlws.FILTER($F$16:$F$23,($F$16:$F$23=AT$51)*($G$16:$G$23=$N80)))=1,
        ISODD(COUNT(_xlfn._xlws.SORT(_xlfn._xlws.FILTER($G$16:$G$23,($F$16:$F$23=AT$51)*($G$16:$G$23&lt;=$N80)))))),3,
OR(COUNT(_xlfn._xlws.FILTER($F$16:$F$23,($F$16:$F$23=AT$51)*($G$16:$G$23=$N80)))=1,
        ISODD(COUNT(_xlfn._xlws.SORT(_xlfn._xlws.FILTER($F$16:$F$23,($G$16:$G$23=$N80)*($F$16:$F$23&lt;=AT$51)))))),4),
_xlpm.Fundo,$L$8,
_xlpm.Ax,_xlfn.XLOOKUP(TRUE,($O32:AS32&lt;&gt;""),$O$3:AS$3,_xlpm.Fundo,,-1),
_xlpm.Bx,_xlfn.XLOOKUP(TRUE,(AZ32:$AZ32&lt;&gt;""),AZ$3:$AZ$3,_xlpm.Fundo,,1),
_xlpm.Cx,_xlfn.XLOOKUP(TRUE,($O32:AS32&lt;&gt;""),$O32:AS32,_xlpm.Fundo,,-1),
_xlpm.Dx,_xlfn.XLOOKUP(TRUE,(AZ32:$AZ32&lt;&gt;""),AZ32:$AZ32,_xlpm.Fundo,,1),
_xlpm.Xx,AT$3, _xlpm.Yx,PRODUCT(SUM(_xlpm.Dx,-_xlpm.Cx),1/SUM(_xlpm.Bx,-_xlpm.Ax))*SUM(_xlpm.Xx,-_xlpm.Ax)+_xlpm.Cx,
_xlpm.Ay,_xlfn.XLOOKUP(TRUE,(AT$4:AT31&lt;&gt;""),$N$4:$N31,_xlpm.Fundo,,-1),
_xlpm.By,_xlfn.XLOOKUP(TRUE,(AT33:AT$47&lt;&gt;""),$N33:$N$47,_xlpm.Fundo,,1),
_xlpm.Cy,_xlfn.XLOOKUP(TRUE,(AT$4:AT31&lt;&gt;""),AT$4:AT31,_xlpm.Fundo,,-1),
_xlpm.Dy,_xlfn.XLOOKUP(TRUE,(AT33:AT$47&lt;&gt;""),AT33:AT$47,_xlpm.Fundo,,1),
_xlpm.Xy,$N32, _xlpm.Yy,PRODUCT(SUM(_xlpm.Dy,-_xlpm.Cy),1/SUM(_xlpm.By,-_xlpm.Ay))*SUM(_xlpm.Xy,-_xlpm.Ay)+_xlpm.Cy,
_xlfn.IFS(IFERROR(ISODD(_xlpm.Borda),FALSE),_xlpm.Yy,
       IFERROR(ISEVEN(_xlpm.Borda),     FALSE),_xlpm.Yx,
      TRUE,"")))</f>
        <v>-9</v>
      </c>
      <c r="AU80" s="120" cm="1">
        <f t="array" ref="AU80">IF(AU32&lt;&gt;"",AU32,
_xlfn.LET(_xlpm.Borda,
_xlfn.IFS(
AND(COUNT(_xlfn._xlws.FILTER($F$3:$F$15,$F$3:$F$15=AU$51))&gt;=2,
    _xlfn.MAXIFS($G$3:$G$15,$F$3:$F$15,AU$51)&gt;=$N80, _xlfn.MINIFS($G$3:$G$15,$F$3:$F$15,AU$51)&lt;=$N80),1,
AND(COUNT(_xlfn._xlws.FILTER($G$3:$G$15,$G$3:$G$15=$N80))&gt;=2,
    _xlfn.MAXIFS($F$3:$F$15,$G$3:$G$15,$N80)&gt;=AU$51, _xlfn.MINIFS($F$3:$F$15,$G$3:$G$15,$N80)&lt;=AU$51),2,
OR(COUNT(_xlfn._xlws.FILTER($F$16:$F$23,($F$16:$F$23=AU$51)*($G$16:$G$23=$N80)))=1,
        ISODD(COUNT(_xlfn._xlws.SORT(_xlfn._xlws.FILTER($G$16:$G$23,($F$16:$F$23=AU$51)*($G$16:$G$23&lt;=$N80)))))),3,
OR(COUNT(_xlfn._xlws.FILTER($F$16:$F$23,($F$16:$F$23=AU$51)*($G$16:$G$23=$N80)))=1,
        ISODD(COUNT(_xlfn._xlws.SORT(_xlfn._xlws.FILTER($F$16:$F$23,($G$16:$G$23=$N80)*($F$16:$F$23&lt;=AU$51)))))),4),
_xlpm.Fundo,$L$8,
_xlpm.Ax,_xlfn.XLOOKUP(TRUE,($O32:AT32&lt;&gt;""),$O$3:AT$3,_xlpm.Fundo,,-1),
_xlpm.Bx,_xlfn.XLOOKUP(TRUE,($AZ32:BA32&lt;&gt;""),$AZ$3:BA$3,_xlpm.Fundo,,1),
_xlpm.Cx,_xlfn.XLOOKUP(TRUE,($O32:AT32&lt;&gt;""),$O32:AT32,_xlpm.Fundo,,-1),
_xlpm.Dx,_xlfn.XLOOKUP(TRUE,($AZ32:BA32&lt;&gt;""),$AZ32:BA32,_xlpm.Fundo,,1),
_xlpm.Xx,AU$3, _xlpm.Yx,PRODUCT(SUM(_xlpm.Dx,-_xlpm.Cx),1/SUM(_xlpm.Bx,-_xlpm.Ax))*SUM(_xlpm.Xx,-_xlpm.Ax)+_xlpm.Cx,
_xlpm.Ay,_xlfn.XLOOKUP(TRUE,(AU$4:AU31&lt;&gt;""),$N$4:$N31,_xlpm.Fundo,,-1),
_xlpm.By,_xlfn.XLOOKUP(TRUE,(AU33:AU$47&lt;&gt;""),$N33:$N$47,_xlpm.Fundo,,1),
_xlpm.Cy,_xlfn.XLOOKUP(TRUE,(AU$4:AU31&lt;&gt;""),AU$4:AU31,_xlpm.Fundo,,-1),
_xlpm.Dy,_xlfn.XLOOKUP(TRUE,(AU33:AU$47&lt;&gt;""),AU33:AU$47,_xlpm.Fundo,,1),
_xlpm.Xy,$N32, _xlpm.Yy,PRODUCT(SUM(_xlpm.Dy,-_xlpm.Cy),1/SUM(_xlpm.By,-_xlpm.Ay))*SUM(_xlpm.Xy,-_xlpm.Ay)+_xlpm.Cy,
_xlfn.IFS(IFERROR(ISODD(_xlpm.Borda),FALSE),_xlpm.Yy,
       IFERROR(ISEVEN(_xlpm.Borda),     FALSE),_xlpm.Yx,
      TRUE,"")))</f>
        <v>0</v>
      </c>
      <c r="AV80" s="120" cm="1">
        <f t="array" ref="AV80">IF(AV32&lt;&gt;"",AV32,
_xlfn.LET(_xlpm.Borda,
_xlfn.IFS(
AND(COUNT(_xlfn._xlws.FILTER($F$3:$F$15,$F$3:$F$15=AV$51))&gt;=2,
    _xlfn.MAXIFS($G$3:$G$15,$F$3:$F$15,AV$51)&gt;=$N80, _xlfn.MINIFS($G$3:$G$15,$F$3:$F$15,AV$51)&lt;=$N80),1,
AND(COUNT(_xlfn._xlws.FILTER($G$3:$G$15,$G$3:$G$15=$N80))&gt;=2,
    _xlfn.MAXIFS($F$3:$F$15,$G$3:$G$15,$N80)&gt;=AV$51, _xlfn.MINIFS($F$3:$F$15,$G$3:$G$15,$N80)&lt;=AV$51),2,
OR(COUNT(_xlfn._xlws.FILTER($F$16:$F$23,($F$16:$F$23=AV$51)*($G$16:$G$23=$N80)))=1,
        ISODD(COUNT(_xlfn._xlws.SORT(_xlfn._xlws.FILTER($G$16:$G$23,($F$16:$F$23=AV$51)*($G$16:$G$23&lt;=$N80)))))),3,
OR(COUNT(_xlfn._xlws.FILTER($F$16:$F$23,($F$16:$F$23=AV$51)*($G$16:$G$23=$N80)))=1,
        ISODD(COUNT(_xlfn._xlws.SORT(_xlfn._xlws.FILTER($F$16:$F$23,($G$16:$G$23=$N80)*($F$16:$F$23&lt;=AV$51)))))),4),
_xlpm.Fundo,$L$8,
_xlpm.Ax,_xlfn.XLOOKUP(TRUE,($O32:AU32&lt;&gt;""),$O$3:AU$3,_xlpm.Fundo,,-1),
_xlpm.Bx,_xlfn.XLOOKUP(TRUE,($AZ32:BB32&lt;&gt;""),$AZ$3:BB$3,_xlpm.Fundo,,1),
_xlpm.Cx,_xlfn.XLOOKUP(TRUE,($O32:AU32&lt;&gt;""),$O32:AU32,_xlpm.Fundo,,-1),
_xlpm.Dx,_xlfn.XLOOKUP(TRUE,($AZ32:BB32&lt;&gt;""),$AZ32:BB32,_xlpm.Fundo,,1),
_xlpm.Xx,AV$3, _xlpm.Yx,PRODUCT(SUM(_xlpm.Dx,-_xlpm.Cx),1/SUM(_xlpm.Bx,-_xlpm.Ax))*SUM(_xlpm.Xx,-_xlpm.Ax)+_xlpm.Cx,
_xlpm.Ay,_xlfn.XLOOKUP(TRUE,(AV$4:AV31&lt;&gt;""),$N$4:$N31,_xlpm.Fundo,,-1),
_xlpm.By,_xlfn.XLOOKUP(TRUE,(AV33:AV$47&lt;&gt;""),$N33:$N$47,_xlpm.Fundo,,1),
_xlpm.Cy,_xlfn.XLOOKUP(TRUE,(AV$4:AV31&lt;&gt;""),AV$4:AV31,_xlpm.Fundo,,-1),
_xlpm.Dy,_xlfn.XLOOKUP(TRUE,(AV33:AV$47&lt;&gt;""),AV33:AV$47,_xlpm.Fundo,,1),
_xlpm.Xy,$N32, _xlpm.Yy,PRODUCT(SUM(_xlpm.Dy,-_xlpm.Cy),1/SUM(_xlpm.By,-_xlpm.Ay))*SUM(_xlpm.Xy,-_xlpm.Ay)+_xlpm.Cy,
_xlfn.IFS(IFERROR(ISODD(_xlpm.Borda),FALSE),_xlpm.Yy,
       IFERROR(ISEVEN(_xlpm.Borda),     FALSE),_xlpm.Yx,
      TRUE,"")))</f>
        <v>-9</v>
      </c>
      <c r="AW80" s="120" cm="1">
        <f t="array" ref="AW80">IF(AW32&lt;&gt;"",AW32,
_xlfn.LET(_xlpm.Borda,
_xlfn.IFS(
AND(COUNT(_xlfn._xlws.FILTER($F$3:$F$15,$F$3:$F$15=AW$51))&gt;=2,
    _xlfn.MAXIFS($G$3:$G$15,$F$3:$F$15,AW$51)&gt;=$N80, _xlfn.MINIFS($G$3:$G$15,$F$3:$F$15,AW$51)&lt;=$N80),1,
AND(COUNT(_xlfn._xlws.FILTER($G$3:$G$15,$G$3:$G$15=$N80))&gt;=2,
    _xlfn.MAXIFS($F$3:$F$15,$G$3:$G$15,$N80)&gt;=AW$51, _xlfn.MINIFS($F$3:$F$15,$G$3:$G$15,$N80)&lt;=AW$51),2,
OR(COUNT(_xlfn._xlws.FILTER($F$16:$F$23,($F$16:$F$23=AW$51)*($G$16:$G$23=$N80)))=1,
        ISODD(COUNT(_xlfn._xlws.SORT(_xlfn._xlws.FILTER($G$16:$G$23,($F$16:$F$23=AW$51)*($G$16:$G$23&lt;=$N80)))))),3,
OR(COUNT(_xlfn._xlws.FILTER($F$16:$F$23,($F$16:$F$23=AW$51)*($G$16:$G$23=$N80)))=1,
        ISODD(COUNT(_xlfn._xlws.SORT(_xlfn._xlws.FILTER($F$16:$F$23,($G$16:$G$23=$N80)*($F$16:$F$23&lt;=AW$51)))))),4),
_xlpm.Fundo,$L$8,
_xlpm.Ax,_xlfn.XLOOKUP(TRUE,($O32:AV32&lt;&gt;""),$O$3:AV$3,_xlpm.Fundo,,-1),
_xlpm.Bx,_xlfn.XLOOKUP(TRUE,($AZ32:BC32&lt;&gt;""),$AZ$3:BC$3,_xlpm.Fundo,,1),
_xlpm.Cx,_xlfn.XLOOKUP(TRUE,($O32:AV32&lt;&gt;""),$O32:AV32,_xlpm.Fundo,,-1),
_xlpm.Dx,_xlfn.XLOOKUP(TRUE,($AZ32:BC32&lt;&gt;""),$AZ32:BC32,_xlpm.Fundo,,1),
_xlpm.Xx,AW$3, _xlpm.Yx,PRODUCT(SUM(_xlpm.Dx,-_xlpm.Cx),1/SUM(_xlpm.Bx,-_xlpm.Ax))*SUM(_xlpm.Xx,-_xlpm.Ax)+_xlpm.Cx,
_xlpm.Ay,_xlfn.XLOOKUP(TRUE,(AW$4:AW31&lt;&gt;""),$N$4:$N31,_xlpm.Fundo,,-1),
_xlpm.By,_xlfn.XLOOKUP(TRUE,(AW33:AW$47&lt;&gt;""),$N33:$N$47,_xlpm.Fundo,,1),
_xlpm.Cy,_xlfn.XLOOKUP(TRUE,(AW$4:AW31&lt;&gt;""),AW$4:AW31,_xlpm.Fundo,,-1),
_xlpm.Dy,_xlfn.XLOOKUP(TRUE,(AW33:AW$47&lt;&gt;""),AW33:AW$47,_xlpm.Fundo,,1),
_xlpm.Xy,$N32, _xlpm.Yy,PRODUCT(SUM(_xlpm.Dy,-_xlpm.Cy),1/SUM(_xlpm.By,-_xlpm.Ay))*SUM(_xlpm.Xy,-_xlpm.Ay)+_xlpm.Cy,
_xlfn.IFS(IFERROR(ISODD(_xlpm.Borda),FALSE),_xlpm.Yy,
       IFERROR(ISEVEN(_xlpm.Borda),     FALSE),_xlpm.Yx,
      TRUE,"")))</f>
        <v>-9</v>
      </c>
      <c r="AX80" s="98"/>
      <c r="AY80" s="98"/>
      <c r="AZ80" s="77"/>
      <c r="BA80" s="77"/>
      <c r="BB80" s="77"/>
      <c r="BC80" s="77"/>
      <c r="BD80" s="77"/>
      <c r="BE80" s="77"/>
      <c r="BF80" s="77"/>
      <c r="BG80" s="77"/>
      <c r="BH80" s="77"/>
    </row>
    <row r="81" spans="2:60" ht="20.100000000000001" customHeight="1" x14ac:dyDescent="0.3">
      <c r="B81" s="88" t="s">
        <v>544</v>
      </c>
      <c r="C81" s="17">
        <f t="shared" si="1"/>
        <v>52.875399999999999</v>
      </c>
      <c r="D81" s="18">
        <f t="shared" si="1"/>
        <v>107.82089999999999</v>
      </c>
      <c r="E81" s="64">
        <f t="shared" si="1"/>
        <v>-9</v>
      </c>
      <c r="F81" s="17">
        <f t="shared" si="7"/>
        <v>9.85</v>
      </c>
      <c r="G81" s="18">
        <f t="shared" si="8"/>
        <v>2.77</v>
      </c>
      <c r="H81" s="19">
        <f t="shared" si="9"/>
        <v>-9</v>
      </c>
      <c r="I81" s="8" t="str" cm="1">
        <f t="array" ref="I81">_xlfn.CONCAT(ROUND(F81:H81,2)&amp;", ")</f>
        <v xml:space="preserve">9.85, 2.77, -9, </v>
      </c>
      <c r="J81" s="8"/>
      <c r="L81"/>
      <c r="N81" s="31">
        <v>5.7</v>
      </c>
      <c r="O81" s="15"/>
      <c r="P81" s="120" cm="1">
        <f t="array" ref="P81">IF(P33&lt;&gt;"",P33,
_xlfn.LET(_xlpm.Borda,
_xlfn.IFS(
AND(COUNT(_xlfn._xlws.FILTER($F$3:$F$15,$F$3:$F$15=P$51))&gt;=2,
    _xlfn.MAXIFS($G$3:$G$15,$F$3:$F$15,P$51)&gt;=$N81, _xlfn.MINIFS($G$3:$G$15,$F$3:$F$15,P$51)&lt;=$N81),1,
AND(COUNT(_xlfn._xlws.FILTER($G$3:$G$15,$G$3:$G$15=$N81))&gt;=2,
    _xlfn.MAXIFS($F$3:$F$15,$G$3:$G$15,$N81)&gt;=P$51, _xlfn.MINIFS($F$3:$F$15,$G$3:$G$15,$N81)&lt;=P$51),2,
OR(COUNT(_xlfn._xlws.FILTER($F$16:$F$23,($F$16:$F$23=P$51)*($G$16:$G$23=$N81)))=1,
        ISODD(COUNT(_xlfn._xlws.SORT(_xlfn._xlws.FILTER($G$16:$G$23,($F$16:$F$23=P$51)*($G$16:$G$23&lt;=$N81)))))),3,
OR(COUNT(_xlfn._xlws.FILTER($F$16:$F$23,($F$16:$F$23=P$51)*($G$16:$G$23=$N81)))=1,
        ISODD(COUNT(_xlfn._xlws.SORT(_xlfn._xlws.FILTER($F$16:$F$23,($G$16:$G$23=$N81)*($F$16:$F$23&lt;=P$51)))))),4),
_xlpm.Fundo,$L$8,
_xlpm.Ax,_xlfn.XLOOKUP(TRUE,($O33:O33&lt;&gt;""),$O$3:O$3,_xlpm.Fundo,,-1),
_xlpm.Bx,_xlfn.XLOOKUP(TRUE,(Q33:$AZ33&lt;&gt;""),Q$3:$AZ$3,_xlpm.Fundo,,1),
_xlpm.Cx,_xlfn.XLOOKUP(TRUE,($O33:O33&lt;&gt;""),$O33:O33,_xlpm.Fundo,,-1),
_xlpm.Dx,_xlfn.XLOOKUP(TRUE,(Q33:$AZ33&lt;&gt;""),Q33:$AZ33,_xlpm.Fundo,,1),
_xlpm.Xx,P$3, _xlpm.Yx,PRODUCT(SUM(_xlpm.Dx,-_xlpm.Cx),1/SUM(_xlpm.Bx,-_xlpm.Ax))*SUM(_xlpm.Xx,-_xlpm.Ax)+_xlpm.Cx,
_xlpm.Ay,_xlfn.XLOOKUP(TRUE,(P$4:P32&lt;&gt;""),$N$4:$N32,_xlpm.Fundo,,-1),
_xlpm.By,_xlfn.XLOOKUP(TRUE,(P34:P$47&lt;&gt;""),$N34:$N$47,_xlpm.Fundo,,1),
_xlpm.Cy,_xlfn.XLOOKUP(TRUE,(P$4:P32&lt;&gt;""),P$4:P32,_xlpm.Fundo,,-1),
_xlpm.Dy,_xlfn.XLOOKUP(TRUE,(P34:P$47&lt;&gt;""),P34:P$47,_xlpm.Fundo,,1),
_xlpm.Xy,$N33, _xlpm.Yy,PRODUCT(SUM(_xlpm.Dy,-_xlpm.Cy),1/SUM(_xlpm.By,-_xlpm.Ay))*SUM(_xlpm.Xy,-_xlpm.Ay)+_xlpm.Cy,
_xlfn.IFS(IFERROR(ISODD(_xlpm.Borda),FALSE),_xlpm.Yy,
       IFERROR(ISEVEN(_xlpm.Borda),     FALSE),_xlpm.Yx,
      TRUE,"")))</f>
        <v>-9</v>
      </c>
      <c r="Q81" s="120" cm="1">
        <f t="array" ref="Q81">IF(Q33&lt;&gt;"",Q33,
_xlfn.LET(_xlpm.Borda,
_xlfn.IFS(
AND(COUNT(_xlfn._xlws.FILTER($F$3:$F$15,$F$3:$F$15=Q$51))&gt;=2,
    _xlfn.MAXIFS($G$3:$G$15,$F$3:$F$15,Q$51)&gt;=$N81, _xlfn.MINIFS($G$3:$G$15,$F$3:$F$15,Q$51)&lt;=$N81),1,
AND(COUNT(_xlfn._xlws.FILTER($G$3:$G$15,$G$3:$G$15=$N81))&gt;=2,
    _xlfn.MAXIFS($F$3:$F$15,$G$3:$G$15,$N81)&gt;=Q$51, _xlfn.MINIFS($F$3:$F$15,$G$3:$G$15,$N81)&lt;=Q$51),2,
OR(COUNT(_xlfn._xlws.FILTER($F$16:$F$23,($F$16:$F$23=Q$51)*($G$16:$G$23=$N81)))=1,
        ISODD(COUNT(_xlfn._xlws.SORT(_xlfn._xlws.FILTER($G$16:$G$23,($F$16:$F$23=Q$51)*($G$16:$G$23&lt;=$N81)))))),3,
OR(COUNT(_xlfn._xlws.FILTER($F$16:$F$23,($F$16:$F$23=Q$51)*($G$16:$G$23=$N81)))=1,
        ISODD(COUNT(_xlfn._xlws.SORT(_xlfn._xlws.FILTER($F$16:$F$23,($G$16:$G$23=$N81)*($F$16:$F$23&lt;=Q$51)))))),4),
_xlpm.Fundo,$L$8,
_xlpm.Ax,_xlfn.XLOOKUP(TRUE,($O33:P33&lt;&gt;""),$O$3:P$3,_xlpm.Fundo,,-1),
_xlpm.Bx,_xlfn.XLOOKUP(TRUE,(R33:$AZ33&lt;&gt;""),R$3:$AZ$3,_xlpm.Fundo,,1),
_xlpm.Cx,_xlfn.XLOOKUP(TRUE,($O33:P33&lt;&gt;""),$O33:P33,_xlpm.Fundo,,-1),
_xlpm.Dx,_xlfn.XLOOKUP(TRUE,(R33:$AZ33&lt;&gt;""),R33:$AZ33,_xlpm.Fundo,,1),
_xlpm.Xx,Q$3, _xlpm.Yx,PRODUCT(SUM(_xlpm.Dx,-_xlpm.Cx),1/SUM(_xlpm.Bx,-_xlpm.Ax))*SUM(_xlpm.Xx,-_xlpm.Ax)+_xlpm.Cx,
_xlpm.Ay,_xlfn.XLOOKUP(TRUE,(Q$4:Q32&lt;&gt;""),$N$4:$N32,_xlpm.Fundo,,-1),
_xlpm.By,_xlfn.XLOOKUP(TRUE,(Q34:Q$47&lt;&gt;""),$N34:$N$47,_xlpm.Fundo,,1),
_xlpm.Cy,_xlfn.XLOOKUP(TRUE,(Q$4:Q32&lt;&gt;""),Q$4:Q32,_xlpm.Fundo,,-1),
_xlpm.Dy,_xlfn.XLOOKUP(TRUE,(Q34:Q$47&lt;&gt;""),Q34:Q$47,_xlpm.Fundo,,1),
_xlpm.Xy,$N33, _xlpm.Yy,PRODUCT(SUM(_xlpm.Dy,-_xlpm.Cy),1/SUM(_xlpm.By,-_xlpm.Ay))*SUM(_xlpm.Xy,-_xlpm.Ay)+_xlpm.Cy,
_xlfn.IFS(IFERROR(ISODD(_xlpm.Borda),FALSE),_xlpm.Yy,
       IFERROR(ISEVEN(_xlpm.Borda),     FALSE),_xlpm.Yx,
      TRUE,"")))</f>
        <v>-9</v>
      </c>
      <c r="R81" s="120" cm="1">
        <f t="array" ref="R81">IF(R33&lt;&gt;"",R33,
_xlfn.LET(_xlpm.Borda,
_xlfn.IFS(
AND(COUNT(_xlfn._xlws.FILTER($F$3:$F$15,$F$3:$F$15=R$51))&gt;=2,
    _xlfn.MAXIFS($G$3:$G$15,$F$3:$F$15,R$51)&gt;=$N81, _xlfn.MINIFS($G$3:$G$15,$F$3:$F$15,R$51)&lt;=$N81),1,
AND(COUNT(_xlfn._xlws.FILTER($G$3:$G$15,$G$3:$G$15=$N81))&gt;=2,
    _xlfn.MAXIFS($F$3:$F$15,$G$3:$G$15,$N81)&gt;=R$51, _xlfn.MINIFS($F$3:$F$15,$G$3:$G$15,$N81)&lt;=R$51),2,
OR(COUNT(_xlfn._xlws.FILTER($F$16:$F$23,($F$16:$F$23=R$51)*($G$16:$G$23=$N81)))=1,
        ISODD(COUNT(_xlfn._xlws.SORT(_xlfn._xlws.FILTER($G$16:$G$23,($F$16:$F$23=R$51)*($G$16:$G$23&lt;=$N81)))))),3,
OR(COUNT(_xlfn._xlws.FILTER($F$16:$F$23,($F$16:$F$23=R$51)*($G$16:$G$23=$N81)))=1,
        ISODD(COUNT(_xlfn._xlws.SORT(_xlfn._xlws.FILTER($F$16:$F$23,($G$16:$G$23=$N81)*($F$16:$F$23&lt;=R$51)))))),4),
_xlpm.Fundo,$L$8,
_xlpm.Ax,_xlfn.XLOOKUP(TRUE,($O33:Q33&lt;&gt;""),$O$3:Q$3,_xlpm.Fundo,,-1),
_xlpm.Bx,_xlfn.XLOOKUP(TRUE,(S33:$AZ33&lt;&gt;""),S$3:$AZ$3,_xlpm.Fundo,,1),
_xlpm.Cx,_xlfn.XLOOKUP(TRUE,($O33:Q33&lt;&gt;""),$O33:Q33,_xlpm.Fundo,,-1),
_xlpm.Dx,_xlfn.XLOOKUP(TRUE,(S33:$AZ33&lt;&gt;""),S33:$AZ33,_xlpm.Fundo,,1),
_xlpm.Xx,R$3, _xlpm.Yx,PRODUCT(SUM(_xlpm.Dx,-_xlpm.Cx),1/SUM(_xlpm.Bx,-_xlpm.Ax))*SUM(_xlpm.Xx,-_xlpm.Ax)+_xlpm.Cx,
_xlpm.Ay,_xlfn.XLOOKUP(TRUE,(R$4:R32&lt;&gt;""),$N$4:$N32,_xlpm.Fundo,,-1),
_xlpm.By,_xlfn.XLOOKUP(TRUE,(R34:R$47&lt;&gt;""),$N34:$N$47,_xlpm.Fundo,,1),
_xlpm.Cy,_xlfn.XLOOKUP(TRUE,(R$4:R32&lt;&gt;""),R$4:R32,_xlpm.Fundo,,-1),
_xlpm.Dy,_xlfn.XLOOKUP(TRUE,(R34:R$47&lt;&gt;""),R34:R$47,_xlpm.Fundo,,1),
_xlpm.Xy,$N33, _xlpm.Yy,PRODUCT(SUM(_xlpm.Dy,-_xlpm.Cy),1/SUM(_xlpm.By,-_xlpm.Ay))*SUM(_xlpm.Xy,-_xlpm.Ay)+_xlpm.Cy,
_xlfn.IFS(IFERROR(ISODD(_xlpm.Borda),FALSE),_xlpm.Yy,
       IFERROR(ISEVEN(_xlpm.Borda),     FALSE),_xlpm.Yx,
      TRUE,"")))</f>
        <v>0</v>
      </c>
      <c r="S81" s="120" t="str" cm="1">
        <f t="array" ref="S81">IF(S33&lt;&gt;"",S33,
_xlfn.LET(_xlpm.Borda,
_xlfn.IFS(
AND(COUNT(_xlfn._xlws.FILTER($F$3:$F$15,$F$3:$F$15=S$51))&gt;=2,
    _xlfn.MAXIFS($G$3:$G$15,$F$3:$F$15,S$51)&gt;=$N81, _xlfn.MINIFS($G$3:$G$15,$F$3:$F$15,S$51)&lt;=$N81),1,
AND(COUNT(_xlfn._xlws.FILTER($G$3:$G$15,$G$3:$G$15=$N81))&gt;=2,
    _xlfn.MAXIFS($F$3:$F$15,$G$3:$G$15,$N81)&gt;=S$51, _xlfn.MINIFS($F$3:$F$15,$G$3:$G$15,$N81)&lt;=S$51),2,
OR(COUNT(_xlfn._xlws.FILTER($F$16:$F$23,($F$16:$F$23=S$51)*($G$16:$G$23=$N81)))=1,
        ISODD(COUNT(_xlfn._xlws.SORT(_xlfn._xlws.FILTER($G$16:$G$23,($F$16:$F$23=S$51)*($G$16:$G$23&lt;=$N81)))))),3,
OR(COUNT(_xlfn._xlws.FILTER($F$16:$F$23,($F$16:$F$23=S$51)*($G$16:$G$23=$N81)))=1,
        ISODD(COUNT(_xlfn._xlws.SORT(_xlfn._xlws.FILTER($F$16:$F$23,($G$16:$G$23=$N81)*($F$16:$F$23&lt;=S$51)))))),4),
_xlpm.Fundo,$L$8,
_xlpm.Ax,_xlfn.XLOOKUP(TRUE,($O33:R33&lt;&gt;""),$O$3:R$3,_xlpm.Fundo,,-1),
_xlpm.Bx,_xlfn.XLOOKUP(TRUE,(T33:$AZ33&lt;&gt;""),T$3:$AZ$3,_xlpm.Fundo,,1),
_xlpm.Cx,_xlfn.XLOOKUP(TRUE,($O33:R33&lt;&gt;""),$O33:R33,_xlpm.Fundo,,-1),
_xlpm.Dx,_xlfn.XLOOKUP(TRUE,(T33:$AZ33&lt;&gt;""),T33:$AZ33,_xlpm.Fundo,,1),
_xlpm.Xx,S$3, _xlpm.Yx,PRODUCT(SUM(_xlpm.Dx,-_xlpm.Cx),1/SUM(_xlpm.Bx,-_xlpm.Ax))*SUM(_xlpm.Xx,-_xlpm.Ax)+_xlpm.Cx,
_xlpm.Ay,_xlfn.XLOOKUP(TRUE,(S$4:S32&lt;&gt;""),$N$4:$N32,_xlpm.Fundo,,-1),
_xlpm.By,_xlfn.XLOOKUP(TRUE,(S34:S$47&lt;&gt;""),$N34:$N$47,_xlpm.Fundo,,1),
_xlpm.Cy,_xlfn.XLOOKUP(TRUE,(S$4:S32&lt;&gt;""),S$4:S32,_xlpm.Fundo,,-1),
_xlpm.Dy,_xlfn.XLOOKUP(TRUE,(S34:S$47&lt;&gt;""),S34:S$47,_xlpm.Fundo,,1),
_xlpm.Xy,$N33, _xlpm.Yy,PRODUCT(SUM(_xlpm.Dy,-_xlpm.Cy),1/SUM(_xlpm.By,-_xlpm.Ay))*SUM(_xlpm.Xy,-_xlpm.Ay)+_xlpm.Cy,
_xlfn.IFS(IFERROR(ISODD(_xlpm.Borda),FALSE),_xlpm.Yy,
       IFERROR(ISEVEN(_xlpm.Borda),     FALSE),_xlpm.Yx,
      TRUE,"")))</f>
        <v/>
      </c>
      <c r="T81" s="120" cm="1">
        <f t="array" ref="T81">IF(T33&lt;&gt;"",T33,
_xlfn.LET(_xlpm.Borda,
_xlfn.IFS(
AND(COUNT(_xlfn._xlws.FILTER($F$3:$F$15,$F$3:$F$15=T$51))&gt;=2,
    _xlfn.MAXIFS($G$3:$G$15,$F$3:$F$15,T$51)&gt;=$N81, _xlfn.MINIFS($G$3:$G$15,$F$3:$F$15,T$51)&lt;=$N81),1,
AND(COUNT(_xlfn._xlws.FILTER($G$3:$G$15,$G$3:$G$15=$N81))&gt;=2,
    _xlfn.MAXIFS($F$3:$F$15,$G$3:$G$15,$N81)&gt;=T$51, _xlfn.MINIFS($F$3:$F$15,$G$3:$G$15,$N81)&lt;=T$51),2,
OR(COUNT(_xlfn._xlws.FILTER($F$16:$F$23,($F$16:$F$23=T$51)*($G$16:$G$23=$N81)))=1,
        ISODD(COUNT(_xlfn._xlws.SORT(_xlfn._xlws.FILTER($G$16:$G$23,($F$16:$F$23=T$51)*($G$16:$G$23&lt;=$N81)))))),3,
OR(COUNT(_xlfn._xlws.FILTER($F$16:$F$23,($F$16:$F$23=T$51)*($G$16:$G$23=$N81)))=1,
        ISODD(COUNT(_xlfn._xlws.SORT(_xlfn._xlws.FILTER($F$16:$F$23,($G$16:$G$23=$N81)*($F$16:$F$23&lt;=T$51)))))),4),
_xlpm.Fundo,$L$8,
_xlpm.Ax,_xlfn.XLOOKUP(TRUE,($O33:S33&lt;&gt;""),$O$3:S$3,_xlpm.Fundo,,-1),
_xlpm.Bx,_xlfn.XLOOKUP(TRUE,(U33:$AZ33&lt;&gt;""),U$3:$AZ$3,_xlpm.Fundo,,1),
_xlpm.Cx,_xlfn.XLOOKUP(TRUE,($O33:S33&lt;&gt;""),$O33:S33,_xlpm.Fundo,,-1),
_xlpm.Dx,_xlfn.XLOOKUP(TRUE,(U33:$AZ33&lt;&gt;""),U33:$AZ33,_xlpm.Fundo,,1),
_xlpm.Xx,T$3, _xlpm.Yx,PRODUCT(SUM(_xlpm.Dx,-_xlpm.Cx),1/SUM(_xlpm.Bx,-_xlpm.Ax))*SUM(_xlpm.Xx,-_xlpm.Ax)+_xlpm.Cx,
_xlpm.Ay,_xlfn.XLOOKUP(TRUE,(T$4:T32&lt;&gt;""),$N$4:$N32,_xlpm.Fundo,,-1),
_xlpm.By,_xlfn.XLOOKUP(TRUE,(T34:T$47&lt;&gt;""),$N34:$N$47,_xlpm.Fundo,,1),
_xlpm.Cy,_xlfn.XLOOKUP(TRUE,(T$4:T32&lt;&gt;""),T$4:T32,_xlpm.Fundo,,-1),
_xlpm.Dy,_xlfn.XLOOKUP(TRUE,(T34:T$47&lt;&gt;""),T34:T$47,_xlpm.Fundo,,1),
_xlpm.Xy,$N33, _xlpm.Yy,PRODUCT(SUM(_xlpm.Dy,-_xlpm.Cy),1/SUM(_xlpm.By,-_xlpm.Ay))*SUM(_xlpm.Xy,-_xlpm.Ay)+_xlpm.Cy,
_xlfn.IFS(IFERROR(ISODD(_xlpm.Borda),FALSE),_xlpm.Yy,
       IFERROR(ISEVEN(_xlpm.Borda),     FALSE),_xlpm.Yx,
      TRUE,"")))</f>
        <v>0</v>
      </c>
      <c r="U81" s="120" t="str" cm="1">
        <f t="array" ref="U81">IF(U33&lt;&gt;"",U33,
_xlfn.LET(_xlpm.Borda,
_xlfn.IFS(
AND(COUNT(_xlfn._xlws.FILTER($F$3:$F$15,$F$3:$F$15=U$51))&gt;=2,
    _xlfn.MAXIFS($G$3:$G$15,$F$3:$F$15,U$51)&gt;=$N81, _xlfn.MINIFS($G$3:$G$15,$F$3:$F$15,U$51)&lt;=$N81),1,
AND(COUNT(_xlfn._xlws.FILTER($G$3:$G$15,$G$3:$G$15=$N81))&gt;=2,
    _xlfn.MAXIFS($F$3:$F$15,$G$3:$G$15,$N81)&gt;=U$51, _xlfn.MINIFS($F$3:$F$15,$G$3:$G$15,$N81)&lt;=U$51),2,
OR(COUNT(_xlfn._xlws.FILTER($F$16:$F$23,($F$16:$F$23=U$51)*($G$16:$G$23=$N81)))=1,
        ISODD(COUNT(_xlfn._xlws.SORT(_xlfn._xlws.FILTER($G$16:$G$23,($F$16:$F$23=U$51)*($G$16:$G$23&lt;=$N81)))))),3,
OR(COUNT(_xlfn._xlws.FILTER($F$16:$F$23,($F$16:$F$23=U$51)*($G$16:$G$23=$N81)))=1,
        ISODD(COUNT(_xlfn._xlws.SORT(_xlfn._xlws.FILTER($F$16:$F$23,($G$16:$G$23=$N81)*($F$16:$F$23&lt;=U$51)))))),4),
_xlpm.Fundo,$L$8,
_xlpm.Ax,_xlfn.XLOOKUP(TRUE,($O33:T33&lt;&gt;""),$O$3:T$3,_xlpm.Fundo,,-1),
_xlpm.Bx,_xlfn.XLOOKUP(TRUE,(V33:$AZ33&lt;&gt;""),V$3:$AZ$3,_xlpm.Fundo,,1),
_xlpm.Cx,_xlfn.XLOOKUP(TRUE,($O33:T33&lt;&gt;""),$O33:T33,_xlpm.Fundo,,-1),
_xlpm.Dx,_xlfn.XLOOKUP(TRUE,(V33:$AZ33&lt;&gt;""),V33:$AZ33,_xlpm.Fundo,,1),
_xlpm.Xx,U$3, _xlpm.Yx,PRODUCT(SUM(_xlpm.Dx,-_xlpm.Cx),1/SUM(_xlpm.Bx,-_xlpm.Ax))*SUM(_xlpm.Xx,-_xlpm.Ax)+_xlpm.Cx,
_xlpm.Ay,_xlfn.XLOOKUP(TRUE,(U$4:U32&lt;&gt;""),$N$4:$N32,_xlpm.Fundo,,-1),
_xlpm.By,_xlfn.XLOOKUP(TRUE,(U34:U$47&lt;&gt;""),$N34:$N$47,_xlpm.Fundo,,1),
_xlpm.Cy,_xlfn.XLOOKUP(TRUE,(U$4:U32&lt;&gt;""),U$4:U32,_xlpm.Fundo,,-1),
_xlpm.Dy,_xlfn.XLOOKUP(TRUE,(U34:U$47&lt;&gt;""),U34:U$47,_xlpm.Fundo,,1),
_xlpm.Xy,$N33, _xlpm.Yy,PRODUCT(SUM(_xlpm.Dy,-_xlpm.Cy),1/SUM(_xlpm.By,-_xlpm.Ay))*SUM(_xlpm.Xy,-_xlpm.Ay)+_xlpm.Cy,
_xlfn.IFS(IFERROR(ISODD(_xlpm.Borda),FALSE),_xlpm.Yy,
       IFERROR(ISEVEN(_xlpm.Borda),     FALSE),_xlpm.Yx,
      TRUE,"")))</f>
        <v/>
      </c>
      <c r="V81" s="120" cm="1">
        <f t="array" ref="V81">IF(V33&lt;&gt;"",V33,
_xlfn.LET(_xlpm.Borda,
_xlfn.IFS(
AND(COUNT(_xlfn._xlws.FILTER($F$3:$F$15,$F$3:$F$15=V$51))&gt;=2,
    _xlfn.MAXIFS($G$3:$G$15,$F$3:$F$15,V$51)&gt;=$N81, _xlfn.MINIFS($G$3:$G$15,$F$3:$F$15,V$51)&lt;=$N81),1,
AND(COUNT(_xlfn._xlws.FILTER($G$3:$G$15,$G$3:$G$15=$N81))&gt;=2,
    _xlfn.MAXIFS($F$3:$F$15,$G$3:$G$15,$N81)&gt;=V$51, _xlfn.MINIFS($F$3:$F$15,$G$3:$G$15,$N81)&lt;=V$51),2,
OR(COUNT(_xlfn._xlws.FILTER($F$16:$F$23,($F$16:$F$23=V$51)*($G$16:$G$23=$N81)))=1,
        ISODD(COUNT(_xlfn._xlws.SORT(_xlfn._xlws.FILTER($G$16:$G$23,($F$16:$F$23=V$51)*($G$16:$G$23&lt;=$N81)))))),3,
OR(COUNT(_xlfn._xlws.FILTER($F$16:$F$23,($F$16:$F$23=V$51)*($G$16:$G$23=$N81)))=1,
        ISODD(COUNT(_xlfn._xlws.SORT(_xlfn._xlws.FILTER($F$16:$F$23,($G$16:$G$23=$N81)*($F$16:$F$23&lt;=V$51)))))),4),
_xlpm.Fundo,$L$8,
_xlpm.Ax,_xlfn.XLOOKUP(TRUE,($O33:U33&lt;&gt;""),$O$3:U$3,_xlpm.Fundo,,-1),
_xlpm.Bx,_xlfn.XLOOKUP(TRUE,(W33:$AZ33&lt;&gt;""),W$3:$AZ$3,_xlpm.Fundo,,1),
_xlpm.Cx,_xlfn.XLOOKUP(TRUE,($O33:U33&lt;&gt;""),$O33:U33,_xlpm.Fundo,,-1),
_xlpm.Dx,_xlfn.XLOOKUP(TRUE,(W33:$AZ33&lt;&gt;""),W33:$AZ33,_xlpm.Fundo,,1),
_xlpm.Xx,V$3, _xlpm.Yx,PRODUCT(SUM(_xlpm.Dx,-_xlpm.Cx),1/SUM(_xlpm.Bx,-_xlpm.Ax))*SUM(_xlpm.Xx,-_xlpm.Ax)+_xlpm.Cx,
_xlpm.Ay,_xlfn.XLOOKUP(TRUE,(V$4:V32&lt;&gt;""),$N$4:$N32,_xlpm.Fundo,,-1),
_xlpm.By,_xlfn.XLOOKUP(TRUE,(V34:V$47&lt;&gt;""),$N34:$N$47,_xlpm.Fundo,,1),
_xlpm.Cy,_xlfn.XLOOKUP(TRUE,(V$4:V32&lt;&gt;""),V$4:V32,_xlpm.Fundo,,-1),
_xlpm.Dy,_xlfn.XLOOKUP(TRUE,(V34:V$47&lt;&gt;""),V34:V$47,_xlpm.Fundo,,1),
_xlpm.Xy,$N33, _xlpm.Yy,PRODUCT(SUM(_xlpm.Dy,-_xlpm.Cy),1/SUM(_xlpm.By,-_xlpm.Ay))*SUM(_xlpm.Xy,-_xlpm.Ay)+_xlpm.Cy,
_xlfn.IFS(IFERROR(ISODD(_xlpm.Borda),FALSE),_xlpm.Yy,
       IFERROR(ISEVEN(_xlpm.Borda),     FALSE),_xlpm.Yx,
      TRUE,"")))</f>
        <v>0</v>
      </c>
      <c r="W81" s="120" cm="1">
        <f t="array" ref="W81">IF(W33&lt;&gt;"",W33,
_xlfn.LET(_xlpm.Borda,
_xlfn.IFS(
AND(COUNT(_xlfn._xlws.FILTER($F$3:$F$15,$F$3:$F$15=W$51))&gt;=2,
    _xlfn.MAXIFS($G$3:$G$15,$F$3:$F$15,W$51)&gt;=$N81, _xlfn.MINIFS($G$3:$G$15,$F$3:$F$15,W$51)&lt;=$N81),1,
AND(COUNT(_xlfn._xlws.FILTER($G$3:$G$15,$G$3:$G$15=$N81))&gt;=2,
    _xlfn.MAXIFS($F$3:$F$15,$G$3:$G$15,$N81)&gt;=W$51, _xlfn.MINIFS($F$3:$F$15,$G$3:$G$15,$N81)&lt;=W$51),2,
OR(COUNT(_xlfn._xlws.FILTER($F$16:$F$23,($F$16:$F$23=W$51)*($G$16:$G$23=$N81)))=1,
        ISODD(COUNT(_xlfn._xlws.SORT(_xlfn._xlws.FILTER($G$16:$G$23,($F$16:$F$23=W$51)*($G$16:$G$23&lt;=$N81)))))),3,
OR(COUNT(_xlfn._xlws.FILTER($F$16:$F$23,($F$16:$F$23=W$51)*($G$16:$G$23=$N81)))=1,
        ISODD(COUNT(_xlfn._xlws.SORT(_xlfn._xlws.FILTER($F$16:$F$23,($G$16:$G$23=$N81)*($F$16:$F$23&lt;=W$51)))))),4),
_xlpm.Fundo,$L$8,
_xlpm.Ax,_xlfn.XLOOKUP(TRUE,($O33:V33&lt;&gt;""),$O$3:V$3,_xlpm.Fundo,,-1),
_xlpm.Bx,_xlfn.XLOOKUP(TRUE,(X33:$AZ33&lt;&gt;""),X$3:$AZ$3,_xlpm.Fundo,,1),
_xlpm.Cx,_xlfn.XLOOKUP(TRUE,($O33:V33&lt;&gt;""),$O33:V33,_xlpm.Fundo,,-1),
_xlpm.Dx,_xlfn.XLOOKUP(TRUE,(X33:$AZ33&lt;&gt;""),X33:$AZ33,_xlpm.Fundo,,1),
_xlpm.Xx,W$3, _xlpm.Yx,PRODUCT(SUM(_xlpm.Dx,-_xlpm.Cx),1/SUM(_xlpm.Bx,-_xlpm.Ax))*SUM(_xlpm.Xx,-_xlpm.Ax)+_xlpm.Cx,
_xlpm.Ay,_xlfn.XLOOKUP(TRUE,(W$4:W32&lt;&gt;""),$N$4:$N32,_xlpm.Fundo,,-1),
_xlpm.By,_xlfn.XLOOKUP(TRUE,(W34:W$47&lt;&gt;""),$N34:$N$47,_xlpm.Fundo,,1),
_xlpm.Cy,_xlfn.XLOOKUP(TRUE,(W$4:W32&lt;&gt;""),W$4:W32,_xlpm.Fundo,,-1),
_xlpm.Dy,_xlfn.XLOOKUP(TRUE,(W34:W$47&lt;&gt;""),W34:W$47,_xlpm.Fundo,,1),
_xlpm.Xy,$N33, _xlpm.Yy,PRODUCT(SUM(_xlpm.Dy,-_xlpm.Cy),1/SUM(_xlpm.By,-_xlpm.Ay))*SUM(_xlpm.Xy,-_xlpm.Ay)+_xlpm.Cy,
_xlfn.IFS(IFERROR(ISODD(_xlpm.Borda),FALSE),_xlpm.Yy,
       IFERROR(ISEVEN(_xlpm.Borda),     FALSE),_xlpm.Yx,
      TRUE,"")))</f>
        <v>-9</v>
      </c>
      <c r="X81" s="120" cm="1">
        <f t="array" ref="X81">IF(X33&lt;&gt;"",X33,
_xlfn.LET(_xlpm.Borda,
_xlfn.IFS(
AND(COUNT(_xlfn._xlws.FILTER($F$3:$F$15,$F$3:$F$15=X$51))&gt;=2,
    _xlfn.MAXIFS($G$3:$G$15,$F$3:$F$15,X$51)&gt;=$N81, _xlfn.MINIFS($G$3:$G$15,$F$3:$F$15,X$51)&lt;=$N81),1,
AND(COUNT(_xlfn._xlws.FILTER($G$3:$G$15,$G$3:$G$15=$N81))&gt;=2,
    _xlfn.MAXIFS($F$3:$F$15,$G$3:$G$15,$N81)&gt;=X$51, _xlfn.MINIFS($F$3:$F$15,$G$3:$G$15,$N81)&lt;=X$51),2,
OR(COUNT(_xlfn._xlws.FILTER($F$16:$F$23,($F$16:$F$23=X$51)*($G$16:$G$23=$N81)))=1,
        ISODD(COUNT(_xlfn._xlws.SORT(_xlfn._xlws.FILTER($G$16:$G$23,($F$16:$F$23=X$51)*($G$16:$G$23&lt;=$N81)))))),3,
OR(COUNT(_xlfn._xlws.FILTER($F$16:$F$23,($F$16:$F$23=X$51)*($G$16:$G$23=$N81)))=1,
        ISODD(COUNT(_xlfn._xlws.SORT(_xlfn._xlws.FILTER($F$16:$F$23,($G$16:$G$23=$N81)*($F$16:$F$23&lt;=X$51)))))),4),
_xlpm.Fundo,$L$8,
_xlpm.Ax,_xlfn.XLOOKUP(TRUE,($O33:W33&lt;&gt;""),$O$3:W$3,_xlpm.Fundo,,-1),
_xlpm.Bx,_xlfn.XLOOKUP(TRUE,(Y33:$AZ33&lt;&gt;""),Y$3:$AZ$3,_xlpm.Fundo,,1),
_xlpm.Cx,_xlfn.XLOOKUP(TRUE,($O33:W33&lt;&gt;""),$O33:W33,_xlpm.Fundo,,-1),
_xlpm.Dx,_xlfn.XLOOKUP(TRUE,(Y33:$AZ33&lt;&gt;""),Y33:$AZ33,_xlpm.Fundo,,1),
_xlpm.Xx,X$3, _xlpm.Yx,PRODUCT(SUM(_xlpm.Dx,-_xlpm.Cx),1/SUM(_xlpm.Bx,-_xlpm.Ax))*SUM(_xlpm.Xx,-_xlpm.Ax)+_xlpm.Cx,
_xlpm.Ay,_xlfn.XLOOKUP(TRUE,(X$4:X32&lt;&gt;""),$N$4:$N32,_xlpm.Fundo,,-1),
_xlpm.By,_xlfn.XLOOKUP(TRUE,(X34:X$47&lt;&gt;""),$N34:$N$47,_xlpm.Fundo,,1),
_xlpm.Cy,_xlfn.XLOOKUP(TRUE,(X$4:X32&lt;&gt;""),X$4:X32,_xlpm.Fundo,,-1),
_xlpm.Dy,_xlfn.XLOOKUP(TRUE,(X34:X$47&lt;&gt;""),X34:X$47,_xlpm.Fundo,,1),
_xlpm.Xy,$N33, _xlpm.Yy,PRODUCT(SUM(_xlpm.Dy,-_xlpm.Cy),1/SUM(_xlpm.By,-_xlpm.Ay))*SUM(_xlpm.Xy,-_xlpm.Ay)+_xlpm.Cy,
_xlfn.IFS(IFERROR(ISODD(_xlpm.Borda),FALSE),_xlpm.Yy,
       IFERROR(ISEVEN(_xlpm.Borda),     FALSE),_xlpm.Yx,
      TRUE,"")))</f>
        <v>-9</v>
      </c>
      <c r="Y81" s="120" t="str" cm="1">
        <f t="array" ref="Y81">IF(Y33&lt;&gt;"",Y33,
_xlfn.LET(_xlpm.Borda,
_xlfn.IFS(
AND(COUNT(_xlfn._xlws.FILTER($F$3:$F$15,$F$3:$F$15=Y$51))&gt;=2,
    _xlfn.MAXIFS($G$3:$G$15,$F$3:$F$15,Y$51)&gt;=$N81, _xlfn.MINIFS($G$3:$G$15,$F$3:$F$15,Y$51)&lt;=$N81),1,
AND(COUNT(_xlfn._xlws.FILTER($G$3:$G$15,$G$3:$G$15=$N81))&gt;=2,
    _xlfn.MAXIFS($F$3:$F$15,$G$3:$G$15,$N81)&gt;=Y$51, _xlfn.MINIFS($F$3:$F$15,$G$3:$G$15,$N81)&lt;=Y$51),2,
OR(COUNT(_xlfn._xlws.FILTER($F$16:$F$23,($F$16:$F$23=Y$51)*($G$16:$G$23=$N81)))=1,
        ISODD(COUNT(_xlfn._xlws.SORT(_xlfn._xlws.FILTER($G$16:$G$23,($F$16:$F$23=Y$51)*($G$16:$G$23&lt;=$N81)))))),3,
OR(COUNT(_xlfn._xlws.FILTER($F$16:$F$23,($F$16:$F$23=Y$51)*($G$16:$G$23=$N81)))=1,
        ISODD(COUNT(_xlfn._xlws.SORT(_xlfn._xlws.FILTER($F$16:$F$23,($G$16:$G$23=$N81)*($F$16:$F$23&lt;=Y$51)))))),4),
_xlpm.Fundo,$L$8,
_xlpm.Ax,_xlfn.XLOOKUP(TRUE,($O33:X33&lt;&gt;""),$O$3:X$3,_xlpm.Fundo,,-1),
_xlpm.Bx,_xlfn.XLOOKUP(TRUE,(Z33:$AZ33&lt;&gt;""),Z$3:$AZ$3,_xlpm.Fundo,,1),
_xlpm.Cx,_xlfn.XLOOKUP(TRUE,($O33:X33&lt;&gt;""),$O33:X33,_xlpm.Fundo,,-1),
_xlpm.Dx,_xlfn.XLOOKUP(TRUE,(Z33:$AZ33&lt;&gt;""),Z33:$AZ33,_xlpm.Fundo,,1),
_xlpm.Xx,Y$3, _xlpm.Yx,PRODUCT(SUM(_xlpm.Dx,-_xlpm.Cx),1/SUM(_xlpm.Bx,-_xlpm.Ax))*SUM(_xlpm.Xx,-_xlpm.Ax)+_xlpm.Cx,
_xlpm.Ay,_xlfn.XLOOKUP(TRUE,(Y$4:Y32&lt;&gt;""),$N$4:$N32,_xlpm.Fundo,,-1),
_xlpm.By,_xlfn.XLOOKUP(TRUE,(Y34:Y$47&lt;&gt;""),$N34:$N$47,_xlpm.Fundo,,1),
_xlpm.Cy,_xlfn.XLOOKUP(TRUE,(Y$4:Y32&lt;&gt;""),Y$4:Y32,_xlpm.Fundo,,-1),
_xlpm.Dy,_xlfn.XLOOKUP(TRUE,(Y34:Y$47&lt;&gt;""),Y34:Y$47,_xlpm.Fundo,,1),
_xlpm.Xy,$N33, _xlpm.Yy,PRODUCT(SUM(_xlpm.Dy,-_xlpm.Cy),1/SUM(_xlpm.By,-_xlpm.Ay))*SUM(_xlpm.Xy,-_xlpm.Ay)+_xlpm.Cy,
_xlfn.IFS(IFERROR(ISODD(_xlpm.Borda),FALSE),_xlpm.Yy,
       IFERROR(ISEVEN(_xlpm.Borda),     FALSE),_xlpm.Yx,
      TRUE,"")))</f>
        <v/>
      </c>
      <c r="Z81" s="120" t="str" cm="1">
        <f t="array" ref="Z81">IF(Z33&lt;&gt;"",Z33,
_xlfn.LET(_xlpm.Borda,
_xlfn.IFS(
AND(COUNT(_xlfn._xlws.FILTER($F$3:$F$15,$F$3:$F$15=Z$51))&gt;=2,
    _xlfn.MAXIFS($G$3:$G$15,$F$3:$F$15,Z$51)&gt;=$N81, _xlfn.MINIFS($G$3:$G$15,$F$3:$F$15,Z$51)&lt;=$N81),1,
AND(COUNT(_xlfn._xlws.FILTER($G$3:$G$15,$G$3:$G$15=$N81))&gt;=2,
    _xlfn.MAXIFS($F$3:$F$15,$G$3:$G$15,$N81)&gt;=Z$51, _xlfn.MINIFS($F$3:$F$15,$G$3:$G$15,$N81)&lt;=Z$51),2,
OR(COUNT(_xlfn._xlws.FILTER($F$16:$F$23,($F$16:$F$23=Z$51)*($G$16:$G$23=$N81)))=1,
        ISODD(COUNT(_xlfn._xlws.SORT(_xlfn._xlws.FILTER($G$16:$G$23,($F$16:$F$23=Z$51)*($G$16:$G$23&lt;=$N81)))))),3,
OR(COUNT(_xlfn._xlws.FILTER($F$16:$F$23,($F$16:$F$23=Z$51)*($G$16:$G$23=$N81)))=1,
        ISODD(COUNT(_xlfn._xlws.SORT(_xlfn._xlws.FILTER($F$16:$F$23,($G$16:$G$23=$N81)*($F$16:$F$23&lt;=Z$51)))))),4),
_xlpm.Fundo,$L$8,
_xlpm.Ax,_xlfn.XLOOKUP(TRUE,($O33:Y33&lt;&gt;""),$O$3:Y$3,_xlpm.Fundo,,-1),
_xlpm.Bx,_xlfn.XLOOKUP(TRUE,(AA33:$AZ33&lt;&gt;""),AA$3:$AZ$3,_xlpm.Fundo,,1),
_xlpm.Cx,_xlfn.XLOOKUP(TRUE,($O33:Y33&lt;&gt;""),$O33:Y33,_xlpm.Fundo,,-1),
_xlpm.Dx,_xlfn.XLOOKUP(TRUE,(AA33:$AZ33&lt;&gt;""),AA33:$AZ33,_xlpm.Fundo,,1),
_xlpm.Xx,Z$3, _xlpm.Yx,PRODUCT(SUM(_xlpm.Dx,-_xlpm.Cx),1/SUM(_xlpm.Bx,-_xlpm.Ax))*SUM(_xlpm.Xx,-_xlpm.Ax)+_xlpm.Cx,
_xlpm.Ay,_xlfn.XLOOKUP(TRUE,(Z$4:Z32&lt;&gt;""),$N$4:$N32,_xlpm.Fundo,,-1),
_xlpm.By,_xlfn.XLOOKUP(TRUE,(Z34:Z$47&lt;&gt;""),$N34:$N$47,_xlpm.Fundo,,1),
_xlpm.Cy,_xlfn.XLOOKUP(TRUE,(Z$4:Z32&lt;&gt;""),Z$4:Z32,_xlpm.Fundo,,-1),
_xlpm.Dy,_xlfn.XLOOKUP(TRUE,(Z34:Z$47&lt;&gt;""),Z34:Z$47,_xlpm.Fundo,,1),
_xlpm.Xy,$N33, _xlpm.Yy,PRODUCT(SUM(_xlpm.Dy,-_xlpm.Cy),1/SUM(_xlpm.By,-_xlpm.Ay))*SUM(_xlpm.Xy,-_xlpm.Ay)+_xlpm.Cy,
_xlfn.IFS(IFERROR(ISODD(_xlpm.Borda),FALSE),_xlpm.Yy,
       IFERROR(ISEVEN(_xlpm.Borda),     FALSE),_xlpm.Yx,
      TRUE,"")))</f>
        <v/>
      </c>
      <c r="AA81" s="120" cm="1">
        <f t="array" ref="AA81">IF(AA33&lt;&gt;"",AA33,
_xlfn.LET(_xlpm.Borda,
_xlfn.IFS(
AND(COUNT(_xlfn._xlws.FILTER($F$3:$F$15,$F$3:$F$15=AA$51))&gt;=2,
    _xlfn.MAXIFS($G$3:$G$15,$F$3:$F$15,AA$51)&gt;=$N81, _xlfn.MINIFS($G$3:$G$15,$F$3:$F$15,AA$51)&lt;=$N81),1,
AND(COUNT(_xlfn._xlws.FILTER($G$3:$G$15,$G$3:$G$15=$N81))&gt;=2,
    _xlfn.MAXIFS($F$3:$F$15,$G$3:$G$15,$N81)&gt;=AA$51, _xlfn.MINIFS($F$3:$F$15,$G$3:$G$15,$N81)&lt;=AA$51),2,
OR(COUNT(_xlfn._xlws.FILTER($F$16:$F$23,($F$16:$F$23=AA$51)*($G$16:$G$23=$N81)))=1,
        ISODD(COUNT(_xlfn._xlws.SORT(_xlfn._xlws.FILTER($G$16:$G$23,($F$16:$F$23=AA$51)*($G$16:$G$23&lt;=$N81)))))),3,
OR(COUNT(_xlfn._xlws.FILTER($F$16:$F$23,($F$16:$F$23=AA$51)*($G$16:$G$23=$N81)))=1,
        ISODD(COUNT(_xlfn._xlws.SORT(_xlfn._xlws.FILTER($F$16:$F$23,($G$16:$G$23=$N81)*($F$16:$F$23&lt;=AA$51)))))),4),
_xlpm.Fundo,$L$8,
_xlpm.Ax,_xlfn.XLOOKUP(TRUE,($O33:Z33&lt;&gt;""),$O$3:Z$3,_xlpm.Fundo,,-1),
_xlpm.Bx,_xlfn.XLOOKUP(TRUE,(AB33:$AZ33&lt;&gt;""),AB$3:$AZ$3,_xlpm.Fundo,,1),
_xlpm.Cx,_xlfn.XLOOKUP(TRUE,($O33:Z33&lt;&gt;""),$O33:Z33,_xlpm.Fundo,,-1),
_xlpm.Dx,_xlfn.XLOOKUP(TRUE,(AB33:$AZ33&lt;&gt;""),AB33:$AZ33,_xlpm.Fundo,,1),
_xlpm.Xx,AA$3, _xlpm.Yx,PRODUCT(SUM(_xlpm.Dx,-_xlpm.Cx),1/SUM(_xlpm.Bx,-_xlpm.Ax))*SUM(_xlpm.Xx,-_xlpm.Ax)+_xlpm.Cx,
_xlpm.Ay,_xlfn.XLOOKUP(TRUE,(AA$4:AA32&lt;&gt;""),$N$4:$N32,_xlpm.Fundo,,-1),
_xlpm.By,_xlfn.XLOOKUP(TRUE,(AA34:AA$47&lt;&gt;""),$N34:$N$47,_xlpm.Fundo,,1),
_xlpm.Cy,_xlfn.XLOOKUP(TRUE,(AA$4:AA32&lt;&gt;""),AA$4:AA32,_xlpm.Fundo,,-1),
_xlpm.Dy,_xlfn.XLOOKUP(TRUE,(AA34:AA$47&lt;&gt;""),AA34:AA$47,_xlpm.Fundo,,1),
_xlpm.Xy,$N33, _xlpm.Yy,PRODUCT(SUM(_xlpm.Dy,-_xlpm.Cy),1/SUM(_xlpm.By,-_xlpm.Ay))*SUM(_xlpm.Xy,-_xlpm.Ay)+_xlpm.Cy,
_xlfn.IFS(IFERROR(ISODD(_xlpm.Borda),FALSE),_xlpm.Yy,
       IFERROR(ISEVEN(_xlpm.Borda),     FALSE),_xlpm.Yx,
      TRUE,"")))</f>
        <v>-9</v>
      </c>
      <c r="AB81" s="120" t="str" cm="1">
        <f t="array" ref="AB81">IF(AB33&lt;&gt;"",AB33,
_xlfn.LET(_xlpm.Borda,
_xlfn.IFS(
AND(COUNT(_xlfn._xlws.FILTER($F$3:$F$15,$F$3:$F$15=AB$51))&gt;=2,
    _xlfn.MAXIFS($G$3:$G$15,$F$3:$F$15,AB$51)&gt;=$N81, _xlfn.MINIFS($G$3:$G$15,$F$3:$F$15,AB$51)&lt;=$N81),1,
AND(COUNT(_xlfn._xlws.FILTER($G$3:$G$15,$G$3:$G$15=$N81))&gt;=2,
    _xlfn.MAXIFS($F$3:$F$15,$G$3:$G$15,$N81)&gt;=AB$51, _xlfn.MINIFS($F$3:$F$15,$G$3:$G$15,$N81)&lt;=AB$51),2,
OR(COUNT(_xlfn._xlws.FILTER($F$16:$F$23,($F$16:$F$23=AB$51)*($G$16:$G$23=$N81)))=1,
        ISODD(COUNT(_xlfn._xlws.SORT(_xlfn._xlws.FILTER($G$16:$G$23,($F$16:$F$23=AB$51)*($G$16:$G$23&lt;=$N81)))))),3,
OR(COUNT(_xlfn._xlws.FILTER($F$16:$F$23,($F$16:$F$23=AB$51)*($G$16:$G$23=$N81)))=1,
        ISODD(COUNT(_xlfn._xlws.SORT(_xlfn._xlws.FILTER($F$16:$F$23,($G$16:$G$23=$N81)*($F$16:$F$23&lt;=AB$51)))))),4),
_xlpm.Fundo,$L$8,
_xlpm.Ax,_xlfn.XLOOKUP(TRUE,($O33:AA33&lt;&gt;""),$O$3:AA$3,_xlpm.Fundo,,-1),
_xlpm.Bx,_xlfn.XLOOKUP(TRUE,(AC33:$AZ33&lt;&gt;""),AC$3:$AZ$3,_xlpm.Fundo,,1),
_xlpm.Cx,_xlfn.XLOOKUP(TRUE,($O33:AA33&lt;&gt;""),$O33:AA33,_xlpm.Fundo,,-1),
_xlpm.Dx,_xlfn.XLOOKUP(TRUE,(AC33:$AZ33&lt;&gt;""),AC33:$AZ33,_xlpm.Fundo,,1),
_xlpm.Xx,AB$3, _xlpm.Yx,PRODUCT(SUM(_xlpm.Dx,-_xlpm.Cx),1/SUM(_xlpm.Bx,-_xlpm.Ax))*SUM(_xlpm.Xx,-_xlpm.Ax)+_xlpm.Cx,
_xlpm.Ay,_xlfn.XLOOKUP(TRUE,(AB$4:AB32&lt;&gt;""),$N$4:$N32,_xlpm.Fundo,,-1),
_xlpm.By,_xlfn.XLOOKUP(TRUE,(AB34:AB$47&lt;&gt;""),$N34:$N$47,_xlpm.Fundo,,1),
_xlpm.Cy,_xlfn.XLOOKUP(TRUE,(AB$4:AB32&lt;&gt;""),AB$4:AB32,_xlpm.Fundo,,-1),
_xlpm.Dy,_xlfn.XLOOKUP(TRUE,(AB34:AB$47&lt;&gt;""),AB34:AB$47,_xlpm.Fundo,,1),
_xlpm.Xy,$N33, _xlpm.Yy,PRODUCT(SUM(_xlpm.Dy,-_xlpm.Cy),1/SUM(_xlpm.By,-_xlpm.Ay))*SUM(_xlpm.Xy,-_xlpm.Ay)+_xlpm.Cy,
_xlfn.IFS(IFERROR(ISODD(_xlpm.Borda),FALSE),_xlpm.Yy,
       IFERROR(ISEVEN(_xlpm.Borda),     FALSE),_xlpm.Yx,
      TRUE,"")))</f>
        <v/>
      </c>
      <c r="AC81" s="120" cm="1">
        <f t="array" ref="AC81">IF(AC33&lt;&gt;"",AC33,
_xlfn.LET(_xlpm.Borda,
_xlfn.IFS(
AND(COUNT(_xlfn._xlws.FILTER($F$3:$F$15,$F$3:$F$15=AC$51))&gt;=2,
    _xlfn.MAXIFS($G$3:$G$15,$F$3:$F$15,AC$51)&gt;=$N81, _xlfn.MINIFS($G$3:$G$15,$F$3:$F$15,AC$51)&lt;=$N81),1,
AND(COUNT(_xlfn._xlws.FILTER($G$3:$G$15,$G$3:$G$15=$N81))&gt;=2,
    _xlfn.MAXIFS($F$3:$F$15,$G$3:$G$15,$N81)&gt;=AC$51, _xlfn.MINIFS($F$3:$F$15,$G$3:$G$15,$N81)&lt;=AC$51),2,
OR(COUNT(_xlfn._xlws.FILTER($F$16:$F$23,($F$16:$F$23=AC$51)*($G$16:$G$23=$N81)))=1,
        ISODD(COUNT(_xlfn._xlws.SORT(_xlfn._xlws.FILTER($G$16:$G$23,($F$16:$F$23=AC$51)*($G$16:$G$23&lt;=$N81)))))),3,
OR(COUNT(_xlfn._xlws.FILTER($F$16:$F$23,($F$16:$F$23=AC$51)*($G$16:$G$23=$N81)))=1,
        ISODD(COUNT(_xlfn._xlws.SORT(_xlfn._xlws.FILTER($F$16:$F$23,($G$16:$G$23=$N81)*($F$16:$F$23&lt;=AC$51)))))),4),
_xlpm.Fundo,$L$8,
_xlpm.Ax,_xlfn.XLOOKUP(TRUE,($O33:AB33&lt;&gt;""),$O$3:AB$3,_xlpm.Fundo,,-1),
_xlpm.Bx,_xlfn.XLOOKUP(TRUE,(AD33:$AZ33&lt;&gt;""),AD$3:$AZ$3,_xlpm.Fundo,,1),
_xlpm.Cx,_xlfn.XLOOKUP(TRUE,($O33:AB33&lt;&gt;""),$O33:AB33,_xlpm.Fundo,,-1),
_xlpm.Dx,_xlfn.XLOOKUP(TRUE,(AD33:$AZ33&lt;&gt;""),AD33:$AZ33,_xlpm.Fundo,,1),
_xlpm.Xx,AC$3, _xlpm.Yx,PRODUCT(SUM(_xlpm.Dx,-_xlpm.Cx),1/SUM(_xlpm.Bx,-_xlpm.Ax))*SUM(_xlpm.Xx,-_xlpm.Ax)+_xlpm.Cx,
_xlpm.Ay,_xlfn.XLOOKUP(TRUE,(AC$4:AC32&lt;&gt;""),$N$4:$N32,_xlpm.Fundo,,-1),
_xlpm.By,_xlfn.XLOOKUP(TRUE,(AC34:AC$47&lt;&gt;""),$N34:$N$47,_xlpm.Fundo,,1),
_xlpm.Cy,_xlfn.XLOOKUP(TRUE,(AC$4:AC32&lt;&gt;""),AC$4:AC32,_xlpm.Fundo,,-1),
_xlpm.Dy,_xlfn.XLOOKUP(TRUE,(AC34:AC$47&lt;&gt;""),AC34:AC$47,_xlpm.Fundo,,1),
_xlpm.Xy,$N33, _xlpm.Yy,PRODUCT(SUM(_xlpm.Dy,-_xlpm.Cy),1/SUM(_xlpm.By,-_xlpm.Ay))*SUM(_xlpm.Xy,-_xlpm.Ay)+_xlpm.Cy,
_xlfn.IFS(IFERROR(ISODD(_xlpm.Borda),FALSE),_xlpm.Yy,
       IFERROR(ISEVEN(_xlpm.Borda),     FALSE),_xlpm.Yx,
      TRUE,"")))</f>
        <v>-9</v>
      </c>
      <c r="AD81" s="120" cm="1">
        <f t="array" ref="AD81">IF(AD33&lt;&gt;"",AD33,
_xlfn.LET(_xlpm.Borda,
_xlfn.IFS(
AND(COUNT(_xlfn._xlws.FILTER($F$3:$F$15,$F$3:$F$15=AD$51))&gt;=2,
    _xlfn.MAXIFS($G$3:$G$15,$F$3:$F$15,AD$51)&gt;=$N81, _xlfn.MINIFS($G$3:$G$15,$F$3:$F$15,AD$51)&lt;=$N81),1,
AND(COUNT(_xlfn._xlws.FILTER($G$3:$G$15,$G$3:$G$15=$N81))&gt;=2,
    _xlfn.MAXIFS($F$3:$F$15,$G$3:$G$15,$N81)&gt;=AD$51, _xlfn.MINIFS($F$3:$F$15,$G$3:$G$15,$N81)&lt;=AD$51),2,
OR(COUNT(_xlfn._xlws.FILTER($F$16:$F$23,($F$16:$F$23=AD$51)*($G$16:$G$23=$N81)))=1,
        ISODD(COUNT(_xlfn._xlws.SORT(_xlfn._xlws.FILTER($G$16:$G$23,($F$16:$F$23=AD$51)*($G$16:$G$23&lt;=$N81)))))),3,
OR(COUNT(_xlfn._xlws.FILTER($F$16:$F$23,($F$16:$F$23=AD$51)*($G$16:$G$23=$N81)))=1,
        ISODD(COUNT(_xlfn._xlws.SORT(_xlfn._xlws.FILTER($F$16:$F$23,($G$16:$G$23=$N81)*($F$16:$F$23&lt;=AD$51)))))),4),
_xlpm.Fundo,$L$8,
_xlpm.Ax,_xlfn.XLOOKUP(TRUE,($O33:AC33&lt;&gt;""),$O$3:AC$3,_xlpm.Fundo,,-1),
_xlpm.Bx,_xlfn.XLOOKUP(TRUE,(AE33:$AZ33&lt;&gt;""),AE$3:$AZ$3,_xlpm.Fundo,,1),
_xlpm.Cx,_xlfn.XLOOKUP(TRUE,($O33:AC33&lt;&gt;""),$O33:AC33,_xlpm.Fundo,,-1),
_xlpm.Dx,_xlfn.XLOOKUP(TRUE,(AE33:$AZ33&lt;&gt;""),AE33:$AZ33,_xlpm.Fundo,,1),
_xlpm.Xx,AD$3, _xlpm.Yx,PRODUCT(SUM(_xlpm.Dx,-_xlpm.Cx),1/SUM(_xlpm.Bx,-_xlpm.Ax))*SUM(_xlpm.Xx,-_xlpm.Ax)+_xlpm.Cx,
_xlpm.Ay,_xlfn.XLOOKUP(TRUE,(AD$4:AD32&lt;&gt;""),$N$4:$N32,_xlpm.Fundo,,-1),
_xlpm.By,_xlfn.XLOOKUP(TRUE,(AD34:AD$47&lt;&gt;""),$N34:$N$47,_xlpm.Fundo,,1),
_xlpm.Cy,_xlfn.XLOOKUP(TRUE,(AD$4:AD32&lt;&gt;""),AD$4:AD32,_xlpm.Fundo,,-1),
_xlpm.Dy,_xlfn.XLOOKUP(TRUE,(AD34:AD$47&lt;&gt;""),AD34:AD$47,_xlpm.Fundo,,1),
_xlpm.Xy,$N33, _xlpm.Yy,PRODUCT(SUM(_xlpm.Dy,-_xlpm.Cy),1/SUM(_xlpm.By,-_xlpm.Ay))*SUM(_xlpm.Xy,-_xlpm.Ay)+_xlpm.Cy,
_xlfn.IFS(IFERROR(ISODD(_xlpm.Borda),FALSE),_xlpm.Yy,
       IFERROR(ISEVEN(_xlpm.Borda),     FALSE),_xlpm.Yx,
      TRUE,"")))</f>
        <v>0</v>
      </c>
      <c r="AE81" s="120" t="str" cm="1">
        <f t="array" ref="AE81">IF(AE33&lt;&gt;"",AE33,
_xlfn.LET(_xlpm.Borda,
_xlfn.IFS(
AND(COUNT(_xlfn._xlws.FILTER($F$3:$F$15,$F$3:$F$15=AE$51))&gt;=2,
    _xlfn.MAXIFS($G$3:$G$15,$F$3:$F$15,AE$51)&gt;=$N81, _xlfn.MINIFS($G$3:$G$15,$F$3:$F$15,AE$51)&lt;=$N81),1,
AND(COUNT(_xlfn._xlws.FILTER($G$3:$G$15,$G$3:$G$15=$N81))&gt;=2,
    _xlfn.MAXIFS($F$3:$F$15,$G$3:$G$15,$N81)&gt;=AE$51, _xlfn.MINIFS($F$3:$F$15,$G$3:$G$15,$N81)&lt;=AE$51),2,
OR(COUNT(_xlfn._xlws.FILTER($F$16:$F$23,($F$16:$F$23=AE$51)*($G$16:$G$23=$N81)))=1,
        ISODD(COUNT(_xlfn._xlws.SORT(_xlfn._xlws.FILTER($G$16:$G$23,($F$16:$F$23=AE$51)*($G$16:$G$23&lt;=$N81)))))),3,
OR(COUNT(_xlfn._xlws.FILTER($F$16:$F$23,($F$16:$F$23=AE$51)*($G$16:$G$23=$N81)))=1,
        ISODD(COUNT(_xlfn._xlws.SORT(_xlfn._xlws.FILTER($F$16:$F$23,($G$16:$G$23=$N81)*($F$16:$F$23&lt;=AE$51)))))),4),
_xlpm.Fundo,$L$8,
_xlpm.Ax,_xlfn.XLOOKUP(TRUE,($O33:AD33&lt;&gt;""),$O$3:AD$3,_xlpm.Fundo,,-1),
_xlpm.Bx,_xlfn.XLOOKUP(TRUE,(AF33:$AZ33&lt;&gt;""),AF$3:$AZ$3,_xlpm.Fundo,,1),
_xlpm.Cx,_xlfn.XLOOKUP(TRUE,($O33:AD33&lt;&gt;""),$O33:AD33,_xlpm.Fundo,,-1),
_xlpm.Dx,_xlfn.XLOOKUP(TRUE,(AF33:$AZ33&lt;&gt;""),AF33:$AZ33,_xlpm.Fundo,,1),
_xlpm.Xx,AE$3, _xlpm.Yx,PRODUCT(SUM(_xlpm.Dx,-_xlpm.Cx),1/SUM(_xlpm.Bx,-_xlpm.Ax))*SUM(_xlpm.Xx,-_xlpm.Ax)+_xlpm.Cx,
_xlpm.Ay,_xlfn.XLOOKUP(TRUE,(AE$4:AE32&lt;&gt;""),$N$4:$N32,_xlpm.Fundo,,-1),
_xlpm.By,_xlfn.XLOOKUP(TRUE,(AE34:AE$47&lt;&gt;""),$N34:$N$47,_xlpm.Fundo,,1),
_xlpm.Cy,_xlfn.XLOOKUP(TRUE,(AE$4:AE32&lt;&gt;""),AE$4:AE32,_xlpm.Fundo,,-1),
_xlpm.Dy,_xlfn.XLOOKUP(TRUE,(AE34:AE$47&lt;&gt;""),AE34:AE$47,_xlpm.Fundo,,1),
_xlpm.Xy,$N33, _xlpm.Yy,PRODUCT(SUM(_xlpm.Dy,-_xlpm.Cy),1/SUM(_xlpm.By,-_xlpm.Ay))*SUM(_xlpm.Xy,-_xlpm.Ay)+_xlpm.Cy,
_xlfn.IFS(IFERROR(ISODD(_xlpm.Borda),FALSE),_xlpm.Yy,
       IFERROR(ISEVEN(_xlpm.Borda),     FALSE),_xlpm.Yx,
      TRUE,"")))</f>
        <v/>
      </c>
      <c r="AF81" s="120" t="str" cm="1">
        <f t="array" ref="AF81">IF(AF33&lt;&gt;"",AF33,
_xlfn.LET(_xlpm.Borda,
_xlfn.IFS(
AND(COUNT(_xlfn._xlws.FILTER($F$3:$F$15,$F$3:$F$15=AF$51))&gt;=2,
    _xlfn.MAXIFS($G$3:$G$15,$F$3:$F$15,AF$51)&gt;=$N81, _xlfn.MINIFS($G$3:$G$15,$F$3:$F$15,AF$51)&lt;=$N81),1,
AND(COUNT(_xlfn._xlws.FILTER($G$3:$G$15,$G$3:$G$15=$N81))&gt;=2,
    _xlfn.MAXIFS($F$3:$F$15,$G$3:$G$15,$N81)&gt;=AF$51, _xlfn.MINIFS($F$3:$F$15,$G$3:$G$15,$N81)&lt;=AF$51),2,
OR(COUNT(_xlfn._xlws.FILTER($F$16:$F$23,($F$16:$F$23=AF$51)*($G$16:$G$23=$N81)))=1,
        ISODD(COUNT(_xlfn._xlws.SORT(_xlfn._xlws.FILTER($G$16:$G$23,($F$16:$F$23=AF$51)*($G$16:$G$23&lt;=$N81)))))),3,
OR(COUNT(_xlfn._xlws.FILTER($F$16:$F$23,($F$16:$F$23=AF$51)*($G$16:$G$23=$N81)))=1,
        ISODD(COUNT(_xlfn._xlws.SORT(_xlfn._xlws.FILTER($F$16:$F$23,($G$16:$G$23=$N81)*($F$16:$F$23&lt;=AF$51)))))),4),
_xlpm.Fundo,$L$8,
_xlpm.Ax,_xlfn.XLOOKUP(TRUE,($O33:AE33&lt;&gt;""),$O$3:AE$3,_xlpm.Fundo,,-1),
_xlpm.Bx,_xlfn.XLOOKUP(TRUE,(AG33:$AZ33&lt;&gt;""),AG$3:$AZ$3,_xlpm.Fundo,,1),
_xlpm.Cx,_xlfn.XLOOKUP(TRUE,($O33:AE33&lt;&gt;""),$O33:AE33,_xlpm.Fundo,,-1),
_xlpm.Dx,_xlfn.XLOOKUP(TRUE,(AG33:$AZ33&lt;&gt;""),AG33:$AZ33,_xlpm.Fundo,,1),
_xlpm.Xx,AF$3, _xlpm.Yx,PRODUCT(SUM(_xlpm.Dx,-_xlpm.Cx),1/SUM(_xlpm.Bx,-_xlpm.Ax))*SUM(_xlpm.Xx,-_xlpm.Ax)+_xlpm.Cx,
_xlpm.Ay,_xlfn.XLOOKUP(TRUE,(AF$4:AF32&lt;&gt;""),$N$4:$N32,_xlpm.Fundo,,-1),
_xlpm.By,_xlfn.XLOOKUP(TRUE,(AF34:AF$47&lt;&gt;""),$N34:$N$47,_xlpm.Fundo,,1),
_xlpm.Cy,_xlfn.XLOOKUP(TRUE,(AF$4:AF32&lt;&gt;""),AF$4:AF32,_xlpm.Fundo,,-1),
_xlpm.Dy,_xlfn.XLOOKUP(TRUE,(AF34:AF$47&lt;&gt;""),AF34:AF$47,_xlpm.Fundo,,1),
_xlpm.Xy,$N33, _xlpm.Yy,PRODUCT(SUM(_xlpm.Dy,-_xlpm.Cy),1/SUM(_xlpm.By,-_xlpm.Ay))*SUM(_xlpm.Xy,-_xlpm.Ay)+_xlpm.Cy,
_xlfn.IFS(IFERROR(ISODD(_xlpm.Borda),FALSE),_xlpm.Yy,
       IFERROR(ISEVEN(_xlpm.Borda),     FALSE),_xlpm.Yx,
      TRUE,"")))</f>
        <v/>
      </c>
      <c r="AG81" s="120" t="str" cm="1">
        <f t="array" ref="AG81">IF(AG33&lt;&gt;"",AG33,
_xlfn.LET(_xlpm.Borda,
_xlfn.IFS(
AND(COUNT(_xlfn._xlws.FILTER($F$3:$F$15,$F$3:$F$15=AG$51))&gt;=2,
    _xlfn.MAXIFS($G$3:$G$15,$F$3:$F$15,AG$51)&gt;=$N81, _xlfn.MINIFS($G$3:$G$15,$F$3:$F$15,AG$51)&lt;=$N81),1,
AND(COUNT(_xlfn._xlws.FILTER($G$3:$G$15,$G$3:$G$15=$N81))&gt;=2,
    _xlfn.MAXIFS($F$3:$F$15,$G$3:$G$15,$N81)&gt;=AG$51, _xlfn.MINIFS($F$3:$F$15,$G$3:$G$15,$N81)&lt;=AG$51),2,
OR(COUNT(_xlfn._xlws.FILTER($F$16:$F$23,($F$16:$F$23=AG$51)*($G$16:$G$23=$N81)))=1,
        ISODD(COUNT(_xlfn._xlws.SORT(_xlfn._xlws.FILTER($G$16:$G$23,($F$16:$F$23=AG$51)*($G$16:$G$23&lt;=$N81)))))),3,
OR(COUNT(_xlfn._xlws.FILTER($F$16:$F$23,($F$16:$F$23=AG$51)*($G$16:$G$23=$N81)))=1,
        ISODD(COUNT(_xlfn._xlws.SORT(_xlfn._xlws.FILTER($F$16:$F$23,($G$16:$G$23=$N81)*($F$16:$F$23&lt;=AG$51)))))),4),
_xlpm.Fundo,$L$8,
_xlpm.Ax,_xlfn.XLOOKUP(TRUE,($O33:AF33&lt;&gt;""),$O$3:AF$3,_xlpm.Fundo,,-1),
_xlpm.Bx,_xlfn.XLOOKUP(TRUE,(AH33:$AZ33&lt;&gt;""),AH$3:$AZ$3,_xlpm.Fundo,,1),
_xlpm.Cx,_xlfn.XLOOKUP(TRUE,($O33:AF33&lt;&gt;""),$O33:AF33,_xlpm.Fundo,,-1),
_xlpm.Dx,_xlfn.XLOOKUP(TRUE,(AH33:$AZ33&lt;&gt;""),AH33:$AZ33,_xlpm.Fundo,,1),
_xlpm.Xx,AG$3, _xlpm.Yx,PRODUCT(SUM(_xlpm.Dx,-_xlpm.Cx),1/SUM(_xlpm.Bx,-_xlpm.Ax))*SUM(_xlpm.Xx,-_xlpm.Ax)+_xlpm.Cx,
_xlpm.Ay,_xlfn.XLOOKUP(TRUE,(AG$4:AG32&lt;&gt;""),$N$4:$N32,_xlpm.Fundo,,-1),
_xlpm.By,_xlfn.XLOOKUP(TRUE,(AG34:AG$47&lt;&gt;""),$N34:$N$47,_xlpm.Fundo,,1),
_xlpm.Cy,_xlfn.XLOOKUP(TRUE,(AG$4:AG32&lt;&gt;""),AG$4:AG32,_xlpm.Fundo,,-1),
_xlpm.Dy,_xlfn.XLOOKUP(TRUE,(AG34:AG$47&lt;&gt;""),AG34:AG$47,_xlpm.Fundo,,1),
_xlpm.Xy,$N33, _xlpm.Yy,PRODUCT(SUM(_xlpm.Dy,-_xlpm.Cy),1/SUM(_xlpm.By,-_xlpm.Ay))*SUM(_xlpm.Xy,-_xlpm.Ay)+_xlpm.Cy,
_xlfn.IFS(IFERROR(ISODD(_xlpm.Borda),FALSE),_xlpm.Yy,
       IFERROR(ISEVEN(_xlpm.Borda),     FALSE),_xlpm.Yx,
      TRUE,"")))</f>
        <v/>
      </c>
      <c r="AH81" s="120" t="str" cm="1">
        <f t="array" ref="AH81">IF(AH33&lt;&gt;"",AH33,
_xlfn.LET(_xlpm.Borda,
_xlfn.IFS(
AND(COUNT(_xlfn._xlws.FILTER($F$3:$F$15,$F$3:$F$15=AH$51))&gt;=2,
    _xlfn.MAXIFS($G$3:$G$15,$F$3:$F$15,AH$51)&gt;=$N81, _xlfn.MINIFS($G$3:$G$15,$F$3:$F$15,AH$51)&lt;=$N81),1,
AND(COUNT(_xlfn._xlws.FILTER($G$3:$G$15,$G$3:$G$15=$N81))&gt;=2,
    _xlfn.MAXIFS($F$3:$F$15,$G$3:$G$15,$N81)&gt;=AH$51, _xlfn.MINIFS($F$3:$F$15,$G$3:$G$15,$N81)&lt;=AH$51),2,
OR(COUNT(_xlfn._xlws.FILTER($F$16:$F$23,($F$16:$F$23=AH$51)*($G$16:$G$23=$N81)))=1,
        ISODD(COUNT(_xlfn._xlws.SORT(_xlfn._xlws.FILTER($G$16:$G$23,($F$16:$F$23=AH$51)*($G$16:$G$23&lt;=$N81)))))),3,
OR(COUNT(_xlfn._xlws.FILTER($F$16:$F$23,($F$16:$F$23=AH$51)*($G$16:$G$23=$N81)))=1,
        ISODD(COUNT(_xlfn._xlws.SORT(_xlfn._xlws.FILTER($F$16:$F$23,($G$16:$G$23=$N81)*($F$16:$F$23&lt;=AH$51)))))),4),
_xlpm.Fundo,$L$8,
_xlpm.Ax,_xlfn.XLOOKUP(TRUE,($O33:AG33&lt;&gt;""),$O$3:AG$3,_xlpm.Fundo,,-1),
_xlpm.Bx,_xlfn.XLOOKUP(TRUE,(AI33:$AZ33&lt;&gt;""),AI$3:$AZ$3,_xlpm.Fundo,,1),
_xlpm.Cx,_xlfn.XLOOKUP(TRUE,($O33:AG33&lt;&gt;""),$O33:AG33,_xlpm.Fundo,,-1),
_xlpm.Dx,_xlfn.XLOOKUP(TRUE,(AI33:$AZ33&lt;&gt;""),AI33:$AZ33,_xlpm.Fundo,,1),
_xlpm.Xx,AH$3, _xlpm.Yx,PRODUCT(SUM(_xlpm.Dx,-_xlpm.Cx),1/SUM(_xlpm.Bx,-_xlpm.Ax))*SUM(_xlpm.Xx,-_xlpm.Ax)+_xlpm.Cx,
_xlpm.Ay,_xlfn.XLOOKUP(TRUE,(AH$4:AH32&lt;&gt;""),$N$4:$N32,_xlpm.Fundo,,-1),
_xlpm.By,_xlfn.XLOOKUP(TRUE,(AH34:AH$47&lt;&gt;""),$N34:$N$47,_xlpm.Fundo,,1),
_xlpm.Cy,_xlfn.XLOOKUP(TRUE,(AH$4:AH32&lt;&gt;""),AH$4:AH32,_xlpm.Fundo,,-1),
_xlpm.Dy,_xlfn.XLOOKUP(TRUE,(AH34:AH$47&lt;&gt;""),AH34:AH$47,_xlpm.Fundo,,1),
_xlpm.Xy,$N33, _xlpm.Yy,PRODUCT(SUM(_xlpm.Dy,-_xlpm.Cy),1/SUM(_xlpm.By,-_xlpm.Ay))*SUM(_xlpm.Xy,-_xlpm.Ay)+_xlpm.Cy,
_xlfn.IFS(IFERROR(ISODD(_xlpm.Borda),FALSE),_xlpm.Yy,
       IFERROR(ISEVEN(_xlpm.Borda),     FALSE),_xlpm.Yx,
      TRUE,"")))</f>
        <v/>
      </c>
      <c r="AI81" s="120" t="str" cm="1">
        <f t="array" ref="AI81">IF(AI33&lt;&gt;"",AI33,
_xlfn.LET(_xlpm.Borda,
_xlfn.IFS(
AND(COUNT(_xlfn._xlws.FILTER($F$3:$F$15,$F$3:$F$15=AI$51))&gt;=2,
    _xlfn.MAXIFS($G$3:$G$15,$F$3:$F$15,AI$51)&gt;=$N81, _xlfn.MINIFS($G$3:$G$15,$F$3:$F$15,AI$51)&lt;=$N81),1,
AND(COUNT(_xlfn._xlws.FILTER($G$3:$G$15,$G$3:$G$15=$N81))&gt;=2,
    _xlfn.MAXIFS($F$3:$F$15,$G$3:$G$15,$N81)&gt;=AI$51, _xlfn.MINIFS($F$3:$F$15,$G$3:$G$15,$N81)&lt;=AI$51),2,
OR(COUNT(_xlfn._xlws.FILTER($F$16:$F$23,($F$16:$F$23=AI$51)*($G$16:$G$23=$N81)))=1,
        ISODD(COUNT(_xlfn._xlws.SORT(_xlfn._xlws.FILTER($G$16:$G$23,($F$16:$F$23=AI$51)*($G$16:$G$23&lt;=$N81)))))),3,
OR(COUNT(_xlfn._xlws.FILTER($F$16:$F$23,($F$16:$F$23=AI$51)*($G$16:$G$23=$N81)))=1,
        ISODD(COUNT(_xlfn._xlws.SORT(_xlfn._xlws.FILTER($F$16:$F$23,($G$16:$G$23=$N81)*($F$16:$F$23&lt;=AI$51)))))),4),
_xlpm.Fundo,$L$8,
_xlpm.Ax,_xlfn.XLOOKUP(TRUE,($O33:AH33&lt;&gt;""),$O$3:AH$3,_xlpm.Fundo,,-1),
_xlpm.Bx,_xlfn.XLOOKUP(TRUE,(AJ33:$AZ33&lt;&gt;""),AJ$3:$AZ$3,_xlpm.Fundo,,1),
_xlpm.Cx,_xlfn.XLOOKUP(TRUE,($O33:AH33&lt;&gt;""),$O33:AH33,_xlpm.Fundo,,-1),
_xlpm.Dx,_xlfn.XLOOKUP(TRUE,(AJ33:$AZ33&lt;&gt;""),AJ33:$AZ33,_xlpm.Fundo,,1),
_xlpm.Xx,AI$3, _xlpm.Yx,PRODUCT(SUM(_xlpm.Dx,-_xlpm.Cx),1/SUM(_xlpm.Bx,-_xlpm.Ax))*SUM(_xlpm.Xx,-_xlpm.Ax)+_xlpm.Cx,
_xlpm.Ay,_xlfn.XLOOKUP(TRUE,(AI$4:AI32&lt;&gt;""),$N$4:$N32,_xlpm.Fundo,,-1),
_xlpm.By,_xlfn.XLOOKUP(TRUE,(AI34:AI$47&lt;&gt;""),$N34:$N$47,_xlpm.Fundo,,1),
_xlpm.Cy,_xlfn.XLOOKUP(TRUE,(AI$4:AI32&lt;&gt;""),AI$4:AI32,_xlpm.Fundo,,-1),
_xlpm.Dy,_xlfn.XLOOKUP(TRUE,(AI34:AI$47&lt;&gt;""),AI34:AI$47,_xlpm.Fundo,,1),
_xlpm.Xy,$N33, _xlpm.Yy,PRODUCT(SUM(_xlpm.Dy,-_xlpm.Cy),1/SUM(_xlpm.By,-_xlpm.Ay))*SUM(_xlpm.Xy,-_xlpm.Ay)+_xlpm.Cy,
_xlfn.IFS(IFERROR(ISODD(_xlpm.Borda),FALSE),_xlpm.Yy,
       IFERROR(ISEVEN(_xlpm.Borda),     FALSE),_xlpm.Yx,
      TRUE,"")))</f>
        <v/>
      </c>
      <c r="AJ81" s="120" t="str" cm="1">
        <f t="array" ref="AJ81">IF(AJ33&lt;&gt;"",AJ33,
_xlfn.LET(_xlpm.Borda,
_xlfn.IFS(
AND(COUNT(_xlfn._xlws.FILTER($F$3:$F$15,$F$3:$F$15=AJ$51))&gt;=2,
    _xlfn.MAXIFS($G$3:$G$15,$F$3:$F$15,AJ$51)&gt;=$N81, _xlfn.MINIFS($G$3:$G$15,$F$3:$F$15,AJ$51)&lt;=$N81),1,
AND(COUNT(_xlfn._xlws.FILTER($G$3:$G$15,$G$3:$G$15=$N81))&gt;=2,
    _xlfn.MAXIFS($F$3:$F$15,$G$3:$G$15,$N81)&gt;=AJ$51, _xlfn.MINIFS($F$3:$F$15,$G$3:$G$15,$N81)&lt;=AJ$51),2,
OR(COUNT(_xlfn._xlws.FILTER($F$16:$F$23,($F$16:$F$23=AJ$51)*($G$16:$G$23=$N81)))=1,
        ISODD(COUNT(_xlfn._xlws.SORT(_xlfn._xlws.FILTER($G$16:$G$23,($F$16:$F$23=AJ$51)*($G$16:$G$23&lt;=$N81)))))),3,
OR(COUNT(_xlfn._xlws.FILTER($F$16:$F$23,($F$16:$F$23=AJ$51)*($G$16:$G$23=$N81)))=1,
        ISODD(COUNT(_xlfn._xlws.SORT(_xlfn._xlws.FILTER($F$16:$F$23,($G$16:$G$23=$N81)*($F$16:$F$23&lt;=AJ$51)))))),4),
_xlpm.Fundo,$L$8,
_xlpm.Ax,_xlfn.XLOOKUP(TRUE,($O33:AI33&lt;&gt;""),$O$3:AI$3,_xlpm.Fundo,,-1),
_xlpm.Bx,_xlfn.XLOOKUP(TRUE,(AK33:$AZ33&lt;&gt;""),AK$3:$AZ$3,_xlpm.Fundo,,1),
_xlpm.Cx,_xlfn.XLOOKUP(TRUE,($O33:AI33&lt;&gt;""),$O33:AI33,_xlpm.Fundo,,-1),
_xlpm.Dx,_xlfn.XLOOKUP(TRUE,(AK33:$AZ33&lt;&gt;""),AK33:$AZ33,_xlpm.Fundo,,1),
_xlpm.Xx,AJ$3, _xlpm.Yx,PRODUCT(SUM(_xlpm.Dx,-_xlpm.Cx),1/SUM(_xlpm.Bx,-_xlpm.Ax))*SUM(_xlpm.Xx,-_xlpm.Ax)+_xlpm.Cx,
_xlpm.Ay,_xlfn.XLOOKUP(TRUE,(AJ$4:AJ32&lt;&gt;""),$N$4:$N32,_xlpm.Fundo,,-1),
_xlpm.By,_xlfn.XLOOKUP(TRUE,(AJ34:AJ$47&lt;&gt;""),$N34:$N$47,_xlpm.Fundo,,1),
_xlpm.Cy,_xlfn.XLOOKUP(TRUE,(AJ$4:AJ32&lt;&gt;""),AJ$4:AJ32,_xlpm.Fundo,,-1),
_xlpm.Dy,_xlfn.XLOOKUP(TRUE,(AJ34:AJ$47&lt;&gt;""),AJ34:AJ$47,_xlpm.Fundo,,1),
_xlpm.Xy,$N33, _xlpm.Yy,PRODUCT(SUM(_xlpm.Dy,-_xlpm.Cy),1/SUM(_xlpm.By,-_xlpm.Ay))*SUM(_xlpm.Xy,-_xlpm.Ay)+_xlpm.Cy,
_xlfn.IFS(IFERROR(ISODD(_xlpm.Borda),FALSE),_xlpm.Yy,
       IFERROR(ISEVEN(_xlpm.Borda),     FALSE),_xlpm.Yx,
      TRUE,"")))</f>
        <v/>
      </c>
      <c r="AK81" s="120" t="str" cm="1">
        <f t="array" ref="AK81">IF(AK33&lt;&gt;"",AK33,
_xlfn.LET(_xlpm.Borda,
_xlfn.IFS(
AND(COUNT(_xlfn._xlws.FILTER($F$3:$F$15,$F$3:$F$15=AK$51))&gt;=2,
    _xlfn.MAXIFS($G$3:$G$15,$F$3:$F$15,AK$51)&gt;=$N81, _xlfn.MINIFS($G$3:$G$15,$F$3:$F$15,AK$51)&lt;=$N81),1,
AND(COUNT(_xlfn._xlws.FILTER($G$3:$G$15,$G$3:$G$15=$N81))&gt;=2,
    _xlfn.MAXIFS($F$3:$F$15,$G$3:$G$15,$N81)&gt;=AK$51, _xlfn.MINIFS($F$3:$F$15,$G$3:$G$15,$N81)&lt;=AK$51),2,
OR(COUNT(_xlfn._xlws.FILTER($F$16:$F$23,($F$16:$F$23=AK$51)*($G$16:$G$23=$N81)))=1,
        ISODD(COUNT(_xlfn._xlws.SORT(_xlfn._xlws.FILTER($G$16:$G$23,($F$16:$F$23=AK$51)*($G$16:$G$23&lt;=$N81)))))),3,
OR(COUNT(_xlfn._xlws.FILTER($F$16:$F$23,($F$16:$F$23=AK$51)*($G$16:$G$23=$N81)))=1,
        ISODD(COUNT(_xlfn._xlws.SORT(_xlfn._xlws.FILTER($F$16:$F$23,($G$16:$G$23=$N81)*($F$16:$F$23&lt;=AK$51)))))),4),
_xlpm.Fundo,$L$8,
_xlpm.Ax,_xlfn.XLOOKUP(TRUE,($O33:AJ33&lt;&gt;""),$O$3:AJ$3,_xlpm.Fundo,,-1),
_xlpm.Bx,_xlfn.XLOOKUP(TRUE,(AL33:$AZ33&lt;&gt;""),AL$3:$AZ$3,_xlpm.Fundo,,1),
_xlpm.Cx,_xlfn.XLOOKUP(TRUE,($O33:AJ33&lt;&gt;""),$O33:AJ33,_xlpm.Fundo,,-1),
_xlpm.Dx,_xlfn.XLOOKUP(TRUE,(AL33:$AZ33&lt;&gt;""),AL33:$AZ33,_xlpm.Fundo,,1),
_xlpm.Xx,AK$3, _xlpm.Yx,PRODUCT(SUM(_xlpm.Dx,-_xlpm.Cx),1/SUM(_xlpm.Bx,-_xlpm.Ax))*SUM(_xlpm.Xx,-_xlpm.Ax)+_xlpm.Cx,
_xlpm.Ay,_xlfn.XLOOKUP(TRUE,(AK$4:AK32&lt;&gt;""),$N$4:$N32,_xlpm.Fundo,,-1),
_xlpm.By,_xlfn.XLOOKUP(TRUE,(AK34:AK$47&lt;&gt;""),$N34:$N$47,_xlpm.Fundo,,1),
_xlpm.Cy,_xlfn.XLOOKUP(TRUE,(AK$4:AK32&lt;&gt;""),AK$4:AK32,_xlpm.Fundo,,-1),
_xlpm.Dy,_xlfn.XLOOKUP(TRUE,(AK34:AK$47&lt;&gt;""),AK34:AK$47,_xlpm.Fundo,,1),
_xlpm.Xy,$N33, _xlpm.Yy,PRODUCT(SUM(_xlpm.Dy,-_xlpm.Cy),1/SUM(_xlpm.By,-_xlpm.Ay))*SUM(_xlpm.Xy,-_xlpm.Ay)+_xlpm.Cy,
_xlfn.IFS(IFERROR(ISODD(_xlpm.Borda),FALSE),_xlpm.Yy,
       IFERROR(ISEVEN(_xlpm.Borda),     FALSE),_xlpm.Yx,
      TRUE,"")))</f>
        <v/>
      </c>
      <c r="AL81" s="120" cm="1">
        <f t="array" ref="AL81">IF(AL33&lt;&gt;"",AL33,
_xlfn.LET(_xlpm.Borda,
_xlfn.IFS(
AND(COUNT(_xlfn._xlws.FILTER($F$3:$F$15,$F$3:$F$15=AL$51))&gt;=2,
    _xlfn.MAXIFS($G$3:$G$15,$F$3:$F$15,AL$51)&gt;=$N81, _xlfn.MINIFS($G$3:$G$15,$F$3:$F$15,AL$51)&lt;=$N81),1,
AND(COUNT(_xlfn._xlws.FILTER($G$3:$G$15,$G$3:$G$15=$N81))&gt;=2,
    _xlfn.MAXIFS($F$3:$F$15,$G$3:$G$15,$N81)&gt;=AL$51, _xlfn.MINIFS($F$3:$F$15,$G$3:$G$15,$N81)&lt;=AL$51),2,
OR(COUNT(_xlfn._xlws.FILTER($F$16:$F$23,($F$16:$F$23=AL$51)*($G$16:$G$23=$N81)))=1,
        ISODD(COUNT(_xlfn._xlws.SORT(_xlfn._xlws.FILTER($G$16:$G$23,($F$16:$F$23=AL$51)*($G$16:$G$23&lt;=$N81)))))),3,
OR(COUNT(_xlfn._xlws.FILTER($F$16:$F$23,($F$16:$F$23=AL$51)*($G$16:$G$23=$N81)))=1,
        ISODD(COUNT(_xlfn._xlws.SORT(_xlfn._xlws.FILTER($F$16:$F$23,($G$16:$G$23=$N81)*($F$16:$F$23&lt;=AL$51)))))),4),
_xlpm.Fundo,$L$8,
_xlpm.Ax,_xlfn.XLOOKUP(TRUE,($O33:AK33&lt;&gt;""),$O$3:AK$3,_xlpm.Fundo,,-1),
_xlpm.Bx,_xlfn.XLOOKUP(TRUE,(AM33:$AZ33&lt;&gt;""),AM$3:$AZ$3,_xlpm.Fundo,,1),
_xlpm.Cx,_xlfn.XLOOKUP(TRUE,($O33:AK33&lt;&gt;""),$O33:AK33,_xlpm.Fundo,,-1),
_xlpm.Dx,_xlfn.XLOOKUP(TRUE,(AM33:$AZ33&lt;&gt;""),AM33:$AZ33,_xlpm.Fundo,,1),
_xlpm.Xx,AL$3, _xlpm.Yx,PRODUCT(SUM(_xlpm.Dx,-_xlpm.Cx),1/SUM(_xlpm.Bx,-_xlpm.Ax))*SUM(_xlpm.Xx,-_xlpm.Ax)+_xlpm.Cx,
_xlpm.Ay,_xlfn.XLOOKUP(TRUE,(AL$4:AL32&lt;&gt;""),$N$4:$N32,_xlpm.Fundo,,-1),
_xlpm.By,_xlfn.XLOOKUP(TRUE,(AL34:AL$47&lt;&gt;""),$N34:$N$47,_xlpm.Fundo,,1),
_xlpm.Cy,_xlfn.XLOOKUP(TRUE,(AL$4:AL32&lt;&gt;""),AL$4:AL32,_xlpm.Fundo,,-1),
_xlpm.Dy,_xlfn.XLOOKUP(TRUE,(AL34:AL$47&lt;&gt;""),AL34:AL$47,_xlpm.Fundo,,1),
_xlpm.Xy,$N33, _xlpm.Yy,PRODUCT(SUM(_xlpm.Dy,-_xlpm.Cy),1/SUM(_xlpm.By,-_xlpm.Ay))*SUM(_xlpm.Xy,-_xlpm.Ay)+_xlpm.Cy,
_xlfn.IFS(IFERROR(ISODD(_xlpm.Borda),FALSE),_xlpm.Yy,
       IFERROR(ISEVEN(_xlpm.Borda),     FALSE),_xlpm.Yx,
      TRUE,"")))</f>
        <v>0</v>
      </c>
      <c r="AM81" s="120" cm="1">
        <f t="array" ref="AM81">IF(AM33&lt;&gt;"",AM33,
_xlfn.LET(_xlpm.Borda,
_xlfn.IFS(
AND(COUNT(_xlfn._xlws.FILTER($F$3:$F$15,$F$3:$F$15=AM$51))&gt;=2,
    _xlfn.MAXIFS($G$3:$G$15,$F$3:$F$15,AM$51)&gt;=$N81, _xlfn.MINIFS($G$3:$G$15,$F$3:$F$15,AM$51)&lt;=$N81),1,
AND(COUNT(_xlfn._xlws.FILTER($G$3:$G$15,$G$3:$G$15=$N81))&gt;=2,
    _xlfn.MAXIFS($F$3:$F$15,$G$3:$G$15,$N81)&gt;=AM$51, _xlfn.MINIFS($F$3:$F$15,$G$3:$G$15,$N81)&lt;=AM$51),2,
OR(COUNT(_xlfn._xlws.FILTER($F$16:$F$23,($F$16:$F$23=AM$51)*($G$16:$G$23=$N81)))=1,
        ISODD(COUNT(_xlfn._xlws.SORT(_xlfn._xlws.FILTER($G$16:$G$23,($F$16:$F$23=AM$51)*($G$16:$G$23&lt;=$N81)))))),3,
OR(COUNT(_xlfn._xlws.FILTER($F$16:$F$23,($F$16:$F$23=AM$51)*($G$16:$G$23=$N81)))=1,
        ISODD(COUNT(_xlfn._xlws.SORT(_xlfn._xlws.FILTER($F$16:$F$23,($G$16:$G$23=$N81)*($F$16:$F$23&lt;=AM$51)))))),4),
_xlpm.Fundo,$L$8,
_xlpm.Ax,_xlfn.XLOOKUP(TRUE,($O33:AL33&lt;&gt;""),$O$3:AL$3,_xlpm.Fundo,,-1),
_xlpm.Bx,_xlfn.XLOOKUP(TRUE,(AN33:$AZ33&lt;&gt;""),AN$3:$AZ$3,_xlpm.Fundo,,1),
_xlpm.Cx,_xlfn.XLOOKUP(TRUE,($O33:AL33&lt;&gt;""),$O33:AL33,_xlpm.Fundo,,-1),
_xlpm.Dx,_xlfn.XLOOKUP(TRUE,(AN33:$AZ33&lt;&gt;""),AN33:$AZ33,_xlpm.Fundo,,1),
_xlpm.Xx,AM$3, _xlpm.Yx,PRODUCT(SUM(_xlpm.Dx,-_xlpm.Cx),1/SUM(_xlpm.Bx,-_xlpm.Ax))*SUM(_xlpm.Xx,-_xlpm.Ax)+_xlpm.Cx,
_xlpm.Ay,_xlfn.XLOOKUP(TRUE,(AM$4:AM32&lt;&gt;""),$N$4:$N32,_xlpm.Fundo,,-1),
_xlpm.By,_xlfn.XLOOKUP(TRUE,(AM34:AM$47&lt;&gt;""),$N34:$N$47,_xlpm.Fundo,,1),
_xlpm.Cy,_xlfn.XLOOKUP(TRUE,(AM$4:AM32&lt;&gt;""),AM$4:AM32,_xlpm.Fundo,,-1),
_xlpm.Dy,_xlfn.XLOOKUP(TRUE,(AM34:AM$47&lt;&gt;""),AM34:AM$47,_xlpm.Fundo,,1),
_xlpm.Xy,$N33, _xlpm.Yy,PRODUCT(SUM(_xlpm.Dy,-_xlpm.Cy),1/SUM(_xlpm.By,-_xlpm.Ay))*SUM(_xlpm.Xy,-_xlpm.Ay)+_xlpm.Cy,
_xlfn.IFS(IFERROR(ISODD(_xlpm.Borda),FALSE),_xlpm.Yy,
       IFERROR(ISEVEN(_xlpm.Borda),     FALSE),_xlpm.Yx,
      TRUE,"")))</f>
        <v>-9</v>
      </c>
      <c r="AN81" s="120" t="str" cm="1">
        <f t="array" ref="AN81">IF(AN33&lt;&gt;"",AN33,
_xlfn.LET(_xlpm.Borda,
_xlfn.IFS(
AND(COUNT(_xlfn._xlws.FILTER($F$3:$F$15,$F$3:$F$15=AN$51))&gt;=2,
    _xlfn.MAXIFS($G$3:$G$15,$F$3:$F$15,AN$51)&gt;=$N81, _xlfn.MINIFS($G$3:$G$15,$F$3:$F$15,AN$51)&lt;=$N81),1,
AND(COUNT(_xlfn._xlws.FILTER($G$3:$G$15,$G$3:$G$15=$N81))&gt;=2,
    _xlfn.MAXIFS($F$3:$F$15,$G$3:$G$15,$N81)&gt;=AN$51, _xlfn.MINIFS($F$3:$F$15,$G$3:$G$15,$N81)&lt;=AN$51),2,
OR(COUNT(_xlfn._xlws.FILTER($F$16:$F$23,($F$16:$F$23=AN$51)*($G$16:$G$23=$N81)))=1,
        ISODD(COUNT(_xlfn._xlws.SORT(_xlfn._xlws.FILTER($G$16:$G$23,($F$16:$F$23=AN$51)*($G$16:$G$23&lt;=$N81)))))),3,
OR(COUNT(_xlfn._xlws.FILTER($F$16:$F$23,($F$16:$F$23=AN$51)*($G$16:$G$23=$N81)))=1,
        ISODD(COUNT(_xlfn._xlws.SORT(_xlfn._xlws.FILTER($F$16:$F$23,($G$16:$G$23=$N81)*($F$16:$F$23&lt;=AN$51)))))),4),
_xlpm.Fundo,$L$8,
_xlpm.Ax,_xlfn.XLOOKUP(TRUE,($O33:AM33&lt;&gt;""),$O$3:AM$3,_xlpm.Fundo,,-1),
_xlpm.Bx,_xlfn.XLOOKUP(TRUE,(AO33:$AZ33&lt;&gt;""),AO$3:$AZ$3,_xlpm.Fundo,,1),
_xlpm.Cx,_xlfn.XLOOKUP(TRUE,($O33:AM33&lt;&gt;""),$O33:AM33,_xlpm.Fundo,,-1),
_xlpm.Dx,_xlfn.XLOOKUP(TRUE,(AO33:$AZ33&lt;&gt;""),AO33:$AZ33,_xlpm.Fundo,,1),
_xlpm.Xx,AN$3, _xlpm.Yx,PRODUCT(SUM(_xlpm.Dx,-_xlpm.Cx),1/SUM(_xlpm.Bx,-_xlpm.Ax))*SUM(_xlpm.Xx,-_xlpm.Ax)+_xlpm.Cx,
_xlpm.Ay,_xlfn.XLOOKUP(TRUE,(AN$4:AN32&lt;&gt;""),$N$4:$N32,_xlpm.Fundo,,-1),
_xlpm.By,_xlfn.XLOOKUP(TRUE,(AN34:AN$47&lt;&gt;""),$N34:$N$47,_xlpm.Fundo,,1),
_xlpm.Cy,_xlfn.XLOOKUP(TRUE,(AN$4:AN32&lt;&gt;""),AN$4:AN32,_xlpm.Fundo,,-1),
_xlpm.Dy,_xlfn.XLOOKUP(TRUE,(AN34:AN$47&lt;&gt;""),AN34:AN$47,_xlpm.Fundo,,1),
_xlpm.Xy,$N33, _xlpm.Yy,PRODUCT(SUM(_xlpm.Dy,-_xlpm.Cy),1/SUM(_xlpm.By,-_xlpm.Ay))*SUM(_xlpm.Xy,-_xlpm.Ay)+_xlpm.Cy,
_xlfn.IFS(IFERROR(ISODD(_xlpm.Borda),FALSE),_xlpm.Yy,
       IFERROR(ISEVEN(_xlpm.Borda),     FALSE),_xlpm.Yx,
      TRUE,"")))</f>
        <v/>
      </c>
      <c r="AO81" s="120" t="str" cm="1">
        <f t="array" ref="AO81">IF(AO33&lt;&gt;"",AO33,
_xlfn.LET(_xlpm.Borda,
_xlfn.IFS(
AND(COUNT(_xlfn._xlws.FILTER($F$3:$F$15,$F$3:$F$15=AO$51))&gt;=2,
    _xlfn.MAXIFS($G$3:$G$15,$F$3:$F$15,AO$51)&gt;=$N81, _xlfn.MINIFS($G$3:$G$15,$F$3:$F$15,AO$51)&lt;=$N81),1,
AND(COUNT(_xlfn._xlws.FILTER($G$3:$G$15,$G$3:$G$15=$N81))&gt;=2,
    _xlfn.MAXIFS($F$3:$F$15,$G$3:$G$15,$N81)&gt;=AO$51, _xlfn.MINIFS($F$3:$F$15,$G$3:$G$15,$N81)&lt;=AO$51),2,
OR(COUNT(_xlfn._xlws.FILTER($F$16:$F$23,($F$16:$F$23=AO$51)*($G$16:$G$23=$N81)))=1,
        ISODD(COUNT(_xlfn._xlws.SORT(_xlfn._xlws.FILTER($G$16:$G$23,($F$16:$F$23=AO$51)*($G$16:$G$23&lt;=$N81)))))),3,
OR(COUNT(_xlfn._xlws.FILTER($F$16:$F$23,($F$16:$F$23=AO$51)*($G$16:$G$23=$N81)))=1,
        ISODD(COUNT(_xlfn._xlws.SORT(_xlfn._xlws.FILTER($F$16:$F$23,($G$16:$G$23=$N81)*($F$16:$F$23&lt;=AO$51)))))),4),
_xlpm.Fundo,$L$8,
_xlpm.Ax,_xlfn.XLOOKUP(TRUE,($O33:AN33&lt;&gt;""),$O$3:AN$3,_xlpm.Fundo,,-1),
_xlpm.Bx,_xlfn.XLOOKUP(TRUE,(AP33:$AZ33&lt;&gt;""),AP$3:$AZ$3,_xlpm.Fundo,,1),
_xlpm.Cx,_xlfn.XLOOKUP(TRUE,($O33:AN33&lt;&gt;""),$O33:AN33,_xlpm.Fundo,,-1),
_xlpm.Dx,_xlfn.XLOOKUP(TRUE,(AP33:$AZ33&lt;&gt;""),AP33:$AZ33,_xlpm.Fundo,,1),
_xlpm.Xx,AO$3, _xlpm.Yx,PRODUCT(SUM(_xlpm.Dx,-_xlpm.Cx),1/SUM(_xlpm.Bx,-_xlpm.Ax))*SUM(_xlpm.Xx,-_xlpm.Ax)+_xlpm.Cx,
_xlpm.Ay,_xlfn.XLOOKUP(TRUE,(AO$4:AO32&lt;&gt;""),$N$4:$N32,_xlpm.Fundo,,-1),
_xlpm.By,_xlfn.XLOOKUP(TRUE,(AO34:AO$47&lt;&gt;""),$N34:$N$47,_xlpm.Fundo,,1),
_xlpm.Cy,_xlfn.XLOOKUP(TRUE,(AO$4:AO32&lt;&gt;""),AO$4:AO32,_xlpm.Fundo,,-1),
_xlpm.Dy,_xlfn.XLOOKUP(TRUE,(AO34:AO$47&lt;&gt;""),AO34:AO$47,_xlpm.Fundo,,1),
_xlpm.Xy,$N33, _xlpm.Yy,PRODUCT(SUM(_xlpm.Dy,-_xlpm.Cy),1/SUM(_xlpm.By,-_xlpm.Ay))*SUM(_xlpm.Xy,-_xlpm.Ay)+_xlpm.Cy,
_xlfn.IFS(IFERROR(ISODD(_xlpm.Borda),FALSE),_xlpm.Yy,
       IFERROR(ISEVEN(_xlpm.Borda),     FALSE),_xlpm.Yx,
      TRUE,"")))</f>
        <v/>
      </c>
      <c r="AP81" s="120" t="str" cm="1">
        <f t="array" ref="AP81">IF(AP33&lt;&gt;"",AP33,
_xlfn.LET(_xlpm.Borda,
_xlfn.IFS(
AND(COUNT(_xlfn._xlws.FILTER($F$3:$F$15,$F$3:$F$15=AP$51))&gt;=2,
    _xlfn.MAXIFS($G$3:$G$15,$F$3:$F$15,AP$51)&gt;=$N81, _xlfn.MINIFS($G$3:$G$15,$F$3:$F$15,AP$51)&lt;=$N81),1,
AND(COUNT(_xlfn._xlws.FILTER($G$3:$G$15,$G$3:$G$15=$N81))&gt;=2,
    _xlfn.MAXIFS($F$3:$F$15,$G$3:$G$15,$N81)&gt;=AP$51, _xlfn.MINIFS($F$3:$F$15,$G$3:$G$15,$N81)&lt;=AP$51),2,
OR(COUNT(_xlfn._xlws.FILTER($F$16:$F$23,($F$16:$F$23=AP$51)*($G$16:$G$23=$N81)))=1,
        ISODD(COUNT(_xlfn._xlws.SORT(_xlfn._xlws.FILTER($G$16:$G$23,($F$16:$F$23=AP$51)*($G$16:$G$23&lt;=$N81)))))),3,
OR(COUNT(_xlfn._xlws.FILTER($F$16:$F$23,($F$16:$F$23=AP$51)*($G$16:$G$23=$N81)))=1,
        ISODD(COUNT(_xlfn._xlws.SORT(_xlfn._xlws.FILTER($F$16:$F$23,($G$16:$G$23=$N81)*($F$16:$F$23&lt;=AP$51)))))),4),
_xlpm.Fundo,$L$8,
_xlpm.Ax,_xlfn.XLOOKUP(TRUE,($O33:AO33&lt;&gt;""),$O$3:AO$3,_xlpm.Fundo,,-1),
_xlpm.Bx,_xlfn.XLOOKUP(TRUE,(AQ33:$AZ33&lt;&gt;""),AQ$3:$AZ$3,_xlpm.Fundo,,1),
_xlpm.Cx,_xlfn.XLOOKUP(TRUE,($O33:AO33&lt;&gt;""),$O33:AO33,_xlpm.Fundo,,-1),
_xlpm.Dx,_xlfn.XLOOKUP(TRUE,(AQ33:$AZ33&lt;&gt;""),AQ33:$AZ33,_xlpm.Fundo,,1),
_xlpm.Xx,AP$3, _xlpm.Yx,PRODUCT(SUM(_xlpm.Dx,-_xlpm.Cx),1/SUM(_xlpm.Bx,-_xlpm.Ax))*SUM(_xlpm.Xx,-_xlpm.Ax)+_xlpm.Cx,
_xlpm.Ay,_xlfn.XLOOKUP(TRUE,(AP$4:AP32&lt;&gt;""),$N$4:$N32,_xlpm.Fundo,,-1),
_xlpm.By,_xlfn.XLOOKUP(TRUE,(AP34:AP$47&lt;&gt;""),$N34:$N$47,_xlpm.Fundo,,1),
_xlpm.Cy,_xlfn.XLOOKUP(TRUE,(AP$4:AP32&lt;&gt;""),AP$4:AP32,_xlpm.Fundo,,-1),
_xlpm.Dy,_xlfn.XLOOKUP(TRUE,(AP34:AP$47&lt;&gt;""),AP34:AP$47,_xlpm.Fundo,,1),
_xlpm.Xy,$N33, _xlpm.Yy,PRODUCT(SUM(_xlpm.Dy,-_xlpm.Cy),1/SUM(_xlpm.By,-_xlpm.Ay))*SUM(_xlpm.Xy,-_xlpm.Ay)+_xlpm.Cy,
_xlfn.IFS(IFERROR(ISODD(_xlpm.Borda),FALSE),_xlpm.Yy,
       IFERROR(ISEVEN(_xlpm.Borda),     FALSE),_xlpm.Yx,
      TRUE,"")))</f>
        <v/>
      </c>
      <c r="AQ81" s="120" t="str" cm="1">
        <f t="array" ref="AQ81">IF(AQ33&lt;&gt;"",AQ33,
_xlfn.LET(_xlpm.Borda,
_xlfn.IFS(
AND(COUNT(_xlfn._xlws.FILTER($F$3:$F$15,$F$3:$F$15=AQ$51))&gt;=2,
    _xlfn.MAXIFS($G$3:$G$15,$F$3:$F$15,AQ$51)&gt;=$N81, _xlfn.MINIFS($G$3:$G$15,$F$3:$F$15,AQ$51)&lt;=$N81),1,
AND(COUNT(_xlfn._xlws.FILTER($G$3:$G$15,$G$3:$G$15=$N81))&gt;=2,
    _xlfn.MAXIFS($F$3:$F$15,$G$3:$G$15,$N81)&gt;=AQ$51, _xlfn.MINIFS($F$3:$F$15,$G$3:$G$15,$N81)&lt;=AQ$51),2,
OR(COUNT(_xlfn._xlws.FILTER($F$16:$F$23,($F$16:$F$23=AQ$51)*($G$16:$G$23=$N81)))=1,
        ISODD(COUNT(_xlfn._xlws.SORT(_xlfn._xlws.FILTER($G$16:$G$23,($F$16:$F$23=AQ$51)*($G$16:$G$23&lt;=$N81)))))),3,
OR(COUNT(_xlfn._xlws.FILTER($F$16:$F$23,($F$16:$F$23=AQ$51)*($G$16:$G$23=$N81)))=1,
        ISODD(COUNT(_xlfn._xlws.SORT(_xlfn._xlws.FILTER($F$16:$F$23,($G$16:$G$23=$N81)*($F$16:$F$23&lt;=AQ$51)))))),4),
_xlpm.Fundo,$L$8,
_xlpm.Ax,_xlfn.XLOOKUP(TRUE,($O33:AP33&lt;&gt;""),$O$3:AP$3,_xlpm.Fundo,,-1),
_xlpm.Bx,_xlfn.XLOOKUP(TRUE,(AR33:$AZ33&lt;&gt;""),AR$3:$AZ$3,_xlpm.Fundo,,1),
_xlpm.Cx,_xlfn.XLOOKUP(TRUE,($O33:AP33&lt;&gt;""),$O33:AP33,_xlpm.Fundo,,-1),
_xlpm.Dx,_xlfn.XLOOKUP(TRUE,(AR33:$AZ33&lt;&gt;""),AR33:$AZ33,_xlpm.Fundo,,1),
_xlpm.Xx,AQ$3, _xlpm.Yx,PRODUCT(SUM(_xlpm.Dx,-_xlpm.Cx),1/SUM(_xlpm.Bx,-_xlpm.Ax))*SUM(_xlpm.Xx,-_xlpm.Ax)+_xlpm.Cx,
_xlpm.Ay,_xlfn.XLOOKUP(TRUE,(AQ$4:AQ32&lt;&gt;""),$N$4:$N32,_xlpm.Fundo,,-1),
_xlpm.By,_xlfn.XLOOKUP(TRUE,(AQ34:AQ$47&lt;&gt;""),$N34:$N$47,_xlpm.Fundo,,1),
_xlpm.Cy,_xlfn.XLOOKUP(TRUE,(AQ$4:AQ32&lt;&gt;""),AQ$4:AQ32,_xlpm.Fundo,,-1),
_xlpm.Dy,_xlfn.XLOOKUP(TRUE,(AQ34:AQ$47&lt;&gt;""),AQ34:AQ$47,_xlpm.Fundo,,1),
_xlpm.Xy,$N33, _xlpm.Yy,PRODUCT(SUM(_xlpm.Dy,-_xlpm.Cy),1/SUM(_xlpm.By,-_xlpm.Ay))*SUM(_xlpm.Xy,-_xlpm.Ay)+_xlpm.Cy,
_xlfn.IFS(IFERROR(ISODD(_xlpm.Borda),FALSE),_xlpm.Yy,
       IFERROR(ISEVEN(_xlpm.Borda),     FALSE),_xlpm.Yx,
      TRUE,"")))</f>
        <v/>
      </c>
      <c r="AR81" s="120" t="str" cm="1">
        <f t="array" ref="AR81">IF(AR33&lt;&gt;"",AR33,
_xlfn.LET(_xlpm.Borda,
_xlfn.IFS(
AND(COUNT(_xlfn._xlws.FILTER($F$3:$F$15,$F$3:$F$15=AR$51))&gt;=2,
    _xlfn.MAXIFS($G$3:$G$15,$F$3:$F$15,AR$51)&gt;=$N81, _xlfn.MINIFS($G$3:$G$15,$F$3:$F$15,AR$51)&lt;=$N81),1,
AND(COUNT(_xlfn._xlws.FILTER($G$3:$G$15,$G$3:$G$15=$N81))&gt;=2,
    _xlfn.MAXIFS($F$3:$F$15,$G$3:$G$15,$N81)&gt;=AR$51, _xlfn.MINIFS($F$3:$F$15,$G$3:$G$15,$N81)&lt;=AR$51),2,
OR(COUNT(_xlfn._xlws.FILTER($F$16:$F$23,($F$16:$F$23=AR$51)*($G$16:$G$23=$N81)))=1,
        ISODD(COUNT(_xlfn._xlws.SORT(_xlfn._xlws.FILTER($G$16:$G$23,($F$16:$F$23=AR$51)*($G$16:$G$23&lt;=$N81)))))),3,
OR(COUNT(_xlfn._xlws.FILTER($F$16:$F$23,($F$16:$F$23=AR$51)*($G$16:$G$23=$N81)))=1,
        ISODD(COUNT(_xlfn._xlws.SORT(_xlfn._xlws.FILTER($F$16:$F$23,($G$16:$G$23=$N81)*($F$16:$F$23&lt;=AR$51)))))),4),
_xlpm.Fundo,$L$8,
_xlpm.Ax,_xlfn.XLOOKUP(TRUE,($O33:AQ33&lt;&gt;""),$O$3:AQ$3,_xlpm.Fundo,,-1),
_xlpm.Bx,_xlfn.XLOOKUP(TRUE,(AS33:$AZ33&lt;&gt;""),AS$3:$AZ$3,_xlpm.Fundo,,1),
_xlpm.Cx,_xlfn.XLOOKUP(TRUE,($O33:AQ33&lt;&gt;""),$O33:AQ33,_xlpm.Fundo,,-1),
_xlpm.Dx,_xlfn.XLOOKUP(TRUE,(AS33:$AZ33&lt;&gt;""),AS33:$AZ33,_xlpm.Fundo,,1),
_xlpm.Xx,AR$3, _xlpm.Yx,PRODUCT(SUM(_xlpm.Dx,-_xlpm.Cx),1/SUM(_xlpm.Bx,-_xlpm.Ax))*SUM(_xlpm.Xx,-_xlpm.Ax)+_xlpm.Cx,
_xlpm.Ay,_xlfn.XLOOKUP(TRUE,(AR$4:AR32&lt;&gt;""),$N$4:$N32,_xlpm.Fundo,,-1),
_xlpm.By,_xlfn.XLOOKUP(TRUE,(AR34:AR$47&lt;&gt;""),$N34:$N$47,_xlpm.Fundo,,1),
_xlpm.Cy,_xlfn.XLOOKUP(TRUE,(AR$4:AR32&lt;&gt;""),AR$4:AR32,_xlpm.Fundo,,-1),
_xlpm.Dy,_xlfn.XLOOKUP(TRUE,(AR34:AR$47&lt;&gt;""),AR34:AR$47,_xlpm.Fundo,,1),
_xlpm.Xy,$N33, _xlpm.Yy,PRODUCT(SUM(_xlpm.Dy,-_xlpm.Cy),1/SUM(_xlpm.By,-_xlpm.Ay))*SUM(_xlpm.Xy,-_xlpm.Ay)+_xlpm.Cy,
_xlfn.IFS(IFERROR(ISODD(_xlpm.Borda),FALSE),_xlpm.Yy,
       IFERROR(ISEVEN(_xlpm.Borda),     FALSE),_xlpm.Yx,
      TRUE,"")))</f>
        <v/>
      </c>
      <c r="AS81" s="120" t="str" cm="1">
        <f t="array" ref="AS81">IF(AS33&lt;&gt;"",AS33,
_xlfn.LET(_xlpm.Borda,
_xlfn.IFS(
AND(COUNT(_xlfn._xlws.FILTER($F$3:$F$15,$F$3:$F$15=AS$51))&gt;=2,
    _xlfn.MAXIFS($G$3:$G$15,$F$3:$F$15,AS$51)&gt;=$N81, _xlfn.MINIFS($G$3:$G$15,$F$3:$F$15,AS$51)&lt;=$N81),1,
AND(COUNT(_xlfn._xlws.FILTER($G$3:$G$15,$G$3:$G$15=$N81))&gt;=2,
    _xlfn.MAXIFS($F$3:$F$15,$G$3:$G$15,$N81)&gt;=AS$51, _xlfn.MINIFS($F$3:$F$15,$G$3:$G$15,$N81)&lt;=AS$51),2,
OR(COUNT(_xlfn._xlws.FILTER($F$16:$F$23,($F$16:$F$23=AS$51)*($G$16:$G$23=$N81)))=1,
        ISODD(COUNT(_xlfn._xlws.SORT(_xlfn._xlws.FILTER($G$16:$G$23,($F$16:$F$23=AS$51)*($G$16:$G$23&lt;=$N81)))))),3,
OR(COUNT(_xlfn._xlws.FILTER($F$16:$F$23,($F$16:$F$23=AS$51)*($G$16:$G$23=$N81)))=1,
        ISODD(COUNT(_xlfn._xlws.SORT(_xlfn._xlws.FILTER($F$16:$F$23,($G$16:$G$23=$N81)*($F$16:$F$23&lt;=AS$51)))))),4),
_xlpm.Fundo,$L$8,
_xlpm.Ax,_xlfn.XLOOKUP(TRUE,($O33:AR33&lt;&gt;""),$O$3:AR$3,_xlpm.Fundo,,-1),
_xlpm.Bx,_xlfn.XLOOKUP(TRUE,(AT33:$AZ33&lt;&gt;""),AT$3:$AZ$3,_xlpm.Fundo,,1),
_xlpm.Cx,_xlfn.XLOOKUP(TRUE,($O33:AR33&lt;&gt;""),$O33:AR33,_xlpm.Fundo,,-1),
_xlpm.Dx,_xlfn.XLOOKUP(TRUE,(AT33:$AZ33&lt;&gt;""),AT33:$AZ33,_xlpm.Fundo,,1),
_xlpm.Xx,AS$3, _xlpm.Yx,PRODUCT(SUM(_xlpm.Dx,-_xlpm.Cx),1/SUM(_xlpm.Bx,-_xlpm.Ax))*SUM(_xlpm.Xx,-_xlpm.Ax)+_xlpm.Cx,
_xlpm.Ay,_xlfn.XLOOKUP(TRUE,(AS$4:AS32&lt;&gt;""),$N$4:$N32,_xlpm.Fundo,,-1),
_xlpm.By,_xlfn.XLOOKUP(TRUE,(AS34:AS$47&lt;&gt;""),$N34:$N$47,_xlpm.Fundo,,1),
_xlpm.Cy,_xlfn.XLOOKUP(TRUE,(AS$4:AS32&lt;&gt;""),AS$4:AS32,_xlpm.Fundo,,-1),
_xlpm.Dy,_xlfn.XLOOKUP(TRUE,(AS34:AS$47&lt;&gt;""),AS34:AS$47,_xlpm.Fundo,,1),
_xlpm.Xy,$N33, _xlpm.Yy,PRODUCT(SUM(_xlpm.Dy,-_xlpm.Cy),1/SUM(_xlpm.By,-_xlpm.Ay))*SUM(_xlpm.Xy,-_xlpm.Ay)+_xlpm.Cy,
_xlfn.IFS(IFERROR(ISODD(_xlpm.Borda),FALSE),_xlpm.Yy,
       IFERROR(ISEVEN(_xlpm.Borda),     FALSE),_xlpm.Yx,
      TRUE,"")))</f>
        <v/>
      </c>
      <c r="AT81" s="120" cm="1">
        <f t="array" ref="AT81">IF(AT33&lt;&gt;"",AT33,
_xlfn.LET(_xlpm.Borda,
_xlfn.IFS(
AND(COUNT(_xlfn._xlws.FILTER($F$3:$F$15,$F$3:$F$15=AT$51))&gt;=2,
    _xlfn.MAXIFS($G$3:$G$15,$F$3:$F$15,AT$51)&gt;=$N81, _xlfn.MINIFS($G$3:$G$15,$F$3:$F$15,AT$51)&lt;=$N81),1,
AND(COUNT(_xlfn._xlws.FILTER($G$3:$G$15,$G$3:$G$15=$N81))&gt;=2,
    _xlfn.MAXIFS($F$3:$F$15,$G$3:$G$15,$N81)&gt;=AT$51, _xlfn.MINIFS($F$3:$F$15,$G$3:$G$15,$N81)&lt;=AT$51),2,
OR(COUNT(_xlfn._xlws.FILTER($F$16:$F$23,($F$16:$F$23=AT$51)*($G$16:$G$23=$N81)))=1,
        ISODD(COUNT(_xlfn._xlws.SORT(_xlfn._xlws.FILTER($G$16:$G$23,($F$16:$F$23=AT$51)*($G$16:$G$23&lt;=$N81)))))),3,
OR(COUNT(_xlfn._xlws.FILTER($F$16:$F$23,($F$16:$F$23=AT$51)*($G$16:$G$23=$N81)))=1,
        ISODD(COUNT(_xlfn._xlws.SORT(_xlfn._xlws.FILTER($F$16:$F$23,($G$16:$G$23=$N81)*($F$16:$F$23&lt;=AT$51)))))),4),
_xlpm.Fundo,$L$8,
_xlpm.Ax,_xlfn.XLOOKUP(TRUE,($O33:AS33&lt;&gt;""),$O$3:AS$3,_xlpm.Fundo,,-1),
_xlpm.Bx,_xlfn.XLOOKUP(TRUE,(AZ33:$AZ33&lt;&gt;""),AZ$3:$AZ$3,_xlpm.Fundo,,1),
_xlpm.Cx,_xlfn.XLOOKUP(TRUE,($O33:AS33&lt;&gt;""),$O33:AS33,_xlpm.Fundo,,-1),
_xlpm.Dx,_xlfn.XLOOKUP(TRUE,(AZ33:$AZ33&lt;&gt;""),AZ33:$AZ33,_xlpm.Fundo,,1),
_xlpm.Xx,AT$3, _xlpm.Yx,PRODUCT(SUM(_xlpm.Dx,-_xlpm.Cx),1/SUM(_xlpm.Bx,-_xlpm.Ax))*SUM(_xlpm.Xx,-_xlpm.Ax)+_xlpm.Cx,
_xlpm.Ay,_xlfn.XLOOKUP(TRUE,(AT$4:AT32&lt;&gt;""),$N$4:$N32,_xlpm.Fundo,,-1),
_xlpm.By,_xlfn.XLOOKUP(TRUE,(AT34:AT$47&lt;&gt;""),$N34:$N$47,_xlpm.Fundo,,1),
_xlpm.Cy,_xlfn.XLOOKUP(TRUE,(AT$4:AT32&lt;&gt;""),AT$4:AT32,_xlpm.Fundo,,-1),
_xlpm.Dy,_xlfn.XLOOKUP(TRUE,(AT34:AT$47&lt;&gt;""),AT34:AT$47,_xlpm.Fundo,,1),
_xlpm.Xy,$N33, _xlpm.Yy,PRODUCT(SUM(_xlpm.Dy,-_xlpm.Cy),1/SUM(_xlpm.By,-_xlpm.Ay))*SUM(_xlpm.Xy,-_xlpm.Ay)+_xlpm.Cy,
_xlfn.IFS(IFERROR(ISODD(_xlpm.Borda),FALSE),_xlpm.Yy,
       IFERROR(ISEVEN(_xlpm.Borda),     FALSE),_xlpm.Yx,
      TRUE,"")))</f>
        <v>-9</v>
      </c>
      <c r="AU81" s="120" cm="1">
        <f t="array" ref="AU81">IF(AU33&lt;&gt;"",AU33,
_xlfn.LET(_xlpm.Borda,
_xlfn.IFS(
AND(COUNT(_xlfn._xlws.FILTER($F$3:$F$15,$F$3:$F$15=AU$51))&gt;=2,
    _xlfn.MAXIFS($G$3:$G$15,$F$3:$F$15,AU$51)&gt;=$N81, _xlfn.MINIFS($G$3:$G$15,$F$3:$F$15,AU$51)&lt;=$N81),1,
AND(COUNT(_xlfn._xlws.FILTER($G$3:$G$15,$G$3:$G$15=$N81))&gt;=2,
    _xlfn.MAXIFS($F$3:$F$15,$G$3:$G$15,$N81)&gt;=AU$51, _xlfn.MINIFS($F$3:$F$15,$G$3:$G$15,$N81)&lt;=AU$51),2,
OR(COUNT(_xlfn._xlws.FILTER($F$16:$F$23,($F$16:$F$23=AU$51)*($G$16:$G$23=$N81)))=1,
        ISODD(COUNT(_xlfn._xlws.SORT(_xlfn._xlws.FILTER($G$16:$G$23,($F$16:$F$23=AU$51)*($G$16:$G$23&lt;=$N81)))))),3,
OR(COUNT(_xlfn._xlws.FILTER($F$16:$F$23,($F$16:$F$23=AU$51)*($G$16:$G$23=$N81)))=1,
        ISODD(COUNT(_xlfn._xlws.SORT(_xlfn._xlws.FILTER($F$16:$F$23,($G$16:$G$23=$N81)*($F$16:$F$23&lt;=AU$51)))))),4),
_xlpm.Fundo,$L$8,
_xlpm.Ax,_xlfn.XLOOKUP(TRUE,($O33:AT33&lt;&gt;""),$O$3:AT$3,_xlpm.Fundo,,-1),
_xlpm.Bx,_xlfn.XLOOKUP(TRUE,($AZ33:BA33&lt;&gt;""),$AZ$3:BA$3,_xlpm.Fundo,,1),
_xlpm.Cx,_xlfn.XLOOKUP(TRUE,($O33:AT33&lt;&gt;""),$O33:AT33,_xlpm.Fundo,,-1),
_xlpm.Dx,_xlfn.XLOOKUP(TRUE,($AZ33:BA33&lt;&gt;""),$AZ33:BA33,_xlpm.Fundo,,1),
_xlpm.Xx,AU$3, _xlpm.Yx,PRODUCT(SUM(_xlpm.Dx,-_xlpm.Cx),1/SUM(_xlpm.Bx,-_xlpm.Ax))*SUM(_xlpm.Xx,-_xlpm.Ax)+_xlpm.Cx,
_xlpm.Ay,_xlfn.XLOOKUP(TRUE,(AU$4:AU32&lt;&gt;""),$N$4:$N32,_xlpm.Fundo,,-1),
_xlpm.By,_xlfn.XLOOKUP(TRUE,(AU34:AU$47&lt;&gt;""),$N34:$N$47,_xlpm.Fundo,,1),
_xlpm.Cy,_xlfn.XLOOKUP(TRUE,(AU$4:AU32&lt;&gt;""),AU$4:AU32,_xlpm.Fundo,,-1),
_xlpm.Dy,_xlfn.XLOOKUP(TRUE,(AU34:AU$47&lt;&gt;""),AU34:AU$47,_xlpm.Fundo,,1),
_xlpm.Xy,$N33, _xlpm.Yy,PRODUCT(SUM(_xlpm.Dy,-_xlpm.Cy),1/SUM(_xlpm.By,-_xlpm.Ay))*SUM(_xlpm.Xy,-_xlpm.Ay)+_xlpm.Cy,
_xlfn.IFS(IFERROR(ISODD(_xlpm.Borda),FALSE),_xlpm.Yy,
       IFERROR(ISEVEN(_xlpm.Borda),     FALSE),_xlpm.Yx,
      TRUE,"")))</f>
        <v>0</v>
      </c>
      <c r="AV81" s="120" cm="1">
        <f t="array" ref="AV81">IF(AV33&lt;&gt;"",AV33,
_xlfn.LET(_xlpm.Borda,
_xlfn.IFS(
AND(COUNT(_xlfn._xlws.FILTER($F$3:$F$15,$F$3:$F$15=AV$51))&gt;=2,
    _xlfn.MAXIFS($G$3:$G$15,$F$3:$F$15,AV$51)&gt;=$N81, _xlfn.MINIFS($G$3:$G$15,$F$3:$F$15,AV$51)&lt;=$N81),1,
AND(COUNT(_xlfn._xlws.FILTER($G$3:$G$15,$G$3:$G$15=$N81))&gt;=2,
    _xlfn.MAXIFS($F$3:$F$15,$G$3:$G$15,$N81)&gt;=AV$51, _xlfn.MINIFS($F$3:$F$15,$G$3:$G$15,$N81)&lt;=AV$51),2,
OR(COUNT(_xlfn._xlws.FILTER($F$16:$F$23,($F$16:$F$23=AV$51)*($G$16:$G$23=$N81)))=1,
        ISODD(COUNT(_xlfn._xlws.SORT(_xlfn._xlws.FILTER($G$16:$G$23,($F$16:$F$23=AV$51)*($G$16:$G$23&lt;=$N81)))))),3,
OR(COUNT(_xlfn._xlws.FILTER($F$16:$F$23,($F$16:$F$23=AV$51)*($G$16:$G$23=$N81)))=1,
        ISODD(COUNT(_xlfn._xlws.SORT(_xlfn._xlws.FILTER($F$16:$F$23,($G$16:$G$23=$N81)*($F$16:$F$23&lt;=AV$51)))))),4),
_xlpm.Fundo,$L$8,
_xlpm.Ax,_xlfn.XLOOKUP(TRUE,($O33:AU33&lt;&gt;""),$O$3:AU$3,_xlpm.Fundo,,-1),
_xlpm.Bx,_xlfn.XLOOKUP(TRUE,($AZ33:BB33&lt;&gt;""),$AZ$3:BB$3,_xlpm.Fundo,,1),
_xlpm.Cx,_xlfn.XLOOKUP(TRUE,($O33:AU33&lt;&gt;""),$O33:AU33,_xlpm.Fundo,,-1),
_xlpm.Dx,_xlfn.XLOOKUP(TRUE,($AZ33:BB33&lt;&gt;""),$AZ33:BB33,_xlpm.Fundo,,1),
_xlpm.Xx,AV$3, _xlpm.Yx,PRODUCT(SUM(_xlpm.Dx,-_xlpm.Cx),1/SUM(_xlpm.Bx,-_xlpm.Ax))*SUM(_xlpm.Xx,-_xlpm.Ax)+_xlpm.Cx,
_xlpm.Ay,_xlfn.XLOOKUP(TRUE,(AV$4:AV32&lt;&gt;""),$N$4:$N32,_xlpm.Fundo,,-1),
_xlpm.By,_xlfn.XLOOKUP(TRUE,(AV34:AV$47&lt;&gt;""),$N34:$N$47,_xlpm.Fundo,,1),
_xlpm.Cy,_xlfn.XLOOKUP(TRUE,(AV$4:AV32&lt;&gt;""),AV$4:AV32,_xlpm.Fundo,,-1),
_xlpm.Dy,_xlfn.XLOOKUP(TRUE,(AV34:AV$47&lt;&gt;""),AV34:AV$47,_xlpm.Fundo,,1),
_xlpm.Xy,$N33, _xlpm.Yy,PRODUCT(SUM(_xlpm.Dy,-_xlpm.Cy),1/SUM(_xlpm.By,-_xlpm.Ay))*SUM(_xlpm.Xy,-_xlpm.Ay)+_xlpm.Cy,
_xlfn.IFS(IFERROR(ISODD(_xlpm.Borda),FALSE),_xlpm.Yy,
       IFERROR(ISEVEN(_xlpm.Borda),     FALSE),_xlpm.Yx,
      TRUE,"")))</f>
        <v>-9</v>
      </c>
      <c r="AW81" s="120" cm="1">
        <f t="array" ref="AW81">IF(AW33&lt;&gt;"",AW33,
_xlfn.LET(_xlpm.Borda,
_xlfn.IFS(
AND(COUNT(_xlfn._xlws.FILTER($F$3:$F$15,$F$3:$F$15=AW$51))&gt;=2,
    _xlfn.MAXIFS($G$3:$G$15,$F$3:$F$15,AW$51)&gt;=$N81, _xlfn.MINIFS($G$3:$G$15,$F$3:$F$15,AW$51)&lt;=$N81),1,
AND(COUNT(_xlfn._xlws.FILTER($G$3:$G$15,$G$3:$G$15=$N81))&gt;=2,
    _xlfn.MAXIFS($F$3:$F$15,$G$3:$G$15,$N81)&gt;=AW$51, _xlfn.MINIFS($F$3:$F$15,$G$3:$G$15,$N81)&lt;=AW$51),2,
OR(COUNT(_xlfn._xlws.FILTER($F$16:$F$23,($F$16:$F$23=AW$51)*($G$16:$G$23=$N81)))=1,
        ISODD(COUNT(_xlfn._xlws.SORT(_xlfn._xlws.FILTER($G$16:$G$23,($F$16:$F$23=AW$51)*($G$16:$G$23&lt;=$N81)))))),3,
OR(COUNT(_xlfn._xlws.FILTER($F$16:$F$23,($F$16:$F$23=AW$51)*($G$16:$G$23=$N81)))=1,
        ISODD(COUNT(_xlfn._xlws.SORT(_xlfn._xlws.FILTER($F$16:$F$23,($G$16:$G$23=$N81)*($F$16:$F$23&lt;=AW$51)))))),4),
_xlpm.Fundo,$L$8,
_xlpm.Ax,_xlfn.XLOOKUP(TRUE,($O33:AV33&lt;&gt;""),$O$3:AV$3,_xlpm.Fundo,,-1),
_xlpm.Bx,_xlfn.XLOOKUP(TRUE,($AZ33:BC33&lt;&gt;""),$AZ$3:BC$3,_xlpm.Fundo,,1),
_xlpm.Cx,_xlfn.XLOOKUP(TRUE,($O33:AV33&lt;&gt;""),$O33:AV33,_xlpm.Fundo,,-1),
_xlpm.Dx,_xlfn.XLOOKUP(TRUE,($AZ33:BC33&lt;&gt;""),$AZ33:BC33,_xlpm.Fundo,,1),
_xlpm.Xx,AW$3, _xlpm.Yx,PRODUCT(SUM(_xlpm.Dx,-_xlpm.Cx),1/SUM(_xlpm.Bx,-_xlpm.Ax))*SUM(_xlpm.Xx,-_xlpm.Ax)+_xlpm.Cx,
_xlpm.Ay,_xlfn.XLOOKUP(TRUE,(AW$4:AW32&lt;&gt;""),$N$4:$N32,_xlpm.Fundo,,-1),
_xlpm.By,_xlfn.XLOOKUP(TRUE,(AW34:AW$47&lt;&gt;""),$N34:$N$47,_xlpm.Fundo,,1),
_xlpm.Cy,_xlfn.XLOOKUP(TRUE,(AW$4:AW32&lt;&gt;""),AW$4:AW32,_xlpm.Fundo,,-1),
_xlpm.Dy,_xlfn.XLOOKUP(TRUE,(AW34:AW$47&lt;&gt;""),AW34:AW$47,_xlpm.Fundo,,1),
_xlpm.Xy,$N33, _xlpm.Yy,PRODUCT(SUM(_xlpm.Dy,-_xlpm.Cy),1/SUM(_xlpm.By,-_xlpm.Ay))*SUM(_xlpm.Xy,-_xlpm.Ay)+_xlpm.Cy,
_xlfn.IFS(IFERROR(ISODD(_xlpm.Borda),FALSE),_xlpm.Yy,
       IFERROR(ISEVEN(_xlpm.Borda),     FALSE),_xlpm.Yx,
      TRUE,"")))</f>
        <v>-9</v>
      </c>
      <c r="AX81" s="98"/>
      <c r="AY81" s="98"/>
      <c r="AZ81" s="77"/>
      <c r="BA81" s="77"/>
      <c r="BB81" s="77"/>
      <c r="BC81" s="77"/>
      <c r="BD81" s="77"/>
      <c r="BE81" s="77"/>
      <c r="BF81" s="77"/>
      <c r="BG81" s="77"/>
      <c r="BH81" s="77"/>
    </row>
    <row r="82" spans="2:60" ht="20.100000000000001" customHeight="1" x14ac:dyDescent="0.3">
      <c r="B82" s="88" t="s">
        <v>545</v>
      </c>
      <c r="C82" s="17">
        <f t="shared" si="1"/>
        <v>52.875399999999999</v>
      </c>
      <c r="D82" s="18">
        <f t="shared" si="1"/>
        <v>108.82089999999999</v>
      </c>
      <c r="E82" s="64">
        <f t="shared" si="1"/>
        <v>-9</v>
      </c>
      <c r="F82" s="17">
        <f t="shared" si="7"/>
        <v>9.85</v>
      </c>
      <c r="G82" s="18">
        <f t="shared" si="8"/>
        <v>3.77</v>
      </c>
      <c r="H82" s="19">
        <f t="shared" si="9"/>
        <v>-9</v>
      </c>
      <c r="I82" s="8" t="str" cm="1">
        <f t="array" ref="I82">_xlfn.CONCAT(ROUND(F82:H82,2)&amp;", ")</f>
        <v xml:space="preserve">9.85, 3.77, -9, </v>
      </c>
      <c r="J82" s="8"/>
      <c r="L82"/>
      <c r="N82" s="31">
        <v>5.07</v>
      </c>
      <c r="O82" s="15"/>
      <c r="P82" s="120" cm="1">
        <f t="array" ref="P82">IF(P34&lt;&gt;"",P34,
_xlfn.LET(_xlpm.Borda,
_xlfn.IFS(
AND(COUNT(_xlfn._xlws.FILTER($F$3:$F$15,$F$3:$F$15=P$51))&gt;=2,
    _xlfn.MAXIFS($G$3:$G$15,$F$3:$F$15,P$51)&gt;=$N82, _xlfn.MINIFS($G$3:$G$15,$F$3:$F$15,P$51)&lt;=$N82),1,
AND(COUNT(_xlfn._xlws.FILTER($G$3:$G$15,$G$3:$G$15=$N82))&gt;=2,
    _xlfn.MAXIFS($F$3:$F$15,$G$3:$G$15,$N82)&gt;=P$51, _xlfn.MINIFS($F$3:$F$15,$G$3:$G$15,$N82)&lt;=P$51),2,
OR(COUNT(_xlfn._xlws.FILTER($F$16:$F$23,($F$16:$F$23=P$51)*($G$16:$G$23=$N82)))=1,
        ISODD(COUNT(_xlfn._xlws.SORT(_xlfn._xlws.FILTER($G$16:$G$23,($F$16:$F$23=P$51)*($G$16:$G$23&lt;=$N82)))))),3,
OR(COUNT(_xlfn._xlws.FILTER($F$16:$F$23,($F$16:$F$23=P$51)*($G$16:$G$23=$N82)))=1,
        ISODD(COUNT(_xlfn._xlws.SORT(_xlfn._xlws.FILTER($F$16:$F$23,($G$16:$G$23=$N82)*($F$16:$F$23&lt;=P$51)))))),4),
_xlpm.Fundo,$L$8,
_xlpm.Ax,_xlfn.XLOOKUP(TRUE,($O34:O34&lt;&gt;""),$O$3:O$3,_xlpm.Fundo,,-1),
_xlpm.Bx,_xlfn.XLOOKUP(TRUE,(Q34:$AZ34&lt;&gt;""),Q$3:$AZ$3,_xlpm.Fundo,,1),
_xlpm.Cx,_xlfn.XLOOKUP(TRUE,($O34:O34&lt;&gt;""),$O34:O34,_xlpm.Fundo,,-1),
_xlpm.Dx,_xlfn.XLOOKUP(TRUE,(Q34:$AZ34&lt;&gt;""),Q34:$AZ34,_xlpm.Fundo,,1),
_xlpm.Xx,P$3, _xlpm.Yx,PRODUCT(SUM(_xlpm.Dx,-_xlpm.Cx),1/SUM(_xlpm.Bx,-_xlpm.Ax))*SUM(_xlpm.Xx,-_xlpm.Ax)+_xlpm.Cx,
_xlpm.Ay,_xlfn.XLOOKUP(TRUE,(P$4:P33&lt;&gt;""),$N$4:$N33,_xlpm.Fundo,,-1),
_xlpm.By,_xlfn.XLOOKUP(TRUE,(P35:P$47&lt;&gt;""),$N35:$N$47,_xlpm.Fundo,,1),
_xlpm.Cy,_xlfn.XLOOKUP(TRUE,(P$4:P33&lt;&gt;""),P$4:P33,_xlpm.Fundo,,-1),
_xlpm.Dy,_xlfn.XLOOKUP(TRUE,(P35:P$47&lt;&gt;""),P35:P$47,_xlpm.Fundo,,1),
_xlpm.Xy,$N34, _xlpm.Yy,PRODUCT(SUM(_xlpm.Dy,-_xlpm.Cy),1/SUM(_xlpm.By,-_xlpm.Ay))*SUM(_xlpm.Xy,-_xlpm.Ay)+_xlpm.Cy,
_xlfn.IFS(IFERROR(ISODD(_xlpm.Borda),FALSE),_xlpm.Yy,
       IFERROR(ISEVEN(_xlpm.Borda),     FALSE),_xlpm.Yx,
      TRUE,"")))</f>
        <v>-9</v>
      </c>
      <c r="Q82" s="120" cm="1">
        <f t="array" ref="Q82">IF(Q34&lt;&gt;"",Q34,
_xlfn.LET(_xlpm.Borda,
_xlfn.IFS(
AND(COUNT(_xlfn._xlws.FILTER($F$3:$F$15,$F$3:$F$15=Q$51))&gt;=2,
    _xlfn.MAXIFS($G$3:$G$15,$F$3:$F$15,Q$51)&gt;=$N82, _xlfn.MINIFS($G$3:$G$15,$F$3:$F$15,Q$51)&lt;=$N82),1,
AND(COUNT(_xlfn._xlws.FILTER($G$3:$G$15,$G$3:$G$15=$N82))&gt;=2,
    _xlfn.MAXIFS($F$3:$F$15,$G$3:$G$15,$N82)&gt;=Q$51, _xlfn.MINIFS($F$3:$F$15,$G$3:$G$15,$N82)&lt;=Q$51),2,
OR(COUNT(_xlfn._xlws.FILTER($F$16:$F$23,($F$16:$F$23=Q$51)*($G$16:$G$23=$N82)))=1,
        ISODD(COUNT(_xlfn._xlws.SORT(_xlfn._xlws.FILTER($G$16:$G$23,($F$16:$F$23=Q$51)*($G$16:$G$23&lt;=$N82)))))),3,
OR(COUNT(_xlfn._xlws.FILTER($F$16:$F$23,($F$16:$F$23=Q$51)*($G$16:$G$23=$N82)))=1,
        ISODD(COUNT(_xlfn._xlws.SORT(_xlfn._xlws.FILTER($F$16:$F$23,($G$16:$G$23=$N82)*($F$16:$F$23&lt;=Q$51)))))),4),
_xlpm.Fundo,$L$8,
_xlpm.Ax,_xlfn.XLOOKUP(TRUE,($O34:P34&lt;&gt;""),$O$3:P$3,_xlpm.Fundo,,-1),
_xlpm.Bx,_xlfn.XLOOKUP(TRUE,(R34:$AZ34&lt;&gt;""),R$3:$AZ$3,_xlpm.Fundo,,1),
_xlpm.Cx,_xlfn.XLOOKUP(TRUE,($O34:P34&lt;&gt;""),$O34:P34,_xlpm.Fundo,,-1),
_xlpm.Dx,_xlfn.XLOOKUP(TRUE,(R34:$AZ34&lt;&gt;""),R34:$AZ34,_xlpm.Fundo,,1),
_xlpm.Xx,Q$3, _xlpm.Yx,PRODUCT(SUM(_xlpm.Dx,-_xlpm.Cx),1/SUM(_xlpm.Bx,-_xlpm.Ax))*SUM(_xlpm.Xx,-_xlpm.Ax)+_xlpm.Cx,
_xlpm.Ay,_xlfn.XLOOKUP(TRUE,(Q$4:Q33&lt;&gt;""),$N$4:$N33,_xlpm.Fundo,,-1),
_xlpm.By,_xlfn.XLOOKUP(TRUE,(Q35:Q$47&lt;&gt;""),$N35:$N$47,_xlpm.Fundo,,1),
_xlpm.Cy,_xlfn.XLOOKUP(TRUE,(Q$4:Q33&lt;&gt;""),Q$4:Q33,_xlpm.Fundo,,-1),
_xlpm.Dy,_xlfn.XLOOKUP(TRUE,(Q35:Q$47&lt;&gt;""),Q35:Q$47,_xlpm.Fundo,,1),
_xlpm.Xy,$N34, _xlpm.Yy,PRODUCT(SUM(_xlpm.Dy,-_xlpm.Cy),1/SUM(_xlpm.By,-_xlpm.Ay))*SUM(_xlpm.Xy,-_xlpm.Ay)+_xlpm.Cy,
_xlfn.IFS(IFERROR(ISODD(_xlpm.Borda),FALSE),_xlpm.Yy,
       IFERROR(ISEVEN(_xlpm.Borda),     FALSE),_xlpm.Yx,
      TRUE,"")))</f>
        <v>-9</v>
      </c>
      <c r="R82" s="120" cm="1">
        <f t="array" ref="R82">IF(R34&lt;&gt;"",R34,
_xlfn.LET(_xlpm.Borda,
_xlfn.IFS(
AND(COUNT(_xlfn._xlws.FILTER($F$3:$F$15,$F$3:$F$15=R$51))&gt;=2,
    _xlfn.MAXIFS($G$3:$G$15,$F$3:$F$15,R$51)&gt;=$N82, _xlfn.MINIFS($G$3:$G$15,$F$3:$F$15,R$51)&lt;=$N82),1,
AND(COUNT(_xlfn._xlws.FILTER($G$3:$G$15,$G$3:$G$15=$N82))&gt;=2,
    _xlfn.MAXIFS($F$3:$F$15,$G$3:$G$15,$N82)&gt;=R$51, _xlfn.MINIFS($F$3:$F$15,$G$3:$G$15,$N82)&lt;=R$51),2,
OR(COUNT(_xlfn._xlws.FILTER($F$16:$F$23,($F$16:$F$23=R$51)*($G$16:$G$23=$N82)))=1,
        ISODD(COUNT(_xlfn._xlws.SORT(_xlfn._xlws.FILTER($G$16:$G$23,($F$16:$F$23=R$51)*($G$16:$G$23&lt;=$N82)))))),3,
OR(COUNT(_xlfn._xlws.FILTER($F$16:$F$23,($F$16:$F$23=R$51)*($G$16:$G$23=$N82)))=1,
        ISODD(COUNT(_xlfn._xlws.SORT(_xlfn._xlws.FILTER($F$16:$F$23,($G$16:$G$23=$N82)*($F$16:$F$23&lt;=R$51)))))),4),
_xlpm.Fundo,$L$8,
_xlpm.Ax,_xlfn.XLOOKUP(TRUE,($O34:Q34&lt;&gt;""),$O$3:Q$3,_xlpm.Fundo,,-1),
_xlpm.Bx,_xlfn.XLOOKUP(TRUE,(S34:$AZ34&lt;&gt;""),S$3:$AZ$3,_xlpm.Fundo,,1),
_xlpm.Cx,_xlfn.XLOOKUP(TRUE,($O34:Q34&lt;&gt;""),$O34:Q34,_xlpm.Fundo,,-1),
_xlpm.Dx,_xlfn.XLOOKUP(TRUE,(S34:$AZ34&lt;&gt;""),S34:$AZ34,_xlpm.Fundo,,1),
_xlpm.Xx,R$3, _xlpm.Yx,PRODUCT(SUM(_xlpm.Dx,-_xlpm.Cx),1/SUM(_xlpm.Bx,-_xlpm.Ax))*SUM(_xlpm.Xx,-_xlpm.Ax)+_xlpm.Cx,
_xlpm.Ay,_xlfn.XLOOKUP(TRUE,(R$4:R33&lt;&gt;""),$N$4:$N33,_xlpm.Fundo,,-1),
_xlpm.By,_xlfn.XLOOKUP(TRUE,(R35:R$47&lt;&gt;""),$N35:$N$47,_xlpm.Fundo,,1),
_xlpm.Cy,_xlfn.XLOOKUP(TRUE,(R$4:R33&lt;&gt;""),R$4:R33,_xlpm.Fundo,,-1),
_xlpm.Dy,_xlfn.XLOOKUP(TRUE,(R35:R$47&lt;&gt;""),R35:R$47,_xlpm.Fundo,,1),
_xlpm.Xy,$N34, _xlpm.Yy,PRODUCT(SUM(_xlpm.Dy,-_xlpm.Cy),1/SUM(_xlpm.By,-_xlpm.Ay))*SUM(_xlpm.Xy,-_xlpm.Ay)+_xlpm.Cy,
_xlfn.IFS(IFERROR(ISODD(_xlpm.Borda),FALSE),_xlpm.Yy,
       IFERROR(ISEVEN(_xlpm.Borda),     FALSE),_xlpm.Yx,
      TRUE,"")))</f>
        <v>0</v>
      </c>
      <c r="S82" s="120" t="str" cm="1">
        <f t="array" ref="S82">IF(S34&lt;&gt;"",S34,
_xlfn.LET(_xlpm.Borda,
_xlfn.IFS(
AND(COUNT(_xlfn._xlws.FILTER($F$3:$F$15,$F$3:$F$15=S$51))&gt;=2,
    _xlfn.MAXIFS($G$3:$G$15,$F$3:$F$15,S$51)&gt;=$N82, _xlfn.MINIFS($G$3:$G$15,$F$3:$F$15,S$51)&lt;=$N82),1,
AND(COUNT(_xlfn._xlws.FILTER($G$3:$G$15,$G$3:$G$15=$N82))&gt;=2,
    _xlfn.MAXIFS($F$3:$F$15,$G$3:$G$15,$N82)&gt;=S$51, _xlfn.MINIFS($F$3:$F$15,$G$3:$G$15,$N82)&lt;=S$51),2,
OR(COUNT(_xlfn._xlws.FILTER($F$16:$F$23,($F$16:$F$23=S$51)*($G$16:$G$23=$N82)))=1,
        ISODD(COUNT(_xlfn._xlws.SORT(_xlfn._xlws.FILTER($G$16:$G$23,($F$16:$F$23=S$51)*($G$16:$G$23&lt;=$N82)))))),3,
OR(COUNT(_xlfn._xlws.FILTER($F$16:$F$23,($F$16:$F$23=S$51)*($G$16:$G$23=$N82)))=1,
        ISODD(COUNT(_xlfn._xlws.SORT(_xlfn._xlws.FILTER($F$16:$F$23,($G$16:$G$23=$N82)*($F$16:$F$23&lt;=S$51)))))),4),
_xlpm.Fundo,$L$8,
_xlpm.Ax,_xlfn.XLOOKUP(TRUE,($O34:R34&lt;&gt;""),$O$3:R$3,_xlpm.Fundo,,-1),
_xlpm.Bx,_xlfn.XLOOKUP(TRUE,(T34:$AZ34&lt;&gt;""),T$3:$AZ$3,_xlpm.Fundo,,1),
_xlpm.Cx,_xlfn.XLOOKUP(TRUE,($O34:R34&lt;&gt;""),$O34:R34,_xlpm.Fundo,,-1),
_xlpm.Dx,_xlfn.XLOOKUP(TRUE,(T34:$AZ34&lt;&gt;""),T34:$AZ34,_xlpm.Fundo,,1),
_xlpm.Xx,S$3, _xlpm.Yx,PRODUCT(SUM(_xlpm.Dx,-_xlpm.Cx),1/SUM(_xlpm.Bx,-_xlpm.Ax))*SUM(_xlpm.Xx,-_xlpm.Ax)+_xlpm.Cx,
_xlpm.Ay,_xlfn.XLOOKUP(TRUE,(S$4:S33&lt;&gt;""),$N$4:$N33,_xlpm.Fundo,,-1),
_xlpm.By,_xlfn.XLOOKUP(TRUE,(S35:S$47&lt;&gt;""),$N35:$N$47,_xlpm.Fundo,,1),
_xlpm.Cy,_xlfn.XLOOKUP(TRUE,(S$4:S33&lt;&gt;""),S$4:S33,_xlpm.Fundo,,-1),
_xlpm.Dy,_xlfn.XLOOKUP(TRUE,(S35:S$47&lt;&gt;""),S35:S$47,_xlpm.Fundo,,1),
_xlpm.Xy,$N34, _xlpm.Yy,PRODUCT(SUM(_xlpm.Dy,-_xlpm.Cy),1/SUM(_xlpm.By,-_xlpm.Ay))*SUM(_xlpm.Xy,-_xlpm.Ay)+_xlpm.Cy,
_xlfn.IFS(IFERROR(ISODD(_xlpm.Borda),FALSE),_xlpm.Yy,
       IFERROR(ISEVEN(_xlpm.Borda),     FALSE),_xlpm.Yx,
      TRUE,"")))</f>
        <v/>
      </c>
      <c r="T82" s="120" t="str" cm="1">
        <f t="array" ref="T82">IF(T34&lt;&gt;"",T34,
_xlfn.LET(_xlpm.Borda,
_xlfn.IFS(
AND(COUNT(_xlfn._xlws.FILTER($F$3:$F$15,$F$3:$F$15=T$51))&gt;=2,
    _xlfn.MAXIFS($G$3:$G$15,$F$3:$F$15,T$51)&gt;=$N82, _xlfn.MINIFS($G$3:$G$15,$F$3:$F$15,T$51)&lt;=$N82),1,
AND(COUNT(_xlfn._xlws.FILTER($G$3:$G$15,$G$3:$G$15=$N82))&gt;=2,
    _xlfn.MAXIFS($F$3:$F$15,$G$3:$G$15,$N82)&gt;=T$51, _xlfn.MINIFS($F$3:$F$15,$G$3:$G$15,$N82)&lt;=T$51),2,
OR(COUNT(_xlfn._xlws.FILTER($F$16:$F$23,($F$16:$F$23=T$51)*($G$16:$G$23=$N82)))=1,
        ISODD(COUNT(_xlfn._xlws.SORT(_xlfn._xlws.FILTER($G$16:$G$23,($F$16:$F$23=T$51)*($G$16:$G$23&lt;=$N82)))))),3,
OR(COUNT(_xlfn._xlws.FILTER($F$16:$F$23,($F$16:$F$23=T$51)*($G$16:$G$23=$N82)))=1,
        ISODD(COUNT(_xlfn._xlws.SORT(_xlfn._xlws.FILTER($F$16:$F$23,($G$16:$G$23=$N82)*($F$16:$F$23&lt;=T$51)))))),4),
_xlpm.Fundo,$L$8,
_xlpm.Ax,_xlfn.XLOOKUP(TRUE,($O34:S34&lt;&gt;""),$O$3:S$3,_xlpm.Fundo,,-1),
_xlpm.Bx,_xlfn.XLOOKUP(TRUE,(U34:$AZ34&lt;&gt;""),U$3:$AZ$3,_xlpm.Fundo,,1),
_xlpm.Cx,_xlfn.XLOOKUP(TRUE,($O34:S34&lt;&gt;""),$O34:S34,_xlpm.Fundo,,-1),
_xlpm.Dx,_xlfn.XLOOKUP(TRUE,(U34:$AZ34&lt;&gt;""),U34:$AZ34,_xlpm.Fundo,,1),
_xlpm.Xx,T$3, _xlpm.Yx,PRODUCT(SUM(_xlpm.Dx,-_xlpm.Cx),1/SUM(_xlpm.Bx,-_xlpm.Ax))*SUM(_xlpm.Xx,-_xlpm.Ax)+_xlpm.Cx,
_xlpm.Ay,_xlfn.XLOOKUP(TRUE,(T$4:T33&lt;&gt;""),$N$4:$N33,_xlpm.Fundo,,-1),
_xlpm.By,_xlfn.XLOOKUP(TRUE,(T35:T$47&lt;&gt;""),$N35:$N$47,_xlpm.Fundo,,1),
_xlpm.Cy,_xlfn.XLOOKUP(TRUE,(T$4:T33&lt;&gt;""),T$4:T33,_xlpm.Fundo,,-1),
_xlpm.Dy,_xlfn.XLOOKUP(TRUE,(T35:T$47&lt;&gt;""),T35:T$47,_xlpm.Fundo,,1),
_xlpm.Xy,$N34, _xlpm.Yy,PRODUCT(SUM(_xlpm.Dy,-_xlpm.Cy),1/SUM(_xlpm.By,-_xlpm.Ay))*SUM(_xlpm.Xy,-_xlpm.Ay)+_xlpm.Cy,
_xlfn.IFS(IFERROR(ISODD(_xlpm.Borda),FALSE),_xlpm.Yy,
       IFERROR(ISEVEN(_xlpm.Borda),     FALSE),_xlpm.Yx,
      TRUE,"")))</f>
        <v/>
      </c>
      <c r="U82" s="120" t="str" cm="1">
        <f t="array" ref="U82">IF(U34&lt;&gt;"",U34,
_xlfn.LET(_xlpm.Borda,
_xlfn.IFS(
AND(COUNT(_xlfn._xlws.FILTER($F$3:$F$15,$F$3:$F$15=U$51))&gt;=2,
    _xlfn.MAXIFS($G$3:$G$15,$F$3:$F$15,U$51)&gt;=$N82, _xlfn.MINIFS($G$3:$G$15,$F$3:$F$15,U$51)&lt;=$N82),1,
AND(COUNT(_xlfn._xlws.FILTER($G$3:$G$15,$G$3:$G$15=$N82))&gt;=2,
    _xlfn.MAXIFS($F$3:$F$15,$G$3:$G$15,$N82)&gt;=U$51, _xlfn.MINIFS($F$3:$F$15,$G$3:$G$15,$N82)&lt;=U$51),2,
OR(COUNT(_xlfn._xlws.FILTER($F$16:$F$23,($F$16:$F$23=U$51)*($G$16:$G$23=$N82)))=1,
        ISODD(COUNT(_xlfn._xlws.SORT(_xlfn._xlws.FILTER($G$16:$G$23,($F$16:$F$23=U$51)*($G$16:$G$23&lt;=$N82)))))),3,
OR(COUNT(_xlfn._xlws.FILTER($F$16:$F$23,($F$16:$F$23=U$51)*($G$16:$G$23=$N82)))=1,
        ISODD(COUNT(_xlfn._xlws.SORT(_xlfn._xlws.FILTER($F$16:$F$23,($G$16:$G$23=$N82)*($F$16:$F$23&lt;=U$51)))))),4),
_xlpm.Fundo,$L$8,
_xlpm.Ax,_xlfn.XLOOKUP(TRUE,($O34:T34&lt;&gt;""),$O$3:T$3,_xlpm.Fundo,,-1),
_xlpm.Bx,_xlfn.XLOOKUP(TRUE,(V34:$AZ34&lt;&gt;""),V$3:$AZ$3,_xlpm.Fundo,,1),
_xlpm.Cx,_xlfn.XLOOKUP(TRUE,($O34:T34&lt;&gt;""),$O34:T34,_xlpm.Fundo,,-1),
_xlpm.Dx,_xlfn.XLOOKUP(TRUE,(V34:$AZ34&lt;&gt;""),V34:$AZ34,_xlpm.Fundo,,1),
_xlpm.Xx,U$3, _xlpm.Yx,PRODUCT(SUM(_xlpm.Dx,-_xlpm.Cx),1/SUM(_xlpm.Bx,-_xlpm.Ax))*SUM(_xlpm.Xx,-_xlpm.Ax)+_xlpm.Cx,
_xlpm.Ay,_xlfn.XLOOKUP(TRUE,(U$4:U33&lt;&gt;""),$N$4:$N33,_xlpm.Fundo,,-1),
_xlpm.By,_xlfn.XLOOKUP(TRUE,(U35:U$47&lt;&gt;""),$N35:$N$47,_xlpm.Fundo,,1),
_xlpm.Cy,_xlfn.XLOOKUP(TRUE,(U$4:U33&lt;&gt;""),U$4:U33,_xlpm.Fundo,,-1),
_xlpm.Dy,_xlfn.XLOOKUP(TRUE,(U35:U$47&lt;&gt;""),U35:U$47,_xlpm.Fundo,,1),
_xlpm.Xy,$N34, _xlpm.Yy,PRODUCT(SUM(_xlpm.Dy,-_xlpm.Cy),1/SUM(_xlpm.By,-_xlpm.Ay))*SUM(_xlpm.Xy,-_xlpm.Ay)+_xlpm.Cy,
_xlfn.IFS(IFERROR(ISODD(_xlpm.Borda),FALSE),_xlpm.Yy,
       IFERROR(ISEVEN(_xlpm.Borda),     FALSE),_xlpm.Yx,
      TRUE,"")))</f>
        <v/>
      </c>
      <c r="V82" s="120" cm="1">
        <f t="array" ref="V82">IF(V34&lt;&gt;"",V34,
_xlfn.LET(_xlpm.Borda,
_xlfn.IFS(
AND(COUNT(_xlfn._xlws.FILTER($F$3:$F$15,$F$3:$F$15=V$51))&gt;=2,
    _xlfn.MAXIFS($G$3:$G$15,$F$3:$F$15,V$51)&gt;=$N82, _xlfn.MINIFS($G$3:$G$15,$F$3:$F$15,V$51)&lt;=$N82),1,
AND(COUNT(_xlfn._xlws.FILTER($G$3:$G$15,$G$3:$G$15=$N82))&gt;=2,
    _xlfn.MAXIFS($F$3:$F$15,$G$3:$G$15,$N82)&gt;=V$51, _xlfn.MINIFS($F$3:$F$15,$G$3:$G$15,$N82)&lt;=V$51),2,
OR(COUNT(_xlfn._xlws.FILTER($F$16:$F$23,($F$16:$F$23=V$51)*($G$16:$G$23=$N82)))=1,
        ISODD(COUNT(_xlfn._xlws.SORT(_xlfn._xlws.FILTER($G$16:$G$23,($F$16:$F$23=V$51)*($G$16:$G$23&lt;=$N82)))))),3,
OR(COUNT(_xlfn._xlws.FILTER($F$16:$F$23,($F$16:$F$23=V$51)*($G$16:$G$23=$N82)))=1,
        ISODD(COUNT(_xlfn._xlws.SORT(_xlfn._xlws.FILTER($F$16:$F$23,($G$16:$G$23=$N82)*($F$16:$F$23&lt;=V$51)))))),4),
_xlpm.Fundo,$L$8,
_xlpm.Ax,_xlfn.XLOOKUP(TRUE,($O34:U34&lt;&gt;""),$O$3:U$3,_xlpm.Fundo,,-1),
_xlpm.Bx,_xlfn.XLOOKUP(TRUE,(W34:$AZ34&lt;&gt;""),W$3:$AZ$3,_xlpm.Fundo,,1),
_xlpm.Cx,_xlfn.XLOOKUP(TRUE,($O34:U34&lt;&gt;""),$O34:U34,_xlpm.Fundo,,-1),
_xlpm.Dx,_xlfn.XLOOKUP(TRUE,(W34:$AZ34&lt;&gt;""),W34:$AZ34,_xlpm.Fundo,,1),
_xlpm.Xx,V$3, _xlpm.Yx,PRODUCT(SUM(_xlpm.Dx,-_xlpm.Cx),1/SUM(_xlpm.Bx,-_xlpm.Ax))*SUM(_xlpm.Xx,-_xlpm.Ax)+_xlpm.Cx,
_xlpm.Ay,_xlfn.XLOOKUP(TRUE,(V$4:V33&lt;&gt;""),$N$4:$N33,_xlpm.Fundo,,-1),
_xlpm.By,_xlfn.XLOOKUP(TRUE,(V35:V$47&lt;&gt;""),$N35:$N$47,_xlpm.Fundo,,1),
_xlpm.Cy,_xlfn.XLOOKUP(TRUE,(V$4:V33&lt;&gt;""),V$4:V33,_xlpm.Fundo,,-1),
_xlpm.Dy,_xlfn.XLOOKUP(TRUE,(V35:V$47&lt;&gt;""),V35:V$47,_xlpm.Fundo,,1),
_xlpm.Xy,$N34, _xlpm.Yy,PRODUCT(SUM(_xlpm.Dy,-_xlpm.Cy),1/SUM(_xlpm.By,-_xlpm.Ay))*SUM(_xlpm.Xy,-_xlpm.Ay)+_xlpm.Cy,
_xlfn.IFS(IFERROR(ISODD(_xlpm.Borda),FALSE),_xlpm.Yy,
       IFERROR(ISEVEN(_xlpm.Borda),     FALSE),_xlpm.Yx,
      TRUE,"")))</f>
        <v>0</v>
      </c>
      <c r="W82" s="120" cm="1">
        <f t="array" ref="W82">IF(W34&lt;&gt;"",W34,
_xlfn.LET(_xlpm.Borda,
_xlfn.IFS(
AND(COUNT(_xlfn._xlws.FILTER($F$3:$F$15,$F$3:$F$15=W$51))&gt;=2,
    _xlfn.MAXIFS($G$3:$G$15,$F$3:$F$15,W$51)&gt;=$N82, _xlfn.MINIFS($G$3:$G$15,$F$3:$F$15,W$51)&lt;=$N82),1,
AND(COUNT(_xlfn._xlws.FILTER($G$3:$G$15,$G$3:$G$15=$N82))&gt;=2,
    _xlfn.MAXIFS($F$3:$F$15,$G$3:$G$15,$N82)&gt;=W$51, _xlfn.MINIFS($F$3:$F$15,$G$3:$G$15,$N82)&lt;=W$51),2,
OR(COUNT(_xlfn._xlws.FILTER($F$16:$F$23,($F$16:$F$23=W$51)*($G$16:$G$23=$N82)))=1,
        ISODD(COUNT(_xlfn._xlws.SORT(_xlfn._xlws.FILTER($G$16:$G$23,($F$16:$F$23=W$51)*($G$16:$G$23&lt;=$N82)))))),3,
OR(COUNT(_xlfn._xlws.FILTER($F$16:$F$23,($F$16:$F$23=W$51)*($G$16:$G$23=$N82)))=1,
        ISODD(COUNT(_xlfn._xlws.SORT(_xlfn._xlws.FILTER($F$16:$F$23,($G$16:$G$23=$N82)*($F$16:$F$23&lt;=W$51)))))),4),
_xlpm.Fundo,$L$8,
_xlpm.Ax,_xlfn.XLOOKUP(TRUE,($O34:V34&lt;&gt;""),$O$3:V$3,_xlpm.Fundo,,-1),
_xlpm.Bx,_xlfn.XLOOKUP(TRUE,(X34:$AZ34&lt;&gt;""),X$3:$AZ$3,_xlpm.Fundo,,1),
_xlpm.Cx,_xlfn.XLOOKUP(TRUE,($O34:V34&lt;&gt;""),$O34:V34,_xlpm.Fundo,,-1),
_xlpm.Dx,_xlfn.XLOOKUP(TRUE,(X34:$AZ34&lt;&gt;""),X34:$AZ34,_xlpm.Fundo,,1),
_xlpm.Xx,W$3, _xlpm.Yx,PRODUCT(SUM(_xlpm.Dx,-_xlpm.Cx),1/SUM(_xlpm.Bx,-_xlpm.Ax))*SUM(_xlpm.Xx,-_xlpm.Ax)+_xlpm.Cx,
_xlpm.Ay,_xlfn.XLOOKUP(TRUE,(W$4:W33&lt;&gt;""),$N$4:$N33,_xlpm.Fundo,,-1),
_xlpm.By,_xlfn.XLOOKUP(TRUE,(W35:W$47&lt;&gt;""),$N35:$N$47,_xlpm.Fundo,,1),
_xlpm.Cy,_xlfn.XLOOKUP(TRUE,(W$4:W33&lt;&gt;""),W$4:W33,_xlpm.Fundo,,-1),
_xlpm.Dy,_xlfn.XLOOKUP(TRUE,(W35:W$47&lt;&gt;""),W35:W$47,_xlpm.Fundo,,1),
_xlpm.Xy,$N34, _xlpm.Yy,PRODUCT(SUM(_xlpm.Dy,-_xlpm.Cy),1/SUM(_xlpm.By,-_xlpm.Ay))*SUM(_xlpm.Xy,-_xlpm.Ay)+_xlpm.Cy,
_xlfn.IFS(IFERROR(ISODD(_xlpm.Borda),FALSE),_xlpm.Yy,
       IFERROR(ISEVEN(_xlpm.Borda),     FALSE),_xlpm.Yx,
      TRUE,"")))</f>
        <v>-9</v>
      </c>
      <c r="X82" s="120" cm="1">
        <f t="array" ref="X82">IF(X34&lt;&gt;"",X34,
_xlfn.LET(_xlpm.Borda,
_xlfn.IFS(
AND(COUNT(_xlfn._xlws.FILTER($F$3:$F$15,$F$3:$F$15=X$51))&gt;=2,
    _xlfn.MAXIFS($G$3:$G$15,$F$3:$F$15,X$51)&gt;=$N82, _xlfn.MINIFS($G$3:$G$15,$F$3:$F$15,X$51)&lt;=$N82),1,
AND(COUNT(_xlfn._xlws.FILTER($G$3:$G$15,$G$3:$G$15=$N82))&gt;=2,
    _xlfn.MAXIFS($F$3:$F$15,$G$3:$G$15,$N82)&gt;=X$51, _xlfn.MINIFS($F$3:$F$15,$G$3:$G$15,$N82)&lt;=X$51),2,
OR(COUNT(_xlfn._xlws.FILTER($F$16:$F$23,($F$16:$F$23=X$51)*($G$16:$G$23=$N82)))=1,
        ISODD(COUNT(_xlfn._xlws.SORT(_xlfn._xlws.FILTER($G$16:$G$23,($F$16:$F$23=X$51)*($G$16:$G$23&lt;=$N82)))))),3,
OR(COUNT(_xlfn._xlws.FILTER($F$16:$F$23,($F$16:$F$23=X$51)*($G$16:$G$23=$N82)))=1,
        ISODD(COUNT(_xlfn._xlws.SORT(_xlfn._xlws.FILTER($F$16:$F$23,($G$16:$G$23=$N82)*($F$16:$F$23&lt;=X$51)))))),4),
_xlpm.Fundo,$L$8,
_xlpm.Ax,_xlfn.XLOOKUP(TRUE,($O34:W34&lt;&gt;""),$O$3:W$3,_xlpm.Fundo,,-1),
_xlpm.Bx,_xlfn.XLOOKUP(TRUE,(Y34:$AZ34&lt;&gt;""),Y$3:$AZ$3,_xlpm.Fundo,,1),
_xlpm.Cx,_xlfn.XLOOKUP(TRUE,($O34:W34&lt;&gt;""),$O34:W34,_xlpm.Fundo,,-1),
_xlpm.Dx,_xlfn.XLOOKUP(TRUE,(Y34:$AZ34&lt;&gt;""),Y34:$AZ34,_xlpm.Fundo,,1),
_xlpm.Xx,X$3, _xlpm.Yx,PRODUCT(SUM(_xlpm.Dx,-_xlpm.Cx),1/SUM(_xlpm.Bx,-_xlpm.Ax))*SUM(_xlpm.Xx,-_xlpm.Ax)+_xlpm.Cx,
_xlpm.Ay,_xlfn.XLOOKUP(TRUE,(X$4:X33&lt;&gt;""),$N$4:$N33,_xlpm.Fundo,,-1),
_xlpm.By,_xlfn.XLOOKUP(TRUE,(X35:X$47&lt;&gt;""),$N35:$N$47,_xlpm.Fundo,,1),
_xlpm.Cy,_xlfn.XLOOKUP(TRUE,(X$4:X33&lt;&gt;""),X$4:X33,_xlpm.Fundo,,-1),
_xlpm.Dy,_xlfn.XLOOKUP(TRUE,(X35:X$47&lt;&gt;""),X35:X$47,_xlpm.Fundo,,1),
_xlpm.Xy,$N34, _xlpm.Yy,PRODUCT(SUM(_xlpm.Dy,-_xlpm.Cy),1/SUM(_xlpm.By,-_xlpm.Ay))*SUM(_xlpm.Xy,-_xlpm.Ay)+_xlpm.Cy,
_xlfn.IFS(IFERROR(ISODD(_xlpm.Borda),FALSE),_xlpm.Yy,
       IFERROR(ISEVEN(_xlpm.Borda),     FALSE),_xlpm.Yx,
      TRUE,"")))</f>
        <v>-9</v>
      </c>
      <c r="Y82" s="120" cm="1">
        <f t="array" ref="Y82">IF(Y34&lt;&gt;"",Y34,
_xlfn.LET(_xlpm.Borda,
_xlfn.IFS(
AND(COUNT(_xlfn._xlws.FILTER($F$3:$F$15,$F$3:$F$15=Y$51))&gt;=2,
    _xlfn.MAXIFS($G$3:$G$15,$F$3:$F$15,Y$51)&gt;=$N82, _xlfn.MINIFS($G$3:$G$15,$F$3:$F$15,Y$51)&lt;=$N82),1,
AND(COUNT(_xlfn._xlws.FILTER($G$3:$G$15,$G$3:$G$15=$N82))&gt;=2,
    _xlfn.MAXIFS($F$3:$F$15,$G$3:$G$15,$N82)&gt;=Y$51, _xlfn.MINIFS($F$3:$F$15,$G$3:$G$15,$N82)&lt;=Y$51),2,
OR(COUNT(_xlfn._xlws.FILTER($F$16:$F$23,($F$16:$F$23=Y$51)*($G$16:$G$23=$N82)))=1,
        ISODD(COUNT(_xlfn._xlws.SORT(_xlfn._xlws.FILTER($G$16:$G$23,($F$16:$F$23=Y$51)*($G$16:$G$23&lt;=$N82)))))),3,
OR(COUNT(_xlfn._xlws.FILTER($F$16:$F$23,($F$16:$F$23=Y$51)*($G$16:$G$23=$N82)))=1,
        ISODD(COUNT(_xlfn._xlws.SORT(_xlfn._xlws.FILTER($F$16:$F$23,($G$16:$G$23=$N82)*($F$16:$F$23&lt;=Y$51)))))),4),
_xlpm.Fundo,$L$8,
_xlpm.Ax,_xlfn.XLOOKUP(TRUE,($O34:X34&lt;&gt;""),$O$3:X$3,_xlpm.Fundo,,-1),
_xlpm.Bx,_xlfn.XLOOKUP(TRUE,(Z34:$AZ34&lt;&gt;""),Z$3:$AZ$3,_xlpm.Fundo,,1),
_xlpm.Cx,_xlfn.XLOOKUP(TRUE,($O34:X34&lt;&gt;""),$O34:X34,_xlpm.Fundo,,-1),
_xlpm.Dx,_xlfn.XLOOKUP(TRUE,(Z34:$AZ34&lt;&gt;""),Z34:$AZ34,_xlpm.Fundo,,1),
_xlpm.Xx,Y$3, _xlpm.Yx,PRODUCT(SUM(_xlpm.Dx,-_xlpm.Cx),1/SUM(_xlpm.Bx,-_xlpm.Ax))*SUM(_xlpm.Xx,-_xlpm.Ax)+_xlpm.Cx,
_xlpm.Ay,_xlfn.XLOOKUP(TRUE,(Y$4:Y33&lt;&gt;""),$N$4:$N33,_xlpm.Fundo,,-1),
_xlpm.By,_xlfn.XLOOKUP(TRUE,(Y35:Y$47&lt;&gt;""),$N35:$N$47,_xlpm.Fundo,,1),
_xlpm.Cy,_xlfn.XLOOKUP(TRUE,(Y$4:Y33&lt;&gt;""),Y$4:Y33,_xlpm.Fundo,,-1),
_xlpm.Dy,_xlfn.XLOOKUP(TRUE,(Y35:Y$47&lt;&gt;""),Y35:Y$47,_xlpm.Fundo,,1),
_xlpm.Xy,$N34, _xlpm.Yy,PRODUCT(SUM(_xlpm.Dy,-_xlpm.Cy),1/SUM(_xlpm.By,-_xlpm.Ay))*SUM(_xlpm.Xy,-_xlpm.Ay)+_xlpm.Cy,
_xlfn.IFS(IFERROR(ISODD(_xlpm.Borda),FALSE),_xlpm.Yy,
       IFERROR(ISEVEN(_xlpm.Borda),     FALSE),_xlpm.Yx,
      TRUE,"")))</f>
        <v>-9</v>
      </c>
      <c r="Z82" s="120" cm="1">
        <f t="array" ref="Z82">IF(Z34&lt;&gt;"",Z34,
_xlfn.LET(_xlpm.Borda,
_xlfn.IFS(
AND(COUNT(_xlfn._xlws.FILTER($F$3:$F$15,$F$3:$F$15=Z$51))&gt;=2,
    _xlfn.MAXIFS($G$3:$G$15,$F$3:$F$15,Z$51)&gt;=$N82, _xlfn.MINIFS($G$3:$G$15,$F$3:$F$15,Z$51)&lt;=$N82),1,
AND(COUNT(_xlfn._xlws.FILTER($G$3:$G$15,$G$3:$G$15=$N82))&gt;=2,
    _xlfn.MAXIFS($F$3:$F$15,$G$3:$G$15,$N82)&gt;=Z$51, _xlfn.MINIFS($F$3:$F$15,$G$3:$G$15,$N82)&lt;=Z$51),2,
OR(COUNT(_xlfn._xlws.FILTER($F$16:$F$23,($F$16:$F$23=Z$51)*($G$16:$G$23=$N82)))=1,
        ISODD(COUNT(_xlfn._xlws.SORT(_xlfn._xlws.FILTER($G$16:$G$23,($F$16:$F$23=Z$51)*($G$16:$G$23&lt;=$N82)))))),3,
OR(COUNT(_xlfn._xlws.FILTER($F$16:$F$23,($F$16:$F$23=Z$51)*($G$16:$G$23=$N82)))=1,
        ISODD(COUNT(_xlfn._xlws.SORT(_xlfn._xlws.FILTER($F$16:$F$23,($G$16:$G$23=$N82)*($F$16:$F$23&lt;=Z$51)))))),4),
_xlpm.Fundo,$L$8,
_xlpm.Ax,_xlfn.XLOOKUP(TRUE,($O34:Y34&lt;&gt;""),$O$3:Y$3,_xlpm.Fundo,,-1),
_xlpm.Bx,_xlfn.XLOOKUP(TRUE,(AA34:$AZ34&lt;&gt;""),AA$3:$AZ$3,_xlpm.Fundo,,1),
_xlpm.Cx,_xlfn.XLOOKUP(TRUE,($O34:Y34&lt;&gt;""),$O34:Y34,_xlpm.Fundo,,-1),
_xlpm.Dx,_xlfn.XLOOKUP(TRUE,(AA34:$AZ34&lt;&gt;""),AA34:$AZ34,_xlpm.Fundo,,1),
_xlpm.Xx,Z$3, _xlpm.Yx,PRODUCT(SUM(_xlpm.Dx,-_xlpm.Cx),1/SUM(_xlpm.Bx,-_xlpm.Ax))*SUM(_xlpm.Xx,-_xlpm.Ax)+_xlpm.Cx,
_xlpm.Ay,_xlfn.XLOOKUP(TRUE,(Z$4:Z33&lt;&gt;""),$N$4:$N33,_xlpm.Fundo,,-1),
_xlpm.By,_xlfn.XLOOKUP(TRUE,(Z35:Z$47&lt;&gt;""),$N35:$N$47,_xlpm.Fundo,,1),
_xlpm.Cy,_xlfn.XLOOKUP(TRUE,(Z$4:Z33&lt;&gt;""),Z$4:Z33,_xlpm.Fundo,,-1),
_xlpm.Dy,_xlfn.XLOOKUP(TRUE,(Z35:Z$47&lt;&gt;""),Z35:Z$47,_xlpm.Fundo,,1),
_xlpm.Xy,$N34, _xlpm.Yy,PRODUCT(SUM(_xlpm.Dy,-_xlpm.Cy),1/SUM(_xlpm.By,-_xlpm.Ay))*SUM(_xlpm.Xy,-_xlpm.Ay)+_xlpm.Cy,
_xlfn.IFS(IFERROR(ISODD(_xlpm.Borda),FALSE),_xlpm.Yy,
       IFERROR(ISEVEN(_xlpm.Borda),     FALSE),_xlpm.Yx,
      TRUE,"")))</f>
        <v>-9</v>
      </c>
      <c r="AA82" s="120" cm="1">
        <f t="array" ref="AA82">IF(AA34&lt;&gt;"",AA34,
_xlfn.LET(_xlpm.Borda,
_xlfn.IFS(
AND(COUNT(_xlfn._xlws.FILTER($F$3:$F$15,$F$3:$F$15=AA$51))&gt;=2,
    _xlfn.MAXIFS($G$3:$G$15,$F$3:$F$15,AA$51)&gt;=$N82, _xlfn.MINIFS($G$3:$G$15,$F$3:$F$15,AA$51)&lt;=$N82),1,
AND(COUNT(_xlfn._xlws.FILTER($G$3:$G$15,$G$3:$G$15=$N82))&gt;=2,
    _xlfn.MAXIFS($F$3:$F$15,$G$3:$G$15,$N82)&gt;=AA$51, _xlfn.MINIFS($F$3:$F$15,$G$3:$G$15,$N82)&lt;=AA$51),2,
OR(COUNT(_xlfn._xlws.FILTER($F$16:$F$23,($F$16:$F$23=AA$51)*($G$16:$G$23=$N82)))=1,
        ISODD(COUNT(_xlfn._xlws.SORT(_xlfn._xlws.FILTER($G$16:$G$23,($F$16:$F$23=AA$51)*($G$16:$G$23&lt;=$N82)))))),3,
OR(COUNT(_xlfn._xlws.FILTER($F$16:$F$23,($F$16:$F$23=AA$51)*($G$16:$G$23=$N82)))=1,
        ISODD(COUNT(_xlfn._xlws.SORT(_xlfn._xlws.FILTER($F$16:$F$23,($G$16:$G$23=$N82)*($F$16:$F$23&lt;=AA$51)))))),4),
_xlpm.Fundo,$L$8,
_xlpm.Ax,_xlfn.XLOOKUP(TRUE,($O34:Z34&lt;&gt;""),$O$3:Z$3,_xlpm.Fundo,,-1),
_xlpm.Bx,_xlfn.XLOOKUP(TRUE,(AB34:$AZ34&lt;&gt;""),AB$3:$AZ$3,_xlpm.Fundo,,1),
_xlpm.Cx,_xlfn.XLOOKUP(TRUE,($O34:Z34&lt;&gt;""),$O34:Z34,_xlpm.Fundo,,-1),
_xlpm.Dx,_xlfn.XLOOKUP(TRUE,(AB34:$AZ34&lt;&gt;""),AB34:$AZ34,_xlpm.Fundo,,1),
_xlpm.Xx,AA$3, _xlpm.Yx,PRODUCT(SUM(_xlpm.Dx,-_xlpm.Cx),1/SUM(_xlpm.Bx,-_xlpm.Ax))*SUM(_xlpm.Xx,-_xlpm.Ax)+_xlpm.Cx,
_xlpm.Ay,_xlfn.XLOOKUP(TRUE,(AA$4:AA33&lt;&gt;""),$N$4:$N33,_xlpm.Fundo,,-1),
_xlpm.By,_xlfn.XLOOKUP(TRUE,(AA35:AA$47&lt;&gt;""),$N35:$N$47,_xlpm.Fundo,,1),
_xlpm.Cy,_xlfn.XLOOKUP(TRUE,(AA$4:AA33&lt;&gt;""),AA$4:AA33,_xlpm.Fundo,,-1),
_xlpm.Dy,_xlfn.XLOOKUP(TRUE,(AA35:AA$47&lt;&gt;""),AA35:AA$47,_xlpm.Fundo,,1),
_xlpm.Xy,$N34, _xlpm.Yy,PRODUCT(SUM(_xlpm.Dy,-_xlpm.Cy),1/SUM(_xlpm.By,-_xlpm.Ay))*SUM(_xlpm.Xy,-_xlpm.Ay)+_xlpm.Cy,
_xlfn.IFS(IFERROR(ISODD(_xlpm.Borda),FALSE),_xlpm.Yy,
       IFERROR(ISEVEN(_xlpm.Borda),     FALSE),_xlpm.Yx,
      TRUE,"")))</f>
        <v>-9</v>
      </c>
      <c r="AB82" s="120" cm="1">
        <f t="array" ref="AB82">IF(AB34&lt;&gt;"",AB34,
_xlfn.LET(_xlpm.Borda,
_xlfn.IFS(
AND(COUNT(_xlfn._xlws.FILTER($F$3:$F$15,$F$3:$F$15=AB$51))&gt;=2,
    _xlfn.MAXIFS($G$3:$G$15,$F$3:$F$15,AB$51)&gt;=$N82, _xlfn.MINIFS($G$3:$G$15,$F$3:$F$15,AB$51)&lt;=$N82),1,
AND(COUNT(_xlfn._xlws.FILTER($G$3:$G$15,$G$3:$G$15=$N82))&gt;=2,
    _xlfn.MAXIFS($F$3:$F$15,$G$3:$G$15,$N82)&gt;=AB$51, _xlfn.MINIFS($F$3:$F$15,$G$3:$G$15,$N82)&lt;=AB$51),2,
OR(COUNT(_xlfn._xlws.FILTER($F$16:$F$23,($F$16:$F$23=AB$51)*($G$16:$G$23=$N82)))=1,
        ISODD(COUNT(_xlfn._xlws.SORT(_xlfn._xlws.FILTER($G$16:$G$23,($F$16:$F$23=AB$51)*($G$16:$G$23&lt;=$N82)))))),3,
OR(COUNT(_xlfn._xlws.FILTER($F$16:$F$23,($F$16:$F$23=AB$51)*($G$16:$G$23=$N82)))=1,
        ISODD(COUNT(_xlfn._xlws.SORT(_xlfn._xlws.FILTER($F$16:$F$23,($G$16:$G$23=$N82)*($F$16:$F$23&lt;=AB$51)))))),4),
_xlpm.Fundo,$L$8,
_xlpm.Ax,_xlfn.XLOOKUP(TRUE,($O34:AA34&lt;&gt;""),$O$3:AA$3,_xlpm.Fundo,,-1),
_xlpm.Bx,_xlfn.XLOOKUP(TRUE,(AC34:$AZ34&lt;&gt;""),AC$3:$AZ$3,_xlpm.Fundo,,1),
_xlpm.Cx,_xlfn.XLOOKUP(TRUE,($O34:AA34&lt;&gt;""),$O34:AA34,_xlpm.Fundo,,-1),
_xlpm.Dx,_xlfn.XLOOKUP(TRUE,(AC34:$AZ34&lt;&gt;""),AC34:$AZ34,_xlpm.Fundo,,1),
_xlpm.Xx,AB$3, _xlpm.Yx,PRODUCT(SUM(_xlpm.Dx,-_xlpm.Cx),1/SUM(_xlpm.Bx,-_xlpm.Ax))*SUM(_xlpm.Xx,-_xlpm.Ax)+_xlpm.Cx,
_xlpm.Ay,_xlfn.XLOOKUP(TRUE,(AB$4:AB33&lt;&gt;""),$N$4:$N33,_xlpm.Fundo,,-1),
_xlpm.By,_xlfn.XLOOKUP(TRUE,(AB35:AB$47&lt;&gt;""),$N35:$N$47,_xlpm.Fundo,,1),
_xlpm.Cy,_xlfn.XLOOKUP(TRUE,(AB$4:AB33&lt;&gt;""),AB$4:AB33,_xlpm.Fundo,,-1),
_xlpm.Dy,_xlfn.XLOOKUP(TRUE,(AB35:AB$47&lt;&gt;""),AB35:AB$47,_xlpm.Fundo,,1),
_xlpm.Xy,$N34, _xlpm.Yy,PRODUCT(SUM(_xlpm.Dy,-_xlpm.Cy),1/SUM(_xlpm.By,-_xlpm.Ay))*SUM(_xlpm.Xy,-_xlpm.Ay)+_xlpm.Cy,
_xlfn.IFS(IFERROR(ISODD(_xlpm.Borda),FALSE),_xlpm.Yy,
       IFERROR(ISEVEN(_xlpm.Borda),     FALSE),_xlpm.Yx,
      TRUE,"")))</f>
        <v>-9</v>
      </c>
      <c r="AC82" s="120" cm="1">
        <f t="array" ref="AC82">IF(AC34&lt;&gt;"",AC34,
_xlfn.LET(_xlpm.Borda,
_xlfn.IFS(
AND(COUNT(_xlfn._xlws.FILTER($F$3:$F$15,$F$3:$F$15=AC$51))&gt;=2,
    _xlfn.MAXIFS($G$3:$G$15,$F$3:$F$15,AC$51)&gt;=$N82, _xlfn.MINIFS($G$3:$G$15,$F$3:$F$15,AC$51)&lt;=$N82),1,
AND(COUNT(_xlfn._xlws.FILTER($G$3:$G$15,$G$3:$G$15=$N82))&gt;=2,
    _xlfn.MAXIFS($F$3:$F$15,$G$3:$G$15,$N82)&gt;=AC$51, _xlfn.MINIFS($F$3:$F$15,$G$3:$G$15,$N82)&lt;=AC$51),2,
OR(COUNT(_xlfn._xlws.FILTER($F$16:$F$23,($F$16:$F$23=AC$51)*($G$16:$G$23=$N82)))=1,
        ISODD(COUNT(_xlfn._xlws.SORT(_xlfn._xlws.FILTER($G$16:$G$23,($F$16:$F$23=AC$51)*($G$16:$G$23&lt;=$N82)))))),3,
OR(COUNT(_xlfn._xlws.FILTER($F$16:$F$23,($F$16:$F$23=AC$51)*($G$16:$G$23=$N82)))=1,
        ISODD(COUNT(_xlfn._xlws.SORT(_xlfn._xlws.FILTER($F$16:$F$23,($G$16:$G$23=$N82)*($F$16:$F$23&lt;=AC$51)))))),4),
_xlpm.Fundo,$L$8,
_xlpm.Ax,_xlfn.XLOOKUP(TRUE,($O34:AB34&lt;&gt;""),$O$3:AB$3,_xlpm.Fundo,,-1),
_xlpm.Bx,_xlfn.XLOOKUP(TRUE,(AD34:$AZ34&lt;&gt;""),AD$3:$AZ$3,_xlpm.Fundo,,1),
_xlpm.Cx,_xlfn.XLOOKUP(TRUE,($O34:AB34&lt;&gt;""),$O34:AB34,_xlpm.Fundo,,-1),
_xlpm.Dx,_xlfn.XLOOKUP(TRUE,(AD34:$AZ34&lt;&gt;""),AD34:$AZ34,_xlpm.Fundo,,1),
_xlpm.Xx,AC$3, _xlpm.Yx,PRODUCT(SUM(_xlpm.Dx,-_xlpm.Cx),1/SUM(_xlpm.Bx,-_xlpm.Ax))*SUM(_xlpm.Xx,-_xlpm.Ax)+_xlpm.Cx,
_xlpm.Ay,_xlfn.XLOOKUP(TRUE,(AC$4:AC33&lt;&gt;""),$N$4:$N33,_xlpm.Fundo,,-1),
_xlpm.By,_xlfn.XLOOKUP(TRUE,(AC35:AC$47&lt;&gt;""),$N35:$N$47,_xlpm.Fundo,,1),
_xlpm.Cy,_xlfn.XLOOKUP(TRUE,(AC$4:AC33&lt;&gt;""),AC$4:AC33,_xlpm.Fundo,,-1),
_xlpm.Dy,_xlfn.XLOOKUP(TRUE,(AC35:AC$47&lt;&gt;""),AC35:AC$47,_xlpm.Fundo,,1),
_xlpm.Xy,$N34, _xlpm.Yy,PRODUCT(SUM(_xlpm.Dy,-_xlpm.Cy),1/SUM(_xlpm.By,-_xlpm.Ay))*SUM(_xlpm.Xy,-_xlpm.Ay)+_xlpm.Cy,
_xlfn.IFS(IFERROR(ISODD(_xlpm.Borda),FALSE),_xlpm.Yy,
       IFERROR(ISEVEN(_xlpm.Borda),     FALSE),_xlpm.Yx,
      TRUE,"")))</f>
        <v>-9</v>
      </c>
      <c r="AD82" s="120" cm="1">
        <f t="array" ref="AD82">IF(AD34&lt;&gt;"",AD34,
_xlfn.LET(_xlpm.Borda,
_xlfn.IFS(
AND(COUNT(_xlfn._xlws.FILTER($F$3:$F$15,$F$3:$F$15=AD$51))&gt;=2,
    _xlfn.MAXIFS($G$3:$G$15,$F$3:$F$15,AD$51)&gt;=$N82, _xlfn.MINIFS($G$3:$G$15,$F$3:$F$15,AD$51)&lt;=$N82),1,
AND(COUNT(_xlfn._xlws.FILTER($G$3:$G$15,$G$3:$G$15=$N82))&gt;=2,
    _xlfn.MAXIFS($F$3:$F$15,$G$3:$G$15,$N82)&gt;=AD$51, _xlfn.MINIFS($F$3:$F$15,$G$3:$G$15,$N82)&lt;=AD$51),2,
OR(COUNT(_xlfn._xlws.FILTER($F$16:$F$23,($F$16:$F$23=AD$51)*($G$16:$G$23=$N82)))=1,
        ISODD(COUNT(_xlfn._xlws.SORT(_xlfn._xlws.FILTER($G$16:$G$23,($F$16:$F$23=AD$51)*($G$16:$G$23&lt;=$N82)))))),3,
OR(COUNT(_xlfn._xlws.FILTER($F$16:$F$23,($F$16:$F$23=AD$51)*($G$16:$G$23=$N82)))=1,
        ISODD(COUNT(_xlfn._xlws.SORT(_xlfn._xlws.FILTER($F$16:$F$23,($G$16:$G$23=$N82)*($F$16:$F$23&lt;=AD$51)))))),4),
_xlpm.Fundo,$L$8,
_xlpm.Ax,_xlfn.XLOOKUP(TRUE,($O34:AC34&lt;&gt;""),$O$3:AC$3,_xlpm.Fundo,,-1),
_xlpm.Bx,_xlfn.XLOOKUP(TRUE,(AE34:$AZ34&lt;&gt;""),AE$3:$AZ$3,_xlpm.Fundo,,1),
_xlpm.Cx,_xlfn.XLOOKUP(TRUE,($O34:AC34&lt;&gt;""),$O34:AC34,_xlpm.Fundo,,-1),
_xlpm.Dx,_xlfn.XLOOKUP(TRUE,(AE34:$AZ34&lt;&gt;""),AE34:$AZ34,_xlpm.Fundo,,1),
_xlpm.Xx,AD$3, _xlpm.Yx,PRODUCT(SUM(_xlpm.Dx,-_xlpm.Cx),1/SUM(_xlpm.Bx,-_xlpm.Ax))*SUM(_xlpm.Xx,-_xlpm.Ax)+_xlpm.Cx,
_xlpm.Ay,_xlfn.XLOOKUP(TRUE,(AD$4:AD33&lt;&gt;""),$N$4:$N33,_xlpm.Fundo,,-1),
_xlpm.By,_xlfn.XLOOKUP(TRUE,(AD35:AD$47&lt;&gt;""),$N35:$N$47,_xlpm.Fundo,,1),
_xlpm.Cy,_xlfn.XLOOKUP(TRUE,(AD$4:AD33&lt;&gt;""),AD$4:AD33,_xlpm.Fundo,,-1),
_xlpm.Dy,_xlfn.XLOOKUP(TRUE,(AD35:AD$47&lt;&gt;""),AD35:AD$47,_xlpm.Fundo,,1),
_xlpm.Xy,$N34, _xlpm.Yy,PRODUCT(SUM(_xlpm.Dy,-_xlpm.Cy),1/SUM(_xlpm.By,-_xlpm.Ay))*SUM(_xlpm.Xy,-_xlpm.Ay)+_xlpm.Cy,
_xlfn.IFS(IFERROR(ISODD(_xlpm.Borda),FALSE),_xlpm.Yy,
       IFERROR(ISEVEN(_xlpm.Borda),     FALSE),_xlpm.Yx,
      TRUE,"")))</f>
        <v>0</v>
      </c>
      <c r="AE82" s="120" t="str" cm="1">
        <f t="array" ref="AE82">IF(AE34&lt;&gt;"",AE34,
_xlfn.LET(_xlpm.Borda,
_xlfn.IFS(
AND(COUNT(_xlfn._xlws.FILTER($F$3:$F$15,$F$3:$F$15=AE$51))&gt;=2,
    _xlfn.MAXIFS($G$3:$G$15,$F$3:$F$15,AE$51)&gt;=$N82, _xlfn.MINIFS($G$3:$G$15,$F$3:$F$15,AE$51)&lt;=$N82),1,
AND(COUNT(_xlfn._xlws.FILTER($G$3:$G$15,$G$3:$G$15=$N82))&gt;=2,
    _xlfn.MAXIFS($F$3:$F$15,$G$3:$G$15,$N82)&gt;=AE$51, _xlfn.MINIFS($F$3:$F$15,$G$3:$G$15,$N82)&lt;=AE$51),2,
OR(COUNT(_xlfn._xlws.FILTER($F$16:$F$23,($F$16:$F$23=AE$51)*($G$16:$G$23=$N82)))=1,
        ISODD(COUNT(_xlfn._xlws.SORT(_xlfn._xlws.FILTER($G$16:$G$23,($F$16:$F$23=AE$51)*($G$16:$G$23&lt;=$N82)))))),3,
OR(COUNT(_xlfn._xlws.FILTER($F$16:$F$23,($F$16:$F$23=AE$51)*($G$16:$G$23=$N82)))=1,
        ISODD(COUNT(_xlfn._xlws.SORT(_xlfn._xlws.FILTER($F$16:$F$23,($G$16:$G$23=$N82)*($F$16:$F$23&lt;=AE$51)))))),4),
_xlpm.Fundo,$L$8,
_xlpm.Ax,_xlfn.XLOOKUP(TRUE,($O34:AD34&lt;&gt;""),$O$3:AD$3,_xlpm.Fundo,,-1),
_xlpm.Bx,_xlfn.XLOOKUP(TRUE,(AF34:$AZ34&lt;&gt;""),AF$3:$AZ$3,_xlpm.Fundo,,1),
_xlpm.Cx,_xlfn.XLOOKUP(TRUE,($O34:AD34&lt;&gt;""),$O34:AD34,_xlpm.Fundo,,-1),
_xlpm.Dx,_xlfn.XLOOKUP(TRUE,(AF34:$AZ34&lt;&gt;""),AF34:$AZ34,_xlpm.Fundo,,1),
_xlpm.Xx,AE$3, _xlpm.Yx,PRODUCT(SUM(_xlpm.Dx,-_xlpm.Cx),1/SUM(_xlpm.Bx,-_xlpm.Ax))*SUM(_xlpm.Xx,-_xlpm.Ax)+_xlpm.Cx,
_xlpm.Ay,_xlfn.XLOOKUP(TRUE,(AE$4:AE33&lt;&gt;""),$N$4:$N33,_xlpm.Fundo,,-1),
_xlpm.By,_xlfn.XLOOKUP(TRUE,(AE35:AE$47&lt;&gt;""),$N35:$N$47,_xlpm.Fundo,,1),
_xlpm.Cy,_xlfn.XLOOKUP(TRUE,(AE$4:AE33&lt;&gt;""),AE$4:AE33,_xlpm.Fundo,,-1),
_xlpm.Dy,_xlfn.XLOOKUP(TRUE,(AE35:AE$47&lt;&gt;""),AE35:AE$47,_xlpm.Fundo,,1),
_xlpm.Xy,$N34, _xlpm.Yy,PRODUCT(SUM(_xlpm.Dy,-_xlpm.Cy),1/SUM(_xlpm.By,-_xlpm.Ay))*SUM(_xlpm.Xy,-_xlpm.Ay)+_xlpm.Cy,
_xlfn.IFS(IFERROR(ISODD(_xlpm.Borda),FALSE),_xlpm.Yy,
       IFERROR(ISEVEN(_xlpm.Borda),     FALSE),_xlpm.Yx,
      TRUE,"")))</f>
        <v/>
      </c>
      <c r="AF82" s="120" t="str" cm="1">
        <f t="array" ref="AF82">IF(AF34&lt;&gt;"",AF34,
_xlfn.LET(_xlpm.Borda,
_xlfn.IFS(
AND(COUNT(_xlfn._xlws.FILTER($F$3:$F$15,$F$3:$F$15=AF$51))&gt;=2,
    _xlfn.MAXIFS($G$3:$G$15,$F$3:$F$15,AF$51)&gt;=$N82, _xlfn.MINIFS($G$3:$G$15,$F$3:$F$15,AF$51)&lt;=$N82),1,
AND(COUNT(_xlfn._xlws.FILTER($G$3:$G$15,$G$3:$G$15=$N82))&gt;=2,
    _xlfn.MAXIFS($F$3:$F$15,$G$3:$G$15,$N82)&gt;=AF$51, _xlfn.MINIFS($F$3:$F$15,$G$3:$G$15,$N82)&lt;=AF$51),2,
OR(COUNT(_xlfn._xlws.FILTER($F$16:$F$23,($F$16:$F$23=AF$51)*($G$16:$G$23=$N82)))=1,
        ISODD(COUNT(_xlfn._xlws.SORT(_xlfn._xlws.FILTER($G$16:$G$23,($F$16:$F$23=AF$51)*($G$16:$G$23&lt;=$N82)))))),3,
OR(COUNT(_xlfn._xlws.FILTER($F$16:$F$23,($F$16:$F$23=AF$51)*($G$16:$G$23=$N82)))=1,
        ISODD(COUNT(_xlfn._xlws.SORT(_xlfn._xlws.FILTER($F$16:$F$23,($G$16:$G$23=$N82)*($F$16:$F$23&lt;=AF$51)))))),4),
_xlpm.Fundo,$L$8,
_xlpm.Ax,_xlfn.XLOOKUP(TRUE,($O34:AE34&lt;&gt;""),$O$3:AE$3,_xlpm.Fundo,,-1),
_xlpm.Bx,_xlfn.XLOOKUP(TRUE,(AG34:$AZ34&lt;&gt;""),AG$3:$AZ$3,_xlpm.Fundo,,1),
_xlpm.Cx,_xlfn.XLOOKUP(TRUE,($O34:AE34&lt;&gt;""),$O34:AE34,_xlpm.Fundo,,-1),
_xlpm.Dx,_xlfn.XLOOKUP(TRUE,(AG34:$AZ34&lt;&gt;""),AG34:$AZ34,_xlpm.Fundo,,1),
_xlpm.Xx,AF$3, _xlpm.Yx,PRODUCT(SUM(_xlpm.Dx,-_xlpm.Cx),1/SUM(_xlpm.Bx,-_xlpm.Ax))*SUM(_xlpm.Xx,-_xlpm.Ax)+_xlpm.Cx,
_xlpm.Ay,_xlfn.XLOOKUP(TRUE,(AF$4:AF33&lt;&gt;""),$N$4:$N33,_xlpm.Fundo,,-1),
_xlpm.By,_xlfn.XLOOKUP(TRUE,(AF35:AF$47&lt;&gt;""),$N35:$N$47,_xlpm.Fundo,,1),
_xlpm.Cy,_xlfn.XLOOKUP(TRUE,(AF$4:AF33&lt;&gt;""),AF$4:AF33,_xlpm.Fundo,,-1),
_xlpm.Dy,_xlfn.XLOOKUP(TRUE,(AF35:AF$47&lt;&gt;""),AF35:AF$47,_xlpm.Fundo,,1),
_xlpm.Xy,$N34, _xlpm.Yy,PRODUCT(SUM(_xlpm.Dy,-_xlpm.Cy),1/SUM(_xlpm.By,-_xlpm.Ay))*SUM(_xlpm.Xy,-_xlpm.Ay)+_xlpm.Cy,
_xlfn.IFS(IFERROR(ISODD(_xlpm.Borda),FALSE),_xlpm.Yy,
       IFERROR(ISEVEN(_xlpm.Borda),     FALSE),_xlpm.Yx,
      TRUE,"")))</f>
        <v/>
      </c>
      <c r="AG82" s="120" t="str" cm="1">
        <f t="array" ref="AG82">IF(AG34&lt;&gt;"",AG34,
_xlfn.LET(_xlpm.Borda,
_xlfn.IFS(
AND(COUNT(_xlfn._xlws.FILTER($F$3:$F$15,$F$3:$F$15=AG$51))&gt;=2,
    _xlfn.MAXIFS($G$3:$G$15,$F$3:$F$15,AG$51)&gt;=$N82, _xlfn.MINIFS($G$3:$G$15,$F$3:$F$15,AG$51)&lt;=$N82),1,
AND(COUNT(_xlfn._xlws.FILTER($G$3:$G$15,$G$3:$G$15=$N82))&gt;=2,
    _xlfn.MAXIFS($F$3:$F$15,$G$3:$G$15,$N82)&gt;=AG$51, _xlfn.MINIFS($F$3:$F$15,$G$3:$G$15,$N82)&lt;=AG$51),2,
OR(COUNT(_xlfn._xlws.FILTER($F$16:$F$23,($F$16:$F$23=AG$51)*($G$16:$G$23=$N82)))=1,
        ISODD(COUNT(_xlfn._xlws.SORT(_xlfn._xlws.FILTER($G$16:$G$23,($F$16:$F$23=AG$51)*($G$16:$G$23&lt;=$N82)))))),3,
OR(COUNT(_xlfn._xlws.FILTER($F$16:$F$23,($F$16:$F$23=AG$51)*($G$16:$G$23=$N82)))=1,
        ISODD(COUNT(_xlfn._xlws.SORT(_xlfn._xlws.FILTER($F$16:$F$23,($G$16:$G$23=$N82)*($F$16:$F$23&lt;=AG$51)))))),4),
_xlpm.Fundo,$L$8,
_xlpm.Ax,_xlfn.XLOOKUP(TRUE,($O34:AF34&lt;&gt;""),$O$3:AF$3,_xlpm.Fundo,,-1),
_xlpm.Bx,_xlfn.XLOOKUP(TRUE,(AH34:$AZ34&lt;&gt;""),AH$3:$AZ$3,_xlpm.Fundo,,1),
_xlpm.Cx,_xlfn.XLOOKUP(TRUE,($O34:AF34&lt;&gt;""),$O34:AF34,_xlpm.Fundo,,-1),
_xlpm.Dx,_xlfn.XLOOKUP(TRUE,(AH34:$AZ34&lt;&gt;""),AH34:$AZ34,_xlpm.Fundo,,1),
_xlpm.Xx,AG$3, _xlpm.Yx,PRODUCT(SUM(_xlpm.Dx,-_xlpm.Cx),1/SUM(_xlpm.Bx,-_xlpm.Ax))*SUM(_xlpm.Xx,-_xlpm.Ax)+_xlpm.Cx,
_xlpm.Ay,_xlfn.XLOOKUP(TRUE,(AG$4:AG33&lt;&gt;""),$N$4:$N33,_xlpm.Fundo,,-1),
_xlpm.By,_xlfn.XLOOKUP(TRUE,(AG35:AG$47&lt;&gt;""),$N35:$N$47,_xlpm.Fundo,,1),
_xlpm.Cy,_xlfn.XLOOKUP(TRUE,(AG$4:AG33&lt;&gt;""),AG$4:AG33,_xlpm.Fundo,,-1),
_xlpm.Dy,_xlfn.XLOOKUP(TRUE,(AG35:AG$47&lt;&gt;""),AG35:AG$47,_xlpm.Fundo,,1),
_xlpm.Xy,$N34, _xlpm.Yy,PRODUCT(SUM(_xlpm.Dy,-_xlpm.Cy),1/SUM(_xlpm.By,-_xlpm.Ay))*SUM(_xlpm.Xy,-_xlpm.Ay)+_xlpm.Cy,
_xlfn.IFS(IFERROR(ISODD(_xlpm.Borda),FALSE),_xlpm.Yy,
       IFERROR(ISEVEN(_xlpm.Borda),     FALSE),_xlpm.Yx,
      TRUE,"")))</f>
        <v/>
      </c>
      <c r="AH82" s="120" t="str" cm="1">
        <f t="array" ref="AH82">IF(AH34&lt;&gt;"",AH34,
_xlfn.LET(_xlpm.Borda,
_xlfn.IFS(
AND(COUNT(_xlfn._xlws.FILTER($F$3:$F$15,$F$3:$F$15=AH$51))&gt;=2,
    _xlfn.MAXIFS($G$3:$G$15,$F$3:$F$15,AH$51)&gt;=$N82, _xlfn.MINIFS($G$3:$G$15,$F$3:$F$15,AH$51)&lt;=$N82),1,
AND(COUNT(_xlfn._xlws.FILTER($G$3:$G$15,$G$3:$G$15=$N82))&gt;=2,
    _xlfn.MAXIFS($F$3:$F$15,$G$3:$G$15,$N82)&gt;=AH$51, _xlfn.MINIFS($F$3:$F$15,$G$3:$G$15,$N82)&lt;=AH$51),2,
OR(COUNT(_xlfn._xlws.FILTER($F$16:$F$23,($F$16:$F$23=AH$51)*($G$16:$G$23=$N82)))=1,
        ISODD(COUNT(_xlfn._xlws.SORT(_xlfn._xlws.FILTER($G$16:$G$23,($F$16:$F$23=AH$51)*($G$16:$G$23&lt;=$N82)))))),3,
OR(COUNT(_xlfn._xlws.FILTER($F$16:$F$23,($F$16:$F$23=AH$51)*($G$16:$G$23=$N82)))=1,
        ISODD(COUNT(_xlfn._xlws.SORT(_xlfn._xlws.FILTER($F$16:$F$23,($G$16:$G$23=$N82)*($F$16:$F$23&lt;=AH$51)))))),4),
_xlpm.Fundo,$L$8,
_xlpm.Ax,_xlfn.XLOOKUP(TRUE,($O34:AG34&lt;&gt;""),$O$3:AG$3,_xlpm.Fundo,,-1),
_xlpm.Bx,_xlfn.XLOOKUP(TRUE,(AI34:$AZ34&lt;&gt;""),AI$3:$AZ$3,_xlpm.Fundo,,1),
_xlpm.Cx,_xlfn.XLOOKUP(TRUE,($O34:AG34&lt;&gt;""),$O34:AG34,_xlpm.Fundo,,-1),
_xlpm.Dx,_xlfn.XLOOKUP(TRUE,(AI34:$AZ34&lt;&gt;""),AI34:$AZ34,_xlpm.Fundo,,1),
_xlpm.Xx,AH$3, _xlpm.Yx,PRODUCT(SUM(_xlpm.Dx,-_xlpm.Cx),1/SUM(_xlpm.Bx,-_xlpm.Ax))*SUM(_xlpm.Xx,-_xlpm.Ax)+_xlpm.Cx,
_xlpm.Ay,_xlfn.XLOOKUP(TRUE,(AH$4:AH33&lt;&gt;""),$N$4:$N33,_xlpm.Fundo,,-1),
_xlpm.By,_xlfn.XLOOKUP(TRUE,(AH35:AH$47&lt;&gt;""),$N35:$N$47,_xlpm.Fundo,,1),
_xlpm.Cy,_xlfn.XLOOKUP(TRUE,(AH$4:AH33&lt;&gt;""),AH$4:AH33,_xlpm.Fundo,,-1),
_xlpm.Dy,_xlfn.XLOOKUP(TRUE,(AH35:AH$47&lt;&gt;""),AH35:AH$47,_xlpm.Fundo,,1),
_xlpm.Xy,$N34, _xlpm.Yy,PRODUCT(SUM(_xlpm.Dy,-_xlpm.Cy),1/SUM(_xlpm.By,-_xlpm.Ay))*SUM(_xlpm.Xy,-_xlpm.Ay)+_xlpm.Cy,
_xlfn.IFS(IFERROR(ISODD(_xlpm.Borda),FALSE),_xlpm.Yy,
       IFERROR(ISEVEN(_xlpm.Borda),     FALSE),_xlpm.Yx,
      TRUE,"")))</f>
        <v/>
      </c>
      <c r="AI82" s="120" t="str" cm="1">
        <f t="array" ref="AI82">IF(AI34&lt;&gt;"",AI34,
_xlfn.LET(_xlpm.Borda,
_xlfn.IFS(
AND(COUNT(_xlfn._xlws.FILTER($F$3:$F$15,$F$3:$F$15=AI$51))&gt;=2,
    _xlfn.MAXIFS($G$3:$G$15,$F$3:$F$15,AI$51)&gt;=$N82, _xlfn.MINIFS($G$3:$G$15,$F$3:$F$15,AI$51)&lt;=$N82),1,
AND(COUNT(_xlfn._xlws.FILTER($G$3:$G$15,$G$3:$G$15=$N82))&gt;=2,
    _xlfn.MAXIFS($F$3:$F$15,$G$3:$G$15,$N82)&gt;=AI$51, _xlfn.MINIFS($F$3:$F$15,$G$3:$G$15,$N82)&lt;=AI$51),2,
OR(COUNT(_xlfn._xlws.FILTER($F$16:$F$23,($F$16:$F$23=AI$51)*($G$16:$G$23=$N82)))=1,
        ISODD(COUNT(_xlfn._xlws.SORT(_xlfn._xlws.FILTER($G$16:$G$23,($F$16:$F$23=AI$51)*($G$16:$G$23&lt;=$N82)))))),3,
OR(COUNT(_xlfn._xlws.FILTER($F$16:$F$23,($F$16:$F$23=AI$51)*($G$16:$G$23=$N82)))=1,
        ISODD(COUNT(_xlfn._xlws.SORT(_xlfn._xlws.FILTER($F$16:$F$23,($G$16:$G$23=$N82)*($F$16:$F$23&lt;=AI$51)))))),4),
_xlpm.Fundo,$L$8,
_xlpm.Ax,_xlfn.XLOOKUP(TRUE,($O34:AH34&lt;&gt;""),$O$3:AH$3,_xlpm.Fundo,,-1),
_xlpm.Bx,_xlfn.XLOOKUP(TRUE,(AJ34:$AZ34&lt;&gt;""),AJ$3:$AZ$3,_xlpm.Fundo,,1),
_xlpm.Cx,_xlfn.XLOOKUP(TRUE,($O34:AH34&lt;&gt;""),$O34:AH34,_xlpm.Fundo,,-1),
_xlpm.Dx,_xlfn.XLOOKUP(TRUE,(AJ34:$AZ34&lt;&gt;""),AJ34:$AZ34,_xlpm.Fundo,,1),
_xlpm.Xx,AI$3, _xlpm.Yx,PRODUCT(SUM(_xlpm.Dx,-_xlpm.Cx),1/SUM(_xlpm.Bx,-_xlpm.Ax))*SUM(_xlpm.Xx,-_xlpm.Ax)+_xlpm.Cx,
_xlpm.Ay,_xlfn.XLOOKUP(TRUE,(AI$4:AI33&lt;&gt;""),$N$4:$N33,_xlpm.Fundo,,-1),
_xlpm.By,_xlfn.XLOOKUP(TRUE,(AI35:AI$47&lt;&gt;""),$N35:$N$47,_xlpm.Fundo,,1),
_xlpm.Cy,_xlfn.XLOOKUP(TRUE,(AI$4:AI33&lt;&gt;""),AI$4:AI33,_xlpm.Fundo,,-1),
_xlpm.Dy,_xlfn.XLOOKUP(TRUE,(AI35:AI$47&lt;&gt;""),AI35:AI$47,_xlpm.Fundo,,1),
_xlpm.Xy,$N34, _xlpm.Yy,PRODUCT(SUM(_xlpm.Dy,-_xlpm.Cy),1/SUM(_xlpm.By,-_xlpm.Ay))*SUM(_xlpm.Xy,-_xlpm.Ay)+_xlpm.Cy,
_xlfn.IFS(IFERROR(ISODD(_xlpm.Borda),FALSE),_xlpm.Yy,
       IFERROR(ISEVEN(_xlpm.Borda),     FALSE),_xlpm.Yx,
      TRUE,"")))</f>
        <v/>
      </c>
      <c r="AJ82" s="120" t="str" cm="1">
        <f t="array" ref="AJ82">IF(AJ34&lt;&gt;"",AJ34,
_xlfn.LET(_xlpm.Borda,
_xlfn.IFS(
AND(COUNT(_xlfn._xlws.FILTER($F$3:$F$15,$F$3:$F$15=AJ$51))&gt;=2,
    _xlfn.MAXIFS($G$3:$G$15,$F$3:$F$15,AJ$51)&gt;=$N82, _xlfn.MINIFS($G$3:$G$15,$F$3:$F$15,AJ$51)&lt;=$N82),1,
AND(COUNT(_xlfn._xlws.FILTER($G$3:$G$15,$G$3:$G$15=$N82))&gt;=2,
    _xlfn.MAXIFS($F$3:$F$15,$G$3:$G$15,$N82)&gt;=AJ$51, _xlfn.MINIFS($F$3:$F$15,$G$3:$G$15,$N82)&lt;=AJ$51),2,
OR(COUNT(_xlfn._xlws.FILTER($F$16:$F$23,($F$16:$F$23=AJ$51)*($G$16:$G$23=$N82)))=1,
        ISODD(COUNT(_xlfn._xlws.SORT(_xlfn._xlws.FILTER($G$16:$G$23,($F$16:$F$23=AJ$51)*($G$16:$G$23&lt;=$N82)))))),3,
OR(COUNT(_xlfn._xlws.FILTER($F$16:$F$23,($F$16:$F$23=AJ$51)*($G$16:$G$23=$N82)))=1,
        ISODD(COUNT(_xlfn._xlws.SORT(_xlfn._xlws.FILTER($F$16:$F$23,($G$16:$G$23=$N82)*($F$16:$F$23&lt;=AJ$51)))))),4),
_xlpm.Fundo,$L$8,
_xlpm.Ax,_xlfn.XLOOKUP(TRUE,($O34:AI34&lt;&gt;""),$O$3:AI$3,_xlpm.Fundo,,-1),
_xlpm.Bx,_xlfn.XLOOKUP(TRUE,(AK34:$AZ34&lt;&gt;""),AK$3:$AZ$3,_xlpm.Fundo,,1),
_xlpm.Cx,_xlfn.XLOOKUP(TRUE,($O34:AI34&lt;&gt;""),$O34:AI34,_xlpm.Fundo,,-1),
_xlpm.Dx,_xlfn.XLOOKUP(TRUE,(AK34:$AZ34&lt;&gt;""),AK34:$AZ34,_xlpm.Fundo,,1),
_xlpm.Xx,AJ$3, _xlpm.Yx,PRODUCT(SUM(_xlpm.Dx,-_xlpm.Cx),1/SUM(_xlpm.Bx,-_xlpm.Ax))*SUM(_xlpm.Xx,-_xlpm.Ax)+_xlpm.Cx,
_xlpm.Ay,_xlfn.XLOOKUP(TRUE,(AJ$4:AJ33&lt;&gt;""),$N$4:$N33,_xlpm.Fundo,,-1),
_xlpm.By,_xlfn.XLOOKUP(TRUE,(AJ35:AJ$47&lt;&gt;""),$N35:$N$47,_xlpm.Fundo,,1),
_xlpm.Cy,_xlfn.XLOOKUP(TRUE,(AJ$4:AJ33&lt;&gt;""),AJ$4:AJ33,_xlpm.Fundo,,-1),
_xlpm.Dy,_xlfn.XLOOKUP(TRUE,(AJ35:AJ$47&lt;&gt;""),AJ35:AJ$47,_xlpm.Fundo,,1),
_xlpm.Xy,$N34, _xlpm.Yy,PRODUCT(SUM(_xlpm.Dy,-_xlpm.Cy),1/SUM(_xlpm.By,-_xlpm.Ay))*SUM(_xlpm.Xy,-_xlpm.Ay)+_xlpm.Cy,
_xlfn.IFS(IFERROR(ISODD(_xlpm.Borda),FALSE),_xlpm.Yy,
       IFERROR(ISEVEN(_xlpm.Borda),     FALSE),_xlpm.Yx,
      TRUE,"")))</f>
        <v/>
      </c>
      <c r="AK82" s="120" t="str" cm="1">
        <f t="array" ref="AK82">IF(AK34&lt;&gt;"",AK34,
_xlfn.LET(_xlpm.Borda,
_xlfn.IFS(
AND(COUNT(_xlfn._xlws.FILTER($F$3:$F$15,$F$3:$F$15=AK$51))&gt;=2,
    _xlfn.MAXIFS($G$3:$G$15,$F$3:$F$15,AK$51)&gt;=$N82, _xlfn.MINIFS($G$3:$G$15,$F$3:$F$15,AK$51)&lt;=$N82),1,
AND(COUNT(_xlfn._xlws.FILTER($G$3:$G$15,$G$3:$G$15=$N82))&gt;=2,
    _xlfn.MAXIFS($F$3:$F$15,$G$3:$G$15,$N82)&gt;=AK$51, _xlfn.MINIFS($F$3:$F$15,$G$3:$G$15,$N82)&lt;=AK$51),2,
OR(COUNT(_xlfn._xlws.FILTER($F$16:$F$23,($F$16:$F$23=AK$51)*($G$16:$G$23=$N82)))=1,
        ISODD(COUNT(_xlfn._xlws.SORT(_xlfn._xlws.FILTER($G$16:$G$23,($F$16:$F$23=AK$51)*($G$16:$G$23&lt;=$N82)))))),3,
OR(COUNT(_xlfn._xlws.FILTER($F$16:$F$23,($F$16:$F$23=AK$51)*($G$16:$G$23=$N82)))=1,
        ISODD(COUNT(_xlfn._xlws.SORT(_xlfn._xlws.FILTER($F$16:$F$23,($G$16:$G$23=$N82)*($F$16:$F$23&lt;=AK$51)))))),4),
_xlpm.Fundo,$L$8,
_xlpm.Ax,_xlfn.XLOOKUP(TRUE,($O34:AJ34&lt;&gt;""),$O$3:AJ$3,_xlpm.Fundo,,-1),
_xlpm.Bx,_xlfn.XLOOKUP(TRUE,(AL34:$AZ34&lt;&gt;""),AL$3:$AZ$3,_xlpm.Fundo,,1),
_xlpm.Cx,_xlfn.XLOOKUP(TRUE,($O34:AJ34&lt;&gt;""),$O34:AJ34,_xlpm.Fundo,,-1),
_xlpm.Dx,_xlfn.XLOOKUP(TRUE,(AL34:$AZ34&lt;&gt;""),AL34:$AZ34,_xlpm.Fundo,,1),
_xlpm.Xx,AK$3, _xlpm.Yx,PRODUCT(SUM(_xlpm.Dx,-_xlpm.Cx),1/SUM(_xlpm.Bx,-_xlpm.Ax))*SUM(_xlpm.Xx,-_xlpm.Ax)+_xlpm.Cx,
_xlpm.Ay,_xlfn.XLOOKUP(TRUE,(AK$4:AK33&lt;&gt;""),$N$4:$N33,_xlpm.Fundo,,-1),
_xlpm.By,_xlfn.XLOOKUP(TRUE,(AK35:AK$47&lt;&gt;""),$N35:$N$47,_xlpm.Fundo,,1),
_xlpm.Cy,_xlfn.XLOOKUP(TRUE,(AK$4:AK33&lt;&gt;""),AK$4:AK33,_xlpm.Fundo,,-1),
_xlpm.Dy,_xlfn.XLOOKUP(TRUE,(AK35:AK$47&lt;&gt;""),AK35:AK$47,_xlpm.Fundo,,1),
_xlpm.Xy,$N34, _xlpm.Yy,PRODUCT(SUM(_xlpm.Dy,-_xlpm.Cy),1/SUM(_xlpm.By,-_xlpm.Ay))*SUM(_xlpm.Xy,-_xlpm.Ay)+_xlpm.Cy,
_xlfn.IFS(IFERROR(ISODD(_xlpm.Borda),FALSE),_xlpm.Yy,
       IFERROR(ISEVEN(_xlpm.Borda),     FALSE),_xlpm.Yx,
      TRUE,"")))</f>
        <v/>
      </c>
      <c r="AL82" s="120" cm="1">
        <f t="array" ref="AL82">IF(AL34&lt;&gt;"",AL34,
_xlfn.LET(_xlpm.Borda,
_xlfn.IFS(
AND(COUNT(_xlfn._xlws.FILTER($F$3:$F$15,$F$3:$F$15=AL$51))&gt;=2,
    _xlfn.MAXIFS($G$3:$G$15,$F$3:$F$15,AL$51)&gt;=$N82, _xlfn.MINIFS($G$3:$G$15,$F$3:$F$15,AL$51)&lt;=$N82),1,
AND(COUNT(_xlfn._xlws.FILTER($G$3:$G$15,$G$3:$G$15=$N82))&gt;=2,
    _xlfn.MAXIFS($F$3:$F$15,$G$3:$G$15,$N82)&gt;=AL$51, _xlfn.MINIFS($F$3:$F$15,$G$3:$G$15,$N82)&lt;=AL$51),2,
OR(COUNT(_xlfn._xlws.FILTER($F$16:$F$23,($F$16:$F$23=AL$51)*($G$16:$G$23=$N82)))=1,
        ISODD(COUNT(_xlfn._xlws.SORT(_xlfn._xlws.FILTER($G$16:$G$23,($F$16:$F$23=AL$51)*($G$16:$G$23&lt;=$N82)))))),3,
OR(COUNT(_xlfn._xlws.FILTER($F$16:$F$23,($F$16:$F$23=AL$51)*($G$16:$G$23=$N82)))=1,
        ISODD(COUNT(_xlfn._xlws.SORT(_xlfn._xlws.FILTER($F$16:$F$23,($G$16:$G$23=$N82)*($F$16:$F$23&lt;=AL$51)))))),4),
_xlpm.Fundo,$L$8,
_xlpm.Ax,_xlfn.XLOOKUP(TRUE,($O34:AK34&lt;&gt;""),$O$3:AK$3,_xlpm.Fundo,,-1),
_xlpm.Bx,_xlfn.XLOOKUP(TRUE,(AM34:$AZ34&lt;&gt;""),AM$3:$AZ$3,_xlpm.Fundo,,1),
_xlpm.Cx,_xlfn.XLOOKUP(TRUE,($O34:AK34&lt;&gt;""),$O34:AK34,_xlpm.Fundo,,-1),
_xlpm.Dx,_xlfn.XLOOKUP(TRUE,(AM34:$AZ34&lt;&gt;""),AM34:$AZ34,_xlpm.Fundo,,1),
_xlpm.Xx,AL$3, _xlpm.Yx,PRODUCT(SUM(_xlpm.Dx,-_xlpm.Cx),1/SUM(_xlpm.Bx,-_xlpm.Ax))*SUM(_xlpm.Xx,-_xlpm.Ax)+_xlpm.Cx,
_xlpm.Ay,_xlfn.XLOOKUP(TRUE,(AL$4:AL33&lt;&gt;""),$N$4:$N33,_xlpm.Fundo,,-1),
_xlpm.By,_xlfn.XLOOKUP(TRUE,(AL35:AL$47&lt;&gt;""),$N35:$N$47,_xlpm.Fundo,,1),
_xlpm.Cy,_xlfn.XLOOKUP(TRUE,(AL$4:AL33&lt;&gt;""),AL$4:AL33,_xlpm.Fundo,,-1),
_xlpm.Dy,_xlfn.XLOOKUP(TRUE,(AL35:AL$47&lt;&gt;""),AL35:AL$47,_xlpm.Fundo,,1),
_xlpm.Xy,$N34, _xlpm.Yy,PRODUCT(SUM(_xlpm.Dy,-_xlpm.Cy),1/SUM(_xlpm.By,-_xlpm.Ay))*SUM(_xlpm.Xy,-_xlpm.Ay)+_xlpm.Cy,
_xlfn.IFS(IFERROR(ISODD(_xlpm.Borda),FALSE),_xlpm.Yy,
       IFERROR(ISEVEN(_xlpm.Borda),     FALSE),_xlpm.Yx,
      TRUE,"")))</f>
        <v>0</v>
      </c>
      <c r="AM82" s="120" cm="1">
        <f t="array" ref="AM82">IF(AM34&lt;&gt;"",AM34,
_xlfn.LET(_xlpm.Borda,
_xlfn.IFS(
AND(COUNT(_xlfn._xlws.FILTER($F$3:$F$15,$F$3:$F$15=AM$51))&gt;=2,
    _xlfn.MAXIFS($G$3:$G$15,$F$3:$F$15,AM$51)&gt;=$N82, _xlfn.MINIFS($G$3:$G$15,$F$3:$F$15,AM$51)&lt;=$N82),1,
AND(COUNT(_xlfn._xlws.FILTER($G$3:$G$15,$G$3:$G$15=$N82))&gt;=2,
    _xlfn.MAXIFS($F$3:$F$15,$G$3:$G$15,$N82)&gt;=AM$51, _xlfn.MINIFS($F$3:$F$15,$G$3:$G$15,$N82)&lt;=AM$51),2,
OR(COUNT(_xlfn._xlws.FILTER($F$16:$F$23,($F$16:$F$23=AM$51)*($G$16:$G$23=$N82)))=1,
        ISODD(COUNT(_xlfn._xlws.SORT(_xlfn._xlws.FILTER($G$16:$G$23,($F$16:$F$23=AM$51)*($G$16:$G$23&lt;=$N82)))))),3,
OR(COUNT(_xlfn._xlws.FILTER($F$16:$F$23,($F$16:$F$23=AM$51)*($G$16:$G$23=$N82)))=1,
        ISODD(COUNT(_xlfn._xlws.SORT(_xlfn._xlws.FILTER($F$16:$F$23,($G$16:$G$23=$N82)*($F$16:$F$23&lt;=AM$51)))))),4),
_xlpm.Fundo,$L$8,
_xlpm.Ax,_xlfn.XLOOKUP(TRUE,($O34:AL34&lt;&gt;""),$O$3:AL$3,_xlpm.Fundo,,-1),
_xlpm.Bx,_xlfn.XLOOKUP(TRUE,(AN34:$AZ34&lt;&gt;""),AN$3:$AZ$3,_xlpm.Fundo,,1),
_xlpm.Cx,_xlfn.XLOOKUP(TRUE,($O34:AL34&lt;&gt;""),$O34:AL34,_xlpm.Fundo,,-1),
_xlpm.Dx,_xlfn.XLOOKUP(TRUE,(AN34:$AZ34&lt;&gt;""),AN34:$AZ34,_xlpm.Fundo,,1),
_xlpm.Xx,AM$3, _xlpm.Yx,PRODUCT(SUM(_xlpm.Dx,-_xlpm.Cx),1/SUM(_xlpm.Bx,-_xlpm.Ax))*SUM(_xlpm.Xx,-_xlpm.Ax)+_xlpm.Cx,
_xlpm.Ay,_xlfn.XLOOKUP(TRUE,(AM$4:AM33&lt;&gt;""),$N$4:$N33,_xlpm.Fundo,,-1),
_xlpm.By,_xlfn.XLOOKUP(TRUE,(AM35:AM$47&lt;&gt;""),$N35:$N$47,_xlpm.Fundo,,1),
_xlpm.Cy,_xlfn.XLOOKUP(TRUE,(AM$4:AM33&lt;&gt;""),AM$4:AM33,_xlpm.Fundo,,-1),
_xlpm.Dy,_xlfn.XLOOKUP(TRUE,(AM35:AM$47&lt;&gt;""),AM35:AM$47,_xlpm.Fundo,,1),
_xlpm.Xy,$N34, _xlpm.Yy,PRODUCT(SUM(_xlpm.Dy,-_xlpm.Cy),1/SUM(_xlpm.By,-_xlpm.Ay))*SUM(_xlpm.Xy,-_xlpm.Ay)+_xlpm.Cy,
_xlfn.IFS(IFERROR(ISODD(_xlpm.Borda),FALSE),_xlpm.Yy,
       IFERROR(ISEVEN(_xlpm.Borda),     FALSE),_xlpm.Yx,
      TRUE,"")))</f>
        <v>-9</v>
      </c>
      <c r="AN82" s="120" cm="1">
        <f t="array" ref="AN82">IF(AN34&lt;&gt;"",AN34,
_xlfn.LET(_xlpm.Borda,
_xlfn.IFS(
AND(COUNT(_xlfn._xlws.FILTER($F$3:$F$15,$F$3:$F$15=AN$51))&gt;=2,
    _xlfn.MAXIFS($G$3:$G$15,$F$3:$F$15,AN$51)&gt;=$N82, _xlfn.MINIFS($G$3:$G$15,$F$3:$F$15,AN$51)&lt;=$N82),1,
AND(COUNT(_xlfn._xlws.FILTER($G$3:$G$15,$G$3:$G$15=$N82))&gt;=2,
    _xlfn.MAXIFS($F$3:$F$15,$G$3:$G$15,$N82)&gt;=AN$51, _xlfn.MINIFS($F$3:$F$15,$G$3:$G$15,$N82)&lt;=AN$51),2,
OR(COUNT(_xlfn._xlws.FILTER($F$16:$F$23,($F$16:$F$23=AN$51)*($G$16:$G$23=$N82)))=1,
        ISODD(COUNT(_xlfn._xlws.SORT(_xlfn._xlws.FILTER($G$16:$G$23,($F$16:$F$23=AN$51)*($G$16:$G$23&lt;=$N82)))))),3,
OR(COUNT(_xlfn._xlws.FILTER($F$16:$F$23,($F$16:$F$23=AN$51)*($G$16:$G$23=$N82)))=1,
        ISODD(COUNT(_xlfn._xlws.SORT(_xlfn._xlws.FILTER($F$16:$F$23,($G$16:$G$23=$N82)*($F$16:$F$23&lt;=AN$51)))))),4),
_xlpm.Fundo,$L$8,
_xlpm.Ax,_xlfn.XLOOKUP(TRUE,($O34:AM34&lt;&gt;""),$O$3:AM$3,_xlpm.Fundo,,-1),
_xlpm.Bx,_xlfn.XLOOKUP(TRUE,(AO34:$AZ34&lt;&gt;""),AO$3:$AZ$3,_xlpm.Fundo,,1),
_xlpm.Cx,_xlfn.XLOOKUP(TRUE,($O34:AM34&lt;&gt;""),$O34:AM34,_xlpm.Fundo,,-1),
_xlpm.Dx,_xlfn.XLOOKUP(TRUE,(AO34:$AZ34&lt;&gt;""),AO34:$AZ34,_xlpm.Fundo,,1),
_xlpm.Xx,AN$3, _xlpm.Yx,PRODUCT(SUM(_xlpm.Dx,-_xlpm.Cx),1/SUM(_xlpm.Bx,-_xlpm.Ax))*SUM(_xlpm.Xx,-_xlpm.Ax)+_xlpm.Cx,
_xlpm.Ay,_xlfn.XLOOKUP(TRUE,(AN$4:AN33&lt;&gt;""),$N$4:$N33,_xlpm.Fundo,,-1),
_xlpm.By,_xlfn.XLOOKUP(TRUE,(AN35:AN$47&lt;&gt;""),$N35:$N$47,_xlpm.Fundo,,1),
_xlpm.Cy,_xlfn.XLOOKUP(TRUE,(AN$4:AN33&lt;&gt;""),AN$4:AN33,_xlpm.Fundo,,-1),
_xlpm.Dy,_xlfn.XLOOKUP(TRUE,(AN35:AN$47&lt;&gt;""),AN35:AN$47,_xlpm.Fundo,,1),
_xlpm.Xy,$N34, _xlpm.Yy,PRODUCT(SUM(_xlpm.Dy,-_xlpm.Cy),1/SUM(_xlpm.By,-_xlpm.Ay))*SUM(_xlpm.Xy,-_xlpm.Ay)+_xlpm.Cy,
_xlfn.IFS(IFERROR(ISODD(_xlpm.Borda),FALSE),_xlpm.Yy,
       IFERROR(ISEVEN(_xlpm.Borda),     FALSE),_xlpm.Yx,
      TRUE,"")))</f>
        <v>-9</v>
      </c>
      <c r="AO82" s="120" cm="1">
        <f t="array" ref="AO82">IF(AO34&lt;&gt;"",AO34,
_xlfn.LET(_xlpm.Borda,
_xlfn.IFS(
AND(COUNT(_xlfn._xlws.FILTER($F$3:$F$15,$F$3:$F$15=AO$51))&gt;=2,
    _xlfn.MAXIFS($G$3:$G$15,$F$3:$F$15,AO$51)&gt;=$N82, _xlfn.MINIFS($G$3:$G$15,$F$3:$F$15,AO$51)&lt;=$N82),1,
AND(COUNT(_xlfn._xlws.FILTER($G$3:$G$15,$G$3:$G$15=$N82))&gt;=2,
    _xlfn.MAXIFS($F$3:$F$15,$G$3:$G$15,$N82)&gt;=AO$51, _xlfn.MINIFS($F$3:$F$15,$G$3:$G$15,$N82)&lt;=AO$51),2,
OR(COUNT(_xlfn._xlws.FILTER($F$16:$F$23,($F$16:$F$23=AO$51)*($G$16:$G$23=$N82)))=1,
        ISODD(COUNT(_xlfn._xlws.SORT(_xlfn._xlws.FILTER($G$16:$G$23,($F$16:$F$23=AO$51)*($G$16:$G$23&lt;=$N82)))))),3,
OR(COUNT(_xlfn._xlws.FILTER($F$16:$F$23,($F$16:$F$23=AO$51)*($G$16:$G$23=$N82)))=1,
        ISODD(COUNT(_xlfn._xlws.SORT(_xlfn._xlws.FILTER($F$16:$F$23,($G$16:$G$23=$N82)*($F$16:$F$23&lt;=AO$51)))))),4),
_xlpm.Fundo,$L$8,
_xlpm.Ax,_xlfn.XLOOKUP(TRUE,($O34:AN34&lt;&gt;""),$O$3:AN$3,_xlpm.Fundo,,-1),
_xlpm.Bx,_xlfn.XLOOKUP(TRUE,(AP34:$AZ34&lt;&gt;""),AP$3:$AZ$3,_xlpm.Fundo,,1),
_xlpm.Cx,_xlfn.XLOOKUP(TRUE,($O34:AN34&lt;&gt;""),$O34:AN34,_xlpm.Fundo,,-1),
_xlpm.Dx,_xlfn.XLOOKUP(TRUE,(AP34:$AZ34&lt;&gt;""),AP34:$AZ34,_xlpm.Fundo,,1),
_xlpm.Xx,AO$3, _xlpm.Yx,PRODUCT(SUM(_xlpm.Dx,-_xlpm.Cx),1/SUM(_xlpm.Bx,-_xlpm.Ax))*SUM(_xlpm.Xx,-_xlpm.Ax)+_xlpm.Cx,
_xlpm.Ay,_xlfn.XLOOKUP(TRUE,(AO$4:AO33&lt;&gt;""),$N$4:$N33,_xlpm.Fundo,,-1),
_xlpm.By,_xlfn.XLOOKUP(TRUE,(AO35:AO$47&lt;&gt;""),$N35:$N$47,_xlpm.Fundo,,1),
_xlpm.Cy,_xlfn.XLOOKUP(TRUE,(AO$4:AO33&lt;&gt;""),AO$4:AO33,_xlpm.Fundo,,-1),
_xlpm.Dy,_xlfn.XLOOKUP(TRUE,(AO35:AO$47&lt;&gt;""),AO35:AO$47,_xlpm.Fundo,,1),
_xlpm.Xy,$N34, _xlpm.Yy,PRODUCT(SUM(_xlpm.Dy,-_xlpm.Cy),1/SUM(_xlpm.By,-_xlpm.Ay))*SUM(_xlpm.Xy,-_xlpm.Ay)+_xlpm.Cy,
_xlfn.IFS(IFERROR(ISODD(_xlpm.Borda),FALSE),_xlpm.Yy,
       IFERROR(ISEVEN(_xlpm.Borda),     FALSE),_xlpm.Yx,
      TRUE,"")))</f>
        <v>-9</v>
      </c>
      <c r="AP82" s="120" cm="1">
        <f t="array" ref="AP82">IF(AP34&lt;&gt;"",AP34,
_xlfn.LET(_xlpm.Borda,
_xlfn.IFS(
AND(COUNT(_xlfn._xlws.FILTER($F$3:$F$15,$F$3:$F$15=AP$51))&gt;=2,
    _xlfn.MAXIFS($G$3:$G$15,$F$3:$F$15,AP$51)&gt;=$N82, _xlfn.MINIFS($G$3:$G$15,$F$3:$F$15,AP$51)&lt;=$N82),1,
AND(COUNT(_xlfn._xlws.FILTER($G$3:$G$15,$G$3:$G$15=$N82))&gt;=2,
    _xlfn.MAXIFS($F$3:$F$15,$G$3:$G$15,$N82)&gt;=AP$51, _xlfn.MINIFS($F$3:$F$15,$G$3:$G$15,$N82)&lt;=AP$51),2,
OR(COUNT(_xlfn._xlws.FILTER($F$16:$F$23,($F$16:$F$23=AP$51)*($G$16:$G$23=$N82)))=1,
        ISODD(COUNT(_xlfn._xlws.SORT(_xlfn._xlws.FILTER($G$16:$G$23,($F$16:$F$23=AP$51)*($G$16:$G$23&lt;=$N82)))))),3,
OR(COUNT(_xlfn._xlws.FILTER($F$16:$F$23,($F$16:$F$23=AP$51)*($G$16:$G$23=$N82)))=1,
        ISODD(COUNT(_xlfn._xlws.SORT(_xlfn._xlws.FILTER($F$16:$F$23,($G$16:$G$23=$N82)*($F$16:$F$23&lt;=AP$51)))))),4),
_xlpm.Fundo,$L$8,
_xlpm.Ax,_xlfn.XLOOKUP(TRUE,($O34:AO34&lt;&gt;""),$O$3:AO$3,_xlpm.Fundo,,-1),
_xlpm.Bx,_xlfn.XLOOKUP(TRUE,(AQ34:$AZ34&lt;&gt;""),AQ$3:$AZ$3,_xlpm.Fundo,,1),
_xlpm.Cx,_xlfn.XLOOKUP(TRUE,($O34:AO34&lt;&gt;""),$O34:AO34,_xlpm.Fundo,,-1),
_xlpm.Dx,_xlfn.XLOOKUP(TRUE,(AQ34:$AZ34&lt;&gt;""),AQ34:$AZ34,_xlpm.Fundo,,1),
_xlpm.Xx,AP$3, _xlpm.Yx,PRODUCT(SUM(_xlpm.Dx,-_xlpm.Cx),1/SUM(_xlpm.Bx,-_xlpm.Ax))*SUM(_xlpm.Xx,-_xlpm.Ax)+_xlpm.Cx,
_xlpm.Ay,_xlfn.XLOOKUP(TRUE,(AP$4:AP33&lt;&gt;""),$N$4:$N33,_xlpm.Fundo,,-1),
_xlpm.By,_xlfn.XLOOKUP(TRUE,(AP35:AP$47&lt;&gt;""),$N35:$N$47,_xlpm.Fundo,,1),
_xlpm.Cy,_xlfn.XLOOKUP(TRUE,(AP$4:AP33&lt;&gt;""),AP$4:AP33,_xlpm.Fundo,,-1),
_xlpm.Dy,_xlfn.XLOOKUP(TRUE,(AP35:AP$47&lt;&gt;""),AP35:AP$47,_xlpm.Fundo,,1),
_xlpm.Xy,$N34, _xlpm.Yy,PRODUCT(SUM(_xlpm.Dy,-_xlpm.Cy),1/SUM(_xlpm.By,-_xlpm.Ay))*SUM(_xlpm.Xy,-_xlpm.Ay)+_xlpm.Cy,
_xlfn.IFS(IFERROR(ISODD(_xlpm.Borda),FALSE),_xlpm.Yy,
       IFERROR(ISEVEN(_xlpm.Borda),     FALSE),_xlpm.Yx,
      TRUE,"")))</f>
        <v>-9</v>
      </c>
      <c r="AQ82" s="120" cm="1">
        <f t="array" ref="AQ82">IF(AQ34&lt;&gt;"",AQ34,
_xlfn.LET(_xlpm.Borda,
_xlfn.IFS(
AND(COUNT(_xlfn._xlws.FILTER($F$3:$F$15,$F$3:$F$15=AQ$51))&gt;=2,
    _xlfn.MAXIFS($G$3:$G$15,$F$3:$F$15,AQ$51)&gt;=$N82, _xlfn.MINIFS($G$3:$G$15,$F$3:$F$15,AQ$51)&lt;=$N82),1,
AND(COUNT(_xlfn._xlws.FILTER($G$3:$G$15,$G$3:$G$15=$N82))&gt;=2,
    _xlfn.MAXIFS($F$3:$F$15,$G$3:$G$15,$N82)&gt;=AQ$51, _xlfn.MINIFS($F$3:$F$15,$G$3:$G$15,$N82)&lt;=AQ$51),2,
OR(COUNT(_xlfn._xlws.FILTER($F$16:$F$23,($F$16:$F$23=AQ$51)*($G$16:$G$23=$N82)))=1,
        ISODD(COUNT(_xlfn._xlws.SORT(_xlfn._xlws.FILTER($G$16:$G$23,($F$16:$F$23=AQ$51)*($G$16:$G$23&lt;=$N82)))))),3,
OR(COUNT(_xlfn._xlws.FILTER($F$16:$F$23,($F$16:$F$23=AQ$51)*($G$16:$G$23=$N82)))=1,
        ISODD(COUNT(_xlfn._xlws.SORT(_xlfn._xlws.FILTER($F$16:$F$23,($G$16:$G$23=$N82)*($F$16:$F$23&lt;=AQ$51)))))),4),
_xlpm.Fundo,$L$8,
_xlpm.Ax,_xlfn.XLOOKUP(TRUE,($O34:AP34&lt;&gt;""),$O$3:AP$3,_xlpm.Fundo,,-1),
_xlpm.Bx,_xlfn.XLOOKUP(TRUE,(AR34:$AZ34&lt;&gt;""),AR$3:$AZ$3,_xlpm.Fundo,,1),
_xlpm.Cx,_xlfn.XLOOKUP(TRUE,($O34:AP34&lt;&gt;""),$O34:AP34,_xlpm.Fundo,,-1),
_xlpm.Dx,_xlfn.XLOOKUP(TRUE,(AR34:$AZ34&lt;&gt;""),AR34:$AZ34,_xlpm.Fundo,,1),
_xlpm.Xx,AQ$3, _xlpm.Yx,PRODUCT(SUM(_xlpm.Dx,-_xlpm.Cx),1/SUM(_xlpm.Bx,-_xlpm.Ax))*SUM(_xlpm.Xx,-_xlpm.Ax)+_xlpm.Cx,
_xlpm.Ay,_xlfn.XLOOKUP(TRUE,(AQ$4:AQ33&lt;&gt;""),$N$4:$N33,_xlpm.Fundo,,-1),
_xlpm.By,_xlfn.XLOOKUP(TRUE,(AQ35:AQ$47&lt;&gt;""),$N35:$N$47,_xlpm.Fundo,,1),
_xlpm.Cy,_xlfn.XLOOKUP(TRUE,(AQ$4:AQ33&lt;&gt;""),AQ$4:AQ33,_xlpm.Fundo,,-1),
_xlpm.Dy,_xlfn.XLOOKUP(TRUE,(AQ35:AQ$47&lt;&gt;""),AQ35:AQ$47,_xlpm.Fundo,,1),
_xlpm.Xy,$N34, _xlpm.Yy,PRODUCT(SUM(_xlpm.Dy,-_xlpm.Cy),1/SUM(_xlpm.By,-_xlpm.Ay))*SUM(_xlpm.Xy,-_xlpm.Ay)+_xlpm.Cy,
_xlfn.IFS(IFERROR(ISODD(_xlpm.Borda),FALSE),_xlpm.Yy,
       IFERROR(ISEVEN(_xlpm.Borda),     FALSE),_xlpm.Yx,
      TRUE,"")))</f>
        <v>-9</v>
      </c>
      <c r="AR82" s="120" cm="1">
        <f t="array" ref="AR82">IF(AR34&lt;&gt;"",AR34,
_xlfn.LET(_xlpm.Borda,
_xlfn.IFS(
AND(COUNT(_xlfn._xlws.FILTER($F$3:$F$15,$F$3:$F$15=AR$51))&gt;=2,
    _xlfn.MAXIFS($G$3:$G$15,$F$3:$F$15,AR$51)&gt;=$N82, _xlfn.MINIFS($G$3:$G$15,$F$3:$F$15,AR$51)&lt;=$N82),1,
AND(COUNT(_xlfn._xlws.FILTER($G$3:$G$15,$G$3:$G$15=$N82))&gt;=2,
    _xlfn.MAXIFS($F$3:$F$15,$G$3:$G$15,$N82)&gt;=AR$51, _xlfn.MINIFS($F$3:$F$15,$G$3:$G$15,$N82)&lt;=AR$51),2,
OR(COUNT(_xlfn._xlws.FILTER($F$16:$F$23,($F$16:$F$23=AR$51)*($G$16:$G$23=$N82)))=1,
        ISODD(COUNT(_xlfn._xlws.SORT(_xlfn._xlws.FILTER($G$16:$G$23,($F$16:$F$23=AR$51)*($G$16:$G$23&lt;=$N82)))))),3,
OR(COUNT(_xlfn._xlws.FILTER($F$16:$F$23,($F$16:$F$23=AR$51)*($G$16:$G$23=$N82)))=1,
        ISODD(COUNT(_xlfn._xlws.SORT(_xlfn._xlws.FILTER($F$16:$F$23,($G$16:$G$23=$N82)*($F$16:$F$23&lt;=AR$51)))))),4),
_xlpm.Fundo,$L$8,
_xlpm.Ax,_xlfn.XLOOKUP(TRUE,($O34:AQ34&lt;&gt;""),$O$3:AQ$3,_xlpm.Fundo,,-1),
_xlpm.Bx,_xlfn.XLOOKUP(TRUE,(AS34:$AZ34&lt;&gt;""),AS$3:$AZ$3,_xlpm.Fundo,,1),
_xlpm.Cx,_xlfn.XLOOKUP(TRUE,($O34:AQ34&lt;&gt;""),$O34:AQ34,_xlpm.Fundo,,-1),
_xlpm.Dx,_xlfn.XLOOKUP(TRUE,(AS34:$AZ34&lt;&gt;""),AS34:$AZ34,_xlpm.Fundo,,1),
_xlpm.Xx,AR$3, _xlpm.Yx,PRODUCT(SUM(_xlpm.Dx,-_xlpm.Cx),1/SUM(_xlpm.Bx,-_xlpm.Ax))*SUM(_xlpm.Xx,-_xlpm.Ax)+_xlpm.Cx,
_xlpm.Ay,_xlfn.XLOOKUP(TRUE,(AR$4:AR33&lt;&gt;""),$N$4:$N33,_xlpm.Fundo,,-1),
_xlpm.By,_xlfn.XLOOKUP(TRUE,(AR35:AR$47&lt;&gt;""),$N35:$N$47,_xlpm.Fundo,,1),
_xlpm.Cy,_xlfn.XLOOKUP(TRUE,(AR$4:AR33&lt;&gt;""),AR$4:AR33,_xlpm.Fundo,,-1),
_xlpm.Dy,_xlfn.XLOOKUP(TRUE,(AR35:AR$47&lt;&gt;""),AR35:AR$47,_xlpm.Fundo,,1),
_xlpm.Xy,$N34, _xlpm.Yy,PRODUCT(SUM(_xlpm.Dy,-_xlpm.Cy),1/SUM(_xlpm.By,-_xlpm.Ay))*SUM(_xlpm.Xy,-_xlpm.Ay)+_xlpm.Cy,
_xlfn.IFS(IFERROR(ISODD(_xlpm.Borda),FALSE),_xlpm.Yy,
       IFERROR(ISEVEN(_xlpm.Borda),     FALSE),_xlpm.Yx,
      TRUE,"")))</f>
        <v>-9</v>
      </c>
      <c r="AS82" s="120" cm="1">
        <f t="array" ref="AS82">IF(AS34&lt;&gt;"",AS34,
_xlfn.LET(_xlpm.Borda,
_xlfn.IFS(
AND(COUNT(_xlfn._xlws.FILTER($F$3:$F$15,$F$3:$F$15=AS$51))&gt;=2,
    _xlfn.MAXIFS($G$3:$G$15,$F$3:$F$15,AS$51)&gt;=$N82, _xlfn.MINIFS($G$3:$G$15,$F$3:$F$15,AS$51)&lt;=$N82),1,
AND(COUNT(_xlfn._xlws.FILTER($G$3:$G$15,$G$3:$G$15=$N82))&gt;=2,
    _xlfn.MAXIFS($F$3:$F$15,$G$3:$G$15,$N82)&gt;=AS$51, _xlfn.MINIFS($F$3:$F$15,$G$3:$G$15,$N82)&lt;=AS$51),2,
OR(COUNT(_xlfn._xlws.FILTER($F$16:$F$23,($F$16:$F$23=AS$51)*($G$16:$G$23=$N82)))=1,
        ISODD(COUNT(_xlfn._xlws.SORT(_xlfn._xlws.FILTER($G$16:$G$23,($F$16:$F$23=AS$51)*($G$16:$G$23&lt;=$N82)))))),3,
OR(COUNT(_xlfn._xlws.FILTER($F$16:$F$23,($F$16:$F$23=AS$51)*($G$16:$G$23=$N82)))=1,
        ISODD(COUNT(_xlfn._xlws.SORT(_xlfn._xlws.FILTER($F$16:$F$23,($G$16:$G$23=$N82)*($F$16:$F$23&lt;=AS$51)))))),4),
_xlpm.Fundo,$L$8,
_xlpm.Ax,_xlfn.XLOOKUP(TRUE,($O34:AR34&lt;&gt;""),$O$3:AR$3,_xlpm.Fundo,,-1),
_xlpm.Bx,_xlfn.XLOOKUP(TRUE,(AT34:$AZ34&lt;&gt;""),AT$3:$AZ$3,_xlpm.Fundo,,1),
_xlpm.Cx,_xlfn.XLOOKUP(TRUE,($O34:AR34&lt;&gt;""),$O34:AR34,_xlpm.Fundo,,-1),
_xlpm.Dx,_xlfn.XLOOKUP(TRUE,(AT34:$AZ34&lt;&gt;""),AT34:$AZ34,_xlpm.Fundo,,1),
_xlpm.Xx,AS$3, _xlpm.Yx,PRODUCT(SUM(_xlpm.Dx,-_xlpm.Cx),1/SUM(_xlpm.Bx,-_xlpm.Ax))*SUM(_xlpm.Xx,-_xlpm.Ax)+_xlpm.Cx,
_xlpm.Ay,_xlfn.XLOOKUP(TRUE,(AS$4:AS33&lt;&gt;""),$N$4:$N33,_xlpm.Fundo,,-1),
_xlpm.By,_xlfn.XLOOKUP(TRUE,(AS35:AS$47&lt;&gt;""),$N35:$N$47,_xlpm.Fundo,,1),
_xlpm.Cy,_xlfn.XLOOKUP(TRUE,(AS$4:AS33&lt;&gt;""),AS$4:AS33,_xlpm.Fundo,,-1),
_xlpm.Dy,_xlfn.XLOOKUP(TRUE,(AS35:AS$47&lt;&gt;""),AS35:AS$47,_xlpm.Fundo,,1),
_xlpm.Xy,$N34, _xlpm.Yy,PRODUCT(SUM(_xlpm.Dy,-_xlpm.Cy),1/SUM(_xlpm.By,-_xlpm.Ay))*SUM(_xlpm.Xy,-_xlpm.Ay)+_xlpm.Cy,
_xlfn.IFS(IFERROR(ISODD(_xlpm.Borda),FALSE),_xlpm.Yy,
       IFERROR(ISEVEN(_xlpm.Borda),     FALSE),_xlpm.Yx,
      TRUE,"")))</f>
        <v>-9</v>
      </c>
      <c r="AT82" s="120" cm="1">
        <f t="array" ref="AT82">IF(AT34&lt;&gt;"",AT34,
_xlfn.LET(_xlpm.Borda,
_xlfn.IFS(
AND(COUNT(_xlfn._xlws.FILTER($F$3:$F$15,$F$3:$F$15=AT$51))&gt;=2,
    _xlfn.MAXIFS($G$3:$G$15,$F$3:$F$15,AT$51)&gt;=$N82, _xlfn.MINIFS($G$3:$G$15,$F$3:$F$15,AT$51)&lt;=$N82),1,
AND(COUNT(_xlfn._xlws.FILTER($G$3:$G$15,$G$3:$G$15=$N82))&gt;=2,
    _xlfn.MAXIFS($F$3:$F$15,$G$3:$G$15,$N82)&gt;=AT$51, _xlfn.MINIFS($F$3:$F$15,$G$3:$G$15,$N82)&lt;=AT$51),2,
OR(COUNT(_xlfn._xlws.FILTER($F$16:$F$23,($F$16:$F$23=AT$51)*($G$16:$G$23=$N82)))=1,
        ISODD(COUNT(_xlfn._xlws.SORT(_xlfn._xlws.FILTER($G$16:$G$23,($F$16:$F$23=AT$51)*($G$16:$G$23&lt;=$N82)))))),3,
OR(COUNT(_xlfn._xlws.FILTER($F$16:$F$23,($F$16:$F$23=AT$51)*($G$16:$G$23=$N82)))=1,
        ISODD(COUNT(_xlfn._xlws.SORT(_xlfn._xlws.FILTER($F$16:$F$23,($G$16:$G$23=$N82)*($F$16:$F$23&lt;=AT$51)))))),4),
_xlpm.Fundo,$L$8,
_xlpm.Ax,_xlfn.XLOOKUP(TRUE,($O34:AS34&lt;&gt;""),$O$3:AS$3,_xlpm.Fundo,,-1),
_xlpm.Bx,_xlfn.XLOOKUP(TRUE,(AZ34:$AZ34&lt;&gt;""),AZ$3:$AZ$3,_xlpm.Fundo,,1),
_xlpm.Cx,_xlfn.XLOOKUP(TRUE,($O34:AS34&lt;&gt;""),$O34:AS34,_xlpm.Fundo,,-1),
_xlpm.Dx,_xlfn.XLOOKUP(TRUE,(AZ34:$AZ34&lt;&gt;""),AZ34:$AZ34,_xlpm.Fundo,,1),
_xlpm.Xx,AT$3, _xlpm.Yx,PRODUCT(SUM(_xlpm.Dx,-_xlpm.Cx),1/SUM(_xlpm.Bx,-_xlpm.Ax))*SUM(_xlpm.Xx,-_xlpm.Ax)+_xlpm.Cx,
_xlpm.Ay,_xlfn.XLOOKUP(TRUE,(AT$4:AT33&lt;&gt;""),$N$4:$N33,_xlpm.Fundo,,-1),
_xlpm.By,_xlfn.XLOOKUP(TRUE,(AT35:AT$47&lt;&gt;""),$N35:$N$47,_xlpm.Fundo,,1),
_xlpm.Cy,_xlfn.XLOOKUP(TRUE,(AT$4:AT33&lt;&gt;""),AT$4:AT33,_xlpm.Fundo,,-1),
_xlpm.Dy,_xlfn.XLOOKUP(TRUE,(AT35:AT$47&lt;&gt;""),AT35:AT$47,_xlpm.Fundo,,1),
_xlpm.Xy,$N34, _xlpm.Yy,PRODUCT(SUM(_xlpm.Dy,-_xlpm.Cy),1/SUM(_xlpm.By,-_xlpm.Ay))*SUM(_xlpm.Xy,-_xlpm.Ay)+_xlpm.Cy,
_xlfn.IFS(IFERROR(ISODD(_xlpm.Borda),FALSE),_xlpm.Yy,
       IFERROR(ISEVEN(_xlpm.Borda),     FALSE),_xlpm.Yx,
      TRUE,"")))</f>
        <v>-9</v>
      </c>
      <c r="AU82" s="120" cm="1">
        <f t="array" ref="AU82">IF(AU34&lt;&gt;"",AU34,
_xlfn.LET(_xlpm.Borda,
_xlfn.IFS(
AND(COUNT(_xlfn._xlws.FILTER($F$3:$F$15,$F$3:$F$15=AU$51))&gt;=2,
    _xlfn.MAXIFS($G$3:$G$15,$F$3:$F$15,AU$51)&gt;=$N82, _xlfn.MINIFS($G$3:$G$15,$F$3:$F$15,AU$51)&lt;=$N82),1,
AND(COUNT(_xlfn._xlws.FILTER($G$3:$G$15,$G$3:$G$15=$N82))&gt;=2,
    _xlfn.MAXIFS($F$3:$F$15,$G$3:$G$15,$N82)&gt;=AU$51, _xlfn.MINIFS($F$3:$F$15,$G$3:$G$15,$N82)&lt;=AU$51),2,
OR(COUNT(_xlfn._xlws.FILTER($F$16:$F$23,($F$16:$F$23=AU$51)*($G$16:$G$23=$N82)))=1,
        ISODD(COUNT(_xlfn._xlws.SORT(_xlfn._xlws.FILTER($G$16:$G$23,($F$16:$F$23=AU$51)*($G$16:$G$23&lt;=$N82)))))),3,
OR(COUNT(_xlfn._xlws.FILTER($F$16:$F$23,($F$16:$F$23=AU$51)*($G$16:$G$23=$N82)))=1,
        ISODD(COUNT(_xlfn._xlws.SORT(_xlfn._xlws.FILTER($F$16:$F$23,($G$16:$G$23=$N82)*($F$16:$F$23&lt;=AU$51)))))),4),
_xlpm.Fundo,$L$8,
_xlpm.Ax,_xlfn.XLOOKUP(TRUE,($O34:AT34&lt;&gt;""),$O$3:AT$3,_xlpm.Fundo,,-1),
_xlpm.Bx,_xlfn.XLOOKUP(TRUE,($AZ34:BA34&lt;&gt;""),$AZ$3:BA$3,_xlpm.Fundo,,1),
_xlpm.Cx,_xlfn.XLOOKUP(TRUE,($O34:AT34&lt;&gt;""),$O34:AT34,_xlpm.Fundo,,-1),
_xlpm.Dx,_xlfn.XLOOKUP(TRUE,($AZ34:BA34&lt;&gt;""),$AZ34:BA34,_xlpm.Fundo,,1),
_xlpm.Xx,AU$3, _xlpm.Yx,PRODUCT(SUM(_xlpm.Dx,-_xlpm.Cx),1/SUM(_xlpm.Bx,-_xlpm.Ax))*SUM(_xlpm.Xx,-_xlpm.Ax)+_xlpm.Cx,
_xlpm.Ay,_xlfn.XLOOKUP(TRUE,(AU$4:AU33&lt;&gt;""),$N$4:$N33,_xlpm.Fundo,,-1),
_xlpm.By,_xlfn.XLOOKUP(TRUE,(AU35:AU$47&lt;&gt;""),$N35:$N$47,_xlpm.Fundo,,1),
_xlpm.Cy,_xlfn.XLOOKUP(TRUE,(AU$4:AU33&lt;&gt;""),AU$4:AU33,_xlpm.Fundo,,-1),
_xlpm.Dy,_xlfn.XLOOKUP(TRUE,(AU35:AU$47&lt;&gt;""),AU35:AU$47,_xlpm.Fundo,,1),
_xlpm.Xy,$N34, _xlpm.Yy,PRODUCT(SUM(_xlpm.Dy,-_xlpm.Cy),1/SUM(_xlpm.By,-_xlpm.Ay))*SUM(_xlpm.Xy,-_xlpm.Ay)+_xlpm.Cy,
_xlfn.IFS(IFERROR(ISODD(_xlpm.Borda),FALSE),_xlpm.Yy,
       IFERROR(ISEVEN(_xlpm.Borda),     FALSE),_xlpm.Yx,
      TRUE,"")))</f>
        <v>0</v>
      </c>
      <c r="AV82" s="120" cm="1">
        <f t="array" ref="AV82">IF(AV34&lt;&gt;"",AV34,
_xlfn.LET(_xlpm.Borda,
_xlfn.IFS(
AND(COUNT(_xlfn._xlws.FILTER($F$3:$F$15,$F$3:$F$15=AV$51))&gt;=2,
    _xlfn.MAXIFS($G$3:$G$15,$F$3:$F$15,AV$51)&gt;=$N82, _xlfn.MINIFS($G$3:$G$15,$F$3:$F$15,AV$51)&lt;=$N82),1,
AND(COUNT(_xlfn._xlws.FILTER($G$3:$G$15,$G$3:$G$15=$N82))&gt;=2,
    _xlfn.MAXIFS($F$3:$F$15,$G$3:$G$15,$N82)&gt;=AV$51, _xlfn.MINIFS($F$3:$F$15,$G$3:$G$15,$N82)&lt;=AV$51),2,
OR(COUNT(_xlfn._xlws.FILTER($F$16:$F$23,($F$16:$F$23=AV$51)*($G$16:$G$23=$N82)))=1,
        ISODD(COUNT(_xlfn._xlws.SORT(_xlfn._xlws.FILTER($G$16:$G$23,($F$16:$F$23=AV$51)*($G$16:$G$23&lt;=$N82)))))),3,
OR(COUNT(_xlfn._xlws.FILTER($F$16:$F$23,($F$16:$F$23=AV$51)*($G$16:$G$23=$N82)))=1,
        ISODD(COUNT(_xlfn._xlws.SORT(_xlfn._xlws.FILTER($F$16:$F$23,($G$16:$G$23=$N82)*($F$16:$F$23&lt;=AV$51)))))),4),
_xlpm.Fundo,$L$8,
_xlpm.Ax,_xlfn.XLOOKUP(TRUE,($O34:AU34&lt;&gt;""),$O$3:AU$3,_xlpm.Fundo,,-1),
_xlpm.Bx,_xlfn.XLOOKUP(TRUE,($AZ34:BB34&lt;&gt;""),$AZ$3:BB$3,_xlpm.Fundo,,1),
_xlpm.Cx,_xlfn.XLOOKUP(TRUE,($O34:AU34&lt;&gt;""),$O34:AU34,_xlpm.Fundo,,-1),
_xlpm.Dx,_xlfn.XLOOKUP(TRUE,($AZ34:BB34&lt;&gt;""),$AZ34:BB34,_xlpm.Fundo,,1),
_xlpm.Xx,AV$3, _xlpm.Yx,PRODUCT(SUM(_xlpm.Dx,-_xlpm.Cx),1/SUM(_xlpm.Bx,-_xlpm.Ax))*SUM(_xlpm.Xx,-_xlpm.Ax)+_xlpm.Cx,
_xlpm.Ay,_xlfn.XLOOKUP(TRUE,(AV$4:AV33&lt;&gt;""),$N$4:$N33,_xlpm.Fundo,,-1),
_xlpm.By,_xlfn.XLOOKUP(TRUE,(AV35:AV$47&lt;&gt;""),$N35:$N$47,_xlpm.Fundo,,1),
_xlpm.Cy,_xlfn.XLOOKUP(TRUE,(AV$4:AV33&lt;&gt;""),AV$4:AV33,_xlpm.Fundo,,-1),
_xlpm.Dy,_xlfn.XLOOKUP(TRUE,(AV35:AV$47&lt;&gt;""),AV35:AV$47,_xlpm.Fundo,,1),
_xlpm.Xy,$N34, _xlpm.Yy,PRODUCT(SUM(_xlpm.Dy,-_xlpm.Cy),1/SUM(_xlpm.By,-_xlpm.Ay))*SUM(_xlpm.Xy,-_xlpm.Ay)+_xlpm.Cy,
_xlfn.IFS(IFERROR(ISODD(_xlpm.Borda),FALSE),_xlpm.Yy,
       IFERROR(ISEVEN(_xlpm.Borda),     FALSE),_xlpm.Yx,
      TRUE,"")))</f>
        <v>-9</v>
      </c>
      <c r="AW82" s="120" cm="1">
        <f t="array" ref="AW82">IF(AW34&lt;&gt;"",AW34,
_xlfn.LET(_xlpm.Borda,
_xlfn.IFS(
AND(COUNT(_xlfn._xlws.FILTER($F$3:$F$15,$F$3:$F$15=AW$51))&gt;=2,
    _xlfn.MAXIFS($G$3:$G$15,$F$3:$F$15,AW$51)&gt;=$N82, _xlfn.MINIFS($G$3:$G$15,$F$3:$F$15,AW$51)&lt;=$N82),1,
AND(COUNT(_xlfn._xlws.FILTER($G$3:$G$15,$G$3:$G$15=$N82))&gt;=2,
    _xlfn.MAXIFS($F$3:$F$15,$G$3:$G$15,$N82)&gt;=AW$51, _xlfn.MINIFS($F$3:$F$15,$G$3:$G$15,$N82)&lt;=AW$51),2,
OR(COUNT(_xlfn._xlws.FILTER($F$16:$F$23,($F$16:$F$23=AW$51)*($G$16:$G$23=$N82)))=1,
        ISODD(COUNT(_xlfn._xlws.SORT(_xlfn._xlws.FILTER($G$16:$G$23,($F$16:$F$23=AW$51)*($G$16:$G$23&lt;=$N82)))))),3,
OR(COUNT(_xlfn._xlws.FILTER($F$16:$F$23,($F$16:$F$23=AW$51)*($G$16:$G$23=$N82)))=1,
        ISODD(COUNT(_xlfn._xlws.SORT(_xlfn._xlws.FILTER($F$16:$F$23,($G$16:$G$23=$N82)*($F$16:$F$23&lt;=AW$51)))))),4),
_xlpm.Fundo,$L$8,
_xlpm.Ax,_xlfn.XLOOKUP(TRUE,($O34:AV34&lt;&gt;""),$O$3:AV$3,_xlpm.Fundo,,-1),
_xlpm.Bx,_xlfn.XLOOKUP(TRUE,($AZ34:BC34&lt;&gt;""),$AZ$3:BC$3,_xlpm.Fundo,,1),
_xlpm.Cx,_xlfn.XLOOKUP(TRUE,($O34:AV34&lt;&gt;""),$O34:AV34,_xlpm.Fundo,,-1),
_xlpm.Dx,_xlfn.XLOOKUP(TRUE,($AZ34:BC34&lt;&gt;""),$AZ34:BC34,_xlpm.Fundo,,1),
_xlpm.Xx,AW$3, _xlpm.Yx,PRODUCT(SUM(_xlpm.Dx,-_xlpm.Cx),1/SUM(_xlpm.Bx,-_xlpm.Ax))*SUM(_xlpm.Xx,-_xlpm.Ax)+_xlpm.Cx,
_xlpm.Ay,_xlfn.XLOOKUP(TRUE,(AW$4:AW33&lt;&gt;""),$N$4:$N33,_xlpm.Fundo,,-1),
_xlpm.By,_xlfn.XLOOKUP(TRUE,(AW35:AW$47&lt;&gt;""),$N35:$N$47,_xlpm.Fundo,,1),
_xlpm.Cy,_xlfn.XLOOKUP(TRUE,(AW$4:AW33&lt;&gt;""),AW$4:AW33,_xlpm.Fundo,,-1),
_xlpm.Dy,_xlfn.XLOOKUP(TRUE,(AW35:AW$47&lt;&gt;""),AW35:AW$47,_xlpm.Fundo,,1),
_xlpm.Xy,$N34, _xlpm.Yy,PRODUCT(SUM(_xlpm.Dy,-_xlpm.Cy),1/SUM(_xlpm.By,-_xlpm.Ay))*SUM(_xlpm.Xy,-_xlpm.Ay)+_xlpm.Cy,
_xlfn.IFS(IFERROR(ISODD(_xlpm.Borda),FALSE),_xlpm.Yy,
       IFERROR(ISEVEN(_xlpm.Borda),     FALSE),_xlpm.Yx,
      TRUE,"")))</f>
        <v>-9</v>
      </c>
      <c r="AX82" s="98"/>
      <c r="AY82" s="98"/>
      <c r="AZ82" s="77"/>
      <c r="BA82" s="77"/>
      <c r="BB82" s="77"/>
      <c r="BC82" s="77"/>
      <c r="BD82" s="77"/>
      <c r="BE82" s="77"/>
      <c r="BF82" s="77"/>
      <c r="BG82" s="77"/>
      <c r="BH82" s="77"/>
    </row>
    <row r="83" spans="2:60" ht="20.100000000000001" customHeight="1" x14ac:dyDescent="0.3">
      <c r="B83" s="88" t="s">
        <v>546</v>
      </c>
      <c r="C83" s="17">
        <f t="shared" si="1"/>
        <v>52.875399999999999</v>
      </c>
      <c r="D83" s="18">
        <f t="shared" si="1"/>
        <v>109.82089999999999</v>
      </c>
      <c r="E83" s="64">
        <f t="shared" si="1"/>
        <v>-9</v>
      </c>
      <c r="F83" s="17">
        <f t="shared" si="7"/>
        <v>9.85</v>
      </c>
      <c r="G83" s="18">
        <f t="shared" si="8"/>
        <v>4.7699999999999996</v>
      </c>
      <c r="H83" s="19">
        <f t="shared" si="9"/>
        <v>-9</v>
      </c>
      <c r="I83" s="8" t="str" cm="1">
        <f t="array" ref="I83">_xlfn.CONCAT(ROUND(F83:H83,2)&amp;", ")</f>
        <v xml:space="preserve">9.85, 4.77, -9, </v>
      </c>
      <c r="J83" s="8"/>
      <c r="K83" s="7" cm="1">
        <f t="array" ref="K83:K86">_xlfn._xlws.FILTER($F$3:$F$23,$G$3:$G$23=N83)</f>
        <v>3.79</v>
      </c>
      <c r="L83"/>
      <c r="N83" s="31">
        <v>5.0199999999999996</v>
      </c>
      <c r="O83" s="15"/>
      <c r="P83" s="120" cm="1">
        <f t="array" ref="P83">IF(P35&lt;&gt;"",P35,
_xlfn.LET(_xlpm.Borda,
_xlfn.IFS(
AND(COUNT(_xlfn._xlws.FILTER($F$3:$F$15,$F$3:$F$15=P$51))&gt;=2,
    _xlfn.MAXIFS($G$3:$G$15,$F$3:$F$15,P$51)&gt;=$N83, _xlfn.MINIFS($G$3:$G$15,$F$3:$F$15,P$51)&lt;=$N83),1,
AND(COUNT(_xlfn._xlws.FILTER($G$3:$G$15,$G$3:$G$15=$N83))&gt;=2,
    _xlfn.MAXIFS($F$3:$F$15,$G$3:$G$15,$N83)&gt;=P$51, _xlfn.MINIFS($F$3:$F$15,$G$3:$G$15,$N83)&lt;=P$51),2,
OR(COUNT(_xlfn._xlws.FILTER($F$16:$F$23,($F$16:$F$23=P$51)*($G$16:$G$23=$N83)))=1,
        ISODD(COUNT(_xlfn._xlws.SORT(_xlfn._xlws.FILTER($G$16:$G$23,($F$16:$F$23=P$51)*($G$16:$G$23&lt;=$N83)))))),3,
OR(COUNT(_xlfn._xlws.FILTER($F$16:$F$23,($F$16:$F$23=P$51)*($G$16:$G$23=$N83)))=1,
        ISODD(COUNT(_xlfn._xlws.SORT(_xlfn._xlws.FILTER($F$16:$F$23,($G$16:$G$23=$N83)*($F$16:$F$23&lt;=P$51)))))),4),
_xlpm.Fundo,$L$8,
_xlpm.Ax,_xlfn.XLOOKUP(TRUE,($O35:O35&lt;&gt;""),$O$3:O$3,_xlpm.Fundo,,-1),
_xlpm.Bx,_xlfn.XLOOKUP(TRUE,(Q35:$AZ35&lt;&gt;""),Q$3:$AZ$3,_xlpm.Fundo,,1),
_xlpm.Cx,_xlfn.XLOOKUP(TRUE,($O35:O35&lt;&gt;""),$O35:O35,_xlpm.Fundo,,-1),
_xlpm.Dx,_xlfn.XLOOKUP(TRUE,(Q35:$AZ35&lt;&gt;""),Q35:$AZ35,_xlpm.Fundo,,1),
_xlpm.Xx,P$3, _xlpm.Yx,PRODUCT(SUM(_xlpm.Dx,-_xlpm.Cx),1/SUM(_xlpm.Bx,-_xlpm.Ax))*SUM(_xlpm.Xx,-_xlpm.Ax)+_xlpm.Cx,
_xlpm.Ay,_xlfn.XLOOKUP(TRUE,(P$4:P34&lt;&gt;""),$N$4:$N34,_xlpm.Fundo,,-1),
_xlpm.By,_xlfn.XLOOKUP(TRUE,(P36:P$47&lt;&gt;""),$N36:$N$47,_xlpm.Fundo,,1),
_xlpm.Cy,_xlfn.XLOOKUP(TRUE,(P$4:P34&lt;&gt;""),P$4:P34,_xlpm.Fundo,,-1),
_xlpm.Dy,_xlfn.XLOOKUP(TRUE,(P36:P$47&lt;&gt;""),P36:P$47,_xlpm.Fundo,,1),
_xlpm.Xy,$N35, _xlpm.Yy,PRODUCT(SUM(_xlpm.Dy,-_xlpm.Cy),1/SUM(_xlpm.By,-_xlpm.Ay))*SUM(_xlpm.Xy,-_xlpm.Ay)+_xlpm.Cy,
_xlfn.IFS(IFERROR(ISODD(_xlpm.Borda),FALSE),_xlpm.Yy,
       IFERROR(ISEVEN(_xlpm.Borda),     FALSE),_xlpm.Yx,
      TRUE,"")))</f>
        <v>-9</v>
      </c>
      <c r="Q83" s="120" cm="1">
        <f t="array" ref="Q83">IF(Q35&lt;&gt;"",Q35,
_xlfn.LET(_xlpm.Borda,
_xlfn.IFS(
AND(COUNT(_xlfn._xlws.FILTER($F$3:$F$15,$F$3:$F$15=Q$51))&gt;=2,
    _xlfn.MAXIFS($G$3:$G$15,$F$3:$F$15,Q$51)&gt;=$N83, _xlfn.MINIFS($G$3:$G$15,$F$3:$F$15,Q$51)&lt;=$N83),1,
AND(COUNT(_xlfn._xlws.FILTER($G$3:$G$15,$G$3:$G$15=$N83))&gt;=2,
    _xlfn.MAXIFS($F$3:$F$15,$G$3:$G$15,$N83)&gt;=Q$51, _xlfn.MINIFS($F$3:$F$15,$G$3:$G$15,$N83)&lt;=Q$51),2,
OR(COUNT(_xlfn._xlws.FILTER($F$16:$F$23,($F$16:$F$23=Q$51)*($G$16:$G$23=$N83)))=1,
        ISODD(COUNT(_xlfn._xlws.SORT(_xlfn._xlws.FILTER($G$16:$G$23,($F$16:$F$23=Q$51)*($G$16:$G$23&lt;=$N83)))))),3,
OR(COUNT(_xlfn._xlws.FILTER($F$16:$F$23,($F$16:$F$23=Q$51)*($G$16:$G$23=$N83)))=1,
        ISODD(COUNT(_xlfn._xlws.SORT(_xlfn._xlws.FILTER($F$16:$F$23,($G$16:$G$23=$N83)*($F$16:$F$23&lt;=Q$51)))))),4),
_xlpm.Fundo,$L$8,
_xlpm.Ax,_xlfn.XLOOKUP(TRUE,($O35:P35&lt;&gt;""),$O$3:P$3,_xlpm.Fundo,,-1),
_xlpm.Bx,_xlfn.XLOOKUP(TRUE,(R35:$AZ35&lt;&gt;""),R$3:$AZ$3,_xlpm.Fundo,,1),
_xlpm.Cx,_xlfn.XLOOKUP(TRUE,($O35:P35&lt;&gt;""),$O35:P35,_xlpm.Fundo,,-1),
_xlpm.Dx,_xlfn.XLOOKUP(TRUE,(R35:$AZ35&lt;&gt;""),R35:$AZ35,_xlpm.Fundo,,1),
_xlpm.Xx,Q$3, _xlpm.Yx,PRODUCT(SUM(_xlpm.Dx,-_xlpm.Cx),1/SUM(_xlpm.Bx,-_xlpm.Ax))*SUM(_xlpm.Xx,-_xlpm.Ax)+_xlpm.Cx,
_xlpm.Ay,_xlfn.XLOOKUP(TRUE,(Q$4:Q34&lt;&gt;""),$N$4:$N34,_xlpm.Fundo,,-1),
_xlpm.By,_xlfn.XLOOKUP(TRUE,(Q36:Q$47&lt;&gt;""),$N36:$N$47,_xlpm.Fundo,,1),
_xlpm.Cy,_xlfn.XLOOKUP(TRUE,(Q$4:Q34&lt;&gt;""),Q$4:Q34,_xlpm.Fundo,,-1),
_xlpm.Dy,_xlfn.XLOOKUP(TRUE,(Q36:Q$47&lt;&gt;""),Q36:Q$47,_xlpm.Fundo,,1),
_xlpm.Xy,$N35, _xlpm.Yy,PRODUCT(SUM(_xlpm.Dy,-_xlpm.Cy),1/SUM(_xlpm.By,-_xlpm.Ay))*SUM(_xlpm.Xy,-_xlpm.Ay)+_xlpm.Cy,
_xlfn.IFS(IFERROR(ISODD(_xlpm.Borda),FALSE),_xlpm.Yy,
       IFERROR(ISEVEN(_xlpm.Borda),     FALSE),_xlpm.Yx,
      TRUE,"")))</f>
        <v>-9</v>
      </c>
      <c r="R83" s="120" cm="1">
        <f t="array" ref="R83">IF(R35&lt;&gt;"",R35,
_xlfn.LET(_xlpm.Borda,
_xlfn.IFS(
AND(COUNT(_xlfn._xlws.FILTER($F$3:$F$15,$F$3:$F$15=R$51))&gt;=2,
    _xlfn.MAXIFS($G$3:$G$15,$F$3:$F$15,R$51)&gt;=$N83, _xlfn.MINIFS($G$3:$G$15,$F$3:$F$15,R$51)&lt;=$N83),1,
AND(COUNT(_xlfn._xlws.FILTER($G$3:$G$15,$G$3:$G$15=$N83))&gt;=2,
    _xlfn.MAXIFS($F$3:$F$15,$G$3:$G$15,$N83)&gt;=R$51, _xlfn.MINIFS($F$3:$F$15,$G$3:$G$15,$N83)&lt;=R$51),2,
OR(COUNT(_xlfn._xlws.FILTER($F$16:$F$23,($F$16:$F$23=R$51)*($G$16:$G$23=$N83)))=1,
        ISODD(COUNT(_xlfn._xlws.SORT(_xlfn._xlws.FILTER($G$16:$G$23,($F$16:$F$23=R$51)*($G$16:$G$23&lt;=$N83)))))),3,
OR(COUNT(_xlfn._xlws.FILTER($F$16:$F$23,($F$16:$F$23=R$51)*($G$16:$G$23=$N83)))=1,
        ISODD(COUNT(_xlfn._xlws.SORT(_xlfn._xlws.FILTER($F$16:$F$23,($G$16:$G$23=$N83)*($F$16:$F$23&lt;=R$51)))))),4),
_xlpm.Fundo,$L$8,
_xlpm.Ax,_xlfn.XLOOKUP(TRUE,($O35:Q35&lt;&gt;""),$O$3:Q$3,_xlpm.Fundo,,-1),
_xlpm.Bx,_xlfn.XLOOKUP(TRUE,(S35:$AZ35&lt;&gt;""),S$3:$AZ$3,_xlpm.Fundo,,1),
_xlpm.Cx,_xlfn.XLOOKUP(TRUE,($O35:Q35&lt;&gt;""),$O35:Q35,_xlpm.Fundo,,-1),
_xlpm.Dx,_xlfn.XLOOKUP(TRUE,(S35:$AZ35&lt;&gt;""),S35:$AZ35,_xlpm.Fundo,,1),
_xlpm.Xx,R$3, _xlpm.Yx,PRODUCT(SUM(_xlpm.Dx,-_xlpm.Cx),1/SUM(_xlpm.Bx,-_xlpm.Ax))*SUM(_xlpm.Xx,-_xlpm.Ax)+_xlpm.Cx,
_xlpm.Ay,_xlfn.XLOOKUP(TRUE,(R$4:R34&lt;&gt;""),$N$4:$N34,_xlpm.Fundo,,-1),
_xlpm.By,_xlfn.XLOOKUP(TRUE,(R36:R$47&lt;&gt;""),$N36:$N$47,_xlpm.Fundo,,1),
_xlpm.Cy,_xlfn.XLOOKUP(TRUE,(R$4:R34&lt;&gt;""),R$4:R34,_xlpm.Fundo,,-1),
_xlpm.Dy,_xlfn.XLOOKUP(TRUE,(R36:R$47&lt;&gt;""),R36:R$47,_xlpm.Fundo,,1),
_xlpm.Xy,$N35, _xlpm.Yy,PRODUCT(SUM(_xlpm.Dy,-_xlpm.Cy),1/SUM(_xlpm.By,-_xlpm.Ay))*SUM(_xlpm.Xy,-_xlpm.Ay)+_xlpm.Cy,
_xlfn.IFS(IFERROR(ISODD(_xlpm.Borda),FALSE),_xlpm.Yy,
       IFERROR(ISEVEN(_xlpm.Borda),     FALSE),_xlpm.Yx,
      TRUE,"")))</f>
        <v>0</v>
      </c>
      <c r="S83" s="120" t="str" cm="1">
        <f t="array" ref="S83">IF(S35&lt;&gt;"",S35,
_xlfn.LET(_xlpm.Borda,
_xlfn.IFS(
AND(COUNT(_xlfn._xlws.FILTER($F$3:$F$15,$F$3:$F$15=S$51))&gt;=2,
    _xlfn.MAXIFS($G$3:$G$15,$F$3:$F$15,S$51)&gt;=$N83, _xlfn.MINIFS($G$3:$G$15,$F$3:$F$15,S$51)&lt;=$N83),1,
AND(COUNT(_xlfn._xlws.FILTER($G$3:$G$15,$G$3:$G$15=$N83))&gt;=2,
    _xlfn.MAXIFS($F$3:$F$15,$G$3:$G$15,$N83)&gt;=S$51, _xlfn.MINIFS($F$3:$F$15,$G$3:$G$15,$N83)&lt;=S$51),2,
OR(COUNT(_xlfn._xlws.FILTER($F$16:$F$23,($F$16:$F$23=S$51)*($G$16:$G$23=$N83)))=1,
        ISODD(COUNT(_xlfn._xlws.SORT(_xlfn._xlws.FILTER($G$16:$G$23,($F$16:$F$23=S$51)*($G$16:$G$23&lt;=$N83)))))),3,
OR(COUNT(_xlfn._xlws.FILTER($F$16:$F$23,($F$16:$F$23=S$51)*($G$16:$G$23=$N83)))=1,
        ISODD(COUNT(_xlfn._xlws.SORT(_xlfn._xlws.FILTER($F$16:$F$23,($G$16:$G$23=$N83)*($F$16:$F$23&lt;=S$51)))))),4),
_xlpm.Fundo,$L$8,
_xlpm.Ax,_xlfn.XLOOKUP(TRUE,($O35:R35&lt;&gt;""),$O$3:R$3,_xlpm.Fundo,,-1),
_xlpm.Bx,_xlfn.XLOOKUP(TRUE,(T35:$AZ35&lt;&gt;""),T$3:$AZ$3,_xlpm.Fundo,,1),
_xlpm.Cx,_xlfn.XLOOKUP(TRUE,($O35:R35&lt;&gt;""),$O35:R35,_xlpm.Fundo,,-1),
_xlpm.Dx,_xlfn.XLOOKUP(TRUE,(T35:$AZ35&lt;&gt;""),T35:$AZ35,_xlpm.Fundo,,1),
_xlpm.Xx,S$3, _xlpm.Yx,PRODUCT(SUM(_xlpm.Dx,-_xlpm.Cx),1/SUM(_xlpm.Bx,-_xlpm.Ax))*SUM(_xlpm.Xx,-_xlpm.Ax)+_xlpm.Cx,
_xlpm.Ay,_xlfn.XLOOKUP(TRUE,(S$4:S34&lt;&gt;""),$N$4:$N34,_xlpm.Fundo,,-1),
_xlpm.By,_xlfn.XLOOKUP(TRUE,(S36:S$47&lt;&gt;""),$N36:$N$47,_xlpm.Fundo,,1),
_xlpm.Cy,_xlfn.XLOOKUP(TRUE,(S$4:S34&lt;&gt;""),S$4:S34,_xlpm.Fundo,,-1),
_xlpm.Dy,_xlfn.XLOOKUP(TRUE,(S36:S$47&lt;&gt;""),S36:S$47,_xlpm.Fundo,,1),
_xlpm.Xy,$N35, _xlpm.Yy,PRODUCT(SUM(_xlpm.Dy,-_xlpm.Cy),1/SUM(_xlpm.By,-_xlpm.Ay))*SUM(_xlpm.Xy,-_xlpm.Ay)+_xlpm.Cy,
_xlfn.IFS(IFERROR(ISODD(_xlpm.Borda),FALSE),_xlpm.Yy,
       IFERROR(ISEVEN(_xlpm.Borda),     FALSE),_xlpm.Yx,
      TRUE,"")))</f>
        <v/>
      </c>
      <c r="T83" s="120" t="str" cm="1">
        <f t="array" ref="T83">IF(T35&lt;&gt;"",T35,
_xlfn.LET(_xlpm.Borda,
_xlfn.IFS(
AND(COUNT(_xlfn._xlws.FILTER($F$3:$F$15,$F$3:$F$15=T$51))&gt;=2,
    _xlfn.MAXIFS($G$3:$G$15,$F$3:$F$15,T$51)&gt;=$N83, _xlfn.MINIFS($G$3:$G$15,$F$3:$F$15,T$51)&lt;=$N83),1,
AND(COUNT(_xlfn._xlws.FILTER($G$3:$G$15,$G$3:$G$15=$N83))&gt;=2,
    _xlfn.MAXIFS($F$3:$F$15,$G$3:$G$15,$N83)&gt;=T$51, _xlfn.MINIFS($F$3:$F$15,$G$3:$G$15,$N83)&lt;=T$51),2,
OR(COUNT(_xlfn._xlws.FILTER($F$16:$F$23,($F$16:$F$23=T$51)*($G$16:$G$23=$N83)))=1,
        ISODD(COUNT(_xlfn._xlws.SORT(_xlfn._xlws.FILTER($G$16:$G$23,($F$16:$F$23=T$51)*($G$16:$G$23&lt;=$N83)))))),3,
OR(COUNT(_xlfn._xlws.FILTER($F$16:$F$23,($F$16:$F$23=T$51)*($G$16:$G$23=$N83)))=1,
        ISODD(COUNT(_xlfn._xlws.SORT(_xlfn._xlws.FILTER($F$16:$F$23,($G$16:$G$23=$N83)*($F$16:$F$23&lt;=T$51)))))),4),
_xlpm.Fundo,$L$8,
_xlpm.Ax,_xlfn.XLOOKUP(TRUE,($O35:S35&lt;&gt;""),$O$3:S$3,_xlpm.Fundo,,-1),
_xlpm.Bx,_xlfn.XLOOKUP(TRUE,(U35:$AZ35&lt;&gt;""),U$3:$AZ$3,_xlpm.Fundo,,1),
_xlpm.Cx,_xlfn.XLOOKUP(TRUE,($O35:S35&lt;&gt;""),$O35:S35,_xlpm.Fundo,,-1),
_xlpm.Dx,_xlfn.XLOOKUP(TRUE,(U35:$AZ35&lt;&gt;""),U35:$AZ35,_xlpm.Fundo,,1),
_xlpm.Xx,T$3, _xlpm.Yx,PRODUCT(SUM(_xlpm.Dx,-_xlpm.Cx),1/SUM(_xlpm.Bx,-_xlpm.Ax))*SUM(_xlpm.Xx,-_xlpm.Ax)+_xlpm.Cx,
_xlpm.Ay,_xlfn.XLOOKUP(TRUE,(T$4:T34&lt;&gt;""),$N$4:$N34,_xlpm.Fundo,,-1),
_xlpm.By,_xlfn.XLOOKUP(TRUE,(T36:T$47&lt;&gt;""),$N36:$N$47,_xlpm.Fundo,,1),
_xlpm.Cy,_xlfn.XLOOKUP(TRUE,(T$4:T34&lt;&gt;""),T$4:T34,_xlpm.Fundo,,-1),
_xlpm.Dy,_xlfn.XLOOKUP(TRUE,(T36:T$47&lt;&gt;""),T36:T$47,_xlpm.Fundo,,1),
_xlpm.Xy,$N35, _xlpm.Yy,PRODUCT(SUM(_xlpm.Dy,-_xlpm.Cy),1/SUM(_xlpm.By,-_xlpm.Ay))*SUM(_xlpm.Xy,-_xlpm.Ay)+_xlpm.Cy,
_xlfn.IFS(IFERROR(ISODD(_xlpm.Borda),FALSE),_xlpm.Yy,
       IFERROR(ISEVEN(_xlpm.Borda),     FALSE),_xlpm.Yx,
      TRUE,"")))</f>
        <v/>
      </c>
      <c r="U83" s="120" t="str" cm="1">
        <f t="array" ref="U83">IF(U35&lt;&gt;"",U35,
_xlfn.LET(_xlpm.Borda,
_xlfn.IFS(
AND(COUNT(_xlfn._xlws.FILTER($F$3:$F$15,$F$3:$F$15=U$51))&gt;=2,
    _xlfn.MAXIFS($G$3:$G$15,$F$3:$F$15,U$51)&gt;=$N83, _xlfn.MINIFS($G$3:$G$15,$F$3:$F$15,U$51)&lt;=$N83),1,
AND(COUNT(_xlfn._xlws.FILTER($G$3:$G$15,$G$3:$G$15=$N83))&gt;=2,
    _xlfn.MAXIFS($F$3:$F$15,$G$3:$G$15,$N83)&gt;=U$51, _xlfn.MINIFS($F$3:$F$15,$G$3:$G$15,$N83)&lt;=U$51),2,
OR(COUNT(_xlfn._xlws.FILTER($F$16:$F$23,($F$16:$F$23=U$51)*($G$16:$G$23=$N83)))=1,
        ISODD(COUNT(_xlfn._xlws.SORT(_xlfn._xlws.FILTER($G$16:$G$23,($F$16:$F$23=U$51)*($G$16:$G$23&lt;=$N83)))))),3,
OR(COUNT(_xlfn._xlws.FILTER($F$16:$F$23,($F$16:$F$23=U$51)*($G$16:$G$23=$N83)))=1,
        ISODD(COUNT(_xlfn._xlws.SORT(_xlfn._xlws.FILTER($F$16:$F$23,($G$16:$G$23=$N83)*($F$16:$F$23&lt;=U$51)))))),4),
_xlpm.Fundo,$L$8,
_xlpm.Ax,_xlfn.XLOOKUP(TRUE,($O35:T35&lt;&gt;""),$O$3:T$3,_xlpm.Fundo,,-1),
_xlpm.Bx,_xlfn.XLOOKUP(TRUE,(V35:$AZ35&lt;&gt;""),V$3:$AZ$3,_xlpm.Fundo,,1),
_xlpm.Cx,_xlfn.XLOOKUP(TRUE,($O35:T35&lt;&gt;""),$O35:T35,_xlpm.Fundo,,-1),
_xlpm.Dx,_xlfn.XLOOKUP(TRUE,(V35:$AZ35&lt;&gt;""),V35:$AZ35,_xlpm.Fundo,,1),
_xlpm.Xx,U$3, _xlpm.Yx,PRODUCT(SUM(_xlpm.Dx,-_xlpm.Cx),1/SUM(_xlpm.Bx,-_xlpm.Ax))*SUM(_xlpm.Xx,-_xlpm.Ax)+_xlpm.Cx,
_xlpm.Ay,_xlfn.XLOOKUP(TRUE,(U$4:U34&lt;&gt;""),$N$4:$N34,_xlpm.Fundo,,-1),
_xlpm.By,_xlfn.XLOOKUP(TRUE,(U36:U$47&lt;&gt;""),$N36:$N$47,_xlpm.Fundo,,1),
_xlpm.Cy,_xlfn.XLOOKUP(TRUE,(U$4:U34&lt;&gt;""),U$4:U34,_xlpm.Fundo,,-1),
_xlpm.Dy,_xlfn.XLOOKUP(TRUE,(U36:U$47&lt;&gt;""),U36:U$47,_xlpm.Fundo,,1),
_xlpm.Xy,$N35, _xlpm.Yy,PRODUCT(SUM(_xlpm.Dy,-_xlpm.Cy),1/SUM(_xlpm.By,-_xlpm.Ay))*SUM(_xlpm.Xy,-_xlpm.Ay)+_xlpm.Cy,
_xlfn.IFS(IFERROR(ISODD(_xlpm.Borda),FALSE),_xlpm.Yy,
       IFERROR(ISEVEN(_xlpm.Borda),     FALSE),_xlpm.Yx,
      TRUE,"")))</f>
        <v/>
      </c>
      <c r="V83" s="120" cm="1">
        <f t="array" ref="V83">IF(V35&lt;&gt;"",V35,
_xlfn.LET(_xlpm.Borda,
_xlfn.IFS(
AND(COUNT(_xlfn._xlws.FILTER($F$3:$F$15,$F$3:$F$15=V$51))&gt;=2,
    _xlfn.MAXIFS($G$3:$G$15,$F$3:$F$15,V$51)&gt;=$N83, _xlfn.MINIFS($G$3:$G$15,$F$3:$F$15,V$51)&lt;=$N83),1,
AND(COUNT(_xlfn._xlws.FILTER($G$3:$G$15,$G$3:$G$15=$N83))&gt;=2,
    _xlfn.MAXIFS($F$3:$F$15,$G$3:$G$15,$N83)&gt;=V$51, _xlfn.MINIFS($F$3:$F$15,$G$3:$G$15,$N83)&lt;=V$51),2,
OR(COUNT(_xlfn._xlws.FILTER($F$16:$F$23,($F$16:$F$23=V$51)*($G$16:$G$23=$N83)))=1,
        ISODD(COUNT(_xlfn._xlws.SORT(_xlfn._xlws.FILTER($G$16:$G$23,($F$16:$F$23=V$51)*($G$16:$G$23&lt;=$N83)))))),3,
OR(COUNT(_xlfn._xlws.FILTER($F$16:$F$23,($F$16:$F$23=V$51)*($G$16:$G$23=$N83)))=1,
        ISODD(COUNT(_xlfn._xlws.SORT(_xlfn._xlws.FILTER($F$16:$F$23,($G$16:$G$23=$N83)*($F$16:$F$23&lt;=V$51)))))),4),
_xlpm.Fundo,$L$8,
_xlpm.Ax,_xlfn.XLOOKUP(TRUE,($O35:U35&lt;&gt;""),$O$3:U$3,_xlpm.Fundo,,-1),
_xlpm.Bx,_xlfn.XLOOKUP(TRUE,(W35:$AZ35&lt;&gt;""),W$3:$AZ$3,_xlpm.Fundo,,1),
_xlpm.Cx,_xlfn.XLOOKUP(TRUE,($O35:U35&lt;&gt;""),$O35:U35,_xlpm.Fundo,,-1),
_xlpm.Dx,_xlfn.XLOOKUP(TRUE,(W35:$AZ35&lt;&gt;""),W35:$AZ35,_xlpm.Fundo,,1),
_xlpm.Xx,V$3, _xlpm.Yx,PRODUCT(SUM(_xlpm.Dx,-_xlpm.Cx),1/SUM(_xlpm.Bx,-_xlpm.Ax))*SUM(_xlpm.Xx,-_xlpm.Ax)+_xlpm.Cx,
_xlpm.Ay,_xlfn.XLOOKUP(TRUE,(V$4:V34&lt;&gt;""),$N$4:$N34,_xlpm.Fundo,,-1),
_xlpm.By,_xlfn.XLOOKUP(TRUE,(V36:V$47&lt;&gt;""),$N36:$N$47,_xlpm.Fundo,,1),
_xlpm.Cy,_xlfn.XLOOKUP(TRUE,(V$4:V34&lt;&gt;""),V$4:V34,_xlpm.Fundo,,-1),
_xlpm.Dy,_xlfn.XLOOKUP(TRUE,(V36:V$47&lt;&gt;""),V36:V$47,_xlpm.Fundo,,1),
_xlpm.Xy,$N35, _xlpm.Yy,PRODUCT(SUM(_xlpm.Dy,-_xlpm.Cy),1/SUM(_xlpm.By,-_xlpm.Ay))*SUM(_xlpm.Xy,-_xlpm.Ay)+_xlpm.Cy,
_xlfn.IFS(IFERROR(ISODD(_xlpm.Borda),FALSE),_xlpm.Yy,
       IFERROR(ISEVEN(_xlpm.Borda),     FALSE),_xlpm.Yx,
      TRUE,"")))</f>
        <v>0</v>
      </c>
      <c r="W83" s="120" cm="1">
        <f t="array" ref="W83">IF(W35&lt;&gt;"",W35,
_xlfn.LET(_xlpm.Borda,
_xlfn.IFS(
AND(COUNT(_xlfn._xlws.FILTER($F$3:$F$15,$F$3:$F$15=W$51))&gt;=2,
    _xlfn.MAXIFS($G$3:$G$15,$F$3:$F$15,W$51)&gt;=$N83, _xlfn.MINIFS($G$3:$G$15,$F$3:$F$15,W$51)&lt;=$N83),1,
AND(COUNT(_xlfn._xlws.FILTER($G$3:$G$15,$G$3:$G$15=$N83))&gt;=2,
    _xlfn.MAXIFS($F$3:$F$15,$G$3:$G$15,$N83)&gt;=W$51, _xlfn.MINIFS($F$3:$F$15,$G$3:$G$15,$N83)&lt;=W$51),2,
OR(COUNT(_xlfn._xlws.FILTER($F$16:$F$23,($F$16:$F$23=W$51)*($G$16:$G$23=$N83)))=1,
        ISODD(COUNT(_xlfn._xlws.SORT(_xlfn._xlws.FILTER($G$16:$G$23,($F$16:$F$23=W$51)*($G$16:$G$23&lt;=$N83)))))),3,
OR(COUNT(_xlfn._xlws.FILTER($F$16:$F$23,($F$16:$F$23=W$51)*($G$16:$G$23=$N83)))=1,
        ISODD(COUNT(_xlfn._xlws.SORT(_xlfn._xlws.FILTER($F$16:$F$23,($G$16:$G$23=$N83)*($F$16:$F$23&lt;=W$51)))))),4),
_xlpm.Fundo,$L$8,
_xlpm.Ax,_xlfn.XLOOKUP(TRUE,($O35:V35&lt;&gt;""),$O$3:V$3,_xlpm.Fundo,,-1),
_xlpm.Bx,_xlfn.XLOOKUP(TRUE,(X35:$AZ35&lt;&gt;""),X$3:$AZ$3,_xlpm.Fundo,,1),
_xlpm.Cx,_xlfn.XLOOKUP(TRUE,($O35:V35&lt;&gt;""),$O35:V35,_xlpm.Fundo,,-1),
_xlpm.Dx,_xlfn.XLOOKUP(TRUE,(X35:$AZ35&lt;&gt;""),X35:$AZ35,_xlpm.Fundo,,1),
_xlpm.Xx,W$3, _xlpm.Yx,PRODUCT(SUM(_xlpm.Dx,-_xlpm.Cx),1/SUM(_xlpm.Bx,-_xlpm.Ax))*SUM(_xlpm.Xx,-_xlpm.Ax)+_xlpm.Cx,
_xlpm.Ay,_xlfn.XLOOKUP(TRUE,(W$4:W34&lt;&gt;""),$N$4:$N34,_xlpm.Fundo,,-1),
_xlpm.By,_xlfn.XLOOKUP(TRUE,(W36:W$47&lt;&gt;""),$N36:$N$47,_xlpm.Fundo,,1),
_xlpm.Cy,_xlfn.XLOOKUP(TRUE,(W$4:W34&lt;&gt;""),W$4:W34,_xlpm.Fundo,,-1),
_xlpm.Dy,_xlfn.XLOOKUP(TRUE,(W36:W$47&lt;&gt;""),W36:W$47,_xlpm.Fundo,,1),
_xlpm.Xy,$N35, _xlpm.Yy,PRODUCT(SUM(_xlpm.Dy,-_xlpm.Cy),1/SUM(_xlpm.By,-_xlpm.Ay))*SUM(_xlpm.Xy,-_xlpm.Ay)+_xlpm.Cy,
_xlfn.IFS(IFERROR(ISODD(_xlpm.Borda),FALSE),_xlpm.Yy,
       IFERROR(ISEVEN(_xlpm.Borda),     FALSE),_xlpm.Yx,
      TRUE,"")))</f>
        <v>8.0000000000000071E-2</v>
      </c>
      <c r="X83" s="120" cm="1">
        <f t="array" ref="X83">IF(X35&lt;&gt;"",X35,
_xlfn.LET(_xlpm.Borda,
_xlfn.IFS(
AND(COUNT(_xlfn._xlws.FILTER($F$3:$F$15,$F$3:$F$15=X$51))&gt;=2,
    _xlfn.MAXIFS($G$3:$G$15,$F$3:$F$15,X$51)&gt;=$N83, _xlfn.MINIFS($G$3:$G$15,$F$3:$F$15,X$51)&lt;=$N83),1,
AND(COUNT(_xlfn._xlws.FILTER($G$3:$G$15,$G$3:$G$15=$N83))&gt;=2,
    _xlfn.MAXIFS($F$3:$F$15,$G$3:$G$15,$N83)&gt;=X$51, _xlfn.MINIFS($F$3:$F$15,$G$3:$G$15,$N83)&lt;=X$51),2,
OR(COUNT(_xlfn._xlws.FILTER($F$16:$F$23,($F$16:$F$23=X$51)*($G$16:$G$23=$N83)))=1,
        ISODD(COUNT(_xlfn._xlws.SORT(_xlfn._xlws.FILTER($G$16:$G$23,($F$16:$F$23=X$51)*($G$16:$G$23&lt;=$N83)))))),3,
OR(COUNT(_xlfn._xlws.FILTER($F$16:$F$23,($F$16:$F$23=X$51)*($G$16:$G$23=$N83)))=1,
        ISODD(COUNT(_xlfn._xlws.SORT(_xlfn._xlws.FILTER($F$16:$F$23,($G$16:$G$23=$N83)*($F$16:$F$23&lt;=X$51)))))),4),
_xlpm.Fundo,$L$8,
_xlpm.Ax,_xlfn.XLOOKUP(TRUE,($O35:W35&lt;&gt;""),$O$3:W$3,_xlpm.Fundo,,-1),
_xlpm.Bx,_xlfn.XLOOKUP(TRUE,(Y35:$AZ35&lt;&gt;""),Y$3:$AZ$3,_xlpm.Fundo,,1),
_xlpm.Cx,_xlfn.XLOOKUP(TRUE,($O35:W35&lt;&gt;""),$O35:W35,_xlpm.Fundo,,-1),
_xlpm.Dx,_xlfn.XLOOKUP(TRUE,(Y35:$AZ35&lt;&gt;""),Y35:$AZ35,_xlpm.Fundo,,1),
_xlpm.Xx,X$3, _xlpm.Yx,PRODUCT(SUM(_xlpm.Dx,-_xlpm.Cx),1/SUM(_xlpm.Bx,-_xlpm.Ax))*SUM(_xlpm.Xx,-_xlpm.Ax)+_xlpm.Cx,
_xlpm.Ay,_xlfn.XLOOKUP(TRUE,(X$4:X34&lt;&gt;""),$N$4:$N34,_xlpm.Fundo,,-1),
_xlpm.By,_xlfn.XLOOKUP(TRUE,(X36:X$47&lt;&gt;""),$N36:$N$47,_xlpm.Fundo,,1),
_xlpm.Cy,_xlfn.XLOOKUP(TRUE,(X$4:X34&lt;&gt;""),X$4:X34,_xlpm.Fundo,,-1),
_xlpm.Dy,_xlfn.XLOOKUP(TRUE,(X36:X$47&lt;&gt;""),X36:X$47,_xlpm.Fundo,,1),
_xlpm.Xy,$N35, _xlpm.Yy,PRODUCT(SUM(_xlpm.Dy,-_xlpm.Cy),1/SUM(_xlpm.By,-_xlpm.Ay))*SUM(_xlpm.Xy,-_xlpm.Ay)+_xlpm.Cy,
_xlfn.IFS(IFERROR(ISODD(_xlpm.Borda),FALSE),_xlpm.Yy,
       IFERROR(ISEVEN(_xlpm.Borda),     FALSE),_xlpm.Yx,
      TRUE,"")))</f>
        <v>0.4</v>
      </c>
      <c r="Y83" s="120" cm="1">
        <f t="array" ref="Y83">IF(Y35&lt;&gt;"",Y35,
_xlfn.LET(_xlpm.Borda,
_xlfn.IFS(
AND(COUNT(_xlfn._xlws.FILTER($F$3:$F$15,$F$3:$F$15=Y$51))&gt;=2,
    _xlfn.MAXIFS($G$3:$G$15,$F$3:$F$15,Y$51)&gt;=$N83, _xlfn.MINIFS($G$3:$G$15,$F$3:$F$15,Y$51)&lt;=$N83),1,
AND(COUNT(_xlfn._xlws.FILTER($G$3:$G$15,$G$3:$G$15=$N83))&gt;=2,
    _xlfn.MAXIFS($F$3:$F$15,$G$3:$G$15,$N83)&gt;=Y$51, _xlfn.MINIFS($F$3:$F$15,$G$3:$G$15,$N83)&lt;=Y$51),2,
OR(COUNT(_xlfn._xlws.FILTER($F$16:$F$23,($F$16:$F$23=Y$51)*($G$16:$G$23=$N83)))=1,
        ISODD(COUNT(_xlfn._xlws.SORT(_xlfn._xlws.FILTER($G$16:$G$23,($F$16:$F$23=Y$51)*($G$16:$G$23&lt;=$N83)))))),3,
OR(COUNT(_xlfn._xlws.FILTER($F$16:$F$23,($F$16:$F$23=Y$51)*($G$16:$G$23=$N83)))=1,
        ISODD(COUNT(_xlfn._xlws.SORT(_xlfn._xlws.FILTER($F$16:$F$23,($G$16:$G$23=$N83)*($F$16:$F$23&lt;=Y$51)))))),4),
_xlpm.Fundo,$L$8,
_xlpm.Ax,_xlfn.XLOOKUP(TRUE,($O35:X35&lt;&gt;""),$O$3:X$3,_xlpm.Fundo,,-1),
_xlpm.Bx,_xlfn.XLOOKUP(TRUE,(Z35:$AZ35&lt;&gt;""),Z$3:$AZ$3,_xlpm.Fundo,,1),
_xlpm.Cx,_xlfn.XLOOKUP(TRUE,($O35:X35&lt;&gt;""),$O35:X35,_xlpm.Fundo,,-1),
_xlpm.Dx,_xlfn.XLOOKUP(TRUE,(Z35:$AZ35&lt;&gt;""),Z35:$AZ35,_xlpm.Fundo,,1),
_xlpm.Xx,Y$3, _xlpm.Yx,PRODUCT(SUM(_xlpm.Dx,-_xlpm.Cx),1/SUM(_xlpm.Bx,-_xlpm.Ax))*SUM(_xlpm.Xx,-_xlpm.Ax)+_xlpm.Cx,
_xlpm.Ay,_xlfn.XLOOKUP(TRUE,(Y$4:Y34&lt;&gt;""),$N$4:$N34,_xlpm.Fundo,,-1),
_xlpm.By,_xlfn.XLOOKUP(TRUE,(Y36:Y$47&lt;&gt;""),$N36:$N$47,_xlpm.Fundo,,1),
_xlpm.Cy,_xlfn.XLOOKUP(TRUE,(Y$4:Y34&lt;&gt;""),Y$4:Y34,_xlpm.Fundo,,-1),
_xlpm.Dy,_xlfn.XLOOKUP(TRUE,(Y36:Y$47&lt;&gt;""),Y36:Y$47,_xlpm.Fundo,,1),
_xlpm.Xy,$N35, _xlpm.Yy,PRODUCT(SUM(_xlpm.Dy,-_xlpm.Cy),1/SUM(_xlpm.By,-_xlpm.Ay))*SUM(_xlpm.Xy,-_xlpm.Ay)+_xlpm.Cy,
_xlfn.IFS(IFERROR(ISODD(_xlpm.Borda),FALSE),_xlpm.Yy,
       IFERROR(ISEVEN(_xlpm.Borda),     FALSE),_xlpm.Yx,
      TRUE,"")))</f>
        <v>0.4</v>
      </c>
      <c r="Z83" s="120" cm="1">
        <f t="array" ref="Z83">IF(Z35&lt;&gt;"",Z35,
_xlfn.LET(_xlpm.Borda,
_xlfn.IFS(
AND(COUNT(_xlfn._xlws.FILTER($F$3:$F$15,$F$3:$F$15=Z$51))&gt;=2,
    _xlfn.MAXIFS($G$3:$G$15,$F$3:$F$15,Z$51)&gt;=$N83, _xlfn.MINIFS($G$3:$G$15,$F$3:$F$15,Z$51)&lt;=$N83),1,
AND(COUNT(_xlfn._xlws.FILTER($G$3:$G$15,$G$3:$G$15=$N83))&gt;=2,
    _xlfn.MAXIFS($F$3:$F$15,$G$3:$G$15,$N83)&gt;=Z$51, _xlfn.MINIFS($F$3:$F$15,$G$3:$G$15,$N83)&lt;=Z$51),2,
OR(COUNT(_xlfn._xlws.FILTER($F$16:$F$23,($F$16:$F$23=Z$51)*($G$16:$G$23=$N83)))=1,
        ISODD(COUNT(_xlfn._xlws.SORT(_xlfn._xlws.FILTER($G$16:$G$23,($F$16:$F$23=Z$51)*($G$16:$G$23&lt;=$N83)))))),3,
OR(COUNT(_xlfn._xlws.FILTER($F$16:$F$23,($F$16:$F$23=Z$51)*($G$16:$G$23=$N83)))=1,
        ISODD(COUNT(_xlfn._xlws.SORT(_xlfn._xlws.FILTER($F$16:$F$23,($G$16:$G$23=$N83)*($F$16:$F$23&lt;=Z$51)))))),4),
_xlpm.Fundo,$L$8,
_xlpm.Ax,_xlfn.XLOOKUP(TRUE,($O35:Y35&lt;&gt;""),$O$3:Y$3,_xlpm.Fundo,,-1),
_xlpm.Bx,_xlfn.XLOOKUP(TRUE,(AA35:$AZ35&lt;&gt;""),AA$3:$AZ$3,_xlpm.Fundo,,1),
_xlpm.Cx,_xlfn.XLOOKUP(TRUE,($O35:Y35&lt;&gt;""),$O35:Y35,_xlpm.Fundo,,-1),
_xlpm.Dx,_xlfn.XLOOKUP(TRUE,(AA35:$AZ35&lt;&gt;""),AA35:$AZ35,_xlpm.Fundo,,1),
_xlpm.Xx,Z$3, _xlpm.Yx,PRODUCT(SUM(_xlpm.Dx,-_xlpm.Cx),1/SUM(_xlpm.Bx,-_xlpm.Ax))*SUM(_xlpm.Xx,-_xlpm.Ax)+_xlpm.Cx,
_xlpm.Ay,_xlfn.XLOOKUP(TRUE,(Z$4:Z34&lt;&gt;""),$N$4:$N34,_xlpm.Fundo,,-1),
_xlpm.By,_xlfn.XLOOKUP(TRUE,(Z36:Z$47&lt;&gt;""),$N36:$N$47,_xlpm.Fundo,,1),
_xlpm.Cy,_xlfn.XLOOKUP(TRUE,(Z$4:Z34&lt;&gt;""),Z$4:Z34,_xlpm.Fundo,,-1),
_xlpm.Dy,_xlfn.XLOOKUP(TRUE,(Z36:Z$47&lt;&gt;""),Z36:Z$47,_xlpm.Fundo,,1),
_xlpm.Xy,$N35, _xlpm.Yy,PRODUCT(SUM(_xlpm.Dy,-_xlpm.Cy),1/SUM(_xlpm.By,-_xlpm.Ay))*SUM(_xlpm.Xy,-_xlpm.Ay)+_xlpm.Cy,
_xlfn.IFS(IFERROR(ISODD(_xlpm.Borda),FALSE),_xlpm.Yy,
       IFERROR(ISEVEN(_xlpm.Borda),     FALSE),_xlpm.Yx,
      TRUE,"")))</f>
        <v>0.4</v>
      </c>
      <c r="AA83" s="120" cm="1">
        <f t="array" ref="AA83">IF(AA35&lt;&gt;"",AA35,
_xlfn.LET(_xlpm.Borda,
_xlfn.IFS(
AND(COUNT(_xlfn._xlws.FILTER($F$3:$F$15,$F$3:$F$15=AA$51))&gt;=2,
    _xlfn.MAXIFS($G$3:$G$15,$F$3:$F$15,AA$51)&gt;=$N83, _xlfn.MINIFS($G$3:$G$15,$F$3:$F$15,AA$51)&lt;=$N83),1,
AND(COUNT(_xlfn._xlws.FILTER($G$3:$G$15,$G$3:$G$15=$N83))&gt;=2,
    _xlfn.MAXIFS($F$3:$F$15,$G$3:$G$15,$N83)&gt;=AA$51, _xlfn.MINIFS($F$3:$F$15,$G$3:$G$15,$N83)&lt;=AA$51),2,
OR(COUNT(_xlfn._xlws.FILTER($F$16:$F$23,($F$16:$F$23=AA$51)*($G$16:$G$23=$N83)))=1,
        ISODD(COUNT(_xlfn._xlws.SORT(_xlfn._xlws.FILTER($G$16:$G$23,($F$16:$F$23=AA$51)*($G$16:$G$23&lt;=$N83)))))),3,
OR(COUNT(_xlfn._xlws.FILTER($F$16:$F$23,($F$16:$F$23=AA$51)*($G$16:$G$23=$N83)))=1,
        ISODD(COUNT(_xlfn._xlws.SORT(_xlfn._xlws.FILTER($F$16:$F$23,($G$16:$G$23=$N83)*($F$16:$F$23&lt;=AA$51)))))),4),
_xlpm.Fundo,$L$8,
_xlpm.Ax,_xlfn.XLOOKUP(TRUE,($O35:Z35&lt;&gt;""),$O$3:Z$3,_xlpm.Fundo,,-1),
_xlpm.Bx,_xlfn.XLOOKUP(TRUE,(AB35:$AZ35&lt;&gt;""),AB$3:$AZ$3,_xlpm.Fundo,,1),
_xlpm.Cx,_xlfn.XLOOKUP(TRUE,($O35:Z35&lt;&gt;""),$O35:Z35,_xlpm.Fundo,,-1),
_xlpm.Dx,_xlfn.XLOOKUP(TRUE,(AB35:$AZ35&lt;&gt;""),AB35:$AZ35,_xlpm.Fundo,,1),
_xlpm.Xx,AA$3, _xlpm.Yx,PRODUCT(SUM(_xlpm.Dx,-_xlpm.Cx),1/SUM(_xlpm.Bx,-_xlpm.Ax))*SUM(_xlpm.Xx,-_xlpm.Ax)+_xlpm.Cx,
_xlpm.Ay,_xlfn.XLOOKUP(TRUE,(AA$4:AA34&lt;&gt;""),$N$4:$N34,_xlpm.Fundo,,-1),
_xlpm.By,_xlfn.XLOOKUP(TRUE,(AA36:AA$47&lt;&gt;""),$N36:$N$47,_xlpm.Fundo,,1),
_xlpm.Cy,_xlfn.XLOOKUP(TRUE,(AA$4:AA34&lt;&gt;""),AA$4:AA34,_xlpm.Fundo,,-1),
_xlpm.Dy,_xlfn.XLOOKUP(TRUE,(AA36:AA$47&lt;&gt;""),AA36:AA$47,_xlpm.Fundo,,1),
_xlpm.Xy,$N35, _xlpm.Yy,PRODUCT(SUM(_xlpm.Dy,-_xlpm.Cy),1/SUM(_xlpm.By,-_xlpm.Ay))*SUM(_xlpm.Xy,-_xlpm.Ay)+_xlpm.Cy,
_xlfn.IFS(IFERROR(ISODD(_xlpm.Borda),FALSE),_xlpm.Yy,
       IFERROR(ISEVEN(_xlpm.Borda),     FALSE),_xlpm.Yx,
      TRUE,"")))</f>
        <v>0.4</v>
      </c>
      <c r="AB83" s="120" cm="1">
        <f t="array" ref="AB83">IF(AB35&lt;&gt;"",AB35,
_xlfn.LET(_xlpm.Borda,
_xlfn.IFS(
AND(COUNT(_xlfn._xlws.FILTER($F$3:$F$15,$F$3:$F$15=AB$51))&gt;=2,
    _xlfn.MAXIFS($G$3:$G$15,$F$3:$F$15,AB$51)&gt;=$N83, _xlfn.MINIFS($G$3:$G$15,$F$3:$F$15,AB$51)&lt;=$N83),1,
AND(COUNT(_xlfn._xlws.FILTER($G$3:$G$15,$G$3:$G$15=$N83))&gt;=2,
    _xlfn.MAXIFS($F$3:$F$15,$G$3:$G$15,$N83)&gt;=AB$51, _xlfn.MINIFS($F$3:$F$15,$G$3:$G$15,$N83)&lt;=AB$51),2,
OR(COUNT(_xlfn._xlws.FILTER($F$16:$F$23,($F$16:$F$23=AB$51)*($G$16:$G$23=$N83)))=1,
        ISODD(COUNT(_xlfn._xlws.SORT(_xlfn._xlws.FILTER($G$16:$G$23,($F$16:$F$23=AB$51)*($G$16:$G$23&lt;=$N83)))))),3,
OR(COUNT(_xlfn._xlws.FILTER($F$16:$F$23,($F$16:$F$23=AB$51)*($G$16:$G$23=$N83)))=1,
        ISODD(COUNT(_xlfn._xlws.SORT(_xlfn._xlws.FILTER($F$16:$F$23,($G$16:$G$23=$N83)*($F$16:$F$23&lt;=AB$51)))))),4),
_xlpm.Fundo,$L$8,
_xlpm.Ax,_xlfn.XLOOKUP(TRUE,($O35:AA35&lt;&gt;""),$O$3:AA$3,_xlpm.Fundo,,-1),
_xlpm.Bx,_xlfn.XLOOKUP(TRUE,(AC35:$AZ35&lt;&gt;""),AC$3:$AZ$3,_xlpm.Fundo,,1),
_xlpm.Cx,_xlfn.XLOOKUP(TRUE,($O35:AA35&lt;&gt;""),$O35:AA35,_xlpm.Fundo,,-1),
_xlpm.Dx,_xlfn.XLOOKUP(TRUE,(AC35:$AZ35&lt;&gt;""),AC35:$AZ35,_xlpm.Fundo,,1),
_xlpm.Xx,AB$3, _xlpm.Yx,PRODUCT(SUM(_xlpm.Dx,-_xlpm.Cx),1/SUM(_xlpm.Bx,-_xlpm.Ax))*SUM(_xlpm.Xx,-_xlpm.Ax)+_xlpm.Cx,
_xlpm.Ay,_xlfn.XLOOKUP(TRUE,(AB$4:AB34&lt;&gt;""),$N$4:$N34,_xlpm.Fundo,,-1),
_xlpm.By,_xlfn.XLOOKUP(TRUE,(AB36:AB$47&lt;&gt;""),$N36:$N$47,_xlpm.Fundo,,1),
_xlpm.Cy,_xlfn.XLOOKUP(TRUE,(AB$4:AB34&lt;&gt;""),AB$4:AB34,_xlpm.Fundo,,-1),
_xlpm.Dy,_xlfn.XLOOKUP(TRUE,(AB36:AB$47&lt;&gt;""),AB36:AB$47,_xlpm.Fundo,,1),
_xlpm.Xy,$N35, _xlpm.Yy,PRODUCT(SUM(_xlpm.Dy,-_xlpm.Cy),1/SUM(_xlpm.By,-_xlpm.Ay))*SUM(_xlpm.Xy,-_xlpm.Ay)+_xlpm.Cy,
_xlfn.IFS(IFERROR(ISODD(_xlpm.Borda),FALSE),_xlpm.Yy,
       IFERROR(ISEVEN(_xlpm.Borda),     FALSE),_xlpm.Yx,
      TRUE,"")))</f>
        <v>0.29873417721519002</v>
      </c>
      <c r="AC83" s="120" cm="1">
        <f t="array" ref="AC83">IF(AC35&lt;&gt;"",AC35,
_xlfn.LET(_xlpm.Borda,
_xlfn.IFS(
AND(COUNT(_xlfn._xlws.FILTER($F$3:$F$15,$F$3:$F$15=AC$51))&gt;=2,
    _xlfn.MAXIFS($G$3:$G$15,$F$3:$F$15,AC$51)&gt;=$N83, _xlfn.MINIFS($G$3:$G$15,$F$3:$F$15,AC$51)&lt;=$N83),1,
AND(COUNT(_xlfn._xlws.FILTER($G$3:$G$15,$G$3:$G$15=$N83))&gt;=2,
    _xlfn.MAXIFS($F$3:$F$15,$G$3:$G$15,$N83)&gt;=AC$51, _xlfn.MINIFS($F$3:$F$15,$G$3:$G$15,$N83)&lt;=AC$51),2,
OR(COUNT(_xlfn._xlws.FILTER($F$16:$F$23,($F$16:$F$23=AC$51)*($G$16:$G$23=$N83)))=1,
        ISODD(COUNT(_xlfn._xlws.SORT(_xlfn._xlws.FILTER($G$16:$G$23,($F$16:$F$23=AC$51)*($G$16:$G$23&lt;=$N83)))))),3,
OR(COUNT(_xlfn._xlws.FILTER($F$16:$F$23,($F$16:$F$23=AC$51)*($G$16:$G$23=$N83)))=1,
        ISODD(COUNT(_xlfn._xlws.SORT(_xlfn._xlws.FILTER($F$16:$F$23,($G$16:$G$23=$N83)*($F$16:$F$23&lt;=AC$51)))))),4),
_xlpm.Fundo,$L$8,
_xlpm.Ax,_xlfn.XLOOKUP(TRUE,($O35:AB35&lt;&gt;""),$O$3:AB$3,_xlpm.Fundo,,-1),
_xlpm.Bx,_xlfn.XLOOKUP(TRUE,(AD35:$AZ35&lt;&gt;""),AD$3:$AZ$3,_xlpm.Fundo,,1),
_xlpm.Cx,_xlfn.XLOOKUP(TRUE,($O35:AB35&lt;&gt;""),$O35:AB35,_xlpm.Fundo,,-1),
_xlpm.Dx,_xlfn.XLOOKUP(TRUE,(AD35:$AZ35&lt;&gt;""),AD35:$AZ35,_xlpm.Fundo,,1),
_xlpm.Xx,AC$3, _xlpm.Yx,PRODUCT(SUM(_xlpm.Dx,-_xlpm.Cx),1/SUM(_xlpm.Bx,-_xlpm.Ax))*SUM(_xlpm.Xx,-_xlpm.Ax)+_xlpm.Cx,
_xlpm.Ay,_xlfn.XLOOKUP(TRUE,(AC$4:AC34&lt;&gt;""),$N$4:$N34,_xlpm.Fundo,,-1),
_xlpm.By,_xlfn.XLOOKUP(TRUE,(AC36:AC$47&lt;&gt;""),$N36:$N$47,_xlpm.Fundo,,1),
_xlpm.Cy,_xlfn.XLOOKUP(TRUE,(AC$4:AC34&lt;&gt;""),AC$4:AC34,_xlpm.Fundo,,-1),
_xlpm.Dy,_xlfn.XLOOKUP(TRUE,(AC36:AC$47&lt;&gt;""),AC36:AC$47,_xlpm.Fundo,,1),
_xlpm.Xy,$N35, _xlpm.Yy,PRODUCT(SUM(_xlpm.Dy,-_xlpm.Cy),1/SUM(_xlpm.By,-_xlpm.Ay))*SUM(_xlpm.Xy,-_xlpm.Ay)+_xlpm.Cy,
_xlfn.IFS(IFERROR(ISODD(_xlpm.Borda),FALSE),_xlpm.Yy,
       IFERROR(ISEVEN(_xlpm.Borda),     FALSE),_xlpm.Yx,
      TRUE,"")))</f>
        <v>0</v>
      </c>
      <c r="AD83" s="120" cm="1">
        <f t="array" ref="AD83">IF(AD35&lt;&gt;"",AD35,
_xlfn.LET(_xlpm.Borda,
_xlfn.IFS(
AND(COUNT(_xlfn._xlws.FILTER($F$3:$F$15,$F$3:$F$15=AD$51))&gt;=2,
    _xlfn.MAXIFS($G$3:$G$15,$F$3:$F$15,AD$51)&gt;=$N83, _xlfn.MINIFS($G$3:$G$15,$F$3:$F$15,AD$51)&lt;=$N83),1,
AND(COUNT(_xlfn._xlws.FILTER($G$3:$G$15,$G$3:$G$15=$N83))&gt;=2,
    _xlfn.MAXIFS($F$3:$F$15,$G$3:$G$15,$N83)&gt;=AD$51, _xlfn.MINIFS($F$3:$F$15,$G$3:$G$15,$N83)&lt;=AD$51),2,
OR(COUNT(_xlfn._xlws.FILTER($F$16:$F$23,($F$16:$F$23=AD$51)*($G$16:$G$23=$N83)))=1,
        ISODD(COUNT(_xlfn._xlws.SORT(_xlfn._xlws.FILTER($G$16:$G$23,($F$16:$F$23=AD$51)*($G$16:$G$23&lt;=$N83)))))),3,
OR(COUNT(_xlfn._xlws.FILTER($F$16:$F$23,($F$16:$F$23=AD$51)*($G$16:$G$23=$N83)))=1,
        ISODD(COUNT(_xlfn._xlws.SORT(_xlfn._xlws.FILTER($F$16:$F$23,($G$16:$G$23=$N83)*($F$16:$F$23&lt;=AD$51)))))),4),
_xlpm.Fundo,$L$8,
_xlpm.Ax,_xlfn.XLOOKUP(TRUE,($O35:AC35&lt;&gt;""),$O$3:AC$3,_xlpm.Fundo,,-1),
_xlpm.Bx,_xlfn.XLOOKUP(TRUE,(AE35:$AZ35&lt;&gt;""),AE$3:$AZ$3,_xlpm.Fundo,,1),
_xlpm.Cx,_xlfn.XLOOKUP(TRUE,($O35:AC35&lt;&gt;""),$O35:AC35,_xlpm.Fundo,,-1),
_xlpm.Dx,_xlfn.XLOOKUP(TRUE,(AE35:$AZ35&lt;&gt;""),AE35:$AZ35,_xlpm.Fundo,,1),
_xlpm.Xx,AD$3, _xlpm.Yx,PRODUCT(SUM(_xlpm.Dx,-_xlpm.Cx),1/SUM(_xlpm.Bx,-_xlpm.Ax))*SUM(_xlpm.Xx,-_xlpm.Ax)+_xlpm.Cx,
_xlpm.Ay,_xlfn.XLOOKUP(TRUE,(AD$4:AD34&lt;&gt;""),$N$4:$N34,_xlpm.Fundo,,-1),
_xlpm.By,_xlfn.XLOOKUP(TRUE,(AD36:AD$47&lt;&gt;""),$N36:$N$47,_xlpm.Fundo,,1),
_xlpm.Cy,_xlfn.XLOOKUP(TRUE,(AD$4:AD34&lt;&gt;""),AD$4:AD34,_xlpm.Fundo,,-1),
_xlpm.Dy,_xlfn.XLOOKUP(TRUE,(AD36:AD$47&lt;&gt;""),AD36:AD$47,_xlpm.Fundo,,1),
_xlpm.Xy,$N35, _xlpm.Yy,PRODUCT(SUM(_xlpm.Dy,-_xlpm.Cy),1/SUM(_xlpm.By,-_xlpm.Ay))*SUM(_xlpm.Xy,-_xlpm.Ay)+_xlpm.Cy,
_xlfn.IFS(IFERROR(ISODD(_xlpm.Borda),FALSE),_xlpm.Yy,
       IFERROR(ISEVEN(_xlpm.Borda),     FALSE),_xlpm.Yx,
      TRUE,"")))</f>
        <v>0</v>
      </c>
      <c r="AE83" s="120" cm="1">
        <f t="array" ref="AE83">IF(AE35&lt;&gt;"",AE35,
_xlfn.LET(_xlpm.Borda,
_xlfn.IFS(
AND(COUNT(_xlfn._xlws.FILTER($F$3:$F$15,$F$3:$F$15=AE$51))&gt;=2,
    _xlfn.MAXIFS($G$3:$G$15,$F$3:$F$15,AE$51)&gt;=$N83, _xlfn.MINIFS($G$3:$G$15,$F$3:$F$15,AE$51)&lt;=$N83),1,
AND(COUNT(_xlfn._xlws.FILTER($G$3:$G$15,$G$3:$G$15=$N83))&gt;=2,
    _xlfn.MAXIFS($F$3:$F$15,$G$3:$G$15,$N83)&gt;=AE$51, _xlfn.MINIFS($F$3:$F$15,$G$3:$G$15,$N83)&lt;=AE$51),2,
OR(COUNT(_xlfn._xlws.FILTER($F$16:$F$23,($F$16:$F$23=AE$51)*($G$16:$G$23=$N83)))=1,
        ISODD(COUNT(_xlfn._xlws.SORT(_xlfn._xlws.FILTER($G$16:$G$23,($F$16:$F$23=AE$51)*($G$16:$G$23&lt;=$N83)))))),3,
OR(COUNT(_xlfn._xlws.FILTER($F$16:$F$23,($F$16:$F$23=AE$51)*($G$16:$G$23=$N83)))=1,
        ISODD(COUNT(_xlfn._xlws.SORT(_xlfn._xlws.FILTER($F$16:$F$23,($G$16:$G$23=$N83)*($F$16:$F$23&lt;=AE$51)))))),4),
_xlpm.Fundo,$L$8,
_xlpm.Ax,_xlfn.XLOOKUP(TRUE,($O35:AD35&lt;&gt;""),$O$3:AD$3,_xlpm.Fundo,,-1),
_xlpm.Bx,_xlfn.XLOOKUP(TRUE,(AF35:$AZ35&lt;&gt;""),AF$3:$AZ$3,_xlpm.Fundo,,1),
_xlpm.Cx,_xlfn.XLOOKUP(TRUE,($O35:AD35&lt;&gt;""),$O35:AD35,_xlpm.Fundo,,-1),
_xlpm.Dx,_xlfn.XLOOKUP(TRUE,(AF35:$AZ35&lt;&gt;""),AF35:$AZ35,_xlpm.Fundo,,1),
_xlpm.Xx,AE$3, _xlpm.Yx,PRODUCT(SUM(_xlpm.Dx,-_xlpm.Cx),1/SUM(_xlpm.Bx,-_xlpm.Ax))*SUM(_xlpm.Xx,-_xlpm.Ax)+_xlpm.Cx,
_xlpm.Ay,_xlfn.XLOOKUP(TRUE,(AE$4:AE34&lt;&gt;""),$N$4:$N34,_xlpm.Fundo,,-1),
_xlpm.By,_xlfn.XLOOKUP(TRUE,(AE36:AE$47&lt;&gt;""),$N36:$N$47,_xlpm.Fundo,,1),
_xlpm.Cy,_xlfn.XLOOKUP(TRUE,(AE$4:AE34&lt;&gt;""),AE$4:AE34,_xlpm.Fundo,,-1),
_xlpm.Dy,_xlfn.XLOOKUP(TRUE,(AE36:AE$47&lt;&gt;""),AE36:AE$47,_xlpm.Fundo,,1),
_xlpm.Xy,$N35, _xlpm.Yy,PRODUCT(SUM(_xlpm.Dy,-_xlpm.Cy),1/SUM(_xlpm.By,-_xlpm.Ay))*SUM(_xlpm.Xy,-_xlpm.Ay)+_xlpm.Cy,
_xlfn.IFS(IFERROR(ISODD(_xlpm.Borda),FALSE),_xlpm.Yy,
       IFERROR(ISEVEN(_xlpm.Borda),     FALSE),_xlpm.Yx,
      TRUE,"")))</f>
        <v>0.7</v>
      </c>
      <c r="AF83" s="120" t="str" cm="1">
        <f t="array" ref="AF83">IF(AF35&lt;&gt;"",AF35,
_xlfn.LET(_xlpm.Borda,
_xlfn.IFS(
AND(COUNT(_xlfn._xlws.FILTER($F$3:$F$15,$F$3:$F$15=AF$51))&gt;=2,
    _xlfn.MAXIFS($G$3:$G$15,$F$3:$F$15,AF$51)&gt;=$N83, _xlfn.MINIFS($G$3:$G$15,$F$3:$F$15,AF$51)&lt;=$N83),1,
AND(COUNT(_xlfn._xlws.FILTER($G$3:$G$15,$G$3:$G$15=$N83))&gt;=2,
    _xlfn.MAXIFS($F$3:$F$15,$G$3:$G$15,$N83)&gt;=AF$51, _xlfn.MINIFS($F$3:$F$15,$G$3:$G$15,$N83)&lt;=AF$51),2,
OR(COUNT(_xlfn._xlws.FILTER($F$16:$F$23,($F$16:$F$23=AF$51)*($G$16:$G$23=$N83)))=1,
        ISODD(COUNT(_xlfn._xlws.SORT(_xlfn._xlws.FILTER($G$16:$G$23,($F$16:$F$23=AF$51)*($G$16:$G$23&lt;=$N83)))))),3,
OR(COUNT(_xlfn._xlws.FILTER($F$16:$F$23,($F$16:$F$23=AF$51)*($G$16:$G$23=$N83)))=1,
        ISODD(COUNT(_xlfn._xlws.SORT(_xlfn._xlws.FILTER($F$16:$F$23,($G$16:$G$23=$N83)*($F$16:$F$23&lt;=AF$51)))))),4),
_xlpm.Fundo,$L$8,
_xlpm.Ax,_xlfn.XLOOKUP(TRUE,($O35:AE35&lt;&gt;""),$O$3:AE$3,_xlpm.Fundo,,-1),
_xlpm.Bx,_xlfn.XLOOKUP(TRUE,(AG35:$AZ35&lt;&gt;""),AG$3:$AZ$3,_xlpm.Fundo,,1),
_xlpm.Cx,_xlfn.XLOOKUP(TRUE,($O35:AE35&lt;&gt;""),$O35:AE35,_xlpm.Fundo,,-1),
_xlpm.Dx,_xlfn.XLOOKUP(TRUE,(AG35:$AZ35&lt;&gt;""),AG35:$AZ35,_xlpm.Fundo,,1),
_xlpm.Xx,AF$3, _xlpm.Yx,PRODUCT(SUM(_xlpm.Dx,-_xlpm.Cx),1/SUM(_xlpm.Bx,-_xlpm.Ax))*SUM(_xlpm.Xx,-_xlpm.Ax)+_xlpm.Cx,
_xlpm.Ay,_xlfn.XLOOKUP(TRUE,(AF$4:AF34&lt;&gt;""),$N$4:$N34,_xlpm.Fundo,,-1),
_xlpm.By,_xlfn.XLOOKUP(TRUE,(AF36:AF$47&lt;&gt;""),$N36:$N$47,_xlpm.Fundo,,1),
_xlpm.Cy,_xlfn.XLOOKUP(TRUE,(AF$4:AF34&lt;&gt;""),AF$4:AF34,_xlpm.Fundo,,-1),
_xlpm.Dy,_xlfn.XLOOKUP(TRUE,(AF36:AF$47&lt;&gt;""),AF36:AF$47,_xlpm.Fundo,,1),
_xlpm.Xy,$N35, _xlpm.Yy,PRODUCT(SUM(_xlpm.Dy,-_xlpm.Cy),1/SUM(_xlpm.By,-_xlpm.Ay))*SUM(_xlpm.Xy,-_xlpm.Ay)+_xlpm.Cy,
_xlfn.IFS(IFERROR(ISODD(_xlpm.Borda),FALSE),_xlpm.Yy,
       IFERROR(ISEVEN(_xlpm.Borda),     FALSE),_xlpm.Yx,
      TRUE,"")))</f>
        <v/>
      </c>
      <c r="AG83" s="120" cm="1">
        <f t="array" ref="AG83">IF(AG35&lt;&gt;"",AG35,
_xlfn.LET(_xlpm.Borda,
_xlfn.IFS(
AND(COUNT(_xlfn._xlws.FILTER($F$3:$F$15,$F$3:$F$15=AG$51))&gt;=2,
    _xlfn.MAXIFS($G$3:$G$15,$F$3:$F$15,AG$51)&gt;=$N83, _xlfn.MINIFS($G$3:$G$15,$F$3:$F$15,AG$51)&lt;=$N83),1,
AND(COUNT(_xlfn._xlws.FILTER($G$3:$G$15,$G$3:$G$15=$N83))&gt;=2,
    _xlfn.MAXIFS($F$3:$F$15,$G$3:$G$15,$N83)&gt;=AG$51, _xlfn.MINIFS($F$3:$F$15,$G$3:$G$15,$N83)&lt;=AG$51),2,
OR(COUNT(_xlfn._xlws.FILTER($F$16:$F$23,($F$16:$F$23=AG$51)*($G$16:$G$23=$N83)))=1,
        ISODD(COUNT(_xlfn._xlws.SORT(_xlfn._xlws.FILTER($G$16:$G$23,($F$16:$F$23=AG$51)*($G$16:$G$23&lt;=$N83)))))),3,
OR(COUNT(_xlfn._xlws.FILTER($F$16:$F$23,($F$16:$F$23=AG$51)*($G$16:$G$23=$N83)))=1,
        ISODD(COUNT(_xlfn._xlws.SORT(_xlfn._xlws.FILTER($F$16:$F$23,($G$16:$G$23=$N83)*($F$16:$F$23&lt;=AG$51)))))),4),
_xlpm.Fundo,$L$8,
_xlpm.Ax,_xlfn.XLOOKUP(TRUE,($O35:AF35&lt;&gt;""),$O$3:AF$3,_xlpm.Fundo,,-1),
_xlpm.Bx,_xlfn.XLOOKUP(TRUE,(AH35:$AZ35&lt;&gt;""),AH$3:$AZ$3,_xlpm.Fundo,,1),
_xlpm.Cx,_xlfn.XLOOKUP(TRUE,($O35:AF35&lt;&gt;""),$O35:AF35,_xlpm.Fundo,,-1),
_xlpm.Dx,_xlfn.XLOOKUP(TRUE,(AH35:$AZ35&lt;&gt;""),AH35:$AZ35,_xlpm.Fundo,,1),
_xlpm.Xx,AG$3, _xlpm.Yx,PRODUCT(SUM(_xlpm.Dx,-_xlpm.Cx),1/SUM(_xlpm.Bx,-_xlpm.Ax))*SUM(_xlpm.Xx,-_xlpm.Ax)+_xlpm.Cx,
_xlpm.Ay,_xlfn.XLOOKUP(TRUE,(AG$4:AG34&lt;&gt;""),$N$4:$N34,_xlpm.Fundo,,-1),
_xlpm.By,_xlfn.XLOOKUP(TRUE,(AG36:AG$47&lt;&gt;""),$N36:$N$47,_xlpm.Fundo,,1),
_xlpm.Cy,_xlfn.XLOOKUP(TRUE,(AG$4:AG34&lt;&gt;""),AG$4:AG34,_xlpm.Fundo,,-1),
_xlpm.Dy,_xlfn.XLOOKUP(TRUE,(AG36:AG$47&lt;&gt;""),AG36:AG$47,_xlpm.Fundo,,1),
_xlpm.Xy,$N35, _xlpm.Yy,PRODUCT(SUM(_xlpm.Dy,-_xlpm.Cy),1/SUM(_xlpm.By,-_xlpm.Ay))*SUM(_xlpm.Xy,-_xlpm.Ay)+_xlpm.Cy,
_xlfn.IFS(IFERROR(ISODD(_xlpm.Borda),FALSE),_xlpm.Yy,
       IFERROR(ISEVEN(_xlpm.Borda),     FALSE),_xlpm.Yx,
      TRUE,"")))</f>
        <v>0.5</v>
      </c>
      <c r="AH83" s="120" cm="1">
        <f t="array" ref="AH83">IF(AH35&lt;&gt;"",AH35,
_xlfn.LET(_xlpm.Borda,
_xlfn.IFS(
AND(COUNT(_xlfn._xlws.FILTER($F$3:$F$15,$F$3:$F$15=AH$51))&gt;=2,
    _xlfn.MAXIFS($G$3:$G$15,$F$3:$F$15,AH$51)&gt;=$N83, _xlfn.MINIFS($G$3:$G$15,$F$3:$F$15,AH$51)&lt;=$N83),1,
AND(COUNT(_xlfn._xlws.FILTER($G$3:$G$15,$G$3:$G$15=$N83))&gt;=2,
    _xlfn.MAXIFS($F$3:$F$15,$G$3:$G$15,$N83)&gt;=AH$51, _xlfn.MINIFS($F$3:$F$15,$G$3:$G$15,$N83)&lt;=AH$51),2,
OR(COUNT(_xlfn._xlws.FILTER($F$16:$F$23,($F$16:$F$23=AH$51)*($G$16:$G$23=$N83)))=1,
        ISODD(COUNT(_xlfn._xlws.SORT(_xlfn._xlws.FILTER($G$16:$G$23,($F$16:$F$23=AH$51)*($G$16:$G$23&lt;=$N83)))))),3,
OR(COUNT(_xlfn._xlws.FILTER($F$16:$F$23,($F$16:$F$23=AH$51)*($G$16:$G$23=$N83)))=1,
        ISODD(COUNT(_xlfn._xlws.SORT(_xlfn._xlws.FILTER($F$16:$F$23,($G$16:$G$23=$N83)*($F$16:$F$23&lt;=AH$51)))))),4),
_xlpm.Fundo,$L$8,
_xlpm.Ax,_xlfn.XLOOKUP(TRUE,($O35:AG35&lt;&gt;""),$O$3:AG$3,_xlpm.Fundo,,-1),
_xlpm.Bx,_xlfn.XLOOKUP(TRUE,(AI35:$AZ35&lt;&gt;""),AI$3:$AZ$3,_xlpm.Fundo,,1),
_xlpm.Cx,_xlfn.XLOOKUP(TRUE,($O35:AG35&lt;&gt;""),$O35:AG35,_xlpm.Fundo,,-1),
_xlpm.Dx,_xlfn.XLOOKUP(TRUE,(AI35:$AZ35&lt;&gt;""),AI35:$AZ35,_xlpm.Fundo,,1),
_xlpm.Xx,AH$3, _xlpm.Yx,PRODUCT(SUM(_xlpm.Dx,-_xlpm.Cx),1/SUM(_xlpm.Bx,-_xlpm.Ax))*SUM(_xlpm.Xx,-_xlpm.Ax)+_xlpm.Cx,
_xlpm.Ay,_xlfn.XLOOKUP(TRUE,(AH$4:AH34&lt;&gt;""),$N$4:$N34,_xlpm.Fundo,,-1),
_xlpm.By,_xlfn.XLOOKUP(TRUE,(AH36:AH$47&lt;&gt;""),$N36:$N$47,_xlpm.Fundo,,1),
_xlpm.Cy,_xlfn.XLOOKUP(TRUE,(AH$4:AH34&lt;&gt;""),AH$4:AH34,_xlpm.Fundo,,-1),
_xlpm.Dy,_xlfn.XLOOKUP(TRUE,(AH36:AH$47&lt;&gt;""),AH36:AH$47,_xlpm.Fundo,,1),
_xlpm.Xy,$N35, _xlpm.Yy,PRODUCT(SUM(_xlpm.Dy,-_xlpm.Cy),1/SUM(_xlpm.By,-_xlpm.Ay))*SUM(_xlpm.Xy,-_xlpm.Ay)+_xlpm.Cy,
_xlfn.IFS(IFERROR(ISODD(_xlpm.Borda),FALSE),_xlpm.Yy,
       IFERROR(ISEVEN(_xlpm.Borda),     FALSE),_xlpm.Yx,
      TRUE,"")))</f>
        <v>0</v>
      </c>
      <c r="AI83" s="120" cm="1">
        <f t="array" ref="AI83">IF(AI35&lt;&gt;"",AI35,
_xlfn.LET(_xlpm.Borda,
_xlfn.IFS(
AND(COUNT(_xlfn._xlws.FILTER($F$3:$F$15,$F$3:$F$15=AI$51))&gt;=2,
    _xlfn.MAXIFS($G$3:$G$15,$F$3:$F$15,AI$51)&gt;=$N83, _xlfn.MINIFS($G$3:$G$15,$F$3:$F$15,AI$51)&lt;=$N83),1,
AND(COUNT(_xlfn._xlws.FILTER($G$3:$G$15,$G$3:$G$15=$N83))&gt;=2,
    _xlfn.MAXIFS($F$3:$F$15,$G$3:$G$15,$N83)&gt;=AI$51, _xlfn.MINIFS($F$3:$F$15,$G$3:$G$15,$N83)&lt;=AI$51),2,
OR(COUNT(_xlfn._xlws.FILTER($F$16:$F$23,($F$16:$F$23=AI$51)*($G$16:$G$23=$N83)))=1,
        ISODD(COUNT(_xlfn._xlws.SORT(_xlfn._xlws.FILTER($G$16:$G$23,($F$16:$F$23=AI$51)*($G$16:$G$23&lt;=$N83)))))),3,
OR(COUNT(_xlfn._xlws.FILTER($F$16:$F$23,($F$16:$F$23=AI$51)*($G$16:$G$23=$N83)))=1,
        ISODD(COUNT(_xlfn._xlws.SORT(_xlfn._xlws.FILTER($F$16:$F$23,($G$16:$G$23=$N83)*($F$16:$F$23&lt;=AI$51)))))),4),
_xlpm.Fundo,$L$8,
_xlpm.Ax,_xlfn.XLOOKUP(TRUE,($O35:AH35&lt;&gt;""),$O$3:AH$3,_xlpm.Fundo,,-1),
_xlpm.Bx,_xlfn.XLOOKUP(TRUE,(AJ35:$AZ35&lt;&gt;""),AJ$3:$AZ$3,_xlpm.Fundo,,1),
_xlpm.Cx,_xlfn.XLOOKUP(TRUE,($O35:AH35&lt;&gt;""),$O35:AH35,_xlpm.Fundo,,-1),
_xlpm.Dx,_xlfn.XLOOKUP(TRUE,(AJ35:$AZ35&lt;&gt;""),AJ35:$AZ35,_xlpm.Fundo,,1),
_xlpm.Xx,AI$3, _xlpm.Yx,PRODUCT(SUM(_xlpm.Dx,-_xlpm.Cx),1/SUM(_xlpm.Bx,-_xlpm.Ax))*SUM(_xlpm.Xx,-_xlpm.Ax)+_xlpm.Cx,
_xlpm.Ay,_xlfn.XLOOKUP(TRUE,(AI$4:AI34&lt;&gt;""),$N$4:$N34,_xlpm.Fundo,,-1),
_xlpm.By,_xlfn.XLOOKUP(TRUE,(AI36:AI$47&lt;&gt;""),$N36:$N$47,_xlpm.Fundo,,1),
_xlpm.Cy,_xlfn.XLOOKUP(TRUE,(AI$4:AI34&lt;&gt;""),AI$4:AI34,_xlpm.Fundo,,-1),
_xlpm.Dy,_xlfn.XLOOKUP(TRUE,(AI36:AI$47&lt;&gt;""),AI36:AI$47,_xlpm.Fundo,,1),
_xlpm.Xy,$N35, _xlpm.Yy,PRODUCT(SUM(_xlpm.Dy,-_xlpm.Cy),1/SUM(_xlpm.By,-_xlpm.Ay))*SUM(_xlpm.Xy,-_xlpm.Ay)+_xlpm.Cy,
_xlfn.IFS(IFERROR(ISODD(_xlpm.Borda),FALSE),_xlpm.Yy,
       IFERROR(ISEVEN(_xlpm.Borda),     FALSE),_xlpm.Yx,
      TRUE,"")))</f>
        <v>0.4</v>
      </c>
      <c r="AJ83" s="120" cm="1">
        <f t="array" ref="AJ83">IF(AJ35&lt;&gt;"",AJ35,
_xlfn.LET(_xlpm.Borda,
_xlfn.IFS(
AND(COUNT(_xlfn._xlws.FILTER($F$3:$F$15,$F$3:$F$15=AJ$51))&gt;=2,
    _xlfn.MAXIFS($G$3:$G$15,$F$3:$F$15,AJ$51)&gt;=$N83, _xlfn.MINIFS($G$3:$G$15,$F$3:$F$15,AJ$51)&lt;=$N83),1,
AND(COUNT(_xlfn._xlws.FILTER($G$3:$G$15,$G$3:$G$15=$N83))&gt;=2,
    _xlfn.MAXIFS($F$3:$F$15,$G$3:$G$15,$N83)&gt;=AJ$51, _xlfn.MINIFS($F$3:$F$15,$G$3:$G$15,$N83)&lt;=AJ$51),2,
OR(COUNT(_xlfn._xlws.FILTER($F$16:$F$23,($F$16:$F$23=AJ$51)*($G$16:$G$23=$N83)))=1,
        ISODD(COUNT(_xlfn._xlws.SORT(_xlfn._xlws.FILTER($G$16:$G$23,($F$16:$F$23=AJ$51)*($G$16:$G$23&lt;=$N83)))))),3,
OR(COUNT(_xlfn._xlws.FILTER($F$16:$F$23,($F$16:$F$23=AJ$51)*($G$16:$G$23=$N83)))=1,
        ISODD(COUNT(_xlfn._xlws.SORT(_xlfn._xlws.FILTER($F$16:$F$23,($G$16:$G$23=$N83)*($F$16:$F$23&lt;=AJ$51)))))),4),
_xlpm.Fundo,$L$8,
_xlpm.Ax,_xlfn.XLOOKUP(TRUE,($O35:AI35&lt;&gt;""),$O$3:AI$3,_xlpm.Fundo,,-1),
_xlpm.Bx,_xlfn.XLOOKUP(TRUE,(AK35:$AZ35&lt;&gt;""),AK$3:$AZ$3,_xlpm.Fundo,,1),
_xlpm.Cx,_xlfn.XLOOKUP(TRUE,($O35:AI35&lt;&gt;""),$O35:AI35,_xlpm.Fundo,,-1),
_xlpm.Dx,_xlfn.XLOOKUP(TRUE,(AK35:$AZ35&lt;&gt;""),AK35:$AZ35,_xlpm.Fundo,,1),
_xlpm.Xx,AJ$3, _xlpm.Yx,PRODUCT(SUM(_xlpm.Dx,-_xlpm.Cx),1/SUM(_xlpm.Bx,-_xlpm.Ax))*SUM(_xlpm.Xx,-_xlpm.Ax)+_xlpm.Cx,
_xlpm.Ay,_xlfn.XLOOKUP(TRUE,(AJ$4:AJ34&lt;&gt;""),$N$4:$N34,_xlpm.Fundo,,-1),
_xlpm.By,_xlfn.XLOOKUP(TRUE,(AJ36:AJ$47&lt;&gt;""),$N36:$N$47,_xlpm.Fundo,,1),
_xlpm.Cy,_xlfn.XLOOKUP(TRUE,(AJ$4:AJ34&lt;&gt;""),AJ$4:AJ34,_xlpm.Fundo,,-1),
_xlpm.Dy,_xlfn.XLOOKUP(TRUE,(AJ36:AJ$47&lt;&gt;""),AJ36:AJ$47,_xlpm.Fundo,,1),
_xlpm.Xy,$N35, _xlpm.Yy,PRODUCT(SUM(_xlpm.Dy,-_xlpm.Cy),1/SUM(_xlpm.By,-_xlpm.Ay))*SUM(_xlpm.Xy,-_xlpm.Ay)+_xlpm.Cy,
_xlfn.IFS(IFERROR(ISODD(_xlpm.Borda),FALSE),_xlpm.Yy,
       IFERROR(ISEVEN(_xlpm.Borda),     FALSE),_xlpm.Yx,
      TRUE,"")))</f>
        <v>0.4</v>
      </c>
      <c r="AK83" s="120" t="str" cm="1">
        <f t="array" ref="AK83">IF(AK35&lt;&gt;"",AK35,
_xlfn.LET(_xlpm.Borda,
_xlfn.IFS(
AND(COUNT(_xlfn._xlws.FILTER($F$3:$F$15,$F$3:$F$15=AK$51))&gt;=2,
    _xlfn.MAXIFS($G$3:$G$15,$F$3:$F$15,AK$51)&gt;=$N83, _xlfn.MINIFS($G$3:$G$15,$F$3:$F$15,AK$51)&lt;=$N83),1,
AND(COUNT(_xlfn._xlws.FILTER($G$3:$G$15,$G$3:$G$15=$N83))&gt;=2,
    _xlfn.MAXIFS($F$3:$F$15,$G$3:$G$15,$N83)&gt;=AK$51, _xlfn.MINIFS($F$3:$F$15,$G$3:$G$15,$N83)&lt;=AK$51),2,
OR(COUNT(_xlfn._xlws.FILTER($F$16:$F$23,($F$16:$F$23=AK$51)*($G$16:$G$23=$N83)))=1,
        ISODD(COUNT(_xlfn._xlws.SORT(_xlfn._xlws.FILTER($G$16:$G$23,($F$16:$F$23=AK$51)*($G$16:$G$23&lt;=$N83)))))),3,
OR(COUNT(_xlfn._xlws.FILTER($F$16:$F$23,($F$16:$F$23=AK$51)*($G$16:$G$23=$N83)))=1,
        ISODD(COUNT(_xlfn._xlws.SORT(_xlfn._xlws.FILTER($F$16:$F$23,($G$16:$G$23=$N83)*($F$16:$F$23&lt;=AK$51)))))),4),
_xlpm.Fundo,$L$8,
_xlpm.Ax,_xlfn.XLOOKUP(TRUE,($O35:AJ35&lt;&gt;""),$O$3:AJ$3,_xlpm.Fundo,,-1),
_xlpm.Bx,_xlfn.XLOOKUP(TRUE,(AL35:$AZ35&lt;&gt;""),AL$3:$AZ$3,_xlpm.Fundo,,1),
_xlpm.Cx,_xlfn.XLOOKUP(TRUE,($O35:AJ35&lt;&gt;""),$O35:AJ35,_xlpm.Fundo,,-1),
_xlpm.Dx,_xlfn.XLOOKUP(TRUE,(AL35:$AZ35&lt;&gt;""),AL35:$AZ35,_xlpm.Fundo,,1),
_xlpm.Xx,AK$3, _xlpm.Yx,PRODUCT(SUM(_xlpm.Dx,-_xlpm.Cx),1/SUM(_xlpm.Bx,-_xlpm.Ax))*SUM(_xlpm.Xx,-_xlpm.Ax)+_xlpm.Cx,
_xlpm.Ay,_xlfn.XLOOKUP(TRUE,(AK$4:AK34&lt;&gt;""),$N$4:$N34,_xlpm.Fundo,,-1),
_xlpm.By,_xlfn.XLOOKUP(TRUE,(AK36:AK$47&lt;&gt;""),$N36:$N$47,_xlpm.Fundo,,1),
_xlpm.Cy,_xlfn.XLOOKUP(TRUE,(AK$4:AK34&lt;&gt;""),AK$4:AK34,_xlpm.Fundo,,-1),
_xlpm.Dy,_xlfn.XLOOKUP(TRUE,(AK36:AK$47&lt;&gt;""),AK36:AK$47,_xlpm.Fundo,,1),
_xlpm.Xy,$N35, _xlpm.Yy,PRODUCT(SUM(_xlpm.Dy,-_xlpm.Cy),1/SUM(_xlpm.By,-_xlpm.Ay))*SUM(_xlpm.Xy,-_xlpm.Ay)+_xlpm.Cy,
_xlfn.IFS(IFERROR(ISODD(_xlpm.Borda),FALSE),_xlpm.Yy,
       IFERROR(ISEVEN(_xlpm.Borda),     FALSE),_xlpm.Yx,
      TRUE,"")))</f>
        <v/>
      </c>
      <c r="AL83" s="120" cm="1">
        <f t="array" ref="AL83">IF(AL35&lt;&gt;"",AL35,
_xlfn.LET(_xlpm.Borda,
_xlfn.IFS(
AND(COUNT(_xlfn._xlws.FILTER($F$3:$F$15,$F$3:$F$15=AL$51))&gt;=2,
    _xlfn.MAXIFS($G$3:$G$15,$F$3:$F$15,AL$51)&gt;=$N83, _xlfn.MINIFS($G$3:$G$15,$F$3:$F$15,AL$51)&lt;=$N83),1,
AND(COUNT(_xlfn._xlws.FILTER($G$3:$G$15,$G$3:$G$15=$N83))&gt;=2,
    _xlfn.MAXIFS($F$3:$F$15,$G$3:$G$15,$N83)&gt;=AL$51, _xlfn.MINIFS($F$3:$F$15,$G$3:$G$15,$N83)&lt;=AL$51),2,
OR(COUNT(_xlfn._xlws.FILTER($F$16:$F$23,($F$16:$F$23=AL$51)*($G$16:$G$23=$N83)))=1,
        ISODD(COUNT(_xlfn._xlws.SORT(_xlfn._xlws.FILTER($G$16:$G$23,($F$16:$F$23=AL$51)*($G$16:$G$23&lt;=$N83)))))),3,
OR(COUNT(_xlfn._xlws.FILTER($F$16:$F$23,($F$16:$F$23=AL$51)*($G$16:$G$23=$N83)))=1,
        ISODD(COUNT(_xlfn._xlws.SORT(_xlfn._xlws.FILTER($F$16:$F$23,($G$16:$G$23=$N83)*($F$16:$F$23&lt;=AL$51)))))),4),
_xlpm.Fundo,$L$8,
_xlpm.Ax,_xlfn.XLOOKUP(TRUE,($O35:AK35&lt;&gt;""),$O$3:AK$3,_xlpm.Fundo,,-1),
_xlpm.Bx,_xlfn.XLOOKUP(TRUE,(AM35:$AZ35&lt;&gt;""),AM$3:$AZ$3,_xlpm.Fundo,,1),
_xlpm.Cx,_xlfn.XLOOKUP(TRUE,($O35:AK35&lt;&gt;""),$O35:AK35,_xlpm.Fundo,,-1),
_xlpm.Dx,_xlfn.XLOOKUP(TRUE,(AM35:$AZ35&lt;&gt;""),AM35:$AZ35,_xlpm.Fundo,,1),
_xlpm.Xx,AL$3, _xlpm.Yx,PRODUCT(SUM(_xlpm.Dx,-_xlpm.Cx),1/SUM(_xlpm.Bx,-_xlpm.Ax))*SUM(_xlpm.Xx,-_xlpm.Ax)+_xlpm.Cx,
_xlpm.Ay,_xlfn.XLOOKUP(TRUE,(AL$4:AL34&lt;&gt;""),$N$4:$N34,_xlpm.Fundo,,-1),
_xlpm.By,_xlfn.XLOOKUP(TRUE,(AL36:AL$47&lt;&gt;""),$N36:$N$47,_xlpm.Fundo,,1),
_xlpm.Cy,_xlfn.XLOOKUP(TRUE,(AL$4:AL34&lt;&gt;""),AL$4:AL34,_xlpm.Fundo,,-1),
_xlpm.Dy,_xlfn.XLOOKUP(TRUE,(AL36:AL$47&lt;&gt;""),AL36:AL$47,_xlpm.Fundo,,1),
_xlpm.Xy,$N35, _xlpm.Yy,PRODUCT(SUM(_xlpm.Dy,-_xlpm.Cy),1/SUM(_xlpm.By,-_xlpm.Ay))*SUM(_xlpm.Xy,-_xlpm.Ay)+_xlpm.Cy,
_xlfn.IFS(IFERROR(ISODD(_xlpm.Borda),FALSE),_xlpm.Yy,
       IFERROR(ISEVEN(_xlpm.Borda),     FALSE),_xlpm.Yx,
      TRUE,"")))</f>
        <v>0</v>
      </c>
      <c r="AM83" s="120" cm="1">
        <f t="array" ref="AM83">IF(AM35&lt;&gt;"",AM35,
_xlfn.LET(_xlpm.Borda,
_xlfn.IFS(
AND(COUNT(_xlfn._xlws.FILTER($F$3:$F$15,$F$3:$F$15=AM$51))&gt;=2,
    _xlfn.MAXIFS($G$3:$G$15,$F$3:$F$15,AM$51)&gt;=$N83, _xlfn.MINIFS($G$3:$G$15,$F$3:$F$15,AM$51)&lt;=$N83),1,
AND(COUNT(_xlfn._xlws.FILTER($G$3:$G$15,$G$3:$G$15=$N83))&gt;=2,
    _xlfn.MAXIFS($F$3:$F$15,$G$3:$G$15,$N83)&gt;=AM$51, _xlfn.MINIFS($F$3:$F$15,$G$3:$G$15,$N83)&lt;=AM$51),2,
OR(COUNT(_xlfn._xlws.FILTER($F$16:$F$23,($F$16:$F$23=AM$51)*($G$16:$G$23=$N83)))=1,
        ISODD(COUNT(_xlfn._xlws.SORT(_xlfn._xlws.FILTER($G$16:$G$23,($F$16:$F$23=AM$51)*($G$16:$G$23&lt;=$N83)))))),3,
OR(COUNT(_xlfn._xlws.FILTER($F$16:$F$23,($F$16:$F$23=AM$51)*($G$16:$G$23=$N83)))=1,
        ISODD(COUNT(_xlfn._xlws.SORT(_xlfn._xlws.FILTER($F$16:$F$23,($G$16:$G$23=$N83)*($F$16:$F$23&lt;=AM$51)))))),4),
_xlpm.Fundo,$L$8,
_xlpm.Ax,_xlfn.XLOOKUP(TRUE,($O35:AL35&lt;&gt;""),$O$3:AL$3,_xlpm.Fundo,,-1),
_xlpm.Bx,_xlfn.XLOOKUP(TRUE,(AN35:$AZ35&lt;&gt;""),AN$3:$AZ$3,_xlpm.Fundo,,1),
_xlpm.Cx,_xlfn.XLOOKUP(TRUE,($O35:AL35&lt;&gt;""),$O35:AL35,_xlpm.Fundo,,-1),
_xlpm.Dx,_xlfn.XLOOKUP(TRUE,(AN35:$AZ35&lt;&gt;""),AN35:$AZ35,_xlpm.Fundo,,1),
_xlpm.Xx,AM$3, _xlpm.Yx,PRODUCT(SUM(_xlpm.Dx,-_xlpm.Cx),1/SUM(_xlpm.Bx,-_xlpm.Ax))*SUM(_xlpm.Xx,-_xlpm.Ax)+_xlpm.Cx,
_xlpm.Ay,_xlfn.XLOOKUP(TRUE,(AM$4:AM34&lt;&gt;""),$N$4:$N34,_xlpm.Fundo,,-1),
_xlpm.By,_xlfn.XLOOKUP(TRUE,(AM36:AM$47&lt;&gt;""),$N36:$N$47,_xlpm.Fundo,,1),
_xlpm.Cy,_xlfn.XLOOKUP(TRUE,(AM$4:AM34&lt;&gt;""),AM$4:AM34,_xlpm.Fundo,,-1),
_xlpm.Dy,_xlfn.XLOOKUP(TRUE,(AM36:AM$47&lt;&gt;""),AM36:AM$47,_xlpm.Fundo,,1),
_xlpm.Xy,$N35, _xlpm.Yy,PRODUCT(SUM(_xlpm.Dy,-_xlpm.Cy),1/SUM(_xlpm.By,-_xlpm.Ay))*SUM(_xlpm.Xy,-_xlpm.Ay)+_xlpm.Cy,
_xlfn.IFS(IFERROR(ISODD(_xlpm.Borda),FALSE),_xlpm.Yy,
       IFERROR(ISEVEN(_xlpm.Borda),     FALSE),_xlpm.Yx,
      TRUE,"")))</f>
        <v>0</v>
      </c>
      <c r="AN83" s="120" cm="1">
        <f t="array" ref="AN83">IF(AN35&lt;&gt;"",AN35,
_xlfn.LET(_xlpm.Borda,
_xlfn.IFS(
AND(COUNT(_xlfn._xlws.FILTER($F$3:$F$15,$F$3:$F$15=AN$51))&gt;=2,
    _xlfn.MAXIFS($G$3:$G$15,$F$3:$F$15,AN$51)&gt;=$N83, _xlfn.MINIFS($G$3:$G$15,$F$3:$F$15,AN$51)&lt;=$N83),1,
AND(COUNT(_xlfn._xlws.FILTER($G$3:$G$15,$G$3:$G$15=$N83))&gt;=2,
    _xlfn.MAXIFS($F$3:$F$15,$G$3:$G$15,$N83)&gt;=AN$51, _xlfn.MINIFS($F$3:$F$15,$G$3:$G$15,$N83)&lt;=AN$51),2,
OR(COUNT(_xlfn._xlws.FILTER($F$16:$F$23,($F$16:$F$23=AN$51)*($G$16:$G$23=$N83)))=1,
        ISODD(COUNT(_xlfn._xlws.SORT(_xlfn._xlws.FILTER($G$16:$G$23,($F$16:$F$23=AN$51)*($G$16:$G$23&lt;=$N83)))))),3,
OR(COUNT(_xlfn._xlws.FILTER($F$16:$F$23,($F$16:$F$23=AN$51)*($G$16:$G$23=$N83)))=1,
        ISODD(COUNT(_xlfn._xlws.SORT(_xlfn._xlws.FILTER($F$16:$F$23,($G$16:$G$23=$N83)*($F$16:$F$23&lt;=AN$51)))))),4),
_xlpm.Fundo,$L$8,
_xlpm.Ax,_xlfn.XLOOKUP(TRUE,($O35:AM35&lt;&gt;""),$O$3:AM$3,_xlpm.Fundo,,-1),
_xlpm.Bx,_xlfn.XLOOKUP(TRUE,(AO35:$AZ35&lt;&gt;""),AO$3:$AZ$3,_xlpm.Fundo,,1),
_xlpm.Cx,_xlfn.XLOOKUP(TRUE,($O35:AM35&lt;&gt;""),$O35:AM35,_xlpm.Fundo,,-1),
_xlpm.Dx,_xlfn.XLOOKUP(TRUE,(AO35:$AZ35&lt;&gt;""),AO35:$AZ35,_xlpm.Fundo,,1),
_xlpm.Xx,AN$3, _xlpm.Yx,PRODUCT(SUM(_xlpm.Dx,-_xlpm.Cx),1/SUM(_xlpm.Bx,-_xlpm.Ax))*SUM(_xlpm.Xx,-_xlpm.Ax)+_xlpm.Cx,
_xlpm.Ay,_xlfn.XLOOKUP(TRUE,(AN$4:AN34&lt;&gt;""),$N$4:$N34,_xlpm.Fundo,,-1),
_xlpm.By,_xlfn.XLOOKUP(TRUE,(AN36:AN$47&lt;&gt;""),$N36:$N$47,_xlpm.Fundo,,1),
_xlpm.Cy,_xlfn.XLOOKUP(TRUE,(AN$4:AN34&lt;&gt;""),AN$4:AN34,_xlpm.Fundo,,-1),
_xlpm.Dy,_xlfn.XLOOKUP(TRUE,(AN36:AN$47&lt;&gt;""),AN36:AN$47,_xlpm.Fundo,,1),
_xlpm.Xy,$N35, _xlpm.Yy,PRODUCT(SUM(_xlpm.Dy,-_xlpm.Cy),1/SUM(_xlpm.By,-_xlpm.Ay))*SUM(_xlpm.Xy,-_xlpm.Ay)+_xlpm.Cy,
_xlfn.IFS(IFERROR(ISODD(_xlpm.Borda),FALSE),_xlpm.Yy,
       IFERROR(ISEVEN(_xlpm.Borda),     FALSE),_xlpm.Yx,
      TRUE,"")))</f>
        <v>0</v>
      </c>
      <c r="AO83" s="120" cm="1">
        <f t="array" ref="AO83">IF(AO35&lt;&gt;"",AO35,
_xlfn.LET(_xlpm.Borda,
_xlfn.IFS(
AND(COUNT(_xlfn._xlws.FILTER($F$3:$F$15,$F$3:$F$15=AO$51))&gt;=2,
    _xlfn.MAXIFS($G$3:$G$15,$F$3:$F$15,AO$51)&gt;=$N83, _xlfn.MINIFS($G$3:$G$15,$F$3:$F$15,AO$51)&lt;=$N83),1,
AND(COUNT(_xlfn._xlws.FILTER($G$3:$G$15,$G$3:$G$15=$N83))&gt;=2,
    _xlfn.MAXIFS($F$3:$F$15,$G$3:$G$15,$N83)&gt;=AO$51, _xlfn.MINIFS($F$3:$F$15,$G$3:$G$15,$N83)&lt;=AO$51),2,
OR(COUNT(_xlfn._xlws.FILTER($F$16:$F$23,($F$16:$F$23=AO$51)*($G$16:$G$23=$N83)))=1,
        ISODD(COUNT(_xlfn._xlws.SORT(_xlfn._xlws.FILTER($G$16:$G$23,($F$16:$F$23=AO$51)*($G$16:$G$23&lt;=$N83)))))),3,
OR(COUNT(_xlfn._xlws.FILTER($F$16:$F$23,($F$16:$F$23=AO$51)*($G$16:$G$23=$N83)))=1,
        ISODD(COUNT(_xlfn._xlws.SORT(_xlfn._xlws.FILTER($F$16:$F$23,($G$16:$G$23=$N83)*($F$16:$F$23&lt;=AO$51)))))),4),
_xlpm.Fundo,$L$8,
_xlpm.Ax,_xlfn.XLOOKUP(TRUE,($O35:AN35&lt;&gt;""),$O$3:AN$3,_xlpm.Fundo,,-1),
_xlpm.Bx,_xlfn.XLOOKUP(TRUE,(AP35:$AZ35&lt;&gt;""),AP$3:$AZ$3,_xlpm.Fundo,,1),
_xlpm.Cx,_xlfn.XLOOKUP(TRUE,($O35:AN35&lt;&gt;""),$O35:AN35,_xlpm.Fundo,,-1),
_xlpm.Dx,_xlfn.XLOOKUP(TRUE,(AP35:$AZ35&lt;&gt;""),AP35:$AZ35,_xlpm.Fundo,,1),
_xlpm.Xx,AO$3, _xlpm.Yx,PRODUCT(SUM(_xlpm.Dx,-_xlpm.Cx),1/SUM(_xlpm.Bx,-_xlpm.Ax))*SUM(_xlpm.Xx,-_xlpm.Ax)+_xlpm.Cx,
_xlpm.Ay,_xlfn.XLOOKUP(TRUE,(AO$4:AO34&lt;&gt;""),$N$4:$N34,_xlpm.Fundo,,-1),
_xlpm.By,_xlfn.XLOOKUP(TRUE,(AO36:AO$47&lt;&gt;""),$N36:$N$47,_xlpm.Fundo,,1),
_xlpm.Cy,_xlfn.XLOOKUP(TRUE,(AO$4:AO34&lt;&gt;""),AO$4:AO34,_xlpm.Fundo,,-1),
_xlpm.Dy,_xlfn.XLOOKUP(TRUE,(AO36:AO$47&lt;&gt;""),AO36:AO$47,_xlpm.Fundo,,1),
_xlpm.Xy,$N35, _xlpm.Yy,PRODUCT(SUM(_xlpm.Dy,-_xlpm.Cy),1/SUM(_xlpm.By,-_xlpm.Ay))*SUM(_xlpm.Xy,-_xlpm.Ay)+_xlpm.Cy,
_xlfn.IFS(IFERROR(ISODD(_xlpm.Borda),FALSE),_xlpm.Yy,
       IFERROR(ISEVEN(_xlpm.Borda),     FALSE),_xlpm.Yx,
      TRUE,"")))</f>
        <v>0</v>
      </c>
      <c r="AP83" s="120" cm="1">
        <f t="array" ref="AP83">IF(AP35&lt;&gt;"",AP35,
_xlfn.LET(_xlpm.Borda,
_xlfn.IFS(
AND(COUNT(_xlfn._xlws.FILTER($F$3:$F$15,$F$3:$F$15=AP$51))&gt;=2,
    _xlfn.MAXIFS($G$3:$G$15,$F$3:$F$15,AP$51)&gt;=$N83, _xlfn.MINIFS($G$3:$G$15,$F$3:$F$15,AP$51)&lt;=$N83),1,
AND(COUNT(_xlfn._xlws.FILTER($G$3:$G$15,$G$3:$G$15=$N83))&gt;=2,
    _xlfn.MAXIFS($F$3:$F$15,$G$3:$G$15,$N83)&gt;=AP$51, _xlfn.MINIFS($F$3:$F$15,$G$3:$G$15,$N83)&lt;=AP$51),2,
OR(COUNT(_xlfn._xlws.FILTER($F$16:$F$23,($F$16:$F$23=AP$51)*($G$16:$G$23=$N83)))=1,
        ISODD(COUNT(_xlfn._xlws.SORT(_xlfn._xlws.FILTER($G$16:$G$23,($F$16:$F$23=AP$51)*($G$16:$G$23&lt;=$N83)))))),3,
OR(COUNT(_xlfn._xlws.FILTER($F$16:$F$23,($F$16:$F$23=AP$51)*($G$16:$G$23=$N83)))=1,
        ISODD(COUNT(_xlfn._xlws.SORT(_xlfn._xlws.FILTER($F$16:$F$23,($G$16:$G$23=$N83)*($F$16:$F$23&lt;=AP$51)))))),4),
_xlpm.Fundo,$L$8,
_xlpm.Ax,_xlfn.XLOOKUP(TRUE,($O35:AO35&lt;&gt;""),$O$3:AO$3,_xlpm.Fundo,,-1),
_xlpm.Bx,_xlfn.XLOOKUP(TRUE,(AQ35:$AZ35&lt;&gt;""),AQ$3:$AZ$3,_xlpm.Fundo,,1),
_xlpm.Cx,_xlfn.XLOOKUP(TRUE,($O35:AO35&lt;&gt;""),$O35:AO35,_xlpm.Fundo,,-1),
_xlpm.Dx,_xlfn.XLOOKUP(TRUE,(AQ35:$AZ35&lt;&gt;""),AQ35:$AZ35,_xlpm.Fundo,,1),
_xlpm.Xx,AP$3, _xlpm.Yx,PRODUCT(SUM(_xlpm.Dx,-_xlpm.Cx),1/SUM(_xlpm.Bx,-_xlpm.Ax))*SUM(_xlpm.Xx,-_xlpm.Ax)+_xlpm.Cx,
_xlpm.Ay,_xlfn.XLOOKUP(TRUE,(AP$4:AP34&lt;&gt;""),$N$4:$N34,_xlpm.Fundo,,-1),
_xlpm.By,_xlfn.XLOOKUP(TRUE,(AP36:AP$47&lt;&gt;""),$N36:$N$47,_xlpm.Fundo,,1),
_xlpm.Cy,_xlfn.XLOOKUP(TRUE,(AP$4:AP34&lt;&gt;""),AP$4:AP34,_xlpm.Fundo,,-1),
_xlpm.Dy,_xlfn.XLOOKUP(TRUE,(AP36:AP$47&lt;&gt;""),AP36:AP$47,_xlpm.Fundo,,1),
_xlpm.Xy,$N35, _xlpm.Yy,PRODUCT(SUM(_xlpm.Dy,-_xlpm.Cy),1/SUM(_xlpm.By,-_xlpm.Ay))*SUM(_xlpm.Xy,-_xlpm.Ay)+_xlpm.Cy,
_xlfn.IFS(IFERROR(ISODD(_xlpm.Borda),FALSE),_xlpm.Yy,
       IFERROR(ISEVEN(_xlpm.Borda),     FALSE),_xlpm.Yx,
      TRUE,"")))</f>
        <v>0</v>
      </c>
      <c r="AQ83" s="120" cm="1">
        <f t="array" ref="AQ83">IF(AQ35&lt;&gt;"",AQ35,
_xlfn.LET(_xlpm.Borda,
_xlfn.IFS(
AND(COUNT(_xlfn._xlws.FILTER($F$3:$F$15,$F$3:$F$15=AQ$51))&gt;=2,
    _xlfn.MAXIFS($G$3:$G$15,$F$3:$F$15,AQ$51)&gt;=$N83, _xlfn.MINIFS($G$3:$G$15,$F$3:$F$15,AQ$51)&lt;=$N83),1,
AND(COUNT(_xlfn._xlws.FILTER($G$3:$G$15,$G$3:$G$15=$N83))&gt;=2,
    _xlfn.MAXIFS($F$3:$F$15,$G$3:$G$15,$N83)&gt;=AQ$51, _xlfn.MINIFS($F$3:$F$15,$G$3:$G$15,$N83)&lt;=AQ$51),2,
OR(COUNT(_xlfn._xlws.FILTER($F$16:$F$23,($F$16:$F$23=AQ$51)*($G$16:$G$23=$N83)))=1,
        ISODD(COUNT(_xlfn._xlws.SORT(_xlfn._xlws.FILTER($G$16:$G$23,($F$16:$F$23=AQ$51)*($G$16:$G$23&lt;=$N83)))))),3,
OR(COUNT(_xlfn._xlws.FILTER($F$16:$F$23,($F$16:$F$23=AQ$51)*($G$16:$G$23=$N83)))=1,
        ISODD(COUNT(_xlfn._xlws.SORT(_xlfn._xlws.FILTER($F$16:$F$23,($G$16:$G$23=$N83)*($F$16:$F$23&lt;=AQ$51)))))),4),
_xlpm.Fundo,$L$8,
_xlpm.Ax,_xlfn.XLOOKUP(TRUE,($O35:AP35&lt;&gt;""),$O$3:AP$3,_xlpm.Fundo,,-1),
_xlpm.Bx,_xlfn.XLOOKUP(TRUE,(AR35:$AZ35&lt;&gt;""),AR$3:$AZ$3,_xlpm.Fundo,,1),
_xlpm.Cx,_xlfn.XLOOKUP(TRUE,($O35:AP35&lt;&gt;""),$O35:AP35,_xlpm.Fundo,,-1),
_xlpm.Dx,_xlfn.XLOOKUP(TRUE,(AR35:$AZ35&lt;&gt;""),AR35:$AZ35,_xlpm.Fundo,,1),
_xlpm.Xx,AQ$3, _xlpm.Yx,PRODUCT(SUM(_xlpm.Dx,-_xlpm.Cx),1/SUM(_xlpm.Bx,-_xlpm.Ax))*SUM(_xlpm.Xx,-_xlpm.Ax)+_xlpm.Cx,
_xlpm.Ay,_xlfn.XLOOKUP(TRUE,(AQ$4:AQ34&lt;&gt;""),$N$4:$N34,_xlpm.Fundo,,-1),
_xlpm.By,_xlfn.XLOOKUP(TRUE,(AQ36:AQ$47&lt;&gt;""),$N36:$N$47,_xlpm.Fundo,,1),
_xlpm.Cy,_xlfn.XLOOKUP(TRUE,(AQ$4:AQ34&lt;&gt;""),AQ$4:AQ34,_xlpm.Fundo,,-1),
_xlpm.Dy,_xlfn.XLOOKUP(TRUE,(AQ36:AQ$47&lt;&gt;""),AQ36:AQ$47,_xlpm.Fundo,,1),
_xlpm.Xy,$N35, _xlpm.Yy,PRODUCT(SUM(_xlpm.Dy,-_xlpm.Cy),1/SUM(_xlpm.By,-_xlpm.Ay))*SUM(_xlpm.Xy,-_xlpm.Ay)+_xlpm.Cy,
_xlfn.IFS(IFERROR(ISODD(_xlpm.Borda),FALSE),_xlpm.Yy,
       IFERROR(ISEVEN(_xlpm.Borda),     FALSE),_xlpm.Yx,
      TRUE,"")))</f>
        <v>0</v>
      </c>
      <c r="AR83" s="120" cm="1">
        <f t="array" ref="AR83">IF(AR35&lt;&gt;"",AR35,
_xlfn.LET(_xlpm.Borda,
_xlfn.IFS(
AND(COUNT(_xlfn._xlws.FILTER($F$3:$F$15,$F$3:$F$15=AR$51))&gt;=2,
    _xlfn.MAXIFS($G$3:$G$15,$F$3:$F$15,AR$51)&gt;=$N83, _xlfn.MINIFS($G$3:$G$15,$F$3:$F$15,AR$51)&lt;=$N83),1,
AND(COUNT(_xlfn._xlws.FILTER($G$3:$G$15,$G$3:$G$15=$N83))&gt;=2,
    _xlfn.MAXIFS($F$3:$F$15,$G$3:$G$15,$N83)&gt;=AR$51, _xlfn.MINIFS($F$3:$F$15,$G$3:$G$15,$N83)&lt;=AR$51),2,
OR(COUNT(_xlfn._xlws.FILTER($F$16:$F$23,($F$16:$F$23=AR$51)*($G$16:$G$23=$N83)))=1,
        ISODD(COUNT(_xlfn._xlws.SORT(_xlfn._xlws.FILTER($G$16:$G$23,($F$16:$F$23=AR$51)*($G$16:$G$23&lt;=$N83)))))),3,
OR(COUNT(_xlfn._xlws.FILTER($F$16:$F$23,($F$16:$F$23=AR$51)*($G$16:$G$23=$N83)))=1,
        ISODD(COUNT(_xlfn._xlws.SORT(_xlfn._xlws.FILTER($F$16:$F$23,($G$16:$G$23=$N83)*($F$16:$F$23&lt;=AR$51)))))),4),
_xlpm.Fundo,$L$8,
_xlpm.Ax,_xlfn.XLOOKUP(TRUE,($O35:AQ35&lt;&gt;""),$O$3:AQ$3,_xlpm.Fundo,,-1),
_xlpm.Bx,_xlfn.XLOOKUP(TRUE,(AS35:$AZ35&lt;&gt;""),AS$3:$AZ$3,_xlpm.Fundo,,1),
_xlpm.Cx,_xlfn.XLOOKUP(TRUE,($O35:AQ35&lt;&gt;""),$O35:AQ35,_xlpm.Fundo,,-1),
_xlpm.Dx,_xlfn.XLOOKUP(TRUE,(AS35:$AZ35&lt;&gt;""),AS35:$AZ35,_xlpm.Fundo,,1),
_xlpm.Xx,AR$3, _xlpm.Yx,PRODUCT(SUM(_xlpm.Dx,-_xlpm.Cx),1/SUM(_xlpm.Bx,-_xlpm.Ax))*SUM(_xlpm.Xx,-_xlpm.Ax)+_xlpm.Cx,
_xlpm.Ay,_xlfn.XLOOKUP(TRUE,(AR$4:AR34&lt;&gt;""),$N$4:$N34,_xlpm.Fundo,,-1),
_xlpm.By,_xlfn.XLOOKUP(TRUE,(AR36:AR$47&lt;&gt;""),$N36:$N$47,_xlpm.Fundo,,1),
_xlpm.Cy,_xlfn.XLOOKUP(TRUE,(AR$4:AR34&lt;&gt;""),AR$4:AR34,_xlpm.Fundo,,-1),
_xlpm.Dy,_xlfn.XLOOKUP(TRUE,(AR36:AR$47&lt;&gt;""),AR36:AR$47,_xlpm.Fundo,,1),
_xlpm.Xy,$N35, _xlpm.Yy,PRODUCT(SUM(_xlpm.Dy,-_xlpm.Cy),1/SUM(_xlpm.By,-_xlpm.Ay))*SUM(_xlpm.Xy,-_xlpm.Ay)+_xlpm.Cy,
_xlfn.IFS(IFERROR(ISODD(_xlpm.Borda),FALSE),_xlpm.Yy,
       IFERROR(ISEVEN(_xlpm.Borda),     FALSE),_xlpm.Yx,
      TRUE,"")))</f>
        <v>0</v>
      </c>
      <c r="AS83" s="120" cm="1">
        <f t="array" ref="AS83">IF(AS35&lt;&gt;"",AS35,
_xlfn.LET(_xlpm.Borda,
_xlfn.IFS(
AND(COUNT(_xlfn._xlws.FILTER($F$3:$F$15,$F$3:$F$15=AS$51))&gt;=2,
    _xlfn.MAXIFS($G$3:$G$15,$F$3:$F$15,AS$51)&gt;=$N83, _xlfn.MINIFS($G$3:$G$15,$F$3:$F$15,AS$51)&lt;=$N83),1,
AND(COUNT(_xlfn._xlws.FILTER($G$3:$G$15,$G$3:$G$15=$N83))&gt;=2,
    _xlfn.MAXIFS($F$3:$F$15,$G$3:$G$15,$N83)&gt;=AS$51, _xlfn.MINIFS($F$3:$F$15,$G$3:$G$15,$N83)&lt;=AS$51),2,
OR(COUNT(_xlfn._xlws.FILTER($F$16:$F$23,($F$16:$F$23=AS$51)*($G$16:$G$23=$N83)))=1,
        ISODD(COUNT(_xlfn._xlws.SORT(_xlfn._xlws.FILTER($G$16:$G$23,($F$16:$F$23=AS$51)*($G$16:$G$23&lt;=$N83)))))),3,
OR(COUNT(_xlfn._xlws.FILTER($F$16:$F$23,($F$16:$F$23=AS$51)*($G$16:$G$23=$N83)))=1,
        ISODD(COUNT(_xlfn._xlws.SORT(_xlfn._xlws.FILTER($F$16:$F$23,($G$16:$G$23=$N83)*($F$16:$F$23&lt;=AS$51)))))),4),
_xlpm.Fundo,$L$8,
_xlpm.Ax,_xlfn.XLOOKUP(TRUE,($O35:AR35&lt;&gt;""),$O$3:AR$3,_xlpm.Fundo,,-1),
_xlpm.Bx,_xlfn.XLOOKUP(TRUE,(AT35:$AZ35&lt;&gt;""),AT$3:$AZ$3,_xlpm.Fundo,,1),
_xlpm.Cx,_xlfn.XLOOKUP(TRUE,($O35:AR35&lt;&gt;""),$O35:AR35,_xlpm.Fundo,,-1),
_xlpm.Dx,_xlfn.XLOOKUP(TRUE,(AT35:$AZ35&lt;&gt;""),AT35:$AZ35,_xlpm.Fundo,,1),
_xlpm.Xx,AS$3, _xlpm.Yx,PRODUCT(SUM(_xlpm.Dx,-_xlpm.Cx),1/SUM(_xlpm.Bx,-_xlpm.Ax))*SUM(_xlpm.Xx,-_xlpm.Ax)+_xlpm.Cx,
_xlpm.Ay,_xlfn.XLOOKUP(TRUE,(AS$4:AS34&lt;&gt;""),$N$4:$N34,_xlpm.Fundo,,-1),
_xlpm.By,_xlfn.XLOOKUP(TRUE,(AS36:AS$47&lt;&gt;""),$N36:$N$47,_xlpm.Fundo,,1),
_xlpm.Cy,_xlfn.XLOOKUP(TRUE,(AS$4:AS34&lt;&gt;""),AS$4:AS34,_xlpm.Fundo,,-1),
_xlpm.Dy,_xlfn.XLOOKUP(TRUE,(AS36:AS$47&lt;&gt;""),AS36:AS$47,_xlpm.Fundo,,1),
_xlpm.Xy,$N35, _xlpm.Yy,PRODUCT(SUM(_xlpm.Dy,-_xlpm.Cy),1/SUM(_xlpm.By,-_xlpm.Ay))*SUM(_xlpm.Xy,-_xlpm.Ay)+_xlpm.Cy,
_xlfn.IFS(IFERROR(ISODD(_xlpm.Borda),FALSE),_xlpm.Yy,
       IFERROR(ISEVEN(_xlpm.Borda),     FALSE),_xlpm.Yx,
      TRUE,"")))</f>
        <v>0</v>
      </c>
      <c r="AT83" s="120" cm="1">
        <f t="array" ref="AT83">IF(AT35&lt;&gt;"",AT35,
_xlfn.LET(_xlpm.Borda,
_xlfn.IFS(
AND(COUNT(_xlfn._xlws.FILTER($F$3:$F$15,$F$3:$F$15=AT$51))&gt;=2,
    _xlfn.MAXIFS($G$3:$G$15,$F$3:$F$15,AT$51)&gt;=$N83, _xlfn.MINIFS($G$3:$G$15,$F$3:$F$15,AT$51)&lt;=$N83),1,
AND(COUNT(_xlfn._xlws.FILTER($G$3:$G$15,$G$3:$G$15=$N83))&gt;=2,
    _xlfn.MAXIFS($F$3:$F$15,$G$3:$G$15,$N83)&gt;=AT$51, _xlfn.MINIFS($F$3:$F$15,$G$3:$G$15,$N83)&lt;=AT$51),2,
OR(COUNT(_xlfn._xlws.FILTER($F$16:$F$23,($F$16:$F$23=AT$51)*($G$16:$G$23=$N83)))=1,
        ISODD(COUNT(_xlfn._xlws.SORT(_xlfn._xlws.FILTER($G$16:$G$23,($F$16:$F$23=AT$51)*($G$16:$G$23&lt;=$N83)))))),3,
OR(COUNT(_xlfn._xlws.FILTER($F$16:$F$23,($F$16:$F$23=AT$51)*($G$16:$G$23=$N83)))=1,
        ISODD(COUNT(_xlfn._xlws.SORT(_xlfn._xlws.FILTER($F$16:$F$23,($G$16:$G$23=$N83)*($F$16:$F$23&lt;=AT$51)))))),4),
_xlpm.Fundo,$L$8,
_xlpm.Ax,_xlfn.XLOOKUP(TRUE,($O35:AS35&lt;&gt;""),$O$3:AS$3,_xlpm.Fundo,,-1),
_xlpm.Bx,_xlfn.XLOOKUP(TRUE,(AZ35:$AZ35&lt;&gt;""),AZ$3:$AZ$3,_xlpm.Fundo,,1),
_xlpm.Cx,_xlfn.XLOOKUP(TRUE,($O35:AS35&lt;&gt;""),$O35:AS35,_xlpm.Fundo,,-1),
_xlpm.Dx,_xlfn.XLOOKUP(TRUE,(AZ35:$AZ35&lt;&gt;""),AZ35:$AZ35,_xlpm.Fundo,,1),
_xlpm.Xx,AT$3, _xlpm.Yx,PRODUCT(SUM(_xlpm.Dx,-_xlpm.Cx),1/SUM(_xlpm.Bx,-_xlpm.Ax))*SUM(_xlpm.Xx,-_xlpm.Ax)+_xlpm.Cx,
_xlpm.Ay,_xlfn.XLOOKUP(TRUE,(AT$4:AT34&lt;&gt;""),$N$4:$N34,_xlpm.Fundo,,-1),
_xlpm.By,_xlfn.XLOOKUP(TRUE,(AT36:AT$47&lt;&gt;""),$N36:$N$47,_xlpm.Fundo,,1),
_xlpm.Cy,_xlfn.XLOOKUP(TRUE,(AT$4:AT34&lt;&gt;""),AT$4:AT34,_xlpm.Fundo,,-1),
_xlpm.Dy,_xlfn.XLOOKUP(TRUE,(AT36:AT$47&lt;&gt;""),AT36:AT$47,_xlpm.Fundo,,1),
_xlpm.Xy,$N35, _xlpm.Yy,PRODUCT(SUM(_xlpm.Dy,-_xlpm.Cy),1/SUM(_xlpm.By,-_xlpm.Ay))*SUM(_xlpm.Xy,-_xlpm.Ay)+_xlpm.Cy,
_xlfn.IFS(IFERROR(ISODD(_xlpm.Borda),FALSE),_xlpm.Yy,
       IFERROR(ISEVEN(_xlpm.Borda),     FALSE),_xlpm.Yx,
      TRUE,"")))</f>
        <v>0.45378151260504218</v>
      </c>
      <c r="AU83" s="120" cm="1">
        <f t="array" ref="AU83">IF(AU35&lt;&gt;"",AU35,
_xlfn.LET(_xlpm.Borda,
_xlfn.IFS(
AND(COUNT(_xlfn._xlws.FILTER($F$3:$F$15,$F$3:$F$15=AU$51))&gt;=2,
    _xlfn.MAXIFS($G$3:$G$15,$F$3:$F$15,AU$51)&gt;=$N83, _xlfn.MINIFS($G$3:$G$15,$F$3:$F$15,AU$51)&lt;=$N83),1,
AND(COUNT(_xlfn._xlws.FILTER($G$3:$G$15,$G$3:$G$15=$N83))&gt;=2,
    _xlfn.MAXIFS($F$3:$F$15,$G$3:$G$15,$N83)&gt;=AU$51, _xlfn.MINIFS($F$3:$F$15,$G$3:$G$15,$N83)&lt;=AU$51),2,
OR(COUNT(_xlfn._xlws.FILTER($F$16:$F$23,($F$16:$F$23=AU$51)*($G$16:$G$23=$N83)))=1,
        ISODD(COUNT(_xlfn._xlws.SORT(_xlfn._xlws.FILTER($G$16:$G$23,($F$16:$F$23=AU$51)*($G$16:$G$23&lt;=$N83)))))),3,
OR(COUNT(_xlfn._xlws.FILTER($F$16:$F$23,($F$16:$F$23=AU$51)*($G$16:$G$23=$N83)))=1,
        ISODD(COUNT(_xlfn._xlws.SORT(_xlfn._xlws.FILTER($F$16:$F$23,($G$16:$G$23=$N83)*($F$16:$F$23&lt;=AU$51)))))),4),
_xlpm.Fundo,$L$8,
_xlpm.Ax,_xlfn.XLOOKUP(TRUE,($O35:AT35&lt;&gt;""),$O$3:AT$3,_xlpm.Fundo,,-1),
_xlpm.Bx,_xlfn.XLOOKUP(TRUE,($AZ35:BA35&lt;&gt;""),$AZ$3:BA$3,_xlpm.Fundo,,1),
_xlpm.Cx,_xlfn.XLOOKUP(TRUE,($O35:AT35&lt;&gt;""),$O35:AT35,_xlpm.Fundo,,-1),
_xlpm.Dx,_xlfn.XLOOKUP(TRUE,($AZ35:BA35&lt;&gt;""),$AZ35:BA35,_xlpm.Fundo,,1),
_xlpm.Xx,AU$3, _xlpm.Yx,PRODUCT(SUM(_xlpm.Dx,-_xlpm.Cx),1/SUM(_xlpm.Bx,-_xlpm.Ax))*SUM(_xlpm.Xx,-_xlpm.Ax)+_xlpm.Cx,
_xlpm.Ay,_xlfn.XLOOKUP(TRUE,(AU$4:AU34&lt;&gt;""),$N$4:$N34,_xlpm.Fundo,,-1),
_xlpm.By,_xlfn.XLOOKUP(TRUE,(AU36:AU$47&lt;&gt;""),$N36:$N$47,_xlpm.Fundo,,1),
_xlpm.Cy,_xlfn.XLOOKUP(TRUE,(AU$4:AU34&lt;&gt;""),AU$4:AU34,_xlpm.Fundo,,-1),
_xlpm.Dy,_xlfn.XLOOKUP(TRUE,(AU36:AU$47&lt;&gt;""),AU36:AU$47,_xlpm.Fundo,,1),
_xlpm.Xy,$N35, _xlpm.Yy,PRODUCT(SUM(_xlpm.Dy,-_xlpm.Cy),1/SUM(_xlpm.By,-_xlpm.Ay))*SUM(_xlpm.Xy,-_xlpm.Ay)+_xlpm.Cy,
_xlfn.IFS(IFERROR(ISODD(_xlpm.Borda),FALSE),_xlpm.Yy,
       IFERROR(ISEVEN(_xlpm.Borda),     FALSE),_xlpm.Yx,
      TRUE,"")))</f>
        <v>0</v>
      </c>
      <c r="AV83" s="120" cm="1">
        <f t="array" ref="AV83">IF(AV35&lt;&gt;"",AV35,
_xlfn.LET(_xlpm.Borda,
_xlfn.IFS(
AND(COUNT(_xlfn._xlws.FILTER($F$3:$F$15,$F$3:$F$15=AV$51))&gt;=2,
    _xlfn.MAXIFS($G$3:$G$15,$F$3:$F$15,AV$51)&gt;=$N83, _xlfn.MINIFS($G$3:$G$15,$F$3:$F$15,AV$51)&lt;=$N83),1,
AND(COUNT(_xlfn._xlws.FILTER($G$3:$G$15,$G$3:$G$15=$N83))&gt;=2,
    _xlfn.MAXIFS($F$3:$F$15,$G$3:$G$15,$N83)&gt;=AV$51, _xlfn.MINIFS($F$3:$F$15,$G$3:$G$15,$N83)&lt;=AV$51),2,
OR(COUNT(_xlfn._xlws.FILTER($F$16:$F$23,($F$16:$F$23=AV$51)*($G$16:$G$23=$N83)))=1,
        ISODD(COUNT(_xlfn._xlws.SORT(_xlfn._xlws.FILTER($G$16:$G$23,($F$16:$F$23=AV$51)*($G$16:$G$23&lt;=$N83)))))),3,
OR(COUNT(_xlfn._xlws.FILTER($F$16:$F$23,($F$16:$F$23=AV$51)*($G$16:$G$23=$N83)))=1,
        ISODD(COUNT(_xlfn._xlws.SORT(_xlfn._xlws.FILTER($F$16:$F$23,($G$16:$G$23=$N83)*($F$16:$F$23&lt;=AV$51)))))),4),
_xlpm.Fundo,$L$8,
_xlpm.Ax,_xlfn.XLOOKUP(TRUE,($O35:AU35&lt;&gt;""),$O$3:AU$3,_xlpm.Fundo,,-1),
_xlpm.Bx,_xlfn.XLOOKUP(TRUE,($AZ35:BB35&lt;&gt;""),$AZ$3:BB$3,_xlpm.Fundo,,1),
_xlpm.Cx,_xlfn.XLOOKUP(TRUE,($O35:AU35&lt;&gt;""),$O35:AU35,_xlpm.Fundo,,-1),
_xlpm.Dx,_xlfn.XLOOKUP(TRUE,($AZ35:BB35&lt;&gt;""),$AZ35:BB35,_xlpm.Fundo,,1),
_xlpm.Xx,AV$3, _xlpm.Yx,PRODUCT(SUM(_xlpm.Dx,-_xlpm.Cx),1/SUM(_xlpm.Bx,-_xlpm.Ax))*SUM(_xlpm.Xx,-_xlpm.Ax)+_xlpm.Cx,
_xlpm.Ay,_xlfn.XLOOKUP(TRUE,(AV$4:AV34&lt;&gt;""),$N$4:$N34,_xlpm.Fundo,,-1),
_xlpm.By,_xlfn.XLOOKUP(TRUE,(AV36:AV$47&lt;&gt;""),$N36:$N$47,_xlpm.Fundo,,1),
_xlpm.Cy,_xlfn.XLOOKUP(TRUE,(AV$4:AV34&lt;&gt;""),AV$4:AV34,_xlpm.Fundo,,-1),
_xlpm.Dy,_xlfn.XLOOKUP(TRUE,(AV36:AV$47&lt;&gt;""),AV36:AV$47,_xlpm.Fundo,,1),
_xlpm.Xy,$N35, _xlpm.Yy,PRODUCT(SUM(_xlpm.Dy,-_xlpm.Cy),1/SUM(_xlpm.By,-_xlpm.Ay))*SUM(_xlpm.Xy,-_xlpm.Ay)+_xlpm.Cy,
_xlfn.IFS(IFERROR(ISODD(_xlpm.Borda),FALSE),_xlpm.Yy,
       IFERROR(ISEVEN(_xlpm.Borda),     FALSE),_xlpm.Yx,
      TRUE,"")))</f>
        <v>-9</v>
      </c>
      <c r="AW83" s="120" cm="1">
        <f t="array" ref="AW83">IF(AW35&lt;&gt;"",AW35,
_xlfn.LET(_xlpm.Borda,
_xlfn.IFS(
AND(COUNT(_xlfn._xlws.FILTER($F$3:$F$15,$F$3:$F$15=AW$51))&gt;=2,
    _xlfn.MAXIFS($G$3:$G$15,$F$3:$F$15,AW$51)&gt;=$N83, _xlfn.MINIFS($G$3:$G$15,$F$3:$F$15,AW$51)&lt;=$N83),1,
AND(COUNT(_xlfn._xlws.FILTER($G$3:$G$15,$G$3:$G$15=$N83))&gt;=2,
    _xlfn.MAXIFS($F$3:$F$15,$G$3:$G$15,$N83)&gt;=AW$51, _xlfn.MINIFS($F$3:$F$15,$G$3:$G$15,$N83)&lt;=AW$51),2,
OR(COUNT(_xlfn._xlws.FILTER($F$16:$F$23,($F$16:$F$23=AW$51)*($G$16:$G$23=$N83)))=1,
        ISODD(COUNT(_xlfn._xlws.SORT(_xlfn._xlws.FILTER($G$16:$G$23,($F$16:$F$23=AW$51)*($G$16:$G$23&lt;=$N83)))))),3,
OR(COUNT(_xlfn._xlws.FILTER($F$16:$F$23,($F$16:$F$23=AW$51)*($G$16:$G$23=$N83)))=1,
        ISODD(COUNT(_xlfn._xlws.SORT(_xlfn._xlws.FILTER($F$16:$F$23,($G$16:$G$23=$N83)*($F$16:$F$23&lt;=AW$51)))))),4),
_xlpm.Fundo,$L$8,
_xlpm.Ax,_xlfn.XLOOKUP(TRUE,($O35:AV35&lt;&gt;""),$O$3:AV$3,_xlpm.Fundo,,-1),
_xlpm.Bx,_xlfn.XLOOKUP(TRUE,($AZ35:BC35&lt;&gt;""),$AZ$3:BC$3,_xlpm.Fundo,,1),
_xlpm.Cx,_xlfn.XLOOKUP(TRUE,($O35:AV35&lt;&gt;""),$O35:AV35,_xlpm.Fundo,,-1),
_xlpm.Dx,_xlfn.XLOOKUP(TRUE,($AZ35:BC35&lt;&gt;""),$AZ35:BC35,_xlpm.Fundo,,1),
_xlpm.Xx,AW$3, _xlpm.Yx,PRODUCT(SUM(_xlpm.Dx,-_xlpm.Cx),1/SUM(_xlpm.Bx,-_xlpm.Ax))*SUM(_xlpm.Xx,-_xlpm.Ax)+_xlpm.Cx,
_xlpm.Ay,_xlfn.XLOOKUP(TRUE,(AW$4:AW34&lt;&gt;""),$N$4:$N34,_xlpm.Fundo,,-1),
_xlpm.By,_xlfn.XLOOKUP(TRUE,(AW36:AW$47&lt;&gt;""),$N36:$N$47,_xlpm.Fundo,,1),
_xlpm.Cy,_xlfn.XLOOKUP(TRUE,(AW$4:AW34&lt;&gt;""),AW$4:AW34,_xlpm.Fundo,,-1),
_xlpm.Dy,_xlfn.XLOOKUP(TRUE,(AW36:AW$47&lt;&gt;""),AW36:AW$47,_xlpm.Fundo,,1),
_xlpm.Xy,$N35, _xlpm.Yy,PRODUCT(SUM(_xlpm.Dy,-_xlpm.Cy),1/SUM(_xlpm.By,-_xlpm.Ay))*SUM(_xlpm.Xy,-_xlpm.Ay)+_xlpm.Cy,
_xlfn.IFS(IFERROR(ISODD(_xlpm.Borda),FALSE),_xlpm.Yy,
       IFERROR(ISEVEN(_xlpm.Borda),     FALSE),_xlpm.Yx,
      TRUE,"")))</f>
        <v>-9</v>
      </c>
      <c r="AX83" s="98"/>
      <c r="AY83" s="98"/>
      <c r="AZ83" s="77"/>
      <c r="BA83" s="77"/>
      <c r="BB83" s="77"/>
      <c r="BC83" s="77"/>
      <c r="BD83" s="77"/>
      <c r="BE83" s="77"/>
      <c r="BF83" s="77"/>
      <c r="BG83" s="77"/>
      <c r="BH83" s="77"/>
    </row>
    <row r="84" spans="2:60" ht="20.100000000000001" customHeight="1" x14ac:dyDescent="0.3">
      <c r="B84" s="88" t="s">
        <v>547</v>
      </c>
      <c r="C84" s="17">
        <f t="shared" ref="C84:E100" si="10">MID($B84,SEARCH(C$2,$B84)+3,8)*1</f>
        <v>52.875399999999999</v>
      </c>
      <c r="D84" s="18">
        <f t="shared" si="10"/>
        <v>110.07089999999999</v>
      </c>
      <c r="E84" s="64">
        <f t="shared" si="10"/>
        <v>-9</v>
      </c>
      <c r="F84" s="17">
        <f t="shared" si="7"/>
        <v>9.85</v>
      </c>
      <c r="G84" s="18">
        <f t="shared" si="8"/>
        <v>5.0199999999999996</v>
      </c>
      <c r="H84" s="19">
        <f t="shared" si="9"/>
        <v>-9</v>
      </c>
      <c r="I84" s="8" t="str" cm="1">
        <f t="array" ref="I84">_xlfn.CONCAT(ROUND(F84:H84,2)&amp;", ")</f>
        <v xml:space="preserve">9.85, 5.02, -9, </v>
      </c>
      <c r="J84" s="8"/>
      <c r="K84" s="7">
        <v>1.7</v>
      </c>
      <c r="L84" s="120" cm="1">
        <f t="array" ref="L84">_xlfn.XLOOKUP(L$51,_xlfn._xlws.FILTER($F$3:$F$23,$G$3:$G$23=$N83),_xlfn._xlws.FILTER($F$3:$F$23,$G$3:$G$23=$N83),,-1)</f>
        <v>9.8000000000000007</v>
      </c>
      <c r="N84" s="31">
        <v>4.7699999999999996</v>
      </c>
      <c r="O84" s="15"/>
      <c r="P84" s="120" cm="1">
        <f t="array" ref="P84">IF(P36&lt;&gt;"",P36,
_xlfn.LET(_xlpm.Borda,
_xlfn.IFS(
AND(COUNT(_xlfn._xlws.FILTER($F$3:$F$15,$F$3:$F$15=P$51))&gt;=2,
    _xlfn.MAXIFS($G$3:$G$15,$F$3:$F$15,P$51)&gt;=$N84, _xlfn.MINIFS($G$3:$G$15,$F$3:$F$15,P$51)&lt;=$N84),1,
AND(COUNT(_xlfn._xlws.FILTER($G$3:$G$15,$G$3:$G$15=$N84))&gt;=2,
    _xlfn.MAXIFS($F$3:$F$15,$G$3:$G$15,$N84)&gt;=P$51, _xlfn.MINIFS($F$3:$F$15,$G$3:$G$15,$N84)&lt;=P$51),2,
OR(COUNT(_xlfn._xlws.FILTER($F$16:$F$23,($F$16:$F$23=P$51)*($G$16:$G$23=$N84)))=1,
        ISODD(COUNT(_xlfn._xlws.SORT(_xlfn._xlws.FILTER($G$16:$G$23,($F$16:$F$23=P$51)*($G$16:$G$23&lt;=$N84)))))),3,
OR(COUNT(_xlfn._xlws.FILTER($F$16:$F$23,($F$16:$F$23=P$51)*($G$16:$G$23=$N84)))=1,
        ISODD(COUNT(_xlfn._xlws.SORT(_xlfn._xlws.FILTER($F$16:$F$23,($G$16:$G$23=$N84)*($F$16:$F$23&lt;=P$51)))))),4),
_xlpm.Fundo,$L$8,
_xlpm.Ax,_xlfn.XLOOKUP(TRUE,($O36:O36&lt;&gt;""),$O$3:O$3,_xlpm.Fundo,,-1),
_xlpm.Bx,_xlfn.XLOOKUP(TRUE,(Q36:$AZ36&lt;&gt;""),Q$3:$AZ$3,_xlpm.Fundo,,1),
_xlpm.Cx,_xlfn.XLOOKUP(TRUE,($O36:O36&lt;&gt;""),$O36:O36,_xlpm.Fundo,,-1),
_xlpm.Dx,_xlfn.XLOOKUP(TRUE,(Q36:$AZ36&lt;&gt;""),Q36:$AZ36,_xlpm.Fundo,,1),
_xlpm.Xx,P$3, _xlpm.Yx,PRODUCT(SUM(_xlpm.Dx,-_xlpm.Cx),1/SUM(_xlpm.Bx,-_xlpm.Ax))*SUM(_xlpm.Xx,-_xlpm.Ax)+_xlpm.Cx,
_xlpm.Ay,_xlfn.XLOOKUP(TRUE,(P$4:P35&lt;&gt;""),$N$4:$N35,_xlpm.Fundo,,-1),
_xlpm.By,_xlfn.XLOOKUP(TRUE,(P37:P$47&lt;&gt;""),$N37:$N$47,_xlpm.Fundo,,1),
_xlpm.Cy,_xlfn.XLOOKUP(TRUE,(P$4:P35&lt;&gt;""),P$4:P35,_xlpm.Fundo,,-1),
_xlpm.Dy,_xlfn.XLOOKUP(TRUE,(P37:P$47&lt;&gt;""),P37:P$47,_xlpm.Fundo,,1),
_xlpm.Xy,$N36, _xlpm.Yy,PRODUCT(SUM(_xlpm.Dy,-_xlpm.Cy),1/SUM(_xlpm.By,-_xlpm.Ay))*SUM(_xlpm.Xy,-_xlpm.Ay)+_xlpm.Cy,
_xlfn.IFS(IFERROR(ISODD(_xlpm.Borda),FALSE),_xlpm.Yy,
       IFERROR(ISEVEN(_xlpm.Borda),     FALSE),_xlpm.Yx,
      TRUE,"")))</f>
        <v>-9</v>
      </c>
      <c r="Q84" s="120" cm="1">
        <f t="array" ref="Q84">IF(Q36&lt;&gt;"",Q36,
_xlfn.LET(_xlpm.Borda,
_xlfn.IFS(
AND(COUNT(_xlfn._xlws.FILTER($F$3:$F$15,$F$3:$F$15=Q$51))&gt;=2,
    _xlfn.MAXIFS($G$3:$G$15,$F$3:$F$15,Q$51)&gt;=$N84, _xlfn.MINIFS($G$3:$G$15,$F$3:$F$15,Q$51)&lt;=$N84),1,
AND(COUNT(_xlfn._xlws.FILTER($G$3:$G$15,$G$3:$G$15=$N84))&gt;=2,
    _xlfn.MAXIFS($F$3:$F$15,$G$3:$G$15,$N84)&gt;=Q$51, _xlfn.MINIFS($F$3:$F$15,$G$3:$G$15,$N84)&lt;=Q$51),2,
OR(COUNT(_xlfn._xlws.FILTER($F$16:$F$23,($F$16:$F$23=Q$51)*($G$16:$G$23=$N84)))=1,
        ISODD(COUNT(_xlfn._xlws.SORT(_xlfn._xlws.FILTER($G$16:$G$23,($F$16:$F$23=Q$51)*($G$16:$G$23&lt;=$N84)))))),3,
OR(COUNT(_xlfn._xlws.FILTER($F$16:$F$23,($F$16:$F$23=Q$51)*($G$16:$G$23=$N84)))=1,
        ISODD(COUNT(_xlfn._xlws.SORT(_xlfn._xlws.FILTER($F$16:$F$23,($G$16:$G$23=$N84)*($F$16:$F$23&lt;=Q$51)))))),4),
_xlpm.Fundo,$L$8,
_xlpm.Ax,_xlfn.XLOOKUP(TRUE,($O36:P36&lt;&gt;""),$O$3:P$3,_xlpm.Fundo,,-1),
_xlpm.Bx,_xlfn.XLOOKUP(TRUE,(R36:$AZ36&lt;&gt;""),R$3:$AZ$3,_xlpm.Fundo,,1),
_xlpm.Cx,_xlfn.XLOOKUP(TRUE,($O36:P36&lt;&gt;""),$O36:P36,_xlpm.Fundo,,-1),
_xlpm.Dx,_xlfn.XLOOKUP(TRUE,(R36:$AZ36&lt;&gt;""),R36:$AZ36,_xlpm.Fundo,,1),
_xlpm.Xx,Q$3, _xlpm.Yx,PRODUCT(SUM(_xlpm.Dx,-_xlpm.Cx),1/SUM(_xlpm.Bx,-_xlpm.Ax))*SUM(_xlpm.Xx,-_xlpm.Ax)+_xlpm.Cx,
_xlpm.Ay,_xlfn.XLOOKUP(TRUE,(Q$4:Q35&lt;&gt;""),$N$4:$N35,_xlpm.Fundo,,-1),
_xlpm.By,_xlfn.XLOOKUP(TRUE,(Q37:Q$47&lt;&gt;""),$N37:$N$47,_xlpm.Fundo,,1),
_xlpm.Cy,_xlfn.XLOOKUP(TRUE,(Q$4:Q35&lt;&gt;""),Q$4:Q35,_xlpm.Fundo,,-1),
_xlpm.Dy,_xlfn.XLOOKUP(TRUE,(Q37:Q$47&lt;&gt;""),Q37:Q$47,_xlpm.Fundo,,1),
_xlpm.Xy,$N36, _xlpm.Yy,PRODUCT(SUM(_xlpm.Dy,-_xlpm.Cy),1/SUM(_xlpm.By,-_xlpm.Ay))*SUM(_xlpm.Xy,-_xlpm.Ay)+_xlpm.Cy,
_xlfn.IFS(IFERROR(ISODD(_xlpm.Borda),FALSE),_xlpm.Yy,
       IFERROR(ISEVEN(_xlpm.Borda),     FALSE),_xlpm.Yx,
      TRUE,"")))</f>
        <v>-9</v>
      </c>
      <c r="R84" s="120" cm="1">
        <f t="array" ref="R84">IF(R36&lt;&gt;"",R36,
_xlfn.LET(_xlpm.Borda,
_xlfn.IFS(
AND(COUNT(_xlfn._xlws.FILTER($F$3:$F$15,$F$3:$F$15=R$51))&gt;=2,
    _xlfn.MAXIFS($G$3:$G$15,$F$3:$F$15,R$51)&gt;=$N84, _xlfn.MINIFS($G$3:$G$15,$F$3:$F$15,R$51)&lt;=$N84),1,
AND(COUNT(_xlfn._xlws.FILTER($G$3:$G$15,$G$3:$G$15=$N84))&gt;=2,
    _xlfn.MAXIFS($F$3:$F$15,$G$3:$G$15,$N84)&gt;=R$51, _xlfn.MINIFS($F$3:$F$15,$G$3:$G$15,$N84)&lt;=R$51),2,
OR(COUNT(_xlfn._xlws.FILTER($F$16:$F$23,($F$16:$F$23=R$51)*($G$16:$G$23=$N84)))=1,
        ISODD(COUNT(_xlfn._xlws.SORT(_xlfn._xlws.FILTER($G$16:$G$23,($F$16:$F$23=R$51)*($G$16:$G$23&lt;=$N84)))))),3,
OR(COUNT(_xlfn._xlws.FILTER($F$16:$F$23,($F$16:$F$23=R$51)*($G$16:$G$23=$N84)))=1,
        ISODD(COUNT(_xlfn._xlws.SORT(_xlfn._xlws.FILTER($F$16:$F$23,($G$16:$G$23=$N84)*($F$16:$F$23&lt;=R$51)))))),4),
_xlpm.Fundo,$L$8,
_xlpm.Ax,_xlfn.XLOOKUP(TRUE,($O36:Q36&lt;&gt;""),$O$3:Q$3,_xlpm.Fundo,,-1),
_xlpm.Bx,_xlfn.XLOOKUP(TRUE,(S36:$AZ36&lt;&gt;""),S$3:$AZ$3,_xlpm.Fundo,,1),
_xlpm.Cx,_xlfn.XLOOKUP(TRUE,($O36:Q36&lt;&gt;""),$O36:Q36,_xlpm.Fundo,,-1),
_xlpm.Dx,_xlfn.XLOOKUP(TRUE,(S36:$AZ36&lt;&gt;""),S36:$AZ36,_xlpm.Fundo,,1),
_xlpm.Xx,R$3, _xlpm.Yx,PRODUCT(SUM(_xlpm.Dx,-_xlpm.Cx),1/SUM(_xlpm.Bx,-_xlpm.Ax))*SUM(_xlpm.Xx,-_xlpm.Ax)+_xlpm.Cx,
_xlpm.Ay,_xlfn.XLOOKUP(TRUE,(R$4:R35&lt;&gt;""),$N$4:$N35,_xlpm.Fundo,,-1),
_xlpm.By,_xlfn.XLOOKUP(TRUE,(R37:R$47&lt;&gt;""),$N37:$N$47,_xlpm.Fundo,,1),
_xlpm.Cy,_xlfn.XLOOKUP(TRUE,(R$4:R35&lt;&gt;""),R$4:R35,_xlpm.Fundo,,-1),
_xlpm.Dy,_xlfn.XLOOKUP(TRUE,(R37:R$47&lt;&gt;""),R37:R$47,_xlpm.Fundo,,1),
_xlpm.Xy,$N36, _xlpm.Yy,PRODUCT(SUM(_xlpm.Dy,-_xlpm.Cy),1/SUM(_xlpm.By,-_xlpm.Ay))*SUM(_xlpm.Xy,-_xlpm.Ay)+_xlpm.Cy,
_xlfn.IFS(IFERROR(ISODD(_xlpm.Borda),FALSE),_xlpm.Yy,
       IFERROR(ISEVEN(_xlpm.Borda),     FALSE),_xlpm.Yx,
      TRUE,"")))</f>
        <v>0</v>
      </c>
      <c r="S84" s="120" t="str" cm="1">
        <f t="array" ref="S84">IF(S36&lt;&gt;"",S36,
_xlfn.LET(_xlpm.Borda,
_xlfn.IFS(
AND(COUNT(_xlfn._xlws.FILTER($F$3:$F$15,$F$3:$F$15=S$51))&gt;=2,
    _xlfn.MAXIFS($G$3:$G$15,$F$3:$F$15,S$51)&gt;=$N84, _xlfn.MINIFS($G$3:$G$15,$F$3:$F$15,S$51)&lt;=$N84),1,
AND(COUNT(_xlfn._xlws.FILTER($G$3:$G$15,$G$3:$G$15=$N84))&gt;=2,
    _xlfn.MAXIFS($F$3:$F$15,$G$3:$G$15,$N84)&gt;=S$51, _xlfn.MINIFS($F$3:$F$15,$G$3:$G$15,$N84)&lt;=S$51),2,
OR(COUNT(_xlfn._xlws.FILTER($F$16:$F$23,($F$16:$F$23=S$51)*($G$16:$G$23=$N84)))=1,
        ISODD(COUNT(_xlfn._xlws.SORT(_xlfn._xlws.FILTER($G$16:$G$23,($F$16:$F$23=S$51)*($G$16:$G$23&lt;=$N84)))))),3,
OR(COUNT(_xlfn._xlws.FILTER($F$16:$F$23,($F$16:$F$23=S$51)*($G$16:$G$23=$N84)))=1,
        ISODD(COUNT(_xlfn._xlws.SORT(_xlfn._xlws.FILTER($F$16:$F$23,($G$16:$G$23=$N84)*($F$16:$F$23&lt;=S$51)))))),4),
_xlpm.Fundo,$L$8,
_xlpm.Ax,_xlfn.XLOOKUP(TRUE,($O36:R36&lt;&gt;""),$O$3:R$3,_xlpm.Fundo,,-1),
_xlpm.Bx,_xlfn.XLOOKUP(TRUE,(T36:$AZ36&lt;&gt;""),T$3:$AZ$3,_xlpm.Fundo,,1),
_xlpm.Cx,_xlfn.XLOOKUP(TRUE,($O36:R36&lt;&gt;""),$O36:R36,_xlpm.Fundo,,-1),
_xlpm.Dx,_xlfn.XLOOKUP(TRUE,(T36:$AZ36&lt;&gt;""),T36:$AZ36,_xlpm.Fundo,,1),
_xlpm.Xx,S$3, _xlpm.Yx,PRODUCT(SUM(_xlpm.Dx,-_xlpm.Cx),1/SUM(_xlpm.Bx,-_xlpm.Ax))*SUM(_xlpm.Xx,-_xlpm.Ax)+_xlpm.Cx,
_xlpm.Ay,_xlfn.XLOOKUP(TRUE,(S$4:S35&lt;&gt;""),$N$4:$N35,_xlpm.Fundo,,-1),
_xlpm.By,_xlfn.XLOOKUP(TRUE,(S37:S$47&lt;&gt;""),$N37:$N$47,_xlpm.Fundo,,1),
_xlpm.Cy,_xlfn.XLOOKUP(TRUE,(S$4:S35&lt;&gt;""),S$4:S35,_xlpm.Fundo,,-1),
_xlpm.Dy,_xlfn.XLOOKUP(TRUE,(S37:S$47&lt;&gt;""),S37:S$47,_xlpm.Fundo,,1),
_xlpm.Xy,$N36, _xlpm.Yy,PRODUCT(SUM(_xlpm.Dy,-_xlpm.Cy),1/SUM(_xlpm.By,-_xlpm.Ay))*SUM(_xlpm.Xy,-_xlpm.Ay)+_xlpm.Cy,
_xlfn.IFS(IFERROR(ISODD(_xlpm.Borda),FALSE),_xlpm.Yy,
       IFERROR(ISEVEN(_xlpm.Borda),     FALSE),_xlpm.Yx,
      TRUE,"")))</f>
        <v/>
      </c>
      <c r="T84" s="120" cm="1">
        <f t="array" ref="T84">IF(T36&lt;&gt;"",T36,
_xlfn.LET(_xlpm.Borda,
_xlfn.IFS(
AND(COUNT(_xlfn._xlws.FILTER($F$3:$F$15,$F$3:$F$15=T$51))&gt;=2,
    _xlfn.MAXIFS($G$3:$G$15,$F$3:$F$15,T$51)&gt;=$N84, _xlfn.MINIFS($G$3:$G$15,$F$3:$F$15,T$51)&lt;=$N84),1,
AND(COUNT(_xlfn._xlws.FILTER($G$3:$G$15,$G$3:$G$15=$N84))&gt;=2,
    _xlfn.MAXIFS($F$3:$F$15,$G$3:$G$15,$N84)&gt;=T$51, _xlfn.MINIFS($F$3:$F$15,$G$3:$G$15,$N84)&lt;=T$51),2,
OR(COUNT(_xlfn._xlws.FILTER($F$16:$F$23,($F$16:$F$23=T$51)*($G$16:$G$23=$N84)))=1,
        ISODD(COUNT(_xlfn._xlws.SORT(_xlfn._xlws.FILTER($G$16:$G$23,($F$16:$F$23=T$51)*($G$16:$G$23&lt;=$N84)))))),3,
OR(COUNT(_xlfn._xlws.FILTER($F$16:$F$23,($F$16:$F$23=T$51)*($G$16:$G$23=$N84)))=1,
        ISODD(COUNT(_xlfn._xlws.SORT(_xlfn._xlws.FILTER($F$16:$F$23,($G$16:$G$23=$N84)*($F$16:$F$23&lt;=T$51)))))),4),
_xlpm.Fundo,$L$8,
_xlpm.Ax,_xlfn.XLOOKUP(TRUE,($O36:S36&lt;&gt;""),$O$3:S$3,_xlpm.Fundo,,-1),
_xlpm.Bx,_xlfn.XLOOKUP(TRUE,(U36:$AZ36&lt;&gt;""),U$3:$AZ$3,_xlpm.Fundo,,1),
_xlpm.Cx,_xlfn.XLOOKUP(TRUE,($O36:S36&lt;&gt;""),$O36:S36,_xlpm.Fundo,,-1),
_xlpm.Dx,_xlfn.XLOOKUP(TRUE,(U36:$AZ36&lt;&gt;""),U36:$AZ36,_xlpm.Fundo,,1),
_xlpm.Xx,T$3, _xlpm.Yx,PRODUCT(SUM(_xlpm.Dx,-_xlpm.Cx),1/SUM(_xlpm.Bx,-_xlpm.Ax))*SUM(_xlpm.Xx,-_xlpm.Ax)+_xlpm.Cx,
_xlpm.Ay,_xlfn.XLOOKUP(TRUE,(T$4:T35&lt;&gt;""),$N$4:$N35,_xlpm.Fundo,,-1),
_xlpm.By,_xlfn.XLOOKUP(TRUE,(T37:T$47&lt;&gt;""),$N37:$N$47,_xlpm.Fundo,,1),
_xlpm.Cy,_xlfn.XLOOKUP(TRUE,(T$4:T35&lt;&gt;""),T$4:T35,_xlpm.Fundo,,-1),
_xlpm.Dy,_xlfn.XLOOKUP(TRUE,(T37:T$47&lt;&gt;""),T37:T$47,_xlpm.Fundo,,1),
_xlpm.Xy,$N36, _xlpm.Yy,PRODUCT(SUM(_xlpm.Dy,-_xlpm.Cy),1/SUM(_xlpm.By,-_xlpm.Ay))*SUM(_xlpm.Xy,-_xlpm.Ay)+_xlpm.Cy,
_xlfn.IFS(IFERROR(ISODD(_xlpm.Borda),FALSE),_xlpm.Yy,
       IFERROR(ISEVEN(_xlpm.Borda),     FALSE),_xlpm.Yx,
      TRUE,"")))</f>
        <v>-0.4</v>
      </c>
      <c r="U84" s="120" t="str" cm="1">
        <f t="array" ref="U84">IF(U36&lt;&gt;"",U36,
_xlfn.LET(_xlpm.Borda,
_xlfn.IFS(
AND(COUNT(_xlfn._xlws.FILTER($F$3:$F$15,$F$3:$F$15=U$51))&gt;=2,
    _xlfn.MAXIFS($G$3:$G$15,$F$3:$F$15,U$51)&gt;=$N84, _xlfn.MINIFS($G$3:$G$15,$F$3:$F$15,U$51)&lt;=$N84),1,
AND(COUNT(_xlfn._xlws.FILTER($G$3:$G$15,$G$3:$G$15=$N84))&gt;=2,
    _xlfn.MAXIFS($F$3:$F$15,$G$3:$G$15,$N84)&gt;=U$51, _xlfn.MINIFS($F$3:$F$15,$G$3:$G$15,$N84)&lt;=U$51),2,
OR(COUNT(_xlfn._xlws.FILTER($F$16:$F$23,($F$16:$F$23=U$51)*($G$16:$G$23=$N84)))=1,
        ISODD(COUNT(_xlfn._xlws.SORT(_xlfn._xlws.FILTER($G$16:$G$23,($F$16:$F$23=U$51)*($G$16:$G$23&lt;=$N84)))))),3,
OR(COUNT(_xlfn._xlws.FILTER($F$16:$F$23,($F$16:$F$23=U$51)*($G$16:$G$23=$N84)))=1,
        ISODD(COUNT(_xlfn._xlws.SORT(_xlfn._xlws.FILTER($F$16:$F$23,($G$16:$G$23=$N84)*($F$16:$F$23&lt;=U$51)))))),4),
_xlpm.Fundo,$L$8,
_xlpm.Ax,_xlfn.XLOOKUP(TRUE,($O36:T36&lt;&gt;""),$O$3:T$3,_xlpm.Fundo,,-1),
_xlpm.Bx,_xlfn.XLOOKUP(TRUE,(V36:$AZ36&lt;&gt;""),V$3:$AZ$3,_xlpm.Fundo,,1),
_xlpm.Cx,_xlfn.XLOOKUP(TRUE,($O36:T36&lt;&gt;""),$O36:T36,_xlpm.Fundo,,-1),
_xlpm.Dx,_xlfn.XLOOKUP(TRUE,(V36:$AZ36&lt;&gt;""),V36:$AZ36,_xlpm.Fundo,,1),
_xlpm.Xx,U$3, _xlpm.Yx,PRODUCT(SUM(_xlpm.Dx,-_xlpm.Cx),1/SUM(_xlpm.Bx,-_xlpm.Ax))*SUM(_xlpm.Xx,-_xlpm.Ax)+_xlpm.Cx,
_xlpm.Ay,_xlfn.XLOOKUP(TRUE,(U$4:U35&lt;&gt;""),$N$4:$N35,_xlpm.Fundo,,-1),
_xlpm.By,_xlfn.XLOOKUP(TRUE,(U37:U$47&lt;&gt;""),$N37:$N$47,_xlpm.Fundo,,1),
_xlpm.Cy,_xlfn.XLOOKUP(TRUE,(U$4:U35&lt;&gt;""),U$4:U35,_xlpm.Fundo,,-1),
_xlpm.Dy,_xlfn.XLOOKUP(TRUE,(U37:U$47&lt;&gt;""),U37:U$47,_xlpm.Fundo,,1),
_xlpm.Xy,$N36, _xlpm.Yy,PRODUCT(SUM(_xlpm.Dy,-_xlpm.Cy),1/SUM(_xlpm.By,-_xlpm.Ay))*SUM(_xlpm.Xy,-_xlpm.Ay)+_xlpm.Cy,
_xlfn.IFS(IFERROR(ISODD(_xlpm.Borda),FALSE),_xlpm.Yy,
       IFERROR(ISEVEN(_xlpm.Borda),     FALSE),_xlpm.Yx,
      TRUE,"")))</f>
        <v/>
      </c>
      <c r="V84" s="120" t="str" cm="1">
        <f t="array" ref="V84">IF(V36&lt;&gt;"",V36,
_xlfn.LET(_xlpm.Borda,
_xlfn.IFS(
AND(COUNT(_xlfn._xlws.FILTER($F$3:$F$15,$F$3:$F$15=V$51))&gt;=2,
    _xlfn.MAXIFS($G$3:$G$15,$F$3:$F$15,V$51)&gt;=$N84, _xlfn.MINIFS($G$3:$G$15,$F$3:$F$15,V$51)&lt;=$N84),1,
AND(COUNT(_xlfn._xlws.FILTER($G$3:$G$15,$G$3:$G$15=$N84))&gt;=2,
    _xlfn.MAXIFS($F$3:$F$15,$G$3:$G$15,$N84)&gt;=V$51, _xlfn.MINIFS($F$3:$F$15,$G$3:$G$15,$N84)&lt;=V$51),2,
OR(COUNT(_xlfn._xlws.FILTER($F$16:$F$23,($F$16:$F$23=V$51)*($G$16:$G$23=$N84)))=1,
        ISODD(COUNT(_xlfn._xlws.SORT(_xlfn._xlws.FILTER($G$16:$G$23,($F$16:$F$23=V$51)*($G$16:$G$23&lt;=$N84)))))),3,
OR(COUNT(_xlfn._xlws.FILTER($F$16:$F$23,($F$16:$F$23=V$51)*($G$16:$G$23=$N84)))=1,
        ISODD(COUNT(_xlfn._xlws.SORT(_xlfn._xlws.FILTER($F$16:$F$23,($G$16:$G$23=$N84)*($F$16:$F$23&lt;=V$51)))))),4),
_xlpm.Fundo,$L$8,
_xlpm.Ax,_xlfn.XLOOKUP(TRUE,($O36:U36&lt;&gt;""),$O$3:U$3,_xlpm.Fundo,,-1),
_xlpm.Bx,_xlfn.XLOOKUP(TRUE,(W36:$AZ36&lt;&gt;""),W$3:$AZ$3,_xlpm.Fundo,,1),
_xlpm.Cx,_xlfn.XLOOKUP(TRUE,($O36:U36&lt;&gt;""),$O36:U36,_xlpm.Fundo,,-1),
_xlpm.Dx,_xlfn.XLOOKUP(TRUE,(W36:$AZ36&lt;&gt;""),W36:$AZ36,_xlpm.Fundo,,1),
_xlpm.Xx,V$3, _xlpm.Yx,PRODUCT(SUM(_xlpm.Dx,-_xlpm.Cx),1/SUM(_xlpm.Bx,-_xlpm.Ax))*SUM(_xlpm.Xx,-_xlpm.Ax)+_xlpm.Cx,
_xlpm.Ay,_xlfn.XLOOKUP(TRUE,(V$4:V35&lt;&gt;""),$N$4:$N35,_xlpm.Fundo,,-1),
_xlpm.By,_xlfn.XLOOKUP(TRUE,(V37:V$47&lt;&gt;""),$N37:$N$47,_xlpm.Fundo,,1),
_xlpm.Cy,_xlfn.XLOOKUP(TRUE,(V$4:V35&lt;&gt;""),V$4:V35,_xlpm.Fundo,,-1),
_xlpm.Dy,_xlfn.XLOOKUP(TRUE,(V37:V$47&lt;&gt;""),V37:V$47,_xlpm.Fundo,,1),
_xlpm.Xy,$N36, _xlpm.Yy,PRODUCT(SUM(_xlpm.Dy,-_xlpm.Cy),1/SUM(_xlpm.By,-_xlpm.Ay))*SUM(_xlpm.Xy,-_xlpm.Ay)+_xlpm.Cy,
_xlfn.IFS(IFERROR(ISODD(_xlpm.Borda),FALSE),_xlpm.Yy,
       IFERROR(ISEVEN(_xlpm.Borda),     FALSE),_xlpm.Yx,
      TRUE,"")))</f>
        <v/>
      </c>
      <c r="W84" s="120" t="str" cm="1">
        <f t="array" ref="W84">IF(W36&lt;&gt;"",W36,
_xlfn.LET(_xlpm.Borda,
_xlfn.IFS(
AND(COUNT(_xlfn._xlws.FILTER($F$3:$F$15,$F$3:$F$15=W$51))&gt;=2,
    _xlfn.MAXIFS($G$3:$G$15,$F$3:$F$15,W$51)&gt;=$N84, _xlfn.MINIFS($G$3:$G$15,$F$3:$F$15,W$51)&lt;=$N84),1,
AND(COUNT(_xlfn._xlws.FILTER($G$3:$G$15,$G$3:$G$15=$N84))&gt;=2,
    _xlfn.MAXIFS($F$3:$F$15,$G$3:$G$15,$N84)&gt;=W$51, _xlfn.MINIFS($F$3:$F$15,$G$3:$G$15,$N84)&lt;=W$51),2,
OR(COUNT(_xlfn._xlws.FILTER($F$16:$F$23,($F$16:$F$23=W$51)*($G$16:$G$23=$N84)))=1,
        ISODD(COUNT(_xlfn._xlws.SORT(_xlfn._xlws.FILTER($G$16:$G$23,($F$16:$F$23=W$51)*($G$16:$G$23&lt;=$N84)))))),3,
OR(COUNT(_xlfn._xlws.FILTER($F$16:$F$23,($F$16:$F$23=W$51)*($G$16:$G$23=$N84)))=1,
        ISODD(COUNT(_xlfn._xlws.SORT(_xlfn._xlws.FILTER($F$16:$F$23,($G$16:$G$23=$N84)*($F$16:$F$23&lt;=W$51)))))),4),
_xlpm.Fundo,$L$8,
_xlpm.Ax,_xlfn.XLOOKUP(TRUE,($O36:V36&lt;&gt;""),$O$3:V$3,_xlpm.Fundo,,-1),
_xlpm.Bx,_xlfn.XLOOKUP(TRUE,(X36:$AZ36&lt;&gt;""),X$3:$AZ$3,_xlpm.Fundo,,1),
_xlpm.Cx,_xlfn.XLOOKUP(TRUE,($O36:V36&lt;&gt;""),$O36:V36,_xlpm.Fundo,,-1),
_xlpm.Dx,_xlfn.XLOOKUP(TRUE,(X36:$AZ36&lt;&gt;""),X36:$AZ36,_xlpm.Fundo,,1),
_xlpm.Xx,W$3, _xlpm.Yx,PRODUCT(SUM(_xlpm.Dx,-_xlpm.Cx),1/SUM(_xlpm.Bx,-_xlpm.Ax))*SUM(_xlpm.Xx,-_xlpm.Ax)+_xlpm.Cx,
_xlpm.Ay,_xlfn.XLOOKUP(TRUE,(W$4:W35&lt;&gt;""),$N$4:$N35,_xlpm.Fundo,,-1),
_xlpm.By,_xlfn.XLOOKUP(TRUE,(W37:W$47&lt;&gt;""),$N37:$N$47,_xlpm.Fundo,,1),
_xlpm.Cy,_xlfn.XLOOKUP(TRUE,(W$4:W35&lt;&gt;""),W$4:W35,_xlpm.Fundo,,-1),
_xlpm.Dy,_xlfn.XLOOKUP(TRUE,(W37:W$47&lt;&gt;""),W37:W$47,_xlpm.Fundo,,1),
_xlpm.Xy,$N36, _xlpm.Yy,PRODUCT(SUM(_xlpm.Dy,-_xlpm.Cy),1/SUM(_xlpm.By,-_xlpm.Ay))*SUM(_xlpm.Xy,-_xlpm.Ay)+_xlpm.Cy,
_xlfn.IFS(IFERROR(ISODD(_xlpm.Borda),FALSE),_xlpm.Yy,
       IFERROR(ISEVEN(_xlpm.Borda),     FALSE),_xlpm.Yx,
      TRUE,"")))</f>
        <v/>
      </c>
      <c r="X84" s="120" cm="1">
        <f t="array" ref="X84">IF(X36&lt;&gt;"",X36,
_xlfn.LET(_xlpm.Borda,
_xlfn.IFS(
AND(COUNT(_xlfn._xlws.FILTER($F$3:$F$15,$F$3:$F$15=X$51))&gt;=2,
    _xlfn.MAXIFS($G$3:$G$15,$F$3:$F$15,X$51)&gt;=$N84, _xlfn.MINIFS($G$3:$G$15,$F$3:$F$15,X$51)&lt;=$N84),1,
AND(COUNT(_xlfn._xlws.FILTER($G$3:$G$15,$G$3:$G$15=$N84))&gt;=2,
    _xlfn.MAXIFS($F$3:$F$15,$G$3:$G$15,$N84)&gt;=X$51, _xlfn.MINIFS($F$3:$F$15,$G$3:$G$15,$N84)&lt;=X$51),2,
OR(COUNT(_xlfn._xlws.FILTER($F$16:$F$23,($F$16:$F$23=X$51)*($G$16:$G$23=$N84)))=1,
        ISODD(COUNT(_xlfn._xlws.SORT(_xlfn._xlws.FILTER($G$16:$G$23,($F$16:$F$23=X$51)*($G$16:$G$23&lt;=$N84)))))),3,
OR(COUNT(_xlfn._xlws.FILTER($F$16:$F$23,($F$16:$F$23=X$51)*($G$16:$G$23=$N84)))=1,
        ISODD(COUNT(_xlfn._xlws.SORT(_xlfn._xlws.FILTER($F$16:$F$23,($G$16:$G$23=$N84)*($F$16:$F$23&lt;=X$51)))))),4),
_xlpm.Fundo,$L$8,
_xlpm.Ax,_xlfn.XLOOKUP(TRUE,($O36:W36&lt;&gt;""),$O$3:W$3,_xlpm.Fundo,,-1),
_xlpm.Bx,_xlfn.XLOOKUP(TRUE,(Y36:$AZ36&lt;&gt;""),Y$3:$AZ$3,_xlpm.Fundo,,1),
_xlpm.Cx,_xlfn.XLOOKUP(TRUE,($O36:W36&lt;&gt;""),$O36:W36,_xlpm.Fundo,,-1),
_xlpm.Dx,_xlfn.XLOOKUP(TRUE,(Y36:$AZ36&lt;&gt;""),Y36:$AZ36,_xlpm.Fundo,,1),
_xlpm.Xx,X$3, _xlpm.Yx,PRODUCT(SUM(_xlpm.Dx,-_xlpm.Cx),1/SUM(_xlpm.Bx,-_xlpm.Ax))*SUM(_xlpm.Xx,-_xlpm.Ax)+_xlpm.Cx,
_xlpm.Ay,_xlfn.XLOOKUP(TRUE,(X$4:X35&lt;&gt;""),$N$4:$N35,_xlpm.Fundo,,-1),
_xlpm.By,_xlfn.XLOOKUP(TRUE,(X37:X$47&lt;&gt;""),$N37:$N$47,_xlpm.Fundo,,1),
_xlpm.Cy,_xlfn.XLOOKUP(TRUE,(X$4:X35&lt;&gt;""),X$4:X35,_xlpm.Fundo,,-1),
_xlpm.Dy,_xlfn.XLOOKUP(TRUE,(X37:X$47&lt;&gt;""),X37:X$47,_xlpm.Fundo,,1),
_xlpm.Xy,$N36, _xlpm.Yy,PRODUCT(SUM(_xlpm.Dy,-_xlpm.Cy),1/SUM(_xlpm.By,-_xlpm.Ay))*SUM(_xlpm.Xy,-_xlpm.Ay)+_xlpm.Cy,
_xlfn.IFS(IFERROR(ISODD(_xlpm.Borda),FALSE),_xlpm.Yy,
       IFERROR(ISEVEN(_xlpm.Borda),     FALSE),_xlpm.Yx,
      TRUE,"")))</f>
        <v>0.4</v>
      </c>
      <c r="Y84" s="120" t="str" cm="1">
        <f t="array" ref="Y84">IF(Y36&lt;&gt;"",Y36,
_xlfn.LET(_xlpm.Borda,
_xlfn.IFS(
AND(COUNT(_xlfn._xlws.FILTER($F$3:$F$15,$F$3:$F$15=Y$51))&gt;=2,
    _xlfn.MAXIFS($G$3:$G$15,$F$3:$F$15,Y$51)&gt;=$N84, _xlfn.MINIFS($G$3:$G$15,$F$3:$F$15,Y$51)&lt;=$N84),1,
AND(COUNT(_xlfn._xlws.FILTER($G$3:$G$15,$G$3:$G$15=$N84))&gt;=2,
    _xlfn.MAXIFS($F$3:$F$15,$G$3:$G$15,$N84)&gt;=Y$51, _xlfn.MINIFS($F$3:$F$15,$G$3:$G$15,$N84)&lt;=Y$51),2,
OR(COUNT(_xlfn._xlws.FILTER($F$16:$F$23,($F$16:$F$23=Y$51)*($G$16:$G$23=$N84)))=1,
        ISODD(COUNT(_xlfn._xlws.SORT(_xlfn._xlws.FILTER($G$16:$G$23,($F$16:$F$23=Y$51)*($G$16:$G$23&lt;=$N84)))))),3,
OR(COUNT(_xlfn._xlws.FILTER($F$16:$F$23,($F$16:$F$23=Y$51)*($G$16:$G$23=$N84)))=1,
        ISODD(COUNT(_xlfn._xlws.SORT(_xlfn._xlws.FILTER($F$16:$F$23,($G$16:$G$23=$N84)*($F$16:$F$23&lt;=Y$51)))))),4),
_xlpm.Fundo,$L$8,
_xlpm.Ax,_xlfn.XLOOKUP(TRUE,($O36:X36&lt;&gt;""),$O$3:X$3,_xlpm.Fundo,,-1),
_xlpm.Bx,_xlfn.XLOOKUP(TRUE,(Z36:$AZ36&lt;&gt;""),Z$3:$AZ$3,_xlpm.Fundo,,1),
_xlpm.Cx,_xlfn.XLOOKUP(TRUE,($O36:X36&lt;&gt;""),$O36:X36,_xlpm.Fundo,,-1),
_xlpm.Dx,_xlfn.XLOOKUP(TRUE,(Z36:$AZ36&lt;&gt;""),Z36:$AZ36,_xlpm.Fundo,,1),
_xlpm.Xx,Y$3, _xlpm.Yx,PRODUCT(SUM(_xlpm.Dx,-_xlpm.Cx),1/SUM(_xlpm.Bx,-_xlpm.Ax))*SUM(_xlpm.Xx,-_xlpm.Ax)+_xlpm.Cx,
_xlpm.Ay,_xlfn.XLOOKUP(TRUE,(Y$4:Y35&lt;&gt;""),$N$4:$N35,_xlpm.Fundo,,-1),
_xlpm.By,_xlfn.XLOOKUP(TRUE,(Y37:Y$47&lt;&gt;""),$N37:$N$47,_xlpm.Fundo,,1),
_xlpm.Cy,_xlfn.XLOOKUP(TRUE,(Y$4:Y35&lt;&gt;""),Y$4:Y35,_xlpm.Fundo,,-1),
_xlpm.Dy,_xlfn.XLOOKUP(TRUE,(Y37:Y$47&lt;&gt;""),Y37:Y$47,_xlpm.Fundo,,1),
_xlpm.Xy,$N36, _xlpm.Yy,PRODUCT(SUM(_xlpm.Dy,-_xlpm.Cy),1/SUM(_xlpm.By,-_xlpm.Ay))*SUM(_xlpm.Xy,-_xlpm.Ay)+_xlpm.Cy,
_xlfn.IFS(IFERROR(ISODD(_xlpm.Borda),FALSE),_xlpm.Yy,
       IFERROR(ISEVEN(_xlpm.Borda),     FALSE),_xlpm.Yx,
      TRUE,"")))</f>
        <v/>
      </c>
      <c r="Z84" s="120" t="str" cm="1">
        <f t="array" ref="Z84">IF(Z36&lt;&gt;"",Z36,
_xlfn.LET(_xlpm.Borda,
_xlfn.IFS(
AND(COUNT(_xlfn._xlws.FILTER($F$3:$F$15,$F$3:$F$15=Z$51))&gt;=2,
    _xlfn.MAXIFS($G$3:$G$15,$F$3:$F$15,Z$51)&gt;=$N84, _xlfn.MINIFS($G$3:$G$15,$F$3:$F$15,Z$51)&lt;=$N84),1,
AND(COUNT(_xlfn._xlws.FILTER($G$3:$G$15,$G$3:$G$15=$N84))&gt;=2,
    _xlfn.MAXIFS($F$3:$F$15,$G$3:$G$15,$N84)&gt;=Z$51, _xlfn.MINIFS($F$3:$F$15,$G$3:$G$15,$N84)&lt;=Z$51),2,
OR(COUNT(_xlfn._xlws.FILTER($F$16:$F$23,($F$16:$F$23=Z$51)*($G$16:$G$23=$N84)))=1,
        ISODD(COUNT(_xlfn._xlws.SORT(_xlfn._xlws.FILTER($G$16:$G$23,($F$16:$F$23=Z$51)*($G$16:$G$23&lt;=$N84)))))),3,
OR(COUNT(_xlfn._xlws.FILTER($F$16:$F$23,($F$16:$F$23=Z$51)*($G$16:$G$23=$N84)))=1,
        ISODD(COUNT(_xlfn._xlws.SORT(_xlfn._xlws.FILTER($F$16:$F$23,($G$16:$G$23=$N84)*($F$16:$F$23&lt;=Z$51)))))),4),
_xlpm.Fundo,$L$8,
_xlpm.Ax,_xlfn.XLOOKUP(TRUE,($O36:Y36&lt;&gt;""),$O$3:Y$3,_xlpm.Fundo,,-1),
_xlpm.Bx,_xlfn.XLOOKUP(TRUE,(AA36:$AZ36&lt;&gt;""),AA$3:$AZ$3,_xlpm.Fundo,,1),
_xlpm.Cx,_xlfn.XLOOKUP(TRUE,($O36:Y36&lt;&gt;""),$O36:Y36,_xlpm.Fundo,,-1),
_xlpm.Dx,_xlfn.XLOOKUP(TRUE,(AA36:$AZ36&lt;&gt;""),AA36:$AZ36,_xlpm.Fundo,,1),
_xlpm.Xx,Z$3, _xlpm.Yx,PRODUCT(SUM(_xlpm.Dx,-_xlpm.Cx),1/SUM(_xlpm.Bx,-_xlpm.Ax))*SUM(_xlpm.Xx,-_xlpm.Ax)+_xlpm.Cx,
_xlpm.Ay,_xlfn.XLOOKUP(TRUE,(Z$4:Z35&lt;&gt;""),$N$4:$N35,_xlpm.Fundo,,-1),
_xlpm.By,_xlfn.XLOOKUP(TRUE,(Z37:Z$47&lt;&gt;""),$N37:$N$47,_xlpm.Fundo,,1),
_xlpm.Cy,_xlfn.XLOOKUP(TRUE,(Z$4:Z35&lt;&gt;""),Z$4:Z35,_xlpm.Fundo,,-1),
_xlpm.Dy,_xlfn.XLOOKUP(TRUE,(Z37:Z$47&lt;&gt;""),Z37:Z$47,_xlpm.Fundo,,1),
_xlpm.Xy,$N36, _xlpm.Yy,PRODUCT(SUM(_xlpm.Dy,-_xlpm.Cy),1/SUM(_xlpm.By,-_xlpm.Ay))*SUM(_xlpm.Xy,-_xlpm.Ay)+_xlpm.Cy,
_xlfn.IFS(IFERROR(ISODD(_xlpm.Borda),FALSE),_xlpm.Yy,
       IFERROR(ISEVEN(_xlpm.Borda),     FALSE),_xlpm.Yx,
      TRUE,"")))</f>
        <v/>
      </c>
      <c r="AA84" s="120" cm="1">
        <f t="array" ref="AA84">IF(AA36&lt;&gt;"",AA36,
_xlfn.LET(_xlpm.Borda,
_xlfn.IFS(
AND(COUNT(_xlfn._xlws.FILTER($F$3:$F$15,$F$3:$F$15=AA$51))&gt;=2,
    _xlfn.MAXIFS($G$3:$G$15,$F$3:$F$15,AA$51)&gt;=$N84, _xlfn.MINIFS($G$3:$G$15,$F$3:$F$15,AA$51)&lt;=$N84),1,
AND(COUNT(_xlfn._xlws.FILTER($G$3:$G$15,$G$3:$G$15=$N84))&gt;=2,
    _xlfn.MAXIFS($F$3:$F$15,$G$3:$G$15,$N84)&gt;=AA$51, _xlfn.MINIFS($F$3:$F$15,$G$3:$G$15,$N84)&lt;=AA$51),2,
OR(COUNT(_xlfn._xlws.FILTER($F$16:$F$23,($F$16:$F$23=AA$51)*($G$16:$G$23=$N84)))=1,
        ISODD(COUNT(_xlfn._xlws.SORT(_xlfn._xlws.FILTER($G$16:$G$23,($F$16:$F$23=AA$51)*($G$16:$G$23&lt;=$N84)))))),3,
OR(COUNT(_xlfn._xlws.FILTER($F$16:$F$23,($F$16:$F$23=AA$51)*($G$16:$G$23=$N84)))=1,
        ISODD(COUNT(_xlfn._xlws.SORT(_xlfn._xlws.FILTER($F$16:$F$23,($G$16:$G$23=$N84)*($F$16:$F$23&lt;=AA$51)))))),4),
_xlpm.Fundo,$L$8,
_xlpm.Ax,_xlfn.XLOOKUP(TRUE,($O36:Z36&lt;&gt;""),$O$3:Z$3,_xlpm.Fundo,,-1),
_xlpm.Bx,_xlfn.XLOOKUP(TRUE,(AB36:$AZ36&lt;&gt;""),AB$3:$AZ$3,_xlpm.Fundo,,1),
_xlpm.Cx,_xlfn.XLOOKUP(TRUE,($O36:Z36&lt;&gt;""),$O36:Z36,_xlpm.Fundo,,-1),
_xlpm.Dx,_xlfn.XLOOKUP(TRUE,(AB36:$AZ36&lt;&gt;""),AB36:$AZ36,_xlpm.Fundo,,1),
_xlpm.Xx,AA$3, _xlpm.Yx,PRODUCT(SUM(_xlpm.Dx,-_xlpm.Cx),1/SUM(_xlpm.Bx,-_xlpm.Ax))*SUM(_xlpm.Xx,-_xlpm.Ax)+_xlpm.Cx,
_xlpm.Ay,_xlfn.XLOOKUP(TRUE,(AA$4:AA35&lt;&gt;""),$N$4:$N35,_xlpm.Fundo,,-1),
_xlpm.By,_xlfn.XLOOKUP(TRUE,(AA37:AA$47&lt;&gt;""),$N37:$N$47,_xlpm.Fundo,,1),
_xlpm.Cy,_xlfn.XLOOKUP(TRUE,(AA$4:AA35&lt;&gt;""),AA$4:AA35,_xlpm.Fundo,,-1),
_xlpm.Dy,_xlfn.XLOOKUP(TRUE,(AA37:AA$47&lt;&gt;""),AA37:AA$47,_xlpm.Fundo,,1),
_xlpm.Xy,$N36, _xlpm.Yy,PRODUCT(SUM(_xlpm.Dy,-_xlpm.Cy),1/SUM(_xlpm.By,-_xlpm.Ay))*SUM(_xlpm.Xy,-_xlpm.Ay)+_xlpm.Cy,
_xlfn.IFS(IFERROR(ISODD(_xlpm.Borda),FALSE),_xlpm.Yy,
       IFERROR(ISEVEN(_xlpm.Borda),     FALSE),_xlpm.Yx,
      TRUE,"")))</f>
        <v>0.4</v>
      </c>
      <c r="AB84" s="120" t="str" cm="1">
        <f t="array" ref="AB84">IF(AB36&lt;&gt;"",AB36,
_xlfn.LET(_xlpm.Borda,
_xlfn.IFS(
AND(COUNT(_xlfn._xlws.FILTER($F$3:$F$15,$F$3:$F$15=AB$51))&gt;=2,
    _xlfn.MAXIFS($G$3:$G$15,$F$3:$F$15,AB$51)&gt;=$N84, _xlfn.MINIFS($G$3:$G$15,$F$3:$F$15,AB$51)&lt;=$N84),1,
AND(COUNT(_xlfn._xlws.FILTER($G$3:$G$15,$G$3:$G$15=$N84))&gt;=2,
    _xlfn.MAXIFS($F$3:$F$15,$G$3:$G$15,$N84)&gt;=AB$51, _xlfn.MINIFS($F$3:$F$15,$G$3:$G$15,$N84)&lt;=AB$51),2,
OR(COUNT(_xlfn._xlws.FILTER($F$16:$F$23,($F$16:$F$23=AB$51)*($G$16:$G$23=$N84)))=1,
        ISODD(COUNT(_xlfn._xlws.SORT(_xlfn._xlws.FILTER($G$16:$G$23,($F$16:$F$23=AB$51)*($G$16:$G$23&lt;=$N84)))))),3,
OR(COUNT(_xlfn._xlws.FILTER($F$16:$F$23,($F$16:$F$23=AB$51)*($G$16:$G$23=$N84)))=1,
        ISODD(COUNT(_xlfn._xlws.SORT(_xlfn._xlws.FILTER($F$16:$F$23,($G$16:$G$23=$N84)*($F$16:$F$23&lt;=AB$51)))))),4),
_xlpm.Fundo,$L$8,
_xlpm.Ax,_xlfn.XLOOKUP(TRUE,($O36:AA36&lt;&gt;""),$O$3:AA$3,_xlpm.Fundo,,-1),
_xlpm.Bx,_xlfn.XLOOKUP(TRUE,(AC36:$AZ36&lt;&gt;""),AC$3:$AZ$3,_xlpm.Fundo,,1),
_xlpm.Cx,_xlfn.XLOOKUP(TRUE,($O36:AA36&lt;&gt;""),$O36:AA36,_xlpm.Fundo,,-1),
_xlpm.Dx,_xlfn.XLOOKUP(TRUE,(AC36:$AZ36&lt;&gt;""),AC36:$AZ36,_xlpm.Fundo,,1),
_xlpm.Xx,AB$3, _xlpm.Yx,PRODUCT(SUM(_xlpm.Dx,-_xlpm.Cx),1/SUM(_xlpm.Bx,-_xlpm.Ax))*SUM(_xlpm.Xx,-_xlpm.Ax)+_xlpm.Cx,
_xlpm.Ay,_xlfn.XLOOKUP(TRUE,(AB$4:AB35&lt;&gt;""),$N$4:$N35,_xlpm.Fundo,,-1),
_xlpm.By,_xlfn.XLOOKUP(TRUE,(AB37:AB$47&lt;&gt;""),$N37:$N$47,_xlpm.Fundo,,1),
_xlpm.Cy,_xlfn.XLOOKUP(TRUE,(AB$4:AB35&lt;&gt;""),AB$4:AB35,_xlpm.Fundo,,-1),
_xlpm.Dy,_xlfn.XLOOKUP(TRUE,(AB37:AB$47&lt;&gt;""),AB37:AB$47,_xlpm.Fundo,,1),
_xlpm.Xy,$N36, _xlpm.Yy,PRODUCT(SUM(_xlpm.Dy,-_xlpm.Cy),1/SUM(_xlpm.By,-_xlpm.Ay))*SUM(_xlpm.Xy,-_xlpm.Ay)+_xlpm.Cy,
_xlfn.IFS(IFERROR(ISODD(_xlpm.Borda),FALSE),_xlpm.Yy,
       IFERROR(ISEVEN(_xlpm.Borda),     FALSE),_xlpm.Yx,
      TRUE,"")))</f>
        <v/>
      </c>
      <c r="AC84" s="120" t="str" cm="1">
        <f t="array" ref="AC84">IF(AC36&lt;&gt;"",AC36,
_xlfn.LET(_xlpm.Borda,
_xlfn.IFS(
AND(COUNT(_xlfn._xlws.FILTER($F$3:$F$15,$F$3:$F$15=AC$51))&gt;=2,
    _xlfn.MAXIFS($G$3:$G$15,$F$3:$F$15,AC$51)&gt;=$N84, _xlfn.MINIFS($G$3:$G$15,$F$3:$F$15,AC$51)&lt;=$N84),1,
AND(COUNT(_xlfn._xlws.FILTER($G$3:$G$15,$G$3:$G$15=$N84))&gt;=2,
    _xlfn.MAXIFS($F$3:$F$15,$G$3:$G$15,$N84)&gt;=AC$51, _xlfn.MINIFS($F$3:$F$15,$G$3:$G$15,$N84)&lt;=AC$51),2,
OR(COUNT(_xlfn._xlws.FILTER($F$16:$F$23,($F$16:$F$23=AC$51)*($G$16:$G$23=$N84)))=1,
        ISODD(COUNT(_xlfn._xlws.SORT(_xlfn._xlws.FILTER($G$16:$G$23,($F$16:$F$23=AC$51)*($G$16:$G$23&lt;=$N84)))))),3,
OR(COUNT(_xlfn._xlws.FILTER($F$16:$F$23,($F$16:$F$23=AC$51)*($G$16:$G$23=$N84)))=1,
        ISODD(COUNT(_xlfn._xlws.SORT(_xlfn._xlws.FILTER($F$16:$F$23,($G$16:$G$23=$N84)*($F$16:$F$23&lt;=AC$51)))))),4),
_xlpm.Fundo,$L$8,
_xlpm.Ax,_xlfn.XLOOKUP(TRUE,($O36:AB36&lt;&gt;""),$O$3:AB$3,_xlpm.Fundo,,-1),
_xlpm.Bx,_xlfn.XLOOKUP(TRUE,(AD36:$AZ36&lt;&gt;""),AD$3:$AZ$3,_xlpm.Fundo,,1),
_xlpm.Cx,_xlfn.XLOOKUP(TRUE,($O36:AB36&lt;&gt;""),$O36:AB36,_xlpm.Fundo,,-1),
_xlpm.Dx,_xlfn.XLOOKUP(TRUE,(AD36:$AZ36&lt;&gt;""),AD36:$AZ36,_xlpm.Fundo,,1),
_xlpm.Xx,AC$3, _xlpm.Yx,PRODUCT(SUM(_xlpm.Dx,-_xlpm.Cx),1/SUM(_xlpm.Bx,-_xlpm.Ax))*SUM(_xlpm.Xx,-_xlpm.Ax)+_xlpm.Cx,
_xlpm.Ay,_xlfn.XLOOKUP(TRUE,(AC$4:AC35&lt;&gt;""),$N$4:$N35,_xlpm.Fundo,,-1),
_xlpm.By,_xlfn.XLOOKUP(TRUE,(AC37:AC$47&lt;&gt;""),$N37:$N$47,_xlpm.Fundo,,1),
_xlpm.Cy,_xlfn.XLOOKUP(TRUE,(AC$4:AC35&lt;&gt;""),AC$4:AC35,_xlpm.Fundo,,-1),
_xlpm.Dy,_xlfn.XLOOKUP(TRUE,(AC37:AC$47&lt;&gt;""),AC37:AC$47,_xlpm.Fundo,,1),
_xlpm.Xy,$N36, _xlpm.Yy,PRODUCT(SUM(_xlpm.Dy,-_xlpm.Cy),1/SUM(_xlpm.By,-_xlpm.Ay))*SUM(_xlpm.Xy,-_xlpm.Ay)+_xlpm.Cy,
_xlfn.IFS(IFERROR(ISODD(_xlpm.Borda),FALSE),_xlpm.Yy,
       IFERROR(ISEVEN(_xlpm.Borda),     FALSE),_xlpm.Yx,
      TRUE,"")))</f>
        <v/>
      </c>
      <c r="AD84" s="120" t="str" cm="1">
        <f t="array" ref="AD84">IF(AD36&lt;&gt;"",AD36,
_xlfn.LET(_xlpm.Borda,
_xlfn.IFS(
AND(COUNT(_xlfn._xlws.FILTER($F$3:$F$15,$F$3:$F$15=AD$51))&gt;=2,
    _xlfn.MAXIFS($G$3:$G$15,$F$3:$F$15,AD$51)&gt;=$N84, _xlfn.MINIFS($G$3:$G$15,$F$3:$F$15,AD$51)&lt;=$N84),1,
AND(COUNT(_xlfn._xlws.FILTER($G$3:$G$15,$G$3:$G$15=$N84))&gt;=2,
    _xlfn.MAXIFS($F$3:$F$15,$G$3:$G$15,$N84)&gt;=AD$51, _xlfn.MINIFS($F$3:$F$15,$G$3:$G$15,$N84)&lt;=AD$51),2,
OR(COUNT(_xlfn._xlws.FILTER($F$16:$F$23,($F$16:$F$23=AD$51)*($G$16:$G$23=$N84)))=1,
        ISODD(COUNT(_xlfn._xlws.SORT(_xlfn._xlws.FILTER($G$16:$G$23,($F$16:$F$23=AD$51)*($G$16:$G$23&lt;=$N84)))))),3,
OR(COUNT(_xlfn._xlws.FILTER($F$16:$F$23,($F$16:$F$23=AD$51)*($G$16:$G$23=$N84)))=1,
        ISODD(COUNT(_xlfn._xlws.SORT(_xlfn._xlws.FILTER($F$16:$F$23,($G$16:$G$23=$N84)*($F$16:$F$23&lt;=AD$51)))))),4),
_xlpm.Fundo,$L$8,
_xlpm.Ax,_xlfn.XLOOKUP(TRUE,($O36:AC36&lt;&gt;""),$O$3:AC$3,_xlpm.Fundo,,-1),
_xlpm.Bx,_xlfn.XLOOKUP(TRUE,(AE36:$AZ36&lt;&gt;""),AE$3:$AZ$3,_xlpm.Fundo,,1),
_xlpm.Cx,_xlfn.XLOOKUP(TRUE,($O36:AC36&lt;&gt;""),$O36:AC36,_xlpm.Fundo,,-1),
_xlpm.Dx,_xlfn.XLOOKUP(TRUE,(AE36:$AZ36&lt;&gt;""),AE36:$AZ36,_xlpm.Fundo,,1),
_xlpm.Xx,AD$3, _xlpm.Yx,PRODUCT(SUM(_xlpm.Dx,-_xlpm.Cx),1/SUM(_xlpm.Bx,-_xlpm.Ax))*SUM(_xlpm.Xx,-_xlpm.Ax)+_xlpm.Cx,
_xlpm.Ay,_xlfn.XLOOKUP(TRUE,(AD$4:AD35&lt;&gt;""),$N$4:$N35,_xlpm.Fundo,,-1),
_xlpm.By,_xlfn.XLOOKUP(TRUE,(AD37:AD$47&lt;&gt;""),$N37:$N$47,_xlpm.Fundo,,1),
_xlpm.Cy,_xlfn.XLOOKUP(TRUE,(AD$4:AD35&lt;&gt;""),AD$4:AD35,_xlpm.Fundo,,-1),
_xlpm.Dy,_xlfn.XLOOKUP(TRUE,(AD37:AD$47&lt;&gt;""),AD37:AD$47,_xlpm.Fundo,,1),
_xlpm.Xy,$N36, _xlpm.Yy,PRODUCT(SUM(_xlpm.Dy,-_xlpm.Cy),1/SUM(_xlpm.By,-_xlpm.Ay))*SUM(_xlpm.Xy,-_xlpm.Ay)+_xlpm.Cy,
_xlfn.IFS(IFERROR(ISODD(_xlpm.Borda),FALSE),_xlpm.Yy,
       IFERROR(ISEVEN(_xlpm.Borda),     FALSE),_xlpm.Yx,
      TRUE,"")))</f>
        <v/>
      </c>
      <c r="AE84" s="120" cm="1">
        <f t="array" ref="AE84">IF(AE36&lt;&gt;"",AE36,
_xlfn.LET(_xlpm.Borda,
_xlfn.IFS(
AND(COUNT(_xlfn._xlws.FILTER($F$3:$F$15,$F$3:$F$15=AE$51))&gt;=2,
    _xlfn.MAXIFS($G$3:$G$15,$F$3:$F$15,AE$51)&gt;=$N84, _xlfn.MINIFS($G$3:$G$15,$F$3:$F$15,AE$51)&lt;=$N84),1,
AND(COUNT(_xlfn._xlws.FILTER($G$3:$G$15,$G$3:$G$15=$N84))&gt;=2,
    _xlfn.MAXIFS($F$3:$F$15,$G$3:$G$15,$N84)&gt;=AE$51, _xlfn.MINIFS($F$3:$F$15,$G$3:$G$15,$N84)&lt;=AE$51),2,
OR(COUNT(_xlfn._xlws.FILTER($F$16:$F$23,($F$16:$F$23=AE$51)*($G$16:$G$23=$N84)))=1,
        ISODD(COUNT(_xlfn._xlws.SORT(_xlfn._xlws.FILTER($G$16:$G$23,($F$16:$F$23=AE$51)*($G$16:$G$23&lt;=$N84)))))),3,
OR(COUNT(_xlfn._xlws.FILTER($F$16:$F$23,($F$16:$F$23=AE$51)*($G$16:$G$23=$N84)))=1,
        ISODD(COUNT(_xlfn._xlws.SORT(_xlfn._xlws.FILTER($F$16:$F$23,($G$16:$G$23=$N84)*($F$16:$F$23&lt;=AE$51)))))),4),
_xlpm.Fundo,$L$8,
_xlpm.Ax,_xlfn.XLOOKUP(TRUE,($O36:AD36&lt;&gt;""),$O$3:AD$3,_xlpm.Fundo,,-1),
_xlpm.Bx,_xlfn.XLOOKUP(TRUE,(AF36:$AZ36&lt;&gt;""),AF$3:$AZ$3,_xlpm.Fundo,,1),
_xlpm.Cx,_xlfn.XLOOKUP(TRUE,($O36:AD36&lt;&gt;""),$O36:AD36,_xlpm.Fundo,,-1),
_xlpm.Dx,_xlfn.XLOOKUP(TRUE,(AF36:$AZ36&lt;&gt;""),AF36:$AZ36,_xlpm.Fundo,,1),
_xlpm.Xx,AE$3, _xlpm.Yx,PRODUCT(SUM(_xlpm.Dx,-_xlpm.Cx),1/SUM(_xlpm.Bx,-_xlpm.Ax))*SUM(_xlpm.Xx,-_xlpm.Ax)+_xlpm.Cx,
_xlpm.Ay,_xlfn.XLOOKUP(TRUE,(AE$4:AE35&lt;&gt;""),$N$4:$N35,_xlpm.Fundo,,-1),
_xlpm.By,_xlfn.XLOOKUP(TRUE,(AE37:AE$47&lt;&gt;""),$N37:$N$47,_xlpm.Fundo,,1),
_xlpm.Cy,_xlfn.XLOOKUP(TRUE,(AE$4:AE35&lt;&gt;""),AE$4:AE35,_xlpm.Fundo,,-1),
_xlpm.Dy,_xlfn.XLOOKUP(TRUE,(AE37:AE$47&lt;&gt;""),AE37:AE$47,_xlpm.Fundo,,1),
_xlpm.Xy,$N36, _xlpm.Yy,PRODUCT(SUM(_xlpm.Dy,-_xlpm.Cy),1/SUM(_xlpm.By,-_xlpm.Ay))*SUM(_xlpm.Xy,-_xlpm.Ay)+_xlpm.Cy,
_xlfn.IFS(IFERROR(ISODD(_xlpm.Borda),FALSE),_xlpm.Yy,
       IFERROR(ISEVEN(_xlpm.Borda),     FALSE),_xlpm.Yx,
      TRUE,"")))</f>
        <v>0.4</v>
      </c>
      <c r="AF84" s="120" t="str" cm="1">
        <f t="array" ref="AF84">IF(AF36&lt;&gt;"",AF36,
_xlfn.LET(_xlpm.Borda,
_xlfn.IFS(
AND(COUNT(_xlfn._xlws.FILTER($F$3:$F$15,$F$3:$F$15=AF$51))&gt;=2,
    _xlfn.MAXIFS($G$3:$G$15,$F$3:$F$15,AF$51)&gt;=$N84, _xlfn.MINIFS($G$3:$G$15,$F$3:$F$15,AF$51)&lt;=$N84),1,
AND(COUNT(_xlfn._xlws.FILTER($G$3:$G$15,$G$3:$G$15=$N84))&gt;=2,
    _xlfn.MAXIFS($F$3:$F$15,$G$3:$G$15,$N84)&gt;=AF$51, _xlfn.MINIFS($F$3:$F$15,$G$3:$G$15,$N84)&lt;=AF$51),2,
OR(COUNT(_xlfn._xlws.FILTER($F$16:$F$23,($F$16:$F$23=AF$51)*($G$16:$G$23=$N84)))=1,
        ISODD(COUNT(_xlfn._xlws.SORT(_xlfn._xlws.FILTER($G$16:$G$23,($F$16:$F$23=AF$51)*($G$16:$G$23&lt;=$N84)))))),3,
OR(COUNT(_xlfn._xlws.FILTER($F$16:$F$23,($F$16:$F$23=AF$51)*($G$16:$G$23=$N84)))=1,
        ISODD(COUNT(_xlfn._xlws.SORT(_xlfn._xlws.FILTER($F$16:$F$23,($G$16:$G$23=$N84)*($F$16:$F$23&lt;=AF$51)))))),4),
_xlpm.Fundo,$L$8,
_xlpm.Ax,_xlfn.XLOOKUP(TRUE,($O36:AE36&lt;&gt;""),$O$3:AE$3,_xlpm.Fundo,,-1),
_xlpm.Bx,_xlfn.XLOOKUP(TRUE,(AG36:$AZ36&lt;&gt;""),AG$3:$AZ$3,_xlpm.Fundo,,1),
_xlpm.Cx,_xlfn.XLOOKUP(TRUE,($O36:AE36&lt;&gt;""),$O36:AE36,_xlpm.Fundo,,-1),
_xlpm.Dx,_xlfn.XLOOKUP(TRUE,(AG36:$AZ36&lt;&gt;""),AG36:$AZ36,_xlpm.Fundo,,1),
_xlpm.Xx,AF$3, _xlpm.Yx,PRODUCT(SUM(_xlpm.Dx,-_xlpm.Cx),1/SUM(_xlpm.Bx,-_xlpm.Ax))*SUM(_xlpm.Xx,-_xlpm.Ax)+_xlpm.Cx,
_xlpm.Ay,_xlfn.XLOOKUP(TRUE,(AF$4:AF35&lt;&gt;""),$N$4:$N35,_xlpm.Fundo,,-1),
_xlpm.By,_xlfn.XLOOKUP(TRUE,(AF37:AF$47&lt;&gt;""),$N37:$N$47,_xlpm.Fundo,,1),
_xlpm.Cy,_xlfn.XLOOKUP(TRUE,(AF$4:AF35&lt;&gt;""),AF$4:AF35,_xlpm.Fundo,,-1),
_xlpm.Dy,_xlfn.XLOOKUP(TRUE,(AF37:AF$47&lt;&gt;""),AF37:AF$47,_xlpm.Fundo,,1),
_xlpm.Xy,$N36, _xlpm.Yy,PRODUCT(SUM(_xlpm.Dy,-_xlpm.Cy),1/SUM(_xlpm.By,-_xlpm.Ay))*SUM(_xlpm.Xy,-_xlpm.Ay)+_xlpm.Cy,
_xlfn.IFS(IFERROR(ISODD(_xlpm.Borda),FALSE),_xlpm.Yy,
       IFERROR(ISEVEN(_xlpm.Borda),     FALSE),_xlpm.Yx,
      TRUE,"")))</f>
        <v/>
      </c>
      <c r="AG84" s="120" cm="1">
        <f t="array" ref="AG84">IF(AG36&lt;&gt;"",AG36,
_xlfn.LET(_xlpm.Borda,
_xlfn.IFS(
AND(COUNT(_xlfn._xlws.FILTER($F$3:$F$15,$F$3:$F$15=AG$51))&gt;=2,
    _xlfn.MAXIFS($G$3:$G$15,$F$3:$F$15,AG$51)&gt;=$N84, _xlfn.MINIFS($G$3:$G$15,$F$3:$F$15,AG$51)&lt;=$N84),1,
AND(COUNT(_xlfn._xlws.FILTER($G$3:$G$15,$G$3:$G$15=$N84))&gt;=2,
    _xlfn.MAXIFS($F$3:$F$15,$G$3:$G$15,$N84)&gt;=AG$51, _xlfn.MINIFS($F$3:$F$15,$G$3:$G$15,$N84)&lt;=AG$51),2,
OR(COUNT(_xlfn._xlws.FILTER($F$16:$F$23,($F$16:$F$23=AG$51)*($G$16:$G$23=$N84)))=1,
        ISODD(COUNT(_xlfn._xlws.SORT(_xlfn._xlws.FILTER($G$16:$G$23,($F$16:$F$23=AG$51)*($G$16:$G$23&lt;=$N84)))))),3,
OR(COUNT(_xlfn._xlws.FILTER($F$16:$F$23,($F$16:$F$23=AG$51)*($G$16:$G$23=$N84)))=1,
        ISODD(COUNT(_xlfn._xlws.SORT(_xlfn._xlws.FILTER($F$16:$F$23,($G$16:$G$23=$N84)*($F$16:$F$23&lt;=AG$51)))))),4),
_xlpm.Fundo,$L$8,
_xlpm.Ax,_xlfn.XLOOKUP(TRUE,($O36:AF36&lt;&gt;""),$O$3:AF$3,_xlpm.Fundo,,-1),
_xlpm.Bx,_xlfn.XLOOKUP(TRUE,(AH36:$AZ36&lt;&gt;""),AH$3:$AZ$3,_xlpm.Fundo,,1),
_xlpm.Cx,_xlfn.XLOOKUP(TRUE,($O36:AF36&lt;&gt;""),$O36:AF36,_xlpm.Fundo,,-1),
_xlpm.Dx,_xlfn.XLOOKUP(TRUE,(AH36:$AZ36&lt;&gt;""),AH36:$AZ36,_xlpm.Fundo,,1),
_xlpm.Xx,AG$3, _xlpm.Yx,PRODUCT(SUM(_xlpm.Dx,-_xlpm.Cx),1/SUM(_xlpm.Bx,-_xlpm.Ax))*SUM(_xlpm.Xx,-_xlpm.Ax)+_xlpm.Cx,
_xlpm.Ay,_xlfn.XLOOKUP(TRUE,(AG$4:AG35&lt;&gt;""),$N$4:$N35,_xlpm.Fundo,,-1),
_xlpm.By,_xlfn.XLOOKUP(TRUE,(AG37:AG$47&lt;&gt;""),$N37:$N$47,_xlpm.Fundo,,1),
_xlpm.Cy,_xlfn.XLOOKUP(TRUE,(AG$4:AG35&lt;&gt;""),AG$4:AG35,_xlpm.Fundo,,-1),
_xlpm.Dy,_xlfn.XLOOKUP(TRUE,(AG37:AG$47&lt;&gt;""),AG37:AG$47,_xlpm.Fundo,,1),
_xlpm.Xy,$N36, _xlpm.Yy,PRODUCT(SUM(_xlpm.Dy,-_xlpm.Cy),1/SUM(_xlpm.By,-_xlpm.Ay))*SUM(_xlpm.Xy,-_xlpm.Ay)+_xlpm.Cy,
_xlfn.IFS(IFERROR(ISODD(_xlpm.Borda),FALSE),_xlpm.Yy,
       IFERROR(ISEVEN(_xlpm.Borda),     FALSE),_xlpm.Yx,
      TRUE,"")))</f>
        <v>0.4</v>
      </c>
      <c r="AH84" s="120" t="str" cm="1">
        <f t="array" ref="AH84">IF(AH36&lt;&gt;"",AH36,
_xlfn.LET(_xlpm.Borda,
_xlfn.IFS(
AND(COUNT(_xlfn._xlws.FILTER($F$3:$F$15,$F$3:$F$15=AH$51))&gt;=2,
    _xlfn.MAXIFS($G$3:$G$15,$F$3:$F$15,AH$51)&gt;=$N84, _xlfn.MINIFS($G$3:$G$15,$F$3:$F$15,AH$51)&lt;=$N84),1,
AND(COUNT(_xlfn._xlws.FILTER($G$3:$G$15,$G$3:$G$15=$N84))&gt;=2,
    _xlfn.MAXIFS($F$3:$F$15,$G$3:$G$15,$N84)&gt;=AH$51, _xlfn.MINIFS($F$3:$F$15,$G$3:$G$15,$N84)&lt;=AH$51),2,
OR(COUNT(_xlfn._xlws.FILTER($F$16:$F$23,($F$16:$F$23=AH$51)*($G$16:$G$23=$N84)))=1,
        ISODD(COUNT(_xlfn._xlws.SORT(_xlfn._xlws.FILTER($G$16:$G$23,($F$16:$F$23=AH$51)*($G$16:$G$23&lt;=$N84)))))),3,
OR(COUNT(_xlfn._xlws.FILTER($F$16:$F$23,($F$16:$F$23=AH$51)*($G$16:$G$23=$N84)))=1,
        ISODD(COUNT(_xlfn._xlws.SORT(_xlfn._xlws.FILTER($F$16:$F$23,($G$16:$G$23=$N84)*($F$16:$F$23&lt;=AH$51)))))),4),
_xlpm.Fundo,$L$8,
_xlpm.Ax,_xlfn.XLOOKUP(TRUE,($O36:AG36&lt;&gt;""),$O$3:AG$3,_xlpm.Fundo,,-1),
_xlpm.Bx,_xlfn.XLOOKUP(TRUE,(AI36:$AZ36&lt;&gt;""),AI$3:$AZ$3,_xlpm.Fundo,,1),
_xlpm.Cx,_xlfn.XLOOKUP(TRUE,($O36:AG36&lt;&gt;""),$O36:AG36,_xlpm.Fundo,,-1),
_xlpm.Dx,_xlfn.XLOOKUP(TRUE,(AI36:$AZ36&lt;&gt;""),AI36:$AZ36,_xlpm.Fundo,,1),
_xlpm.Xx,AH$3, _xlpm.Yx,PRODUCT(SUM(_xlpm.Dx,-_xlpm.Cx),1/SUM(_xlpm.Bx,-_xlpm.Ax))*SUM(_xlpm.Xx,-_xlpm.Ax)+_xlpm.Cx,
_xlpm.Ay,_xlfn.XLOOKUP(TRUE,(AH$4:AH35&lt;&gt;""),$N$4:$N35,_xlpm.Fundo,,-1),
_xlpm.By,_xlfn.XLOOKUP(TRUE,(AH37:AH$47&lt;&gt;""),$N37:$N$47,_xlpm.Fundo,,1),
_xlpm.Cy,_xlfn.XLOOKUP(TRUE,(AH$4:AH35&lt;&gt;""),AH$4:AH35,_xlpm.Fundo,,-1),
_xlpm.Dy,_xlfn.XLOOKUP(TRUE,(AH37:AH$47&lt;&gt;""),AH37:AH$47,_xlpm.Fundo,,1),
_xlpm.Xy,$N36, _xlpm.Yy,PRODUCT(SUM(_xlpm.Dy,-_xlpm.Cy),1/SUM(_xlpm.By,-_xlpm.Ay))*SUM(_xlpm.Xy,-_xlpm.Ay)+_xlpm.Cy,
_xlfn.IFS(IFERROR(ISODD(_xlpm.Borda),FALSE),_xlpm.Yy,
       IFERROR(ISEVEN(_xlpm.Borda),     FALSE),_xlpm.Yx,
      TRUE,"")))</f>
        <v/>
      </c>
      <c r="AI84" s="120" cm="1">
        <f t="array" ref="AI84">IF(AI36&lt;&gt;"",AI36,
_xlfn.LET(_xlpm.Borda,
_xlfn.IFS(
AND(COUNT(_xlfn._xlws.FILTER($F$3:$F$15,$F$3:$F$15=AI$51))&gt;=2,
    _xlfn.MAXIFS($G$3:$G$15,$F$3:$F$15,AI$51)&gt;=$N84, _xlfn.MINIFS($G$3:$G$15,$F$3:$F$15,AI$51)&lt;=$N84),1,
AND(COUNT(_xlfn._xlws.FILTER($G$3:$G$15,$G$3:$G$15=$N84))&gt;=2,
    _xlfn.MAXIFS($F$3:$F$15,$G$3:$G$15,$N84)&gt;=AI$51, _xlfn.MINIFS($F$3:$F$15,$G$3:$G$15,$N84)&lt;=AI$51),2,
OR(COUNT(_xlfn._xlws.FILTER($F$16:$F$23,($F$16:$F$23=AI$51)*($G$16:$G$23=$N84)))=1,
        ISODD(COUNT(_xlfn._xlws.SORT(_xlfn._xlws.FILTER($G$16:$G$23,($F$16:$F$23=AI$51)*($G$16:$G$23&lt;=$N84)))))),3,
OR(COUNT(_xlfn._xlws.FILTER($F$16:$F$23,($F$16:$F$23=AI$51)*($G$16:$G$23=$N84)))=1,
        ISODD(COUNT(_xlfn._xlws.SORT(_xlfn._xlws.FILTER($F$16:$F$23,($G$16:$G$23=$N84)*($F$16:$F$23&lt;=AI$51)))))),4),
_xlpm.Fundo,$L$8,
_xlpm.Ax,_xlfn.XLOOKUP(TRUE,($O36:AH36&lt;&gt;""),$O$3:AH$3,_xlpm.Fundo,,-1),
_xlpm.Bx,_xlfn.XLOOKUP(TRUE,(AJ36:$AZ36&lt;&gt;""),AJ$3:$AZ$3,_xlpm.Fundo,,1),
_xlpm.Cx,_xlfn.XLOOKUP(TRUE,($O36:AH36&lt;&gt;""),$O36:AH36,_xlpm.Fundo,,-1),
_xlpm.Dx,_xlfn.XLOOKUP(TRUE,(AJ36:$AZ36&lt;&gt;""),AJ36:$AZ36,_xlpm.Fundo,,1),
_xlpm.Xx,AI$3, _xlpm.Yx,PRODUCT(SUM(_xlpm.Dx,-_xlpm.Cx),1/SUM(_xlpm.Bx,-_xlpm.Ax))*SUM(_xlpm.Xx,-_xlpm.Ax)+_xlpm.Cx,
_xlpm.Ay,_xlfn.XLOOKUP(TRUE,(AI$4:AI35&lt;&gt;""),$N$4:$N35,_xlpm.Fundo,,-1),
_xlpm.By,_xlfn.XLOOKUP(TRUE,(AI37:AI$47&lt;&gt;""),$N37:$N$47,_xlpm.Fundo,,1),
_xlpm.Cy,_xlfn.XLOOKUP(TRUE,(AI$4:AI35&lt;&gt;""),AI$4:AI35,_xlpm.Fundo,,-1),
_xlpm.Dy,_xlfn.XLOOKUP(TRUE,(AI37:AI$47&lt;&gt;""),AI37:AI$47,_xlpm.Fundo,,1),
_xlpm.Xy,$N36, _xlpm.Yy,PRODUCT(SUM(_xlpm.Dy,-_xlpm.Cy),1/SUM(_xlpm.By,-_xlpm.Ay))*SUM(_xlpm.Xy,-_xlpm.Ay)+_xlpm.Cy,
_xlfn.IFS(IFERROR(ISODD(_xlpm.Borda),FALSE),_xlpm.Yy,
       IFERROR(ISEVEN(_xlpm.Borda),     FALSE),_xlpm.Yx,
      TRUE,"")))</f>
        <v>0.4</v>
      </c>
      <c r="AJ84" s="120" t="str" cm="1">
        <f t="array" ref="AJ84">IF(AJ36&lt;&gt;"",AJ36,
_xlfn.LET(_xlpm.Borda,
_xlfn.IFS(
AND(COUNT(_xlfn._xlws.FILTER($F$3:$F$15,$F$3:$F$15=AJ$51))&gt;=2,
    _xlfn.MAXIFS($G$3:$G$15,$F$3:$F$15,AJ$51)&gt;=$N84, _xlfn.MINIFS($G$3:$G$15,$F$3:$F$15,AJ$51)&lt;=$N84),1,
AND(COUNT(_xlfn._xlws.FILTER($G$3:$G$15,$G$3:$G$15=$N84))&gt;=2,
    _xlfn.MAXIFS($F$3:$F$15,$G$3:$G$15,$N84)&gt;=AJ$51, _xlfn.MINIFS($F$3:$F$15,$G$3:$G$15,$N84)&lt;=AJ$51),2,
OR(COUNT(_xlfn._xlws.FILTER($F$16:$F$23,($F$16:$F$23=AJ$51)*($G$16:$G$23=$N84)))=1,
        ISODD(COUNT(_xlfn._xlws.SORT(_xlfn._xlws.FILTER($G$16:$G$23,($F$16:$F$23=AJ$51)*($G$16:$G$23&lt;=$N84)))))),3,
OR(COUNT(_xlfn._xlws.FILTER($F$16:$F$23,($F$16:$F$23=AJ$51)*($G$16:$G$23=$N84)))=1,
        ISODD(COUNT(_xlfn._xlws.SORT(_xlfn._xlws.FILTER($F$16:$F$23,($G$16:$G$23=$N84)*($F$16:$F$23&lt;=AJ$51)))))),4),
_xlpm.Fundo,$L$8,
_xlpm.Ax,_xlfn.XLOOKUP(TRUE,($O36:AI36&lt;&gt;""),$O$3:AI$3,_xlpm.Fundo,,-1),
_xlpm.Bx,_xlfn.XLOOKUP(TRUE,(AK36:$AZ36&lt;&gt;""),AK$3:$AZ$3,_xlpm.Fundo,,1),
_xlpm.Cx,_xlfn.XLOOKUP(TRUE,($O36:AI36&lt;&gt;""),$O36:AI36,_xlpm.Fundo,,-1),
_xlpm.Dx,_xlfn.XLOOKUP(TRUE,(AK36:$AZ36&lt;&gt;""),AK36:$AZ36,_xlpm.Fundo,,1),
_xlpm.Xx,AJ$3, _xlpm.Yx,PRODUCT(SUM(_xlpm.Dx,-_xlpm.Cx),1/SUM(_xlpm.Bx,-_xlpm.Ax))*SUM(_xlpm.Xx,-_xlpm.Ax)+_xlpm.Cx,
_xlpm.Ay,_xlfn.XLOOKUP(TRUE,(AJ$4:AJ35&lt;&gt;""),$N$4:$N35,_xlpm.Fundo,,-1),
_xlpm.By,_xlfn.XLOOKUP(TRUE,(AJ37:AJ$47&lt;&gt;""),$N37:$N$47,_xlpm.Fundo,,1),
_xlpm.Cy,_xlfn.XLOOKUP(TRUE,(AJ$4:AJ35&lt;&gt;""),AJ$4:AJ35,_xlpm.Fundo,,-1),
_xlpm.Dy,_xlfn.XLOOKUP(TRUE,(AJ37:AJ$47&lt;&gt;""),AJ37:AJ$47,_xlpm.Fundo,,1),
_xlpm.Xy,$N36, _xlpm.Yy,PRODUCT(SUM(_xlpm.Dy,-_xlpm.Cy),1/SUM(_xlpm.By,-_xlpm.Ay))*SUM(_xlpm.Xy,-_xlpm.Ay)+_xlpm.Cy,
_xlfn.IFS(IFERROR(ISODD(_xlpm.Borda),FALSE),_xlpm.Yy,
       IFERROR(ISEVEN(_xlpm.Borda),     FALSE),_xlpm.Yx,
      TRUE,"")))</f>
        <v/>
      </c>
      <c r="AK84" s="120" t="str" cm="1">
        <f t="array" ref="AK84">IF(AK36&lt;&gt;"",AK36,
_xlfn.LET(_xlpm.Borda,
_xlfn.IFS(
AND(COUNT(_xlfn._xlws.FILTER($F$3:$F$15,$F$3:$F$15=AK$51))&gt;=2,
    _xlfn.MAXIFS($G$3:$G$15,$F$3:$F$15,AK$51)&gt;=$N84, _xlfn.MINIFS($G$3:$G$15,$F$3:$F$15,AK$51)&lt;=$N84),1,
AND(COUNT(_xlfn._xlws.FILTER($G$3:$G$15,$G$3:$G$15=$N84))&gt;=2,
    _xlfn.MAXIFS($F$3:$F$15,$G$3:$G$15,$N84)&gt;=AK$51, _xlfn.MINIFS($F$3:$F$15,$G$3:$G$15,$N84)&lt;=AK$51),2,
OR(COUNT(_xlfn._xlws.FILTER($F$16:$F$23,($F$16:$F$23=AK$51)*($G$16:$G$23=$N84)))=1,
        ISODD(COUNT(_xlfn._xlws.SORT(_xlfn._xlws.FILTER($G$16:$G$23,($F$16:$F$23=AK$51)*($G$16:$G$23&lt;=$N84)))))),3,
OR(COUNT(_xlfn._xlws.FILTER($F$16:$F$23,($F$16:$F$23=AK$51)*($G$16:$G$23=$N84)))=1,
        ISODD(COUNT(_xlfn._xlws.SORT(_xlfn._xlws.FILTER($F$16:$F$23,($G$16:$G$23=$N84)*($F$16:$F$23&lt;=AK$51)))))),4),
_xlpm.Fundo,$L$8,
_xlpm.Ax,_xlfn.XLOOKUP(TRUE,($O36:AJ36&lt;&gt;""),$O$3:AJ$3,_xlpm.Fundo,,-1),
_xlpm.Bx,_xlfn.XLOOKUP(TRUE,(AL36:$AZ36&lt;&gt;""),AL$3:$AZ$3,_xlpm.Fundo,,1),
_xlpm.Cx,_xlfn.XLOOKUP(TRUE,($O36:AJ36&lt;&gt;""),$O36:AJ36,_xlpm.Fundo,,-1),
_xlpm.Dx,_xlfn.XLOOKUP(TRUE,(AL36:$AZ36&lt;&gt;""),AL36:$AZ36,_xlpm.Fundo,,1),
_xlpm.Xx,AK$3, _xlpm.Yx,PRODUCT(SUM(_xlpm.Dx,-_xlpm.Cx),1/SUM(_xlpm.Bx,-_xlpm.Ax))*SUM(_xlpm.Xx,-_xlpm.Ax)+_xlpm.Cx,
_xlpm.Ay,_xlfn.XLOOKUP(TRUE,(AK$4:AK35&lt;&gt;""),$N$4:$N35,_xlpm.Fundo,,-1),
_xlpm.By,_xlfn.XLOOKUP(TRUE,(AK37:AK$47&lt;&gt;""),$N37:$N$47,_xlpm.Fundo,,1),
_xlpm.Cy,_xlfn.XLOOKUP(TRUE,(AK$4:AK35&lt;&gt;""),AK$4:AK35,_xlpm.Fundo,,-1),
_xlpm.Dy,_xlfn.XLOOKUP(TRUE,(AK37:AK$47&lt;&gt;""),AK37:AK$47,_xlpm.Fundo,,1),
_xlpm.Xy,$N36, _xlpm.Yy,PRODUCT(SUM(_xlpm.Dy,-_xlpm.Cy),1/SUM(_xlpm.By,-_xlpm.Ay))*SUM(_xlpm.Xy,-_xlpm.Ay)+_xlpm.Cy,
_xlfn.IFS(IFERROR(ISODD(_xlpm.Borda),FALSE),_xlpm.Yy,
       IFERROR(ISEVEN(_xlpm.Borda),     FALSE),_xlpm.Yx,
      TRUE,"")))</f>
        <v/>
      </c>
      <c r="AL84" s="120" t="str" cm="1">
        <f t="array" ref="AL84">IF(AL36&lt;&gt;"",AL36,
_xlfn.LET(_xlpm.Borda,
_xlfn.IFS(
AND(COUNT(_xlfn._xlws.FILTER($F$3:$F$15,$F$3:$F$15=AL$51))&gt;=2,
    _xlfn.MAXIFS($G$3:$G$15,$F$3:$F$15,AL$51)&gt;=$N84, _xlfn.MINIFS($G$3:$G$15,$F$3:$F$15,AL$51)&lt;=$N84),1,
AND(COUNT(_xlfn._xlws.FILTER($G$3:$G$15,$G$3:$G$15=$N84))&gt;=2,
    _xlfn.MAXIFS($F$3:$F$15,$G$3:$G$15,$N84)&gt;=AL$51, _xlfn.MINIFS($F$3:$F$15,$G$3:$G$15,$N84)&lt;=AL$51),2,
OR(COUNT(_xlfn._xlws.FILTER($F$16:$F$23,($F$16:$F$23=AL$51)*($G$16:$G$23=$N84)))=1,
        ISODD(COUNT(_xlfn._xlws.SORT(_xlfn._xlws.FILTER($G$16:$G$23,($F$16:$F$23=AL$51)*($G$16:$G$23&lt;=$N84)))))),3,
OR(COUNT(_xlfn._xlws.FILTER($F$16:$F$23,($F$16:$F$23=AL$51)*($G$16:$G$23=$N84)))=1,
        ISODD(COUNT(_xlfn._xlws.SORT(_xlfn._xlws.FILTER($F$16:$F$23,($G$16:$G$23=$N84)*($F$16:$F$23&lt;=AL$51)))))),4),
_xlpm.Fundo,$L$8,
_xlpm.Ax,_xlfn.XLOOKUP(TRUE,($O36:AK36&lt;&gt;""),$O$3:AK$3,_xlpm.Fundo,,-1),
_xlpm.Bx,_xlfn.XLOOKUP(TRUE,(AM36:$AZ36&lt;&gt;""),AM$3:$AZ$3,_xlpm.Fundo,,1),
_xlpm.Cx,_xlfn.XLOOKUP(TRUE,($O36:AK36&lt;&gt;""),$O36:AK36,_xlpm.Fundo,,-1),
_xlpm.Dx,_xlfn.XLOOKUP(TRUE,(AM36:$AZ36&lt;&gt;""),AM36:$AZ36,_xlpm.Fundo,,1),
_xlpm.Xx,AL$3, _xlpm.Yx,PRODUCT(SUM(_xlpm.Dx,-_xlpm.Cx),1/SUM(_xlpm.Bx,-_xlpm.Ax))*SUM(_xlpm.Xx,-_xlpm.Ax)+_xlpm.Cx,
_xlpm.Ay,_xlfn.XLOOKUP(TRUE,(AL$4:AL35&lt;&gt;""),$N$4:$N35,_xlpm.Fundo,,-1),
_xlpm.By,_xlfn.XLOOKUP(TRUE,(AL37:AL$47&lt;&gt;""),$N37:$N$47,_xlpm.Fundo,,1),
_xlpm.Cy,_xlfn.XLOOKUP(TRUE,(AL$4:AL35&lt;&gt;""),AL$4:AL35,_xlpm.Fundo,,-1),
_xlpm.Dy,_xlfn.XLOOKUP(TRUE,(AL37:AL$47&lt;&gt;""),AL37:AL$47,_xlpm.Fundo,,1),
_xlpm.Xy,$N36, _xlpm.Yy,PRODUCT(SUM(_xlpm.Dy,-_xlpm.Cy),1/SUM(_xlpm.By,-_xlpm.Ay))*SUM(_xlpm.Xy,-_xlpm.Ay)+_xlpm.Cy,
_xlfn.IFS(IFERROR(ISODD(_xlpm.Borda),FALSE),_xlpm.Yy,
       IFERROR(ISEVEN(_xlpm.Borda),     FALSE),_xlpm.Yx,
      TRUE,"")))</f>
        <v/>
      </c>
      <c r="AM84" s="120" t="str" cm="1">
        <f t="array" ref="AM84">IF(AM36&lt;&gt;"",AM36,
_xlfn.LET(_xlpm.Borda,
_xlfn.IFS(
AND(COUNT(_xlfn._xlws.FILTER($F$3:$F$15,$F$3:$F$15=AM$51))&gt;=2,
    _xlfn.MAXIFS($G$3:$G$15,$F$3:$F$15,AM$51)&gt;=$N84, _xlfn.MINIFS($G$3:$G$15,$F$3:$F$15,AM$51)&lt;=$N84),1,
AND(COUNT(_xlfn._xlws.FILTER($G$3:$G$15,$G$3:$G$15=$N84))&gt;=2,
    _xlfn.MAXIFS($F$3:$F$15,$G$3:$G$15,$N84)&gt;=AM$51, _xlfn.MINIFS($F$3:$F$15,$G$3:$G$15,$N84)&lt;=AM$51),2,
OR(COUNT(_xlfn._xlws.FILTER($F$16:$F$23,($F$16:$F$23=AM$51)*($G$16:$G$23=$N84)))=1,
        ISODD(COUNT(_xlfn._xlws.SORT(_xlfn._xlws.FILTER($G$16:$G$23,($F$16:$F$23=AM$51)*($G$16:$G$23&lt;=$N84)))))),3,
OR(COUNT(_xlfn._xlws.FILTER($F$16:$F$23,($F$16:$F$23=AM$51)*($G$16:$G$23=$N84)))=1,
        ISODD(COUNT(_xlfn._xlws.SORT(_xlfn._xlws.FILTER($F$16:$F$23,($G$16:$G$23=$N84)*($F$16:$F$23&lt;=AM$51)))))),4),
_xlpm.Fundo,$L$8,
_xlpm.Ax,_xlfn.XLOOKUP(TRUE,($O36:AL36&lt;&gt;""),$O$3:AL$3,_xlpm.Fundo,,-1),
_xlpm.Bx,_xlfn.XLOOKUP(TRUE,(AN36:$AZ36&lt;&gt;""),AN$3:$AZ$3,_xlpm.Fundo,,1),
_xlpm.Cx,_xlfn.XLOOKUP(TRUE,($O36:AL36&lt;&gt;""),$O36:AL36,_xlpm.Fundo,,-1),
_xlpm.Dx,_xlfn.XLOOKUP(TRUE,(AN36:$AZ36&lt;&gt;""),AN36:$AZ36,_xlpm.Fundo,,1),
_xlpm.Xx,AM$3, _xlpm.Yx,PRODUCT(SUM(_xlpm.Dx,-_xlpm.Cx),1/SUM(_xlpm.Bx,-_xlpm.Ax))*SUM(_xlpm.Xx,-_xlpm.Ax)+_xlpm.Cx,
_xlpm.Ay,_xlfn.XLOOKUP(TRUE,(AM$4:AM35&lt;&gt;""),$N$4:$N35,_xlpm.Fundo,,-1),
_xlpm.By,_xlfn.XLOOKUP(TRUE,(AM37:AM$47&lt;&gt;""),$N37:$N$47,_xlpm.Fundo,,1),
_xlpm.Cy,_xlfn.XLOOKUP(TRUE,(AM$4:AM35&lt;&gt;""),AM$4:AM35,_xlpm.Fundo,,-1),
_xlpm.Dy,_xlfn.XLOOKUP(TRUE,(AM37:AM$47&lt;&gt;""),AM37:AM$47,_xlpm.Fundo,,1),
_xlpm.Xy,$N36, _xlpm.Yy,PRODUCT(SUM(_xlpm.Dy,-_xlpm.Cy),1/SUM(_xlpm.By,-_xlpm.Ay))*SUM(_xlpm.Xy,-_xlpm.Ay)+_xlpm.Cy,
_xlfn.IFS(IFERROR(ISODD(_xlpm.Borda),FALSE),_xlpm.Yy,
       IFERROR(ISEVEN(_xlpm.Borda),     FALSE),_xlpm.Yx,
      TRUE,"")))</f>
        <v/>
      </c>
      <c r="AN84" s="120" t="str" cm="1">
        <f t="array" ref="AN84">IF(AN36&lt;&gt;"",AN36,
_xlfn.LET(_xlpm.Borda,
_xlfn.IFS(
AND(COUNT(_xlfn._xlws.FILTER($F$3:$F$15,$F$3:$F$15=AN$51))&gt;=2,
    _xlfn.MAXIFS($G$3:$G$15,$F$3:$F$15,AN$51)&gt;=$N84, _xlfn.MINIFS($G$3:$G$15,$F$3:$F$15,AN$51)&lt;=$N84),1,
AND(COUNT(_xlfn._xlws.FILTER($G$3:$G$15,$G$3:$G$15=$N84))&gt;=2,
    _xlfn.MAXIFS($F$3:$F$15,$G$3:$G$15,$N84)&gt;=AN$51, _xlfn.MINIFS($F$3:$F$15,$G$3:$G$15,$N84)&lt;=AN$51),2,
OR(COUNT(_xlfn._xlws.FILTER($F$16:$F$23,($F$16:$F$23=AN$51)*($G$16:$G$23=$N84)))=1,
        ISODD(COUNT(_xlfn._xlws.SORT(_xlfn._xlws.FILTER($G$16:$G$23,($F$16:$F$23=AN$51)*($G$16:$G$23&lt;=$N84)))))),3,
OR(COUNT(_xlfn._xlws.FILTER($F$16:$F$23,($F$16:$F$23=AN$51)*($G$16:$G$23=$N84)))=1,
        ISODD(COUNT(_xlfn._xlws.SORT(_xlfn._xlws.FILTER($F$16:$F$23,($G$16:$G$23=$N84)*($F$16:$F$23&lt;=AN$51)))))),4),
_xlpm.Fundo,$L$8,
_xlpm.Ax,_xlfn.XLOOKUP(TRUE,($O36:AM36&lt;&gt;""),$O$3:AM$3,_xlpm.Fundo,,-1),
_xlpm.Bx,_xlfn.XLOOKUP(TRUE,(AO36:$AZ36&lt;&gt;""),AO$3:$AZ$3,_xlpm.Fundo,,1),
_xlpm.Cx,_xlfn.XLOOKUP(TRUE,($O36:AM36&lt;&gt;""),$O36:AM36,_xlpm.Fundo,,-1),
_xlpm.Dx,_xlfn.XLOOKUP(TRUE,(AO36:$AZ36&lt;&gt;""),AO36:$AZ36,_xlpm.Fundo,,1),
_xlpm.Xx,AN$3, _xlpm.Yx,PRODUCT(SUM(_xlpm.Dx,-_xlpm.Cx),1/SUM(_xlpm.Bx,-_xlpm.Ax))*SUM(_xlpm.Xx,-_xlpm.Ax)+_xlpm.Cx,
_xlpm.Ay,_xlfn.XLOOKUP(TRUE,(AN$4:AN35&lt;&gt;""),$N$4:$N35,_xlpm.Fundo,,-1),
_xlpm.By,_xlfn.XLOOKUP(TRUE,(AN37:AN$47&lt;&gt;""),$N37:$N$47,_xlpm.Fundo,,1),
_xlpm.Cy,_xlfn.XLOOKUP(TRUE,(AN$4:AN35&lt;&gt;""),AN$4:AN35,_xlpm.Fundo,,-1),
_xlpm.Dy,_xlfn.XLOOKUP(TRUE,(AN37:AN$47&lt;&gt;""),AN37:AN$47,_xlpm.Fundo,,1),
_xlpm.Xy,$N36, _xlpm.Yy,PRODUCT(SUM(_xlpm.Dy,-_xlpm.Cy),1/SUM(_xlpm.By,-_xlpm.Ay))*SUM(_xlpm.Xy,-_xlpm.Ay)+_xlpm.Cy,
_xlfn.IFS(IFERROR(ISODD(_xlpm.Borda),FALSE),_xlpm.Yy,
       IFERROR(ISEVEN(_xlpm.Borda),     FALSE),_xlpm.Yx,
      TRUE,"")))</f>
        <v/>
      </c>
      <c r="AO84" s="120" t="str" cm="1">
        <f t="array" ref="AO84">IF(AO36&lt;&gt;"",AO36,
_xlfn.LET(_xlpm.Borda,
_xlfn.IFS(
AND(COUNT(_xlfn._xlws.FILTER($F$3:$F$15,$F$3:$F$15=AO$51))&gt;=2,
    _xlfn.MAXIFS($G$3:$G$15,$F$3:$F$15,AO$51)&gt;=$N84, _xlfn.MINIFS($G$3:$G$15,$F$3:$F$15,AO$51)&lt;=$N84),1,
AND(COUNT(_xlfn._xlws.FILTER($G$3:$G$15,$G$3:$G$15=$N84))&gt;=2,
    _xlfn.MAXIFS($F$3:$F$15,$G$3:$G$15,$N84)&gt;=AO$51, _xlfn.MINIFS($F$3:$F$15,$G$3:$G$15,$N84)&lt;=AO$51),2,
OR(COUNT(_xlfn._xlws.FILTER($F$16:$F$23,($F$16:$F$23=AO$51)*($G$16:$G$23=$N84)))=1,
        ISODD(COUNT(_xlfn._xlws.SORT(_xlfn._xlws.FILTER($G$16:$G$23,($F$16:$F$23=AO$51)*($G$16:$G$23&lt;=$N84)))))),3,
OR(COUNT(_xlfn._xlws.FILTER($F$16:$F$23,($F$16:$F$23=AO$51)*($G$16:$G$23=$N84)))=1,
        ISODD(COUNT(_xlfn._xlws.SORT(_xlfn._xlws.FILTER($F$16:$F$23,($G$16:$G$23=$N84)*($F$16:$F$23&lt;=AO$51)))))),4),
_xlpm.Fundo,$L$8,
_xlpm.Ax,_xlfn.XLOOKUP(TRUE,($O36:AN36&lt;&gt;""),$O$3:AN$3,_xlpm.Fundo,,-1),
_xlpm.Bx,_xlfn.XLOOKUP(TRUE,(AP36:$AZ36&lt;&gt;""),AP$3:$AZ$3,_xlpm.Fundo,,1),
_xlpm.Cx,_xlfn.XLOOKUP(TRUE,($O36:AN36&lt;&gt;""),$O36:AN36,_xlpm.Fundo,,-1),
_xlpm.Dx,_xlfn.XLOOKUP(TRUE,(AP36:$AZ36&lt;&gt;""),AP36:$AZ36,_xlpm.Fundo,,1),
_xlpm.Xx,AO$3, _xlpm.Yx,PRODUCT(SUM(_xlpm.Dx,-_xlpm.Cx),1/SUM(_xlpm.Bx,-_xlpm.Ax))*SUM(_xlpm.Xx,-_xlpm.Ax)+_xlpm.Cx,
_xlpm.Ay,_xlfn.XLOOKUP(TRUE,(AO$4:AO35&lt;&gt;""),$N$4:$N35,_xlpm.Fundo,,-1),
_xlpm.By,_xlfn.XLOOKUP(TRUE,(AO37:AO$47&lt;&gt;""),$N37:$N$47,_xlpm.Fundo,,1),
_xlpm.Cy,_xlfn.XLOOKUP(TRUE,(AO$4:AO35&lt;&gt;""),AO$4:AO35,_xlpm.Fundo,,-1),
_xlpm.Dy,_xlfn.XLOOKUP(TRUE,(AO37:AO$47&lt;&gt;""),AO37:AO$47,_xlpm.Fundo,,1),
_xlpm.Xy,$N36, _xlpm.Yy,PRODUCT(SUM(_xlpm.Dy,-_xlpm.Cy),1/SUM(_xlpm.By,-_xlpm.Ay))*SUM(_xlpm.Xy,-_xlpm.Ay)+_xlpm.Cy,
_xlfn.IFS(IFERROR(ISODD(_xlpm.Borda),FALSE),_xlpm.Yy,
       IFERROR(ISEVEN(_xlpm.Borda),     FALSE),_xlpm.Yx,
      TRUE,"")))</f>
        <v/>
      </c>
      <c r="AP84" s="120" cm="1">
        <f t="array" ref="AP84">IF(AP36&lt;&gt;"",AP36,
_xlfn.LET(_xlpm.Borda,
_xlfn.IFS(
AND(COUNT(_xlfn._xlws.FILTER($F$3:$F$15,$F$3:$F$15=AP$51))&gt;=2,
    _xlfn.MAXIFS($G$3:$G$15,$F$3:$F$15,AP$51)&gt;=$N84, _xlfn.MINIFS($G$3:$G$15,$F$3:$F$15,AP$51)&lt;=$N84),1,
AND(COUNT(_xlfn._xlws.FILTER($G$3:$G$15,$G$3:$G$15=$N84))&gt;=2,
    _xlfn.MAXIFS($F$3:$F$15,$G$3:$G$15,$N84)&gt;=AP$51, _xlfn.MINIFS($F$3:$F$15,$G$3:$G$15,$N84)&lt;=AP$51),2,
OR(COUNT(_xlfn._xlws.FILTER($F$16:$F$23,($F$16:$F$23=AP$51)*($G$16:$G$23=$N84)))=1,
        ISODD(COUNT(_xlfn._xlws.SORT(_xlfn._xlws.FILTER($G$16:$G$23,($F$16:$F$23=AP$51)*($G$16:$G$23&lt;=$N84)))))),3,
OR(COUNT(_xlfn._xlws.FILTER($F$16:$F$23,($F$16:$F$23=AP$51)*($G$16:$G$23=$N84)))=1,
        ISODD(COUNT(_xlfn._xlws.SORT(_xlfn._xlws.FILTER($F$16:$F$23,($G$16:$G$23=$N84)*($F$16:$F$23&lt;=AP$51)))))),4),
_xlpm.Fundo,$L$8,
_xlpm.Ax,_xlfn.XLOOKUP(TRUE,($O36:AO36&lt;&gt;""),$O$3:AO$3,_xlpm.Fundo,,-1),
_xlpm.Bx,_xlfn.XLOOKUP(TRUE,(AQ36:$AZ36&lt;&gt;""),AQ$3:$AZ$3,_xlpm.Fundo,,1),
_xlpm.Cx,_xlfn.XLOOKUP(TRUE,($O36:AO36&lt;&gt;""),$O36:AO36,_xlpm.Fundo,,-1),
_xlpm.Dx,_xlfn.XLOOKUP(TRUE,(AQ36:$AZ36&lt;&gt;""),AQ36:$AZ36,_xlpm.Fundo,,1),
_xlpm.Xx,AP$3, _xlpm.Yx,PRODUCT(SUM(_xlpm.Dx,-_xlpm.Cx),1/SUM(_xlpm.Bx,-_xlpm.Ax))*SUM(_xlpm.Xx,-_xlpm.Ax)+_xlpm.Cx,
_xlpm.Ay,_xlfn.XLOOKUP(TRUE,(AP$4:AP35&lt;&gt;""),$N$4:$N35,_xlpm.Fundo,,-1),
_xlpm.By,_xlfn.XLOOKUP(TRUE,(AP37:AP$47&lt;&gt;""),$N37:$N$47,_xlpm.Fundo,,1),
_xlpm.Cy,_xlfn.XLOOKUP(TRUE,(AP$4:AP35&lt;&gt;""),AP$4:AP35,_xlpm.Fundo,,-1),
_xlpm.Dy,_xlfn.XLOOKUP(TRUE,(AP37:AP$47&lt;&gt;""),AP37:AP$47,_xlpm.Fundo,,1),
_xlpm.Xy,$N36, _xlpm.Yy,PRODUCT(SUM(_xlpm.Dy,-_xlpm.Cy),1/SUM(_xlpm.By,-_xlpm.Ay))*SUM(_xlpm.Xy,-_xlpm.Ay)+_xlpm.Cy,
_xlfn.IFS(IFERROR(ISODD(_xlpm.Borda),FALSE),_xlpm.Yy,
       IFERROR(ISEVEN(_xlpm.Borda),     FALSE),_xlpm.Yx,
      TRUE,"")))</f>
        <v>0</v>
      </c>
      <c r="AQ84" s="120" t="str" cm="1">
        <f t="array" ref="AQ84">IF(AQ36&lt;&gt;"",AQ36,
_xlfn.LET(_xlpm.Borda,
_xlfn.IFS(
AND(COUNT(_xlfn._xlws.FILTER($F$3:$F$15,$F$3:$F$15=AQ$51))&gt;=2,
    _xlfn.MAXIFS($G$3:$G$15,$F$3:$F$15,AQ$51)&gt;=$N84, _xlfn.MINIFS($G$3:$G$15,$F$3:$F$15,AQ$51)&lt;=$N84),1,
AND(COUNT(_xlfn._xlws.FILTER($G$3:$G$15,$G$3:$G$15=$N84))&gt;=2,
    _xlfn.MAXIFS($F$3:$F$15,$G$3:$G$15,$N84)&gt;=AQ$51, _xlfn.MINIFS($F$3:$F$15,$G$3:$G$15,$N84)&lt;=AQ$51),2,
OR(COUNT(_xlfn._xlws.FILTER($F$16:$F$23,($F$16:$F$23=AQ$51)*($G$16:$G$23=$N84)))=1,
        ISODD(COUNT(_xlfn._xlws.SORT(_xlfn._xlws.FILTER($G$16:$G$23,($F$16:$F$23=AQ$51)*($G$16:$G$23&lt;=$N84)))))),3,
OR(COUNT(_xlfn._xlws.FILTER($F$16:$F$23,($F$16:$F$23=AQ$51)*($G$16:$G$23=$N84)))=1,
        ISODD(COUNT(_xlfn._xlws.SORT(_xlfn._xlws.FILTER($F$16:$F$23,($G$16:$G$23=$N84)*($F$16:$F$23&lt;=AQ$51)))))),4),
_xlpm.Fundo,$L$8,
_xlpm.Ax,_xlfn.XLOOKUP(TRUE,($O36:AP36&lt;&gt;""),$O$3:AP$3,_xlpm.Fundo,,-1),
_xlpm.Bx,_xlfn.XLOOKUP(TRUE,(AR36:$AZ36&lt;&gt;""),AR$3:$AZ$3,_xlpm.Fundo,,1),
_xlpm.Cx,_xlfn.XLOOKUP(TRUE,($O36:AP36&lt;&gt;""),$O36:AP36,_xlpm.Fundo,,-1),
_xlpm.Dx,_xlfn.XLOOKUP(TRUE,(AR36:$AZ36&lt;&gt;""),AR36:$AZ36,_xlpm.Fundo,,1),
_xlpm.Xx,AQ$3, _xlpm.Yx,PRODUCT(SUM(_xlpm.Dx,-_xlpm.Cx),1/SUM(_xlpm.Bx,-_xlpm.Ax))*SUM(_xlpm.Xx,-_xlpm.Ax)+_xlpm.Cx,
_xlpm.Ay,_xlfn.XLOOKUP(TRUE,(AQ$4:AQ35&lt;&gt;""),$N$4:$N35,_xlpm.Fundo,,-1),
_xlpm.By,_xlfn.XLOOKUP(TRUE,(AQ37:AQ$47&lt;&gt;""),$N37:$N$47,_xlpm.Fundo,,1),
_xlpm.Cy,_xlfn.XLOOKUP(TRUE,(AQ$4:AQ35&lt;&gt;""),AQ$4:AQ35,_xlpm.Fundo,,-1),
_xlpm.Dy,_xlfn.XLOOKUP(TRUE,(AQ37:AQ$47&lt;&gt;""),AQ37:AQ$47,_xlpm.Fundo,,1),
_xlpm.Xy,$N36, _xlpm.Yy,PRODUCT(SUM(_xlpm.Dy,-_xlpm.Cy),1/SUM(_xlpm.By,-_xlpm.Ay))*SUM(_xlpm.Xy,-_xlpm.Ay)+_xlpm.Cy,
_xlfn.IFS(IFERROR(ISODD(_xlpm.Borda),FALSE),_xlpm.Yy,
       IFERROR(ISEVEN(_xlpm.Borda),     FALSE),_xlpm.Yx,
      TRUE,"")))</f>
        <v/>
      </c>
      <c r="AR84" s="120" cm="1">
        <f t="array" ref="AR84">IF(AR36&lt;&gt;"",AR36,
_xlfn.LET(_xlpm.Borda,
_xlfn.IFS(
AND(COUNT(_xlfn._xlws.FILTER($F$3:$F$15,$F$3:$F$15=AR$51))&gt;=2,
    _xlfn.MAXIFS($G$3:$G$15,$F$3:$F$15,AR$51)&gt;=$N84, _xlfn.MINIFS($G$3:$G$15,$F$3:$F$15,AR$51)&lt;=$N84),1,
AND(COUNT(_xlfn._xlws.FILTER($G$3:$G$15,$G$3:$G$15=$N84))&gt;=2,
    _xlfn.MAXIFS($F$3:$F$15,$G$3:$G$15,$N84)&gt;=AR$51, _xlfn.MINIFS($F$3:$F$15,$G$3:$G$15,$N84)&lt;=AR$51),2,
OR(COUNT(_xlfn._xlws.FILTER($F$16:$F$23,($F$16:$F$23=AR$51)*($G$16:$G$23=$N84)))=1,
        ISODD(COUNT(_xlfn._xlws.SORT(_xlfn._xlws.FILTER($G$16:$G$23,($F$16:$F$23=AR$51)*($G$16:$G$23&lt;=$N84)))))),3,
OR(COUNT(_xlfn._xlws.FILTER($F$16:$F$23,($F$16:$F$23=AR$51)*($G$16:$G$23=$N84)))=1,
        ISODD(COUNT(_xlfn._xlws.SORT(_xlfn._xlws.FILTER($F$16:$F$23,($G$16:$G$23=$N84)*($F$16:$F$23&lt;=AR$51)))))),4),
_xlpm.Fundo,$L$8,
_xlpm.Ax,_xlfn.XLOOKUP(TRUE,($O36:AQ36&lt;&gt;""),$O$3:AQ$3,_xlpm.Fundo,,-1),
_xlpm.Bx,_xlfn.XLOOKUP(TRUE,(AS36:$AZ36&lt;&gt;""),AS$3:$AZ$3,_xlpm.Fundo,,1),
_xlpm.Cx,_xlfn.XLOOKUP(TRUE,($O36:AQ36&lt;&gt;""),$O36:AQ36,_xlpm.Fundo,,-1),
_xlpm.Dx,_xlfn.XLOOKUP(TRUE,(AS36:$AZ36&lt;&gt;""),AS36:$AZ36,_xlpm.Fundo,,1),
_xlpm.Xx,AR$3, _xlpm.Yx,PRODUCT(SUM(_xlpm.Dx,-_xlpm.Cx),1/SUM(_xlpm.Bx,-_xlpm.Ax))*SUM(_xlpm.Xx,-_xlpm.Ax)+_xlpm.Cx,
_xlpm.Ay,_xlfn.XLOOKUP(TRUE,(AR$4:AR35&lt;&gt;""),$N$4:$N35,_xlpm.Fundo,,-1),
_xlpm.By,_xlfn.XLOOKUP(TRUE,(AR37:AR$47&lt;&gt;""),$N37:$N$47,_xlpm.Fundo,,1),
_xlpm.Cy,_xlfn.XLOOKUP(TRUE,(AR$4:AR35&lt;&gt;""),AR$4:AR35,_xlpm.Fundo,,-1),
_xlpm.Dy,_xlfn.XLOOKUP(TRUE,(AR37:AR$47&lt;&gt;""),AR37:AR$47,_xlpm.Fundo,,1),
_xlpm.Xy,$N36, _xlpm.Yy,PRODUCT(SUM(_xlpm.Dy,-_xlpm.Cy),1/SUM(_xlpm.By,-_xlpm.Ay))*SUM(_xlpm.Xy,-_xlpm.Ay)+_xlpm.Cy,
_xlfn.IFS(IFERROR(ISODD(_xlpm.Borda),FALSE),_xlpm.Yy,
       IFERROR(ISEVEN(_xlpm.Borda),     FALSE),_xlpm.Yx,
      TRUE,"")))</f>
        <v>0</v>
      </c>
      <c r="AS84" s="120" cm="1">
        <f t="array" ref="AS84">IF(AS36&lt;&gt;"",AS36,
_xlfn.LET(_xlpm.Borda,
_xlfn.IFS(
AND(COUNT(_xlfn._xlws.FILTER($F$3:$F$15,$F$3:$F$15=AS$51))&gt;=2,
    _xlfn.MAXIFS($G$3:$G$15,$F$3:$F$15,AS$51)&gt;=$N84, _xlfn.MINIFS($G$3:$G$15,$F$3:$F$15,AS$51)&lt;=$N84),1,
AND(COUNT(_xlfn._xlws.FILTER($G$3:$G$15,$G$3:$G$15=$N84))&gt;=2,
    _xlfn.MAXIFS($F$3:$F$15,$G$3:$G$15,$N84)&gt;=AS$51, _xlfn.MINIFS($F$3:$F$15,$G$3:$G$15,$N84)&lt;=AS$51),2,
OR(COUNT(_xlfn._xlws.FILTER($F$16:$F$23,($F$16:$F$23=AS$51)*($G$16:$G$23=$N84)))=1,
        ISODD(COUNT(_xlfn._xlws.SORT(_xlfn._xlws.FILTER($G$16:$G$23,($F$16:$F$23=AS$51)*($G$16:$G$23&lt;=$N84)))))),3,
OR(COUNT(_xlfn._xlws.FILTER($F$16:$F$23,($F$16:$F$23=AS$51)*($G$16:$G$23=$N84)))=1,
        ISODD(COUNT(_xlfn._xlws.SORT(_xlfn._xlws.FILTER($F$16:$F$23,($G$16:$G$23=$N84)*($F$16:$F$23&lt;=AS$51)))))),4),
_xlpm.Fundo,$L$8,
_xlpm.Ax,_xlfn.XLOOKUP(TRUE,($O36:AR36&lt;&gt;""),$O$3:AR$3,_xlpm.Fundo,,-1),
_xlpm.Bx,_xlfn.XLOOKUP(TRUE,(AT36:$AZ36&lt;&gt;""),AT$3:$AZ$3,_xlpm.Fundo,,1),
_xlpm.Cx,_xlfn.XLOOKUP(TRUE,($O36:AR36&lt;&gt;""),$O36:AR36,_xlpm.Fundo,,-1),
_xlpm.Dx,_xlfn.XLOOKUP(TRUE,(AT36:$AZ36&lt;&gt;""),AT36:$AZ36,_xlpm.Fundo,,1),
_xlpm.Xx,AS$3, _xlpm.Yx,PRODUCT(SUM(_xlpm.Dx,-_xlpm.Cx),1/SUM(_xlpm.Bx,-_xlpm.Ax))*SUM(_xlpm.Xx,-_xlpm.Ax)+_xlpm.Cx,
_xlpm.Ay,_xlfn.XLOOKUP(TRUE,(AS$4:AS35&lt;&gt;""),$N$4:$N35,_xlpm.Fundo,,-1),
_xlpm.By,_xlfn.XLOOKUP(TRUE,(AS37:AS$47&lt;&gt;""),$N37:$N$47,_xlpm.Fundo,,1),
_xlpm.Cy,_xlfn.XLOOKUP(TRUE,(AS$4:AS35&lt;&gt;""),AS$4:AS35,_xlpm.Fundo,,-1),
_xlpm.Dy,_xlfn.XLOOKUP(TRUE,(AS37:AS$47&lt;&gt;""),AS37:AS$47,_xlpm.Fundo,,1),
_xlpm.Xy,$N36, _xlpm.Yy,PRODUCT(SUM(_xlpm.Dy,-_xlpm.Cy),1/SUM(_xlpm.By,-_xlpm.Ay))*SUM(_xlpm.Xy,-_xlpm.Ay)+_xlpm.Cy,
_xlfn.IFS(IFERROR(ISODD(_xlpm.Borda),FALSE),_xlpm.Yy,
       IFERROR(ISEVEN(_xlpm.Borda),     FALSE),_xlpm.Yx,
      TRUE,"")))</f>
        <v>0</v>
      </c>
      <c r="AT84" s="120" cm="1">
        <f t="array" ref="AT84">IF(AT36&lt;&gt;"",AT36,
_xlfn.LET(_xlpm.Borda,
_xlfn.IFS(
AND(COUNT(_xlfn._xlws.FILTER($F$3:$F$15,$F$3:$F$15=AT$51))&gt;=2,
    _xlfn.MAXIFS($G$3:$G$15,$F$3:$F$15,AT$51)&gt;=$N84, _xlfn.MINIFS($G$3:$G$15,$F$3:$F$15,AT$51)&lt;=$N84),1,
AND(COUNT(_xlfn._xlws.FILTER($G$3:$G$15,$G$3:$G$15=$N84))&gt;=2,
    _xlfn.MAXIFS($F$3:$F$15,$G$3:$G$15,$N84)&gt;=AT$51, _xlfn.MINIFS($F$3:$F$15,$G$3:$G$15,$N84)&lt;=AT$51),2,
OR(COUNT(_xlfn._xlws.FILTER($F$16:$F$23,($F$16:$F$23=AT$51)*($G$16:$G$23=$N84)))=1,
        ISODD(COUNT(_xlfn._xlws.SORT(_xlfn._xlws.FILTER($G$16:$G$23,($F$16:$F$23=AT$51)*($G$16:$G$23&lt;=$N84)))))),3,
OR(COUNT(_xlfn._xlws.FILTER($F$16:$F$23,($F$16:$F$23=AT$51)*($G$16:$G$23=$N84)))=1,
        ISODD(COUNT(_xlfn._xlws.SORT(_xlfn._xlws.FILTER($F$16:$F$23,($G$16:$G$23=$N84)*($F$16:$F$23&lt;=AT$51)))))),4),
_xlpm.Fundo,$L$8,
_xlpm.Ax,_xlfn.XLOOKUP(TRUE,($O36:AS36&lt;&gt;""),$O$3:AS$3,_xlpm.Fundo,,-1),
_xlpm.Bx,_xlfn.XLOOKUP(TRUE,(AZ36:$AZ36&lt;&gt;""),AZ$3:$AZ$3,_xlpm.Fundo,,1),
_xlpm.Cx,_xlfn.XLOOKUP(TRUE,($O36:AS36&lt;&gt;""),$O36:AS36,_xlpm.Fundo,,-1),
_xlpm.Dx,_xlfn.XLOOKUP(TRUE,(AZ36:$AZ36&lt;&gt;""),AZ36:$AZ36,_xlpm.Fundo,,1),
_xlpm.Xx,AT$3, _xlpm.Yx,PRODUCT(SUM(_xlpm.Dx,-_xlpm.Cx),1/SUM(_xlpm.Bx,-_xlpm.Ax))*SUM(_xlpm.Xx,-_xlpm.Ax)+_xlpm.Cx,
_xlpm.Ay,_xlfn.XLOOKUP(TRUE,(AT$4:AT35&lt;&gt;""),$N$4:$N35,_xlpm.Fundo,,-1),
_xlpm.By,_xlfn.XLOOKUP(TRUE,(AT37:AT$47&lt;&gt;""),$N37:$N$47,_xlpm.Fundo,,1),
_xlpm.Cy,_xlfn.XLOOKUP(TRUE,(AT$4:AT35&lt;&gt;""),AT$4:AT35,_xlpm.Fundo,,-1),
_xlpm.Dy,_xlfn.XLOOKUP(TRUE,(AT37:AT$47&lt;&gt;""),AT37:AT$47,_xlpm.Fundo,,1),
_xlpm.Xy,$N36, _xlpm.Yy,PRODUCT(SUM(_xlpm.Dy,-_xlpm.Cy),1/SUM(_xlpm.By,-_xlpm.Ay))*SUM(_xlpm.Xy,-_xlpm.Ay)+_xlpm.Cy,
_xlfn.IFS(IFERROR(ISODD(_xlpm.Borda),FALSE),_xlpm.Yy,
       IFERROR(ISEVEN(_xlpm.Borda),     FALSE),_xlpm.Yx,
      TRUE,"")))</f>
        <v>0</v>
      </c>
      <c r="AU84" s="120" cm="1">
        <f t="array" ref="AU84">IF(AU36&lt;&gt;"",AU36,
_xlfn.LET(_xlpm.Borda,
_xlfn.IFS(
AND(COUNT(_xlfn._xlws.FILTER($F$3:$F$15,$F$3:$F$15=AU$51))&gt;=2,
    _xlfn.MAXIFS($G$3:$G$15,$F$3:$F$15,AU$51)&gt;=$N84, _xlfn.MINIFS($G$3:$G$15,$F$3:$F$15,AU$51)&lt;=$N84),1,
AND(COUNT(_xlfn._xlws.FILTER($G$3:$G$15,$G$3:$G$15=$N84))&gt;=2,
    _xlfn.MAXIFS($F$3:$F$15,$G$3:$G$15,$N84)&gt;=AU$51, _xlfn.MINIFS($F$3:$F$15,$G$3:$G$15,$N84)&lt;=AU$51),2,
OR(COUNT(_xlfn._xlws.FILTER($F$16:$F$23,($F$16:$F$23=AU$51)*($G$16:$G$23=$N84)))=1,
        ISODD(COUNT(_xlfn._xlws.SORT(_xlfn._xlws.FILTER($G$16:$G$23,($F$16:$F$23=AU$51)*($G$16:$G$23&lt;=$N84)))))),3,
OR(COUNT(_xlfn._xlws.FILTER($F$16:$F$23,($F$16:$F$23=AU$51)*($G$16:$G$23=$N84)))=1,
        ISODD(COUNT(_xlfn._xlws.SORT(_xlfn._xlws.FILTER($F$16:$F$23,($G$16:$G$23=$N84)*($F$16:$F$23&lt;=AU$51)))))),4),
_xlpm.Fundo,$L$8,
_xlpm.Ax,_xlfn.XLOOKUP(TRUE,($O36:AT36&lt;&gt;""),$O$3:AT$3,_xlpm.Fundo,,-1),
_xlpm.Bx,_xlfn.XLOOKUP(TRUE,($AZ36:BA36&lt;&gt;""),$AZ$3:BA$3,_xlpm.Fundo,,1),
_xlpm.Cx,_xlfn.XLOOKUP(TRUE,($O36:AT36&lt;&gt;""),$O36:AT36,_xlpm.Fundo,,-1),
_xlpm.Dx,_xlfn.XLOOKUP(TRUE,($AZ36:BA36&lt;&gt;""),$AZ36:BA36,_xlpm.Fundo,,1),
_xlpm.Xx,AU$3, _xlpm.Yx,PRODUCT(SUM(_xlpm.Dx,-_xlpm.Cx),1/SUM(_xlpm.Bx,-_xlpm.Ax))*SUM(_xlpm.Xx,-_xlpm.Ax)+_xlpm.Cx,
_xlpm.Ay,_xlfn.XLOOKUP(TRUE,(AU$4:AU35&lt;&gt;""),$N$4:$N35,_xlpm.Fundo,,-1),
_xlpm.By,_xlfn.XLOOKUP(TRUE,(AU37:AU$47&lt;&gt;""),$N37:$N$47,_xlpm.Fundo,,1),
_xlpm.Cy,_xlfn.XLOOKUP(TRUE,(AU$4:AU35&lt;&gt;""),AU$4:AU35,_xlpm.Fundo,,-1),
_xlpm.Dy,_xlfn.XLOOKUP(TRUE,(AU37:AU$47&lt;&gt;""),AU37:AU$47,_xlpm.Fundo,,1),
_xlpm.Xy,$N36, _xlpm.Yy,PRODUCT(SUM(_xlpm.Dy,-_xlpm.Cy),1/SUM(_xlpm.By,-_xlpm.Ay))*SUM(_xlpm.Xy,-_xlpm.Ay)+_xlpm.Cy,
_xlfn.IFS(IFERROR(ISODD(_xlpm.Borda),FALSE),_xlpm.Yy,
       IFERROR(ISEVEN(_xlpm.Borda),     FALSE),_xlpm.Yx,
      TRUE,"")))</f>
        <v>0</v>
      </c>
      <c r="AV84" s="120" cm="1">
        <f t="array" ref="AV84">IF(AV36&lt;&gt;"",AV36,
_xlfn.LET(_xlpm.Borda,
_xlfn.IFS(
AND(COUNT(_xlfn._xlws.FILTER($F$3:$F$15,$F$3:$F$15=AV$51))&gt;=2,
    _xlfn.MAXIFS($G$3:$G$15,$F$3:$F$15,AV$51)&gt;=$N84, _xlfn.MINIFS($G$3:$G$15,$F$3:$F$15,AV$51)&lt;=$N84),1,
AND(COUNT(_xlfn._xlws.FILTER($G$3:$G$15,$G$3:$G$15=$N84))&gt;=2,
    _xlfn.MAXIFS($F$3:$F$15,$G$3:$G$15,$N84)&gt;=AV$51, _xlfn.MINIFS($F$3:$F$15,$G$3:$G$15,$N84)&lt;=AV$51),2,
OR(COUNT(_xlfn._xlws.FILTER($F$16:$F$23,($F$16:$F$23=AV$51)*($G$16:$G$23=$N84)))=1,
        ISODD(COUNT(_xlfn._xlws.SORT(_xlfn._xlws.FILTER($G$16:$G$23,($F$16:$F$23=AV$51)*($G$16:$G$23&lt;=$N84)))))),3,
OR(COUNT(_xlfn._xlws.FILTER($F$16:$F$23,($F$16:$F$23=AV$51)*($G$16:$G$23=$N84)))=1,
        ISODD(COUNT(_xlfn._xlws.SORT(_xlfn._xlws.FILTER($F$16:$F$23,($G$16:$G$23=$N84)*($F$16:$F$23&lt;=AV$51)))))),4),
_xlpm.Fundo,$L$8,
_xlpm.Ax,_xlfn.XLOOKUP(TRUE,($O36:AU36&lt;&gt;""),$O$3:AU$3,_xlpm.Fundo,,-1),
_xlpm.Bx,_xlfn.XLOOKUP(TRUE,($AZ36:BB36&lt;&gt;""),$AZ$3:BB$3,_xlpm.Fundo,,1),
_xlpm.Cx,_xlfn.XLOOKUP(TRUE,($O36:AU36&lt;&gt;""),$O36:AU36,_xlpm.Fundo,,-1),
_xlpm.Dx,_xlfn.XLOOKUP(TRUE,($AZ36:BB36&lt;&gt;""),$AZ36:BB36,_xlpm.Fundo,,1),
_xlpm.Xx,AV$3, _xlpm.Yx,PRODUCT(SUM(_xlpm.Dx,-_xlpm.Cx),1/SUM(_xlpm.Bx,-_xlpm.Ax))*SUM(_xlpm.Xx,-_xlpm.Ax)+_xlpm.Cx,
_xlpm.Ay,_xlfn.XLOOKUP(TRUE,(AV$4:AV35&lt;&gt;""),$N$4:$N35,_xlpm.Fundo,,-1),
_xlpm.By,_xlfn.XLOOKUP(TRUE,(AV37:AV$47&lt;&gt;""),$N37:$N$47,_xlpm.Fundo,,1),
_xlpm.Cy,_xlfn.XLOOKUP(TRUE,(AV$4:AV35&lt;&gt;""),AV$4:AV35,_xlpm.Fundo,,-1),
_xlpm.Dy,_xlfn.XLOOKUP(TRUE,(AV37:AV$47&lt;&gt;""),AV37:AV$47,_xlpm.Fundo,,1),
_xlpm.Xy,$N36, _xlpm.Yy,PRODUCT(SUM(_xlpm.Dy,-_xlpm.Cy),1/SUM(_xlpm.By,-_xlpm.Ay))*SUM(_xlpm.Xy,-_xlpm.Ay)+_xlpm.Cy,
_xlfn.IFS(IFERROR(ISODD(_xlpm.Borda),FALSE),_xlpm.Yy,
       IFERROR(ISEVEN(_xlpm.Borda),     FALSE),_xlpm.Yx,
      TRUE,"")))</f>
        <v>-9</v>
      </c>
      <c r="AW84" s="120" cm="1">
        <f t="array" ref="AW84">IF(AW36&lt;&gt;"",AW36,
_xlfn.LET(_xlpm.Borda,
_xlfn.IFS(
AND(COUNT(_xlfn._xlws.FILTER($F$3:$F$15,$F$3:$F$15=AW$51))&gt;=2,
    _xlfn.MAXIFS($G$3:$G$15,$F$3:$F$15,AW$51)&gt;=$N84, _xlfn.MINIFS($G$3:$G$15,$F$3:$F$15,AW$51)&lt;=$N84),1,
AND(COUNT(_xlfn._xlws.FILTER($G$3:$G$15,$G$3:$G$15=$N84))&gt;=2,
    _xlfn.MAXIFS($F$3:$F$15,$G$3:$G$15,$N84)&gt;=AW$51, _xlfn.MINIFS($F$3:$F$15,$G$3:$G$15,$N84)&lt;=AW$51),2,
OR(COUNT(_xlfn._xlws.FILTER($F$16:$F$23,($F$16:$F$23=AW$51)*($G$16:$G$23=$N84)))=1,
        ISODD(COUNT(_xlfn._xlws.SORT(_xlfn._xlws.FILTER($G$16:$G$23,($F$16:$F$23=AW$51)*($G$16:$G$23&lt;=$N84)))))),3,
OR(COUNT(_xlfn._xlws.FILTER($F$16:$F$23,($F$16:$F$23=AW$51)*($G$16:$G$23=$N84)))=1,
        ISODD(COUNT(_xlfn._xlws.SORT(_xlfn._xlws.FILTER($F$16:$F$23,($G$16:$G$23=$N84)*($F$16:$F$23&lt;=AW$51)))))),4),
_xlpm.Fundo,$L$8,
_xlpm.Ax,_xlfn.XLOOKUP(TRUE,($O36:AV36&lt;&gt;""),$O$3:AV$3,_xlpm.Fundo,,-1),
_xlpm.Bx,_xlfn.XLOOKUP(TRUE,($AZ36:BC36&lt;&gt;""),$AZ$3:BC$3,_xlpm.Fundo,,1),
_xlpm.Cx,_xlfn.XLOOKUP(TRUE,($O36:AV36&lt;&gt;""),$O36:AV36,_xlpm.Fundo,,-1),
_xlpm.Dx,_xlfn.XLOOKUP(TRUE,($AZ36:BC36&lt;&gt;""),$AZ36:BC36,_xlpm.Fundo,,1),
_xlpm.Xx,AW$3, _xlpm.Yx,PRODUCT(SUM(_xlpm.Dx,-_xlpm.Cx),1/SUM(_xlpm.Bx,-_xlpm.Ax))*SUM(_xlpm.Xx,-_xlpm.Ax)+_xlpm.Cx,
_xlpm.Ay,_xlfn.XLOOKUP(TRUE,(AW$4:AW35&lt;&gt;""),$N$4:$N35,_xlpm.Fundo,,-1),
_xlpm.By,_xlfn.XLOOKUP(TRUE,(AW37:AW$47&lt;&gt;""),$N37:$N$47,_xlpm.Fundo,,1),
_xlpm.Cy,_xlfn.XLOOKUP(TRUE,(AW$4:AW35&lt;&gt;""),AW$4:AW35,_xlpm.Fundo,,-1),
_xlpm.Dy,_xlfn.XLOOKUP(TRUE,(AW37:AW$47&lt;&gt;""),AW37:AW$47,_xlpm.Fundo,,1),
_xlpm.Xy,$N36, _xlpm.Yy,PRODUCT(SUM(_xlpm.Dy,-_xlpm.Cy),1/SUM(_xlpm.By,-_xlpm.Ay))*SUM(_xlpm.Xy,-_xlpm.Ay)+_xlpm.Cy,
_xlfn.IFS(IFERROR(ISODD(_xlpm.Borda),FALSE),_xlpm.Yy,
       IFERROR(ISEVEN(_xlpm.Borda),     FALSE),_xlpm.Yx,
      TRUE,"")))</f>
        <v>-9</v>
      </c>
      <c r="AX84" s="98"/>
      <c r="AY84" s="98"/>
      <c r="AZ84" s="77"/>
      <c r="BA84" s="77"/>
      <c r="BB84" s="77"/>
      <c r="BC84" s="77"/>
      <c r="BD84" s="77"/>
      <c r="BE84" s="77"/>
      <c r="BF84" s="77"/>
      <c r="BG84" s="77"/>
      <c r="BH84" s="77"/>
    </row>
    <row r="85" spans="2:60" ht="20.100000000000001" customHeight="1" x14ac:dyDescent="0.3">
      <c r="B85" s="89" t="s">
        <v>548</v>
      </c>
      <c r="C85" s="17">
        <f t="shared" si="10"/>
        <v>52.875399999999999</v>
      </c>
      <c r="D85" s="18">
        <f t="shared" si="10"/>
        <v>110.82089999999999</v>
      </c>
      <c r="E85" s="64">
        <f t="shared" si="10"/>
        <v>-9</v>
      </c>
      <c r="F85" s="17">
        <f t="shared" si="7"/>
        <v>9.85</v>
      </c>
      <c r="G85" s="18">
        <f t="shared" si="8"/>
        <v>5.77</v>
      </c>
      <c r="H85" s="19">
        <f t="shared" si="9"/>
        <v>-9</v>
      </c>
      <c r="I85" s="8" t="str" cm="1">
        <f t="array" ref="I85">_xlfn.CONCAT(ROUND(F85:H85,2)&amp;", ")</f>
        <v xml:space="preserve">9.85, 5.77, -9, </v>
      </c>
      <c r="J85" s="8"/>
      <c r="K85" s="7">
        <v>9.8000000000000007</v>
      </c>
      <c r="L85" s="120"/>
      <c r="N85" s="31">
        <v>3.77</v>
      </c>
      <c r="O85" s="15"/>
      <c r="P85" s="120" cm="1">
        <f t="array" ref="P85">IF(P37&lt;&gt;"",P37,
_xlfn.LET(_xlpm.Borda,
_xlfn.IFS(
AND(COUNT(_xlfn._xlws.FILTER($F$3:$F$15,$F$3:$F$15=P$51))&gt;=2,
    _xlfn.MAXIFS($G$3:$G$15,$F$3:$F$15,P$51)&gt;=$N85, _xlfn.MINIFS($G$3:$G$15,$F$3:$F$15,P$51)&lt;=$N85),1,
AND(COUNT(_xlfn._xlws.FILTER($G$3:$G$15,$G$3:$G$15=$N85))&gt;=2,
    _xlfn.MAXIFS($F$3:$F$15,$G$3:$G$15,$N85)&gt;=P$51, _xlfn.MINIFS($F$3:$F$15,$G$3:$G$15,$N85)&lt;=P$51),2,
OR(COUNT(_xlfn._xlws.FILTER($F$16:$F$23,($F$16:$F$23=P$51)*($G$16:$G$23=$N85)))=1,
        ISODD(COUNT(_xlfn._xlws.SORT(_xlfn._xlws.FILTER($G$16:$G$23,($F$16:$F$23=P$51)*($G$16:$G$23&lt;=$N85)))))),3,
OR(COUNT(_xlfn._xlws.FILTER($F$16:$F$23,($F$16:$F$23=P$51)*($G$16:$G$23=$N85)))=1,
        ISODD(COUNT(_xlfn._xlws.SORT(_xlfn._xlws.FILTER($F$16:$F$23,($G$16:$G$23=$N85)*($F$16:$F$23&lt;=P$51)))))),4),
_xlpm.Fundo,$L$8,
_xlpm.Ax,_xlfn.XLOOKUP(TRUE,($O37:O37&lt;&gt;""),$O$3:O$3,_xlpm.Fundo,,-1),
_xlpm.Bx,_xlfn.XLOOKUP(TRUE,(Q37:$AZ37&lt;&gt;""),Q$3:$AZ$3,_xlpm.Fundo,,1),
_xlpm.Cx,_xlfn.XLOOKUP(TRUE,($O37:O37&lt;&gt;""),$O37:O37,_xlpm.Fundo,,-1),
_xlpm.Dx,_xlfn.XLOOKUP(TRUE,(Q37:$AZ37&lt;&gt;""),Q37:$AZ37,_xlpm.Fundo,,1),
_xlpm.Xx,P$3, _xlpm.Yx,PRODUCT(SUM(_xlpm.Dx,-_xlpm.Cx),1/SUM(_xlpm.Bx,-_xlpm.Ax))*SUM(_xlpm.Xx,-_xlpm.Ax)+_xlpm.Cx,
_xlpm.Ay,_xlfn.XLOOKUP(TRUE,(P$4:P36&lt;&gt;""),$N$4:$N36,_xlpm.Fundo,,-1),
_xlpm.By,_xlfn.XLOOKUP(TRUE,(P38:P$47&lt;&gt;""),$N38:$N$47,_xlpm.Fundo,,1),
_xlpm.Cy,_xlfn.XLOOKUP(TRUE,(P$4:P36&lt;&gt;""),P$4:P36,_xlpm.Fundo,,-1),
_xlpm.Dy,_xlfn.XLOOKUP(TRUE,(P38:P$47&lt;&gt;""),P38:P$47,_xlpm.Fundo,,1),
_xlpm.Xy,$N37, _xlpm.Yy,PRODUCT(SUM(_xlpm.Dy,-_xlpm.Cy),1/SUM(_xlpm.By,-_xlpm.Ay))*SUM(_xlpm.Xy,-_xlpm.Ay)+_xlpm.Cy,
_xlfn.IFS(IFERROR(ISODD(_xlpm.Borda),FALSE),_xlpm.Yy,
       IFERROR(ISEVEN(_xlpm.Borda),     FALSE),_xlpm.Yx,
      TRUE,"")))</f>
        <v>-9</v>
      </c>
      <c r="Q85" s="120" cm="1">
        <f t="array" ref="Q85">IF(Q37&lt;&gt;"",Q37,
_xlfn.LET(_xlpm.Borda,
_xlfn.IFS(
AND(COUNT(_xlfn._xlws.FILTER($F$3:$F$15,$F$3:$F$15=Q$51))&gt;=2,
    _xlfn.MAXIFS($G$3:$G$15,$F$3:$F$15,Q$51)&gt;=$N85, _xlfn.MINIFS($G$3:$G$15,$F$3:$F$15,Q$51)&lt;=$N85),1,
AND(COUNT(_xlfn._xlws.FILTER($G$3:$G$15,$G$3:$G$15=$N85))&gt;=2,
    _xlfn.MAXIFS($F$3:$F$15,$G$3:$G$15,$N85)&gt;=Q$51, _xlfn.MINIFS($F$3:$F$15,$G$3:$G$15,$N85)&lt;=Q$51),2,
OR(COUNT(_xlfn._xlws.FILTER($F$16:$F$23,($F$16:$F$23=Q$51)*($G$16:$G$23=$N85)))=1,
        ISODD(COUNT(_xlfn._xlws.SORT(_xlfn._xlws.FILTER($G$16:$G$23,($F$16:$F$23=Q$51)*($G$16:$G$23&lt;=$N85)))))),3,
OR(COUNT(_xlfn._xlws.FILTER($F$16:$F$23,($F$16:$F$23=Q$51)*($G$16:$G$23=$N85)))=1,
        ISODD(COUNT(_xlfn._xlws.SORT(_xlfn._xlws.FILTER($F$16:$F$23,($G$16:$G$23=$N85)*($F$16:$F$23&lt;=Q$51)))))),4),
_xlpm.Fundo,$L$8,
_xlpm.Ax,_xlfn.XLOOKUP(TRUE,($O37:P37&lt;&gt;""),$O$3:P$3,_xlpm.Fundo,,-1),
_xlpm.Bx,_xlfn.XLOOKUP(TRUE,(R37:$AZ37&lt;&gt;""),R$3:$AZ$3,_xlpm.Fundo,,1),
_xlpm.Cx,_xlfn.XLOOKUP(TRUE,($O37:P37&lt;&gt;""),$O37:P37,_xlpm.Fundo,,-1),
_xlpm.Dx,_xlfn.XLOOKUP(TRUE,(R37:$AZ37&lt;&gt;""),R37:$AZ37,_xlpm.Fundo,,1),
_xlpm.Xx,Q$3, _xlpm.Yx,PRODUCT(SUM(_xlpm.Dx,-_xlpm.Cx),1/SUM(_xlpm.Bx,-_xlpm.Ax))*SUM(_xlpm.Xx,-_xlpm.Ax)+_xlpm.Cx,
_xlpm.Ay,_xlfn.XLOOKUP(TRUE,(Q$4:Q36&lt;&gt;""),$N$4:$N36,_xlpm.Fundo,,-1),
_xlpm.By,_xlfn.XLOOKUP(TRUE,(Q38:Q$47&lt;&gt;""),$N38:$N$47,_xlpm.Fundo,,1),
_xlpm.Cy,_xlfn.XLOOKUP(TRUE,(Q$4:Q36&lt;&gt;""),Q$4:Q36,_xlpm.Fundo,,-1),
_xlpm.Dy,_xlfn.XLOOKUP(TRUE,(Q38:Q$47&lt;&gt;""),Q38:Q$47,_xlpm.Fundo,,1),
_xlpm.Xy,$N37, _xlpm.Yy,PRODUCT(SUM(_xlpm.Dy,-_xlpm.Cy),1/SUM(_xlpm.By,-_xlpm.Ay))*SUM(_xlpm.Xy,-_xlpm.Ay)+_xlpm.Cy,
_xlfn.IFS(IFERROR(ISODD(_xlpm.Borda),FALSE),_xlpm.Yy,
       IFERROR(ISEVEN(_xlpm.Borda),     FALSE),_xlpm.Yx,
      TRUE,"")))</f>
        <v>-9</v>
      </c>
      <c r="R85" s="120" cm="1">
        <f t="array" ref="R85">IF(R37&lt;&gt;"",R37,
_xlfn.LET(_xlpm.Borda,
_xlfn.IFS(
AND(COUNT(_xlfn._xlws.FILTER($F$3:$F$15,$F$3:$F$15=R$51))&gt;=2,
    _xlfn.MAXIFS($G$3:$G$15,$F$3:$F$15,R$51)&gt;=$N85, _xlfn.MINIFS($G$3:$G$15,$F$3:$F$15,R$51)&lt;=$N85),1,
AND(COUNT(_xlfn._xlws.FILTER($G$3:$G$15,$G$3:$G$15=$N85))&gt;=2,
    _xlfn.MAXIFS($F$3:$F$15,$G$3:$G$15,$N85)&gt;=R$51, _xlfn.MINIFS($F$3:$F$15,$G$3:$G$15,$N85)&lt;=R$51),2,
OR(COUNT(_xlfn._xlws.FILTER($F$16:$F$23,($F$16:$F$23=R$51)*($G$16:$G$23=$N85)))=1,
        ISODD(COUNT(_xlfn._xlws.SORT(_xlfn._xlws.FILTER($G$16:$G$23,($F$16:$F$23=R$51)*($G$16:$G$23&lt;=$N85)))))),3,
OR(COUNT(_xlfn._xlws.FILTER($F$16:$F$23,($F$16:$F$23=R$51)*($G$16:$G$23=$N85)))=1,
        ISODD(COUNT(_xlfn._xlws.SORT(_xlfn._xlws.FILTER($F$16:$F$23,($G$16:$G$23=$N85)*($F$16:$F$23&lt;=R$51)))))),4),
_xlpm.Fundo,$L$8,
_xlpm.Ax,_xlfn.XLOOKUP(TRUE,($O37:Q37&lt;&gt;""),$O$3:Q$3,_xlpm.Fundo,,-1),
_xlpm.Bx,_xlfn.XLOOKUP(TRUE,(S37:$AZ37&lt;&gt;""),S$3:$AZ$3,_xlpm.Fundo,,1),
_xlpm.Cx,_xlfn.XLOOKUP(TRUE,($O37:Q37&lt;&gt;""),$O37:Q37,_xlpm.Fundo,,-1),
_xlpm.Dx,_xlfn.XLOOKUP(TRUE,(S37:$AZ37&lt;&gt;""),S37:$AZ37,_xlpm.Fundo,,1),
_xlpm.Xx,R$3, _xlpm.Yx,PRODUCT(SUM(_xlpm.Dx,-_xlpm.Cx),1/SUM(_xlpm.Bx,-_xlpm.Ax))*SUM(_xlpm.Xx,-_xlpm.Ax)+_xlpm.Cx,
_xlpm.Ay,_xlfn.XLOOKUP(TRUE,(R$4:R36&lt;&gt;""),$N$4:$N36,_xlpm.Fundo,,-1),
_xlpm.By,_xlfn.XLOOKUP(TRUE,(R38:R$47&lt;&gt;""),$N38:$N$47,_xlpm.Fundo,,1),
_xlpm.Cy,_xlfn.XLOOKUP(TRUE,(R$4:R36&lt;&gt;""),R$4:R36,_xlpm.Fundo,,-1),
_xlpm.Dy,_xlfn.XLOOKUP(TRUE,(R38:R$47&lt;&gt;""),R38:R$47,_xlpm.Fundo,,1),
_xlpm.Xy,$N37, _xlpm.Yy,PRODUCT(SUM(_xlpm.Dy,-_xlpm.Cy),1/SUM(_xlpm.By,-_xlpm.Ay))*SUM(_xlpm.Xy,-_xlpm.Ay)+_xlpm.Cy,
_xlfn.IFS(IFERROR(ISODD(_xlpm.Borda),FALSE),_xlpm.Yy,
       IFERROR(ISEVEN(_xlpm.Borda),     FALSE),_xlpm.Yx,
      TRUE,"")))</f>
        <v>0</v>
      </c>
      <c r="S85" s="120" t="str" cm="1">
        <f t="array" ref="S85">IF(S37&lt;&gt;"",S37,
_xlfn.LET(_xlpm.Borda,
_xlfn.IFS(
AND(COUNT(_xlfn._xlws.FILTER($F$3:$F$15,$F$3:$F$15=S$51))&gt;=2,
    _xlfn.MAXIFS($G$3:$G$15,$F$3:$F$15,S$51)&gt;=$N85, _xlfn.MINIFS($G$3:$G$15,$F$3:$F$15,S$51)&lt;=$N85),1,
AND(COUNT(_xlfn._xlws.FILTER($G$3:$G$15,$G$3:$G$15=$N85))&gt;=2,
    _xlfn.MAXIFS($F$3:$F$15,$G$3:$G$15,$N85)&gt;=S$51, _xlfn.MINIFS($F$3:$F$15,$G$3:$G$15,$N85)&lt;=S$51),2,
OR(COUNT(_xlfn._xlws.FILTER($F$16:$F$23,($F$16:$F$23=S$51)*($G$16:$G$23=$N85)))=1,
        ISODD(COUNT(_xlfn._xlws.SORT(_xlfn._xlws.FILTER($G$16:$G$23,($F$16:$F$23=S$51)*($G$16:$G$23&lt;=$N85)))))),3,
OR(COUNT(_xlfn._xlws.FILTER($F$16:$F$23,($F$16:$F$23=S$51)*($G$16:$G$23=$N85)))=1,
        ISODD(COUNT(_xlfn._xlws.SORT(_xlfn._xlws.FILTER($F$16:$F$23,($G$16:$G$23=$N85)*($F$16:$F$23&lt;=S$51)))))),4),
_xlpm.Fundo,$L$8,
_xlpm.Ax,_xlfn.XLOOKUP(TRUE,($O37:R37&lt;&gt;""),$O$3:R$3,_xlpm.Fundo,,-1),
_xlpm.Bx,_xlfn.XLOOKUP(TRUE,(T37:$AZ37&lt;&gt;""),T$3:$AZ$3,_xlpm.Fundo,,1),
_xlpm.Cx,_xlfn.XLOOKUP(TRUE,($O37:R37&lt;&gt;""),$O37:R37,_xlpm.Fundo,,-1),
_xlpm.Dx,_xlfn.XLOOKUP(TRUE,(T37:$AZ37&lt;&gt;""),T37:$AZ37,_xlpm.Fundo,,1),
_xlpm.Xx,S$3, _xlpm.Yx,PRODUCT(SUM(_xlpm.Dx,-_xlpm.Cx),1/SUM(_xlpm.Bx,-_xlpm.Ax))*SUM(_xlpm.Xx,-_xlpm.Ax)+_xlpm.Cx,
_xlpm.Ay,_xlfn.XLOOKUP(TRUE,(S$4:S36&lt;&gt;""),$N$4:$N36,_xlpm.Fundo,,-1),
_xlpm.By,_xlfn.XLOOKUP(TRUE,(S38:S$47&lt;&gt;""),$N38:$N$47,_xlpm.Fundo,,1),
_xlpm.Cy,_xlfn.XLOOKUP(TRUE,(S$4:S36&lt;&gt;""),S$4:S36,_xlpm.Fundo,,-1),
_xlpm.Dy,_xlfn.XLOOKUP(TRUE,(S38:S$47&lt;&gt;""),S38:S$47,_xlpm.Fundo,,1),
_xlpm.Xy,$N37, _xlpm.Yy,PRODUCT(SUM(_xlpm.Dy,-_xlpm.Cy),1/SUM(_xlpm.By,-_xlpm.Ay))*SUM(_xlpm.Xy,-_xlpm.Ay)+_xlpm.Cy,
_xlfn.IFS(IFERROR(ISODD(_xlpm.Borda),FALSE),_xlpm.Yy,
       IFERROR(ISEVEN(_xlpm.Borda),     FALSE),_xlpm.Yx,
      TRUE,"")))</f>
        <v/>
      </c>
      <c r="T85" s="120" cm="1">
        <f t="array" ref="T85">IF(T37&lt;&gt;"",T37,
_xlfn.LET(_xlpm.Borda,
_xlfn.IFS(
AND(COUNT(_xlfn._xlws.FILTER($F$3:$F$15,$F$3:$F$15=T$51))&gt;=2,
    _xlfn.MAXIFS($G$3:$G$15,$F$3:$F$15,T$51)&gt;=$N85, _xlfn.MINIFS($G$3:$G$15,$F$3:$F$15,T$51)&lt;=$N85),1,
AND(COUNT(_xlfn._xlws.FILTER($G$3:$G$15,$G$3:$G$15=$N85))&gt;=2,
    _xlfn.MAXIFS($F$3:$F$15,$G$3:$G$15,$N85)&gt;=T$51, _xlfn.MINIFS($F$3:$F$15,$G$3:$G$15,$N85)&lt;=T$51),2,
OR(COUNT(_xlfn._xlws.FILTER($F$16:$F$23,($F$16:$F$23=T$51)*($G$16:$G$23=$N85)))=1,
        ISODD(COUNT(_xlfn._xlws.SORT(_xlfn._xlws.FILTER($G$16:$G$23,($F$16:$F$23=T$51)*($G$16:$G$23&lt;=$N85)))))),3,
OR(COUNT(_xlfn._xlws.FILTER($F$16:$F$23,($F$16:$F$23=T$51)*($G$16:$G$23=$N85)))=1,
        ISODD(COUNT(_xlfn._xlws.SORT(_xlfn._xlws.FILTER($F$16:$F$23,($G$16:$G$23=$N85)*($F$16:$F$23&lt;=T$51)))))),4),
_xlpm.Fundo,$L$8,
_xlpm.Ax,_xlfn.XLOOKUP(TRUE,($O37:S37&lt;&gt;""),$O$3:S$3,_xlpm.Fundo,,-1),
_xlpm.Bx,_xlfn.XLOOKUP(TRUE,(U37:$AZ37&lt;&gt;""),U$3:$AZ$3,_xlpm.Fundo,,1),
_xlpm.Cx,_xlfn.XLOOKUP(TRUE,($O37:S37&lt;&gt;""),$O37:S37,_xlpm.Fundo,,-1),
_xlpm.Dx,_xlfn.XLOOKUP(TRUE,(U37:$AZ37&lt;&gt;""),U37:$AZ37,_xlpm.Fundo,,1),
_xlpm.Xx,T$3, _xlpm.Yx,PRODUCT(SUM(_xlpm.Dx,-_xlpm.Cx),1/SUM(_xlpm.Bx,-_xlpm.Ax))*SUM(_xlpm.Xx,-_xlpm.Ax)+_xlpm.Cx,
_xlpm.Ay,_xlfn.XLOOKUP(TRUE,(T$4:T36&lt;&gt;""),$N$4:$N36,_xlpm.Fundo,,-1),
_xlpm.By,_xlfn.XLOOKUP(TRUE,(T38:T$47&lt;&gt;""),$N38:$N$47,_xlpm.Fundo,,1),
_xlpm.Cy,_xlfn.XLOOKUP(TRUE,(T$4:T36&lt;&gt;""),T$4:T36,_xlpm.Fundo,,-1),
_xlpm.Dy,_xlfn.XLOOKUP(TRUE,(T38:T$47&lt;&gt;""),T38:T$47,_xlpm.Fundo,,1),
_xlpm.Xy,$N37, _xlpm.Yy,PRODUCT(SUM(_xlpm.Dy,-_xlpm.Cy),1/SUM(_xlpm.By,-_xlpm.Ay))*SUM(_xlpm.Xy,-_xlpm.Ay)+_xlpm.Cy,
_xlfn.IFS(IFERROR(ISODD(_xlpm.Borda),FALSE),_xlpm.Yy,
       IFERROR(ISEVEN(_xlpm.Borda),     FALSE),_xlpm.Yx,
      TRUE,"")))</f>
        <v>0</v>
      </c>
      <c r="U85" s="120" t="str" cm="1">
        <f t="array" ref="U85">IF(U37&lt;&gt;"",U37,
_xlfn.LET(_xlpm.Borda,
_xlfn.IFS(
AND(COUNT(_xlfn._xlws.FILTER($F$3:$F$15,$F$3:$F$15=U$51))&gt;=2,
    _xlfn.MAXIFS($G$3:$G$15,$F$3:$F$15,U$51)&gt;=$N85, _xlfn.MINIFS($G$3:$G$15,$F$3:$F$15,U$51)&lt;=$N85),1,
AND(COUNT(_xlfn._xlws.FILTER($G$3:$G$15,$G$3:$G$15=$N85))&gt;=2,
    _xlfn.MAXIFS($F$3:$F$15,$G$3:$G$15,$N85)&gt;=U$51, _xlfn.MINIFS($F$3:$F$15,$G$3:$G$15,$N85)&lt;=U$51),2,
OR(COUNT(_xlfn._xlws.FILTER($F$16:$F$23,($F$16:$F$23=U$51)*($G$16:$G$23=$N85)))=1,
        ISODD(COUNT(_xlfn._xlws.SORT(_xlfn._xlws.FILTER($G$16:$G$23,($F$16:$F$23=U$51)*($G$16:$G$23&lt;=$N85)))))),3,
OR(COUNT(_xlfn._xlws.FILTER($F$16:$F$23,($F$16:$F$23=U$51)*($G$16:$G$23=$N85)))=1,
        ISODD(COUNT(_xlfn._xlws.SORT(_xlfn._xlws.FILTER($F$16:$F$23,($G$16:$G$23=$N85)*($F$16:$F$23&lt;=U$51)))))),4),
_xlpm.Fundo,$L$8,
_xlpm.Ax,_xlfn.XLOOKUP(TRUE,($O37:T37&lt;&gt;""),$O$3:T$3,_xlpm.Fundo,,-1),
_xlpm.Bx,_xlfn.XLOOKUP(TRUE,(V37:$AZ37&lt;&gt;""),V$3:$AZ$3,_xlpm.Fundo,,1),
_xlpm.Cx,_xlfn.XLOOKUP(TRUE,($O37:T37&lt;&gt;""),$O37:T37,_xlpm.Fundo,,-1),
_xlpm.Dx,_xlfn.XLOOKUP(TRUE,(V37:$AZ37&lt;&gt;""),V37:$AZ37,_xlpm.Fundo,,1),
_xlpm.Xx,U$3, _xlpm.Yx,PRODUCT(SUM(_xlpm.Dx,-_xlpm.Cx),1/SUM(_xlpm.Bx,-_xlpm.Ax))*SUM(_xlpm.Xx,-_xlpm.Ax)+_xlpm.Cx,
_xlpm.Ay,_xlfn.XLOOKUP(TRUE,(U$4:U36&lt;&gt;""),$N$4:$N36,_xlpm.Fundo,,-1),
_xlpm.By,_xlfn.XLOOKUP(TRUE,(U38:U$47&lt;&gt;""),$N38:$N$47,_xlpm.Fundo,,1),
_xlpm.Cy,_xlfn.XLOOKUP(TRUE,(U$4:U36&lt;&gt;""),U$4:U36,_xlpm.Fundo,,-1),
_xlpm.Dy,_xlfn.XLOOKUP(TRUE,(U38:U$47&lt;&gt;""),U38:U$47,_xlpm.Fundo,,1),
_xlpm.Xy,$N37, _xlpm.Yy,PRODUCT(SUM(_xlpm.Dy,-_xlpm.Cy),1/SUM(_xlpm.By,-_xlpm.Ay))*SUM(_xlpm.Xy,-_xlpm.Ay)+_xlpm.Cy,
_xlfn.IFS(IFERROR(ISODD(_xlpm.Borda),FALSE),_xlpm.Yy,
       IFERROR(ISEVEN(_xlpm.Borda),     FALSE),_xlpm.Yx,
      TRUE,"")))</f>
        <v/>
      </c>
      <c r="V85" s="120" t="str" cm="1">
        <f t="array" ref="V85">IF(V37&lt;&gt;"",V37,
_xlfn.LET(_xlpm.Borda,
_xlfn.IFS(
AND(COUNT(_xlfn._xlws.FILTER($F$3:$F$15,$F$3:$F$15=V$51))&gt;=2,
    _xlfn.MAXIFS($G$3:$G$15,$F$3:$F$15,V$51)&gt;=$N85, _xlfn.MINIFS($G$3:$G$15,$F$3:$F$15,V$51)&lt;=$N85),1,
AND(COUNT(_xlfn._xlws.FILTER($G$3:$G$15,$G$3:$G$15=$N85))&gt;=2,
    _xlfn.MAXIFS($F$3:$F$15,$G$3:$G$15,$N85)&gt;=V$51, _xlfn.MINIFS($F$3:$F$15,$G$3:$G$15,$N85)&lt;=V$51),2,
OR(COUNT(_xlfn._xlws.FILTER($F$16:$F$23,($F$16:$F$23=V$51)*($G$16:$G$23=$N85)))=1,
        ISODD(COUNT(_xlfn._xlws.SORT(_xlfn._xlws.FILTER($G$16:$G$23,($F$16:$F$23=V$51)*($G$16:$G$23&lt;=$N85)))))),3,
OR(COUNT(_xlfn._xlws.FILTER($F$16:$F$23,($F$16:$F$23=V$51)*($G$16:$G$23=$N85)))=1,
        ISODD(COUNT(_xlfn._xlws.SORT(_xlfn._xlws.FILTER($F$16:$F$23,($G$16:$G$23=$N85)*($F$16:$F$23&lt;=V$51)))))),4),
_xlpm.Fundo,$L$8,
_xlpm.Ax,_xlfn.XLOOKUP(TRUE,($O37:U37&lt;&gt;""),$O$3:U$3,_xlpm.Fundo,,-1),
_xlpm.Bx,_xlfn.XLOOKUP(TRUE,(W37:$AZ37&lt;&gt;""),W$3:$AZ$3,_xlpm.Fundo,,1),
_xlpm.Cx,_xlfn.XLOOKUP(TRUE,($O37:U37&lt;&gt;""),$O37:U37,_xlpm.Fundo,,-1),
_xlpm.Dx,_xlfn.XLOOKUP(TRUE,(W37:$AZ37&lt;&gt;""),W37:$AZ37,_xlpm.Fundo,,1),
_xlpm.Xx,V$3, _xlpm.Yx,PRODUCT(SUM(_xlpm.Dx,-_xlpm.Cx),1/SUM(_xlpm.Bx,-_xlpm.Ax))*SUM(_xlpm.Xx,-_xlpm.Ax)+_xlpm.Cx,
_xlpm.Ay,_xlfn.XLOOKUP(TRUE,(V$4:V36&lt;&gt;""),$N$4:$N36,_xlpm.Fundo,,-1),
_xlpm.By,_xlfn.XLOOKUP(TRUE,(V38:V$47&lt;&gt;""),$N38:$N$47,_xlpm.Fundo,,1),
_xlpm.Cy,_xlfn.XLOOKUP(TRUE,(V$4:V36&lt;&gt;""),V$4:V36,_xlpm.Fundo,,-1),
_xlpm.Dy,_xlfn.XLOOKUP(TRUE,(V38:V$47&lt;&gt;""),V38:V$47,_xlpm.Fundo,,1),
_xlpm.Xy,$N37, _xlpm.Yy,PRODUCT(SUM(_xlpm.Dy,-_xlpm.Cy),1/SUM(_xlpm.By,-_xlpm.Ay))*SUM(_xlpm.Xy,-_xlpm.Ay)+_xlpm.Cy,
_xlfn.IFS(IFERROR(ISODD(_xlpm.Borda),FALSE),_xlpm.Yy,
       IFERROR(ISEVEN(_xlpm.Borda),     FALSE),_xlpm.Yx,
      TRUE,"")))</f>
        <v/>
      </c>
      <c r="W85" s="120" t="str" cm="1">
        <f t="array" ref="W85">IF(W37&lt;&gt;"",W37,
_xlfn.LET(_xlpm.Borda,
_xlfn.IFS(
AND(COUNT(_xlfn._xlws.FILTER($F$3:$F$15,$F$3:$F$15=W$51))&gt;=2,
    _xlfn.MAXIFS($G$3:$G$15,$F$3:$F$15,W$51)&gt;=$N85, _xlfn.MINIFS($G$3:$G$15,$F$3:$F$15,W$51)&lt;=$N85),1,
AND(COUNT(_xlfn._xlws.FILTER($G$3:$G$15,$G$3:$G$15=$N85))&gt;=2,
    _xlfn.MAXIFS($F$3:$F$15,$G$3:$G$15,$N85)&gt;=W$51, _xlfn.MINIFS($F$3:$F$15,$G$3:$G$15,$N85)&lt;=W$51),2,
OR(COUNT(_xlfn._xlws.FILTER($F$16:$F$23,($F$16:$F$23=W$51)*($G$16:$G$23=$N85)))=1,
        ISODD(COUNT(_xlfn._xlws.SORT(_xlfn._xlws.FILTER($G$16:$G$23,($F$16:$F$23=W$51)*($G$16:$G$23&lt;=$N85)))))),3,
OR(COUNT(_xlfn._xlws.FILTER($F$16:$F$23,($F$16:$F$23=W$51)*($G$16:$G$23=$N85)))=1,
        ISODD(COUNT(_xlfn._xlws.SORT(_xlfn._xlws.FILTER($F$16:$F$23,($G$16:$G$23=$N85)*($F$16:$F$23&lt;=W$51)))))),4),
_xlpm.Fundo,$L$8,
_xlpm.Ax,_xlfn.XLOOKUP(TRUE,($O37:V37&lt;&gt;""),$O$3:V$3,_xlpm.Fundo,,-1),
_xlpm.Bx,_xlfn.XLOOKUP(TRUE,(X37:$AZ37&lt;&gt;""),X$3:$AZ$3,_xlpm.Fundo,,1),
_xlpm.Cx,_xlfn.XLOOKUP(TRUE,($O37:V37&lt;&gt;""),$O37:V37,_xlpm.Fundo,,-1),
_xlpm.Dx,_xlfn.XLOOKUP(TRUE,(X37:$AZ37&lt;&gt;""),X37:$AZ37,_xlpm.Fundo,,1),
_xlpm.Xx,W$3, _xlpm.Yx,PRODUCT(SUM(_xlpm.Dx,-_xlpm.Cx),1/SUM(_xlpm.Bx,-_xlpm.Ax))*SUM(_xlpm.Xx,-_xlpm.Ax)+_xlpm.Cx,
_xlpm.Ay,_xlfn.XLOOKUP(TRUE,(W$4:W36&lt;&gt;""),$N$4:$N36,_xlpm.Fundo,,-1),
_xlpm.By,_xlfn.XLOOKUP(TRUE,(W38:W$47&lt;&gt;""),$N38:$N$47,_xlpm.Fundo,,1),
_xlpm.Cy,_xlfn.XLOOKUP(TRUE,(W$4:W36&lt;&gt;""),W$4:W36,_xlpm.Fundo,,-1),
_xlpm.Dy,_xlfn.XLOOKUP(TRUE,(W38:W$47&lt;&gt;""),W38:W$47,_xlpm.Fundo,,1),
_xlpm.Xy,$N37, _xlpm.Yy,PRODUCT(SUM(_xlpm.Dy,-_xlpm.Cy),1/SUM(_xlpm.By,-_xlpm.Ay))*SUM(_xlpm.Xy,-_xlpm.Ay)+_xlpm.Cy,
_xlfn.IFS(IFERROR(ISODD(_xlpm.Borda),FALSE),_xlpm.Yy,
       IFERROR(ISEVEN(_xlpm.Borda),     FALSE),_xlpm.Yx,
      TRUE,"")))</f>
        <v/>
      </c>
      <c r="X85" s="120" cm="1">
        <f t="array" ref="X85">IF(X37&lt;&gt;"",X37,
_xlfn.LET(_xlpm.Borda,
_xlfn.IFS(
AND(COUNT(_xlfn._xlws.FILTER($F$3:$F$15,$F$3:$F$15=X$51))&gt;=2,
    _xlfn.MAXIFS($G$3:$G$15,$F$3:$F$15,X$51)&gt;=$N85, _xlfn.MINIFS($G$3:$G$15,$F$3:$F$15,X$51)&lt;=$N85),1,
AND(COUNT(_xlfn._xlws.FILTER($G$3:$G$15,$G$3:$G$15=$N85))&gt;=2,
    _xlfn.MAXIFS($F$3:$F$15,$G$3:$G$15,$N85)&gt;=X$51, _xlfn.MINIFS($F$3:$F$15,$G$3:$G$15,$N85)&lt;=X$51),2,
OR(COUNT(_xlfn._xlws.FILTER($F$16:$F$23,($F$16:$F$23=X$51)*($G$16:$G$23=$N85)))=1,
        ISODD(COUNT(_xlfn._xlws.SORT(_xlfn._xlws.FILTER($G$16:$G$23,($F$16:$F$23=X$51)*($G$16:$G$23&lt;=$N85)))))),3,
OR(COUNT(_xlfn._xlws.FILTER($F$16:$F$23,($F$16:$F$23=X$51)*($G$16:$G$23=$N85)))=1,
        ISODD(COUNT(_xlfn._xlws.SORT(_xlfn._xlws.FILTER($F$16:$F$23,($G$16:$G$23=$N85)*($F$16:$F$23&lt;=X$51)))))),4),
_xlpm.Fundo,$L$8,
_xlpm.Ax,_xlfn.XLOOKUP(TRUE,($O37:W37&lt;&gt;""),$O$3:W$3,_xlpm.Fundo,,-1),
_xlpm.Bx,_xlfn.XLOOKUP(TRUE,(Y37:$AZ37&lt;&gt;""),Y$3:$AZ$3,_xlpm.Fundo,,1),
_xlpm.Cx,_xlfn.XLOOKUP(TRUE,($O37:W37&lt;&gt;""),$O37:W37,_xlpm.Fundo,,-1),
_xlpm.Dx,_xlfn.XLOOKUP(TRUE,(Y37:$AZ37&lt;&gt;""),Y37:$AZ37,_xlpm.Fundo,,1),
_xlpm.Xx,X$3, _xlpm.Yx,PRODUCT(SUM(_xlpm.Dx,-_xlpm.Cx),1/SUM(_xlpm.Bx,-_xlpm.Ax))*SUM(_xlpm.Xx,-_xlpm.Ax)+_xlpm.Cx,
_xlpm.Ay,_xlfn.XLOOKUP(TRUE,(X$4:X36&lt;&gt;""),$N$4:$N36,_xlpm.Fundo,,-1),
_xlpm.By,_xlfn.XLOOKUP(TRUE,(X38:X$47&lt;&gt;""),$N38:$N$47,_xlpm.Fundo,,1),
_xlpm.Cy,_xlfn.XLOOKUP(TRUE,(X$4:X36&lt;&gt;""),X$4:X36,_xlpm.Fundo,,-1),
_xlpm.Dy,_xlfn.XLOOKUP(TRUE,(X38:X$47&lt;&gt;""),X38:X$47,_xlpm.Fundo,,1),
_xlpm.Xy,$N37, _xlpm.Yy,PRODUCT(SUM(_xlpm.Dy,-_xlpm.Cy),1/SUM(_xlpm.By,-_xlpm.Ay))*SUM(_xlpm.Xy,-_xlpm.Ay)+_xlpm.Cy,
_xlfn.IFS(IFERROR(ISODD(_xlpm.Borda),FALSE),_xlpm.Yy,
       IFERROR(ISEVEN(_xlpm.Borda),     FALSE),_xlpm.Yx,
      TRUE,"")))</f>
        <v>0</v>
      </c>
      <c r="Y85" s="120" t="str" cm="1">
        <f t="array" ref="Y85">IF(Y37&lt;&gt;"",Y37,
_xlfn.LET(_xlpm.Borda,
_xlfn.IFS(
AND(COUNT(_xlfn._xlws.FILTER($F$3:$F$15,$F$3:$F$15=Y$51))&gt;=2,
    _xlfn.MAXIFS($G$3:$G$15,$F$3:$F$15,Y$51)&gt;=$N85, _xlfn.MINIFS($G$3:$G$15,$F$3:$F$15,Y$51)&lt;=$N85),1,
AND(COUNT(_xlfn._xlws.FILTER($G$3:$G$15,$G$3:$G$15=$N85))&gt;=2,
    _xlfn.MAXIFS($F$3:$F$15,$G$3:$G$15,$N85)&gt;=Y$51, _xlfn.MINIFS($F$3:$F$15,$G$3:$G$15,$N85)&lt;=Y$51),2,
OR(COUNT(_xlfn._xlws.FILTER($F$16:$F$23,($F$16:$F$23=Y$51)*($G$16:$G$23=$N85)))=1,
        ISODD(COUNT(_xlfn._xlws.SORT(_xlfn._xlws.FILTER($G$16:$G$23,($F$16:$F$23=Y$51)*($G$16:$G$23&lt;=$N85)))))),3,
OR(COUNT(_xlfn._xlws.FILTER($F$16:$F$23,($F$16:$F$23=Y$51)*($G$16:$G$23=$N85)))=1,
        ISODD(COUNT(_xlfn._xlws.SORT(_xlfn._xlws.FILTER($F$16:$F$23,($G$16:$G$23=$N85)*($F$16:$F$23&lt;=Y$51)))))),4),
_xlpm.Fundo,$L$8,
_xlpm.Ax,_xlfn.XLOOKUP(TRUE,($O37:X37&lt;&gt;""),$O$3:X$3,_xlpm.Fundo,,-1),
_xlpm.Bx,_xlfn.XLOOKUP(TRUE,(Z37:$AZ37&lt;&gt;""),Z$3:$AZ$3,_xlpm.Fundo,,1),
_xlpm.Cx,_xlfn.XLOOKUP(TRUE,($O37:X37&lt;&gt;""),$O37:X37,_xlpm.Fundo,,-1),
_xlpm.Dx,_xlfn.XLOOKUP(TRUE,(Z37:$AZ37&lt;&gt;""),Z37:$AZ37,_xlpm.Fundo,,1),
_xlpm.Xx,Y$3, _xlpm.Yx,PRODUCT(SUM(_xlpm.Dx,-_xlpm.Cx),1/SUM(_xlpm.Bx,-_xlpm.Ax))*SUM(_xlpm.Xx,-_xlpm.Ax)+_xlpm.Cx,
_xlpm.Ay,_xlfn.XLOOKUP(TRUE,(Y$4:Y36&lt;&gt;""),$N$4:$N36,_xlpm.Fundo,,-1),
_xlpm.By,_xlfn.XLOOKUP(TRUE,(Y38:Y$47&lt;&gt;""),$N38:$N$47,_xlpm.Fundo,,1),
_xlpm.Cy,_xlfn.XLOOKUP(TRUE,(Y$4:Y36&lt;&gt;""),Y$4:Y36,_xlpm.Fundo,,-1),
_xlpm.Dy,_xlfn.XLOOKUP(TRUE,(Y38:Y$47&lt;&gt;""),Y38:Y$47,_xlpm.Fundo,,1),
_xlpm.Xy,$N37, _xlpm.Yy,PRODUCT(SUM(_xlpm.Dy,-_xlpm.Cy),1/SUM(_xlpm.By,-_xlpm.Ay))*SUM(_xlpm.Xy,-_xlpm.Ay)+_xlpm.Cy,
_xlfn.IFS(IFERROR(ISODD(_xlpm.Borda),FALSE),_xlpm.Yy,
       IFERROR(ISEVEN(_xlpm.Borda),     FALSE),_xlpm.Yx,
      TRUE,"")))</f>
        <v/>
      </c>
      <c r="Z85" s="120" t="str" cm="1">
        <f t="array" ref="Z85">IF(Z37&lt;&gt;"",Z37,
_xlfn.LET(_xlpm.Borda,
_xlfn.IFS(
AND(COUNT(_xlfn._xlws.FILTER($F$3:$F$15,$F$3:$F$15=Z$51))&gt;=2,
    _xlfn.MAXIFS($G$3:$G$15,$F$3:$F$15,Z$51)&gt;=$N85, _xlfn.MINIFS($G$3:$G$15,$F$3:$F$15,Z$51)&lt;=$N85),1,
AND(COUNT(_xlfn._xlws.FILTER($G$3:$G$15,$G$3:$G$15=$N85))&gt;=2,
    _xlfn.MAXIFS($F$3:$F$15,$G$3:$G$15,$N85)&gt;=Z$51, _xlfn.MINIFS($F$3:$F$15,$G$3:$G$15,$N85)&lt;=Z$51),2,
OR(COUNT(_xlfn._xlws.FILTER($F$16:$F$23,($F$16:$F$23=Z$51)*($G$16:$G$23=$N85)))=1,
        ISODD(COUNT(_xlfn._xlws.SORT(_xlfn._xlws.FILTER($G$16:$G$23,($F$16:$F$23=Z$51)*($G$16:$G$23&lt;=$N85)))))),3,
OR(COUNT(_xlfn._xlws.FILTER($F$16:$F$23,($F$16:$F$23=Z$51)*($G$16:$G$23=$N85)))=1,
        ISODD(COUNT(_xlfn._xlws.SORT(_xlfn._xlws.FILTER($F$16:$F$23,($G$16:$G$23=$N85)*($F$16:$F$23&lt;=Z$51)))))),4),
_xlpm.Fundo,$L$8,
_xlpm.Ax,_xlfn.XLOOKUP(TRUE,($O37:Y37&lt;&gt;""),$O$3:Y$3,_xlpm.Fundo,,-1),
_xlpm.Bx,_xlfn.XLOOKUP(TRUE,(AA37:$AZ37&lt;&gt;""),AA$3:$AZ$3,_xlpm.Fundo,,1),
_xlpm.Cx,_xlfn.XLOOKUP(TRUE,($O37:Y37&lt;&gt;""),$O37:Y37,_xlpm.Fundo,,-1),
_xlpm.Dx,_xlfn.XLOOKUP(TRUE,(AA37:$AZ37&lt;&gt;""),AA37:$AZ37,_xlpm.Fundo,,1),
_xlpm.Xx,Z$3, _xlpm.Yx,PRODUCT(SUM(_xlpm.Dx,-_xlpm.Cx),1/SUM(_xlpm.Bx,-_xlpm.Ax))*SUM(_xlpm.Xx,-_xlpm.Ax)+_xlpm.Cx,
_xlpm.Ay,_xlfn.XLOOKUP(TRUE,(Z$4:Z36&lt;&gt;""),$N$4:$N36,_xlpm.Fundo,,-1),
_xlpm.By,_xlfn.XLOOKUP(TRUE,(Z38:Z$47&lt;&gt;""),$N38:$N$47,_xlpm.Fundo,,1),
_xlpm.Cy,_xlfn.XLOOKUP(TRUE,(Z$4:Z36&lt;&gt;""),Z$4:Z36,_xlpm.Fundo,,-1),
_xlpm.Dy,_xlfn.XLOOKUP(TRUE,(Z38:Z$47&lt;&gt;""),Z38:Z$47,_xlpm.Fundo,,1),
_xlpm.Xy,$N37, _xlpm.Yy,PRODUCT(SUM(_xlpm.Dy,-_xlpm.Cy),1/SUM(_xlpm.By,-_xlpm.Ay))*SUM(_xlpm.Xy,-_xlpm.Ay)+_xlpm.Cy,
_xlfn.IFS(IFERROR(ISODD(_xlpm.Borda),FALSE),_xlpm.Yy,
       IFERROR(ISEVEN(_xlpm.Borda),     FALSE),_xlpm.Yx,
      TRUE,"")))</f>
        <v/>
      </c>
      <c r="AA85" s="120" cm="1">
        <f t="array" ref="AA85">IF(AA37&lt;&gt;"",AA37,
_xlfn.LET(_xlpm.Borda,
_xlfn.IFS(
AND(COUNT(_xlfn._xlws.FILTER($F$3:$F$15,$F$3:$F$15=AA$51))&gt;=2,
    _xlfn.MAXIFS($G$3:$G$15,$F$3:$F$15,AA$51)&gt;=$N85, _xlfn.MINIFS($G$3:$G$15,$F$3:$F$15,AA$51)&lt;=$N85),1,
AND(COUNT(_xlfn._xlws.FILTER($G$3:$G$15,$G$3:$G$15=$N85))&gt;=2,
    _xlfn.MAXIFS($F$3:$F$15,$G$3:$G$15,$N85)&gt;=AA$51, _xlfn.MINIFS($F$3:$F$15,$G$3:$G$15,$N85)&lt;=AA$51),2,
OR(COUNT(_xlfn._xlws.FILTER($F$16:$F$23,($F$16:$F$23=AA$51)*($G$16:$G$23=$N85)))=1,
        ISODD(COUNT(_xlfn._xlws.SORT(_xlfn._xlws.FILTER($G$16:$G$23,($F$16:$F$23=AA$51)*($G$16:$G$23&lt;=$N85)))))),3,
OR(COUNT(_xlfn._xlws.FILTER($F$16:$F$23,($F$16:$F$23=AA$51)*($G$16:$G$23=$N85)))=1,
        ISODD(COUNT(_xlfn._xlws.SORT(_xlfn._xlws.FILTER($F$16:$F$23,($G$16:$G$23=$N85)*($F$16:$F$23&lt;=AA$51)))))),4),
_xlpm.Fundo,$L$8,
_xlpm.Ax,_xlfn.XLOOKUP(TRUE,($O37:Z37&lt;&gt;""),$O$3:Z$3,_xlpm.Fundo,,-1),
_xlpm.Bx,_xlfn.XLOOKUP(TRUE,(AB37:$AZ37&lt;&gt;""),AB$3:$AZ$3,_xlpm.Fundo,,1),
_xlpm.Cx,_xlfn.XLOOKUP(TRUE,($O37:Z37&lt;&gt;""),$O37:Z37,_xlpm.Fundo,,-1),
_xlpm.Dx,_xlfn.XLOOKUP(TRUE,(AB37:$AZ37&lt;&gt;""),AB37:$AZ37,_xlpm.Fundo,,1),
_xlpm.Xx,AA$3, _xlpm.Yx,PRODUCT(SUM(_xlpm.Dx,-_xlpm.Cx),1/SUM(_xlpm.Bx,-_xlpm.Ax))*SUM(_xlpm.Xx,-_xlpm.Ax)+_xlpm.Cx,
_xlpm.Ay,_xlfn.XLOOKUP(TRUE,(AA$4:AA36&lt;&gt;""),$N$4:$N36,_xlpm.Fundo,,-1),
_xlpm.By,_xlfn.XLOOKUP(TRUE,(AA38:AA$47&lt;&gt;""),$N38:$N$47,_xlpm.Fundo,,1),
_xlpm.Cy,_xlfn.XLOOKUP(TRUE,(AA$4:AA36&lt;&gt;""),AA$4:AA36,_xlpm.Fundo,,-1),
_xlpm.Dy,_xlfn.XLOOKUP(TRUE,(AA38:AA$47&lt;&gt;""),AA38:AA$47,_xlpm.Fundo,,1),
_xlpm.Xy,$N37, _xlpm.Yy,PRODUCT(SUM(_xlpm.Dy,-_xlpm.Cy),1/SUM(_xlpm.By,-_xlpm.Ay))*SUM(_xlpm.Xy,-_xlpm.Ay)+_xlpm.Cy,
_xlfn.IFS(IFERROR(ISODD(_xlpm.Borda),FALSE),_xlpm.Yy,
       IFERROR(ISEVEN(_xlpm.Borda),     FALSE),_xlpm.Yx,
      TRUE,"")))</f>
        <v>0.4</v>
      </c>
      <c r="AB85" s="120" t="str" cm="1">
        <f t="array" ref="AB85">IF(AB37&lt;&gt;"",AB37,
_xlfn.LET(_xlpm.Borda,
_xlfn.IFS(
AND(COUNT(_xlfn._xlws.FILTER($F$3:$F$15,$F$3:$F$15=AB$51))&gt;=2,
    _xlfn.MAXIFS($G$3:$G$15,$F$3:$F$15,AB$51)&gt;=$N85, _xlfn.MINIFS($G$3:$G$15,$F$3:$F$15,AB$51)&lt;=$N85),1,
AND(COUNT(_xlfn._xlws.FILTER($G$3:$G$15,$G$3:$G$15=$N85))&gt;=2,
    _xlfn.MAXIFS($F$3:$F$15,$G$3:$G$15,$N85)&gt;=AB$51, _xlfn.MINIFS($F$3:$F$15,$G$3:$G$15,$N85)&lt;=AB$51),2,
OR(COUNT(_xlfn._xlws.FILTER($F$16:$F$23,($F$16:$F$23=AB$51)*($G$16:$G$23=$N85)))=1,
        ISODD(COUNT(_xlfn._xlws.SORT(_xlfn._xlws.FILTER($G$16:$G$23,($F$16:$F$23=AB$51)*($G$16:$G$23&lt;=$N85)))))),3,
OR(COUNT(_xlfn._xlws.FILTER($F$16:$F$23,($F$16:$F$23=AB$51)*($G$16:$G$23=$N85)))=1,
        ISODD(COUNT(_xlfn._xlws.SORT(_xlfn._xlws.FILTER($F$16:$F$23,($G$16:$G$23=$N85)*($F$16:$F$23&lt;=AB$51)))))),4),
_xlpm.Fundo,$L$8,
_xlpm.Ax,_xlfn.XLOOKUP(TRUE,($O37:AA37&lt;&gt;""),$O$3:AA$3,_xlpm.Fundo,,-1),
_xlpm.Bx,_xlfn.XLOOKUP(TRUE,(AC37:$AZ37&lt;&gt;""),AC$3:$AZ$3,_xlpm.Fundo,,1),
_xlpm.Cx,_xlfn.XLOOKUP(TRUE,($O37:AA37&lt;&gt;""),$O37:AA37,_xlpm.Fundo,,-1),
_xlpm.Dx,_xlfn.XLOOKUP(TRUE,(AC37:$AZ37&lt;&gt;""),AC37:$AZ37,_xlpm.Fundo,,1),
_xlpm.Xx,AB$3, _xlpm.Yx,PRODUCT(SUM(_xlpm.Dx,-_xlpm.Cx),1/SUM(_xlpm.Bx,-_xlpm.Ax))*SUM(_xlpm.Xx,-_xlpm.Ax)+_xlpm.Cx,
_xlpm.Ay,_xlfn.XLOOKUP(TRUE,(AB$4:AB36&lt;&gt;""),$N$4:$N36,_xlpm.Fundo,,-1),
_xlpm.By,_xlfn.XLOOKUP(TRUE,(AB38:AB$47&lt;&gt;""),$N38:$N$47,_xlpm.Fundo,,1),
_xlpm.Cy,_xlfn.XLOOKUP(TRUE,(AB$4:AB36&lt;&gt;""),AB$4:AB36,_xlpm.Fundo,,-1),
_xlpm.Dy,_xlfn.XLOOKUP(TRUE,(AB38:AB$47&lt;&gt;""),AB38:AB$47,_xlpm.Fundo,,1),
_xlpm.Xy,$N37, _xlpm.Yy,PRODUCT(SUM(_xlpm.Dy,-_xlpm.Cy),1/SUM(_xlpm.By,-_xlpm.Ay))*SUM(_xlpm.Xy,-_xlpm.Ay)+_xlpm.Cy,
_xlfn.IFS(IFERROR(ISODD(_xlpm.Borda),FALSE),_xlpm.Yy,
       IFERROR(ISEVEN(_xlpm.Borda),     FALSE),_xlpm.Yx,
      TRUE,"")))</f>
        <v/>
      </c>
      <c r="AC85" s="120" t="str" cm="1">
        <f t="array" ref="AC85">IF(AC37&lt;&gt;"",AC37,
_xlfn.LET(_xlpm.Borda,
_xlfn.IFS(
AND(COUNT(_xlfn._xlws.FILTER($F$3:$F$15,$F$3:$F$15=AC$51))&gt;=2,
    _xlfn.MAXIFS($G$3:$G$15,$F$3:$F$15,AC$51)&gt;=$N85, _xlfn.MINIFS($G$3:$G$15,$F$3:$F$15,AC$51)&lt;=$N85),1,
AND(COUNT(_xlfn._xlws.FILTER($G$3:$G$15,$G$3:$G$15=$N85))&gt;=2,
    _xlfn.MAXIFS($F$3:$F$15,$G$3:$G$15,$N85)&gt;=AC$51, _xlfn.MINIFS($F$3:$F$15,$G$3:$G$15,$N85)&lt;=AC$51),2,
OR(COUNT(_xlfn._xlws.FILTER($F$16:$F$23,($F$16:$F$23=AC$51)*($G$16:$G$23=$N85)))=1,
        ISODD(COUNT(_xlfn._xlws.SORT(_xlfn._xlws.FILTER($G$16:$G$23,($F$16:$F$23=AC$51)*($G$16:$G$23&lt;=$N85)))))),3,
OR(COUNT(_xlfn._xlws.FILTER($F$16:$F$23,($F$16:$F$23=AC$51)*($G$16:$G$23=$N85)))=1,
        ISODD(COUNT(_xlfn._xlws.SORT(_xlfn._xlws.FILTER($F$16:$F$23,($G$16:$G$23=$N85)*($F$16:$F$23&lt;=AC$51)))))),4),
_xlpm.Fundo,$L$8,
_xlpm.Ax,_xlfn.XLOOKUP(TRUE,($O37:AB37&lt;&gt;""),$O$3:AB$3,_xlpm.Fundo,,-1),
_xlpm.Bx,_xlfn.XLOOKUP(TRUE,(AD37:$AZ37&lt;&gt;""),AD$3:$AZ$3,_xlpm.Fundo,,1),
_xlpm.Cx,_xlfn.XLOOKUP(TRUE,($O37:AB37&lt;&gt;""),$O37:AB37,_xlpm.Fundo,,-1),
_xlpm.Dx,_xlfn.XLOOKUP(TRUE,(AD37:$AZ37&lt;&gt;""),AD37:$AZ37,_xlpm.Fundo,,1),
_xlpm.Xx,AC$3, _xlpm.Yx,PRODUCT(SUM(_xlpm.Dx,-_xlpm.Cx),1/SUM(_xlpm.Bx,-_xlpm.Ax))*SUM(_xlpm.Xx,-_xlpm.Ax)+_xlpm.Cx,
_xlpm.Ay,_xlfn.XLOOKUP(TRUE,(AC$4:AC36&lt;&gt;""),$N$4:$N36,_xlpm.Fundo,,-1),
_xlpm.By,_xlfn.XLOOKUP(TRUE,(AC38:AC$47&lt;&gt;""),$N38:$N$47,_xlpm.Fundo,,1),
_xlpm.Cy,_xlfn.XLOOKUP(TRUE,(AC$4:AC36&lt;&gt;""),AC$4:AC36,_xlpm.Fundo,,-1),
_xlpm.Dy,_xlfn.XLOOKUP(TRUE,(AC38:AC$47&lt;&gt;""),AC38:AC$47,_xlpm.Fundo,,1),
_xlpm.Xy,$N37, _xlpm.Yy,PRODUCT(SUM(_xlpm.Dy,-_xlpm.Cy),1/SUM(_xlpm.By,-_xlpm.Ay))*SUM(_xlpm.Xy,-_xlpm.Ay)+_xlpm.Cy,
_xlfn.IFS(IFERROR(ISODD(_xlpm.Borda),FALSE),_xlpm.Yy,
       IFERROR(ISEVEN(_xlpm.Borda),     FALSE),_xlpm.Yx,
      TRUE,"")))</f>
        <v/>
      </c>
      <c r="AD85" s="120" t="str" cm="1">
        <f t="array" ref="AD85">IF(AD37&lt;&gt;"",AD37,
_xlfn.LET(_xlpm.Borda,
_xlfn.IFS(
AND(COUNT(_xlfn._xlws.FILTER($F$3:$F$15,$F$3:$F$15=AD$51))&gt;=2,
    _xlfn.MAXIFS($G$3:$G$15,$F$3:$F$15,AD$51)&gt;=$N85, _xlfn.MINIFS($G$3:$G$15,$F$3:$F$15,AD$51)&lt;=$N85),1,
AND(COUNT(_xlfn._xlws.FILTER($G$3:$G$15,$G$3:$G$15=$N85))&gt;=2,
    _xlfn.MAXIFS($F$3:$F$15,$G$3:$G$15,$N85)&gt;=AD$51, _xlfn.MINIFS($F$3:$F$15,$G$3:$G$15,$N85)&lt;=AD$51),2,
OR(COUNT(_xlfn._xlws.FILTER($F$16:$F$23,($F$16:$F$23=AD$51)*($G$16:$G$23=$N85)))=1,
        ISODD(COUNT(_xlfn._xlws.SORT(_xlfn._xlws.FILTER($G$16:$G$23,($F$16:$F$23=AD$51)*($G$16:$G$23&lt;=$N85)))))),3,
OR(COUNT(_xlfn._xlws.FILTER($F$16:$F$23,($F$16:$F$23=AD$51)*($G$16:$G$23=$N85)))=1,
        ISODD(COUNT(_xlfn._xlws.SORT(_xlfn._xlws.FILTER($F$16:$F$23,($G$16:$G$23=$N85)*($F$16:$F$23&lt;=AD$51)))))),4),
_xlpm.Fundo,$L$8,
_xlpm.Ax,_xlfn.XLOOKUP(TRUE,($O37:AC37&lt;&gt;""),$O$3:AC$3,_xlpm.Fundo,,-1),
_xlpm.Bx,_xlfn.XLOOKUP(TRUE,(AE37:$AZ37&lt;&gt;""),AE$3:$AZ$3,_xlpm.Fundo,,1),
_xlpm.Cx,_xlfn.XLOOKUP(TRUE,($O37:AC37&lt;&gt;""),$O37:AC37,_xlpm.Fundo,,-1),
_xlpm.Dx,_xlfn.XLOOKUP(TRUE,(AE37:$AZ37&lt;&gt;""),AE37:$AZ37,_xlpm.Fundo,,1),
_xlpm.Xx,AD$3, _xlpm.Yx,PRODUCT(SUM(_xlpm.Dx,-_xlpm.Cx),1/SUM(_xlpm.Bx,-_xlpm.Ax))*SUM(_xlpm.Xx,-_xlpm.Ax)+_xlpm.Cx,
_xlpm.Ay,_xlfn.XLOOKUP(TRUE,(AD$4:AD36&lt;&gt;""),$N$4:$N36,_xlpm.Fundo,,-1),
_xlpm.By,_xlfn.XLOOKUP(TRUE,(AD38:AD$47&lt;&gt;""),$N38:$N$47,_xlpm.Fundo,,1),
_xlpm.Cy,_xlfn.XLOOKUP(TRUE,(AD$4:AD36&lt;&gt;""),AD$4:AD36,_xlpm.Fundo,,-1),
_xlpm.Dy,_xlfn.XLOOKUP(TRUE,(AD38:AD$47&lt;&gt;""),AD38:AD$47,_xlpm.Fundo,,1),
_xlpm.Xy,$N37, _xlpm.Yy,PRODUCT(SUM(_xlpm.Dy,-_xlpm.Cy),1/SUM(_xlpm.By,-_xlpm.Ay))*SUM(_xlpm.Xy,-_xlpm.Ay)+_xlpm.Cy,
_xlfn.IFS(IFERROR(ISODD(_xlpm.Borda),FALSE),_xlpm.Yy,
       IFERROR(ISEVEN(_xlpm.Borda),     FALSE),_xlpm.Yx,
      TRUE,"")))</f>
        <v/>
      </c>
      <c r="AE85" s="120" cm="1">
        <f t="array" ref="AE85">IF(AE37&lt;&gt;"",AE37,
_xlfn.LET(_xlpm.Borda,
_xlfn.IFS(
AND(COUNT(_xlfn._xlws.FILTER($F$3:$F$15,$F$3:$F$15=AE$51))&gt;=2,
    _xlfn.MAXIFS($G$3:$G$15,$F$3:$F$15,AE$51)&gt;=$N85, _xlfn.MINIFS($G$3:$G$15,$F$3:$F$15,AE$51)&lt;=$N85),1,
AND(COUNT(_xlfn._xlws.FILTER($G$3:$G$15,$G$3:$G$15=$N85))&gt;=2,
    _xlfn.MAXIFS($F$3:$F$15,$G$3:$G$15,$N85)&gt;=AE$51, _xlfn.MINIFS($F$3:$F$15,$G$3:$G$15,$N85)&lt;=AE$51),2,
OR(COUNT(_xlfn._xlws.FILTER($F$16:$F$23,($F$16:$F$23=AE$51)*($G$16:$G$23=$N85)))=1,
        ISODD(COUNT(_xlfn._xlws.SORT(_xlfn._xlws.FILTER($G$16:$G$23,($F$16:$F$23=AE$51)*($G$16:$G$23&lt;=$N85)))))),3,
OR(COUNT(_xlfn._xlws.FILTER($F$16:$F$23,($F$16:$F$23=AE$51)*($G$16:$G$23=$N85)))=1,
        ISODD(COUNT(_xlfn._xlws.SORT(_xlfn._xlws.FILTER($F$16:$F$23,($G$16:$G$23=$N85)*($F$16:$F$23&lt;=AE$51)))))),4),
_xlpm.Fundo,$L$8,
_xlpm.Ax,_xlfn.XLOOKUP(TRUE,($O37:AD37&lt;&gt;""),$O$3:AD$3,_xlpm.Fundo,,-1),
_xlpm.Bx,_xlfn.XLOOKUP(TRUE,(AF37:$AZ37&lt;&gt;""),AF$3:$AZ$3,_xlpm.Fundo,,1),
_xlpm.Cx,_xlfn.XLOOKUP(TRUE,($O37:AD37&lt;&gt;""),$O37:AD37,_xlpm.Fundo,,-1),
_xlpm.Dx,_xlfn.XLOOKUP(TRUE,(AF37:$AZ37&lt;&gt;""),AF37:$AZ37,_xlpm.Fundo,,1),
_xlpm.Xx,AE$3, _xlpm.Yx,PRODUCT(SUM(_xlpm.Dx,-_xlpm.Cx),1/SUM(_xlpm.Bx,-_xlpm.Ax))*SUM(_xlpm.Xx,-_xlpm.Ax)+_xlpm.Cx,
_xlpm.Ay,_xlfn.XLOOKUP(TRUE,(AE$4:AE36&lt;&gt;""),$N$4:$N36,_xlpm.Fundo,,-1),
_xlpm.By,_xlfn.XLOOKUP(TRUE,(AE38:AE$47&lt;&gt;""),$N38:$N$47,_xlpm.Fundo,,1),
_xlpm.Cy,_xlfn.XLOOKUP(TRUE,(AE$4:AE36&lt;&gt;""),AE$4:AE36,_xlpm.Fundo,,-1),
_xlpm.Dy,_xlfn.XLOOKUP(TRUE,(AE38:AE$47&lt;&gt;""),AE38:AE$47,_xlpm.Fundo,,1),
_xlpm.Xy,$N37, _xlpm.Yy,PRODUCT(SUM(_xlpm.Dy,-_xlpm.Cy),1/SUM(_xlpm.By,-_xlpm.Ay))*SUM(_xlpm.Xy,-_xlpm.Ay)+_xlpm.Cy,
_xlfn.IFS(IFERROR(ISODD(_xlpm.Borda),FALSE),_xlpm.Yy,
       IFERROR(ISEVEN(_xlpm.Borda),     FALSE),_xlpm.Yx,
      TRUE,"")))</f>
        <v>-0.4</v>
      </c>
      <c r="AF85" s="120" t="str" cm="1">
        <f t="array" ref="AF85">IF(AF37&lt;&gt;"",AF37,
_xlfn.LET(_xlpm.Borda,
_xlfn.IFS(
AND(COUNT(_xlfn._xlws.FILTER($F$3:$F$15,$F$3:$F$15=AF$51))&gt;=2,
    _xlfn.MAXIFS($G$3:$G$15,$F$3:$F$15,AF$51)&gt;=$N85, _xlfn.MINIFS($G$3:$G$15,$F$3:$F$15,AF$51)&lt;=$N85),1,
AND(COUNT(_xlfn._xlws.FILTER($G$3:$G$15,$G$3:$G$15=$N85))&gt;=2,
    _xlfn.MAXIFS($F$3:$F$15,$G$3:$G$15,$N85)&gt;=AF$51, _xlfn.MINIFS($F$3:$F$15,$G$3:$G$15,$N85)&lt;=AF$51),2,
OR(COUNT(_xlfn._xlws.FILTER($F$16:$F$23,($F$16:$F$23=AF$51)*($G$16:$G$23=$N85)))=1,
        ISODD(COUNT(_xlfn._xlws.SORT(_xlfn._xlws.FILTER($G$16:$G$23,($F$16:$F$23=AF$51)*($G$16:$G$23&lt;=$N85)))))),3,
OR(COUNT(_xlfn._xlws.FILTER($F$16:$F$23,($F$16:$F$23=AF$51)*($G$16:$G$23=$N85)))=1,
        ISODD(COUNT(_xlfn._xlws.SORT(_xlfn._xlws.FILTER($F$16:$F$23,($G$16:$G$23=$N85)*($F$16:$F$23&lt;=AF$51)))))),4),
_xlpm.Fundo,$L$8,
_xlpm.Ax,_xlfn.XLOOKUP(TRUE,($O37:AE37&lt;&gt;""),$O$3:AE$3,_xlpm.Fundo,,-1),
_xlpm.Bx,_xlfn.XLOOKUP(TRUE,(AG37:$AZ37&lt;&gt;""),AG$3:$AZ$3,_xlpm.Fundo,,1),
_xlpm.Cx,_xlfn.XLOOKUP(TRUE,($O37:AE37&lt;&gt;""),$O37:AE37,_xlpm.Fundo,,-1),
_xlpm.Dx,_xlfn.XLOOKUP(TRUE,(AG37:$AZ37&lt;&gt;""),AG37:$AZ37,_xlpm.Fundo,,1),
_xlpm.Xx,AF$3, _xlpm.Yx,PRODUCT(SUM(_xlpm.Dx,-_xlpm.Cx),1/SUM(_xlpm.Bx,-_xlpm.Ax))*SUM(_xlpm.Xx,-_xlpm.Ax)+_xlpm.Cx,
_xlpm.Ay,_xlfn.XLOOKUP(TRUE,(AF$4:AF36&lt;&gt;""),$N$4:$N36,_xlpm.Fundo,,-1),
_xlpm.By,_xlfn.XLOOKUP(TRUE,(AF38:AF$47&lt;&gt;""),$N38:$N$47,_xlpm.Fundo,,1),
_xlpm.Cy,_xlfn.XLOOKUP(TRUE,(AF$4:AF36&lt;&gt;""),AF$4:AF36,_xlpm.Fundo,,-1),
_xlpm.Dy,_xlfn.XLOOKUP(TRUE,(AF38:AF$47&lt;&gt;""),AF38:AF$47,_xlpm.Fundo,,1),
_xlpm.Xy,$N37, _xlpm.Yy,PRODUCT(SUM(_xlpm.Dy,-_xlpm.Cy),1/SUM(_xlpm.By,-_xlpm.Ay))*SUM(_xlpm.Xy,-_xlpm.Ay)+_xlpm.Cy,
_xlfn.IFS(IFERROR(ISODD(_xlpm.Borda),FALSE),_xlpm.Yy,
       IFERROR(ISEVEN(_xlpm.Borda),     FALSE),_xlpm.Yx,
      TRUE,"")))</f>
        <v/>
      </c>
      <c r="AG85" s="120" cm="1">
        <f t="array" ref="AG85">IF(AG37&lt;&gt;"",AG37,
_xlfn.LET(_xlpm.Borda,
_xlfn.IFS(
AND(COUNT(_xlfn._xlws.FILTER($F$3:$F$15,$F$3:$F$15=AG$51))&gt;=2,
    _xlfn.MAXIFS($G$3:$G$15,$F$3:$F$15,AG$51)&gt;=$N85, _xlfn.MINIFS($G$3:$G$15,$F$3:$F$15,AG$51)&lt;=$N85),1,
AND(COUNT(_xlfn._xlws.FILTER($G$3:$G$15,$G$3:$G$15=$N85))&gt;=2,
    _xlfn.MAXIFS($F$3:$F$15,$G$3:$G$15,$N85)&gt;=AG$51, _xlfn.MINIFS($F$3:$F$15,$G$3:$G$15,$N85)&lt;=AG$51),2,
OR(COUNT(_xlfn._xlws.FILTER($F$16:$F$23,($F$16:$F$23=AG$51)*($G$16:$G$23=$N85)))=1,
        ISODD(COUNT(_xlfn._xlws.SORT(_xlfn._xlws.FILTER($G$16:$G$23,($F$16:$F$23=AG$51)*($G$16:$G$23&lt;=$N85)))))),3,
OR(COUNT(_xlfn._xlws.FILTER($F$16:$F$23,($F$16:$F$23=AG$51)*($G$16:$G$23=$N85)))=1,
        ISODD(COUNT(_xlfn._xlws.SORT(_xlfn._xlws.FILTER($F$16:$F$23,($G$16:$G$23=$N85)*($F$16:$F$23&lt;=AG$51)))))),4),
_xlpm.Fundo,$L$8,
_xlpm.Ax,_xlfn.XLOOKUP(TRUE,($O37:AF37&lt;&gt;""),$O$3:AF$3,_xlpm.Fundo,,-1),
_xlpm.Bx,_xlfn.XLOOKUP(TRUE,(AH37:$AZ37&lt;&gt;""),AH$3:$AZ$3,_xlpm.Fundo,,1),
_xlpm.Cx,_xlfn.XLOOKUP(TRUE,($O37:AF37&lt;&gt;""),$O37:AF37,_xlpm.Fundo,,-1),
_xlpm.Dx,_xlfn.XLOOKUP(TRUE,(AH37:$AZ37&lt;&gt;""),AH37:$AZ37,_xlpm.Fundo,,1),
_xlpm.Xx,AG$3, _xlpm.Yx,PRODUCT(SUM(_xlpm.Dx,-_xlpm.Cx),1/SUM(_xlpm.Bx,-_xlpm.Ax))*SUM(_xlpm.Xx,-_xlpm.Ax)+_xlpm.Cx,
_xlpm.Ay,_xlfn.XLOOKUP(TRUE,(AG$4:AG36&lt;&gt;""),$N$4:$N36,_xlpm.Fundo,,-1),
_xlpm.By,_xlfn.XLOOKUP(TRUE,(AG38:AG$47&lt;&gt;""),$N38:$N$47,_xlpm.Fundo,,1),
_xlpm.Cy,_xlfn.XLOOKUP(TRUE,(AG$4:AG36&lt;&gt;""),AG$4:AG36,_xlpm.Fundo,,-1),
_xlpm.Dy,_xlfn.XLOOKUP(TRUE,(AG38:AG$47&lt;&gt;""),AG38:AG$47,_xlpm.Fundo,,1),
_xlpm.Xy,$N37, _xlpm.Yy,PRODUCT(SUM(_xlpm.Dy,-_xlpm.Cy),1/SUM(_xlpm.By,-_xlpm.Ay))*SUM(_xlpm.Xy,-_xlpm.Ay)+_xlpm.Cy,
_xlfn.IFS(IFERROR(ISODD(_xlpm.Borda),FALSE),_xlpm.Yy,
       IFERROR(ISEVEN(_xlpm.Borda),     FALSE),_xlpm.Yx,
      TRUE,"")))</f>
        <v>-0.4</v>
      </c>
      <c r="AH85" s="120" t="str" cm="1">
        <f t="array" ref="AH85">IF(AH37&lt;&gt;"",AH37,
_xlfn.LET(_xlpm.Borda,
_xlfn.IFS(
AND(COUNT(_xlfn._xlws.FILTER($F$3:$F$15,$F$3:$F$15=AH$51))&gt;=2,
    _xlfn.MAXIFS($G$3:$G$15,$F$3:$F$15,AH$51)&gt;=$N85, _xlfn.MINIFS($G$3:$G$15,$F$3:$F$15,AH$51)&lt;=$N85),1,
AND(COUNT(_xlfn._xlws.FILTER($G$3:$G$15,$G$3:$G$15=$N85))&gt;=2,
    _xlfn.MAXIFS($F$3:$F$15,$G$3:$G$15,$N85)&gt;=AH$51, _xlfn.MINIFS($F$3:$F$15,$G$3:$G$15,$N85)&lt;=AH$51),2,
OR(COUNT(_xlfn._xlws.FILTER($F$16:$F$23,($F$16:$F$23=AH$51)*($G$16:$G$23=$N85)))=1,
        ISODD(COUNT(_xlfn._xlws.SORT(_xlfn._xlws.FILTER($G$16:$G$23,($F$16:$F$23=AH$51)*($G$16:$G$23&lt;=$N85)))))),3,
OR(COUNT(_xlfn._xlws.FILTER($F$16:$F$23,($F$16:$F$23=AH$51)*($G$16:$G$23=$N85)))=1,
        ISODD(COUNT(_xlfn._xlws.SORT(_xlfn._xlws.FILTER($F$16:$F$23,($G$16:$G$23=$N85)*($F$16:$F$23&lt;=AH$51)))))),4),
_xlpm.Fundo,$L$8,
_xlpm.Ax,_xlfn.XLOOKUP(TRUE,($O37:AG37&lt;&gt;""),$O$3:AG$3,_xlpm.Fundo,,-1),
_xlpm.Bx,_xlfn.XLOOKUP(TRUE,(AI37:$AZ37&lt;&gt;""),AI$3:$AZ$3,_xlpm.Fundo,,1),
_xlpm.Cx,_xlfn.XLOOKUP(TRUE,($O37:AG37&lt;&gt;""),$O37:AG37,_xlpm.Fundo,,-1),
_xlpm.Dx,_xlfn.XLOOKUP(TRUE,(AI37:$AZ37&lt;&gt;""),AI37:$AZ37,_xlpm.Fundo,,1),
_xlpm.Xx,AH$3, _xlpm.Yx,PRODUCT(SUM(_xlpm.Dx,-_xlpm.Cx),1/SUM(_xlpm.Bx,-_xlpm.Ax))*SUM(_xlpm.Xx,-_xlpm.Ax)+_xlpm.Cx,
_xlpm.Ay,_xlfn.XLOOKUP(TRUE,(AH$4:AH36&lt;&gt;""),$N$4:$N36,_xlpm.Fundo,,-1),
_xlpm.By,_xlfn.XLOOKUP(TRUE,(AH38:AH$47&lt;&gt;""),$N38:$N$47,_xlpm.Fundo,,1),
_xlpm.Cy,_xlfn.XLOOKUP(TRUE,(AH$4:AH36&lt;&gt;""),AH$4:AH36,_xlpm.Fundo,,-1),
_xlpm.Dy,_xlfn.XLOOKUP(TRUE,(AH38:AH$47&lt;&gt;""),AH38:AH$47,_xlpm.Fundo,,1),
_xlpm.Xy,$N37, _xlpm.Yy,PRODUCT(SUM(_xlpm.Dy,-_xlpm.Cy),1/SUM(_xlpm.By,-_xlpm.Ay))*SUM(_xlpm.Xy,-_xlpm.Ay)+_xlpm.Cy,
_xlfn.IFS(IFERROR(ISODD(_xlpm.Borda),FALSE),_xlpm.Yy,
       IFERROR(ISEVEN(_xlpm.Borda),     FALSE),_xlpm.Yx,
      TRUE,"")))</f>
        <v/>
      </c>
      <c r="AI85" s="120" cm="1">
        <f t="array" ref="AI85">IF(AI37&lt;&gt;"",AI37,
_xlfn.LET(_xlpm.Borda,
_xlfn.IFS(
AND(COUNT(_xlfn._xlws.FILTER($F$3:$F$15,$F$3:$F$15=AI$51))&gt;=2,
    _xlfn.MAXIFS($G$3:$G$15,$F$3:$F$15,AI$51)&gt;=$N85, _xlfn.MINIFS($G$3:$G$15,$F$3:$F$15,AI$51)&lt;=$N85),1,
AND(COUNT(_xlfn._xlws.FILTER($G$3:$G$15,$G$3:$G$15=$N85))&gt;=2,
    _xlfn.MAXIFS($F$3:$F$15,$G$3:$G$15,$N85)&gt;=AI$51, _xlfn.MINIFS($F$3:$F$15,$G$3:$G$15,$N85)&lt;=AI$51),2,
OR(COUNT(_xlfn._xlws.FILTER($F$16:$F$23,($F$16:$F$23=AI$51)*($G$16:$G$23=$N85)))=1,
        ISODD(COUNT(_xlfn._xlws.SORT(_xlfn._xlws.FILTER($G$16:$G$23,($F$16:$F$23=AI$51)*($G$16:$G$23&lt;=$N85)))))),3,
OR(COUNT(_xlfn._xlws.FILTER($F$16:$F$23,($F$16:$F$23=AI$51)*($G$16:$G$23=$N85)))=1,
        ISODD(COUNT(_xlfn._xlws.SORT(_xlfn._xlws.FILTER($F$16:$F$23,($G$16:$G$23=$N85)*($F$16:$F$23&lt;=AI$51)))))),4),
_xlpm.Fundo,$L$8,
_xlpm.Ax,_xlfn.XLOOKUP(TRUE,($O37:AH37&lt;&gt;""),$O$3:AH$3,_xlpm.Fundo,,-1),
_xlpm.Bx,_xlfn.XLOOKUP(TRUE,(AJ37:$AZ37&lt;&gt;""),AJ$3:$AZ$3,_xlpm.Fundo,,1),
_xlpm.Cx,_xlfn.XLOOKUP(TRUE,($O37:AH37&lt;&gt;""),$O37:AH37,_xlpm.Fundo,,-1),
_xlpm.Dx,_xlfn.XLOOKUP(TRUE,(AJ37:$AZ37&lt;&gt;""),AJ37:$AZ37,_xlpm.Fundo,,1),
_xlpm.Xx,AI$3, _xlpm.Yx,PRODUCT(SUM(_xlpm.Dx,-_xlpm.Cx),1/SUM(_xlpm.Bx,-_xlpm.Ax))*SUM(_xlpm.Xx,-_xlpm.Ax)+_xlpm.Cx,
_xlpm.Ay,_xlfn.XLOOKUP(TRUE,(AI$4:AI36&lt;&gt;""),$N$4:$N36,_xlpm.Fundo,,-1),
_xlpm.By,_xlfn.XLOOKUP(TRUE,(AI38:AI$47&lt;&gt;""),$N38:$N$47,_xlpm.Fundo,,1),
_xlpm.Cy,_xlfn.XLOOKUP(TRUE,(AI$4:AI36&lt;&gt;""),AI$4:AI36,_xlpm.Fundo,,-1),
_xlpm.Dy,_xlfn.XLOOKUP(TRUE,(AI38:AI$47&lt;&gt;""),AI38:AI$47,_xlpm.Fundo,,1),
_xlpm.Xy,$N37, _xlpm.Yy,PRODUCT(SUM(_xlpm.Dy,-_xlpm.Cy),1/SUM(_xlpm.By,-_xlpm.Ay))*SUM(_xlpm.Xy,-_xlpm.Ay)+_xlpm.Cy,
_xlfn.IFS(IFERROR(ISODD(_xlpm.Borda),FALSE),_xlpm.Yy,
       IFERROR(ISEVEN(_xlpm.Borda),     FALSE),_xlpm.Yx,
      TRUE,"")))</f>
        <v>0</v>
      </c>
      <c r="AJ85" s="120" t="str" cm="1">
        <f t="array" ref="AJ85">IF(AJ37&lt;&gt;"",AJ37,
_xlfn.LET(_xlpm.Borda,
_xlfn.IFS(
AND(COUNT(_xlfn._xlws.FILTER($F$3:$F$15,$F$3:$F$15=AJ$51))&gt;=2,
    _xlfn.MAXIFS($G$3:$G$15,$F$3:$F$15,AJ$51)&gt;=$N85, _xlfn.MINIFS($G$3:$G$15,$F$3:$F$15,AJ$51)&lt;=$N85),1,
AND(COUNT(_xlfn._xlws.FILTER($G$3:$G$15,$G$3:$G$15=$N85))&gt;=2,
    _xlfn.MAXIFS($F$3:$F$15,$G$3:$G$15,$N85)&gt;=AJ$51, _xlfn.MINIFS($F$3:$F$15,$G$3:$G$15,$N85)&lt;=AJ$51),2,
OR(COUNT(_xlfn._xlws.FILTER($F$16:$F$23,($F$16:$F$23=AJ$51)*($G$16:$G$23=$N85)))=1,
        ISODD(COUNT(_xlfn._xlws.SORT(_xlfn._xlws.FILTER($G$16:$G$23,($F$16:$F$23=AJ$51)*($G$16:$G$23&lt;=$N85)))))),3,
OR(COUNT(_xlfn._xlws.FILTER($F$16:$F$23,($F$16:$F$23=AJ$51)*($G$16:$G$23=$N85)))=1,
        ISODD(COUNT(_xlfn._xlws.SORT(_xlfn._xlws.FILTER($F$16:$F$23,($G$16:$G$23=$N85)*($F$16:$F$23&lt;=AJ$51)))))),4),
_xlpm.Fundo,$L$8,
_xlpm.Ax,_xlfn.XLOOKUP(TRUE,($O37:AI37&lt;&gt;""),$O$3:AI$3,_xlpm.Fundo,,-1),
_xlpm.Bx,_xlfn.XLOOKUP(TRUE,(AK37:$AZ37&lt;&gt;""),AK$3:$AZ$3,_xlpm.Fundo,,1),
_xlpm.Cx,_xlfn.XLOOKUP(TRUE,($O37:AI37&lt;&gt;""),$O37:AI37,_xlpm.Fundo,,-1),
_xlpm.Dx,_xlfn.XLOOKUP(TRUE,(AK37:$AZ37&lt;&gt;""),AK37:$AZ37,_xlpm.Fundo,,1),
_xlpm.Xx,AJ$3, _xlpm.Yx,PRODUCT(SUM(_xlpm.Dx,-_xlpm.Cx),1/SUM(_xlpm.Bx,-_xlpm.Ax))*SUM(_xlpm.Xx,-_xlpm.Ax)+_xlpm.Cx,
_xlpm.Ay,_xlfn.XLOOKUP(TRUE,(AJ$4:AJ36&lt;&gt;""),$N$4:$N36,_xlpm.Fundo,,-1),
_xlpm.By,_xlfn.XLOOKUP(TRUE,(AJ38:AJ$47&lt;&gt;""),$N38:$N$47,_xlpm.Fundo,,1),
_xlpm.Cy,_xlfn.XLOOKUP(TRUE,(AJ$4:AJ36&lt;&gt;""),AJ$4:AJ36,_xlpm.Fundo,,-1),
_xlpm.Dy,_xlfn.XLOOKUP(TRUE,(AJ38:AJ$47&lt;&gt;""),AJ38:AJ$47,_xlpm.Fundo,,1),
_xlpm.Xy,$N37, _xlpm.Yy,PRODUCT(SUM(_xlpm.Dy,-_xlpm.Cy),1/SUM(_xlpm.By,-_xlpm.Ay))*SUM(_xlpm.Xy,-_xlpm.Ay)+_xlpm.Cy,
_xlfn.IFS(IFERROR(ISODD(_xlpm.Borda),FALSE),_xlpm.Yy,
       IFERROR(ISEVEN(_xlpm.Borda),     FALSE),_xlpm.Yx,
      TRUE,"")))</f>
        <v/>
      </c>
      <c r="AK85" s="120" t="str" cm="1">
        <f t="array" ref="AK85">IF(AK37&lt;&gt;"",AK37,
_xlfn.LET(_xlpm.Borda,
_xlfn.IFS(
AND(COUNT(_xlfn._xlws.FILTER($F$3:$F$15,$F$3:$F$15=AK$51))&gt;=2,
    _xlfn.MAXIFS($G$3:$G$15,$F$3:$F$15,AK$51)&gt;=$N85, _xlfn.MINIFS($G$3:$G$15,$F$3:$F$15,AK$51)&lt;=$N85),1,
AND(COUNT(_xlfn._xlws.FILTER($G$3:$G$15,$G$3:$G$15=$N85))&gt;=2,
    _xlfn.MAXIFS($F$3:$F$15,$G$3:$G$15,$N85)&gt;=AK$51, _xlfn.MINIFS($F$3:$F$15,$G$3:$G$15,$N85)&lt;=AK$51),2,
OR(COUNT(_xlfn._xlws.FILTER($F$16:$F$23,($F$16:$F$23=AK$51)*($G$16:$G$23=$N85)))=1,
        ISODD(COUNT(_xlfn._xlws.SORT(_xlfn._xlws.FILTER($G$16:$G$23,($F$16:$F$23=AK$51)*($G$16:$G$23&lt;=$N85)))))),3,
OR(COUNT(_xlfn._xlws.FILTER($F$16:$F$23,($F$16:$F$23=AK$51)*($G$16:$G$23=$N85)))=1,
        ISODD(COUNT(_xlfn._xlws.SORT(_xlfn._xlws.FILTER($F$16:$F$23,($G$16:$G$23=$N85)*($F$16:$F$23&lt;=AK$51)))))),4),
_xlpm.Fundo,$L$8,
_xlpm.Ax,_xlfn.XLOOKUP(TRUE,($O37:AJ37&lt;&gt;""),$O$3:AJ$3,_xlpm.Fundo,,-1),
_xlpm.Bx,_xlfn.XLOOKUP(TRUE,(AL37:$AZ37&lt;&gt;""),AL$3:$AZ$3,_xlpm.Fundo,,1),
_xlpm.Cx,_xlfn.XLOOKUP(TRUE,($O37:AJ37&lt;&gt;""),$O37:AJ37,_xlpm.Fundo,,-1),
_xlpm.Dx,_xlfn.XLOOKUP(TRUE,(AL37:$AZ37&lt;&gt;""),AL37:$AZ37,_xlpm.Fundo,,1),
_xlpm.Xx,AK$3, _xlpm.Yx,PRODUCT(SUM(_xlpm.Dx,-_xlpm.Cx),1/SUM(_xlpm.Bx,-_xlpm.Ax))*SUM(_xlpm.Xx,-_xlpm.Ax)+_xlpm.Cx,
_xlpm.Ay,_xlfn.XLOOKUP(TRUE,(AK$4:AK36&lt;&gt;""),$N$4:$N36,_xlpm.Fundo,,-1),
_xlpm.By,_xlfn.XLOOKUP(TRUE,(AK38:AK$47&lt;&gt;""),$N38:$N$47,_xlpm.Fundo,,1),
_xlpm.Cy,_xlfn.XLOOKUP(TRUE,(AK$4:AK36&lt;&gt;""),AK$4:AK36,_xlpm.Fundo,,-1),
_xlpm.Dy,_xlfn.XLOOKUP(TRUE,(AK38:AK$47&lt;&gt;""),AK38:AK$47,_xlpm.Fundo,,1),
_xlpm.Xy,$N37, _xlpm.Yy,PRODUCT(SUM(_xlpm.Dy,-_xlpm.Cy),1/SUM(_xlpm.By,-_xlpm.Ay))*SUM(_xlpm.Xy,-_xlpm.Ay)+_xlpm.Cy,
_xlfn.IFS(IFERROR(ISODD(_xlpm.Borda),FALSE),_xlpm.Yy,
       IFERROR(ISEVEN(_xlpm.Borda),     FALSE),_xlpm.Yx,
      TRUE,"")))</f>
        <v/>
      </c>
      <c r="AL85" s="120" t="str" cm="1">
        <f t="array" ref="AL85">IF(AL37&lt;&gt;"",AL37,
_xlfn.LET(_xlpm.Borda,
_xlfn.IFS(
AND(COUNT(_xlfn._xlws.FILTER($F$3:$F$15,$F$3:$F$15=AL$51))&gt;=2,
    _xlfn.MAXIFS($G$3:$G$15,$F$3:$F$15,AL$51)&gt;=$N85, _xlfn.MINIFS($G$3:$G$15,$F$3:$F$15,AL$51)&lt;=$N85),1,
AND(COUNT(_xlfn._xlws.FILTER($G$3:$G$15,$G$3:$G$15=$N85))&gt;=2,
    _xlfn.MAXIFS($F$3:$F$15,$G$3:$G$15,$N85)&gt;=AL$51, _xlfn.MINIFS($F$3:$F$15,$G$3:$G$15,$N85)&lt;=AL$51),2,
OR(COUNT(_xlfn._xlws.FILTER($F$16:$F$23,($F$16:$F$23=AL$51)*($G$16:$G$23=$N85)))=1,
        ISODD(COUNT(_xlfn._xlws.SORT(_xlfn._xlws.FILTER($G$16:$G$23,($F$16:$F$23=AL$51)*($G$16:$G$23&lt;=$N85)))))),3,
OR(COUNT(_xlfn._xlws.FILTER($F$16:$F$23,($F$16:$F$23=AL$51)*($G$16:$G$23=$N85)))=1,
        ISODD(COUNT(_xlfn._xlws.SORT(_xlfn._xlws.FILTER($F$16:$F$23,($G$16:$G$23=$N85)*($F$16:$F$23&lt;=AL$51)))))),4),
_xlpm.Fundo,$L$8,
_xlpm.Ax,_xlfn.XLOOKUP(TRUE,($O37:AK37&lt;&gt;""),$O$3:AK$3,_xlpm.Fundo,,-1),
_xlpm.Bx,_xlfn.XLOOKUP(TRUE,(AM37:$AZ37&lt;&gt;""),AM$3:$AZ$3,_xlpm.Fundo,,1),
_xlpm.Cx,_xlfn.XLOOKUP(TRUE,($O37:AK37&lt;&gt;""),$O37:AK37,_xlpm.Fundo,,-1),
_xlpm.Dx,_xlfn.XLOOKUP(TRUE,(AM37:$AZ37&lt;&gt;""),AM37:$AZ37,_xlpm.Fundo,,1),
_xlpm.Xx,AL$3, _xlpm.Yx,PRODUCT(SUM(_xlpm.Dx,-_xlpm.Cx),1/SUM(_xlpm.Bx,-_xlpm.Ax))*SUM(_xlpm.Xx,-_xlpm.Ax)+_xlpm.Cx,
_xlpm.Ay,_xlfn.XLOOKUP(TRUE,(AL$4:AL36&lt;&gt;""),$N$4:$N36,_xlpm.Fundo,,-1),
_xlpm.By,_xlfn.XLOOKUP(TRUE,(AL38:AL$47&lt;&gt;""),$N38:$N$47,_xlpm.Fundo,,1),
_xlpm.Cy,_xlfn.XLOOKUP(TRUE,(AL$4:AL36&lt;&gt;""),AL$4:AL36,_xlpm.Fundo,,-1),
_xlpm.Dy,_xlfn.XLOOKUP(TRUE,(AL38:AL$47&lt;&gt;""),AL38:AL$47,_xlpm.Fundo,,1),
_xlpm.Xy,$N37, _xlpm.Yy,PRODUCT(SUM(_xlpm.Dy,-_xlpm.Cy),1/SUM(_xlpm.By,-_xlpm.Ay))*SUM(_xlpm.Xy,-_xlpm.Ay)+_xlpm.Cy,
_xlfn.IFS(IFERROR(ISODD(_xlpm.Borda),FALSE),_xlpm.Yy,
       IFERROR(ISEVEN(_xlpm.Borda),     FALSE),_xlpm.Yx,
      TRUE,"")))</f>
        <v/>
      </c>
      <c r="AM85" s="120" t="str" cm="1">
        <f t="array" ref="AM85">IF(AM37&lt;&gt;"",AM37,
_xlfn.LET(_xlpm.Borda,
_xlfn.IFS(
AND(COUNT(_xlfn._xlws.FILTER($F$3:$F$15,$F$3:$F$15=AM$51))&gt;=2,
    _xlfn.MAXIFS($G$3:$G$15,$F$3:$F$15,AM$51)&gt;=$N85, _xlfn.MINIFS($G$3:$G$15,$F$3:$F$15,AM$51)&lt;=$N85),1,
AND(COUNT(_xlfn._xlws.FILTER($G$3:$G$15,$G$3:$G$15=$N85))&gt;=2,
    _xlfn.MAXIFS($F$3:$F$15,$G$3:$G$15,$N85)&gt;=AM$51, _xlfn.MINIFS($F$3:$F$15,$G$3:$G$15,$N85)&lt;=AM$51),2,
OR(COUNT(_xlfn._xlws.FILTER($F$16:$F$23,($F$16:$F$23=AM$51)*($G$16:$G$23=$N85)))=1,
        ISODD(COUNT(_xlfn._xlws.SORT(_xlfn._xlws.FILTER($G$16:$G$23,($F$16:$F$23=AM$51)*($G$16:$G$23&lt;=$N85)))))),3,
OR(COUNT(_xlfn._xlws.FILTER($F$16:$F$23,($F$16:$F$23=AM$51)*($G$16:$G$23=$N85)))=1,
        ISODD(COUNT(_xlfn._xlws.SORT(_xlfn._xlws.FILTER($F$16:$F$23,($G$16:$G$23=$N85)*($F$16:$F$23&lt;=AM$51)))))),4),
_xlpm.Fundo,$L$8,
_xlpm.Ax,_xlfn.XLOOKUP(TRUE,($O37:AL37&lt;&gt;""),$O$3:AL$3,_xlpm.Fundo,,-1),
_xlpm.Bx,_xlfn.XLOOKUP(TRUE,(AN37:$AZ37&lt;&gt;""),AN$3:$AZ$3,_xlpm.Fundo,,1),
_xlpm.Cx,_xlfn.XLOOKUP(TRUE,($O37:AL37&lt;&gt;""),$O37:AL37,_xlpm.Fundo,,-1),
_xlpm.Dx,_xlfn.XLOOKUP(TRUE,(AN37:$AZ37&lt;&gt;""),AN37:$AZ37,_xlpm.Fundo,,1),
_xlpm.Xx,AM$3, _xlpm.Yx,PRODUCT(SUM(_xlpm.Dx,-_xlpm.Cx),1/SUM(_xlpm.Bx,-_xlpm.Ax))*SUM(_xlpm.Xx,-_xlpm.Ax)+_xlpm.Cx,
_xlpm.Ay,_xlfn.XLOOKUP(TRUE,(AM$4:AM36&lt;&gt;""),$N$4:$N36,_xlpm.Fundo,,-1),
_xlpm.By,_xlfn.XLOOKUP(TRUE,(AM38:AM$47&lt;&gt;""),$N38:$N$47,_xlpm.Fundo,,1),
_xlpm.Cy,_xlfn.XLOOKUP(TRUE,(AM$4:AM36&lt;&gt;""),AM$4:AM36,_xlpm.Fundo,,-1),
_xlpm.Dy,_xlfn.XLOOKUP(TRUE,(AM38:AM$47&lt;&gt;""),AM38:AM$47,_xlpm.Fundo,,1),
_xlpm.Xy,$N37, _xlpm.Yy,PRODUCT(SUM(_xlpm.Dy,-_xlpm.Cy),1/SUM(_xlpm.By,-_xlpm.Ay))*SUM(_xlpm.Xy,-_xlpm.Ay)+_xlpm.Cy,
_xlfn.IFS(IFERROR(ISODD(_xlpm.Borda),FALSE),_xlpm.Yy,
       IFERROR(ISEVEN(_xlpm.Borda),     FALSE),_xlpm.Yx,
      TRUE,"")))</f>
        <v/>
      </c>
      <c r="AN85" s="120" cm="1">
        <f t="array" ref="AN85">IF(AN37&lt;&gt;"",AN37,
_xlfn.LET(_xlpm.Borda,
_xlfn.IFS(
AND(COUNT(_xlfn._xlws.FILTER($F$3:$F$15,$F$3:$F$15=AN$51))&gt;=2,
    _xlfn.MAXIFS($G$3:$G$15,$F$3:$F$15,AN$51)&gt;=$N85, _xlfn.MINIFS($G$3:$G$15,$F$3:$F$15,AN$51)&lt;=$N85),1,
AND(COUNT(_xlfn._xlws.FILTER($G$3:$G$15,$G$3:$G$15=$N85))&gt;=2,
    _xlfn.MAXIFS($F$3:$F$15,$G$3:$G$15,$N85)&gt;=AN$51, _xlfn.MINIFS($F$3:$F$15,$G$3:$G$15,$N85)&lt;=AN$51),2,
OR(COUNT(_xlfn._xlws.FILTER($F$16:$F$23,($F$16:$F$23=AN$51)*($G$16:$G$23=$N85)))=1,
        ISODD(COUNT(_xlfn._xlws.SORT(_xlfn._xlws.FILTER($G$16:$G$23,($F$16:$F$23=AN$51)*($G$16:$G$23&lt;=$N85)))))),3,
OR(COUNT(_xlfn._xlws.FILTER($F$16:$F$23,($F$16:$F$23=AN$51)*($G$16:$G$23=$N85)))=1,
        ISODD(COUNT(_xlfn._xlws.SORT(_xlfn._xlws.FILTER($F$16:$F$23,($G$16:$G$23=$N85)*($F$16:$F$23&lt;=AN$51)))))),4),
_xlpm.Fundo,$L$8,
_xlpm.Ax,_xlfn.XLOOKUP(TRUE,($O37:AM37&lt;&gt;""),$O$3:AM$3,_xlpm.Fundo,,-1),
_xlpm.Bx,_xlfn.XLOOKUP(TRUE,(AO37:$AZ37&lt;&gt;""),AO$3:$AZ$3,_xlpm.Fundo,,1),
_xlpm.Cx,_xlfn.XLOOKUP(TRUE,($O37:AM37&lt;&gt;""),$O37:AM37,_xlpm.Fundo,,-1),
_xlpm.Dx,_xlfn.XLOOKUP(TRUE,(AO37:$AZ37&lt;&gt;""),AO37:$AZ37,_xlpm.Fundo,,1),
_xlpm.Xx,AN$3, _xlpm.Yx,PRODUCT(SUM(_xlpm.Dx,-_xlpm.Cx),1/SUM(_xlpm.Bx,-_xlpm.Ax))*SUM(_xlpm.Xx,-_xlpm.Ax)+_xlpm.Cx,
_xlpm.Ay,_xlfn.XLOOKUP(TRUE,(AN$4:AN36&lt;&gt;""),$N$4:$N36,_xlpm.Fundo,,-1),
_xlpm.By,_xlfn.XLOOKUP(TRUE,(AN38:AN$47&lt;&gt;""),$N38:$N$47,_xlpm.Fundo,,1),
_xlpm.Cy,_xlfn.XLOOKUP(TRUE,(AN$4:AN36&lt;&gt;""),AN$4:AN36,_xlpm.Fundo,,-1),
_xlpm.Dy,_xlfn.XLOOKUP(TRUE,(AN38:AN$47&lt;&gt;""),AN38:AN$47,_xlpm.Fundo,,1),
_xlpm.Xy,$N37, _xlpm.Yy,PRODUCT(SUM(_xlpm.Dy,-_xlpm.Cy),1/SUM(_xlpm.By,-_xlpm.Ay))*SUM(_xlpm.Xy,-_xlpm.Ay)+_xlpm.Cy,
_xlfn.IFS(IFERROR(ISODD(_xlpm.Borda),FALSE),_xlpm.Yy,
       IFERROR(ISEVEN(_xlpm.Borda),     FALSE),_xlpm.Yx,
      TRUE,"")))</f>
        <v>0</v>
      </c>
      <c r="AO85" s="120" t="str" cm="1">
        <f t="array" ref="AO85">IF(AO37&lt;&gt;"",AO37,
_xlfn.LET(_xlpm.Borda,
_xlfn.IFS(
AND(COUNT(_xlfn._xlws.FILTER($F$3:$F$15,$F$3:$F$15=AO$51))&gt;=2,
    _xlfn.MAXIFS($G$3:$G$15,$F$3:$F$15,AO$51)&gt;=$N85, _xlfn.MINIFS($G$3:$G$15,$F$3:$F$15,AO$51)&lt;=$N85),1,
AND(COUNT(_xlfn._xlws.FILTER($G$3:$G$15,$G$3:$G$15=$N85))&gt;=2,
    _xlfn.MAXIFS($F$3:$F$15,$G$3:$G$15,$N85)&gt;=AO$51, _xlfn.MINIFS($F$3:$F$15,$G$3:$G$15,$N85)&lt;=AO$51),2,
OR(COUNT(_xlfn._xlws.FILTER($F$16:$F$23,($F$16:$F$23=AO$51)*($G$16:$G$23=$N85)))=1,
        ISODD(COUNT(_xlfn._xlws.SORT(_xlfn._xlws.FILTER($G$16:$G$23,($F$16:$F$23=AO$51)*($G$16:$G$23&lt;=$N85)))))),3,
OR(COUNT(_xlfn._xlws.FILTER($F$16:$F$23,($F$16:$F$23=AO$51)*($G$16:$G$23=$N85)))=1,
        ISODD(COUNT(_xlfn._xlws.SORT(_xlfn._xlws.FILTER($F$16:$F$23,($G$16:$G$23=$N85)*($F$16:$F$23&lt;=AO$51)))))),4),
_xlpm.Fundo,$L$8,
_xlpm.Ax,_xlfn.XLOOKUP(TRUE,($O37:AN37&lt;&gt;""),$O$3:AN$3,_xlpm.Fundo,,-1),
_xlpm.Bx,_xlfn.XLOOKUP(TRUE,(AP37:$AZ37&lt;&gt;""),AP$3:$AZ$3,_xlpm.Fundo,,1),
_xlpm.Cx,_xlfn.XLOOKUP(TRUE,($O37:AN37&lt;&gt;""),$O37:AN37,_xlpm.Fundo,,-1),
_xlpm.Dx,_xlfn.XLOOKUP(TRUE,(AP37:$AZ37&lt;&gt;""),AP37:$AZ37,_xlpm.Fundo,,1),
_xlpm.Xx,AO$3, _xlpm.Yx,PRODUCT(SUM(_xlpm.Dx,-_xlpm.Cx),1/SUM(_xlpm.Bx,-_xlpm.Ax))*SUM(_xlpm.Xx,-_xlpm.Ax)+_xlpm.Cx,
_xlpm.Ay,_xlfn.XLOOKUP(TRUE,(AO$4:AO36&lt;&gt;""),$N$4:$N36,_xlpm.Fundo,,-1),
_xlpm.By,_xlfn.XLOOKUP(TRUE,(AO38:AO$47&lt;&gt;""),$N38:$N$47,_xlpm.Fundo,,1),
_xlpm.Cy,_xlfn.XLOOKUP(TRUE,(AO$4:AO36&lt;&gt;""),AO$4:AO36,_xlpm.Fundo,,-1),
_xlpm.Dy,_xlfn.XLOOKUP(TRUE,(AO38:AO$47&lt;&gt;""),AO38:AO$47,_xlpm.Fundo,,1),
_xlpm.Xy,$N37, _xlpm.Yy,PRODUCT(SUM(_xlpm.Dy,-_xlpm.Cy),1/SUM(_xlpm.By,-_xlpm.Ay))*SUM(_xlpm.Xy,-_xlpm.Ay)+_xlpm.Cy,
_xlfn.IFS(IFERROR(ISODD(_xlpm.Borda),FALSE),_xlpm.Yy,
       IFERROR(ISEVEN(_xlpm.Borda),     FALSE),_xlpm.Yx,
      TRUE,"")))</f>
        <v/>
      </c>
      <c r="AP85" s="120" cm="1">
        <f t="array" ref="AP85">IF(AP37&lt;&gt;"",AP37,
_xlfn.LET(_xlpm.Borda,
_xlfn.IFS(
AND(COUNT(_xlfn._xlws.FILTER($F$3:$F$15,$F$3:$F$15=AP$51))&gt;=2,
    _xlfn.MAXIFS($G$3:$G$15,$F$3:$F$15,AP$51)&gt;=$N85, _xlfn.MINIFS($G$3:$G$15,$F$3:$F$15,AP$51)&lt;=$N85),1,
AND(COUNT(_xlfn._xlws.FILTER($G$3:$G$15,$G$3:$G$15=$N85))&gt;=2,
    _xlfn.MAXIFS($F$3:$F$15,$G$3:$G$15,$N85)&gt;=AP$51, _xlfn.MINIFS($F$3:$F$15,$G$3:$G$15,$N85)&lt;=AP$51),2,
OR(COUNT(_xlfn._xlws.FILTER($F$16:$F$23,($F$16:$F$23=AP$51)*($G$16:$G$23=$N85)))=1,
        ISODD(COUNT(_xlfn._xlws.SORT(_xlfn._xlws.FILTER($G$16:$G$23,($F$16:$F$23=AP$51)*($G$16:$G$23&lt;=$N85)))))),3,
OR(COUNT(_xlfn._xlws.FILTER($F$16:$F$23,($F$16:$F$23=AP$51)*($G$16:$G$23=$N85)))=1,
        ISODD(COUNT(_xlfn._xlws.SORT(_xlfn._xlws.FILTER($F$16:$F$23,($G$16:$G$23=$N85)*($F$16:$F$23&lt;=AP$51)))))),4),
_xlpm.Fundo,$L$8,
_xlpm.Ax,_xlfn.XLOOKUP(TRUE,($O37:AO37&lt;&gt;""),$O$3:AO$3,_xlpm.Fundo,,-1),
_xlpm.Bx,_xlfn.XLOOKUP(TRUE,(AQ37:$AZ37&lt;&gt;""),AQ$3:$AZ$3,_xlpm.Fundo,,1),
_xlpm.Cx,_xlfn.XLOOKUP(TRUE,($O37:AO37&lt;&gt;""),$O37:AO37,_xlpm.Fundo,,-1),
_xlpm.Dx,_xlfn.XLOOKUP(TRUE,(AQ37:$AZ37&lt;&gt;""),AQ37:$AZ37,_xlpm.Fundo,,1),
_xlpm.Xx,AP$3, _xlpm.Yx,PRODUCT(SUM(_xlpm.Dx,-_xlpm.Cx),1/SUM(_xlpm.Bx,-_xlpm.Ax))*SUM(_xlpm.Xx,-_xlpm.Ax)+_xlpm.Cx,
_xlpm.Ay,_xlfn.XLOOKUP(TRUE,(AP$4:AP36&lt;&gt;""),$N$4:$N36,_xlpm.Fundo,,-1),
_xlpm.By,_xlfn.XLOOKUP(TRUE,(AP38:AP$47&lt;&gt;""),$N38:$N$47,_xlpm.Fundo,,1),
_xlpm.Cy,_xlfn.XLOOKUP(TRUE,(AP$4:AP36&lt;&gt;""),AP$4:AP36,_xlpm.Fundo,,-1),
_xlpm.Dy,_xlfn.XLOOKUP(TRUE,(AP38:AP$47&lt;&gt;""),AP38:AP$47,_xlpm.Fundo,,1),
_xlpm.Xy,$N37, _xlpm.Yy,PRODUCT(SUM(_xlpm.Dy,-_xlpm.Cy),1/SUM(_xlpm.By,-_xlpm.Ay))*SUM(_xlpm.Xy,-_xlpm.Ay)+_xlpm.Cy,
_xlfn.IFS(IFERROR(ISODD(_xlpm.Borda),FALSE),_xlpm.Yy,
       IFERROR(ISEVEN(_xlpm.Borda),     FALSE),_xlpm.Yx,
      TRUE,"")))</f>
        <v>0.9</v>
      </c>
      <c r="AQ85" s="120" t="str" cm="1">
        <f t="array" ref="AQ85">IF(AQ37&lt;&gt;"",AQ37,
_xlfn.LET(_xlpm.Borda,
_xlfn.IFS(
AND(COUNT(_xlfn._xlws.FILTER($F$3:$F$15,$F$3:$F$15=AQ$51))&gt;=2,
    _xlfn.MAXIFS($G$3:$G$15,$F$3:$F$15,AQ$51)&gt;=$N85, _xlfn.MINIFS($G$3:$G$15,$F$3:$F$15,AQ$51)&lt;=$N85),1,
AND(COUNT(_xlfn._xlws.FILTER($G$3:$G$15,$G$3:$G$15=$N85))&gt;=2,
    _xlfn.MAXIFS($F$3:$F$15,$G$3:$G$15,$N85)&gt;=AQ$51, _xlfn.MINIFS($F$3:$F$15,$G$3:$G$15,$N85)&lt;=AQ$51),2,
OR(COUNT(_xlfn._xlws.FILTER($F$16:$F$23,($F$16:$F$23=AQ$51)*($G$16:$G$23=$N85)))=1,
        ISODD(COUNT(_xlfn._xlws.SORT(_xlfn._xlws.FILTER($G$16:$G$23,($F$16:$F$23=AQ$51)*($G$16:$G$23&lt;=$N85)))))),3,
OR(COUNT(_xlfn._xlws.FILTER($F$16:$F$23,($F$16:$F$23=AQ$51)*($G$16:$G$23=$N85)))=1,
        ISODD(COUNT(_xlfn._xlws.SORT(_xlfn._xlws.FILTER($F$16:$F$23,($G$16:$G$23=$N85)*($F$16:$F$23&lt;=AQ$51)))))),4),
_xlpm.Fundo,$L$8,
_xlpm.Ax,_xlfn.XLOOKUP(TRUE,($O37:AP37&lt;&gt;""),$O$3:AP$3,_xlpm.Fundo,,-1),
_xlpm.Bx,_xlfn.XLOOKUP(TRUE,(AR37:$AZ37&lt;&gt;""),AR$3:$AZ$3,_xlpm.Fundo,,1),
_xlpm.Cx,_xlfn.XLOOKUP(TRUE,($O37:AP37&lt;&gt;""),$O37:AP37,_xlpm.Fundo,,-1),
_xlpm.Dx,_xlfn.XLOOKUP(TRUE,(AR37:$AZ37&lt;&gt;""),AR37:$AZ37,_xlpm.Fundo,,1),
_xlpm.Xx,AQ$3, _xlpm.Yx,PRODUCT(SUM(_xlpm.Dx,-_xlpm.Cx),1/SUM(_xlpm.Bx,-_xlpm.Ax))*SUM(_xlpm.Xx,-_xlpm.Ax)+_xlpm.Cx,
_xlpm.Ay,_xlfn.XLOOKUP(TRUE,(AQ$4:AQ36&lt;&gt;""),$N$4:$N36,_xlpm.Fundo,,-1),
_xlpm.By,_xlfn.XLOOKUP(TRUE,(AQ38:AQ$47&lt;&gt;""),$N38:$N$47,_xlpm.Fundo,,1),
_xlpm.Cy,_xlfn.XLOOKUP(TRUE,(AQ$4:AQ36&lt;&gt;""),AQ$4:AQ36,_xlpm.Fundo,,-1),
_xlpm.Dy,_xlfn.XLOOKUP(TRUE,(AQ38:AQ$47&lt;&gt;""),AQ38:AQ$47,_xlpm.Fundo,,1),
_xlpm.Xy,$N37, _xlpm.Yy,PRODUCT(SUM(_xlpm.Dy,-_xlpm.Cy),1/SUM(_xlpm.By,-_xlpm.Ay))*SUM(_xlpm.Xy,-_xlpm.Ay)+_xlpm.Cy,
_xlfn.IFS(IFERROR(ISODD(_xlpm.Borda),FALSE),_xlpm.Yy,
       IFERROR(ISEVEN(_xlpm.Borda),     FALSE),_xlpm.Yx,
      TRUE,"")))</f>
        <v/>
      </c>
      <c r="AR85" s="120" cm="1">
        <f t="array" ref="AR85">IF(AR37&lt;&gt;"",AR37,
_xlfn.LET(_xlpm.Borda,
_xlfn.IFS(
AND(COUNT(_xlfn._xlws.FILTER($F$3:$F$15,$F$3:$F$15=AR$51))&gt;=2,
    _xlfn.MAXIFS($G$3:$G$15,$F$3:$F$15,AR$51)&gt;=$N85, _xlfn.MINIFS($G$3:$G$15,$F$3:$F$15,AR$51)&lt;=$N85),1,
AND(COUNT(_xlfn._xlws.FILTER($G$3:$G$15,$G$3:$G$15=$N85))&gt;=2,
    _xlfn.MAXIFS($F$3:$F$15,$G$3:$G$15,$N85)&gt;=AR$51, _xlfn.MINIFS($F$3:$F$15,$G$3:$G$15,$N85)&lt;=AR$51),2,
OR(COUNT(_xlfn._xlws.FILTER($F$16:$F$23,($F$16:$F$23=AR$51)*($G$16:$G$23=$N85)))=1,
        ISODD(COUNT(_xlfn._xlws.SORT(_xlfn._xlws.FILTER($G$16:$G$23,($F$16:$F$23=AR$51)*($G$16:$G$23&lt;=$N85)))))),3,
OR(COUNT(_xlfn._xlws.FILTER($F$16:$F$23,($F$16:$F$23=AR$51)*($G$16:$G$23=$N85)))=1,
        ISODD(COUNT(_xlfn._xlws.SORT(_xlfn._xlws.FILTER($F$16:$F$23,($G$16:$G$23=$N85)*($F$16:$F$23&lt;=AR$51)))))),4),
_xlpm.Fundo,$L$8,
_xlpm.Ax,_xlfn.XLOOKUP(TRUE,($O37:AQ37&lt;&gt;""),$O$3:AQ$3,_xlpm.Fundo,,-1),
_xlpm.Bx,_xlfn.XLOOKUP(TRUE,(AS37:$AZ37&lt;&gt;""),AS$3:$AZ$3,_xlpm.Fundo,,1),
_xlpm.Cx,_xlfn.XLOOKUP(TRUE,($O37:AQ37&lt;&gt;""),$O37:AQ37,_xlpm.Fundo,,-1),
_xlpm.Dx,_xlfn.XLOOKUP(TRUE,(AS37:$AZ37&lt;&gt;""),AS37:$AZ37,_xlpm.Fundo,,1),
_xlpm.Xx,AR$3, _xlpm.Yx,PRODUCT(SUM(_xlpm.Dx,-_xlpm.Cx),1/SUM(_xlpm.Bx,-_xlpm.Ax))*SUM(_xlpm.Xx,-_xlpm.Ax)+_xlpm.Cx,
_xlpm.Ay,_xlfn.XLOOKUP(TRUE,(AR$4:AR36&lt;&gt;""),$N$4:$N36,_xlpm.Fundo,,-1),
_xlpm.By,_xlfn.XLOOKUP(TRUE,(AR38:AR$47&lt;&gt;""),$N38:$N$47,_xlpm.Fundo,,1),
_xlpm.Cy,_xlfn.XLOOKUP(TRUE,(AR$4:AR36&lt;&gt;""),AR$4:AR36,_xlpm.Fundo,,-1),
_xlpm.Dy,_xlfn.XLOOKUP(TRUE,(AR38:AR$47&lt;&gt;""),AR38:AR$47,_xlpm.Fundo,,1),
_xlpm.Xy,$N37, _xlpm.Yy,PRODUCT(SUM(_xlpm.Dy,-_xlpm.Cy),1/SUM(_xlpm.By,-_xlpm.Ay))*SUM(_xlpm.Xy,-_xlpm.Ay)+_xlpm.Cy,
_xlfn.IFS(IFERROR(ISODD(_xlpm.Borda),FALSE),_xlpm.Yy,
       IFERROR(ISEVEN(_xlpm.Borda),     FALSE),_xlpm.Yx,
      TRUE,"")))</f>
        <v>0.5</v>
      </c>
      <c r="AS85" s="120" cm="1">
        <f t="array" ref="AS85">IF(AS37&lt;&gt;"",AS37,
_xlfn.LET(_xlpm.Borda,
_xlfn.IFS(
AND(COUNT(_xlfn._xlws.FILTER($F$3:$F$15,$F$3:$F$15=AS$51))&gt;=2,
    _xlfn.MAXIFS($G$3:$G$15,$F$3:$F$15,AS$51)&gt;=$N85, _xlfn.MINIFS($G$3:$G$15,$F$3:$F$15,AS$51)&lt;=$N85),1,
AND(COUNT(_xlfn._xlws.FILTER($G$3:$G$15,$G$3:$G$15=$N85))&gt;=2,
    _xlfn.MAXIFS($F$3:$F$15,$G$3:$G$15,$N85)&gt;=AS$51, _xlfn.MINIFS($F$3:$F$15,$G$3:$G$15,$N85)&lt;=AS$51),2,
OR(COUNT(_xlfn._xlws.FILTER($F$16:$F$23,($F$16:$F$23=AS$51)*($G$16:$G$23=$N85)))=1,
        ISODD(COUNT(_xlfn._xlws.SORT(_xlfn._xlws.FILTER($G$16:$G$23,($F$16:$F$23=AS$51)*($G$16:$G$23&lt;=$N85)))))),3,
OR(COUNT(_xlfn._xlws.FILTER($F$16:$F$23,($F$16:$F$23=AS$51)*($G$16:$G$23=$N85)))=1,
        ISODD(COUNT(_xlfn._xlws.SORT(_xlfn._xlws.FILTER($F$16:$F$23,($G$16:$G$23=$N85)*($F$16:$F$23&lt;=AS$51)))))),4),
_xlpm.Fundo,$L$8,
_xlpm.Ax,_xlfn.XLOOKUP(TRUE,($O37:AR37&lt;&gt;""),$O$3:AR$3,_xlpm.Fundo,,-1),
_xlpm.Bx,_xlfn.XLOOKUP(TRUE,(AT37:$AZ37&lt;&gt;""),AT$3:$AZ$3,_xlpm.Fundo,,1),
_xlpm.Cx,_xlfn.XLOOKUP(TRUE,($O37:AR37&lt;&gt;""),$O37:AR37,_xlpm.Fundo,,-1),
_xlpm.Dx,_xlfn.XLOOKUP(TRUE,(AT37:$AZ37&lt;&gt;""),AT37:$AZ37,_xlpm.Fundo,,1),
_xlpm.Xx,AS$3, _xlpm.Yx,PRODUCT(SUM(_xlpm.Dx,-_xlpm.Cx),1/SUM(_xlpm.Bx,-_xlpm.Ax))*SUM(_xlpm.Xx,-_xlpm.Ax)+_xlpm.Cx,
_xlpm.Ay,_xlfn.XLOOKUP(TRUE,(AS$4:AS36&lt;&gt;""),$N$4:$N36,_xlpm.Fundo,,-1),
_xlpm.By,_xlfn.XLOOKUP(TRUE,(AS38:AS$47&lt;&gt;""),$N38:$N$47,_xlpm.Fundo,,1),
_xlpm.Cy,_xlfn.XLOOKUP(TRUE,(AS$4:AS36&lt;&gt;""),AS$4:AS36,_xlpm.Fundo,,-1),
_xlpm.Dy,_xlfn.XLOOKUP(TRUE,(AS38:AS$47&lt;&gt;""),AS38:AS$47,_xlpm.Fundo,,1),
_xlpm.Xy,$N37, _xlpm.Yy,PRODUCT(SUM(_xlpm.Dy,-_xlpm.Cy),1/SUM(_xlpm.By,-_xlpm.Ay))*SUM(_xlpm.Xy,-_xlpm.Ay)+_xlpm.Cy,
_xlfn.IFS(IFERROR(ISODD(_xlpm.Borda),FALSE),_xlpm.Yy,
       IFERROR(ISEVEN(_xlpm.Borda),     FALSE),_xlpm.Yx,
      TRUE,"")))</f>
        <v>0.5</v>
      </c>
      <c r="AT85" s="120" t="str" cm="1">
        <f t="array" ref="AT85">IF(AT37&lt;&gt;"",AT37,
_xlfn.LET(_xlpm.Borda,
_xlfn.IFS(
AND(COUNT(_xlfn._xlws.FILTER($F$3:$F$15,$F$3:$F$15=AT$51))&gt;=2,
    _xlfn.MAXIFS($G$3:$G$15,$F$3:$F$15,AT$51)&gt;=$N85, _xlfn.MINIFS($G$3:$G$15,$F$3:$F$15,AT$51)&lt;=$N85),1,
AND(COUNT(_xlfn._xlws.FILTER($G$3:$G$15,$G$3:$G$15=$N85))&gt;=2,
    _xlfn.MAXIFS($F$3:$F$15,$G$3:$G$15,$N85)&gt;=AT$51, _xlfn.MINIFS($F$3:$F$15,$G$3:$G$15,$N85)&lt;=AT$51),2,
OR(COUNT(_xlfn._xlws.FILTER($F$16:$F$23,($F$16:$F$23=AT$51)*($G$16:$G$23=$N85)))=1,
        ISODD(COUNT(_xlfn._xlws.SORT(_xlfn._xlws.FILTER($G$16:$G$23,($F$16:$F$23=AT$51)*($G$16:$G$23&lt;=$N85)))))),3,
OR(COUNT(_xlfn._xlws.FILTER($F$16:$F$23,($F$16:$F$23=AT$51)*($G$16:$G$23=$N85)))=1,
        ISODD(COUNT(_xlfn._xlws.SORT(_xlfn._xlws.FILTER($F$16:$F$23,($G$16:$G$23=$N85)*($F$16:$F$23&lt;=AT$51)))))),4),
_xlpm.Fundo,$L$8,
_xlpm.Ax,_xlfn.XLOOKUP(TRUE,($O37:AS37&lt;&gt;""),$O$3:AS$3,_xlpm.Fundo,,-1),
_xlpm.Bx,_xlfn.XLOOKUP(TRUE,(AZ37:$AZ37&lt;&gt;""),AZ$3:$AZ$3,_xlpm.Fundo,,1),
_xlpm.Cx,_xlfn.XLOOKUP(TRUE,($O37:AS37&lt;&gt;""),$O37:AS37,_xlpm.Fundo,,-1),
_xlpm.Dx,_xlfn.XLOOKUP(TRUE,(AZ37:$AZ37&lt;&gt;""),AZ37:$AZ37,_xlpm.Fundo,,1),
_xlpm.Xx,AT$3, _xlpm.Yx,PRODUCT(SUM(_xlpm.Dx,-_xlpm.Cx),1/SUM(_xlpm.Bx,-_xlpm.Ax))*SUM(_xlpm.Xx,-_xlpm.Ax)+_xlpm.Cx,
_xlpm.Ay,_xlfn.XLOOKUP(TRUE,(AT$4:AT36&lt;&gt;""),$N$4:$N36,_xlpm.Fundo,,-1),
_xlpm.By,_xlfn.XLOOKUP(TRUE,(AT38:AT$47&lt;&gt;""),$N38:$N$47,_xlpm.Fundo,,1),
_xlpm.Cy,_xlfn.XLOOKUP(TRUE,(AT$4:AT36&lt;&gt;""),AT$4:AT36,_xlpm.Fundo,,-1),
_xlpm.Dy,_xlfn.XLOOKUP(TRUE,(AT38:AT$47&lt;&gt;""),AT38:AT$47,_xlpm.Fundo,,1),
_xlpm.Xy,$N37, _xlpm.Yy,PRODUCT(SUM(_xlpm.Dy,-_xlpm.Cy),1/SUM(_xlpm.By,-_xlpm.Ay))*SUM(_xlpm.Xy,-_xlpm.Ay)+_xlpm.Cy,
_xlfn.IFS(IFERROR(ISODD(_xlpm.Borda),FALSE),_xlpm.Yy,
       IFERROR(ISEVEN(_xlpm.Borda),     FALSE),_xlpm.Yx,
      TRUE,"")))</f>
        <v/>
      </c>
      <c r="AU85" s="120" cm="1">
        <f t="array" ref="AU85">IF(AU37&lt;&gt;"",AU37,
_xlfn.LET(_xlpm.Borda,
_xlfn.IFS(
AND(COUNT(_xlfn._xlws.FILTER($F$3:$F$15,$F$3:$F$15=AU$51))&gt;=2,
    _xlfn.MAXIFS($G$3:$G$15,$F$3:$F$15,AU$51)&gt;=$N85, _xlfn.MINIFS($G$3:$G$15,$F$3:$F$15,AU$51)&lt;=$N85),1,
AND(COUNT(_xlfn._xlws.FILTER($G$3:$G$15,$G$3:$G$15=$N85))&gt;=2,
    _xlfn.MAXIFS($F$3:$F$15,$G$3:$G$15,$N85)&gt;=AU$51, _xlfn.MINIFS($F$3:$F$15,$G$3:$G$15,$N85)&lt;=AU$51),2,
OR(COUNT(_xlfn._xlws.FILTER($F$16:$F$23,($F$16:$F$23=AU$51)*($G$16:$G$23=$N85)))=1,
        ISODD(COUNT(_xlfn._xlws.SORT(_xlfn._xlws.FILTER($G$16:$G$23,($F$16:$F$23=AU$51)*($G$16:$G$23&lt;=$N85)))))),3,
OR(COUNT(_xlfn._xlws.FILTER($F$16:$F$23,($F$16:$F$23=AU$51)*($G$16:$G$23=$N85)))=1,
        ISODD(COUNT(_xlfn._xlws.SORT(_xlfn._xlws.FILTER($F$16:$F$23,($G$16:$G$23=$N85)*($F$16:$F$23&lt;=AU$51)))))),4),
_xlpm.Fundo,$L$8,
_xlpm.Ax,_xlfn.XLOOKUP(TRUE,($O37:AT37&lt;&gt;""),$O$3:AT$3,_xlpm.Fundo,,-1),
_xlpm.Bx,_xlfn.XLOOKUP(TRUE,($AZ37:BA37&lt;&gt;""),$AZ$3:BA$3,_xlpm.Fundo,,1),
_xlpm.Cx,_xlfn.XLOOKUP(TRUE,($O37:AT37&lt;&gt;""),$O37:AT37,_xlpm.Fundo,,-1),
_xlpm.Dx,_xlfn.XLOOKUP(TRUE,($AZ37:BA37&lt;&gt;""),$AZ37:BA37,_xlpm.Fundo,,1),
_xlpm.Xx,AU$3, _xlpm.Yx,PRODUCT(SUM(_xlpm.Dx,-_xlpm.Cx),1/SUM(_xlpm.Bx,-_xlpm.Ax))*SUM(_xlpm.Xx,-_xlpm.Ax)+_xlpm.Cx,
_xlpm.Ay,_xlfn.XLOOKUP(TRUE,(AU$4:AU36&lt;&gt;""),$N$4:$N36,_xlpm.Fundo,,-1),
_xlpm.By,_xlfn.XLOOKUP(TRUE,(AU38:AU$47&lt;&gt;""),$N38:$N$47,_xlpm.Fundo,,1),
_xlpm.Cy,_xlfn.XLOOKUP(TRUE,(AU$4:AU36&lt;&gt;""),AU$4:AU36,_xlpm.Fundo,,-1),
_xlpm.Dy,_xlfn.XLOOKUP(TRUE,(AU38:AU$47&lt;&gt;""),AU38:AU$47,_xlpm.Fundo,,1),
_xlpm.Xy,$N37, _xlpm.Yy,PRODUCT(SUM(_xlpm.Dy,-_xlpm.Cy),1/SUM(_xlpm.By,-_xlpm.Ay))*SUM(_xlpm.Xy,-_xlpm.Ay)+_xlpm.Cy,
_xlfn.IFS(IFERROR(ISODD(_xlpm.Borda),FALSE),_xlpm.Yy,
       IFERROR(ISEVEN(_xlpm.Borda),     FALSE),_xlpm.Yx,
      TRUE,"")))</f>
        <v>0</v>
      </c>
      <c r="AV85" s="120" cm="1">
        <f t="array" ref="AV85">IF(AV37&lt;&gt;"",AV37,
_xlfn.LET(_xlpm.Borda,
_xlfn.IFS(
AND(COUNT(_xlfn._xlws.FILTER($F$3:$F$15,$F$3:$F$15=AV$51))&gt;=2,
    _xlfn.MAXIFS($G$3:$G$15,$F$3:$F$15,AV$51)&gt;=$N85, _xlfn.MINIFS($G$3:$G$15,$F$3:$F$15,AV$51)&lt;=$N85),1,
AND(COUNT(_xlfn._xlws.FILTER($G$3:$G$15,$G$3:$G$15=$N85))&gt;=2,
    _xlfn.MAXIFS($F$3:$F$15,$G$3:$G$15,$N85)&gt;=AV$51, _xlfn.MINIFS($F$3:$F$15,$G$3:$G$15,$N85)&lt;=AV$51),2,
OR(COUNT(_xlfn._xlws.FILTER($F$16:$F$23,($F$16:$F$23=AV$51)*($G$16:$G$23=$N85)))=1,
        ISODD(COUNT(_xlfn._xlws.SORT(_xlfn._xlws.FILTER($G$16:$G$23,($F$16:$F$23=AV$51)*($G$16:$G$23&lt;=$N85)))))),3,
OR(COUNT(_xlfn._xlws.FILTER($F$16:$F$23,($F$16:$F$23=AV$51)*($G$16:$G$23=$N85)))=1,
        ISODD(COUNT(_xlfn._xlws.SORT(_xlfn._xlws.FILTER($F$16:$F$23,($G$16:$G$23=$N85)*($F$16:$F$23&lt;=AV$51)))))),4),
_xlpm.Fundo,$L$8,
_xlpm.Ax,_xlfn.XLOOKUP(TRUE,($O37:AU37&lt;&gt;""),$O$3:AU$3,_xlpm.Fundo,,-1),
_xlpm.Bx,_xlfn.XLOOKUP(TRUE,($AZ37:BB37&lt;&gt;""),$AZ$3:BB$3,_xlpm.Fundo,,1),
_xlpm.Cx,_xlfn.XLOOKUP(TRUE,($O37:AU37&lt;&gt;""),$O37:AU37,_xlpm.Fundo,,-1),
_xlpm.Dx,_xlfn.XLOOKUP(TRUE,($AZ37:BB37&lt;&gt;""),$AZ37:BB37,_xlpm.Fundo,,1),
_xlpm.Xx,AV$3, _xlpm.Yx,PRODUCT(SUM(_xlpm.Dx,-_xlpm.Cx),1/SUM(_xlpm.Bx,-_xlpm.Ax))*SUM(_xlpm.Xx,-_xlpm.Ax)+_xlpm.Cx,
_xlpm.Ay,_xlfn.XLOOKUP(TRUE,(AV$4:AV36&lt;&gt;""),$N$4:$N36,_xlpm.Fundo,,-1),
_xlpm.By,_xlfn.XLOOKUP(TRUE,(AV38:AV$47&lt;&gt;""),$N38:$N$47,_xlpm.Fundo,,1),
_xlpm.Cy,_xlfn.XLOOKUP(TRUE,(AV$4:AV36&lt;&gt;""),AV$4:AV36,_xlpm.Fundo,,-1),
_xlpm.Dy,_xlfn.XLOOKUP(TRUE,(AV38:AV$47&lt;&gt;""),AV38:AV$47,_xlpm.Fundo,,1),
_xlpm.Xy,$N37, _xlpm.Yy,PRODUCT(SUM(_xlpm.Dy,-_xlpm.Cy),1/SUM(_xlpm.By,-_xlpm.Ay))*SUM(_xlpm.Xy,-_xlpm.Ay)+_xlpm.Cy,
_xlfn.IFS(IFERROR(ISODD(_xlpm.Borda),FALSE),_xlpm.Yy,
       IFERROR(ISEVEN(_xlpm.Borda),     FALSE),_xlpm.Yx,
      TRUE,"")))</f>
        <v>-9</v>
      </c>
      <c r="AW85" s="120" cm="1">
        <f t="array" ref="AW85">IF(AW37&lt;&gt;"",AW37,
_xlfn.LET(_xlpm.Borda,
_xlfn.IFS(
AND(COUNT(_xlfn._xlws.FILTER($F$3:$F$15,$F$3:$F$15=AW$51))&gt;=2,
    _xlfn.MAXIFS($G$3:$G$15,$F$3:$F$15,AW$51)&gt;=$N85, _xlfn.MINIFS($G$3:$G$15,$F$3:$F$15,AW$51)&lt;=$N85),1,
AND(COUNT(_xlfn._xlws.FILTER($G$3:$G$15,$G$3:$G$15=$N85))&gt;=2,
    _xlfn.MAXIFS($F$3:$F$15,$G$3:$G$15,$N85)&gt;=AW$51, _xlfn.MINIFS($F$3:$F$15,$G$3:$G$15,$N85)&lt;=AW$51),2,
OR(COUNT(_xlfn._xlws.FILTER($F$16:$F$23,($F$16:$F$23=AW$51)*($G$16:$G$23=$N85)))=1,
        ISODD(COUNT(_xlfn._xlws.SORT(_xlfn._xlws.FILTER($G$16:$G$23,($F$16:$F$23=AW$51)*($G$16:$G$23&lt;=$N85)))))),3,
OR(COUNT(_xlfn._xlws.FILTER($F$16:$F$23,($F$16:$F$23=AW$51)*($G$16:$G$23=$N85)))=1,
        ISODD(COUNT(_xlfn._xlws.SORT(_xlfn._xlws.FILTER($F$16:$F$23,($G$16:$G$23=$N85)*($F$16:$F$23&lt;=AW$51)))))),4),
_xlpm.Fundo,$L$8,
_xlpm.Ax,_xlfn.XLOOKUP(TRUE,($O37:AV37&lt;&gt;""),$O$3:AV$3,_xlpm.Fundo,,-1),
_xlpm.Bx,_xlfn.XLOOKUP(TRUE,($AZ37:BC37&lt;&gt;""),$AZ$3:BC$3,_xlpm.Fundo,,1),
_xlpm.Cx,_xlfn.XLOOKUP(TRUE,($O37:AV37&lt;&gt;""),$O37:AV37,_xlpm.Fundo,,-1),
_xlpm.Dx,_xlfn.XLOOKUP(TRUE,($AZ37:BC37&lt;&gt;""),$AZ37:BC37,_xlpm.Fundo,,1),
_xlpm.Xx,AW$3, _xlpm.Yx,PRODUCT(SUM(_xlpm.Dx,-_xlpm.Cx),1/SUM(_xlpm.Bx,-_xlpm.Ax))*SUM(_xlpm.Xx,-_xlpm.Ax)+_xlpm.Cx,
_xlpm.Ay,_xlfn.XLOOKUP(TRUE,(AW$4:AW36&lt;&gt;""),$N$4:$N36,_xlpm.Fundo,,-1),
_xlpm.By,_xlfn.XLOOKUP(TRUE,(AW38:AW$47&lt;&gt;""),$N38:$N$47,_xlpm.Fundo,,1),
_xlpm.Cy,_xlfn.XLOOKUP(TRUE,(AW$4:AW36&lt;&gt;""),AW$4:AW36,_xlpm.Fundo,,-1),
_xlpm.Dy,_xlfn.XLOOKUP(TRUE,(AW38:AW$47&lt;&gt;""),AW38:AW$47,_xlpm.Fundo,,1),
_xlpm.Xy,$N37, _xlpm.Yy,PRODUCT(SUM(_xlpm.Dy,-_xlpm.Cy),1/SUM(_xlpm.By,-_xlpm.Ay))*SUM(_xlpm.Xy,-_xlpm.Ay)+_xlpm.Cy,
_xlfn.IFS(IFERROR(ISODD(_xlpm.Borda),FALSE),_xlpm.Yy,
       IFERROR(ISEVEN(_xlpm.Borda),     FALSE),_xlpm.Yx,
      TRUE,"")))</f>
        <v>-9</v>
      </c>
      <c r="AX85" s="98"/>
      <c r="AY85" s="98"/>
      <c r="AZ85" s="77"/>
      <c r="BA85" s="77"/>
      <c r="BB85" s="77"/>
      <c r="BC85" s="77"/>
      <c r="BD85" s="77"/>
      <c r="BE85" s="77"/>
      <c r="BF85" s="77"/>
      <c r="BG85" s="77"/>
      <c r="BH85" s="77"/>
    </row>
    <row r="86" spans="2:60" ht="20.100000000000001" customHeight="1" x14ac:dyDescent="0.3">
      <c r="B86" s="87" t="s">
        <v>549</v>
      </c>
      <c r="C86" s="17">
        <f t="shared" si="10"/>
        <v>52.875399999999999</v>
      </c>
      <c r="D86" s="18">
        <f t="shared" si="10"/>
        <v>111.82089999999999</v>
      </c>
      <c r="E86" s="64">
        <f t="shared" si="10"/>
        <v>-9</v>
      </c>
      <c r="F86" s="17">
        <f t="shared" si="7"/>
        <v>9.85</v>
      </c>
      <c r="G86" s="18">
        <f t="shared" si="8"/>
        <v>6.77</v>
      </c>
      <c r="H86" s="19">
        <f t="shared" si="9"/>
        <v>-9</v>
      </c>
      <c r="I86" s="8" t="str" cm="1">
        <f t="array" ref="I86">_xlfn.CONCAT(ROUND(F86:H86,2)&amp;", ")</f>
        <v xml:space="preserve">9.85, 6.77, -9, </v>
      </c>
      <c r="J86" s="8"/>
      <c r="K86" s="7">
        <v>6.45</v>
      </c>
      <c r="L86" s="120" t="e" cm="1">
        <f t="array" ref="L86">_xlfn.XLOOKUP(L$51,_xlfn._xlws.FILTER($F$3:$F$23,$G$3:$G$23=$N83),_xlfn._xlws.FILTER($F$3:$F$23,$G$3:$G$23=$N83),,1)</f>
        <v>#N/A</v>
      </c>
      <c r="N86" s="31">
        <v>3.37</v>
      </c>
      <c r="O86" s="15"/>
      <c r="P86" s="120" cm="1">
        <f t="array" ref="P86">IF(P38&lt;&gt;"",P38,
_xlfn.LET(_xlpm.Borda,
_xlfn.IFS(
AND(COUNT(_xlfn._xlws.FILTER($F$3:$F$15,$F$3:$F$15=P$51))&gt;=2,
    _xlfn.MAXIFS($G$3:$G$15,$F$3:$F$15,P$51)&gt;=$N86, _xlfn.MINIFS($G$3:$G$15,$F$3:$F$15,P$51)&lt;=$N86),1,
AND(COUNT(_xlfn._xlws.FILTER($G$3:$G$15,$G$3:$G$15=$N86))&gt;=2,
    _xlfn.MAXIFS($F$3:$F$15,$G$3:$G$15,$N86)&gt;=P$51, _xlfn.MINIFS($F$3:$F$15,$G$3:$G$15,$N86)&lt;=P$51),2,
OR(COUNT(_xlfn._xlws.FILTER($F$16:$F$23,($F$16:$F$23=P$51)*($G$16:$G$23=$N86)))=1,
        ISODD(COUNT(_xlfn._xlws.SORT(_xlfn._xlws.FILTER($G$16:$G$23,($F$16:$F$23=P$51)*($G$16:$G$23&lt;=$N86)))))),3,
OR(COUNT(_xlfn._xlws.FILTER($F$16:$F$23,($F$16:$F$23=P$51)*($G$16:$G$23=$N86)))=1,
        ISODD(COUNT(_xlfn._xlws.SORT(_xlfn._xlws.FILTER($F$16:$F$23,($G$16:$G$23=$N86)*($F$16:$F$23&lt;=P$51)))))),4),
_xlpm.Fundo,$L$8,
_xlpm.Ax,_xlfn.XLOOKUP(TRUE,($O38:O38&lt;&gt;""),$O$3:O$3,_xlpm.Fundo,,-1),
_xlpm.Bx,_xlfn.XLOOKUP(TRUE,(Q38:$AZ38&lt;&gt;""),Q$3:$AZ$3,_xlpm.Fundo,,1),
_xlpm.Cx,_xlfn.XLOOKUP(TRUE,($O38:O38&lt;&gt;""),$O38:O38,_xlpm.Fundo,,-1),
_xlpm.Dx,_xlfn.XLOOKUP(TRUE,(Q38:$AZ38&lt;&gt;""),Q38:$AZ38,_xlpm.Fundo,,1),
_xlpm.Xx,P$3, _xlpm.Yx,PRODUCT(SUM(_xlpm.Dx,-_xlpm.Cx),1/SUM(_xlpm.Bx,-_xlpm.Ax))*SUM(_xlpm.Xx,-_xlpm.Ax)+_xlpm.Cx,
_xlpm.Ay,_xlfn.XLOOKUP(TRUE,(P$4:P37&lt;&gt;""),$N$4:$N37,_xlpm.Fundo,,-1),
_xlpm.By,_xlfn.XLOOKUP(TRUE,(P39:P$47&lt;&gt;""),$N39:$N$47,_xlpm.Fundo,,1),
_xlpm.Cy,_xlfn.XLOOKUP(TRUE,(P$4:P37&lt;&gt;""),P$4:P37,_xlpm.Fundo,,-1),
_xlpm.Dy,_xlfn.XLOOKUP(TRUE,(P39:P$47&lt;&gt;""),P39:P$47,_xlpm.Fundo,,1),
_xlpm.Xy,$N38, _xlpm.Yy,PRODUCT(SUM(_xlpm.Dy,-_xlpm.Cy),1/SUM(_xlpm.By,-_xlpm.Ay))*SUM(_xlpm.Xy,-_xlpm.Ay)+_xlpm.Cy,
_xlfn.IFS(IFERROR(ISODD(_xlpm.Borda),FALSE),_xlpm.Yy,
       IFERROR(ISEVEN(_xlpm.Borda),     FALSE),_xlpm.Yx,
      TRUE,"")))</f>
        <v>-9</v>
      </c>
      <c r="Q86" s="120" cm="1">
        <f t="array" ref="Q86">IF(Q38&lt;&gt;"",Q38,
_xlfn.LET(_xlpm.Borda,
_xlfn.IFS(
AND(COUNT(_xlfn._xlws.FILTER($F$3:$F$15,$F$3:$F$15=Q$51))&gt;=2,
    _xlfn.MAXIFS($G$3:$G$15,$F$3:$F$15,Q$51)&gt;=$N86, _xlfn.MINIFS($G$3:$G$15,$F$3:$F$15,Q$51)&lt;=$N86),1,
AND(COUNT(_xlfn._xlws.FILTER($G$3:$G$15,$G$3:$G$15=$N86))&gt;=2,
    _xlfn.MAXIFS($F$3:$F$15,$G$3:$G$15,$N86)&gt;=Q$51, _xlfn.MINIFS($F$3:$F$15,$G$3:$G$15,$N86)&lt;=Q$51),2,
OR(COUNT(_xlfn._xlws.FILTER($F$16:$F$23,($F$16:$F$23=Q$51)*($G$16:$G$23=$N86)))=1,
        ISODD(COUNT(_xlfn._xlws.SORT(_xlfn._xlws.FILTER($G$16:$G$23,($F$16:$F$23=Q$51)*($G$16:$G$23&lt;=$N86)))))),3,
OR(COUNT(_xlfn._xlws.FILTER($F$16:$F$23,($F$16:$F$23=Q$51)*($G$16:$G$23=$N86)))=1,
        ISODD(COUNT(_xlfn._xlws.SORT(_xlfn._xlws.FILTER($F$16:$F$23,($G$16:$G$23=$N86)*($F$16:$F$23&lt;=Q$51)))))),4),
_xlpm.Fundo,$L$8,
_xlpm.Ax,_xlfn.XLOOKUP(TRUE,($O38:P38&lt;&gt;""),$O$3:P$3,_xlpm.Fundo,,-1),
_xlpm.Bx,_xlfn.XLOOKUP(TRUE,(R38:$AZ38&lt;&gt;""),R$3:$AZ$3,_xlpm.Fundo,,1),
_xlpm.Cx,_xlfn.XLOOKUP(TRUE,($O38:P38&lt;&gt;""),$O38:P38,_xlpm.Fundo,,-1),
_xlpm.Dx,_xlfn.XLOOKUP(TRUE,(R38:$AZ38&lt;&gt;""),R38:$AZ38,_xlpm.Fundo,,1),
_xlpm.Xx,Q$3, _xlpm.Yx,PRODUCT(SUM(_xlpm.Dx,-_xlpm.Cx),1/SUM(_xlpm.Bx,-_xlpm.Ax))*SUM(_xlpm.Xx,-_xlpm.Ax)+_xlpm.Cx,
_xlpm.Ay,_xlfn.XLOOKUP(TRUE,(Q$4:Q37&lt;&gt;""),$N$4:$N37,_xlpm.Fundo,,-1),
_xlpm.By,_xlfn.XLOOKUP(TRUE,(Q39:Q$47&lt;&gt;""),$N39:$N$47,_xlpm.Fundo,,1),
_xlpm.Cy,_xlfn.XLOOKUP(TRUE,(Q$4:Q37&lt;&gt;""),Q$4:Q37,_xlpm.Fundo,,-1),
_xlpm.Dy,_xlfn.XLOOKUP(TRUE,(Q39:Q$47&lt;&gt;""),Q39:Q$47,_xlpm.Fundo,,1),
_xlpm.Xy,$N38, _xlpm.Yy,PRODUCT(SUM(_xlpm.Dy,-_xlpm.Cy),1/SUM(_xlpm.By,-_xlpm.Ay))*SUM(_xlpm.Xy,-_xlpm.Ay)+_xlpm.Cy,
_xlfn.IFS(IFERROR(ISODD(_xlpm.Borda),FALSE),_xlpm.Yy,
       IFERROR(ISEVEN(_xlpm.Borda),     FALSE),_xlpm.Yx,
      TRUE,"")))</f>
        <v>-9</v>
      </c>
      <c r="R86" s="120" cm="1">
        <f t="array" ref="R86">IF(R38&lt;&gt;"",R38,
_xlfn.LET(_xlpm.Borda,
_xlfn.IFS(
AND(COUNT(_xlfn._xlws.FILTER($F$3:$F$15,$F$3:$F$15=R$51))&gt;=2,
    _xlfn.MAXIFS($G$3:$G$15,$F$3:$F$15,R$51)&gt;=$N86, _xlfn.MINIFS($G$3:$G$15,$F$3:$F$15,R$51)&lt;=$N86),1,
AND(COUNT(_xlfn._xlws.FILTER($G$3:$G$15,$G$3:$G$15=$N86))&gt;=2,
    _xlfn.MAXIFS($F$3:$F$15,$G$3:$G$15,$N86)&gt;=R$51, _xlfn.MINIFS($F$3:$F$15,$G$3:$G$15,$N86)&lt;=R$51),2,
OR(COUNT(_xlfn._xlws.FILTER($F$16:$F$23,($F$16:$F$23=R$51)*($G$16:$G$23=$N86)))=1,
        ISODD(COUNT(_xlfn._xlws.SORT(_xlfn._xlws.FILTER($G$16:$G$23,($F$16:$F$23=R$51)*($G$16:$G$23&lt;=$N86)))))),3,
OR(COUNT(_xlfn._xlws.FILTER($F$16:$F$23,($F$16:$F$23=R$51)*($G$16:$G$23=$N86)))=1,
        ISODD(COUNT(_xlfn._xlws.SORT(_xlfn._xlws.FILTER($F$16:$F$23,($G$16:$G$23=$N86)*($F$16:$F$23&lt;=R$51)))))),4),
_xlpm.Fundo,$L$8,
_xlpm.Ax,_xlfn.XLOOKUP(TRUE,($O38:Q38&lt;&gt;""),$O$3:Q$3,_xlpm.Fundo,,-1),
_xlpm.Bx,_xlfn.XLOOKUP(TRUE,(S38:$AZ38&lt;&gt;""),S$3:$AZ$3,_xlpm.Fundo,,1),
_xlpm.Cx,_xlfn.XLOOKUP(TRUE,($O38:Q38&lt;&gt;""),$O38:Q38,_xlpm.Fundo,,-1),
_xlpm.Dx,_xlfn.XLOOKUP(TRUE,(S38:$AZ38&lt;&gt;""),S38:$AZ38,_xlpm.Fundo,,1),
_xlpm.Xx,R$3, _xlpm.Yx,PRODUCT(SUM(_xlpm.Dx,-_xlpm.Cx),1/SUM(_xlpm.Bx,-_xlpm.Ax))*SUM(_xlpm.Xx,-_xlpm.Ax)+_xlpm.Cx,
_xlpm.Ay,_xlfn.XLOOKUP(TRUE,(R$4:R37&lt;&gt;""),$N$4:$N37,_xlpm.Fundo,,-1),
_xlpm.By,_xlfn.XLOOKUP(TRUE,(R39:R$47&lt;&gt;""),$N39:$N$47,_xlpm.Fundo,,1),
_xlpm.Cy,_xlfn.XLOOKUP(TRUE,(R$4:R37&lt;&gt;""),R$4:R37,_xlpm.Fundo,,-1),
_xlpm.Dy,_xlfn.XLOOKUP(TRUE,(R39:R$47&lt;&gt;""),R39:R$47,_xlpm.Fundo,,1),
_xlpm.Xy,$N38, _xlpm.Yy,PRODUCT(SUM(_xlpm.Dy,-_xlpm.Cy),1/SUM(_xlpm.By,-_xlpm.Ay))*SUM(_xlpm.Xy,-_xlpm.Ay)+_xlpm.Cy,
_xlfn.IFS(IFERROR(ISODD(_xlpm.Borda),FALSE),_xlpm.Yy,
       IFERROR(ISEVEN(_xlpm.Borda),     FALSE),_xlpm.Yx,
      TRUE,"")))</f>
        <v>0</v>
      </c>
      <c r="S86" s="120" t="str" cm="1">
        <f t="array" ref="S86">IF(S38&lt;&gt;"",S38,
_xlfn.LET(_xlpm.Borda,
_xlfn.IFS(
AND(COUNT(_xlfn._xlws.FILTER($F$3:$F$15,$F$3:$F$15=S$51))&gt;=2,
    _xlfn.MAXIFS($G$3:$G$15,$F$3:$F$15,S$51)&gt;=$N86, _xlfn.MINIFS($G$3:$G$15,$F$3:$F$15,S$51)&lt;=$N86),1,
AND(COUNT(_xlfn._xlws.FILTER($G$3:$G$15,$G$3:$G$15=$N86))&gt;=2,
    _xlfn.MAXIFS($F$3:$F$15,$G$3:$G$15,$N86)&gt;=S$51, _xlfn.MINIFS($F$3:$F$15,$G$3:$G$15,$N86)&lt;=S$51),2,
OR(COUNT(_xlfn._xlws.FILTER($F$16:$F$23,($F$16:$F$23=S$51)*($G$16:$G$23=$N86)))=1,
        ISODD(COUNT(_xlfn._xlws.SORT(_xlfn._xlws.FILTER($G$16:$G$23,($F$16:$F$23=S$51)*($G$16:$G$23&lt;=$N86)))))),3,
OR(COUNT(_xlfn._xlws.FILTER($F$16:$F$23,($F$16:$F$23=S$51)*($G$16:$G$23=$N86)))=1,
        ISODD(COUNT(_xlfn._xlws.SORT(_xlfn._xlws.FILTER($F$16:$F$23,($G$16:$G$23=$N86)*($F$16:$F$23&lt;=S$51)))))),4),
_xlpm.Fundo,$L$8,
_xlpm.Ax,_xlfn.XLOOKUP(TRUE,($O38:R38&lt;&gt;""),$O$3:R$3,_xlpm.Fundo,,-1),
_xlpm.Bx,_xlfn.XLOOKUP(TRUE,(T38:$AZ38&lt;&gt;""),T$3:$AZ$3,_xlpm.Fundo,,1),
_xlpm.Cx,_xlfn.XLOOKUP(TRUE,($O38:R38&lt;&gt;""),$O38:R38,_xlpm.Fundo,,-1),
_xlpm.Dx,_xlfn.XLOOKUP(TRUE,(T38:$AZ38&lt;&gt;""),T38:$AZ38,_xlpm.Fundo,,1),
_xlpm.Xx,S$3, _xlpm.Yx,PRODUCT(SUM(_xlpm.Dx,-_xlpm.Cx),1/SUM(_xlpm.Bx,-_xlpm.Ax))*SUM(_xlpm.Xx,-_xlpm.Ax)+_xlpm.Cx,
_xlpm.Ay,_xlfn.XLOOKUP(TRUE,(S$4:S37&lt;&gt;""),$N$4:$N37,_xlpm.Fundo,,-1),
_xlpm.By,_xlfn.XLOOKUP(TRUE,(S39:S$47&lt;&gt;""),$N39:$N$47,_xlpm.Fundo,,1),
_xlpm.Cy,_xlfn.XLOOKUP(TRUE,(S$4:S37&lt;&gt;""),S$4:S37,_xlpm.Fundo,,-1),
_xlpm.Dy,_xlfn.XLOOKUP(TRUE,(S39:S$47&lt;&gt;""),S39:S$47,_xlpm.Fundo,,1),
_xlpm.Xy,$N38, _xlpm.Yy,PRODUCT(SUM(_xlpm.Dy,-_xlpm.Cy),1/SUM(_xlpm.By,-_xlpm.Ay))*SUM(_xlpm.Xy,-_xlpm.Ay)+_xlpm.Cy,
_xlfn.IFS(IFERROR(ISODD(_xlpm.Borda),FALSE),_xlpm.Yy,
       IFERROR(ISEVEN(_xlpm.Borda),     FALSE),_xlpm.Yx,
      TRUE,"")))</f>
        <v/>
      </c>
      <c r="T86" s="120" cm="1">
        <f t="array" ref="T86">IF(T38&lt;&gt;"",T38,
_xlfn.LET(_xlpm.Borda,
_xlfn.IFS(
AND(COUNT(_xlfn._xlws.FILTER($F$3:$F$15,$F$3:$F$15=T$51))&gt;=2,
    _xlfn.MAXIFS($G$3:$G$15,$F$3:$F$15,T$51)&gt;=$N86, _xlfn.MINIFS($G$3:$G$15,$F$3:$F$15,T$51)&lt;=$N86),1,
AND(COUNT(_xlfn._xlws.FILTER($G$3:$G$15,$G$3:$G$15=$N86))&gt;=2,
    _xlfn.MAXIFS($F$3:$F$15,$G$3:$G$15,$N86)&gt;=T$51, _xlfn.MINIFS($F$3:$F$15,$G$3:$G$15,$N86)&lt;=T$51),2,
OR(COUNT(_xlfn._xlws.FILTER($F$16:$F$23,($F$16:$F$23=T$51)*($G$16:$G$23=$N86)))=1,
        ISODD(COUNT(_xlfn._xlws.SORT(_xlfn._xlws.FILTER($G$16:$G$23,($F$16:$F$23=T$51)*($G$16:$G$23&lt;=$N86)))))),3,
OR(COUNT(_xlfn._xlws.FILTER($F$16:$F$23,($F$16:$F$23=T$51)*($G$16:$G$23=$N86)))=1,
        ISODD(COUNT(_xlfn._xlws.SORT(_xlfn._xlws.FILTER($F$16:$F$23,($G$16:$G$23=$N86)*($F$16:$F$23&lt;=T$51)))))),4),
_xlpm.Fundo,$L$8,
_xlpm.Ax,_xlfn.XLOOKUP(TRUE,($O38:S38&lt;&gt;""),$O$3:S$3,_xlpm.Fundo,,-1),
_xlpm.Bx,_xlfn.XLOOKUP(TRUE,(U38:$AZ38&lt;&gt;""),U$3:$AZ$3,_xlpm.Fundo,,1),
_xlpm.Cx,_xlfn.XLOOKUP(TRUE,($O38:S38&lt;&gt;""),$O38:S38,_xlpm.Fundo,,-1),
_xlpm.Dx,_xlfn.XLOOKUP(TRUE,(U38:$AZ38&lt;&gt;""),U38:$AZ38,_xlpm.Fundo,,1),
_xlpm.Xx,T$3, _xlpm.Yx,PRODUCT(SUM(_xlpm.Dx,-_xlpm.Cx),1/SUM(_xlpm.Bx,-_xlpm.Ax))*SUM(_xlpm.Xx,-_xlpm.Ax)+_xlpm.Cx,
_xlpm.Ay,_xlfn.XLOOKUP(TRUE,(T$4:T37&lt;&gt;""),$N$4:$N37,_xlpm.Fundo,,-1),
_xlpm.By,_xlfn.XLOOKUP(TRUE,(T39:T$47&lt;&gt;""),$N39:$N$47,_xlpm.Fundo,,1),
_xlpm.Cy,_xlfn.XLOOKUP(TRUE,(T$4:T37&lt;&gt;""),T$4:T37,_xlpm.Fundo,,-1),
_xlpm.Dy,_xlfn.XLOOKUP(TRUE,(T39:T$47&lt;&gt;""),T39:T$47,_xlpm.Fundo,,1),
_xlpm.Xy,$N38, _xlpm.Yy,PRODUCT(SUM(_xlpm.Dy,-_xlpm.Cy),1/SUM(_xlpm.By,-_xlpm.Ay))*SUM(_xlpm.Xy,-_xlpm.Ay)+_xlpm.Cy,
_xlfn.IFS(IFERROR(ISODD(_xlpm.Borda),FALSE),_xlpm.Yy,
       IFERROR(ISEVEN(_xlpm.Borda),     FALSE),_xlpm.Yx,
      TRUE,"")))</f>
        <v>0.6</v>
      </c>
      <c r="U86" s="120" t="str" cm="1">
        <f t="array" ref="U86">IF(U38&lt;&gt;"",U38,
_xlfn.LET(_xlpm.Borda,
_xlfn.IFS(
AND(COUNT(_xlfn._xlws.FILTER($F$3:$F$15,$F$3:$F$15=U$51))&gt;=2,
    _xlfn.MAXIFS($G$3:$G$15,$F$3:$F$15,U$51)&gt;=$N86, _xlfn.MINIFS($G$3:$G$15,$F$3:$F$15,U$51)&lt;=$N86),1,
AND(COUNT(_xlfn._xlws.FILTER($G$3:$G$15,$G$3:$G$15=$N86))&gt;=2,
    _xlfn.MAXIFS($F$3:$F$15,$G$3:$G$15,$N86)&gt;=U$51, _xlfn.MINIFS($F$3:$F$15,$G$3:$G$15,$N86)&lt;=U$51),2,
OR(COUNT(_xlfn._xlws.FILTER($F$16:$F$23,($F$16:$F$23=U$51)*($G$16:$G$23=$N86)))=1,
        ISODD(COUNT(_xlfn._xlws.SORT(_xlfn._xlws.FILTER($G$16:$G$23,($F$16:$F$23=U$51)*($G$16:$G$23&lt;=$N86)))))),3,
OR(COUNT(_xlfn._xlws.FILTER($F$16:$F$23,($F$16:$F$23=U$51)*($G$16:$G$23=$N86)))=1,
        ISODD(COUNT(_xlfn._xlws.SORT(_xlfn._xlws.FILTER($F$16:$F$23,($G$16:$G$23=$N86)*($F$16:$F$23&lt;=U$51)))))),4),
_xlpm.Fundo,$L$8,
_xlpm.Ax,_xlfn.XLOOKUP(TRUE,($O38:T38&lt;&gt;""),$O$3:T$3,_xlpm.Fundo,,-1),
_xlpm.Bx,_xlfn.XLOOKUP(TRUE,(V38:$AZ38&lt;&gt;""),V$3:$AZ$3,_xlpm.Fundo,,1),
_xlpm.Cx,_xlfn.XLOOKUP(TRUE,($O38:T38&lt;&gt;""),$O38:T38,_xlpm.Fundo,,-1),
_xlpm.Dx,_xlfn.XLOOKUP(TRUE,(V38:$AZ38&lt;&gt;""),V38:$AZ38,_xlpm.Fundo,,1),
_xlpm.Xx,U$3, _xlpm.Yx,PRODUCT(SUM(_xlpm.Dx,-_xlpm.Cx),1/SUM(_xlpm.Bx,-_xlpm.Ax))*SUM(_xlpm.Xx,-_xlpm.Ax)+_xlpm.Cx,
_xlpm.Ay,_xlfn.XLOOKUP(TRUE,(U$4:U37&lt;&gt;""),$N$4:$N37,_xlpm.Fundo,,-1),
_xlpm.By,_xlfn.XLOOKUP(TRUE,(U39:U$47&lt;&gt;""),$N39:$N$47,_xlpm.Fundo,,1),
_xlpm.Cy,_xlfn.XLOOKUP(TRUE,(U$4:U37&lt;&gt;""),U$4:U37,_xlpm.Fundo,,-1),
_xlpm.Dy,_xlfn.XLOOKUP(TRUE,(U39:U$47&lt;&gt;""),U39:U$47,_xlpm.Fundo,,1),
_xlpm.Xy,$N38, _xlpm.Yy,PRODUCT(SUM(_xlpm.Dy,-_xlpm.Cy),1/SUM(_xlpm.By,-_xlpm.Ay))*SUM(_xlpm.Xy,-_xlpm.Ay)+_xlpm.Cy,
_xlfn.IFS(IFERROR(ISODD(_xlpm.Borda),FALSE),_xlpm.Yy,
       IFERROR(ISEVEN(_xlpm.Borda),     FALSE),_xlpm.Yx,
      TRUE,"")))</f>
        <v/>
      </c>
      <c r="V86" s="120" t="str" cm="1">
        <f t="array" ref="V86">IF(V38&lt;&gt;"",V38,
_xlfn.LET(_xlpm.Borda,
_xlfn.IFS(
AND(COUNT(_xlfn._xlws.FILTER($F$3:$F$15,$F$3:$F$15=V$51))&gt;=2,
    _xlfn.MAXIFS($G$3:$G$15,$F$3:$F$15,V$51)&gt;=$N86, _xlfn.MINIFS($G$3:$G$15,$F$3:$F$15,V$51)&lt;=$N86),1,
AND(COUNT(_xlfn._xlws.FILTER($G$3:$G$15,$G$3:$G$15=$N86))&gt;=2,
    _xlfn.MAXIFS($F$3:$F$15,$G$3:$G$15,$N86)&gt;=V$51, _xlfn.MINIFS($F$3:$F$15,$G$3:$G$15,$N86)&lt;=V$51),2,
OR(COUNT(_xlfn._xlws.FILTER($F$16:$F$23,($F$16:$F$23=V$51)*($G$16:$G$23=$N86)))=1,
        ISODD(COUNT(_xlfn._xlws.SORT(_xlfn._xlws.FILTER($G$16:$G$23,($F$16:$F$23=V$51)*($G$16:$G$23&lt;=$N86)))))),3,
OR(COUNT(_xlfn._xlws.FILTER($F$16:$F$23,($F$16:$F$23=V$51)*($G$16:$G$23=$N86)))=1,
        ISODD(COUNT(_xlfn._xlws.SORT(_xlfn._xlws.FILTER($F$16:$F$23,($G$16:$G$23=$N86)*($F$16:$F$23&lt;=V$51)))))),4),
_xlpm.Fundo,$L$8,
_xlpm.Ax,_xlfn.XLOOKUP(TRUE,($O38:U38&lt;&gt;""),$O$3:U$3,_xlpm.Fundo,,-1),
_xlpm.Bx,_xlfn.XLOOKUP(TRUE,(W38:$AZ38&lt;&gt;""),W$3:$AZ$3,_xlpm.Fundo,,1),
_xlpm.Cx,_xlfn.XLOOKUP(TRUE,($O38:U38&lt;&gt;""),$O38:U38,_xlpm.Fundo,,-1),
_xlpm.Dx,_xlfn.XLOOKUP(TRUE,(W38:$AZ38&lt;&gt;""),W38:$AZ38,_xlpm.Fundo,,1),
_xlpm.Xx,V$3, _xlpm.Yx,PRODUCT(SUM(_xlpm.Dx,-_xlpm.Cx),1/SUM(_xlpm.Bx,-_xlpm.Ax))*SUM(_xlpm.Xx,-_xlpm.Ax)+_xlpm.Cx,
_xlpm.Ay,_xlfn.XLOOKUP(TRUE,(V$4:V37&lt;&gt;""),$N$4:$N37,_xlpm.Fundo,,-1),
_xlpm.By,_xlfn.XLOOKUP(TRUE,(V39:V$47&lt;&gt;""),$N39:$N$47,_xlpm.Fundo,,1),
_xlpm.Cy,_xlfn.XLOOKUP(TRUE,(V$4:V37&lt;&gt;""),V$4:V37,_xlpm.Fundo,,-1),
_xlpm.Dy,_xlfn.XLOOKUP(TRUE,(V39:V$47&lt;&gt;""),V39:V$47,_xlpm.Fundo,,1),
_xlpm.Xy,$N38, _xlpm.Yy,PRODUCT(SUM(_xlpm.Dy,-_xlpm.Cy),1/SUM(_xlpm.By,-_xlpm.Ay))*SUM(_xlpm.Xy,-_xlpm.Ay)+_xlpm.Cy,
_xlfn.IFS(IFERROR(ISODD(_xlpm.Borda),FALSE),_xlpm.Yy,
       IFERROR(ISEVEN(_xlpm.Borda),     FALSE),_xlpm.Yx,
      TRUE,"")))</f>
        <v/>
      </c>
      <c r="W86" s="120" t="str" cm="1">
        <f t="array" ref="W86">IF(W38&lt;&gt;"",W38,
_xlfn.LET(_xlpm.Borda,
_xlfn.IFS(
AND(COUNT(_xlfn._xlws.FILTER($F$3:$F$15,$F$3:$F$15=W$51))&gt;=2,
    _xlfn.MAXIFS($G$3:$G$15,$F$3:$F$15,W$51)&gt;=$N86, _xlfn.MINIFS($G$3:$G$15,$F$3:$F$15,W$51)&lt;=$N86),1,
AND(COUNT(_xlfn._xlws.FILTER($G$3:$G$15,$G$3:$G$15=$N86))&gt;=2,
    _xlfn.MAXIFS($F$3:$F$15,$G$3:$G$15,$N86)&gt;=W$51, _xlfn.MINIFS($F$3:$F$15,$G$3:$G$15,$N86)&lt;=W$51),2,
OR(COUNT(_xlfn._xlws.FILTER($F$16:$F$23,($F$16:$F$23=W$51)*($G$16:$G$23=$N86)))=1,
        ISODD(COUNT(_xlfn._xlws.SORT(_xlfn._xlws.FILTER($G$16:$G$23,($F$16:$F$23=W$51)*($G$16:$G$23&lt;=$N86)))))),3,
OR(COUNT(_xlfn._xlws.FILTER($F$16:$F$23,($F$16:$F$23=W$51)*($G$16:$G$23=$N86)))=1,
        ISODD(COUNT(_xlfn._xlws.SORT(_xlfn._xlws.FILTER($F$16:$F$23,($G$16:$G$23=$N86)*($F$16:$F$23&lt;=W$51)))))),4),
_xlpm.Fundo,$L$8,
_xlpm.Ax,_xlfn.XLOOKUP(TRUE,($O38:V38&lt;&gt;""),$O$3:V$3,_xlpm.Fundo,,-1),
_xlpm.Bx,_xlfn.XLOOKUP(TRUE,(X38:$AZ38&lt;&gt;""),X$3:$AZ$3,_xlpm.Fundo,,1),
_xlpm.Cx,_xlfn.XLOOKUP(TRUE,($O38:V38&lt;&gt;""),$O38:V38,_xlpm.Fundo,,-1),
_xlpm.Dx,_xlfn.XLOOKUP(TRUE,(X38:$AZ38&lt;&gt;""),X38:$AZ38,_xlpm.Fundo,,1),
_xlpm.Xx,W$3, _xlpm.Yx,PRODUCT(SUM(_xlpm.Dx,-_xlpm.Cx),1/SUM(_xlpm.Bx,-_xlpm.Ax))*SUM(_xlpm.Xx,-_xlpm.Ax)+_xlpm.Cx,
_xlpm.Ay,_xlfn.XLOOKUP(TRUE,(W$4:W37&lt;&gt;""),$N$4:$N37,_xlpm.Fundo,,-1),
_xlpm.By,_xlfn.XLOOKUP(TRUE,(W39:W$47&lt;&gt;""),$N39:$N$47,_xlpm.Fundo,,1),
_xlpm.Cy,_xlfn.XLOOKUP(TRUE,(W$4:W37&lt;&gt;""),W$4:W37,_xlpm.Fundo,,-1),
_xlpm.Dy,_xlfn.XLOOKUP(TRUE,(W39:W$47&lt;&gt;""),W39:W$47,_xlpm.Fundo,,1),
_xlpm.Xy,$N38, _xlpm.Yy,PRODUCT(SUM(_xlpm.Dy,-_xlpm.Cy),1/SUM(_xlpm.By,-_xlpm.Ay))*SUM(_xlpm.Xy,-_xlpm.Ay)+_xlpm.Cy,
_xlfn.IFS(IFERROR(ISODD(_xlpm.Borda),FALSE),_xlpm.Yy,
       IFERROR(ISEVEN(_xlpm.Borda),     FALSE),_xlpm.Yx,
      TRUE,"")))</f>
        <v/>
      </c>
      <c r="X86" s="120" cm="1">
        <f t="array" ref="X86">IF(X38&lt;&gt;"",X38,
_xlfn.LET(_xlpm.Borda,
_xlfn.IFS(
AND(COUNT(_xlfn._xlws.FILTER($F$3:$F$15,$F$3:$F$15=X$51))&gt;=2,
    _xlfn.MAXIFS($G$3:$G$15,$F$3:$F$15,X$51)&gt;=$N86, _xlfn.MINIFS($G$3:$G$15,$F$3:$F$15,X$51)&lt;=$N86),1,
AND(COUNT(_xlfn._xlws.FILTER($G$3:$G$15,$G$3:$G$15=$N86))&gt;=2,
    _xlfn.MAXIFS($F$3:$F$15,$G$3:$G$15,$N86)&gt;=X$51, _xlfn.MINIFS($F$3:$F$15,$G$3:$G$15,$N86)&lt;=X$51),2,
OR(COUNT(_xlfn._xlws.FILTER($F$16:$F$23,($F$16:$F$23=X$51)*($G$16:$G$23=$N86)))=1,
        ISODD(COUNT(_xlfn._xlws.SORT(_xlfn._xlws.FILTER($G$16:$G$23,($F$16:$F$23=X$51)*($G$16:$G$23&lt;=$N86)))))),3,
OR(COUNT(_xlfn._xlws.FILTER($F$16:$F$23,($F$16:$F$23=X$51)*($G$16:$G$23=$N86)))=1,
        ISODD(COUNT(_xlfn._xlws.SORT(_xlfn._xlws.FILTER($F$16:$F$23,($G$16:$G$23=$N86)*($F$16:$F$23&lt;=X$51)))))),4),
_xlpm.Fundo,$L$8,
_xlpm.Ax,_xlfn.XLOOKUP(TRUE,($O38:W38&lt;&gt;""),$O$3:W$3,_xlpm.Fundo,,-1),
_xlpm.Bx,_xlfn.XLOOKUP(TRUE,(Y38:$AZ38&lt;&gt;""),Y$3:$AZ$3,_xlpm.Fundo,,1),
_xlpm.Cx,_xlfn.XLOOKUP(TRUE,($O38:W38&lt;&gt;""),$O38:W38,_xlpm.Fundo,,-1),
_xlpm.Dx,_xlfn.XLOOKUP(TRUE,(Y38:$AZ38&lt;&gt;""),Y38:$AZ38,_xlpm.Fundo,,1),
_xlpm.Xx,X$3, _xlpm.Yx,PRODUCT(SUM(_xlpm.Dx,-_xlpm.Cx),1/SUM(_xlpm.Bx,-_xlpm.Ax))*SUM(_xlpm.Xx,-_xlpm.Ax)+_xlpm.Cx,
_xlpm.Ay,_xlfn.XLOOKUP(TRUE,(X$4:X37&lt;&gt;""),$N$4:$N37,_xlpm.Fundo,,-1),
_xlpm.By,_xlfn.XLOOKUP(TRUE,(X39:X$47&lt;&gt;""),$N39:$N$47,_xlpm.Fundo,,1),
_xlpm.Cy,_xlfn.XLOOKUP(TRUE,(X$4:X37&lt;&gt;""),X$4:X37,_xlpm.Fundo,,-1),
_xlpm.Dy,_xlfn.XLOOKUP(TRUE,(X39:X$47&lt;&gt;""),X39:X$47,_xlpm.Fundo,,1),
_xlpm.Xy,$N38, _xlpm.Yy,PRODUCT(SUM(_xlpm.Dy,-_xlpm.Cy),1/SUM(_xlpm.By,-_xlpm.Ay))*SUM(_xlpm.Xy,-_xlpm.Ay)+_xlpm.Cy,
_xlfn.IFS(IFERROR(ISODD(_xlpm.Borda),FALSE),_xlpm.Yy,
       IFERROR(ISEVEN(_xlpm.Borda),     FALSE),_xlpm.Yx,
      TRUE,"")))</f>
        <v>0.5</v>
      </c>
      <c r="Y86" s="120" t="str" cm="1">
        <f t="array" ref="Y86">IF(Y38&lt;&gt;"",Y38,
_xlfn.LET(_xlpm.Borda,
_xlfn.IFS(
AND(COUNT(_xlfn._xlws.FILTER($F$3:$F$15,$F$3:$F$15=Y$51))&gt;=2,
    _xlfn.MAXIFS($G$3:$G$15,$F$3:$F$15,Y$51)&gt;=$N86, _xlfn.MINIFS($G$3:$G$15,$F$3:$F$15,Y$51)&lt;=$N86),1,
AND(COUNT(_xlfn._xlws.FILTER($G$3:$G$15,$G$3:$G$15=$N86))&gt;=2,
    _xlfn.MAXIFS($F$3:$F$15,$G$3:$G$15,$N86)&gt;=Y$51, _xlfn.MINIFS($F$3:$F$15,$G$3:$G$15,$N86)&lt;=Y$51),2,
OR(COUNT(_xlfn._xlws.FILTER($F$16:$F$23,($F$16:$F$23=Y$51)*($G$16:$G$23=$N86)))=1,
        ISODD(COUNT(_xlfn._xlws.SORT(_xlfn._xlws.FILTER($G$16:$G$23,($F$16:$F$23=Y$51)*($G$16:$G$23&lt;=$N86)))))),3,
OR(COUNT(_xlfn._xlws.FILTER($F$16:$F$23,($F$16:$F$23=Y$51)*($G$16:$G$23=$N86)))=1,
        ISODD(COUNT(_xlfn._xlws.SORT(_xlfn._xlws.FILTER($F$16:$F$23,($G$16:$G$23=$N86)*($F$16:$F$23&lt;=Y$51)))))),4),
_xlpm.Fundo,$L$8,
_xlpm.Ax,_xlfn.XLOOKUP(TRUE,($O38:X38&lt;&gt;""),$O$3:X$3,_xlpm.Fundo,,-1),
_xlpm.Bx,_xlfn.XLOOKUP(TRUE,(Z38:$AZ38&lt;&gt;""),Z$3:$AZ$3,_xlpm.Fundo,,1),
_xlpm.Cx,_xlfn.XLOOKUP(TRUE,($O38:X38&lt;&gt;""),$O38:X38,_xlpm.Fundo,,-1),
_xlpm.Dx,_xlfn.XLOOKUP(TRUE,(Z38:$AZ38&lt;&gt;""),Z38:$AZ38,_xlpm.Fundo,,1),
_xlpm.Xx,Y$3, _xlpm.Yx,PRODUCT(SUM(_xlpm.Dx,-_xlpm.Cx),1/SUM(_xlpm.Bx,-_xlpm.Ax))*SUM(_xlpm.Xx,-_xlpm.Ax)+_xlpm.Cx,
_xlpm.Ay,_xlfn.XLOOKUP(TRUE,(Y$4:Y37&lt;&gt;""),$N$4:$N37,_xlpm.Fundo,,-1),
_xlpm.By,_xlfn.XLOOKUP(TRUE,(Y39:Y$47&lt;&gt;""),$N39:$N$47,_xlpm.Fundo,,1),
_xlpm.Cy,_xlfn.XLOOKUP(TRUE,(Y$4:Y37&lt;&gt;""),Y$4:Y37,_xlpm.Fundo,,-1),
_xlpm.Dy,_xlfn.XLOOKUP(TRUE,(Y39:Y$47&lt;&gt;""),Y39:Y$47,_xlpm.Fundo,,1),
_xlpm.Xy,$N38, _xlpm.Yy,PRODUCT(SUM(_xlpm.Dy,-_xlpm.Cy),1/SUM(_xlpm.By,-_xlpm.Ay))*SUM(_xlpm.Xy,-_xlpm.Ay)+_xlpm.Cy,
_xlfn.IFS(IFERROR(ISODD(_xlpm.Borda),FALSE),_xlpm.Yy,
       IFERROR(ISEVEN(_xlpm.Borda),     FALSE),_xlpm.Yx,
      TRUE,"")))</f>
        <v/>
      </c>
      <c r="Z86" s="120" t="str" cm="1">
        <f t="array" ref="Z86">IF(Z38&lt;&gt;"",Z38,
_xlfn.LET(_xlpm.Borda,
_xlfn.IFS(
AND(COUNT(_xlfn._xlws.FILTER($F$3:$F$15,$F$3:$F$15=Z$51))&gt;=2,
    _xlfn.MAXIFS($G$3:$G$15,$F$3:$F$15,Z$51)&gt;=$N86, _xlfn.MINIFS($G$3:$G$15,$F$3:$F$15,Z$51)&lt;=$N86),1,
AND(COUNT(_xlfn._xlws.FILTER($G$3:$G$15,$G$3:$G$15=$N86))&gt;=2,
    _xlfn.MAXIFS($F$3:$F$15,$G$3:$G$15,$N86)&gt;=Z$51, _xlfn.MINIFS($F$3:$F$15,$G$3:$G$15,$N86)&lt;=Z$51),2,
OR(COUNT(_xlfn._xlws.FILTER($F$16:$F$23,($F$16:$F$23=Z$51)*($G$16:$G$23=$N86)))=1,
        ISODD(COUNT(_xlfn._xlws.SORT(_xlfn._xlws.FILTER($G$16:$G$23,($F$16:$F$23=Z$51)*($G$16:$G$23&lt;=$N86)))))),3,
OR(COUNT(_xlfn._xlws.FILTER($F$16:$F$23,($F$16:$F$23=Z$51)*($G$16:$G$23=$N86)))=1,
        ISODD(COUNT(_xlfn._xlws.SORT(_xlfn._xlws.FILTER($F$16:$F$23,($G$16:$G$23=$N86)*($F$16:$F$23&lt;=Z$51)))))),4),
_xlpm.Fundo,$L$8,
_xlpm.Ax,_xlfn.XLOOKUP(TRUE,($O38:Y38&lt;&gt;""),$O$3:Y$3,_xlpm.Fundo,,-1),
_xlpm.Bx,_xlfn.XLOOKUP(TRUE,(AA38:$AZ38&lt;&gt;""),AA$3:$AZ$3,_xlpm.Fundo,,1),
_xlpm.Cx,_xlfn.XLOOKUP(TRUE,($O38:Y38&lt;&gt;""),$O38:Y38,_xlpm.Fundo,,-1),
_xlpm.Dx,_xlfn.XLOOKUP(TRUE,(AA38:$AZ38&lt;&gt;""),AA38:$AZ38,_xlpm.Fundo,,1),
_xlpm.Xx,Z$3, _xlpm.Yx,PRODUCT(SUM(_xlpm.Dx,-_xlpm.Cx),1/SUM(_xlpm.Bx,-_xlpm.Ax))*SUM(_xlpm.Xx,-_xlpm.Ax)+_xlpm.Cx,
_xlpm.Ay,_xlfn.XLOOKUP(TRUE,(Z$4:Z37&lt;&gt;""),$N$4:$N37,_xlpm.Fundo,,-1),
_xlpm.By,_xlfn.XLOOKUP(TRUE,(Z39:Z$47&lt;&gt;""),$N39:$N$47,_xlpm.Fundo,,1),
_xlpm.Cy,_xlfn.XLOOKUP(TRUE,(Z$4:Z37&lt;&gt;""),Z$4:Z37,_xlpm.Fundo,,-1),
_xlpm.Dy,_xlfn.XLOOKUP(TRUE,(Z39:Z$47&lt;&gt;""),Z39:Z$47,_xlpm.Fundo,,1),
_xlpm.Xy,$N38, _xlpm.Yy,PRODUCT(SUM(_xlpm.Dy,-_xlpm.Cy),1/SUM(_xlpm.By,-_xlpm.Ay))*SUM(_xlpm.Xy,-_xlpm.Ay)+_xlpm.Cy,
_xlfn.IFS(IFERROR(ISODD(_xlpm.Borda),FALSE),_xlpm.Yy,
       IFERROR(ISEVEN(_xlpm.Borda),     FALSE),_xlpm.Yx,
      TRUE,"")))</f>
        <v/>
      </c>
      <c r="AA86" s="120" cm="1">
        <f t="array" ref="AA86">IF(AA38&lt;&gt;"",AA38,
_xlfn.LET(_xlpm.Borda,
_xlfn.IFS(
AND(COUNT(_xlfn._xlws.FILTER($F$3:$F$15,$F$3:$F$15=AA$51))&gt;=2,
    _xlfn.MAXIFS($G$3:$G$15,$F$3:$F$15,AA$51)&gt;=$N86, _xlfn.MINIFS($G$3:$G$15,$F$3:$F$15,AA$51)&lt;=$N86),1,
AND(COUNT(_xlfn._xlws.FILTER($G$3:$G$15,$G$3:$G$15=$N86))&gt;=2,
    _xlfn.MAXIFS($F$3:$F$15,$G$3:$G$15,$N86)&gt;=AA$51, _xlfn.MINIFS($F$3:$F$15,$G$3:$G$15,$N86)&lt;=AA$51),2,
OR(COUNT(_xlfn._xlws.FILTER($F$16:$F$23,($F$16:$F$23=AA$51)*($G$16:$G$23=$N86)))=1,
        ISODD(COUNT(_xlfn._xlws.SORT(_xlfn._xlws.FILTER($G$16:$G$23,($F$16:$F$23=AA$51)*($G$16:$G$23&lt;=$N86)))))),3,
OR(COUNT(_xlfn._xlws.FILTER($F$16:$F$23,($F$16:$F$23=AA$51)*($G$16:$G$23=$N86)))=1,
        ISODD(COUNT(_xlfn._xlws.SORT(_xlfn._xlws.FILTER($F$16:$F$23,($G$16:$G$23=$N86)*($F$16:$F$23&lt;=AA$51)))))),4),
_xlpm.Fundo,$L$8,
_xlpm.Ax,_xlfn.XLOOKUP(TRUE,($O38:Z38&lt;&gt;""),$O$3:Z$3,_xlpm.Fundo,,-1),
_xlpm.Bx,_xlfn.XLOOKUP(TRUE,(AB38:$AZ38&lt;&gt;""),AB$3:$AZ$3,_xlpm.Fundo,,1),
_xlpm.Cx,_xlfn.XLOOKUP(TRUE,($O38:Z38&lt;&gt;""),$O38:Z38,_xlpm.Fundo,,-1),
_xlpm.Dx,_xlfn.XLOOKUP(TRUE,(AB38:$AZ38&lt;&gt;""),AB38:$AZ38,_xlpm.Fundo,,1),
_xlpm.Xx,AA$3, _xlpm.Yx,PRODUCT(SUM(_xlpm.Dx,-_xlpm.Cx),1/SUM(_xlpm.Bx,-_xlpm.Ax))*SUM(_xlpm.Xx,-_xlpm.Ax)+_xlpm.Cx,
_xlpm.Ay,_xlfn.XLOOKUP(TRUE,(AA$4:AA37&lt;&gt;""),$N$4:$N37,_xlpm.Fundo,,-1),
_xlpm.By,_xlfn.XLOOKUP(TRUE,(AA39:AA$47&lt;&gt;""),$N39:$N$47,_xlpm.Fundo,,1),
_xlpm.Cy,_xlfn.XLOOKUP(TRUE,(AA$4:AA37&lt;&gt;""),AA$4:AA37,_xlpm.Fundo,,-1),
_xlpm.Dy,_xlfn.XLOOKUP(TRUE,(AA39:AA$47&lt;&gt;""),AA39:AA$47,_xlpm.Fundo,,1),
_xlpm.Xy,$N38, _xlpm.Yy,PRODUCT(SUM(_xlpm.Dy,-_xlpm.Cy),1/SUM(_xlpm.By,-_xlpm.Ay))*SUM(_xlpm.Xy,-_xlpm.Ay)+_xlpm.Cy,
_xlfn.IFS(IFERROR(ISODD(_xlpm.Borda),FALSE),_xlpm.Yy,
       IFERROR(ISEVEN(_xlpm.Borda),     FALSE),_xlpm.Yx,
      TRUE,"")))</f>
        <v>0.4</v>
      </c>
      <c r="AB86" s="120" cm="1">
        <f t="array" ref="AB86">IF(AB38&lt;&gt;"",AB38,
_xlfn.LET(_xlpm.Borda,
_xlfn.IFS(
AND(COUNT(_xlfn._xlws.FILTER($F$3:$F$15,$F$3:$F$15=AB$51))&gt;=2,
    _xlfn.MAXIFS($G$3:$G$15,$F$3:$F$15,AB$51)&gt;=$N86, _xlfn.MINIFS($G$3:$G$15,$F$3:$F$15,AB$51)&lt;=$N86),1,
AND(COUNT(_xlfn._xlws.FILTER($G$3:$G$15,$G$3:$G$15=$N86))&gt;=2,
    _xlfn.MAXIFS($F$3:$F$15,$G$3:$G$15,$N86)&gt;=AB$51, _xlfn.MINIFS($F$3:$F$15,$G$3:$G$15,$N86)&lt;=AB$51),2,
OR(COUNT(_xlfn._xlws.FILTER($F$16:$F$23,($F$16:$F$23=AB$51)*($G$16:$G$23=$N86)))=1,
        ISODD(COUNT(_xlfn._xlws.SORT(_xlfn._xlws.FILTER($G$16:$G$23,($F$16:$F$23=AB$51)*($G$16:$G$23&lt;=$N86)))))),3,
OR(COUNT(_xlfn._xlws.FILTER($F$16:$F$23,($F$16:$F$23=AB$51)*($G$16:$G$23=$N86)))=1,
        ISODD(COUNT(_xlfn._xlws.SORT(_xlfn._xlws.FILTER($F$16:$F$23,($G$16:$G$23=$N86)*($F$16:$F$23&lt;=AB$51)))))),4),
_xlpm.Fundo,$L$8,
_xlpm.Ax,_xlfn.XLOOKUP(TRUE,($O38:AA38&lt;&gt;""),$O$3:AA$3,_xlpm.Fundo,,-1),
_xlpm.Bx,_xlfn.XLOOKUP(TRUE,(AC38:$AZ38&lt;&gt;""),AC$3:$AZ$3,_xlpm.Fundo,,1),
_xlpm.Cx,_xlfn.XLOOKUP(TRUE,($O38:AA38&lt;&gt;""),$O38:AA38,_xlpm.Fundo,,-1),
_xlpm.Dx,_xlfn.XLOOKUP(TRUE,(AC38:$AZ38&lt;&gt;""),AC38:$AZ38,_xlpm.Fundo,,1),
_xlpm.Xx,AB$3, _xlpm.Yx,PRODUCT(SUM(_xlpm.Dx,-_xlpm.Cx),1/SUM(_xlpm.Bx,-_xlpm.Ax))*SUM(_xlpm.Xx,-_xlpm.Ax)+_xlpm.Cx,
_xlpm.Ay,_xlfn.XLOOKUP(TRUE,(AB$4:AB37&lt;&gt;""),$N$4:$N37,_xlpm.Fundo,,-1),
_xlpm.By,_xlfn.XLOOKUP(TRUE,(AB39:AB$47&lt;&gt;""),$N39:$N$47,_xlpm.Fundo,,1),
_xlpm.Cy,_xlfn.XLOOKUP(TRUE,(AB$4:AB37&lt;&gt;""),AB$4:AB37,_xlpm.Fundo,,-1),
_xlpm.Dy,_xlfn.XLOOKUP(TRUE,(AB39:AB$47&lt;&gt;""),AB39:AB$47,_xlpm.Fundo,,1),
_xlpm.Xy,$N38, _xlpm.Yy,PRODUCT(SUM(_xlpm.Dy,-_xlpm.Cy),1/SUM(_xlpm.By,-_xlpm.Ay))*SUM(_xlpm.Xy,-_xlpm.Ay)+_xlpm.Cy,
_xlfn.IFS(IFERROR(ISODD(_xlpm.Borda),FALSE),_xlpm.Yy,
       IFERROR(ISEVEN(_xlpm.Borda),     FALSE),_xlpm.Yx,
      TRUE,"")))</f>
        <v>0</v>
      </c>
      <c r="AC86" s="120" t="str" cm="1">
        <f t="array" ref="AC86">IF(AC38&lt;&gt;"",AC38,
_xlfn.LET(_xlpm.Borda,
_xlfn.IFS(
AND(COUNT(_xlfn._xlws.FILTER($F$3:$F$15,$F$3:$F$15=AC$51))&gt;=2,
    _xlfn.MAXIFS($G$3:$G$15,$F$3:$F$15,AC$51)&gt;=$N86, _xlfn.MINIFS($G$3:$G$15,$F$3:$F$15,AC$51)&lt;=$N86),1,
AND(COUNT(_xlfn._xlws.FILTER($G$3:$G$15,$G$3:$G$15=$N86))&gt;=2,
    _xlfn.MAXIFS($F$3:$F$15,$G$3:$G$15,$N86)&gt;=AC$51, _xlfn.MINIFS($F$3:$F$15,$G$3:$G$15,$N86)&lt;=AC$51),2,
OR(COUNT(_xlfn._xlws.FILTER($F$16:$F$23,($F$16:$F$23=AC$51)*($G$16:$G$23=$N86)))=1,
        ISODD(COUNT(_xlfn._xlws.SORT(_xlfn._xlws.FILTER($G$16:$G$23,($F$16:$F$23=AC$51)*($G$16:$G$23&lt;=$N86)))))),3,
OR(COUNT(_xlfn._xlws.FILTER($F$16:$F$23,($F$16:$F$23=AC$51)*($G$16:$G$23=$N86)))=1,
        ISODD(COUNT(_xlfn._xlws.SORT(_xlfn._xlws.FILTER($F$16:$F$23,($G$16:$G$23=$N86)*($F$16:$F$23&lt;=AC$51)))))),4),
_xlpm.Fundo,$L$8,
_xlpm.Ax,_xlfn.XLOOKUP(TRUE,($O38:AB38&lt;&gt;""),$O$3:AB$3,_xlpm.Fundo,,-1),
_xlpm.Bx,_xlfn.XLOOKUP(TRUE,(AD38:$AZ38&lt;&gt;""),AD$3:$AZ$3,_xlpm.Fundo,,1),
_xlpm.Cx,_xlfn.XLOOKUP(TRUE,($O38:AB38&lt;&gt;""),$O38:AB38,_xlpm.Fundo,,-1),
_xlpm.Dx,_xlfn.XLOOKUP(TRUE,(AD38:$AZ38&lt;&gt;""),AD38:$AZ38,_xlpm.Fundo,,1),
_xlpm.Xx,AC$3, _xlpm.Yx,PRODUCT(SUM(_xlpm.Dx,-_xlpm.Cx),1/SUM(_xlpm.Bx,-_xlpm.Ax))*SUM(_xlpm.Xx,-_xlpm.Ax)+_xlpm.Cx,
_xlpm.Ay,_xlfn.XLOOKUP(TRUE,(AC$4:AC37&lt;&gt;""),$N$4:$N37,_xlpm.Fundo,,-1),
_xlpm.By,_xlfn.XLOOKUP(TRUE,(AC39:AC$47&lt;&gt;""),$N39:$N$47,_xlpm.Fundo,,1),
_xlpm.Cy,_xlfn.XLOOKUP(TRUE,(AC$4:AC37&lt;&gt;""),AC$4:AC37,_xlpm.Fundo,,-1),
_xlpm.Dy,_xlfn.XLOOKUP(TRUE,(AC39:AC$47&lt;&gt;""),AC39:AC$47,_xlpm.Fundo,,1),
_xlpm.Xy,$N38, _xlpm.Yy,PRODUCT(SUM(_xlpm.Dy,-_xlpm.Cy),1/SUM(_xlpm.By,-_xlpm.Ay))*SUM(_xlpm.Xy,-_xlpm.Ay)+_xlpm.Cy,
_xlfn.IFS(IFERROR(ISODD(_xlpm.Borda),FALSE),_xlpm.Yy,
       IFERROR(ISEVEN(_xlpm.Borda),     FALSE),_xlpm.Yx,
      TRUE,"")))</f>
        <v/>
      </c>
      <c r="AD86" s="120" t="str" cm="1">
        <f t="array" ref="AD86">IF(AD38&lt;&gt;"",AD38,
_xlfn.LET(_xlpm.Borda,
_xlfn.IFS(
AND(COUNT(_xlfn._xlws.FILTER($F$3:$F$15,$F$3:$F$15=AD$51))&gt;=2,
    _xlfn.MAXIFS($G$3:$G$15,$F$3:$F$15,AD$51)&gt;=$N86, _xlfn.MINIFS($G$3:$G$15,$F$3:$F$15,AD$51)&lt;=$N86),1,
AND(COUNT(_xlfn._xlws.FILTER($G$3:$G$15,$G$3:$G$15=$N86))&gt;=2,
    _xlfn.MAXIFS($F$3:$F$15,$G$3:$G$15,$N86)&gt;=AD$51, _xlfn.MINIFS($F$3:$F$15,$G$3:$G$15,$N86)&lt;=AD$51),2,
OR(COUNT(_xlfn._xlws.FILTER($F$16:$F$23,($F$16:$F$23=AD$51)*($G$16:$G$23=$N86)))=1,
        ISODD(COUNT(_xlfn._xlws.SORT(_xlfn._xlws.FILTER($G$16:$G$23,($F$16:$F$23=AD$51)*($G$16:$G$23&lt;=$N86)))))),3,
OR(COUNT(_xlfn._xlws.FILTER($F$16:$F$23,($F$16:$F$23=AD$51)*($G$16:$G$23=$N86)))=1,
        ISODD(COUNT(_xlfn._xlws.SORT(_xlfn._xlws.FILTER($F$16:$F$23,($G$16:$G$23=$N86)*($F$16:$F$23&lt;=AD$51)))))),4),
_xlpm.Fundo,$L$8,
_xlpm.Ax,_xlfn.XLOOKUP(TRUE,($O38:AC38&lt;&gt;""),$O$3:AC$3,_xlpm.Fundo,,-1),
_xlpm.Bx,_xlfn.XLOOKUP(TRUE,(AE38:$AZ38&lt;&gt;""),AE$3:$AZ$3,_xlpm.Fundo,,1),
_xlpm.Cx,_xlfn.XLOOKUP(TRUE,($O38:AC38&lt;&gt;""),$O38:AC38,_xlpm.Fundo,,-1),
_xlpm.Dx,_xlfn.XLOOKUP(TRUE,(AE38:$AZ38&lt;&gt;""),AE38:$AZ38,_xlpm.Fundo,,1),
_xlpm.Xx,AD$3, _xlpm.Yx,PRODUCT(SUM(_xlpm.Dx,-_xlpm.Cx),1/SUM(_xlpm.Bx,-_xlpm.Ax))*SUM(_xlpm.Xx,-_xlpm.Ax)+_xlpm.Cx,
_xlpm.Ay,_xlfn.XLOOKUP(TRUE,(AD$4:AD37&lt;&gt;""),$N$4:$N37,_xlpm.Fundo,,-1),
_xlpm.By,_xlfn.XLOOKUP(TRUE,(AD39:AD$47&lt;&gt;""),$N39:$N$47,_xlpm.Fundo,,1),
_xlpm.Cy,_xlfn.XLOOKUP(TRUE,(AD$4:AD37&lt;&gt;""),AD$4:AD37,_xlpm.Fundo,,-1),
_xlpm.Dy,_xlfn.XLOOKUP(TRUE,(AD39:AD$47&lt;&gt;""),AD39:AD$47,_xlpm.Fundo,,1),
_xlpm.Xy,$N38, _xlpm.Yy,PRODUCT(SUM(_xlpm.Dy,-_xlpm.Cy),1/SUM(_xlpm.By,-_xlpm.Ay))*SUM(_xlpm.Xy,-_xlpm.Ay)+_xlpm.Cy,
_xlfn.IFS(IFERROR(ISODD(_xlpm.Borda),FALSE),_xlpm.Yy,
       IFERROR(ISEVEN(_xlpm.Borda),     FALSE),_xlpm.Yx,
      TRUE,"")))</f>
        <v/>
      </c>
      <c r="AE86" s="120" t="str" cm="1">
        <f t="array" ref="AE86">IF(AE38&lt;&gt;"",AE38,
_xlfn.LET(_xlpm.Borda,
_xlfn.IFS(
AND(COUNT(_xlfn._xlws.FILTER($F$3:$F$15,$F$3:$F$15=AE$51))&gt;=2,
    _xlfn.MAXIFS($G$3:$G$15,$F$3:$F$15,AE$51)&gt;=$N86, _xlfn.MINIFS($G$3:$G$15,$F$3:$F$15,AE$51)&lt;=$N86),1,
AND(COUNT(_xlfn._xlws.FILTER($G$3:$G$15,$G$3:$G$15=$N86))&gt;=2,
    _xlfn.MAXIFS($F$3:$F$15,$G$3:$G$15,$N86)&gt;=AE$51, _xlfn.MINIFS($F$3:$F$15,$G$3:$G$15,$N86)&lt;=AE$51),2,
OR(COUNT(_xlfn._xlws.FILTER($F$16:$F$23,($F$16:$F$23=AE$51)*($G$16:$G$23=$N86)))=1,
        ISODD(COUNT(_xlfn._xlws.SORT(_xlfn._xlws.FILTER($G$16:$G$23,($F$16:$F$23=AE$51)*($G$16:$G$23&lt;=$N86)))))),3,
OR(COUNT(_xlfn._xlws.FILTER($F$16:$F$23,($F$16:$F$23=AE$51)*($G$16:$G$23=$N86)))=1,
        ISODD(COUNT(_xlfn._xlws.SORT(_xlfn._xlws.FILTER($F$16:$F$23,($G$16:$G$23=$N86)*($F$16:$F$23&lt;=AE$51)))))),4),
_xlpm.Fundo,$L$8,
_xlpm.Ax,_xlfn.XLOOKUP(TRUE,($O38:AD38&lt;&gt;""),$O$3:AD$3,_xlpm.Fundo,,-1),
_xlpm.Bx,_xlfn.XLOOKUP(TRUE,(AF38:$AZ38&lt;&gt;""),AF$3:$AZ$3,_xlpm.Fundo,,1),
_xlpm.Cx,_xlfn.XLOOKUP(TRUE,($O38:AD38&lt;&gt;""),$O38:AD38,_xlpm.Fundo,,-1),
_xlpm.Dx,_xlfn.XLOOKUP(TRUE,(AF38:$AZ38&lt;&gt;""),AF38:$AZ38,_xlpm.Fundo,,1),
_xlpm.Xx,AE$3, _xlpm.Yx,PRODUCT(SUM(_xlpm.Dx,-_xlpm.Cx),1/SUM(_xlpm.Bx,-_xlpm.Ax))*SUM(_xlpm.Xx,-_xlpm.Ax)+_xlpm.Cx,
_xlpm.Ay,_xlfn.XLOOKUP(TRUE,(AE$4:AE37&lt;&gt;""),$N$4:$N37,_xlpm.Fundo,,-1),
_xlpm.By,_xlfn.XLOOKUP(TRUE,(AE39:AE$47&lt;&gt;""),$N39:$N$47,_xlpm.Fundo,,1),
_xlpm.Cy,_xlfn.XLOOKUP(TRUE,(AE$4:AE37&lt;&gt;""),AE$4:AE37,_xlpm.Fundo,,-1),
_xlpm.Dy,_xlfn.XLOOKUP(TRUE,(AE39:AE$47&lt;&gt;""),AE39:AE$47,_xlpm.Fundo,,1),
_xlpm.Xy,$N38, _xlpm.Yy,PRODUCT(SUM(_xlpm.Dy,-_xlpm.Cy),1/SUM(_xlpm.By,-_xlpm.Ay))*SUM(_xlpm.Xy,-_xlpm.Ay)+_xlpm.Cy,
_xlfn.IFS(IFERROR(ISODD(_xlpm.Borda),FALSE),_xlpm.Yy,
       IFERROR(ISEVEN(_xlpm.Borda),     FALSE),_xlpm.Yx,
      TRUE,"")))</f>
        <v/>
      </c>
      <c r="AF86" s="120" t="str" cm="1">
        <f t="array" ref="AF86">IF(AF38&lt;&gt;"",AF38,
_xlfn.LET(_xlpm.Borda,
_xlfn.IFS(
AND(COUNT(_xlfn._xlws.FILTER($F$3:$F$15,$F$3:$F$15=AF$51))&gt;=2,
    _xlfn.MAXIFS($G$3:$G$15,$F$3:$F$15,AF$51)&gt;=$N86, _xlfn.MINIFS($G$3:$G$15,$F$3:$F$15,AF$51)&lt;=$N86),1,
AND(COUNT(_xlfn._xlws.FILTER($G$3:$G$15,$G$3:$G$15=$N86))&gt;=2,
    _xlfn.MAXIFS($F$3:$F$15,$G$3:$G$15,$N86)&gt;=AF$51, _xlfn.MINIFS($F$3:$F$15,$G$3:$G$15,$N86)&lt;=AF$51),2,
OR(COUNT(_xlfn._xlws.FILTER($F$16:$F$23,($F$16:$F$23=AF$51)*($G$16:$G$23=$N86)))=1,
        ISODD(COUNT(_xlfn._xlws.SORT(_xlfn._xlws.FILTER($G$16:$G$23,($F$16:$F$23=AF$51)*($G$16:$G$23&lt;=$N86)))))),3,
OR(COUNT(_xlfn._xlws.FILTER($F$16:$F$23,($F$16:$F$23=AF$51)*($G$16:$G$23=$N86)))=1,
        ISODD(COUNT(_xlfn._xlws.SORT(_xlfn._xlws.FILTER($F$16:$F$23,($G$16:$G$23=$N86)*($F$16:$F$23&lt;=AF$51)))))),4),
_xlpm.Fundo,$L$8,
_xlpm.Ax,_xlfn.XLOOKUP(TRUE,($O38:AE38&lt;&gt;""),$O$3:AE$3,_xlpm.Fundo,,-1),
_xlpm.Bx,_xlfn.XLOOKUP(TRUE,(AG38:$AZ38&lt;&gt;""),AG$3:$AZ$3,_xlpm.Fundo,,1),
_xlpm.Cx,_xlfn.XLOOKUP(TRUE,($O38:AE38&lt;&gt;""),$O38:AE38,_xlpm.Fundo,,-1),
_xlpm.Dx,_xlfn.XLOOKUP(TRUE,(AG38:$AZ38&lt;&gt;""),AG38:$AZ38,_xlpm.Fundo,,1),
_xlpm.Xx,AF$3, _xlpm.Yx,PRODUCT(SUM(_xlpm.Dx,-_xlpm.Cx),1/SUM(_xlpm.Bx,-_xlpm.Ax))*SUM(_xlpm.Xx,-_xlpm.Ax)+_xlpm.Cx,
_xlpm.Ay,_xlfn.XLOOKUP(TRUE,(AF$4:AF37&lt;&gt;""),$N$4:$N37,_xlpm.Fundo,,-1),
_xlpm.By,_xlfn.XLOOKUP(TRUE,(AF39:AF$47&lt;&gt;""),$N39:$N$47,_xlpm.Fundo,,1),
_xlpm.Cy,_xlfn.XLOOKUP(TRUE,(AF$4:AF37&lt;&gt;""),AF$4:AF37,_xlpm.Fundo,,-1),
_xlpm.Dy,_xlfn.XLOOKUP(TRUE,(AF39:AF$47&lt;&gt;""),AF39:AF$47,_xlpm.Fundo,,1),
_xlpm.Xy,$N38, _xlpm.Yy,PRODUCT(SUM(_xlpm.Dy,-_xlpm.Cy),1/SUM(_xlpm.By,-_xlpm.Ay))*SUM(_xlpm.Xy,-_xlpm.Ay)+_xlpm.Cy,
_xlfn.IFS(IFERROR(ISODD(_xlpm.Borda),FALSE),_xlpm.Yy,
       IFERROR(ISEVEN(_xlpm.Borda),     FALSE),_xlpm.Yx,
      TRUE,"")))</f>
        <v/>
      </c>
      <c r="AG86" s="120" t="str" cm="1">
        <f t="array" ref="AG86">IF(AG38&lt;&gt;"",AG38,
_xlfn.LET(_xlpm.Borda,
_xlfn.IFS(
AND(COUNT(_xlfn._xlws.FILTER($F$3:$F$15,$F$3:$F$15=AG$51))&gt;=2,
    _xlfn.MAXIFS($G$3:$G$15,$F$3:$F$15,AG$51)&gt;=$N86, _xlfn.MINIFS($G$3:$G$15,$F$3:$F$15,AG$51)&lt;=$N86),1,
AND(COUNT(_xlfn._xlws.FILTER($G$3:$G$15,$G$3:$G$15=$N86))&gt;=2,
    _xlfn.MAXIFS($F$3:$F$15,$G$3:$G$15,$N86)&gt;=AG$51, _xlfn.MINIFS($F$3:$F$15,$G$3:$G$15,$N86)&lt;=AG$51),2,
OR(COUNT(_xlfn._xlws.FILTER($F$16:$F$23,($F$16:$F$23=AG$51)*($G$16:$G$23=$N86)))=1,
        ISODD(COUNT(_xlfn._xlws.SORT(_xlfn._xlws.FILTER($G$16:$G$23,($F$16:$F$23=AG$51)*($G$16:$G$23&lt;=$N86)))))),3,
OR(COUNT(_xlfn._xlws.FILTER($F$16:$F$23,($F$16:$F$23=AG$51)*($G$16:$G$23=$N86)))=1,
        ISODD(COUNT(_xlfn._xlws.SORT(_xlfn._xlws.FILTER($F$16:$F$23,($G$16:$G$23=$N86)*($F$16:$F$23&lt;=AG$51)))))),4),
_xlpm.Fundo,$L$8,
_xlpm.Ax,_xlfn.XLOOKUP(TRUE,($O38:AF38&lt;&gt;""),$O$3:AF$3,_xlpm.Fundo,,-1),
_xlpm.Bx,_xlfn.XLOOKUP(TRUE,(AH38:$AZ38&lt;&gt;""),AH$3:$AZ$3,_xlpm.Fundo,,1),
_xlpm.Cx,_xlfn.XLOOKUP(TRUE,($O38:AF38&lt;&gt;""),$O38:AF38,_xlpm.Fundo,,-1),
_xlpm.Dx,_xlfn.XLOOKUP(TRUE,(AH38:$AZ38&lt;&gt;""),AH38:$AZ38,_xlpm.Fundo,,1),
_xlpm.Xx,AG$3, _xlpm.Yx,PRODUCT(SUM(_xlpm.Dx,-_xlpm.Cx),1/SUM(_xlpm.Bx,-_xlpm.Ax))*SUM(_xlpm.Xx,-_xlpm.Ax)+_xlpm.Cx,
_xlpm.Ay,_xlfn.XLOOKUP(TRUE,(AG$4:AG37&lt;&gt;""),$N$4:$N37,_xlpm.Fundo,,-1),
_xlpm.By,_xlfn.XLOOKUP(TRUE,(AG39:AG$47&lt;&gt;""),$N39:$N$47,_xlpm.Fundo,,1),
_xlpm.Cy,_xlfn.XLOOKUP(TRUE,(AG$4:AG37&lt;&gt;""),AG$4:AG37,_xlpm.Fundo,,-1),
_xlpm.Dy,_xlfn.XLOOKUP(TRUE,(AG39:AG$47&lt;&gt;""),AG39:AG$47,_xlpm.Fundo,,1),
_xlpm.Xy,$N38, _xlpm.Yy,PRODUCT(SUM(_xlpm.Dy,-_xlpm.Cy),1/SUM(_xlpm.By,-_xlpm.Ay))*SUM(_xlpm.Xy,-_xlpm.Ay)+_xlpm.Cy,
_xlfn.IFS(IFERROR(ISODD(_xlpm.Borda),FALSE),_xlpm.Yy,
       IFERROR(ISEVEN(_xlpm.Borda),     FALSE),_xlpm.Yx,
      TRUE,"")))</f>
        <v/>
      </c>
      <c r="AH86" s="120" t="str" cm="1">
        <f t="array" ref="AH86">IF(AH38&lt;&gt;"",AH38,
_xlfn.LET(_xlpm.Borda,
_xlfn.IFS(
AND(COUNT(_xlfn._xlws.FILTER($F$3:$F$15,$F$3:$F$15=AH$51))&gt;=2,
    _xlfn.MAXIFS($G$3:$G$15,$F$3:$F$15,AH$51)&gt;=$N86, _xlfn.MINIFS($G$3:$G$15,$F$3:$F$15,AH$51)&lt;=$N86),1,
AND(COUNT(_xlfn._xlws.FILTER($G$3:$G$15,$G$3:$G$15=$N86))&gt;=2,
    _xlfn.MAXIFS($F$3:$F$15,$G$3:$G$15,$N86)&gt;=AH$51, _xlfn.MINIFS($F$3:$F$15,$G$3:$G$15,$N86)&lt;=AH$51),2,
OR(COUNT(_xlfn._xlws.FILTER($F$16:$F$23,($F$16:$F$23=AH$51)*($G$16:$G$23=$N86)))=1,
        ISODD(COUNT(_xlfn._xlws.SORT(_xlfn._xlws.FILTER($G$16:$G$23,($F$16:$F$23=AH$51)*($G$16:$G$23&lt;=$N86)))))),3,
OR(COUNT(_xlfn._xlws.FILTER($F$16:$F$23,($F$16:$F$23=AH$51)*($G$16:$G$23=$N86)))=1,
        ISODD(COUNT(_xlfn._xlws.SORT(_xlfn._xlws.FILTER($F$16:$F$23,($G$16:$G$23=$N86)*($F$16:$F$23&lt;=AH$51)))))),4),
_xlpm.Fundo,$L$8,
_xlpm.Ax,_xlfn.XLOOKUP(TRUE,($O38:AG38&lt;&gt;""),$O$3:AG$3,_xlpm.Fundo,,-1),
_xlpm.Bx,_xlfn.XLOOKUP(TRUE,(AI38:$AZ38&lt;&gt;""),AI$3:$AZ$3,_xlpm.Fundo,,1),
_xlpm.Cx,_xlfn.XLOOKUP(TRUE,($O38:AG38&lt;&gt;""),$O38:AG38,_xlpm.Fundo,,-1),
_xlpm.Dx,_xlfn.XLOOKUP(TRUE,(AI38:$AZ38&lt;&gt;""),AI38:$AZ38,_xlpm.Fundo,,1),
_xlpm.Xx,AH$3, _xlpm.Yx,PRODUCT(SUM(_xlpm.Dx,-_xlpm.Cx),1/SUM(_xlpm.Bx,-_xlpm.Ax))*SUM(_xlpm.Xx,-_xlpm.Ax)+_xlpm.Cx,
_xlpm.Ay,_xlfn.XLOOKUP(TRUE,(AH$4:AH37&lt;&gt;""),$N$4:$N37,_xlpm.Fundo,,-1),
_xlpm.By,_xlfn.XLOOKUP(TRUE,(AH39:AH$47&lt;&gt;""),$N39:$N$47,_xlpm.Fundo,,1),
_xlpm.Cy,_xlfn.XLOOKUP(TRUE,(AH$4:AH37&lt;&gt;""),AH$4:AH37,_xlpm.Fundo,,-1),
_xlpm.Dy,_xlfn.XLOOKUP(TRUE,(AH39:AH$47&lt;&gt;""),AH39:AH$47,_xlpm.Fundo,,1),
_xlpm.Xy,$N38, _xlpm.Yy,PRODUCT(SUM(_xlpm.Dy,-_xlpm.Cy),1/SUM(_xlpm.By,-_xlpm.Ay))*SUM(_xlpm.Xy,-_xlpm.Ay)+_xlpm.Cy,
_xlfn.IFS(IFERROR(ISODD(_xlpm.Borda),FALSE),_xlpm.Yy,
       IFERROR(ISEVEN(_xlpm.Borda),     FALSE),_xlpm.Yx,
      TRUE,"")))</f>
        <v/>
      </c>
      <c r="AI86" s="120" t="str" cm="1">
        <f t="array" ref="AI86">IF(AI38&lt;&gt;"",AI38,
_xlfn.LET(_xlpm.Borda,
_xlfn.IFS(
AND(COUNT(_xlfn._xlws.FILTER($F$3:$F$15,$F$3:$F$15=AI$51))&gt;=2,
    _xlfn.MAXIFS($G$3:$G$15,$F$3:$F$15,AI$51)&gt;=$N86, _xlfn.MINIFS($G$3:$G$15,$F$3:$F$15,AI$51)&lt;=$N86),1,
AND(COUNT(_xlfn._xlws.FILTER($G$3:$G$15,$G$3:$G$15=$N86))&gt;=2,
    _xlfn.MAXIFS($F$3:$F$15,$G$3:$G$15,$N86)&gt;=AI$51, _xlfn.MINIFS($F$3:$F$15,$G$3:$G$15,$N86)&lt;=AI$51),2,
OR(COUNT(_xlfn._xlws.FILTER($F$16:$F$23,($F$16:$F$23=AI$51)*($G$16:$G$23=$N86)))=1,
        ISODD(COUNT(_xlfn._xlws.SORT(_xlfn._xlws.FILTER($G$16:$G$23,($F$16:$F$23=AI$51)*($G$16:$G$23&lt;=$N86)))))),3,
OR(COUNT(_xlfn._xlws.FILTER($F$16:$F$23,($F$16:$F$23=AI$51)*($G$16:$G$23=$N86)))=1,
        ISODD(COUNT(_xlfn._xlws.SORT(_xlfn._xlws.FILTER($F$16:$F$23,($G$16:$G$23=$N86)*($F$16:$F$23&lt;=AI$51)))))),4),
_xlpm.Fundo,$L$8,
_xlpm.Ax,_xlfn.XLOOKUP(TRUE,($O38:AH38&lt;&gt;""),$O$3:AH$3,_xlpm.Fundo,,-1),
_xlpm.Bx,_xlfn.XLOOKUP(TRUE,(AJ38:$AZ38&lt;&gt;""),AJ$3:$AZ$3,_xlpm.Fundo,,1),
_xlpm.Cx,_xlfn.XLOOKUP(TRUE,($O38:AH38&lt;&gt;""),$O38:AH38,_xlpm.Fundo,,-1),
_xlpm.Dx,_xlfn.XLOOKUP(TRUE,(AJ38:$AZ38&lt;&gt;""),AJ38:$AZ38,_xlpm.Fundo,,1),
_xlpm.Xx,AI$3, _xlpm.Yx,PRODUCT(SUM(_xlpm.Dx,-_xlpm.Cx),1/SUM(_xlpm.Bx,-_xlpm.Ax))*SUM(_xlpm.Xx,-_xlpm.Ax)+_xlpm.Cx,
_xlpm.Ay,_xlfn.XLOOKUP(TRUE,(AI$4:AI37&lt;&gt;""),$N$4:$N37,_xlpm.Fundo,,-1),
_xlpm.By,_xlfn.XLOOKUP(TRUE,(AI39:AI$47&lt;&gt;""),$N39:$N$47,_xlpm.Fundo,,1),
_xlpm.Cy,_xlfn.XLOOKUP(TRUE,(AI$4:AI37&lt;&gt;""),AI$4:AI37,_xlpm.Fundo,,-1),
_xlpm.Dy,_xlfn.XLOOKUP(TRUE,(AI39:AI$47&lt;&gt;""),AI39:AI$47,_xlpm.Fundo,,1),
_xlpm.Xy,$N38, _xlpm.Yy,PRODUCT(SUM(_xlpm.Dy,-_xlpm.Cy),1/SUM(_xlpm.By,-_xlpm.Ay))*SUM(_xlpm.Xy,-_xlpm.Ay)+_xlpm.Cy,
_xlfn.IFS(IFERROR(ISODD(_xlpm.Borda),FALSE),_xlpm.Yy,
       IFERROR(ISEVEN(_xlpm.Borda),     FALSE),_xlpm.Yx,
      TRUE,"")))</f>
        <v/>
      </c>
      <c r="AJ86" s="120" t="str" cm="1">
        <f t="array" ref="AJ86">IF(AJ38&lt;&gt;"",AJ38,
_xlfn.LET(_xlpm.Borda,
_xlfn.IFS(
AND(COUNT(_xlfn._xlws.FILTER($F$3:$F$15,$F$3:$F$15=AJ$51))&gt;=2,
    _xlfn.MAXIFS($G$3:$G$15,$F$3:$F$15,AJ$51)&gt;=$N86, _xlfn.MINIFS($G$3:$G$15,$F$3:$F$15,AJ$51)&lt;=$N86),1,
AND(COUNT(_xlfn._xlws.FILTER($G$3:$G$15,$G$3:$G$15=$N86))&gt;=2,
    _xlfn.MAXIFS($F$3:$F$15,$G$3:$G$15,$N86)&gt;=AJ$51, _xlfn.MINIFS($F$3:$F$15,$G$3:$G$15,$N86)&lt;=AJ$51),2,
OR(COUNT(_xlfn._xlws.FILTER($F$16:$F$23,($F$16:$F$23=AJ$51)*($G$16:$G$23=$N86)))=1,
        ISODD(COUNT(_xlfn._xlws.SORT(_xlfn._xlws.FILTER($G$16:$G$23,($F$16:$F$23=AJ$51)*($G$16:$G$23&lt;=$N86)))))),3,
OR(COUNT(_xlfn._xlws.FILTER($F$16:$F$23,($F$16:$F$23=AJ$51)*($G$16:$G$23=$N86)))=1,
        ISODD(COUNT(_xlfn._xlws.SORT(_xlfn._xlws.FILTER($F$16:$F$23,($G$16:$G$23=$N86)*($F$16:$F$23&lt;=AJ$51)))))),4),
_xlpm.Fundo,$L$8,
_xlpm.Ax,_xlfn.XLOOKUP(TRUE,($O38:AI38&lt;&gt;""),$O$3:AI$3,_xlpm.Fundo,,-1),
_xlpm.Bx,_xlfn.XLOOKUP(TRUE,(AK38:$AZ38&lt;&gt;""),AK$3:$AZ$3,_xlpm.Fundo,,1),
_xlpm.Cx,_xlfn.XLOOKUP(TRUE,($O38:AI38&lt;&gt;""),$O38:AI38,_xlpm.Fundo,,-1),
_xlpm.Dx,_xlfn.XLOOKUP(TRUE,(AK38:$AZ38&lt;&gt;""),AK38:$AZ38,_xlpm.Fundo,,1),
_xlpm.Xx,AJ$3, _xlpm.Yx,PRODUCT(SUM(_xlpm.Dx,-_xlpm.Cx),1/SUM(_xlpm.Bx,-_xlpm.Ax))*SUM(_xlpm.Xx,-_xlpm.Ax)+_xlpm.Cx,
_xlpm.Ay,_xlfn.XLOOKUP(TRUE,(AJ$4:AJ37&lt;&gt;""),$N$4:$N37,_xlpm.Fundo,,-1),
_xlpm.By,_xlfn.XLOOKUP(TRUE,(AJ39:AJ$47&lt;&gt;""),$N39:$N$47,_xlpm.Fundo,,1),
_xlpm.Cy,_xlfn.XLOOKUP(TRUE,(AJ$4:AJ37&lt;&gt;""),AJ$4:AJ37,_xlpm.Fundo,,-1),
_xlpm.Dy,_xlfn.XLOOKUP(TRUE,(AJ39:AJ$47&lt;&gt;""),AJ39:AJ$47,_xlpm.Fundo,,1),
_xlpm.Xy,$N38, _xlpm.Yy,PRODUCT(SUM(_xlpm.Dy,-_xlpm.Cy),1/SUM(_xlpm.By,-_xlpm.Ay))*SUM(_xlpm.Xy,-_xlpm.Ay)+_xlpm.Cy,
_xlfn.IFS(IFERROR(ISODD(_xlpm.Borda),FALSE),_xlpm.Yy,
       IFERROR(ISEVEN(_xlpm.Borda),     FALSE),_xlpm.Yx,
      TRUE,"")))</f>
        <v/>
      </c>
      <c r="AK86" s="120" t="str" cm="1">
        <f t="array" ref="AK86">IF(AK38&lt;&gt;"",AK38,
_xlfn.LET(_xlpm.Borda,
_xlfn.IFS(
AND(COUNT(_xlfn._xlws.FILTER($F$3:$F$15,$F$3:$F$15=AK$51))&gt;=2,
    _xlfn.MAXIFS($G$3:$G$15,$F$3:$F$15,AK$51)&gt;=$N86, _xlfn.MINIFS($G$3:$G$15,$F$3:$F$15,AK$51)&lt;=$N86),1,
AND(COUNT(_xlfn._xlws.FILTER($G$3:$G$15,$G$3:$G$15=$N86))&gt;=2,
    _xlfn.MAXIFS($F$3:$F$15,$G$3:$G$15,$N86)&gt;=AK$51, _xlfn.MINIFS($F$3:$F$15,$G$3:$G$15,$N86)&lt;=AK$51),2,
OR(COUNT(_xlfn._xlws.FILTER($F$16:$F$23,($F$16:$F$23=AK$51)*($G$16:$G$23=$N86)))=1,
        ISODD(COUNT(_xlfn._xlws.SORT(_xlfn._xlws.FILTER($G$16:$G$23,($F$16:$F$23=AK$51)*($G$16:$G$23&lt;=$N86)))))),3,
OR(COUNT(_xlfn._xlws.FILTER($F$16:$F$23,($F$16:$F$23=AK$51)*($G$16:$G$23=$N86)))=1,
        ISODD(COUNT(_xlfn._xlws.SORT(_xlfn._xlws.FILTER($F$16:$F$23,($G$16:$G$23=$N86)*($F$16:$F$23&lt;=AK$51)))))),4),
_xlpm.Fundo,$L$8,
_xlpm.Ax,_xlfn.XLOOKUP(TRUE,($O38:AJ38&lt;&gt;""),$O$3:AJ$3,_xlpm.Fundo,,-1),
_xlpm.Bx,_xlfn.XLOOKUP(TRUE,(AL38:$AZ38&lt;&gt;""),AL$3:$AZ$3,_xlpm.Fundo,,1),
_xlpm.Cx,_xlfn.XLOOKUP(TRUE,($O38:AJ38&lt;&gt;""),$O38:AJ38,_xlpm.Fundo,,-1),
_xlpm.Dx,_xlfn.XLOOKUP(TRUE,(AL38:$AZ38&lt;&gt;""),AL38:$AZ38,_xlpm.Fundo,,1),
_xlpm.Xx,AK$3, _xlpm.Yx,PRODUCT(SUM(_xlpm.Dx,-_xlpm.Cx),1/SUM(_xlpm.Bx,-_xlpm.Ax))*SUM(_xlpm.Xx,-_xlpm.Ax)+_xlpm.Cx,
_xlpm.Ay,_xlfn.XLOOKUP(TRUE,(AK$4:AK37&lt;&gt;""),$N$4:$N37,_xlpm.Fundo,,-1),
_xlpm.By,_xlfn.XLOOKUP(TRUE,(AK39:AK$47&lt;&gt;""),$N39:$N$47,_xlpm.Fundo,,1),
_xlpm.Cy,_xlfn.XLOOKUP(TRUE,(AK$4:AK37&lt;&gt;""),AK$4:AK37,_xlpm.Fundo,,-1),
_xlpm.Dy,_xlfn.XLOOKUP(TRUE,(AK39:AK$47&lt;&gt;""),AK39:AK$47,_xlpm.Fundo,,1),
_xlpm.Xy,$N38, _xlpm.Yy,PRODUCT(SUM(_xlpm.Dy,-_xlpm.Cy),1/SUM(_xlpm.By,-_xlpm.Ay))*SUM(_xlpm.Xy,-_xlpm.Ay)+_xlpm.Cy,
_xlfn.IFS(IFERROR(ISODD(_xlpm.Borda),FALSE),_xlpm.Yy,
       IFERROR(ISEVEN(_xlpm.Borda),     FALSE),_xlpm.Yx,
      TRUE,"")))</f>
        <v/>
      </c>
      <c r="AL86" s="120" t="str" cm="1">
        <f t="array" ref="AL86">IF(AL38&lt;&gt;"",AL38,
_xlfn.LET(_xlpm.Borda,
_xlfn.IFS(
AND(COUNT(_xlfn._xlws.FILTER($F$3:$F$15,$F$3:$F$15=AL$51))&gt;=2,
    _xlfn.MAXIFS($G$3:$G$15,$F$3:$F$15,AL$51)&gt;=$N86, _xlfn.MINIFS($G$3:$G$15,$F$3:$F$15,AL$51)&lt;=$N86),1,
AND(COUNT(_xlfn._xlws.FILTER($G$3:$G$15,$G$3:$G$15=$N86))&gt;=2,
    _xlfn.MAXIFS($F$3:$F$15,$G$3:$G$15,$N86)&gt;=AL$51, _xlfn.MINIFS($F$3:$F$15,$G$3:$G$15,$N86)&lt;=AL$51),2,
OR(COUNT(_xlfn._xlws.FILTER($F$16:$F$23,($F$16:$F$23=AL$51)*($G$16:$G$23=$N86)))=1,
        ISODD(COUNT(_xlfn._xlws.SORT(_xlfn._xlws.FILTER($G$16:$G$23,($F$16:$F$23=AL$51)*($G$16:$G$23&lt;=$N86)))))),3,
OR(COUNT(_xlfn._xlws.FILTER($F$16:$F$23,($F$16:$F$23=AL$51)*($G$16:$G$23=$N86)))=1,
        ISODD(COUNT(_xlfn._xlws.SORT(_xlfn._xlws.FILTER($F$16:$F$23,($G$16:$G$23=$N86)*($F$16:$F$23&lt;=AL$51)))))),4),
_xlpm.Fundo,$L$8,
_xlpm.Ax,_xlfn.XLOOKUP(TRUE,($O38:AK38&lt;&gt;""),$O$3:AK$3,_xlpm.Fundo,,-1),
_xlpm.Bx,_xlfn.XLOOKUP(TRUE,(AM38:$AZ38&lt;&gt;""),AM$3:$AZ$3,_xlpm.Fundo,,1),
_xlpm.Cx,_xlfn.XLOOKUP(TRUE,($O38:AK38&lt;&gt;""),$O38:AK38,_xlpm.Fundo,,-1),
_xlpm.Dx,_xlfn.XLOOKUP(TRUE,(AM38:$AZ38&lt;&gt;""),AM38:$AZ38,_xlpm.Fundo,,1),
_xlpm.Xx,AL$3, _xlpm.Yx,PRODUCT(SUM(_xlpm.Dx,-_xlpm.Cx),1/SUM(_xlpm.Bx,-_xlpm.Ax))*SUM(_xlpm.Xx,-_xlpm.Ax)+_xlpm.Cx,
_xlpm.Ay,_xlfn.XLOOKUP(TRUE,(AL$4:AL37&lt;&gt;""),$N$4:$N37,_xlpm.Fundo,,-1),
_xlpm.By,_xlfn.XLOOKUP(TRUE,(AL39:AL$47&lt;&gt;""),$N39:$N$47,_xlpm.Fundo,,1),
_xlpm.Cy,_xlfn.XLOOKUP(TRUE,(AL$4:AL37&lt;&gt;""),AL$4:AL37,_xlpm.Fundo,,-1),
_xlpm.Dy,_xlfn.XLOOKUP(TRUE,(AL39:AL$47&lt;&gt;""),AL39:AL$47,_xlpm.Fundo,,1),
_xlpm.Xy,$N38, _xlpm.Yy,PRODUCT(SUM(_xlpm.Dy,-_xlpm.Cy),1/SUM(_xlpm.By,-_xlpm.Ay))*SUM(_xlpm.Xy,-_xlpm.Ay)+_xlpm.Cy,
_xlfn.IFS(IFERROR(ISODD(_xlpm.Borda),FALSE),_xlpm.Yy,
       IFERROR(ISEVEN(_xlpm.Borda),     FALSE),_xlpm.Yx,
      TRUE,"")))</f>
        <v/>
      </c>
      <c r="AM86" s="120" t="str" cm="1">
        <f t="array" ref="AM86">IF(AM38&lt;&gt;"",AM38,
_xlfn.LET(_xlpm.Borda,
_xlfn.IFS(
AND(COUNT(_xlfn._xlws.FILTER($F$3:$F$15,$F$3:$F$15=AM$51))&gt;=2,
    _xlfn.MAXIFS($G$3:$G$15,$F$3:$F$15,AM$51)&gt;=$N86, _xlfn.MINIFS($G$3:$G$15,$F$3:$F$15,AM$51)&lt;=$N86),1,
AND(COUNT(_xlfn._xlws.FILTER($G$3:$G$15,$G$3:$G$15=$N86))&gt;=2,
    _xlfn.MAXIFS($F$3:$F$15,$G$3:$G$15,$N86)&gt;=AM$51, _xlfn.MINIFS($F$3:$F$15,$G$3:$G$15,$N86)&lt;=AM$51),2,
OR(COUNT(_xlfn._xlws.FILTER($F$16:$F$23,($F$16:$F$23=AM$51)*($G$16:$G$23=$N86)))=1,
        ISODD(COUNT(_xlfn._xlws.SORT(_xlfn._xlws.FILTER($G$16:$G$23,($F$16:$F$23=AM$51)*($G$16:$G$23&lt;=$N86)))))),3,
OR(COUNT(_xlfn._xlws.FILTER($F$16:$F$23,($F$16:$F$23=AM$51)*($G$16:$G$23=$N86)))=1,
        ISODD(COUNT(_xlfn._xlws.SORT(_xlfn._xlws.FILTER($F$16:$F$23,($G$16:$G$23=$N86)*($F$16:$F$23&lt;=AM$51)))))),4),
_xlpm.Fundo,$L$8,
_xlpm.Ax,_xlfn.XLOOKUP(TRUE,($O38:AL38&lt;&gt;""),$O$3:AL$3,_xlpm.Fundo,,-1),
_xlpm.Bx,_xlfn.XLOOKUP(TRUE,(AN38:$AZ38&lt;&gt;""),AN$3:$AZ$3,_xlpm.Fundo,,1),
_xlpm.Cx,_xlfn.XLOOKUP(TRUE,($O38:AL38&lt;&gt;""),$O38:AL38,_xlpm.Fundo,,-1),
_xlpm.Dx,_xlfn.XLOOKUP(TRUE,(AN38:$AZ38&lt;&gt;""),AN38:$AZ38,_xlpm.Fundo,,1),
_xlpm.Xx,AM$3, _xlpm.Yx,PRODUCT(SUM(_xlpm.Dx,-_xlpm.Cx),1/SUM(_xlpm.Bx,-_xlpm.Ax))*SUM(_xlpm.Xx,-_xlpm.Ax)+_xlpm.Cx,
_xlpm.Ay,_xlfn.XLOOKUP(TRUE,(AM$4:AM37&lt;&gt;""),$N$4:$N37,_xlpm.Fundo,,-1),
_xlpm.By,_xlfn.XLOOKUP(TRUE,(AM39:AM$47&lt;&gt;""),$N39:$N$47,_xlpm.Fundo,,1),
_xlpm.Cy,_xlfn.XLOOKUP(TRUE,(AM$4:AM37&lt;&gt;""),AM$4:AM37,_xlpm.Fundo,,-1),
_xlpm.Dy,_xlfn.XLOOKUP(TRUE,(AM39:AM$47&lt;&gt;""),AM39:AM$47,_xlpm.Fundo,,1),
_xlpm.Xy,$N38, _xlpm.Yy,PRODUCT(SUM(_xlpm.Dy,-_xlpm.Cy),1/SUM(_xlpm.By,-_xlpm.Ay))*SUM(_xlpm.Xy,-_xlpm.Ay)+_xlpm.Cy,
_xlfn.IFS(IFERROR(ISODD(_xlpm.Borda),FALSE),_xlpm.Yy,
       IFERROR(ISEVEN(_xlpm.Borda),     FALSE),_xlpm.Yx,
      TRUE,"")))</f>
        <v/>
      </c>
      <c r="AN86" s="120" t="str" cm="1">
        <f t="array" ref="AN86">IF(AN38&lt;&gt;"",AN38,
_xlfn.LET(_xlpm.Borda,
_xlfn.IFS(
AND(COUNT(_xlfn._xlws.FILTER($F$3:$F$15,$F$3:$F$15=AN$51))&gt;=2,
    _xlfn.MAXIFS($G$3:$G$15,$F$3:$F$15,AN$51)&gt;=$N86, _xlfn.MINIFS($G$3:$G$15,$F$3:$F$15,AN$51)&lt;=$N86),1,
AND(COUNT(_xlfn._xlws.FILTER($G$3:$G$15,$G$3:$G$15=$N86))&gt;=2,
    _xlfn.MAXIFS($F$3:$F$15,$G$3:$G$15,$N86)&gt;=AN$51, _xlfn.MINIFS($F$3:$F$15,$G$3:$G$15,$N86)&lt;=AN$51),2,
OR(COUNT(_xlfn._xlws.FILTER($F$16:$F$23,($F$16:$F$23=AN$51)*($G$16:$G$23=$N86)))=1,
        ISODD(COUNT(_xlfn._xlws.SORT(_xlfn._xlws.FILTER($G$16:$G$23,($F$16:$F$23=AN$51)*($G$16:$G$23&lt;=$N86)))))),3,
OR(COUNT(_xlfn._xlws.FILTER($F$16:$F$23,($F$16:$F$23=AN$51)*($G$16:$G$23=$N86)))=1,
        ISODD(COUNT(_xlfn._xlws.SORT(_xlfn._xlws.FILTER($F$16:$F$23,($G$16:$G$23=$N86)*($F$16:$F$23&lt;=AN$51)))))),4),
_xlpm.Fundo,$L$8,
_xlpm.Ax,_xlfn.XLOOKUP(TRUE,($O38:AM38&lt;&gt;""),$O$3:AM$3,_xlpm.Fundo,,-1),
_xlpm.Bx,_xlfn.XLOOKUP(TRUE,(AO38:$AZ38&lt;&gt;""),AO$3:$AZ$3,_xlpm.Fundo,,1),
_xlpm.Cx,_xlfn.XLOOKUP(TRUE,($O38:AM38&lt;&gt;""),$O38:AM38,_xlpm.Fundo,,-1),
_xlpm.Dx,_xlfn.XLOOKUP(TRUE,(AO38:$AZ38&lt;&gt;""),AO38:$AZ38,_xlpm.Fundo,,1),
_xlpm.Xx,AN$3, _xlpm.Yx,PRODUCT(SUM(_xlpm.Dx,-_xlpm.Cx),1/SUM(_xlpm.Bx,-_xlpm.Ax))*SUM(_xlpm.Xx,-_xlpm.Ax)+_xlpm.Cx,
_xlpm.Ay,_xlfn.XLOOKUP(TRUE,(AN$4:AN37&lt;&gt;""),$N$4:$N37,_xlpm.Fundo,,-1),
_xlpm.By,_xlfn.XLOOKUP(TRUE,(AN39:AN$47&lt;&gt;""),$N39:$N$47,_xlpm.Fundo,,1),
_xlpm.Cy,_xlfn.XLOOKUP(TRUE,(AN$4:AN37&lt;&gt;""),AN$4:AN37,_xlpm.Fundo,,-1),
_xlpm.Dy,_xlfn.XLOOKUP(TRUE,(AN39:AN$47&lt;&gt;""),AN39:AN$47,_xlpm.Fundo,,1),
_xlpm.Xy,$N38, _xlpm.Yy,PRODUCT(SUM(_xlpm.Dy,-_xlpm.Cy),1/SUM(_xlpm.By,-_xlpm.Ay))*SUM(_xlpm.Xy,-_xlpm.Ay)+_xlpm.Cy,
_xlfn.IFS(IFERROR(ISODD(_xlpm.Borda),FALSE),_xlpm.Yy,
       IFERROR(ISEVEN(_xlpm.Borda),     FALSE),_xlpm.Yx,
      TRUE,"")))</f>
        <v/>
      </c>
      <c r="AO86" s="120" t="str" cm="1">
        <f t="array" ref="AO86">IF(AO38&lt;&gt;"",AO38,
_xlfn.LET(_xlpm.Borda,
_xlfn.IFS(
AND(COUNT(_xlfn._xlws.FILTER($F$3:$F$15,$F$3:$F$15=AO$51))&gt;=2,
    _xlfn.MAXIFS($G$3:$G$15,$F$3:$F$15,AO$51)&gt;=$N86, _xlfn.MINIFS($G$3:$G$15,$F$3:$F$15,AO$51)&lt;=$N86),1,
AND(COUNT(_xlfn._xlws.FILTER($G$3:$G$15,$G$3:$G$15=$N86))&gt;=2,
    _xlfn.MAXIFS($F$3:$F$15,$G$3:$G$15,$N86)&gt;=AO$51, _xlfn.MINIFS($F$3:$F$15,$G$3:$G$15,$N86)&lt;=AO$51),2,
OR(COUNT(_xlfn._xlws.FILTER($F$16:$F$23,($F$16:$F$23=AO$51)*($G$16:$G$23=$N86)))=1,
        ISODD(COUNT(_xlfn._xlws.SORT(_xlfn._xlws.FILTER($G$16:$G$23,($F$16:$F$23=AO$51)*($G$16:$G$23&lt;=$N86)))))),3,
OR(COUNT(_xlfn._xlws.FILTER($F$16:$F$23,($F$16:$F$23=AO$51)*($G$16:$G$23=$N86)))=1,
        ISODD(COUNT(_xlfn._xlws.SORT(_xlfn._xlws.FILTER($F$16:$F$23,($G$16:$G$23=$N86)*($F$16:$F$23&lt;=AO$51)))))),4),
_xlpm.Fundo,$L$8,
_xlpm.Ax,_xlfn.XLOOKUP(TRUE,($O38:AN38&lt;&gt;""),$O$3:AN$3,_xlpm.Fundo,,-1),
_xlpm.Bx,_xlfn.XLOOKUP(TRUE,(AP38:$AZ38&lt;&gt;""),AP$3:$AZ$3,_xlpm.Fundo,,1),
_xlpm.Cx,_xlfn.XLOOKUP(TRUE,($O38:AN38&lt;&gt;""),$O38:AN38,_xlpm.Fundo,,-1),
_xlpm.Dx,_xlfn.XLOOKUP(TRUE,(AP38:$AZ38&lt;&gt;""),AP38:$AZ38,_xlpm.Fundo,,1),
_xlpm.Xx,AO$3, _xlpm.Yx,PRODUCT(SUM(_xlpm.Dx,-_xlpm.Cx),1/SUM(_xlpm.Bx,-_xlpm.Ax))*SUM(_xlpm.Xx,-_xlpm.Ax)+_xlpm.Cx,
_xlpm.Ay,_xlfn.XLOOKUP(TRUE,(AO$4:AO37&lt;&gt;""),$N$4:$N37,_xlpm.Fundo,,-1),
_xlpm.By,_xlfn.XLOOKUP(TRUE,(AO39:AO$47&lt;&gt;""),$N39:$N$47,_xlpm.Fundo,,1),
_xlpm.Cy,_xlfn.XLOOKUP(TRUE,(AO$4:AO37&lt;&gt;""),AO$4:AO37,_xlpm.Fundo,,-1),
_xlpm.Dy,_xlfn.XLOOKUP(TRUE,(AO39:AO$47&lt;&gt;""),AO39:AO$47,_xlpm.Fundo,,1),
_xlpm.Xy,$N38, _xlpm.Yy,PRODUCT(SUM(_xlpm.Dy,-_xlpm.Cy),1/SUM(_xlpm.By,-_xlpm.Ay))*SUM(_xlpm.Xy,-_xlpm.Ay)+_xlpm.Cy,
_xlfn.IFS(IFERROR(ISODD(_xlpm.Borda),FALSE),_xlpm.Yy,
       IFERROR(ISEVEN(_xlpm.Borda),     FALSE),_xlpm.Yx,
      TRUE,"")))</f>
        <v/>
      </c>
      <c r="AP86" s="120" t="str" cm="1">
        <f t="array" ref="AP86">IF(AP38&lt;&gt;"",AP38,
_xlfn.LET(_xlpm.Borda,
_xlfn.IFS(
AND(COUNT(_xlfn._xlws.FILTER($F$3:$F$15,$F$3:$F$15=AP$51))&gt;=2,
    _xlfn.MAXIFS($G$3:$G$15,$F$3:$F$15,AP$51)&gt;=$N86, _xlfn.MINIFS($G$3:$G$15,$F$3:$F$15,AP$51)&lt;=$N86),1,
AND(COUNT(_xlfn._xlws.FILTER($G$3:$G$15,$G$3:$G$15=$N86))&gt;=2,
    _xlfn.MAXIFS($F$3:$F$15,$G$3:$G$15,$N86)&gt;=AP$51, _xlfn.MINIFS($F$3:$F$15,$G$3:$G$15,$N86)&lt;=AP$51),2,
OR(COUNT(_xlfn._xlws.FILTER($F$16:$F$23,($F$16:$F$23=AP$51)*($G$16:$G$23=$N86)))=1,
        ISODD(COUNT(_xlfn._xlws.SORT(_xlfn._xlws.FILTER($G$16:$G$23,($F$16:$F$23=AP$51)*($G$16:$G$23&lt;=$N86)))))),3,
OR(COUNT(_xlfn._xlws.FILTER($F$16:$F$23,($F$16:$F$23=AP$51)*($G$16:$G$23=$N86)))=1,
        ISODD(COUNT(_xlfn._xlws.SORT(_xlfn._xlws.FILTER($F$16:$F$23,($G$16:$G$23=$N86)*($F$16:$F$23&lt;=AP$51)))))),4),
_xlpm.Fundo,$L$8,
_xlpm.Ax,_xlfn.XLOOKUP(TRUE,($O38:AO38&lt;&gt;""),$O$3:AO$3,_xlpm.Fundo,,-1),
_xlpm.Bx,_xlfn.XLOOKUP(TRUE,(AQ38:$AZ38&lt;&gt;""),AQ$3:$AZ$3,_xlpm.Fundo,,1),
_xlpm.Cx,_xlfn.XLOOKUP(TRUE,($O38:AO38&lt;&gt;""),$O38:AO38,_xlpm.Fundo,,-1),
_xlpm.Dx,_xlfn.XLOOKUP(TRUE,(AQ38:$AZ38&lt;&gt;""),AQ38:$AZ38,_xlpm.Fundo,,1),
_xlpm.Xx,AP$3, _xlpm.Yx,PRODUCT(SUM(_xlpm.Dx,-_xlpm.Cx),1/SUM(_xlpm.Bx,-_xlpm.Ax))*SUM(_xlpm.Xx,-_xlpm.Ax)+_xlpm.Cx,
_xlpm.Ay,_xlfn.XLOOKUP(TRUE,(AP$4:AP37&lt;&gt;""),$N$4:$N37,_xlpm.Fundo,,-1),
_xlpm.By,_xlfn.XLOOKUP(TRUE,(AP39:AP$47&lt;&gt;""),$N39:$N$47,_xlpm.Fundo,,1),
_xlpm.Cy,_xlfn.XLOOKUP(TRUE,(AP$4:AP37&lt;&gt;""),AP$4:AP37,_xlpm.Fundo,,-1),
_xlpm.Dy,_xlfn.XLOOKUP(TRUE,(AP39:AP$47&lt;&gt;""),AP39:AP$47,_xlpm.Fundo,,1),
_xlpm.Xy,$N38, _xlpm.Yy,PRODUCT(SUM(_xlpm.Dy,-_xlpm.Cy),1/SUM(_xlpm.By,-_xlpm.Ay))*SUM(_xlpm.Xy,-_xlpm.Ay)+_xlpm.Cy,
_xlfn.IFS(IFERROR(ISODD(_xlpm.Borda),FALSE),_xlpm.Yy,
       IFERROR(ISEVEN(_xlpm.Borda),     FALSE),_xlpm.Yx,
      TRUE,"")))</f>
        <v/>
      </c>
      <c r="AQ86" s="120" t="str" cm="1">
        <f t="array" ref="AQ86">IF(AQ38&lt;&gt;"",AQ38,
_xlfn.LET(_xlpm.Borda,
_xlfn.IFS(
AND(COUNT(_xlfn._xlws.FILTER($F$3:$F$15,$F$3:$F$15=AQ$51))&gt;=2,
    _xlfn.MAXIFS($G$3:$G$15,$F$3:$F$15,AQ$51)&gt;=$N86, _xlfn.MINIFS($G$3:$G$15,$F$3:$F$15,AQ$51)&lt;=$N86),1,
AND(COUNT(_xlfn._xlws.FILTER($G$3:$G$15,$G$3:$G$15=$N86))&gt;=2,
    _xlfn.MAXIFS($F$3:$F$15,$G$3:$G$15,$N86)&gt;=AQ$51, _xlfn.MINIFS($F$3:$F$15,$G$3:$G$15,$N86)&lt;=AQ$51),2,
OR(COUNT(_xlfn._xlws.FILTER($F$16:$F$23,($F$16:$F$23=AQ$51)*($G$16:$G$23=$N86)))=1,
        ISODD(COUNT(_xlfn._xlws.SORT(_xlfn._xlws.FILTER($G$16:$G$23,($F$16:$F$23=AQ$51)*($G$16:$G$23&lt;=$N86)))))),3,
OR(COUNT(_xlfn._xlws.FILTER($F$16:$F$23,($F$16:$F$23=AQ$51)*($G$16:$G$23=$N86)))=1,
        ISODD(COUNT(_xlfn._xlws.SORT(_xlfn._xlws.FILTER($F$16:$F$23,($G$16:$G$23=$N86)*($F$16:$F$23&lt;=AQ$51)))))),4),
_xlpm.Fundo,$L$8,
_xlpm.Ax,_xlfn.XLOOKUP(TRUE,($O38:AP38&lt;&gt;""),$O$3:AP$3,_xlpm.Fundo,,-1),
_xlpm.Bx,_xlfn.XLOOKUP(TRUE,(AR38:$AZ38&lt;&gt;""),AR$3:$AZ$3,_xlpm.Fundo,,1),
_xlpm.Cx,_xlfn.XLOOKUP(TRUE,($O38:AP38&lt;&gt;""),$O38:AP38,_xlpm.Fundo,,-1),
_xlpm.Dx,_xlfn.XLOOKUP(TRUE,(AR38:$AZ38&lt;&gt;""),AR38:$AZ38,_xlpm.Fundo,,1),
_xlpm.Xx,AQ$3, _xlpm.Yx,PRODUCT(SUM(_xlpm.Dx,-_xlpm.Cx),1/SUM(_xlpm.Bx,-_xlpm.Ax))*SUM(_xlpm.Xx,-_xlpm.Ax)+_xlpm.Cx,
_xlpm.Ay,_xlfn.XLOOKUP(TRUE,(AQ$4:AQ37&lt;&gt;""),$N$4:$N37,_xlpm.Fundo,,-1),
_xlpm.By,_xlfn.XLOOKUP(TRUE,(AQ39:AQ$47&lt;&gt;""),$N39:$N$47,_xlpm.Fundo,,1),
_xlpm.Cy,_xlfn.XLOOKUP(TRUE,(AQ$4:AQ37&lt;&gt;""),AQ$4:AQ37,_xlpm.Fundo,,-1),
_xlpm.Dy,_xlfn.XLOOKUP(TRUE,(AQ39:AQ$47&lt;&gt;""),AQ39:AQ$47,_xlpm.Fundo,,1),
_xlpm.Xy,$N38, _xlpm.Yy,PRODUCT(SUM(_xlpm.Dy,-_xlpm.Cy),1/SUM(_xlpm.By,-_xlpm.Ay))*SUM(_xlpm.Xy,-_xlpm.Ay)+_xlpm.Cy,
_xlfn.IFS(IFERROR(ISODD(_xlpm.Borda),FALSE),_xlpm.Yy,
       IFERROR(ISEVEN(_xlpm.Borda),     FALSE),_xlpm.Yx,
      TRUE,"")))</f>
        <v/>
      </c>
      <c r="AR86" s="120" t="str" cm="1">
        <f t="array" ref="AR86">IF(AR38&lt;&gt;"",AR38,
_xlfn.LET(_xlpm.Borda,
_xlfn.IFS(
AND(COUNT(_xlfn._xlws.FILTER($F$3:$F$15,$F$3:$F$15=AR$51))&gt;=2,
    _xlfn.MAXIFS($G$3:$G$15,$F$3:$F$15,AR$51)&gt;=$N86, _xlfn.MINIFS($G$3:$G$15,$F$3:$F$15,AR$51)&lt;=$N86),1,
AND(COUNT(_xlfn._xlws.FILTER($G$3:$G$15,$G$3:$G$15=$N86))&gt;=2,
    _xlfn.MAXIFS($F$3:$F$15,$G$3:$G$15,$N86)&gt;=AR$51, _xlfn.MINIFS($F$3:$F$15,$G$3:$G$15,$N86)&lt;=AR$51),2,
OR(COUNT(_xlfn._xlws.FILTER($F$16:$F$23,($F$16:$F$23=AR$51)*($G$16:$G$23=$N86)))=1,
        ISODD(COUNT(_xlfn._xlws.SORT(_xlfn._xlws.FILTER($G$16:$G$23,($F$16:$F$23=AR$51)*($G$16:$G$23&lt;=$N86)))))),3,
OR(COUNT(_xlfn._xlws.FILTER($F$16:$F$23,($F$16:$F$23=AR$51)*($G$16:$G$23=$N86)))=1,
        ISODD(COUNT(_xlfn._xlws.SORT(_xlfn._xlws.FILTER($F$16:$F$23,($G$16:$G$23=$N86)*($F$16:$F$23&lt;=AR$51)))))),4),
_xlpm.Fundo,$L$8,
_xlpm.Ax,_xlfn.XLOOKUP(TRUE,($O38:AQ38&lt;&gt;""),$O$3:AQ$3,_xlpm.Fundo,,-1),
_xlpm.Bx,_xlfn.XLOOKUP(TRUE,(AS38:$AZ38&lt;&gt;""),AS$3:$AZ$3,_xlpm.Fundo,,1),
_xlpm.Cx,_xlfn.XLOOKUP(TRUE,($O38:AQ38&lt;&gt;""),$O38:AQ38,_xlpm.Fundo,,-1),
_xlpm.Dx,_xlfn.XLOOKUP(TRUE,(AS38:$AZ38&lt;&gt;""),AS38:$AZ38,_xlpm.Fundo,,1),
_xlpm.Xx,AR$3, _xlpm.Yx,PRODUCT(SUM(_xlpm.Dx,-_xlpm.Cx),1/SUM(_xlpm.Bx,-_xlpm.Ax))*SUM(_xlpm.Xx,-_xlpm.Ax)+_xlpm.Cx,
_xlpm.Ay,_xlfn.XLOOKUP(TRUE,(AR$4:AR37&lt;&gt;""),$N$4:$N37,_xlpm.Fundo,,-1),
_xlpm.By,_xlfn.XLOOKUP(TRUE,(AR39:AR$47&lt;&gt;""),$N39:$N$47,_xlpm.Fundo,,1),
_xlpm.Cy,_xlfn.XLOOKUP(TRUE,(AR$4:AR37&lt;&gt;""),AR$4:AR37,_xlpm.Fundo,,-1),
_xlpm.Dy,_xlfn.XLOOKUP(TRUE,(AR39:AR$47&lt;&gt;""),AR39:AR$47,_xlpm.Fundo,,1),
_xlpm.Xy,$N38, _xlpm.Yy,PRODUCT(SUM(_xlpm.Dy,-_xlpm.Cy),1/SUM(_xlpm.By,-_xlpm.Ay))*SUM(_xlpm.Xy,-_xlpm.Ay)+_xlpm.Cy,
_xlfn.IFS(IFERROR(ISODD(_xlpm.Borda),FALSE),_xlpm.Yy,
       IFERROR(ISEVEN(_xlpm.Borda),     FALSE),_xlpm.Yx,
      TRUE,"")))</f>
        <v/>
      </c>
      <c r="AS86" s="120" t="str" cm="1">
        <f t="array" ref="AS86">IF(AS38&lt;&gt;"",AS38,
_xlfn.LET(_xlpm.Borda,
_xlfn.IFS(
AND(COUNT(_xlfn._xlws.FILTER($F$3:$F$15,$F$3:$F$15=AS$51))&gt;=2,
    _xlfn.MAXIFS($G$3:$G$15,$F$3:$F$15,AS$51)&gt;=$N86, _xlfn.MINIFS($G$3:$G$15,$F$3:$F$15,AS$51)&lt;=$N86),1,
AND(COUNT(_xlfn._xlws.FILTER($G$3:$G$15,$G$3:$G$15=$N86))&gt;=2,
    _xlfn.MAXIFS($F$3:$F$15,$G$3:$G$15,$N86)&gt;=AS$51, _xlfn.MINIFS($F$3:$F$15,$G$3:$G$15,$N86)&lt;=AS$51),2,
OR(COUNT(_xlfn._xlws.FILTER($F$16:$F$23,($F$16:$F$23=AS$51)*($G$16:$G$23=$N86)))=1,
        ISODD(COUNT(_xlfn._xlws.SORT(_xlfn._xlws.FILTER($G$16:$G$23,($F$16:$F$23=AS$51)*($G$16:$G$23&lt;=$N86)))))),3,
OR(COUNT(_xlfn._xlws.FILTER($F$16:$F$23,($F$16:$F$23=AS$51)*($G$16:$G$23=$N86)))=1,
        ISODD(COUNT(_xlfn._xlws.SORT(_xlfn._xlws.FILTER($F$16:$F$23,($G$16:$G$23=$N86)*($F$16:$F$23&lt;=AS$51)))))),4),
_xlpm.Fundo,$L$8,
_xlpm.Ax,_xlfn.XLOOKUP(TRUE,($O38:AR38&lt;&gt;""),$O$3:AR$3,_xlpm.Fundo,,-1),
_xlpm.Bx,_xlfn.XLOOKUP(TRUE,(AT38:$AZ38&lt;&gt;""),AT$3:$AZ$3,_xlpm.Fundo,,1),
_xlpm.Cx,_xlfn.XLOOKUP(TRUE,($O38:AR38&lt;&gt;""),$O38:AR38,_xlpm.Fundo,,-1),
_xlpm.Dx,_xlfn.XLOOKUP(TRUE,(AT38:$AZ38&lt;&gt;""),AT38:$AZ38,_xlpm.Fundo,,1),
_xlpm.Xx,AS$3, _xlpm.Yx,PRODUCT(SUM(_xlpm.Dx,-_xlpm.Cx),1/SUM(_xlpm.Bx,-_xlpm.Ax))*SUM(_xlpm.Xx,-_xlpm.Ax)+_xlpm.Cx,
_xlpm.Ay,_xlfn.XLOOKUP(TRUE,(AS$4:AS37&lt;&gt;""),$N$4:$N37,_xlpm.Fundo,,-1),
_xlpm.By,_xlfn.XLOOKUP(TRUE,(AS39:AS$47&lt;&gt;""),$N39:$N$47,_xlpm.Fundo,,1),
_xlpm.Cy,_xlfn.XLOOKUP(TRUE,(AS$4:AS37&lt;&gt;""),AS$4:AS37,_xlpm.Fundo,,-1),
_xlpm.Dy,_xlfn.XLOOKUP(TRUE,(AS39:AS$47&lt;&gt;""),AS39:AS$47,_xlpm.Fundo,,1),
_xlpm.Xy,$N38, _xlpm.Yy,PRODUCT(SUM(_xlpm.Dy,-_xlpm.Cy),1/SUM(_xlpm.By,-_xlpm.Ay))*SUM(_xlpm.Xy,-_xlpm.Ay)+_xlpm.Cy,
_xlfn.IFS(IFERROR(ISODD(_xlpm.Borda),FALSE),_xlpm.Yy,
       IFERROR(ISEVEN(_xlpm.Borda),     FALSE),_xlpm.Yx,
      TRUE,"")))</f>
        <v/>
      </c>
      <c r="AT86" s="120" t="str" cm="1">
        <f t="array" ref="AT86">IF(AT38&lt;&gt;"",AT38,
_xlfn.LET(_xlpm.Borda,
_xlfn.IFS(
AND(COUNT(_xlfn._xlws.FILTER($F$3:$F$15,$F$3:$F$15=AT$51))&gt;=2,
    _xlfn.MAXIFS($G$3:$G$15,$F$3:$F$15,AT$51)&gt;=$N86, _xlfn.MINIFS($G$3:$G$15,$F$3:$F$15,AT$51)&lt;=$N86),1,
AND(COUNT(_xlfn._xlws.FILTER($G$3:$G$15,$G$3:$G$15=$N86))&gt;=2,
    _xlfn.MAXIFS($F$3:$F$15,$G$3:$G$15,$N86)&gt;=AT$51, _xlfn.MINIFS($F$3:$F$15,$G$3:$G$15,$N86)&lt;=AT$51),2,
OR(COUNT(_xlfn._xlws.FILTER($F$16:$F$23,($F$16:$F$23=AT$51)*($G$16:$G$23=$N86)))=1,
        ISODD(COUNT(_xlfn._xlws.SORT(_xlfn._xlws.FILTER($G$16:$G$23,($F$16:$F$23=AT$51)*($G$16:$G$23&lt;=$N86)))))),3,
OR(COUNT(_xlfn._xlws.FILTER($F$16:$F$23,($F$16:$F$23=AT$51)*($G$16:$G$23=$N86)))=1,
        ISODD(COUNT(_xlfn._xlws.SORT(_xlfn._xlws.FILTER($F$16:$F$23,($G$16:$G$23=$N86)*($F$16:$F$23&lt;=AT$51)))))),4),
_xlpm.Fundo,$L$8,
_xlpm.Ax,_xlfn.XLOOKUP(TRUE,($O38:AS38&lt;&gt;""),$O$3:AS$3,_xlpm.Fundo,,-1),
_xlpm.Bx,_xlfn.XLOOKUP(TRUE,(AZ38:$AZ38&lt;&gt;""),AZ$3:$AZ$3,_xlpm.Fundo,,1),
_xlpm.Cx,_xlfn.XLOOKUP(TRUE,($O38:AS38&lt;&gt;""),$O38:AS38,_xlpm.Fundo,,-1),
_xlpm.Dx,_xlfn.XLOOKUP(TRUE,(AZ38:$AZ38&lt;&gt;""),AZ38:$AZ38,_xlpm.Fundo,,1),
_xlpm.Xx,AT$3, _xlpm.Yx,PRODUCT(SUM(_xlpm.Dx,-_xlpm.Cx),1/SUM(_xlpm.Bx,-_xlpm.Ax))*SUM(_xlpm.Xx,-_xlpm.Ax)+_xlpm.Cx,
_xlpm.Ay,_xlfn.XLOOKUP(TRUE,(AT$4:AT37&lt;&gt;""),$N$4:$N37,_xlpm.Fundo,,-1),
_xlpm.By,_xlfn.XLOOKUP(TRUE,(AT39:AT$47&lt;&gt;""),$N39:$N$47,_xlpm.Fundo,,1),
_xlpm.Cy,_xlfn.XLOOKUP(TRUE,(AT$4:AT37&lt;&gt;""),AT$4:AT37,_xlpm.Fundo,,-1),
_xlpm.Dy,_xlfn.XLOOKUP(TRUE,(AT39:AT$47&lt;&gt;""),AT39:AT$47,_xlpm.Fundo,,1),
_xlpm.Xy,$N38, _xlpm.Yy,PRODUCT(SUM(_xlpm.Dy,-_xlpm.Cy),1/SUM(_xlpm.By,-_xlpm.Ay))*SUM(_xlpm.Xy,-_xlpm.Ay)+_xlpm.Cy,
_xlfn.IFS(IFERROR(ISODD(_xlpm.Borda),FALSE),_xlpm.Yy,
       IFERROR(ISEVEN(_xlpm.Borda),     FALSE),_xlpm.Yx,
      TRUE,"")))</f>
        <v/>
      </c>
      <c r="AU86" s="120" cm="1">
        <f t="array" ref="AU86">IF(AU38&lt;&gt;"",AU38,
_xlfn.LET(_xlpm.Borda,
_xlfn.IFS(
AND(COUNT(_xlfn._xlws.FILTER($F$3:$F$15,$F$3:$F$15=AU$51))&gt;=2,
    _xlfn.MAXIFS($G$3:$G$15,$F$3:$F$15,AU$51)&gt;=$N86, _xlfn.MINIFS($G$3:$G$15,$F$3:$F$15,AU$51)&lt;=$N86),1,
AND(COUNT(_xlfn._xlws.FILTER($G$3:$G$15,$G$3:$G$15=$N86))&gt;=2,
    _xlfn.MAXIFS($F$3:$F$15,$G$3:$G$15,$N86)&gt;=AU$51, _xlfn.MINIFS($F$3:$F$15,$G$3:$G$15,$N86)&lt;=AU$51),2,
OR(COUNT(_xlfn._xlws.FILTER($F$16:$F$23,($F$16:$F$23=AU$51)*($G$16:$G$23=$N86)))=1,
        ISODD(COUNT(_xlfn._xlws.SORT(_xlfn._xlws.FILTER($G$16:$G$23,($F$16:$F$23=AU$51)*($G$16:$G$23&lt;=$N86)))))),3,
OR(COUNT(_xlfn._xlws.FILTER($F$16:$F$23,($F$16:$F$23=AU$51)*($G$16:$G$23=$N86)))=1,
        ISODD(COUNT(_xlfn._xlws.SORT(_xlfn._xlws.FILTER($F$16:$F$23,($G$16:$G$23=$N86)*($F$16:$F$23&lt;=AU$51)))))),4),
_xlpm.Fundo,$L$8,
_xlpm.Ax,_xlfn.XLOOKUP(TRUE,($O38:AT38&lt;&gt;""),$O$3:AT$3,_xlpm.Fundo,,-1),
_xlpm.Bx,_xlfn.XLOOKUP(TRUE,($AZ38:BA38&lt;&gt;""),$AZ$3:BA$3,_xlpm.Fundo,,1),
_xlpm.Cx,_xlfn.XLOOKUP(TRUE,($O38:AT38&lt;&gt;""),$O38:AT38,_xlpm.Fundo,,-1),
_xlpm.Dx,_xlfn.XLOOKUP(TRUE,($AZ38:BA38&lt;&gt;""),$AZ38:BA38,_xlpm.Fundo,,1),
_xlpm.Xx,AU$3, _xlpm.Yx,PRODUCT(SUM(_xlpm.Dx,-_xlpm.Cx),1/SUM(_xlpm.Bx,-_xlpm.Ax))*SUM(_xlpm.Xx,-_xlpm.Ax)+_xlpm.Cx,
_xlpm.Ay,_xlfn.XLOOKUP(TRUE,(AU$4:AU37&lt;&gt;""),$N$4:$N37,_xlpm.Fundo,,-1),
_xlpm.By,_xlfn.XLOOKUP(TRUE,(AU39:AU$47&lt;&gt;""),$N39:$N$47,_xlpm.Fundo,,1),
_xlpm.Cy,_xlfn.XLOOKUP(TRUE,(AU$4:AU37&lt;&gt;""),AU$4:AU37,_xlpm.Fundo,,-1),
_xlpm.Dy,_xlfn.XLOOKUP(TRUE,(AU39:AU$47&lt;&gt;""),AU39:AU$47,_xlpm.Fundo,,1),
_xlpm.Xy,$N38, _xlpm.Yy,PRODUCT(SUM(_xlpm.Dy,-_xlpm.Cy),1/SUM(_xlpm.By,-_xlpm.Ay))*SUM(_xlpm.Xy,-_xlpm.Ay)+_xlpm.Cy,
_xlfn.IFS(IFERROR(ISODD(_xlpm.Borda),FALSE),_xlpm.Yy,
       IFERROR(ISEVEN(_xlpm.Borda),     FALSE),_xlpm.Yx,
      TRUE,"")))</f>
        <v>0.15999999999999998</v>
      </c>
      <c r="AV86" s="120" cm="1">
        <f t="array" ref="AV86">IF(AV38&lt;&gt;"",AV38,
_xlfn.LET(_xlpm.Borda,
_xlfn.IFS(
AND(COUNT(_xlfn._xlws.FILTER($F$3:$F$15,$F$3:$F$15=AV$51))&gt;=2,
    _xlfn.MAXIFS($G$3:$G$15,$F$3:$F$15,AV$51)&gt;=$N86, _xlfn.MINIFS($G$3:$G$15,$F$3:$F$15,AV$51)&lt;=$N86),1,
AND(COUNT(_xlfn._xlws.FILTER($G$3:$G$15,$G$3:$G$15=$N86))&gt;=2,
    _xlfn.MAXIFS($F$3:$F$15,$G$3:$G$15,$N86)&gt;=AV$51, _xlfn.MINIFS($F$3:$F$15,$G$3:$G$15,$N86)&lt;=AV$51),2,
OR(COUNT(_xlfn._xlws.FILTER($F$16:$F$23,($F$16:$F$23=AV$51)*($G$16:$G$23=$N86)))=1,
        ISODD(COUNT(_xlfn._xlws.SORT(_xlfn._xlws.FILTER($G$16:$G$23,($F$16:$F$23=AV$51)*($G$16:$G$23&lt;=$N86)))))),3,
OR(COUNT(_xlfn._xlws.FILTER($F$16:$F$23,($F$16:$F$23=AV$51)*($G$16:$G$23=$N86)))=1,
        ISODD(COUNT(_xlfn._xlws.SORT(_xlfn._xlws.FILTER($F$16:$F$23,($G$16:$G$23=$N86)*($F$16:$F$23&lt;=AV$51)))))),4),
_xlpm.Fundo,$L$8,
_xlpm.Ax,_xlfn.XLOOKUP(TRUE,($O38:AU38&lt;&gt;""),$O$3:AU$3,_xlpm.Fundo,,-1),
_xlpm.Bx,_xlfn.XLOOKUP(TRUE,($AZ38:BB38&lt;&gt;""),$AZ$3:BB$3,_xlpm.Fundo,,1),
_xlpm.Cx,_xlfn.XLOOKUP(TRUE,($O38:AU38&lt;&gt;""),$O38:AU38,_xlpm.Fundo,,-1),
_xlpm.Dx,_xlfn.XLOOKUP(TRUE,($AZ38:BB38&lt;&gt;""),$AZ38:BB38,_xlpm.Fundo,,1),
_xlpm.Xx,AV$3, _xlpm.Yx,PRODUCT(SUM(_xlpm.Dx,-_xlpm.Cx),1/SUM(_xlpm.Bx,-_xlpm.Ax))*SUM(_xlpm.Xx,-_xlpm.Ax)+_xlpm.Cx,
_xlpm.Ay,_xlfn.XLOOKUP(TRUE,(AV$4:AV37&lt;&gt;""),$N$4:$N37,_xlpm.Fundo,,-1),
_xlpm.By,_xlfn.XLOOKUP(TRUE,(AV39:AV$47&lt;&gt;""),$N39:$N$47,_xlpm.Fundo,,1),
_xlpm.Cy,_xlfn.XLOOKUP(TRUE,(AV$4:AV37&lt;&gt;""),AV$4:AV37,_xlpm.Fundo,,-1),
_xlpm.Dy,_xlfn.XLOOKUP(TRUE,(AV39:AV$47&lt;&gt;""),AV39:AV$47,_xlpm.Fundo,,1),
_xlpm.Xy,$N38, _xlpm.Yy,PRODUCT(SUM(_xlpm.Dy,-_xlpm.Cy),1/SUM(_xlpm.By,-_xlpm.Ay))*SUM(_xlpm.Xy,-_xlpm.Ay)+_xlpm.Cy,
_xlfn.IFS(IFERROR(ISODD(_xlpm.Borda),FALSE),_xlpm.Yy,
       IFERROR(ISEVEN(_xlpm.Borda),     FALSE),_xlpm.Yx,
      TRUE,"")))</f>
        <v>-9</v>
      </c>
      <c r="AW86" s="120" cm="1">
        <f t="array" ref="AW86">IF(AW38&lt;&gt;"",AW38,
_xlfn.LET(_xlpm.Borda,
_xlfn.IFS(
AND(COUNT(_xlfn._xlws.FILTER($F$3:$F$15,$F$3:$F$15=AW$51))&gt;=2,
    _xlfn.MAXIFS($G$3:$G$15,$F$3:$F$15,AW$51)&gt;=$N86, _xlfn.MINIFS($G$3:$G$15,$F$3:$F$15,AW$51)&lt;=$N86),1,
AND(COUNT(_xlfn._xlws.FILTER($G$3:$G$15,$G$3:$G$15=$N86))&gt;=2,
    _xlfn.MAXIFS($F$3:$F$15,$G$3:$G$15,$N86)&gt;=AW$51, _xlfn.MINIFS($F$3:$F$15,$G$3:$G$15,$N86)&lt;=AW$51),2,
OR(COUNT(_xlfn._xlws.FILTER($F$16:$F$23,($F$16:$F$23=AW$51)*($G$16:$G$23=$N86)))=1,
        ISODD(COUNT(_xlfn._xlws.SORT(_xlfn._xlws.FILTER($G$16:$G$23,($F$16:$F$23=AW$51)*($G$16:$G$23&lt;=$N86)))))),3,
OR(COUNT(_xlfn._xlws.FILTER($F$16:$F$23,($F$16:$F$23=AW$51)*($G$16:$G$23=$N86)))=1,
        ISODD(COUNT(_xlfn._xlws.SORT(_xlfn._xlws.FILTER($F$16:$F$23,($G$16:$G$23=$N86)*($F$16:$F$23&lt;=AW$51)))))),4),
_xlpm.Fundo,$L$8,
_xlpm.Ax,_xlfn.XLOOKUP(TRUE,($O38:AV38&lt;&gt;""),$O$3:AV$3,_xlpm.Fundo,,-1),
_xlpm.Bx,_xlfn.XLOOKUP(TRUE,($AZ38:BC38&lt;&gt;""),$AZ$3:BC$3,_xlpm.Fundo,,1),
_xlpm.Cx,_xlfn.XLOOKUP(TRUE,($O38:AV38&lt;&gt;""),$O38:AV38,_xlpm.Fundo,,-1),
_xlpm.Dx,_xlfn.XLOOKUP(TRUE,($AZ38:BC38&lt;&gt;""),$AZ38:BC38,_xlpm.Fundo,,1),
_xlpm.Xx,AW$3, _xlpm.Yx,PRODUCT(SUM(_xlpm.Dx,-_xlpm.Cx),1/SUM(_xlpm.Bx,-_xlpm.Ax))*SUM(_xlpm.Xx,-_xlpm.Ax)+_xlpm.Cx,
_xlpm.Ay,_xlfn.XLOOKUP(TRUE,(AW$4:AW37&lt;&gt;""),$N$4:$N37,_xlpm.Fundo,,-1),
_xlpm.By,_xlfn.XLOOKUP(TRUE,(AW39:AW$47&lt;&gt;""),$N39:$N$47,_xlpm.Fundo,,1),
_xlpm.Cy,_xlfn.XLOOKUP(TRUE,(AW$4:AW37&lt;&gt;""),AW$4:AW37,_xlpm.Fundo,,-1),
_xlpm.Dy,_xlfn.XLOOKUP(TRUE,(AW39:AW$47&lt;&gt;""),AW39:AW$47,_xlpm.Fundo,,1),
_xlpm.Xy,$N38, _xlpm.Yy,PRODUCT(SUM(_xlpm.Dy,-_xlpm.Cy),1/SUM(_xlpm.By,-_xlpm.Ay))*SUM(_xlpm.Xy,-_xlpm.Ay)+_xlpm.Cy,
_xlfn.IFS(IFERROR(ISODD(_xlpm.Borda),FALSE),_xlpm.Yy,
       IFERROR(ISEVEN(_xlpm.Borda),     FALSE),_xlpm.Yx,
      TRUE,"")))</f>
        <v>-9</v>
      </c>
      <c r="AX86" s="98"/>
      <c r="AY86" s="98"/>
      <c r="AZ86" s="77"/>
      <c r="BA86" s="77"/>
      <c r="BB86" s="77"/>
      <c r="BC86" s="77"/>
      <c r="BD86" s="77"/>
      <c r="BE86" s="77"/>
      <c r="BF86" s="77"/>
      <c r="BG86" s="77"/>
      <c r="BH86" s="77"/>
    </row>
    <row r="87" spans="2:60" ht="20.100000000000001" customHeight="1" x14ac:dyDescent="0.3">
      <c r="B87" s="88" t="s">
        <v>550</v>
      </c>
      <c r="C87" s="17">
        <f t="shared" si="10"/>
        <v>52.875399999999999</v>
      </c>
      <c r="D87" s="18">
        <f t="shared" si="10"/>
        <v>112.82089999999999</v>
      </c>
      <c r="E87" s="64">
        <f t="shared" si="10"/>
        <v>-9</v>
      </c>
      <c r="F87" s="17">
        <f t="shared" si="7"/>
        <v>9.85</v>
      </c>
      <c r="G87" s="18">
        <f t="shared" si="8"/>
        <v>7.77</v>
      </c>
      <c r="H87" s="19">
        <f t="shared" si="9"/>
        <v>-9</v>
      </c>
      <c r="I87" s="8" t="str" cm="1">
        <f t="array" ref="I87">_xlfn.CONCAT(ROUND(F87:H87,2)&amp;", ")</f>
        <v xml:space="preserve">9.85, 7.77, -9, </v>
      </c>
      <c r="J87" s="8"/>
      <c r="L87"/>
      <c r="N87" s="31">
        <v>2.77</v>
      </c>
      <c r="O87" s="15"/>
      <c r="P87" s="120" cm="1">
        <f t="array" ref="P87">IF(P39&lt;&gt;"",P39,
_xlfn.LET(_xlpm.Borda,
_xlfn.IFS(
AND(COUNT(_xlfn._xlws.FILTER($F$3:$F$15,$F$3:$F$15=P$51))&gt;=2,
    _xlfn.MAXIFS($G$3:$G$15,$F$3:$F$15,P$51)&gt;=$N87, _xlfn.MINIFS($G$3:$G$15,$F$3:$F$15,P$51)&lt;=$N87),1,
AND(COUNT(_xlfn._xlws.FILTER($G$3:$G$15,$G$3:$G$15=$N87))&gt;=2,
    _xlfn.MAXIFS($F$3:$F$15,$G$3:$G$15,$N87)&gt;=P$51, _xlfn.MINIFS($F$3:$F$15,$G$3:$G$15,$N87)&lt;=P$51),2,
OR(COUNT(_xlfn._xlws.FILTER($F$16:$F$23,($F$16:$F$23=P$51)*($G$16:$G$23=$N87)))=1,
        ISODD(COUNT(_xlfn._xlws.SORT(_xlfn._xlws.FILTER($G$16:$G$23,($F$16:$F$23=P$51)*($G$16:$G$23&lt;=$N87)))))),3,
OR(COUNT(_xlfn._xlws.FILTER($F$16:$F$23,($F$16:$F$23=P$51)*($G$16:$G$23=$N87)))=1,
        ISODD(COUNT(_xlfn._xlws.SORT(_xlfn._xlws.FILTER($F$16:$F$23,($G$16:$G$23=$N87)*($F$16:$F$23&lt;=P$51)))))),4),
_xlpm.Fundo,$L$8,
_xlpm.Ax,_xlfn.XLOOKUP(TRUE,($O39:O39&lt;&gt;""),$O$3:O$3,_xlpm.Fundo,,-1),
_xlpm.Bx,_xlfn.XLOOKUP(TRUE,(Q39:$AZ39&lt;&gt;""),Q$3:$AZ$3,_xlpm.Fundo,,1),
_xlpm.Cx,_xlfn.XLOOKUP(TRUE,($O39:O39&lt;&gt;""),$O39:O39,_xlpm.Fundo,,-1),
_xlpm.Dx,_xlfn.XLOOKUP(TRUE,(Q39:$AZ39&lt;&gt;""),Q39:$AZ39,_xlpm.Fundo,,1),
_xlpm.Xx,P$3, _xlpm.Yx,PRODUCT(SUM(_xlpm.Dx,-_xlpm.Cx),1/SUM(_xlpm.Bx,-_xlpm.Ax))*SUM(_xlpm.Xx,-_xlpm.Ax)+_xlpm.Cx,
_xlpm.Ay,_xlfn.XLOOKUP(TRUE,(P$4:P38&lt;&gt;""),$N$4:$N38,_xlpm.Fundo,,-1),
_xlpm.By,_xlfn.XLOOKUP(TRUE,(P40:P$47&lt;&gt;""),$N40:$N$47,_xlpm.Fundo,,1),
_xlpm.Cy,_xlfn.XLOOKUP(TRUE,(P$4:P38&lt;&gt;""),P$4:P38,_xlpm.Fundo,,-1),
_xlpm.Dy,_xlfn.XLOOKUP(TRUE,(P40:P$47&lt;&gt;""),P40:P$47,_xlpm.Fundo,,1),
_xlpm.Xy,$N39, _xlpm.Yy,PRODUCT(SUM(_xlpm.Dy,-_xlpm.Cy),1/SUM(_xlpm.By,-_xlpm.Ay))*SUM(_xlpm.Xy,-_xlpm.Ay)+_xlpm.Cy,
_xlfn.IFS(IFERROR(ISODD(_xlpm.Borda),FALSE),_xlpm.Yy,
       IFERROR(ISEVEN(_xlpm.Borda),     FALSE),_xlpm.Yx,
      TRUE,"")))</f>
        <v>-9</v>
      </c>
      <c r="Q87" s="120" cm="1">
        <f t="array" ref="Q87">IF(Q39&lt;&gt;"",Q39,
_xlfn.LET(_xlpm.Borda,
_xlfn.IFS(
AND(COUNT(_xlfn._xlws.FILTER($F$3:$F$15,$F$3:$F$15=Q$51))&gt;=2,
    _xlfn.MAXIFS($G$3:$G$15,$F$3:$F$15,Q$51)&gt;=$N87, _xlfn.MINIFS($G$3:$G$15,$F$3:$F$15,Q$51)&lt;=$N87),1,
AND(COUNT(_xlfn._xlws.FILTER($G$3:$G$15,$G$3:$G$15=$N87))&gt;=2,
    _xlfn.MAXIFS($F$3:$F$15,$G$3:$G$15,$N87)&gt;=Q$51, _xlfn.MINIFS($F$3:$F$15,$G$3:$G$15,$N87)&lt;=Q$51),2,
OR(COUNT(_xlfn._xlws.FILTER($F$16:$F$23,($F$16:$F$23=Q$51)*($G$16:$G$23=$N87)))=1,
        ISODD(COUNT(_xlfn._xlws.SORT(_xlfn._xlws.FILTER($G$16:$G$23,($F$16:$F$23=Q$51)*($G$16:$G$23&lt;=$N87)))))),3,
OR(COUNT(_xlfn._xlws.FILTER($F$16:$F$23,($F$16:$F$23=Q$51)*($G$16:$G$23=$N87)))=1,
        ISODD(COUNT(_xlfn._xlws.SORT(_xlfn._xlws.FILTER($F$16:$F$23,($G$16:$G$23=$N87)*($F$16:$F$23&lt;=Q$51)))))),4),
_xlpm.Fundo,$L$8,
_xlpm.Ax,_xlfn.XLOOKUP(TRUE,($O39:P39&lt;&gt;""),$O$3:P$3,_xlpm.Fundo,,-1),
_xlpm.Bx,_xlfn.XLOOKUP(TRUE,(R39:$AZ39&lt;&gt;""),R$3:$AZ$3,_xlpm.Fundo,,1),
_xlpm.Cx,_xlfn.XLOOKUP(TRUE,($O39:P39&lt;&gt;""),$O39:P39,_xlpm.Fundo,,-1),
_xlpm.Dx,_xlfn.XLOOKUP(TRUE,(R39:$AZ39&lt;&gt;""),R39:$AZ39,_xlpm.Fundo,,1),
_xlpm.Xx,Q$3, _xlpm.Yx,PRODUCT(SUM(_xlpm.Dx,-_xlpm.Cx),1/SUM(_xlpm.Bx,-_xlpm.Ax))*SUM(_xlpm.Xx,-_xlpm.Ax)+_xlpm.Cx,
_xlpm.Ay,_xlfn.XLOOKUP(TRUE,(Q$4:Q38&lt;&gt;""),$N$4:$N38,_xlpm.Fundo,,-1),
_xlpm.By,_xlfn.XLOOKUP(TRUE,(Q40:Q$47&lt;&gt;""),$N40:$N$47,_xlpm.Fundo,,1),
_xlpm.Cy,_xlfn.XLOOKUP(TRUE,(Q$4:Q38&lt;&gt;""),Q$4:Q38,_xlpm.Fundo,,-1),
_xlpm.Dy,_xlfn.XLOOKUP(TRUE,(Q40:Q$47&lt;&gt;""),Q40:Q$47,_xlpm.Fundo,,1),
_xlpm.Xy,$N39, _xlpm.Yy,PRODUCT(SUM(_xlpm.Dy,-_xlpm.Cy),1/SUM(_xlpm.By,-_xlpm.Ay))*SUM(_xlpm.Xy,-_xlpm.Ay)+_xlpm.Cy,
_xlfn.IFS(IFERROR(ISODD(_xlpm.Borda),FALSE),_xlpm.Yy,
       IFERROR(ISEVEN(_xlpm.Borda),     FALSE),_xlpm.Yx,
      TRUE,"")))</f>
        <v>-9</v>
      </c>
      <c r="R87" s="120" cm="1">
        <f t="array" ref="R87">IF(R39&lt;&gt;"",R39,
_xlfn.LET(_xlpm.Borda,
_xlfn.IFS(
AND(COUNT(_xlfn._xlws.FILTER($F$3:$F$15,$F$3:$F$15=R$51))&gt;=2,
    _xlfn.MAXIFS($G$3:$G$15,$F$3:$F$15,R$51)&gt;=$N87, _xlfn.MINIFS($G$3:$G$15,$F$3:$F$15,R$51)&lt;=$N87),1,
AND(COUNT(_xlfn._xlws.FILTER($G$3:$G$15,$G$3:$G$15=$N87))&gt;=2,
    _xlfn.MAXIFS($F$3:$F$15,$G$3:$G$15,$N87)&gt;=R$51, _xlfn.MINIFS($F$3:$F$15,$G$3:$G$15,$N87)&lt;=R$51),2,
OR(COUNT(_xlfn._xlws.FILTER($F$16:$F$23,($F$16:$F$23=R$51)*($G$16:$G$23=$N87)))=1,
        ISODD(COUNT(_xlfn._xlws.SORT(_xlfn._xlws.FILTER($G$16:$G$23,($F$16:$F$23=R$51)*($G$16:$G$23&lt;=$N87)))))),3,
OR(COUNT(_xlfn._xlws.FILTER($F$16:$F$23,($F$16:$F$23=R$51)*($G$16:$G$23=$N87)))=1,
        ISODD(COUNT(_xlfn._xlws.SORT(_xlfn._xlws.FILTER($F$16:$F$23,($G$16:$G$23=$N87)*($F$16:$F$23&lt;=R$51)))))),4),
_xlpm.Fundo,$L$8,
_xlpm.Ax,_xlfn.XLOOKUP(TRUE,($O39:Q39&lt;&gt;""),$O$3:Q$3,_xlpm.Fundo,,-1),
_xlpm.Bx,_xlfn.XLOOKUP(TRUE,(S39:$AZ39&lt;&gt;""),S$3:$AZ$3,_xlpm.Fundo,,1),
_xlpm.Cx,_xlfn.XLOOKUP(TRUE,($O39:Q39&lt;&gt;""),$O39:Q39,_xlpm.Fundo,,-1),
_xlpm.Dx,_xlfn.XLOOKUP(TRUE,(S39:$AZ39&lt;&gt;""),S39:$AZ39,_xlpm.Fundo,,1),
_xlpm.Xx,R$3, _xlpm.Yx,PRODUCT(SUM(_xlpm.Dx,-_xlpm.Cx),1/SUM(_xlpm.Bx,-_xlpm.Ax))*SUM(_xlpm.Xx,-_xlpm.Ax)+_xlpm.Cx,
_xlpm.Ay,_xlfn.XLOOKUP(TRUE,(R$4:R38&lt;&gt;""),$N$4:$N38,_xlpm.Fundo,,-1),
_xlpm.By,_xlfn.XLOOKUP(TRUE,(R40:R$47&lt;&gt;""),$N40:$N$47,_xlpm.Fundo,,1),
_xlpm.Cy,_xlfn.XLOOKUP(TRUE,(R$4:R38&lt;&gt;""),R$4:R38,_xlpm.Fundo,,-1),
_xlpm.Dy,_xlfn.XLOOKUP(TRUE,(R40:R$47&lt;&gt;""),R40:R$47,_xlpm.Fundo,,1),
_xlpm.Xy,$N39, _xlpm.Yy,PRODUCT(SUM(_xlpm.Dy,-_xlpm.Cy),1/SUM(_xlpm.By,-_xlpm.Ay))*SUM(_xlpm.Xy,-_xlpm.Ay)+_xlpm.Cy,
_xlfn.IFS(IFERROR(ISODD(_xlpm.Borda),FALSE),_xlpm.Yy,
       IFERROR(ISEVEN(_xlpm.Borda),     FALSE),_xlpm.Yx,
      TRUE,"")))</f>
        <v>0</v>
      </c>
      <c r="S87" s="120" t="str" cm="1">
        <f t="array" ref="S87">IF(S39&lt;&gt;"",S39,
_xlfn.LET(_xlpm.Borda,
_xlfn.IFS(
AND(COUNT(_xlfn._xlws.FILTER($F$3:$F$15,$F$3:$F$15=S$51))&gt;=2,
    _xlfn.MAXIFS($G$3:$G$15,$F$3:$F$15,S$51)&gt;=$N87, _xlfn.MINIFS($G$3:$G$15,$F$3:$F$15,S$51)&lt;=$N87),1,
AND(COUNT(_xlfn._xlws.FILTER($G$3:$G$15,$G$3:$G$15=$N87))&gt;=2,
    _xlfn.MAXIFS($F$3:$F$15,$G$3:$G$15,$N87)&gt;=S$51, _xlfn.MINIFS($F$3:$F$15,$G$3:$G$15,$N87)&lt;=S$51),2,
OR(COUNT(_xlfn._xlws.FILTER($F$16:$F$23,($F$16:$F$23=S$51)*($G$16:$G$23=$N87)))=1,
        ISODD(COUNT(_xlfn._xlws.SORT(_xlfn._xlws.FILTER($G$16:$G$23,($F$16:$F$23=S$51)*($G$16:$G$23&lt;=$N87)))))),3,
OR(COUNT(_xlfn._xlws.FILTER($F$16:$F$23,($F$16:$F$23=S$51)*($G$16:$G$23=$N87)))=1,
        ISODD(COUNT(_xlfn._xlws.SORT(_xlfn._xlws.FILTER($F$16:$F$23,($G$16:$G$23=$N87)*($F$16:$F$23&lt;=S$51)))))),4),
_xlpm.Fundo,$L$8,
_xlpm.Ax,_xlfn.XLOOKUP(TRUE,($O39:R39&lt;&gt;""),$O$3:R$3,_xlpm.Fundo,,-1),
_xlpm.Bx,_xlfn.XLOOKUP(TRUE,(T39:$AZ39&lt;&gt;""),T$3:$AZ$3,_xlpm.Fundo,,1),
_xlpm.Cx,_xlfn.XLOOKUP(TRUE,($O39:R39&lt;&gt;""),$O39:R39,_xlpm.Fundo,,-1),
_xlpm.Dx,_xlfn.XLOOKUP(TRUE,(T39:$AZ39&lt;&gt;""),T39:$AZ39,_xlpm.Fundo,,1),
_xlpm.Xx,S$3, _xlpm.Yx,PRODUCT(SUM(_xlpm.Dx,-_xlpm.Cx),1/SUM(_xlpm.Bx,-_xlpm.Ax))*SUM(_xlpm.Xx,-_xlpm.Ax)+_xlpm.Cx,
_xlpm.Ay,_xlfn.XLOOKUP(TRUE,(S$4:S38&lt;&gt;""),$N$4:$N38,_xlpm.Fundo,,-1),
_xlpm.By,_xlfn.XLOOKUP(TRUE,(S40:S$47&lt;&gt;""),$N40:$N$47,_xlpm.Fundo,,1),
_xlpm.Cy,_xlfn.XLOOKUP(TRUE,(S$4:S38&lt;&gt;""),S$4:S38,_xlpm.Fundo,,-1),
_xlpm.Dy,_xlfn.XLOOKUP(TRUE,(S40:S$47&lt;&gt;""),S40:S$47,_xlpm.Fundo,,1),
_xlpm.Xy,$N39, _xlpm.Yy,PRODUCT(SUM(_xlpm.Dy,-_xlpm.Cy),1/SUM(_xlpm.By,-_xlpm.Ay))*SUM(_xlpm.Xy,-_xlpm.Ay)+_xlpm.Cy,
_xlfn.IFS(IFERROR(ISODD(_xlpm.Borda),FALSE),_xlpm.Yy,
       IFERROR(ISEVEN(_xlpm.Borda),     FALSE),_xlpm.Yx,
      TRUE,"")))</f>
        <v/>
      </c>
      <c r="T87" s="120" cm="1">
        <f t="array" ref="T87">IF(T39&lt;&gt;"",T39,
_xlfn.LET(_xlpm.Borda,
_xlfn.IFS(
AND(COUNT(_xlfn._xlws.FILTER($F$3:$F$15,$F$3:$F$15=T$51))&gt;=2,
    _xlfn.MAXIFS($G$3:$G$15,$F$3:$F$15,T$51)&gt;=$N87, _xlfn.MINIFS($G$3:$G$15,$F$3:$F$15,T$51)&lt;=$N87),1,
AND(COUNT(_xlfn._xlws.FILTER($G$3:$G$15,$G$3:$G$15=$N87))&gt;=2,
    _xlfn.MAXIFS($F$3:$F$15,$G$3:$G$15,$N87)&gt;=T$51, _xlfn.MINIFS($F$3:$F$15,$G$3:$G$15,$N87)&lt;=T$51),2,
OR(COUNT(_xlfn._xlws.FILTER($F$16:$F$23,($F$16:$F$23=T$51)*($G$16:$G$23=$N87)))=1,
        ISODD(COUNT(_xlfn._xlws.SORT(_xlfn._xlws.FILTER($G$16:$G$23,($F$16:$F$23=T$51)*($G$16:$G$23&lt;=$N87)))))),3,
OR(COUNT(_xlfn._xlws.FILTER($F$16:$F$23,($F$16:$F$23=T$51)*($G$16:$G$23=$N87)))=1,
        ISODD(COUNT(_xlfn._xlws.SORT(_xlfn._xlws.FILTER($F$16:$F$23,($G$16:$G$23=$N87)*($F$16:$F$23&lt;=T$51)))))),4),
_xlpm.Fundo,$L$8,
_xlpm.Ax,_xlfn.XLOOKUP(TRUE,($O39:S39&lt;&gt;""),$O$3:S$3,_xlpm.Fundo,,-1),
_xlpm.Bx,_xlfn.XLOOKUP(TRUE,(U39:$AZ39&lt;&gt;""),U$3:$AZ$3,_xlpm.Fundo,,1),
_xlpm.Cx,_xlfn.XLOOKUP(TRUE,($O39:S39&lt;&gt;""),$O39:S39,_xlpm.Fundo,,-1),
_xlpm.Dx,_xlfn.XLOOKUP(TRUE,(U39:$AZ39&lt;&gt;""),U39:$AZ39,_xlpm.Fundo,,1),
_xlpm.Xx,T$3, _xlpm.Yx,PRODUCT(SUM(_xlpm.Dx,-_xlpm.Cx),1/SUM(_xlpm.Bx,-_xlpm.Ax))*SUM(_xlpm.Xx,-_xlpm.Ax)+_xlpm.Cx,
_xlpm.Ay,_xlfn.XLOOKUP(TRUE,(T$4:T38&lt;&gt;""),$N$4:$N38,_xlpm.Fundo,,-1),
_xlpm.By,_xlfn.XLOOKUP(TRUE,(T40:T$47&lt;&gt;""),$N40:$N$47,_xlpm.Fundo,,1),
_xlpm.Cy,_xlfn.XLOOKUP(TRUE,(T$4:T38&lt;&gt;""),T$4:T38,_xlpm.Fundo,,-1),
_xlpm.Dy,_xlfn.XLOOKUP(TRUE,(T40:T$47&lt;&gt;""),T40:T$47,_xlpm.Fundo,,1),
_xlpm.Xy,$N39, _xlpm.Yy,PRODUCT(SUM(_xlpm.Dy,-_xlpm.Cy),1/SUM(_xlpm.By,-_xlpm.Ay))*SUM(_xlpm.Xy,-_xlpm.Ay)+_xlpm.Cy,
_xlfn.IFS(IFERROR(ISODD(_xlpm.Borda),FALSE),_xlpm.Yy,
       IFERROR(ISEVEN(_xlpm.Borda),     FALSE),_xlpm.Yx,
      TRUE,"")))</f>
        <v>-0.4</v>
      </c>
      <c r="U87" s="120" t="str" cm="1">
        <f t="array" ref="U87">IF(U39&lt;&gt;"",U39,
_xlfn.LET(_xlpm.Borda,
_xlfn.IFS(
AND(COUNT(_xlfn._xlws.FILTER($F$3:$F$15,$F$3:$F$15=U$51))&gt;=2,
    _xlfn.MAXIFS($G$3:$G$15,$F$3:$F$15,U$51)&gt;=$N87, _xlfn.MINIFS($G$3:$G$15,$F$3:$F$15,U$51)&lt;=$N87),1,
AND(COUNT(_xlfn._xlws.FILTER($G$3:$G$15,$G$3:$G$15=$N87))&gt;=2,
    _xlfn.MAXIFS($F$3:$F$15,$G$3:$G$15,$N87)&gt;=U$51, _xlfn.MINIFS($F$3:$F$15,$G$3:$G$15,$N87)&lt;=U$51),2,
OR(COUNT(_xlfn._xlws.FILTER($F$16:$F$23,($F$16:$F$23=U$51)*($G$16:$G$23=$N87)))=1,
        ISODD(COUNT(_xlfn._xlws.SORT(_xlfn._xlws.FILTER($G$16:$G$23,($F$16:$F$23=U$51)*($G$16:$G$23&lt;=$N87)))))),3,
OR(COUNT(_xlfn._xlws.FILTER($F$16:$F$23,($F$16:$F$23=U$51)*($G$16:$G$23=$N87)))=1,
        ISODD(COUNT(_xlfn._xlws.SORT(_xlfn._xlws.FILTER($F$16:$F$23,($G$16:$G$23=$N87)*($F$16:$F$23&lt;=U$51)))))),4),
_xlpm.Fundo,$L$8,
_xlpm.Ax,_xlfn.XLOOKUP(TRUE,($O39:T39&lt;&gt;""),$O$3:T$3,_xlpm.Fundo,,-1),
_xlpm.Bx,_xlfn.XLOOKUP(TRUE,(V39:$AZ39&lt;&gt;""),V$3:$AZ$3,_xlpm.Fundo,,1),
_xlpm.Cx,_xlfn.XLOOKUP(TRUE,($O39:T39&lt;&gt;""),$O39:T39,_xlpm.Fundo,,-1),
_xlpm.Dx,_xlfn.XLOOKUP(TRUE,(V39:$AZ39&lt;&gt;""),V39:$AZ39,_xlpm.Fundo,,1),
_xlpm.Xx,U$3, _xlpm.Yx,PRODUCT(SUM(_xlpm.Dx,-_xlpm.Cx),1/SUM(_xlpm.Bx,-_xlpm.Ax))*SUM(_xlpm.Xx,-_xlpm.Ax)+_xlpm.Cx,
_xlpm.Ay,_xlfn.XLOOKUP(TRUE,(U$4:U38&lt;&gt;""),$N$4:$N38,_xlpm.Fundo,,-1),
_xlpm.By,_xlfn.XLOOKUP(TRUE,(U40:U$47&lt;&gt;""),$N40:$N$47,_xlpm.Fundo,,1),
_xlpm.Cy,_xlfn.XLOOKUP(TRUE,(U$4:U38&lt;&gt;""),U$4:U38,_xlpm.Fundo,,-1),
_xlpm.Dy,_xlfn.XLOOKUP(TRUE,(U40:U$47&lt;&gt;""),U40:U$47,_xlpm.Fundo,,1),
_xlpm.Xy,$N39, _xlpm.Yy,PRODUCT(SUM(_xlpm.Dy,-_xlpm.Cy),1/SUM(_xlpm.By,-_xlpm.Ay))*SUM(_xlpm.Xy,-_xlpm.Ay)+_xlpm.Cy,
_xlfn.IFS(IFERROR(ISODD(_xlpm.Borda),FALSE),_xlpm.Yy,
       IFERROR(ISEVEN(_xlpm.Borda),     FALSE),_xlpm.Yx,
      TRUE,"")))</f>
        <v/>
      </c>
      <c r="V87" s="120" t="str" cm="1">
        <f t="array" ref="V87">IF(V39&lt;&gt;"",V39,
_xlfn.LET(_xlpm.Borda,
_xlfn.IFS(
AND(COUNT(_xlfn._xlws.FILTER($F$3:$F$15,$F$3:$F$15=V$51))&gt;=2,
    _xlfn.MAXIFS($G$3:$G$15,$F$3:$F$15,V$51)&gt;=$N87, _xlfn.MINIFS($G$3:$G$15,$F$3:$F$15,V$51)&lt;=$N87),1,
AND(COUNT(_xlfn._xlws.FILTER($G$3:$G$15,$G$3:$G$15=$N87))&gt;=2,
    _xlfn.MAXIFS($F$3:$F$15,$G$3:$G$15,$N87)&gt;=V$51, _xlfn.MINIFS($F$3:$F$15,$G$3:$G$15,$N87)&lt;=V$51),2,
OR(COUNT(_xlfn._xlws.FILTER($F$16:$F$23,($F$16:$F$23=V$51)*($G$16:$G$23=$N87)))=1,
        ISODD(COUNT(_xlfn._xlws.SORT(_xlfn._xlws.FILTER($G$16:$G$23,($F$16:$F$23=V$51)*($G$16:$G$23&lt;=$N87)))))),3,
OR(COUNT(_xlfn._xlws.FILTER($F$16:$F$23,($F$16:$F$23=V$51)*($G$16:$G$23=$N87)))=1,
        ISODD(COUNT(_xlfn._xlws.SORT(_xlfn._xlws.FILTER($F$16:$F$23,($G$16:$G$23=$N87)*($F$16:$F$23&lt;=V$51)))))),4),
_xlpm.Fundo,$L$8,
_xlpm.Ax,_xlfn.XLOOKUP(TRUE,($O39:U39&lt;&gt;""),$O$3:U$3,_xlpm.Fundo,,-1),
_xlpm.Bx,_xlfn.XLOOKUP(TRUE,(W39:$AZ39&lt;&gt;""),W$3:$AZ$3,_xlpm.Fundo,,1),
_xlpm.Cx,_xlfn.XLOOKUP(TRUE,($O39:U39&lt;&gt;""),$O39:U39,_xlpm.Fundo,,-1),
_xlpm.Dx,_xlfn.XLOOKUP(TRUE,(W39:$AZ39&lt;&gt;""),W39:$AZ39,_xlpm.Fundo,,1),
_xlpm.Xx,V$3, _xlpm.Yx,PRODUCT(SUM(_xlpm.Dx,-_xlpm.Cx),1/SUM(_xlpm.Bx,-_xlpm.Ax))*SUM(_xlpm.Xx,-_xlpm.Ax)+_xlpm.Cx,
_xlpm.Ay,_xlfn.XLOOKUP(TRUE,(V$4:V38&lt;&gt;""),$N$4:$N38,_xlpm.Fundo,,-1),
_xlpm.By,_xlfn.XLOOKUP(TRUE,(V40:V$47&lt;&gt;""),$N40:$N$47,_xlpm.Fundo,,1),
_xlpm.Cy,_xlfn.XLOOKUP(TRUE,(V$4:V38&lt;&gt;""),V$4:V38,_xlpm.Fundo,,-1),
_xlpm.Dy,_xlfn.XLOOKUP(TRUE,(V40:V$47&lt;&gt;""),V40:V$47,_xlpm.Fundo,,1),
_xlpm.Xy,$N39, _xlpm.Yy,PRODUCT(SUM(_xlpm.Dy,-_xlpm.Cy),1/SUM(_xlpm.By,-_xlpm.Ay))*SUM(_xlpm.Xy,-_xlpm.Ay)+_xlpm.Cy,
_xlfn.IFS(IFERROR(ISODD(_xlpm.Borda),FALSE),_xlpm.Yy,
       IFERROR(ISEVEN(_xlpm.Borda),     FALSE),_xlpm.Yx,
      TRUE,"")))</f>
        <v/>
      </c>
      <c r="W87" s="120" t="str" cm="1">
        <f t="array" ref="W87">IF(W39&lt;&gt;"",W39,
_xlfn.LET(_xlpm.Borda,
_xlfn.IFS(
AND(COUNT(_xlfn._xlws.FILTER($F$3:$F$15,$F$3:$F$15=W$51))&gt;=2,
    _xlfn.MAXIFS($G$3:$G$15,$F$3:$F$15,W$51)&gt;=$N87, _xlfn.MINIFS($G$3:$G$15,$F$3:$F$15,W$51)&lt;=$N87),1,
AND(COUNT(_xlfn._xlws.FILTER($G$3:$G$15,$G$3:$G$15=$N87))&gt;=2,
    _xlfn.MAXIFS($F$3:$F$15,$G$3:$G$15,$N87)&gt;=W$51, _xlfn.MINIFS($F$3:$F$15,$G$3:$G$15,$N87)&lt;=W$51),2,
OR(COUNT(_xlfn._xlws.FILTER($F$16:$F$23,($F$16:$F$23=W$51)*($G$16:$G$23=$N87)))=1,
        ISODD(COUNT(_xlfn._xlws.SORT(_xlfn._xlws.FILTER($G$16:$G$23,($F$16:$F$23=W$51)*($G$16:$G$23&lt;=$N87)))))),3,
OR(COUNT(_xlfn._xlws.FILTER($F$16:$F$23,($F$16:$F$23=W$51)*($G$16:$G$23=$N87)))=1,
        ISODD(COUNT(_xlfn._xlws.SORT(_xlfn._xlws.FILTER($F$16:$F$23,($G$16:$G$23=$N87)*($F$16:$F$23&lt;=W$51)))))),4),
_xlpm.Fundo,$L$8,
_xlpm.Ax,_xlfn.XLOOKUP(TRUE,($O39:V39&lt;&gt;""),$O$3:V$3,_xlpm.Fundo,,-1),
_xlpm.Bx,_xlfn.XLOOKUP(TRUE,(X39:$AZ39&lt;&gt;""),X$3:$AZ$3,_xlpm.Fundo,,1),
_xlpm.Cx,_xlfn.XLOOKUP(TRUE,($O39:V39&lt;&gt;""),$O39:V39,_xlpm.Fundo,,-1),
_xlpm.Dx,_xlfn.XLOOKUP(TRUE,(X39:$AZ39&lt;&gt;""),X39:$AZ39,_xlpm.Fundo,,1),
_xlpm.Xx,W$3, _xlpm.Yx,PRODUCT(SUM(_xlpm.Dx,-_xlpm.Cx),1/SUM(_xlpm.Bx,-_xlpm.Ax))*SUM(_xlpm.Xx,-_xlpm.Ax)+_xlpm.Cx,
_xlpm.Ay,_xlfn.XLOOKUP(TRUE,(W$4:W38&lt;&gt;""),$N$4:$N38,_xlpm.Fundo,,-1),
_xlpm.By,_xlfn.XLOOKUP(TRUE,(W40:W$47&lt;&gt;""),$N40:$N$47,_xlpm.Fundo,,1),
_xlpm.Cy,_xlfn.XLOOKUP(TRUE,(W$4:W38&lt;&gt;""),W$4:W38,_xlpm.Fundo,,-1),
_xlpm.Dy,_xlfn.XLOOKUP(TRUE,(W40:W$47&lt;&gt;""),W40:W$47,_xlpm.Fundo,,1),
_xlpm.Xy,$N39, _xlpm.Yy,PRODUCT(SUM(_xlpm.Dy,-_xlpm.Cy),1/SUM(_xlpm.By,-_xlpm.Ay))*SUM(_xlpm.Xy,-_xlpm.Ay)+_xlpm.Cy,
_xlfn.IFS(IFERROR(ISODD(_xlpm.Borda),FALSE),_xlpm.Yy,
       IFERROR(ISEVEN(_xlpm.Borda),     FALSE),_xlpm.Yx,
      TRUE,"")))</f>
        <v/>
      </c>
      <c r="X87" s="120" cm="1">
        <f t="array" ref="X87">IF(X39&lt;&gt;"",X39,
_xlfn.LET(_xlpm.Borda,
_xlfn.IFS(
AND(COUNT(_xlfn._xlws.FILTER($F$3:$F$15,$F$3:$F$15=X$51))&gt;=2,
    _xlfn.MAXIFS($G$3:$G$15,$F$3:$F$15,X$51)&gt;=$N87, _xlfn.MINIFS($G$3:$G$15,$F$3:$F$15,X$51)&lt;=$N87),1,
AND(COUNT(_xlfn._xlws.FILTER($G$3:$G$15,$G$3:$G$15=$N87))&gt;=2,
    _xlfn.MAXIFS($F$3:$F$15,$G$3:$G$15,$N87)&gt;=X$51, _xlfn.MINIFS($F$3:$F$15,$G$3:$G$15,$N87)&lt;=X$51),2,
OR(COUNT(_xlfn._xlws.FILTER($F$16:$F$23,($F$16:$F$23=X$51)*($G$16:$G$23=$N87)))=1,
        ISODD(COUNT(_xlfn._xlws.SORT(_xlfn._xlws.FILTER($G$16:$G$23,($F$16:$F$23=X$51)*($G$16:$G$23&lt;=$N87)))))),3,
OR(COUNT(_xlfn._xlws.FILTER($F$16:$F$23,($F$16:$F$23=X$51)*($G$16:$G$23=$N87)))=1,
        ISODD(COUNT(_xlfn._xlws.SORT(_xlfn._xlws.FILTER($F$16:$F$23,($G$16:$G$23=$N87)*($F$16:$F$23&lt;=X$51)))))),4),
_xlpm.Fundo,$L$8,
_xlpm.Ax,_xlfn.XLOOKUP(TRUE,($O39:W39&lt;&gt;""),$O$3:W$3,_xlpm.Fundo,,-1),
_xlpm.Bx,_xlfn.XLOOKUP(TRUE,(Y39:$AZ39&lt;&gt;""),Y$3:$AZ$3,_xlpm.Fundo,,1),
_xlpm.Cx,_xlfn.XLOOKUP(TRUE,($O39:W39&lt;&gt;""),$O39:W39,_xlpm.Fundo,,-1),
_xlpm.Dx,_xlfn.XLOOKUP(TRUE,(Y39:$AZ39&lt;&gt;""),Y39:$AZ39,_xlpm.Fundo,,1),
_xlpm.Xx,X$3, _xlpm.Yx,PRODUCT(SUM(_xlpm.Dx,-_xlpm.Cx),1/SUM(_xlpm.Bx,-_xlpm.Ax))*SUM(_xlpm.Xx,-_xlpm.Ax)+_xlpm.Cx,
_xlpm.Ay,_xlfn.XLOOKUP(TRUE,(X$4:X38&lt;&gt;""),$N$4:$N38,_xlpm.Fundo,,-1),
_xlpm.By,_xlfn.XLOOKUP(TRUE,(X40:X$47&lt;&gt;""),$N40:$N$47,_xlpm.Fundo,,1),
_xlpm.Cy,_xlfn.XLOOKUP(TRUE,(X$4:X38&lt;&gt;""),X$4:X38,_xlpm.Fundo,,-1),
_xlpm.Dy,_xlfn.XLOOKUP(TRUE,(X40:X$47&lt;&gt;""),X40:X$47,_xlpm.Fundo,,1),
_xlpm.Xy,$N39, _xlpm.Yy,PRODUCT(SUM(_xlpm.Dy,-_xlpm.Cy),1/SUM(_xlpm.By,-_xlpm.Ay))*SUM(_xlpm.Xy,-_xlpm.Ay)+_xlpm.Cy,
_xlfn.IFS(IFERROR(ISODD(_xlpm.Borda),FALSE),_xlpm.Yy,
       IFERROR(ISEVEN(_xlpm.Borda),     FALSE),_xlpm.Yx,
      TRUE,"")))</f>
        <v>-0.4</v>
      </c>
      <c r="Y87" s="120" t="str" cm="1">
        <f t="array" ref="Y87">IF(Y39&lt;&gt;"",Y39,
_xlfn.LET(_xlpm.Borda,
_xlfn.IFS(
AND(COUNT(_xlfn._xlws.FILTER($F$3:$F$15,$F$3:$F$15=Y$51))&gt;=2,
    _xlfn.MAXIFS($G$3:$G$15,$F$3:$F$15,Y$51)&gt;=$N87, _xlfn.MINIFS($G$3:$G$15,$F$3:$F$15,Y$51)&lt;=$N87),1,
AND(COUNT(_xlfn._xlws.FILTER($G$3:$G$15,$G$3:$G$15=$N87))&gt;=2,
    _xlfn.MAXIFS($F$3:$F$15,$G$3:$G$15,$N87)&gt;=Y$51, _xlfn.MINIFS($F$3:$F$15,$G$3:$G$15,$N87)&lt;=Y$51),2,
OR(COUNT(_xlfn._xlws.FILTER($F$16:$F$23,($F$16:$F$23=Y$51)*($G$16:$G$23=$N87)))=1,
        ISODD(COUNT(_xlfn._xlws.SORT(_xlfn._xlws.FILTER($G$16:$G$23,($F$16:$F$23=Y$51)*($G$16:$G$23&lt;=$N87)))))),3,
OR(COUNT(_xlfn._xlws.FILTER($F$16:$F$23,($F$16:$F$23=Y$51)*($G$16:$G$23=$N87)))=1,
        ISODD(COUNT(_xlfn._xlws.SORT(_xlfn._xlws.FILTER($F$16:$F$23,($G$16:$G$23=$N87)*($F$16:$F$23&lt;=Y$51)))))),4),
_xlpm.Fundo,$L$8,
_xlpm.Ax,_xlfn.XLOOKUP(TRUE,($O39:X39&lt;&gt;""),$O$3:X$3,_xlpm.Fundo,,-1),
_xlpm.Bx,_xlfn.XLOOKUP(TRUE,(Z39:$AZ39&lt;&gt;""),Z$3:$AZ$3,_xlpm.Fundo,,1),
_xlpm.Cx,_xlfn.XLOOKUP(TRUE,($O39:X39&lt;&gt;""),$O39:X39,_xlpm.Fundo,,-1),
_xlpm.Dx,_xlfn.XLOOKUP(TRUE,(Z39:$AZ39&lt;&gt;""),Z39:$AZ39,_xlpm.Fundo,,1),
_xlpm.Xx,Y$3, _xlpm.Yx,PRODUCT(SUM(_xlpm.Dx,-_xlpm.Cx),1/SUM(_xlpm.Bx,-_xlpm.Ax))*SUM(_xlpm.Xx,-_xlpm.Ax)+_xlpm.Cx,
_xlpm.Ay,_xlfn.XLOOKUP(TRUE,(Y$4:Y38&lt;&gt;""),$N$4:$N38,_xlpm.Fundo,,-1),
_xlpm.By,_xlfn.XLOOKUP(TRUE,(Y40:Y$47&lt;&gt;""),$N40:$N$47,_xlpm.Fundo,,1),
_xlpm.Cy,_xlfn.XLOOKUP(TRUE,(Y$4:Y38&lt;&gt;""),Y$4:Y38,_xlpm.Fundo,,-1),
_xlpm.Dy,_xlfn.XLOOKUP(TRUE,(Y40:Y$47&lt;&gt;""),Y40:Y$47,_xlpm.Fundo,,1),
_xlpm.Xy,$N39, _xlpm.Yy,PRODUCT(SUM(_xlpm.Dy,-_xlpm.Cy),1/SUM(_xlpm.By,-_xlpm.Ay))*SUM(_xlpm.Xy,-_xlpm.Ay)+_xlpm.Cy,
_xlfn.IFS(IFERROR(ISODD(_xlpm.Borda),FALSE),_xlpm.Yy,
       IFERROR(ISEVEN(_xlpm.Borda),     FALSE),_xlpm.Yx,
      TRUE,"")))</f>
        <v/>
      </c>
      <c r="Z87" s="120" t="str" cm="1">
        <f t="array" ref="Z87">IF(Z39&lt;&gt;"",Z39,
_xlfn.LET(_xlpm.Borda,
_xlfn.IFS(
AND(COUNT(_xlfn._xlws.FILTER($F$3:$F$15,$F$3:$F$15=Z$51))&gt;=2,
    _xlfn.MAXIFS($G$3:$G$15,$F$3:$F$15,Z$51)&gt;=$N87, _xlfn.MINIFS($G$3:$G$15,$F$3:$F$15,Z$51)&lt;=$N87),1,
AND(COUNT(_xlfn._xlws.FILTER($G$3:$G$15,$G$3:$G$15=$N87))&gt;=2,
    _xlfn.MAXIFS($F$3:$F$15,$G$3:$G$15,$N87)&gt;=Z$51, _xlfn.MINIFS($F$3:$F$15,$G$3:$G$15,$N87)&lt;=Z$51),2,
OR(COUNT(_xlfn._xlws.FILTER($F$16:$F$23,($F$16:$F$23=Z$51)*($G$16:$G$23=$N87)))=1,
        ISODD(COUNT(_xlfn._xlws.SORT(_xlfn._xlws.FILTER($G$16:$G$23,($F$16:$F$23=Z$51)*($G$16:$G$23&lt;=$N87)))))),3,
OR(COUNT(_xlfn._xlws.FILTER($F$16:$F$23,($F$16:$F$23=Z$51)*($G$16:$G$23=$N87)))=1,
        ISODD(COUNT(_xlfn._xlws.SORT(_xlfn._xlws.FILTER($F$16:$F$23,($G$16:$G$23=$N87)*($F$16:$F$23&lt;=Z$51)))))),4),
_xlpm.Fundo,$L$8,
_xlpm.Ax,_xlfn.XLOOKUP(TRUE,($O39:Y39&lt;&gt;""),$O$3:Y$3,_xlpm.Fundo,,-1),
_xlpm.Bx,_xlfn.XLOOKUP(TRUE,(AA39:$AZ39&lt;&gt;""),AA$3:$AZ$3,_xlpm.Fundo,,1),
_xlpm.Cx,_xlfn.XLOOKUP(TRUE,($O39:Y39&lt;&gt;""),$O39:Y39,_xlpm.Fundo,,-1),
_xlpm.Dx,_xlfn.XLOOKUP(TRUE,(AA39:$AZ39&lt;&gt;""),AA39:$AZ39,_xlpm.Fundo,,1),
_xlpm.Xx,Z$3, _xlpm.Yx,PRODUCT(SUM(_xlpm.Dx,-_xlpm.Cx),1/SUM(_xlpm.Bx,-_xlpm.Ax))*SUM(_xlpm.Xx,-_xlpm.Ax)+_xlpm.Cx,
_xlpm.Ay,_xlfn.XLOOKUP(TRUE,(Z$4:Z38&lt;&gt;""),$N$4:$N38,_xlpm.Fundo,,-1),
_xlpm.By,_xlfn.XLOOKUP(TRUE,(Z40:Z$47&lt;&gt;""),$N40:$N$47,_xlpm.Fundo,,1),
_xlpm.Cy,_xlfn.XLOOKUP(TRUE,(Z$4:Z38&lt;&gt;""),Z$4:Z38,_xlpm.Fundo,,-1),
_xlpm.Dy,_xlfn.XLOOKUP(TRUE,(Z40:Z$47&lt;&gt;""),Z40:Z$47,_xlpm.Fundo,,1),
_xlpm.Xy,$N39, _xlpm.Yy,PRODUCT(SUM(_xlpm.Dy,-_xlpm.Cy),1/SUM(_xlpm.By,-_xlpm.Ay))*SUM(_xlpm.Xy,-_xlpm.Ay)+_xlpm.Cy,
_xlfn.IFS(IFERROR(ISODD(_xlpm.Borda),FALSE),_xlpm.Yy,
       IFERROR(ISEVEN(_xlpm.Borda),     FALSE),_xlpm.Yx,
      TRUE,"")))</f>
        <v/>
      </c>
      <c r="AA87" s="120" cm="1">
        <f t="array" ref="AA87">IF(AA39&lt;&gt;"",AA39,
_xlfn.LET(_xlpm.Borda,
_xlfn.IFS(
AND(COUNT(_xlfn._xlws.FILTER($F$3:$F$15,$F$3:$F$15=AA$51))&gt;=2,
    _xlfn.MAXIFS($G$3:$G$15,$F$3:$F$15,AA$51)&gt;=$N87, _xlfn.MINIFS($G$3:$G$15,$F$3:$F$15,AA$51)&lt;=$N87),1,
AND(COUNT(_xlfn._xlws.FILTER($G$3:$G$15,$G$3:$G$15=$N87))&gt;=2,
    _xlfn.MAXIFS($F$3:$F$15,$G$3:$G$15,$N87)&gt;=AA$51, _xlfn.MINIFS($F$3:$F$15,$G$3:$G$15,$N87)&lt;=AA$51),2,
OR(COUNT(_xlfn._xlws.FILTER($F$16:$F$23,($F$16:$F$23=AA$51)*($G$16:$G$23=$N87)))=1,
        ISODD(COUNT(_xlfn._xlws.SORT(_xlfn._xlws.FILTER($G$16:$G$23,($F$16:$F$23=AA$51)*($G$16:$G$23&lt;=$N87)))))),3,
OR(COUNT(_xlfn._xlws.FILTER($F$16:$F$23,($F$16:$F$23=AA$51)*($G$16:$G$23=$N87)))=1,
        ISODD(COUNT(_xlfn._xlws.SORT(_xlfn._xlws.FILTER($F$16:$F$23,($G$16:$G$23=$N87)*($F$16:$F$23&lt;=AA$51)))))),4),
_xlpm.Fundo,$L$8,
_xlpm.Ax,_xlfn.XLOOKUP(TRUE,($O39:Z39&lt;&gt;""),$O$3:Z$3,_xlpm.Fundo,,-1),
_xlpm.Bx,_xlfn.XLOOKUP(TRUE,(AB39:$AZ39&lt;&gt;""),AB$3:$AZ$3,_xlpm.Fundo,,1),
_xlpm.Cx,_xlfn.XLOOKUP(TRUE,($O39:Z39&lt;&gt;""),$O39:Z39,_xlpm.Fundo,,-1),
_xlpm.Dx,_xlfn.XLOOKUP(TRUE,(AB39:$AZ39&lt;&gt;""),AB39:$AZ39,_xlpm.Fundo,,1),
_xlpm.Xx,AA$3, _xlpm.Yx,PRODUCT(SUM(_xlpm.Dx,-_xlpm.Cx),1/SUM(_xlpm.Bx,-_xlpm.Ax))*SUM(_xlpm.Xx,-_xlpm.Ax)+_xlpm.Cx,
_xlpm.Ay,_xlfn.XLOOKUP(TRUE,(AA$4:AA38&lt;&gt;""),$N$4:$N38,_xlpm.Fundo,,-1),
_xlpm.By,_xlfn.XLOOKUP(TRUE,(AA40:AA$47&lt;&gt;""),$N40:$N$47,_xlpm.Fundo,,1),
_xlpm.Cy,_xlfn.XLOOKUP(TRUE,(AA$4:AA38&lt;&gt;""),AA$4:AA38,_xlpm.Fundo,,-1),
_xlpm.Dy,_xlfn.XLOOKUP(TRUE,(AA40:AA$47&lt;&gt;""),AA40:AA$47,_xlpm.Fundo,,1),
_xlpm.Xy,$N39, _xlpm.Yy,PRODUCT(SUM(_xlpm.Dy,-_xlpm.Cy),1/SUM(_xlpm.By,-_xlpm.Ay))*SUM(_xlpm.Xy,-_xlpm.Ay)+_xlpm.Cy,
_xlfn.IFS(IFERROR(ISODD(_xlpm.Borda),FALSE),_xlpm.Yy,
       IFERROR(ISEVEN(_xlpm.Borda),     FALSE),_xlpm.Yx,
      TRUE,"")))</f>
        <v>0.4</v>
      </c>
      <c r="AB87" s="120" cm="1">
        <f t="array" ref="AB87">IF(AB39&lt;&gt;"",AB39,
_xlfn.LET(_xlpm.Borda,
_xlfn.IFS(
AND(COUNT(_xlfn._xlws.FILTER($F$3:$F$15,$F$3:$F$15=AB$51))&gt;=2,
    _xlfn.MAXIFS($G$3:$G$15,$F$3:$F$15,AB$51)&gt;=$N87, _xlfn.MINIFS($G$3:$G$15,$F$3:$F$15,AB$51)&lt;=$N87),1,
AND(COUNT(_xlfn._xlws.FILTER($G$3:$G$15,$G$3:$G$15=$N87))&gt;=2,
    _xlfn.MAXIFS($F$3:$F$15,$G$3:$G$15,$N87)&gt;=AB$51, _xlfn.MINIFS($F$3:$F$15,$G$3:$G$15,$N87)&lt;=AB$51),2,
OR(COUNT(_xlfn._xlws.FILTER($F$16:$F$23,($F$16:$F$23=AB$51)*($G$16:$G$23=$N87)))=1,
        ISODD(COUNT(_xlfn._xlws.SORT(_xlfn._xlws.FILTER($G$16:$G$23,($F$16:$F$23=AB$51)*($G$16:$G$23&lt;=$N87)))))),3,
OR(COUNT(_xlfn._xlws.FILTER($F$16:$F$23,($F$16:$F$23=AB$51)*($G$16:$G$23=$N87)))=1,
        ISODD(COUNT(_xlfn._xlws.SORT(_xlfn._xlws.FILTER($F$16:$F$23,($G$16:$G$23=$N87)*($F$16:$F$23&lt;=AB$51)))))),4),
_xlpm.Fundo,$L$8,
_xlpm.Ax,_xlfn.XLOOKUP(TRUE,($O39:AA39&lt;&gt;""),$O$3:AA$3,_xlpm.Fundo,,-1),
_xlpm.Bx,_xlfn.XLOOKUP(TRUE,(AC39:$AZ39&lt;&gt;""),AC$3:$AZ$3,_xlpm.Fundo,,1),
_xlpm.Cx,_xlfn.XLOOKUP(TRUE,($O39:AA39&lt;&gt;""),$O39:AA39,_xlpm.Fundo,,-1),
_xlpm.Dx,_xlfn.XLOOKUP(TRUE,(AC39:$AZ39&lt;&gt;""),AC39:$AZ39,_xlpm.Fundo,,1),
_xlpm.Xx,AB$3, _xlpm.Yx,PRODUCT(SUM(_xlpm.Dx,-_xlpm.Cx),1/SUM(_xlpm.Bx,-_xlpm.Ax))*SUM(_xlpm.Xx,-_xlpm.Ax)+_xlpm.Cx,
_xlpm.Ay,_xlfn.XLOOKUP(TRUE,(AB$4:AB38&lt;&gt;""),$N$4:$N38,_xlpm.Fundo,,-1),
_xlpm.By,_xlfn.XLOOKUP(TRUE,(AB40:AB$47&lt;&gt;""),$N40:$N$47,_xlpm.Fundo,,1),
_xlpm.Cy,_xlfn.XLOOKUP(TRUE,(AB$4:AB38&lt;&gt;""),AB$4:AB38,_xlpm.Fundo,,-1),
_xlpm.Dy,_xlfn.XLOOKUP(TRUE,(AB40:AB$47&lt;&gt;""),AB40:AB$47,_xlpm.Fundo,,1),
_xlpm.Xy,$N39, _xlpm.Yy,PRODUCT(SUM(_xlpm.Dy,-_xlpm.Cy),1/SUM(_xlpm.By,-_xlpm.Ay))*SUM(_xlpm.Xy,-_xlpm.Ay)+_xlpm.Cy,
_xlfn.IFS(IFERROR(ISODD(_xlpm.Borda),FALSE),_xlpm.Yy,
       IFERROR(ISEVEN(_xlpm.Borda),     FALSE),_xlpm.Yx,
      TRUE,"")))</f>
        <v>0.5</v>
      </c>
      <c r="AC87" s="120" t="str" cm="1">
        <f t="array" ref="AC87">IF(AC39&lt;&gt;"",AC39,
_xlfn.LET(_xlpm.Borda,
_xlfn.IFS(
AND(COUNT(_xlfn._xlws.FILTER($F$3:$F$15,$F$3:$F$15=AC$51))&gt;=2,
    _xlfn.MAXIFS($G$3:$G$15,$F$3:$F$15,AC$51)&gt;=$N87, _xlfn.MINIFS($G$3:$G$15,$F$3:$F$15,AC$51)&lt;=$N87),1,
AND(COUNT(_xlfn._xlws.FILTER($G$3:$G$15,$G$3:$G$15=$N87))&gt;=2,
    _xlfn.MAXIFS($F$3:$F$15,$G$3:$G$15,$N87)&gt;=AC$51, _xlfn.MINIFS($F$3:$F$15,$G$3:$G$15,$N87)&lt;=AC$51),2,
OR(COUNT(_xlfn._xlws.FILTER($F$16:$F$23,($F$16:$F$23=AC$51)*($G$16:$G$23=$N87)))=1,
        ISODD(COUNT(_xlfn._xlws.SORT(_xlfn._xlws.FILTER($G$16:$G$23,($F$16:$F$23=AC$51)*($G$16:$G$23&lt;=$N87)))))),3,
OR(COUNT(_xlfn._xlws.FILTER($F$16:$F$23,($F$16:$F$23=AC$51)*($G$16:$G$23=$N87)))=1,
        ISODD(COUNT(_xlfn._xlws.SORT(_xlfn._xlws.FILTER($F$16:$F$23,($G$16:$G$23=$N87)*($F$16:$F$23&lt;=AC$51)))))),4),
_xlpm.Fundo,$L$8,
_xlpm.Ax,_xlfn.XLOOKUP(TRUE,($O39:AB39&lt;&gt;""),$O$3:AB$3,_xlpm.Fundo,,-1),
_xlpm.Bx,_xlfn.XLOOKUP(TRUE,(AD39:$AZ39&lt;&gt;""),AD$3:$AZ$3,_xlpm.Fundo,,1),
_xlpm.Cx,_xlfn.XLOOKUP(TRUE,($O39:AB39&lt;&gt;""),$O39:AB39,_xlpm.Fundo,,-1),
_xlpm.Dx,_xlfn.XLOOKUP(TRUE,(AD39:$AZ39&lt;&gt;""),AD39:$AZ39,_xlpm.Fundo,,1),
_xlpm.Xx,AC$3, _xlpm.Yx,PRODUCT(SUM(_xlpm.Dx,-_xlpm.Cx),1/SUM(_xlpm.Bx,-_xlpm.Ax))*SUM(_xlpm.Xx,-_xlpm.Ax)+_xlpm.Cx,
_xlpm.Ay,_xlfn.XLOOKUP(TRUE,(AC$4:AC38&lt;&gt;""),$N$4:$N38,_xlpm.Fundo,,-1),
_xlpm.By,_xlfn.XLOOKUP(TRUE,(AC40:AC$47&lt;&gt;""),$N40:$N$47,_xlpm.Fundo,,1),
_xlpm.Cy,_xlfn.XLOOKUP(TRUE,(AC$4:AC38&lt;&gt;""),AC$4:AC38,_xlpm.Fundo,,-1),
_xlpm.Dy,_xlfn.XLOOKUP(TRUE,(AC40:AC$47&lt;&gt;""),AC40:AC$47,_xlpm.Fundo,,1),
_xlpm.Xy,$N39, _xlpm.Yy,PRODUCT(SUM(_xlpm.Dy,-_xlpm.Cy),1/SUM(_xlpm.By,-_xlpm.Ay))*SUM(_xlpm.Xy,-_xlpm.Ay)+_xlpm.Cy,
_xlfn.IFS(IFERROR(ISODD(_xlpm.Borda),FALSE),_xlpm.Yy,
       IFERROR(ISEVEN(_xlpm.Borda),     FALSE),_xlpm.Yx,
      TRUE,"")))</f>
        <v/>
      </c>
      <c r="AD87" s="120" t="str" cm="1">
        <f t="array" ref="AD87">IF(AD39&lt;&gt;"",AD39,
_xlfn.LET(_xlpm.Borda,
_xlfn.IFS(
AND(COUNT(_xlfn._xlws.FILTER($F$3:$F$15,$F$3:$F$15=AD$51))&gt;=2,
    _xlfn.MAXIFS($G$3:$G$15,$F$3:$F$15,AD$51)&gt;=$N87, _xlfn.MINIFS($G$3:$G$15,$F$3:$F$15,AD$51)&lt;=$N87),1,
AND(COUNT(_xlfn._xlws.FILTER($G$3:$G$15,$G$3:$G$15=$N87))&gt;=2,
    _xlfn.MAXIFS($F$3:$F$15,$G$3:$G$15,$N87)&gt;=AD$51, _xlfn.MINIFS($F$3:$F$15,$G$3:$G$15,$N87)&lt;=AD$51),2,
OR(COUNT(_xlfn._xlws.FILTER($F$16:$F$23,($F$16:$F$23=AD$51)*($G$16:$G$23=$N87)))=1,
        ISODD(COUNT(_xlfn._xlws.SORT(_xlfn._xlws.FILTER($G$16:$G$23,($F$16:$F$23=AD$51)*($G$16:$G$23&lt;=$N87)))))),3,
OR(COUNT(_xlfn._xlws.FILTER($F$16:$F$23,($F$16:$F$23=AD$51)*($G$16:$G$23=$N87)))=1,
        ISODD(COUNT(_xlfn._xlws.SORT(_xlfn._xlws.FILTER($F$16:$F$23,($G$16:$G$23=$N87)*($F$16:$F$23&lt;=AD$51)))))),4),
_xlpm.Fundo,$L$8,
_xlpm.Ax,_xlfn.XLOOKUP(TRUE,($O39:AC39&lt;&gt;""),$O$3:AC$3,_xlpm.Fundo,,-1),
_xlpm.Bx,_xlfn.XLOOKUP(TRUE,(AE39:$AZ39&lt;&gt;""),AE$3:$AZ$3,_xlpm.Fundo,,1),
_xlpm.Cx,_xlfn.XLOOKUP(TRUE,($O39:AC39&lt;&gt;""),$O39:AC39,_xlpm.Fundo,,-1),
_xlpm.Dx,_xlfn.XLOOKUP(TRUE,(AE39:$AZ39&lt;&gt;""),AE39:$AZ39,_xlpm.Fundo,,1),
_xlpm.Xx,AD$3, _xlpm.Yx,PRODUCT(SUM(_xlpm.Dx,-_xlpm.Cx),1/SUM(_xlpm.Bx,-_xlpm.Ax))*SUM(_xlpm.Xx,-_xlpm.Ax)+_xlpm.Cx,
_xlpm.Ay,_xlfn.XLOOKUP(TRUE,(AD$4:AD38&lt;&gt;""),$N$4:$N38,_xlpm.Fundo,,-1),
_xlpm.By,_xlfn.XLOOKUP(TRUE,(AD40:AD$47&lt;&gt;""),$N40:$N$47,_xlpm.Fundo,,1),
_xlpm.Cy,_xlfn.XLOOKUP(TRUE,(AD$4:AD38&lt;&gt;""),AD$4:AD38,_xlpm.Fundo,,-1),
_xlpm.Dy,_xlfn.XLOOKUP(TRUE,(AD40:AD$47&lt;&gt;""),AD40:AD$47,_xlpm.Fundo,,1),
_xlpm.Xy,$N39, _xlpm.Yy,PRODUCT(SUM(_xlpm.Dy,-_xlpm.Cy),1/SUM(_xlpm.By,-_xlpm.Ay))*SUM(_xlpm.Xy,-_xlpm.Ay)+_xlpm.Cy,
_xlfn.IFS(IFERROR(ISODD(_xlpm.Borda),FALSE),_xlpm.Yy,
       IFERROR(ISEVEN(_xlpm.Borda),     FALSE),_xlpm.Yx,
      TRUE,"")))</f>
        <v/>
      </c>
      <c r="AE87" s="120" cm="1">
        <f t="array" ref="AE87">IF(AE39&lt;&gt;"",AE39,
_xlfn.LET(_xlpm.Borda,
_xlfn.IFS(
AND(COUNT(_xlfn._xlws.FILTER($F$3:$F$15,$F$3:$F$15=AE$51))&gt;=2,
    _xlfn.MAXIFS($G$3:$G$15,$F$3:$F$15,AE$51)&gt;=$N87, _xlfn.MINIFS($G$3:$G$15,$F$3:$F$15,AE$51)&lt;=$N87),1,
AND(COUNT(_xlfn._xlws.FILTER($G$3:$G$15,$G$3:$G$15=$N87))&gt;=2,
    _xlfn.MAXIFS($F$3:$F$15,$G$3:$G$15,$N87)&gt;=AE$51, _xlfn.MINIFS($F$3:$F$15,$G$3:$G$15,$N87)&lt;=AE$51),2,
OR(COUNT(_xlfn._xlws.FILTER($F$16:$F$23,($F$16:$F$23=AE$51)*($G$16:$G$23=$N87)))=1,
        ISODD(COUNT(_xlfn._xlws.SORT(_xlfn._xlws.FILTER($G$16:$G$23,($F$16:$F$23=AE$51)*($G$16:$G$23&lt;=$N87)))))),3,
OR(COUNT(_xlfn._xlws.FILTER($F$16:$F$23,($F$16:$F$23=AE$51)*($G$16:$G$23=$N87)))=1,
        ISODD(COUNT(_xlfn._xlws.SORT(_xlfn._xlws.FILTER($F$16:$F$23,($G$16:$G$23=$N87)*($F$16:$F$23&lt;=AE$51)))))),4),
_xlpm.Fundo,$L$8,
_xlpm.Ax,_xlfn.XLOOKUP(TRUE,($O39:AD39&lt;&gt;""),$O$3:AD$3,_xlpm.Fundo,,-1),
_xlpm.Bx,_xlfn.XLOOKUP(TRUE,(AF39:$AZ39&lt;&gt;""),AF$3:$AZ$3,_xlpm.Fundo,,1),
_xlpm.Cx,_xlfn.XLOOKUP(TRUE,($O39:AD39&lt;&gt;""),$O39:AD39,_xlpm.Fundo,,-1),
_xlpm.Dx,_xlfn.XLOOKUP(TRUE,(AF39:$AZ39&lt;&gt;""),AF39:$AZ39,_xlpm.Fundo,,1),
_xlpm.Xx,AE$3, _xlpm.Yx,PRODUCT(SUM(_xlpm.Dx,-_xlpm.Cx),1/SUM(_xlpm.Bx,-_xlpm.Ax))*SUM(_xlpm.Xx,-_xlpm.Ax)+_xlpm.Cx,
_xlpm.Ay,_xlfn.XLOOKUP(TRUE,(AE$4:AE38&lt;&gt;""),$N$4:$N38,_xlpm.Fundo,,-1),
_xlpm.By,_xlfn.XLOOKUP(TRUE,(AE40:AE$47&lt;&gt;""),$N40:$N$47,_xlpm.Fundo,,1),
_xlpm.Cy,_xlfn.XLOOKUP(TRUE,(AE$4:AE38&lt;&gt;""),AE$4:AE38,_xlpm.Fundo,,-1),
_xlpm.Dy,_xlfn.XLOOKUP(TRUE,(AE40:AE$47&lt;&gt;""),AE40:AE$47,_xlpm.Fundo,,1),
_xlpm.Xy,$N39, _xlpm.Yy,PRODUCT(SUM(_xlpm.Dy,-_xlpm.Cy),1/SUM(_xlpm.By,-_xlpm.Ay))*SUM(_xlpm.Xy,-_xlpm.Ay)+_xlpm.Cy,
_xlfn.IFS(IFERROR(ISODD(_xlpm.Borda),FALSE),_xlpm.Yy,
       IFERROR(ISEVEN(_xlpm.Borda),     FALSE),_xlpm.Yx,
      TRUE,"")))</f>
        <v>0</v>
      </c>
      <c r="AF87" s="120" t="str" cm="1">
        <f t="array" ref="AF87">IF(AF39&lt;&gt;"",AF39,
_xlfn.LET(_xlpm.Borda,
_xlfn.IFS(
AND(COUNT(_xlfn._xlws.FILTER($F$3:$F$15,$F$3:$F$15=AF$51))&gt;=2,
    _xlfn.MAXIFS($G$3:$G$15,$F$3:$F$15,AF$51)&gt;=$N87, _xlfn.MINIFS($G$3:$G$15,$F$3:$F$15,AF$51)&lt;=$N87),1,
AND(COUNT(_xlfn._xlws.FILTER($G$3:$G$15,$G$3:$G$15=$N87))&gt;=2,
    _xlfn.MAXIFS($F$3:$F$15,$G$3:$G$15,$N87)&gt;=AF$51, _xlfn.MINIFS($F$3:$F$15,$G$3:$G$15,$N87)&lt;=AF$51),2,
OR(COUNT(_xlfn._xlws.FILTER($F$16:$F$23,($F$16:$F$23=AF$51)*($G$16:$G$23=$N87)))=1,
        ISODD(COUNT(_xlfn._xlws.SORT(_xlfn._xlws.FILTER($G$16:$G$23,($F$16:$F$23=AF$51)*($G$16:$G$23&lt;=$N87)))))),3,
OR(COUNT(_xlfn._xlws.FILTER($F$16:$F$23,($F$16:$F$23=AF$51)*($G$16:$G$23=$N87)))=1,
        ISODD(COUNT(_xlfn._xlws.SORT(_xlfn._xlws.FILTER($F$16:$F$23,($G$16:$G$23=$N87)*($F$16:$F$23&lt;=AF$51)))))),4),
_xlpm.Fundo,$L$8,
_xlpm.Ax,_xlfn.XLOOKUP(TRUE,($O39:AE39&lt;&gt;""),$O$3:AE$3,_xlpm.Fundo,,-1),
_xlpm.Bx,_xlfn.XLOOKUP(TRUE,(AG39:$AZ39&lt;&gt;""),AG$3:$AZ$3,_xlpm.Fundo,,1),
_xlpm.Cx,_xlfn.XLOOKUP(TRUE,($O39:AE39&lt;&gt;""),$O39:AE39,_xlpm.Fundo,,-1),
_xlpm.Dx,_xlfn.XLOOKUP(TRUE,(AG39:$AZ39&lt;&gt;""),AG39:$AZ39,_xlpm.Fundo,,1),
_xlpm.Xx,AF$3, _xlpm.Yx,PRODUCT(SUM(_xlpm.Dx,-_xlpm.Cx),1/SUM(_xlpm.Bx,-_xlpm.Ax))*SUM(_xlpm.Xx,-_xlpm.Ax)+_xlpm.Cx,
_xlpm.Ay,_xlfn.XLOOKUP(TRUE,(AF$4:AF38&lt;&gt;""),$N$4:$N38,_xlpm.Fundo,,-1),
_xlpm.By,_xlfn.XLOOKUP(TRUE,(AF40:AF$47&lt;&gt;""),$N40:$N$47,_xlpm.Fundo,,1),
_xlpm.Cy,_xlfn.XLOOKUP(TRUE,(AF$4:AF38&lt;&gt;""),AF$4:AF38,_xlpm.Fundo,,-1),
_xlpm.Dy,_xlfn.XLOOKUP(TRUE,(AF40:AF$47&lt;&gt;""),AF40:AF$47,_xlpm.Fundo,,1),
_xlpm.Xy,$N39, _xlpm.Yy,PRODUCT(SUM(_xlpm.Dy,-_xlpm.Cy),1/SUM(_xlpm.By,-_xlpm.Ay))*SUM(_xlpm.Xy,-_xlpm.Ay)+_xlpm.Cy,
_xlfn.IFS(IFERROR(ISODD(_xlpm.Borda),FALSE),_xlpm.Yy,
       IFERROR(ISEVEN(_xlpm.Borda),     FALSE),_xlpm.Yx,
      TRUE,"")))</f>
        <v/>
      </c>
      <c r="AG87" s="120" cm="1">
        <f t="array" ref="AG87">IF(AG39&lt;&gt;"",AG39,
_xlfn.LET(_xlpm.Borda,
_xlfn.IFS(
AND(COUNT(_xlfn._xlws.FILTER($F$3:$F$15,$F$3:$F$15=AG$51))&gt;=2,
    _xlfn.MAXIFS($G$3:$G$15,$F$3:$F$15,AG$51)&gt;=$N87, _xlfn.MINIFS($G$3:$G$15,$F$3:$F$15,AG$51)&lt;=$N87),1,
AND(COUNT(_xlfn._xlws.FILTER($G$3:$G$15,$G$3:$G$15=$N87))&gt;=2,
    _xlfn.MAXIFS($F$3:$F$15,$G$3:$G$15,$N87)&gt;=AG$51, _xlfn.MINIFS($F$3:$F$15,$G$3:$G$15,$N87)&lt;=AG$51),2,
OR(COUNT(_xlfn._xlws.FILTER($F$16:$F$23,($F$16:$F$23=AG$51)*($G$16:$G$23=$N87)))=1,
        ISODD(COUNT(_xlfn._xlws.SORT(_xlfn._xlws.FILTER($G$16:$G$23,($F$16:$F$23=AG$51)*($G$16:$G$23&lt;=$N87)))))),3,
OR(COUNT(_xlfn._xlws.FILTER($F$16:$F$23,($F$16:$F$23=AG$51)*($G$16:$G$23=$N87)))=1,
        ISODD(COUNT(_xlfn._xlws.SORT(_xlfn._xlws.FILTER($F$16:$F$23,($G$16:$G$23=$N87)*($F$16:$F$23&lt;=AG$51)))))),4),
_xlpm.Fundo,$L$8,
_xlpm.Ax,_xlfn.XLOOKUP(TRUE,($O39:AF39&lt;&gt;""),$O$3:AF$3,_xlpm.Fundo,,-1),
_xlpm.Bx,_xlfn.XLOOKUP(TRUE,(AH39:$AZ39&lt;&gt;""),AH$3:$AZ$3,_xlpm.Fundo,,1),
_xlpm.Cx,_xlfn.XLOOKUP(TRUE,($O39:AF39&lt;&gt;""),$O39:AF39,_xlpm.Fundo,,-1),
_xlpm.Dx,_xlfn.XLOOKUP(TRUE,(AH39:$AZ39&lt;&gt;""),AH39:$AZ39,_xlpm.Fundo,,1),
_xlpm.Xx,AG$3, _xlpm.Yx,PRODUCT(SUM(_xlpm.Dx,-_xlpm.Cx),1/SUM(_xlpm.Bx,-_xlpm.Ax))*SUM(_xlpm.Xx,-_xlpm.Ax)+_xlpm.Cx,
_xlpm.Ay,_xlfn.XLOOKUP(TRUE,(AG$4:AG38&lt;&gt;""),$N$4:$N38,_xlpm.Fundo,,-1),
_xlpm.By,_xlfn.XLOOKUP(TRUE,(AG40:AG$47&lt;&gt;""),$N40:$N$47,_xlpm.Fundo,,1),
_xlpm.Cy,_xlfn.XLOOKUP(TRUE,(AG$4:AG38&lt;&gt;""),AG$4:AG38,_xlpm.Fundo,,-1),
_xlpm.Dy,_xlfn.XLOOKUP(TRUE,(AG40:AG$47&lt;&gt;""),AG40:AG$47,_xlpm.Fundo,,1),
_xlpm.Xy,$N39, _xlpm.Yy,PRODUCT(SUM(_xlpm.Dy,-_xlpm.Cy),1/SUM(_xlpm.By,-_xlpm.Ay))*SUM(_xlpm.Xy,-_xlpm.Ay)+_xlpm.Cy,
_xlfn.IFS(IFERROR(ISODD(_xlpm.Borda),FALSE),_xlpm.Yy,
       IFERROR(ISEVEN(_xlpm.Borda),     FALSE),_xlpm.Yx,
      TRUE,"")))</f>
        <v>-0.4</v>
      </c>
      <c r="AH87" s="120" t="str" cm="1">
        <f t="array" ref="AH87">IF(AH39&lt;&gt;"",AH39,
_xlfn.LET(_xlpm.Borda,
_xlfn.IFS(
AND(COUNT(_xlfn._xlws.FILTER($F$3:$F$15,$F$3:$F$15=AH$51))&gt;=2,
    _xlfn.MAXIFS($G$3:$G$15,$F$3:$F$15,AH$51)&gt;=$N87, _xlfn.MINIFS($G$3:$G$15,$F$3:$F$15,AH$51)&lt;=$N87),1,
AND(COUNT(_xlfn._xlws.FILTER($G$3:$G$15,$G$3:$G$15=$N87))&gt;=2,
    _xlfn.MAXIFS($F$3:$F$15,$G$3:$G$15,$N87)&gt;=AH$51, _xlfn.MINIFS($F$3:$F$15,$G$3:$G$15,$N87)&lt;=AH$51),2,
OR(COUNT(_xlfn._xlws.FILTER($F$16:$F$23,($F$16:$F$23=AH$51)*($G$16:$G$23=$N87)))=1,
        ISODD(COUNT(_xlfn._xlws.SORT(_xlfn._xlws.FILTER($G$16:$G$23,($F$16:$F$23=AH$51)*($G$16:$G$23&lt;=$N87)))))),3,
OR(COUNT(_xlfn._xlws.FILTER($F$16:$F$23,($F$16:$F$23=AH$51)*($G$16:$G$23=$N87)))=1,
        ISODD(COUNT(_xlfn._xlws.SORT(_xlfn._xlws.FILTER($F$16:$F$23,($G$16:$G$23=$N87)*($F$16:$F$23&lt;=AH$51)))))),4),
_xlpm.Fundo,$L$8,
_xlpm.Ax,_xlfn.XLOOKUP(TRUE,($O39:AG39&lt;&gt;""),$O$3:AG$3,_xlpm.Fundo,,-1),
_xlpm.Bx,_xlfn.XLOOKUP(TRUE,(AI39:$AZ39&lt;&gt;""),AI$3:$AZ$3,_xlpm.Fundo,,1),
_xlpm.Cx,_xlfn.XLOOKUP(TRUE,($O39:AG39&lt;&gt;""),$O39:AG39,_xlpm.Fundo,,-1),
_xlpm.Dx,_xlfn.XLOOKUP(TRUE,(AI39:$AZ39&lt;&gt;""),AI39:$AZ39,_xlpm.Fundo,,1),
_xlpm.Xx,AH$3, _xlpm.Yx,PRODUCT(SUM(_xlpm.Dx,-_xlpm.Cx),1/SUM(_xlpm.Bx,-_xlpm.Ax))*SUM(_xlpm.Xx,-_xlpm.Ax)+_xlpm.Cx,
_xlpm.Ay,_xlfn.XLOOKUP(TRUE,(AH$4:AH38&lt;&gt;""),$N$4:$N38,_xlpm.Fundo,,-1),
_xlpm.By,_xlfn.XLOOKUP(TRUE,(AH40:AH$47&lt;&gt;""),$N40:$N$47,_xlpm.Fundo,,1),
_xlpm.Cy,_xlfn.XLOOKUP(TRUE,(AH$4:AH38&lt;&gt;""),AH$4:AH38,_xlpm.Fundo,,-1),
_xlpm.Dy,_xlfn.XLOOKUP(TRUE,(AH40:AH$47&lt;&gt;""),AH40:AH$47,_xlpm.Fundo,,1),
_xlpm.Xy,$N39, _xlpm.Yy,PRODUCT(SUM(_xlpm.Dy,-_xlpm.Cy),1/SUM(_xlpm.By,-_xlpm.Ay))*SUM(_xlpm.Xy,-_xlpm.Ay)+_xlpm.Cy,
_xlfn.IFS(IFERROR(ISODD(_xlpm.Borda),FALSE),_xlpm.Yy,
       IFERROR(ISEVEN(_xlpm.Borda),     FALSE),_xlpm.Yx,
      TRUE,"")))</f>
        <v/>
      </c>
      <c r="AI87" s="120" cm="1">
        <f t="array" ref="AI87">IF(AI39&lt;&gt;"",AI39,
_xlfn.LET(_xlpm.Borda,
_xlfn.IFS(
AND(COUNT(_xlfn._xlws.FILTER($F$3:$F$15,$F$3:$F$15=AI$51))&gt;=2,
    _xlfn.MAXIFS($G$3:$G$15,$F$3:$F$15,AI$51)&gt;=$N87, _xlfn.MINIFS($G$3:$G$15,$F$3:$F$15,AI$51)&lt;=$N87),1,
AND(COUNT(_xlfn._xlws.FILTER($G$3:$G$15,$G$3:$G$15=$N87))&gt;=2,
    _xlfn.MAXIFS($F$3:$F$15,$G$3:$G$15,$N87)&gt;=AI$51, _xlfn.MINIFS($F$3:$F$15,$G$3:$G$15,$N87)&lt;=AI$51),2,
OR(COUNT(_xlfn._xlws.FILTER($F$16:$F$23,($F$16:$F$23=AI$51)*($G$16:$G$23=$N87)))=1,
        ISODD(COUNT(_xlfn._xlws.SORT(_xlfn._xlws.FILTER($G$16:$G$23,($F$16:$F$23=AI$51)*($G$16:$G$23&lt;=$N87)))))),3,
OR(COUNT(_xlfn._xlws.FILTER($F$16:$F$23,($F$16:$F$23=AI$51)*($G$16:$G$23=$N87)))=1,
        ISODD(COUNT(_xlfn._xlws.SORT(_xlfn._xlws.FILTER($F$16:$F$23,($G$16:$G$23=$N87)*($F$16:$F$23&lt;=AI$51)))))),4),
_xlpm.Fundo,$L$8,
_xlpm.Ax,_xlfn.XLOOKUP(TRUE,($O39:AH39&lt;&gt;""),$O$3:AH$3,_xlpm.Fundo,,-1),
_xlpm.Bx,_xlfn.XLOOKUP(TRUE,(AJ39:$AZ39&lt;&gt;""),AJ$3:$AZ$3,_xlpm.Fundo,,1),
_xlpm.Cx,_xlfn.XLOOKUP(TRUE,($O39:AH39&lt;&gt;""),$O39:AH39,_xlpm.Fundo,,-1),
_xlpm.Dx,_xlfn.XLOOKUP(TRUE,(AJ39:$AZ39&lt;&gt;""),AJ39:$AZ39,_xlpm.Fundo,,1),
_xlpm.Xx,AI$3, _xlpm.Yx,PRODUCT(SUM(_xlpm.Dx,-_xlpm.Cx),1/SUM(_xlpm.Bx,-_xlpm.Ax))*SUM(_xlpm.Xx,-_xlpm.Ax)+_xlpm.Cx,
_xlpm.Ay,_xlfn.XLOOKUP(TRUE,(AI$4:AI38&lt;&gt;""),$N$4:$N38,_xlpm.Fundo,,-1),
_xlpm.By,_xlfn.XLOOKUP(TRUE,(AI40:AI$47&lt;&gt;""),$N40:$N$47,_xlpm.Fundo,,1),
_xlpm.Cy,_xlfn.XLOOKUP(TRUE,(AI$4:AI38&lt;&gt;""),AI$4:AI38,_xlpm.Fundo,,-1),
_xlpm.Dy,_xlfn.XLOOKUP(TRUE,(AI40:AI$47&lt;&gt;""),AI40:AI$47,_xlpm.Fundo,,1),
_xlpm.Xy,$N39, _xlpm.Yy,PRODUCT(SUM(_xlpm.Dy,-_xlpm.Cy),1/SUM(_xlpm.By,-_xlpm.Ay))*SUM(_xlpm.Xy,-_xlpm.Ay)+_xlpm.Cy,
_xlfn.IFS(IFERROR(ISODD(_xlpm.Borda),FALSE),_xlpm.Yy,
       IFERROR(ISEVEN(_xlpm.Borda),     FALSE),_xlpm.Yx,
      TRUE,"")))</f>
        <v>0</v>
      </c>
      <c r="AJ87" s="120" t="str" cm="1">
        <f t="array" ref="AJ87">IF(AJ39&lt;&gt;"",AJ39,
_xlfn.LET(_xlpm.Borda,
_xlfn.IFS(
AND(COUNT(_xlfn._xlws.FILTER($F$3:$F$15,$F$3:$F$15=AJ$51))&gt;=2,
    _xlfn.MAXIFS($G$3:$G$15,$F$3:$F$15,AJ$51)&gt;=$N87, _xlfn.MINIFS($G$3:$G$15,$F$3:$F$15,AJ$51)&lt;=$N87),1,
AND(COUNT(_xlfn._xlws.FILTER($G$3:$G$15,$G$3:$G$15=$N87))&gt;=2,
    _xlfn.MAXIFS($F$3:$F$15,$G$3:$G$15,$N87)&gt;=AJ$51, _xlfn.MINIFS($F$3:$F$15,$G$3:$G$15,$N87)&lt;=AJ$51),2,
OR(COUNT(_xlfn._xlws.FILTER($F$16:$F$23,($F$16:$F$23=AJ$51)*($G$16:$G$23=$N87)))=1,
        ISODD(COUNT(_xlfn._xlws.SORT(_xlfn._xlws.FILTER($G$16:$G$23,($F$16:$F$23=AJ$51)*($G$16:$G$23&lt;=$N87)))))),3,
OR(COUNT(_xlfn._xlws.FILTER($F$16:$F$23,($F$16:$F$23=AJ$51)*($G$16:$G$23=$N87)))=1,
        ISODD(COUNT(_xlfn._xlws.SORT(_xlfn._xlws.FILTER($F$16:$F$23,($G$16:$G$23=$N87)*($F$16:$F$23&lt;=AJ$51)))))),4),
_xlpm.Fundo,$L$8,
_xlpm.Ax,_xlfn.XLOOKUP(TRUE,($O39:AI39&lt;&gt;""),$O$3:AI$3,_xlpm.Fundo,,-1),
_xlpm.Bx,_xlfn.XLOOKUP(TRUE,(AK39:$AZ39&lt;&gt;""),AK$3:$AZ$3,_xlpm.Fundo,,1),
_xlpm.Cx,_xlfn.XLOOKUP(TRUE,($O39:AI39&lt;&gt;""),$O39:AI39,_xlpm.Fundo,,-1),
_xlpm.Dx,_xlfn.XLOOKUP(TRUE,(AK39:$AZ39&lt;&gt;""),AK39:$AZ39,_xlpm.Fundo,,1),
_xlpm.Xx,AJ$3, _xlpm.Yx,PRODUCT(SUM(_xlpm.Dx,-_xlpm.Cx),1/SUM(_xlpm.Bx,-_xlpm.Ax))*SUM(_xlpm.Xx,-_xlpm.Ax)+_xlpm.Cx,
_xlpm.Ay,_xlfn.XLOOKUP(TRUE,(AJ$4:AJ38&lt;&gt;""),$N$4:$N38,_xlpm.Fundo,,-1),
_xlpm.By,_xlfn.XLOOKUP(TRUE,(AJ40:AJ$47&lt;&gt;""),$N40:$N$47,_xlpm.Fundo,,1),
_xlpm.Cy,_xlfn.XLOOKUP(TRUE,(AJ$4:AJ38&lt;&gt;""),AJ$4:AJ38,_xlpm.Fundo,,-1),
_xlpm.Dy,_xlfn.XLOOKUP(TRUE,(AJ40:AJ$47&lt;&gt;""),AJ40:AJ$47,_xlpm.Fundo,,1),
_xlpm.Xy,$N39, _xlpm.Yy,PRODUCT(SUM(_xlpm.Dy,-_xlpm.Cy),1/SUM(_xlpm.By,-_xlpm.Ay))*SUM(_xlpm.Xy,-_xlpm.Ay)+_xlpm.Cy,
_xlfn.IFS(IFERROR(ISODD(_xlpm.Borda),FALSE),_xlpm.Yy,
       IFERROR(ISEVEN(_xlpm.Borda),     FALSE),_xlpm.Yx,
      TRUE,"")))</f>
        <v/>
      </c>
      <c r="AK87" s="120" t="str" cm="1">
        <f t="array" ref="AK87">IF(AK39&lt;&gt;"",AK39,
_xlfn.LET(_xlpm.Borda,
_xlfn.IFS(
AND(COUNT(_xlfn._xlws.FILTER($F$3:$F$15,$F$3:$F$15=AK$51))&gt;=2,
    _xlfn.MAXIFS($G$3:$G$15,$F$3:$F$15,AK$51)&gt;=$N87, _xlfn.MINIFS($G$3:$G$15,$F$3:$F$15,AK$51)&lt;=$N87),1,
AND(COUNT(_xlfn._xlws.FILTER($G$3:$G$15,$G$3:$G$15=$N87))&gt;=2,
    _xlfn.MAXIFS($F$3:$F$15,$G$3:$G$15,$N87)&gt;=AK$51, _xlfn.MINIFS($F$3:$F$15,$G$3:$G$15,$N87)&lt;=AK$51),2,
OR(COUNT(_xlfn._xlws.FILTER($F$16:$F$23,($F$16:$F$23=AK$51)*($G$16:$G$23=$N87)))=1,
        ISODD(COUNT(_xlfn._xlws.SORT(_xlfn._xlws.FILTER($G$16:$G$23,($F$16:$F$23=AK$51)*($G$16:$G$23&lt;=$N87)))))),3,
OR(COUNT(_xlfn._xlws.FILTER($F$16:$F$23,($F$16:$F$23=AK$51)*($G$16:$G$23=$N87)))=1,
        ISODD(COUNT(_xlfn._xlws.SORT(_xlfn._xlws.FILTER($F$16:$F$23,($G$16:$G$23=$N87)*($F$16:$F$23&lt;=AK$51)))))),4),
_xlpm.Fundo,$L$8,
_xlpm.Ax,_xlfn.XLOOKUP(TRUE,($O39:AJ39&lt;&gt;""),$O$3:AJ$3,_xlpm.Fundo,,-1),
_xlpm.Bx,_xlfn.XLOOKUP(TRUE,(AL39:$AZ39&lt;&gt;""),AL$3:$AZ$3,_xlpm.Fundo,,1),
_xlpm.Cx,_xlfn.XLOOKUP(TRUE,($O39:AJ39&lt;&gt;""),$O39:AJ39,_xlpm.Fundo,,-1),
_xlpm.Dx,_xlfn.XLOOKUP(TRUE,(AL39:$AZ39&lt;&gt;""),AL39:$AZ39,_xlpm.Fundo,,1),
_xlpm.Xx,AK$3, _xlpm.Yx,PRODUCT(SUM(_xlpm.Dx,-_xlpm.Cx),1/SUM(_xlpm.Bx,-_xlpm.Ax))*SUM(_xlpm.Xx,-_xlpm.Ax)+_xlpm.Cx,
_xlpm.Ay,_xlfn.XLOOKUP(TRUE,(AK$4:AK38&lt;&gt;""),$N$4:$N38,_xlpm.Fundo,,-1),
_xlpm.By,_xlfn.XLOOKUP(TRUE,(AK40:AK$47&lt;&gt;""),$N40:$N$47,_xlpm.Fundo,,1),
_xlpm.Cy,_xlfn.XLOOKUP(TRUE,(AK$4:AK38&lt;&gt;""),AK$4:AK38,_xlpm.Fundo,,-1),
_xlpm.Dy,_xlfn.XLOOKUP(TRUE,(AK40:AK$47&lt;&gt;""),AK40:AK$47,_xlpm.Fundo,,1),
_xlpm.Xy,$N39, _xlpm.Yy,PRODUCT(SUM(_xlpm.Dy,-_xlpm.Cy),1/SUM(_xlpm.By,-_xlpm.Ay))*SUM(_xlpm.Xy,-_xlpm.Ay)+_xlpm.Cy,
_xlfn.IFS(IFERROR(ISODD(_xlpm.Borda),FALSE),_xlpm.Yy,
       IFERROR(ISEVEN(_xlpm.Borda),     FALSE),_xlpm.Yx,
      TRUE,"")))</f>
        <v/>
      </c>
      <c r="AL87" s="120" t="str" cm="1">
        <f t="array" ref="AL87">IF(AL39&lt;&gt;"",AL39,
_xlfn.LET(_xlpm.Borda,
_xlfn.IFS(
AND(COUNT(_xlfn._xlws.FILTER($F$3:$F$15,$F$3:$F$15=AL$51))&gt;=2,
    _xlfn.MAXIFS($G$3:$G$15,$F$3:$F$15,AL$51)&gt;=$N87, _xlfn.MINIFS($G$3:$G$15,$F$3:$F$15,AL$51)&lt;=$N87),1,
AND(COUNT(_xlfn._xlws.FILTER($G$3:$G$15,$G$3:$G$15=$N87))&gt;=2,
    _xlfn.MAXIFS($F$3:$F$15,$G$3:$G$15,$N87)&gt;=AL$51, _xlfn.MINIFS($F$3:$F$15,$G$3:$G$15,$N87)&lt;=AL$51),2,
OR(COUNT(_xlfn._xlws.FILTER($F$16:$F$23,($F$16:$F$23=AL$51)*($G$16:$G$23=$N87)))=1,
        ISODD(COUNT(_xlfn._xlws.SORT(_xlfn._xlws.FILTER($G$16:$G$23,($F$16:$F$23=AL$51)*($G$16:$G$23&lt;=$N87)))))),3,
OR(COUNT(_xlfn._xlws.FILTER($F$16:$F$23,($F$16:$F$23=AL$51)*($G$16:$G$23=$N87)))=1,
        ISODD(COUNT(_xlfn._xlws.SORT(_xlfn._xlws.FILTER($F$16:$F$23,($G$16:$G$23=$N87)*($F$16:$F$23&lt;=AL$51)))))),4),
_xlpm.Fundo,$L$8,
_xlpm.Ax,_xlfn.XLOOKUP(TRUE,($O39:AK39&lt;&gt;""),$O$3:AK$3,_xlpm.Fundo,,-1),
_xlpm.Bx,_xlfn.XLOOKUP(TRUE,(AM39:$AZ39&lt;&gt;""),AM$3:$AZ$3,_xlpm.Fundo,,1),
_xlpm.Cx,_xlfn.XLOOKUP(TRUE,($O39:AK39&lt;&gt;""),$O39:AK39,_xlpm.Fundo,,-1),
_xlpm.Dx,_xlfn.XLOOKUP(TRUE,(AM39:$AZ39&lt;&gt;""),AM39:$AZ39,_xlpm.Fundo,,1),
_xlpm.Xx,AL$3, _xlpm.Yx,PRODUCT(SUM(_xlpm.Dx,-_xlpm.Cx),1/SUM(_xlpm.Bx,-_xlpm.Ax))*SUM(_xlpm.Xx,-_xlpm.Ax)+_xlpm.Cx,
_xlpm.Ay,_xlfn.XLOOKUP(TRUE,(AL$4:AL38&lt;&gt;""),$N$4:$N38,_xlpm.Fundo,,-1),
_xlpm.By,_xlfn.XLOOKUP(TRUE,(AL40:AL$47&lt;&gt;""),$N40:$N$47,_xlpm.Fundo,,1),
_xlpm.Cy,_xlfn.XLOOKUP(TRUE,(AL$4:AL38&lt;&gt;""),AL$4:AL38,_xlpm.Fundo,,-1),
_xlpm.Dy,_xlfn.XLOOKUP(TRUE,(AL40:AL$47&lt;&gt;""),AL40:AL$47,_xlpm.Fundo,,1),
_xlpm.Xy,$N39, _xlpm.Yy,PRODUCT(SUM(_xlpm.Dy,-_xlpm.Cy),1/SUM(_xlpm.By,-_xlpm.Ay))*SUM(_xlpm.Xy,-_xlpm.Ay)+_xlpm.Cy,
_xlfn.IFS(IFERROR(ISODD(_xlpm.Borda),FALSE),_xlpm.Yy,
       IFERROR(ISEVEN(_xlpm.Borda),     FALSE),_xlpm.Yx,
      TRUE,"")))</f>
        <v/>
      </c>
      <c r="AM87" s="120" t="str" cm="1">
        <f t="array" ref="AM87">IF(AM39&lt;&gt;"",AM39,
_xlfn.LET(_xlpm.Borda,
_xlfn.IFS(
AND(COUNT(_xlfn._xlws.FILTER($F$3:$F$15,$F$3:$F$15=AM$51))&gt;=2,
    _xlfn.MAXIFS($G$3:$G$15,$F$3:$F$15,AM$51)&gt;=$N87, _xlfn.MINIFS($G$3:$G$15,$F$3:$F$15,AM$51)&lt;=$N87),1,
AND(COUNT(_xlfn._xlws.FILTER($G$3:$G$15,$G$3:$G$15=$N87))&gt;=2,
    _xlfn.MAXIFS($F$3:$F$15,$G$3:$G$15,$N87)&gt;=AM$51, _xlfn.MINIFS($F$3:$F$15,$G$3:$G$15,$N87)&lt;=AM$51),2,
OR(COUNT(_xlfn._xlws.FILTER($F$16:$F$23,($F$16:$F$23=AM$51)*($G$16:$G$23=$N87)))=1,
        ISODD(COUNT(_xlfn._xlws.SORT(_xlfn._xlws.FILTER($G$16:$G$23,($F$16:$F$23=AM$51)*($G$16:$G$23&lt;=$N87)))))),3,
OR(COUNT(_xlfn._xlws.FILTER($F$16:$F$23,($F$16:$F$23=AM$51)*($G$16:$G$23=$N87)))=1,
        ISODD(COUNT(_xlfn._xlws.SORT(_xlfn._xlws.FILTER($F$16:$F$23,($G$16:$G$23=$N87)*($F$16:$F$23&lt;=AM$51)))))),4),
_xlpm.Fundo,$L$8,
_xlpm.Ax,_xlfn.XLOOKUP(TRUE,($O39:AL39&lt;&gt;""),$O$3:AL$3,_xlpm.Fundo,,-1),
_xlpm.Bx,_xlfn.XLOOKUP(TRUE,(AN39:$AZ39&lt;&gt;""),AN$3:$AZ$3,_xlpm.Fundo,,1),
_xlpm.Cx,_xlfn.XLOOKUP(TRUE,($O39:AL39&lt;&gt;""),$O39:AL39,_xlpm.Fundo,,-1),
_xlpm.Dx,_xlfn.XLOOKUP(TRUE,(AN39:$AZ39&lt;&gt;""),AN39:$AZ39,_xlpm.Fundo,,1),
_xlpm.Xx,AM$3, _xlpm.Yx,PRODUCT(SUM(_xlpm.Dx,-_xlpm.Cx),1/SUM(_xlpm.Bx,-_xlpm.Ax))*SUM(_xlpm.Xx,-_xlpm.Ax)+_xlpm.Cx,
_xlpm.Ay,_xlfn.XLOOKUP(TRUE,(AM$4:AM38&lt;&gt;""),$N$4:$N38,_xlpm.Fundo,,-1),
_xlpm.By,_xlfn.XLOOKUP(TRUE,(AM40:AM$47&lt;&gt;""),$N40:$N$47,_xlpm.Fundo,,1),
_xlpm.Cy,_xlfn.XLOOKUP(TRUE,(AM$4:AM38&lt;&gt;""),AM$4:AM38,_xlpm.Fundo,,-1),
_xlpm.Dy,_xlfn.XLOOKUP(TRUE,(AM40:AM$47&lt;&gt;""),AM40:AM$47,_xlpm.Fundo,,1),
_xlpm.Xy,$N39, _xlpm.Yy,PRODUCT(SUM(_xlpm.Dy,-_xlpm.Cy),1/SUM(_xlpm.By,-_xlpm.Ay))*SUM(_xlpm.Xy,-_xlpm.Ay)+_xlpm.Cy,
_xlfn.IFS(IFERROR(ISODD(_xlpm.Borda),FALSE),_xlpm.Yy,
       IFERROR(ISEVEN(_xlpm.Borda),     FALSE),_xlpm.Yx,
      TRUE,"")))</f>
        <v/>
      </c>
      <c r="AN87" s="120" cm="1">
        <f t="array" ref="AN87">IF(AN39&lt;&gt;"",AN39,
_xlfn.LET(_xlpm.Borda,
_xlfn.IFS(
AND(COUNT(_xlfn._xlws.FILTER($F$3:$F$15,$F$3:$F$15=AN$51))&gt;=2,
    _xlfn.MAXIFS($G$3:$G$15,$F$3:$F$15,AN$51)&gt;=$N87, _xlfn.MINIFS($G$3:$G$15,$F$3:$F$15,AN$51)&lt;=$N87),1,
AND(COUNT(_xlfn._xlws.FILTER($G$3:$G$15,$G$3:$G$15=$N87))&gt;=2,
    _xlfn.MAXIFS($F$3:$F$15,$G$3:$G$15,$N87)&gt;=AN$51, _xlfn.MINIFS($F$3:$F$15,$G$3:$G$15,$N87)&lt;=AN$51),2,
OR(COUNT(_xlfn._xlws.FILTER($F$16:$F$23,($F$16:$F$23=AN$51)*($G$16:$G$23=$N87)))=1,
        ISODD(COUNT(_xlfn._xlws.SORT(_xlfn._xlws.FILTER($G$16:$G$23,($F$16:$F$23=AN$51)*($G$16:$G$23&lt;=$N87)))))),3,
OR(COUNT(_xlfn._xlws.FILTER($F$16:$F$23,($F$16:$F$23=AN$51)*($G$16:$G$23=$N87)))=1,
        ISODD(COUNT(_xlfn._xlws.SORT(_xlfn._xlws.FILTER($F$16:$F$23,($G$16:$G$23=$N87)*($F$16:$F$23&lt;=AN$51)))))),4),
_xlpm.Fundo,$L$8,
_xlpm.Ax,_xlfn.XLOOKUP(TRUE,($O39:AM39&lt;&gt;""),$O$3:AM$3,_xlpm.Fundo,,-1),
_xlpm.Bx,_xlfn.XLOOKUP(TRUE,(AO39:$AZ39&lt;&gt;""),AO$3:$AZ$3,_xlpm.Fundo,,1),
_xlpm.Cx,_xlfn.XLOOKUP(TRUE,($O39:AM39&lt;&gt;""),$O39:AM39,_xlpm.Fundo,,-1),
_xlpm.Dx,_xlfn.XLOOKUP(TRUE,(AO39:$AZ39&lt;&gt;""),AO39:$AZ39,_xlpm.Fundo,,1),
_xlpm.Xx,AN$3, _xlpm.Yx,PRODUCT(SUM(_xlpm.Dx,-_xlpm.Cx),1/SUM(_xlpm.Bx,-_xlpm.Ax))*SUM(_xlpm.Xx,-_xlpm.Ax)+_xlpm.Cx,
_xlpm.Ay,_xlfn.XLOOKUP(TRUE,(AN$4:AN38&lt;&gt;""),$N$4:$N38,_xlpm.Fundo,,-1),
_xlpm.By,_xlfn.XLOOKUP(TRUE,(AN40:AN$47&lt;&gt;""),$N40:$N$47,_xlpm.Fundo,,1),
_xlpm.Cy,_xlfn.XLOOKUP(TRUE,(AN$4:AN38&lt;&gt;""),AN$4:AN38,_xlpm.Fundo,,-1),
_xlpm.Dy,_xlfn.XLOOKUP(TRUE,(AN40:AN$47&lt;&gt;""),AN40:AN$47,_xlpm.Fundo,,1),
_xlpm.Xy,$N39, _xlpm.Yy,PRODUCT(SUM(_xlpm.Dy,-_xlpm.Cy),1/SUM(_xlpm.By,-_xlpm.Ay))*SUM(_xlpm.Xy,-_xlpm.Ay)+_xlpm.Cy,
_xlfn.IFS(IFERROR(ISODD(_xlpm.Borda),FALSE),_xlpm.Yy,
       IFERROR(ISEVEN(_xlpm.Borda),     FALSE),_xlpm.Yx,
      TRUE,"")))</f>
        <v>0.8</v>
      </c>
      <c r="AO87" s="120" t="str" cm="1">
        <f t="array" ref="AO87">IF(AO39&lt;&gt;"",AO39,
_xlfn.LET(_xlpm.Borda,
_xlfn.IFS(
AND(COUNT(_xlfn._xlws.FILTER($F$3:$F$15,$F$3:$F$15=AO$51))&gt;=2,
    _xlfn.MAXIFS($G$3:$G$15,$F$3:$F$15,AO$51)&gt;=$N87, _xlfn.MINIFS($G$3:$G$15,$F$3:$F$15,AO$51)&lt;=$N87),1,
AND(COUNT(_xlfn._xlws.FILTER($G$3:$G$15,$G$3:$G$15=$N87))&gt;=2,
    _xlfn.MAXIFS($F$3:$F$15,$G$3:$G$15,$N87)&gt;=AO$51, _xlfn.MINIFS($F$3:$F$15,$G$3:$G$15,$N87)&lt;=AO$51),2,
OR(COUNT(_xlfn._xlws.FILTER($F$16:$F$23,($F$16:$F$23=AO$51)*($G$16:$G$23=$N87)))=1,
        ISODD(COUNT(_xlfn._xlws.SORT(_xlfn._xlws.FILTER($G$16:$G$23,($F$16:$F$23=AO$51)*($G$16:$G$23&lt;=$N87)))))),3,
OR(COUNT(_xlfn._xlws.FILTER($F$16:$F$23,($F$16:$F$23=AO$51)*($G$16:$G$23=$N87)))=1,
        ISODD(COUNT(_xlfn._xlws.SORT(_xlfn._xlws.FILTER($F$16:$F$23,($G$16:$G$23=$N87)*($F$16:$F$23&lt;=AO$51)))))),4),
_xlpm.Fundo,$L$8,
_xlpm.Ax,_xlfn.XLOOKUP(TRUE,($O39:AN39&lt;&gt;""),$O$3:AN$3,_xlpm.Fundo,,-1),
_xlpm.Bx,_xlfn.XLOOKUP(TRUE,(AP39:$AZ39&lt;&gt;""),AP$3:$AZ$3,_xlpm.Fundo,,1),
_xlpm.Cx,_xlfn.XLOOKUP(TRUE,($O39:AN39&lt;&gt;""),$O39:AN39,_xlpm.Fundo,,-1),
_xlpm.Dx,_xlfn.XLOOKUP(TRUE,(AP39:$AZ39&lt;&gt;""),AP39:$AZ39,_xlpm.Fundo,,1),
_xlpm.Xx,AO$3, _xlpm.Yx,PRODUCT(SUM(_xlpm.Dx,-_xlpm.Cx),1/SUM(_xlpm.Bx,-_xlpm.Ax))*SUM(_xlpm.Xx,-_xlpm.Ax)+_xlpm.Cx,
_xlpm.Ay,_xlfn.XLOOKUP(TRUE,(AO$4:AO38&lt;&gt;""),$N$4:$N38,_xlpm.Fundo,,-1),
_xlpm.By,_xlfn.XLOOKUP(TRUE,(AO40:AO$47&lt;&gt;""),$N40:$N$47,_xlpm.Fundo,,1),
_xlpm.Cy,_xlfn.XLOOKUP(TRUE,(AO$4:AO38&lt;&gt;""),AO$4:AO38,_xlpm.Fundo,,-1),
_xlpm.Dy,_xlfn.XLOOKUP(TRUE,(AO40:AO$47&lt;&gt;""),AO40:AO$47,_xlpm.Fundo,,1),
_xlpm.Xy,$N39, _xlpm.Yy,PRODUCT(SUM(_xlpm.Dy,-_xlpm.Cy),1/SUM(_xlpm.By,-_xlpm.Ay))*SUM(_xlpm.Xy,-_xlpm.Ay)+_xlpm.Cy,
_xlfn.IFS(IFERROR(ISODD(_xlpm.Borda),FALSE),_xlpm.Yy,
       IFERROR(ISEVEN(_xlpm.Borda),     FALSE),_xlpm.Yx,
      TRUE,"")))</f>
        <v/>
      </c>
      <c r="AP87" s="120" cm="1">
        <f t="array" ref="AP87">IF(AP39&lt;&gt;"",AP39,
_xlfn.LET(_xlpm.Borda,
_xlfn.IFS(
AND(COUNT(_xlfn._xlws.FILTER($F$3:$F$15,$F$3:$F$15=AP$51))&gt;=2,
    _xlfn.MAXIFS($G$3:$G$15,$F$3:$F$15,AP$51)&gt;=$N87, _xlfn.MINIFS($G$3:$G$15,$F$3:$F$15,AP$51)&lt;=$N87),1,
AND(COUNT(_xlfn._xlws.FILTER($G$3:$G$15,$G$3:$G$15=$N87))&gt;=2,
    _xlfn.MAXIFS($F$3:$F$15,$G$3:$G$15,$N87)&gt;=AP$51, _xlfn.MINIFS($F$3:$F$15,$G$3:$G$15,$N87)&lt;=AP$51),2,
OR(COUNT(_xlfn._xlws.FILTER($F$16:$F$23,($F$16:$F$23=AP$51)*($G$16:$G$23=$N87)))=1,
        ISODD(COUNT(_xlfn._xlws.SORT(_xlfn._xlws.FILTER($G$16:$G$23,($F$16:$F$23=AP$51)*($G$16:$G$23&lt;=$N87)))))),3,
OR(COUNT(_xlfn._xlws.FILTER($F$16:$F$23,($F$16:$F$23=AP$51)*($G$16:$G$23=$N87)))=1,
        ISODD(COUNT(_xlfn._xlws.SORT(_xlfn._xlws.FILTER($F$16:$F$23,($G$16:$G$23=$N87)*($F$16:$F$23&lt;=AP$51)))))),4),
_xlpm.Fundo,$L$8,
_xlpm.Ax,_xlfn.XLOOKUP(TRUE,($O39:AO39&lt;&gt;""),$O$3:AO$3,_xlpm.Fundo,,-1),
_xlpm.Bx,_xlfn.XLOOKUP(TRUE,(AQ39:$AZ39&lt;&gt;""),AQ$3:$AZ$3,_xlpm.Fundo,,1),
_xlpm.Cx,_xlfn.XLOOKUP(TRUE,($O39:AO39&lt;&gt;""),$O39:AO39,_xlpm.Fundo,,-1),
_xlpm.Dx,_xlfn.XLOOKUP(TRUE,(AQ39:$AZ39&lt;&gt;""),AQ39:$AZ39,_xlpm.Fundo,,1),
_xlpm.Xx,AP$3, _xlpm.Yx,PRODUCT(SUM(_xlpm.Dx,-_xlpm.Cx),1/SUM(_xlpm.Bx,-_xlpm.Ax))*SUM(_xlpm.Xx,-_xlpm.Ax)+_xlpm.Cx,
_xlpm.Ay,_xlfn.XLOOKUP(TRUE,(AP$4:AP38&lt;&gt;""),$N$4:$N38,_xlpm.Fundo,,-1),
_xlpm.By,_xlfn.XLOOKUP(TRUE,(AP40:AP$47&lt;&gt;""),$N40:$N$47,_xlpm.Fundo,,1),
_xlpm.Cy,_xlfn.XLOOKUP(TRUE,(AP$4:AP38&lt;&gt;""),AP$4:AP38,_xlpm.Fundo,,-1),
_xlpm.Dy,_xlfn.XLOOKUP(TRUE,(AP40:AP$47&lt;&gt;""),AP40:AP$47,_xlpm.Fundo,,1),
_xlpm.Xy,$N39, _xlpm.Yy,PRODUCT(SUM(_xlpm.Dy,-_xlpm.Cy),1/SUM(_xlpm.By,-_xlpm.Ay))*SUM(_xlpm.Xy,-_xlpm.Ay)+_xlpm.Cy,
_xlfn.IFS(IFERROR(ISODD(_xlpm.Borda),FALSE),_xlpm.Yy,
       IFERROR(ISEVEN(_xlpm.Borda),     FALSE),_xlpm.Yx,
      TRUE,"")))</f>
        <v>0.4</v>
      </c>
      <c r="AQ87" s="120" t="str" cm="1">
        <f t="array" ref="AQ87">IF(AQ39&lt;&gt;"",AQ39,
_xlfn.LET(_xlpm.Borda,
_xlfn.IFS(
AND(COUNT(_xlfn._xlws.FILTER($F$3:$F$15,$F$3:$F$15=AQ$51))&gt;=2,
    _xlfn.MAXIFS($G$3:$G$15,$F$3:$F$15,AQ$51)&gt;=$N87, _xlfn.MINIFS($G$3:$G$15,$F$3:$F$15,AQ$51)&lt;=$N87),1,
AND(COUNT(_xlfn._xlws.FILTER($G$3:$G$15,$G$3:$G$15=$N87))&gt;=2,
    _xlfn.MAXIFS($F$3:$F$15,$G$3:$G$15,$N87)&gt;=AQ$51, _xlfn.MINIFS($F$3:$F$15,$G$3:$G$15,$N87)&lt;=AQ$51),2,
OR(COUNT(_xlfn._xlws.FILTER($F$16:$F$23,($F$16:$F$23=AQ$51)*($G$16:$G$23=$N87)))=1,
        ISODD(COUNT(_xlfn._xlws.SORT(_xlfn._xlws.FILTER($G$16:$G$23,($F$16:$F$23=AQ$51)*($G$16:$G$23&lt;=$N87)))))),3,
OR(COUNT(_xlfn._xlws.FILTER($F$16:$F$23,($F$16:$F$23=AQ$51)*($G$16:$G$23=$N87)))=1,
        ISODD(COUNT(_xlfn._xlws.SORT(_xlfn._xlws.FILTER($F$16:$F$23,($G$16:$G$23=$N87)*($F$16:$F$23&lt;=AQ$51)))))),4),
_xlpm.Fundo,$L$8,
_xlpm.Ax,_xlfn.XLOOKUP(TRUE,($O39:AP39&lt;&gt;""),$O$3:AP$3,_xlpm.Fundo,,-1),
_xlpm.Bx,_xlfn.XLOOKUP(TRUE,(AR39:$AZ39&lt;&gt;""),AR$3:$AZ$3,_xlpm.Fundo,,1),
_xlpm.Cx,_xlfn.XLOOKUP(TRUE,($O39:AP39&lt;&gt;""),$O39:AP39,_xlpm.Fundo,,-1),
_xlpm.Dx,_xlfn.XLOOKUP(TRUE,(AR39:$AZ39&lt;&gt;""),AR39:$AZ39,_xlpm.Fundo,,1),
_xlpm.Xx,AQ$3, _xlpm.Yx,PRODUCT(SUM(_xlpm.Dx,-_xlpm.Cx),1/SUM(_xlpm.Bx,-_xlpm.Ax))*SUM(_xlpm.Xx,-_xlpm.Ax)+_xlpm.Cx,
_xlpm.Ay,_xlfn.XLOOKUP(TRUE,(AQ$4:AQ38&lt;&gt;""),$N$4:$N38,_xlpm.Fundo,,-1),
_xlpm.By,_xlfn.XLOOKUP(TRUE,(AQ40:AQ$47&lt;&gt;""),$N40:$N$47,_xlpm.Fundo,,1),
_xlpm.Cy,_xlfn.XLOOKUP(TRUE,(AQ$4:AQ38&lt;&gt;""),AQ$4:AQ38,_xlpm.Fundo,,-1),
_xlpm.Dy,_xlfn.XLOOKUP(TRUE,(AQ40:AQ$47&lt;&gt;""),AQ40:AQ$47,_xlpm.Fundo,,1),
_xlpm.Xy,$N39, _xlpm.Yy,PRODUCT(SUM(_xlpm.Dy,-_xlpm.Cy),1/SUM(_xlpm.By,-_xlpm.Ay))*SUM(_xlpm.Xy,-_xlpm.Ay)+_xlpm.Cy,
_xlfn.IFS(IFERROR(ISODD(_xlpm.Borda),FALSE),_xlpm.Yy,
       IFERROR(ISEVEN(_xlpm.Borda),     FALSE),_xlpm.Yx,
      TRUE,"")))</f>
        <v/>
      </c>
      <c r="AR87" s="120" cm="1">
        <f t="array" ref="AR87">IF(AR39&lt;&gt;"",AR39,
_xlfn.LET(_xlpm.Borda,
_xlfn.IFS(
AND(COUNT(_xlfn._xlws.FILTER($F$3:$F$15,$F$3:$F$15=AR$51))&gt;=2,
    _xlfn.MAXIFS($G$3:$G$15,$F$3:$F$15,AR$51)&gt;=$N87, _xlfn.MINIFS($G$3:$G$15,$F$3:$F$15,AR$51)&lt;=$N87),1,
AND(COUNT(_xlfn._xlws.FILTER($G$3:$G$15,$G$3:$G$15=$N87))&gt;=2,
    _xlfn.MAXIFS($F$3:$F$15,$G$3:$G$15,$N87)&gt;=AR$51, _xlfn.MINIFS($F$3:$F$15,$G$3:$G$15,$N87)&lt;=AR$51),2,
OR(COUNT(_xlfn._xlws.FILTER($F$16:$F$23,($F$16:$F$23=AR$51)*($G$16:$G$23=$N87)))=1,
        ISODD(COUNT(_xlfn._xlws.SORT(_xlfn._xlws.FILTER($G$16:$G$23,($F$16:$F$23=AR$51)*($G$16:$G$23&lt;=$N87)))))),3,
OR(COUNT(_xlfn._xlws.FILTER($F$16:$F$23,($F$16:$F$23=AR$51)*($G$16:$G$23=$N87)))=1,
        ISODD(COUNT(_xlfn._xlws.SORT(_xlfn._xlws.FILTER($F$16:$F$23,($G$16:$G$23=$N87)*($F$16:$F$23&lt;=AR$51)))))),4),
_xlpm.Fundo,$L$8,
_xlpm.Ax,_xlfn.XLOOKUP(TRUE,($O39:AQ39&lt;&gt;""),$O$3:AQ$3,_xlpm.Fundo,,-1),
_xlpm.Bx,_xlfn.XLOOKUP(TRUE,(AS39:$AZ39&lt;&gt;""),AS$3:$AZ$3,_xlpm.Fundo,,1),
_xlpm.Cx,_xlfn.XLOOKUP(TRUE,($O39:AQ39&lt;&gt;""),$O39:AQ39,_xlpm.Fundo,,-1),
_xlpm.Dx,_xlfn.XLOOKUP(TRUE,(AS39:$AZ39&lt;&gt;""),AS39:$AZ39,_xlpm.Fundo,,1),
_xlpm.Xx,AR$3, _xlpm.Yx,PRODUCT(SUM(_xlpm.Dx,-_xlpm.Cx),1/SUM(_xlpm.Bx,-_xlpm.Ax))*SUM(_xlpm.Xx,-_xlpm.Ax)+_xlpm.Cx,
_xlpm.Ay,_xlfn.XLOOKUP(TRUE,(AR$4:AR38&lt;&gt;""),$N$4:$N38,_xlpm.Fundo,,-1),
_xlpm.By,_xlfn.XLOOKUP(TRUE,(AR40:AR$47&lt;&gt;""),$N40:$N$47,_xlpm.Fundo,,1),
_xlpm.Cy,_xlfn.XLOOKUP(TRUE,(AR$4:AR38&lt;&gt;""),AR$4:AR38,_xlpm.Fundo,,-1),
_xlpm.Dy,_xlfn.XLOOKUP(TRUE,(AR40:AR$47&lt;&gt;""),AR40:AR$47,_xlpm.Fundo,,1),
_xlpm.Xy,$N39, _xlpm.Yy,PRODUCT(SUM(_xlpm.Dy,-_xlpm.Cy),1/SUM(_xlpm.By,-_xlpm.Ay))*SUM(_xlpm.Xy,-_xlpm.Ay)+_xlpm.Cy,
_xlfn.IFS(IFERROR(ISODD(_xlpm.Borda),FALSE),_xlpm.Yy,
       IFERROR(ISEVEN(_xlpm.Borda),     FALSE),_xlpm.Yx,
      TRUE,"")))</f>
        <v>-0.4</v>
      </c>
      <c r="AS87" s="120" cm="1">
        <f t="array" ref="AS87">IF(AS39&lt;&gt;"",AS39,
_xlfn.LET(_xlpm.Borda,
_xlfn.IFS(
AND(COUNT(_xlfn._xlws.FILTER($F$3:$F$15,$F$3:$F$15=AS$51))&gt;=2,
    _xlfn.MAXIFS($G$3:$G$15,$F$3:$F$15,AS$51)&gt;=$N87, _xlfn.MINIFS($G$3:$G$15,$F$3:$F$15,AS$51)&lt;=$N87),1,
AND(COUNT(_xlfn._xlws.FILTER($G$3:$G$15,$G$3:$G$15=$N87))&gt;=2,
    _xlfn.MAXIFS($F$3:$F$15,$G$3:$G$15,$N87)&gt;=AS$51, _xlfn.MINIFS($F$3:$F$15,$G$3:$G$15,$N87)&lt;=AS$51),2,
OR(COUNT(_xlfn._xlws.FILTER($F$16:$F$23,($F$16:$F$23=AS$51)*($G$16:$G$23=$N87)))=1,
        ISODD(COUNT(_xlfn._xlws.SORT(_xlfn._xlws.FILTER($G$16:$G$23,($F$16:$F$23=AS$51)*($G$16:$G$23&lt;=$N87)))))),3,
OR(COUNT(_xlfn._xlws.FILTER($F$16:$F$23,($F$16:$F$23=AS$51)*($G$16:$G$23=$N87)))=1,
        ISODD(COUNT(_xlfn._xlws.SORT(_xlfn._xlws.FILTER($F$16:$F$23,($G$16:$G$23=$N87)*($F$16:$F$23&lt;=AS$51)))))),4),
_xlpm.Fundo,$L$8,
_xlpm.Ax,_xlfn.XLOOKUP(TRUE,($O39:AR39&lt;&gt;""),$O$3:AR$3,_xlpm.Fundo,,-1),
_xlpm.Bx,_xlfn.XLOOKUP(TRUE,(AT39:$AZ39&lt;&gt;""),AT$3:$AZ$3,_xlpm.Fundo,,1),
_xlpm.Cx,_xlfn.XLOOKUP(TRUE,($O39:AR39&lt;&gt;""),$O39:AR39,_xlpm.Fundo,,-1),
_xlpm.Dx,_xlfn.XLOOKUP(TRUE,(AT39:$AZ39&lt;&gt;""),AT39:$AZ39,_xlpm.Fundo,,1),
_xlpm.Xx,AS$3, _xlpm.Yx,PRODUCT(SUM(_xlpm.Dx,-_xlpm.Cx),1/SUM(_xlpm.Bx,-_xlpm.Ax))*SUM(_xlpm.Xx,-_xlpm.Ax)+_xlpm.Cx,
_xlpm.Ay,_xlfn.XLOOKUP(TRUE,(AS$4:AS38&lt;&gt;""),$N$4:$N38,_xlpm.Fundo,,-1),
_xlpm.By,_xlfn.XLOOKUP(TRUE,(AS40:AS$47&lt;&gt;""),$N40:$N$47,_xlpm.Fundo,,1),
_xlpm.Cy,_xlfn.XLOOKUP(TRUE,(AS$4:AS38&lt;&gt;""),AS$4:AS38,_xlpm.Fundo,,-1),
_xlpm.Dy,_xlfn.XLOOKUP(TRUE,(AS40:AS$47&lt;&gt;""),AS40:AS$47,_xlpm.Fundo,,1),
_xlpm.Xy,$N39, _xlpm.Yy,PRODUCT(SUM(_xlpm.Dy,-_xlpm.Cy),1/SUM(_xlpm.By,-_xlpm.Ay))*SUM(_xlpm.Xy,-_xlpm.Ay)+_xlpm.Cy,
_xlfn.IFS(IFERROR(ISODD(_xlpm.Borda),FALSE),_xlpm.Yy,
       IFERROR(ISEVEN(_xlpm.Borda),     FALSE),_xlpm.Yx,
      TRUE,"")))</f>
        <v>-0.4</v>
      </c>
      <c r="AT87" s="120" t="str" cm="1">
        <f t="array" ref="AT87">IF(AT39&lt;&gt;"",AT39,
_xlfn.LET(_xlpm.Borda,
_xlfn.IFS(
AND(COUNT(_xlfn._xlws.FILTER($F$3:$F$15,$F$3:$F$15=AT$51))&gt;=2,
    _xlfn.MAXIFS($G$3:$G$15,$F$3:$F$15,AT$51)&gt;=$N87, _xlfn.MINIFS($G$3:$G$15,$F$3:$F$15,AT$51)&lt;=$N87),1,
AND(COUNT(_xlfn._xlws.FILTER($G$3:$G$15,$G$3:$G$15=$N87))&gt;=2,
    _xlfn.MAXIFS($F$3:$F$15,$G$3:$G$15,$N87)&gt;=AT$51, _xlfn.MINIFS($F$3:$F$15,$G$3:$G$15,$N87)&lt;=AT$51),2,
OR(COUNT(_xlfn._xlws.FILTER($F$16:$F$23,($F$16:$F$23=AT$51)*($G$16:$G$23=$N87)))=1,
        ISODD(COUNT(_xlfn._xlws.SORT(_xlfn._xlws.FILTER($G$16:$G$23,($F$16:$F$23=AT$51)*($G$16:$G$23&lt;=$N87)))))),3,
OR(COUNT(_xlfn._xlws.FILTER($F$16:$F$23,($F$16:$F$23=AT$51)*($G$16:$G$23=$N87)))=1,
        ISODD(COUNT(_xlfn._xlws.SORT(_xlfn._xlws.FILTER($F$16:$F$23,($G$16:$G$23=$N87)*($F$16:$F$23&lt;=AT$51)))))),4),
_xlpm.Fundo,$L$8,
_xlpm.Ax,_xlfn.XLOOKUP(TRUE,($O39:AS39&lt;&gt;""),$O$3:AS$3,_xlpm.Fundo,,-1),
_xlpm.Bx,_xlfn.XLOOKUP(TRUE,(AZ39:$AZ39&lt;&gt;""),AZ$3:$AZ$3,_xlpm.Fundo,,1),
_xlpm.Cx,_xlfn.XLOOKUP(TRUE,($O39:AS39&lt;&gt;""),$O39:AS39,_xlpm.Fundo,,-1),
_xlpm.Dx,_xlfn.XLOOKUP(TRUE,(AZ39:$AZ39&lt;&gt;""),AZ39:$AZ39,_xlpm.Fundo,,1),
_xlpm.Xx,AT$3, _xlpm.Yx,PRODUCT(SUM(_xlpm.Dx,-_xlpm.Cx),1/SUM(_xlpm.Bx,-_xlpm.Ax))*SUM(_xlpm.Xx,-_xlpm.Ax)+_xlpm.Cx,
_xlpm.Ay,_xlfn.XLOOKUP(TRUE,(AT$4:AT38&lt;&gt;""),$N$4:$N38,_xlpm.Fundo,,-1),
_xlpm.By,_xlfn.XLOOKUP(TRUE,(AT40:AT$47&lt;&gt;""),$N40:$N$47,_xlpm.Fundo,,1),
_xlpm.Cy,_xlfn.XLOOKUP(TRUE,(AT$4:AT38&lt;&gt;""),AT$4:AT38,_xlpm.Fundo,,-1),
_xlpm.Dy,_xlfn.XLOOKUP(TRUE,(AT40:AT$47&lt;&gt;""),AT40:AT$47,_xlpm.Fundo,,1),
_xlpm.Xy,$N39, _xlpm.Yy,PRODUCT(SUM(_xlpm.Dy,-_xlpm.Cy),1/SUM(_xlpm.By,-_xlpm.Ay))*SUM(_xlpm.Xy,-_xlpm.Ay)+_xlpm.Cy,
_xlfn.IFS(IFERROR(ISODD(_xlpm.Borda),FALSE),_xlpm.Yy,
       IFERROR(ISEVEN(_xlpm.Borda),     FALSE),_xlpm.Yx,
      TRUE,"")))</f>
        <v/>
      </c>
      <c r="AU87" s="120" cm="1">
        <f t="array" ref="AU87">IF(AU39&lt;&gt;"",AU39,
_xlfn.LET(_xlpm.Borda,
_xlfn.IFS(
AND(COUNT(_xlfn._xlws.FILTER($F$3:$F$15,$F$3:$F$15=AU$51))&gt;=2,
    _xlfn.MAXIFS($G$3:$G$15,$F$3:$F$15,AU$51)&gt;=$N87, _xlfn.MINIFS($G$3:$G$15,$F$3:$F$15,AU$51)&lt;=$N87),1,
AND(COUNT(_xlfn._xlws.FILTER($G$3:$G$15,$G$3:$G$15=$N87))&gt;=2,
    _xlfn.MAXIFS($F$3:$F$15,$G$3:$G$15,$N87)&gt;=AU$51, _xlfn.MINIFS($F$3:$F$15,$G$3:$G$15,$N87)&lt;=AU$51),2,
OR(COUNT(_xlfn._xlws.FILTER($F$16:$F$23,($F$16:$F$23=AU$51)*($G$16:$G$23=$N87)))=1,
        ISODD(COUNT(_xlfn._xlws.SORT(_xlfn._xlws.FILTER($G$16:$G$23,($F$16:$F$23=AU$51)*($G$16:$G$23&lt;=$N87)))))),3,
OR(COUNT(_xlfn._xlws.FILTER($F$16:$F$23,($F$16:$F$23=AU$51)*($G$16:$G$23=$N87)))=1,
        ISODD(COUNT(_xlfn._xlws.SORT(_xlfn._xlws.FILTER($F$16:$F$23,($G$16:$G$23=$N87)*($F$16:$F$23&lt;=AU$51)))))),4),
_xlpm.Fundo,$L$8,
_xlpm.Ax,_xlfn.XLOOKUP(TRUE,($O39:AT39&lt;&gt;""),$O$3:AT$3,_xlpm.Fundo,,-1),
_xlpm.Bx,_xlfn.XLOOKUP(TRUE,($AZ39:BA39&lt;&gt;""),$AZ$3:BA$3,_xlpm.Fundo,,1),
_xlpm.Cx,_xlfn.XLOOKUP(TRUE,($O39:AT39&lt;&gt;""),$O39:AT39,_xlpm.Fundo,,-1),
_xlpm.Dx,_xlfn.XLOOKUP(TRUE,($AZ39:BA39&lt;&gt;""),$AZ39:BA39,_xlpm.Fundo,,1),
_xlpm.Xx,AU$3, _xlpm.Yx,PRODUCT(SUM(_xlpm.Dx,-_xlpm.Cx),1/SUM(_xlpm.Bx,-_xlpm.Ax))*SUM(_xlpm.Xx,-_xlpm.Ax)+_xlpm.Cx,
_xlpm.Ay,_xlfn.XLOOKUP(TRUE,(AU$4:AU38&lt;&gt;""),$N$4:$N38,_xlpm.Fundo,,-1),
_xlpm.By,_xlfn.XLOOKUP(TRUE,(AU40:AU$47&lt;&gt;""),$N40:$N$47,_xlpm.Fundo,,1),
_xlpm.Cy,_xlfn.XLOOKUP(TRUE,(AU$4:AU38&lt;&gt;""),AU$4:AU38,_xlpm.Fundo,,-1),
_xlpm.Dy,_xlfn.XLOOKUP(TRUE,(AU40:AU$47&lt;&gt;""),AU40:AU$47,_xlpm.Fundo,,1),
_xlpm.Xy,$N39, _xlpm.Yy,PRODUCT(SUM(_xlpm.Dy,-_xlpm.Cy),1/SUM(_xlpm.By,-_xlpm.Ay))*SUM(_xlpm.Xy,-_xlpm.Ay)+_xlpm.Cy,
_xlfn.IFS(IFERROR(ISODD(_xlpm.Borda),FALSE),_xlpm.Yy,
       IFERROR(ISEVEN(_xlpm.Borda),     FALSE),_xlpm.Yx,
      TRUE,"")))</f>
        <v>0.4</v>
      </c>
      <c r="AV87" s="120" cm="1">
        <f t="array" ref="AV87">IF(AV39&lt;&gt;"",AV39,
_xlfn.LET(_xlpm.Borda,
_xlfn.IFS(
AND(COUNT(_xlfn._xlws.FILTER($F$3:$F$15,$F$3:$F$15=AV$51))&gt;=2,
    _xlfn.MAXIFS($G$3:$G$15,$F$3:$F$15,AV$51)&gt;=$N87, _xlfn.MINIFS($G$3:$G$15,$F$3:$F$15,AV$51)&lt;=$N87),1,
AND(COUNT(_xlfn._xlws.FILTER($G$3:$G$15,$G$3:$G$15=$N87))&gt;=2,
    _xlfn.MAXIFS($F$3:$F$15,$G$3:$G$15,$N87)&gt;=AV$51, _xlfn.MINIFS($F$3:$F$15,$G$3:$G$15,$N87)&lt;=AV$51),2,
OR(COUNT(_xlfn._xlws.FILTER($F$16:$F$23,($F$16:$F$23=AV$51)*($G$16:$G$23=$N87)))=1,
        ISODD(COUNT(_xlfn._xlws.SORT(_xlfn._xlws.FILTER($G$16:$G$23,($F$16:$F$23=AV$51)*($G$16:$G$23&lt;=$N87)))))),3,
OR(COUNT(_xlfn._xlws.FILTER($F$16:$F$23,($F$16:$F$23=AV$51)*($G$16:$G$23=$N87)))=1,
        ISODD(COUNT(_xlfn._xlws.SORT(_xlfn._xlws.FILTER($F$16:$F$23,($G$16:$G$23=$N87)*($F$16:$F$23&lt;=AV$51)))))),4),
_xlpm.Fundo,$L$8,
_xlpm.Ax,_xlfn.XLOOKUP(TRUE,($O39:AU39&lt;&gt;""),$O$3:AU$3,_xlpm.Fundo,,-1),
_xlpm.Bx,_xlfn.XLOOKUP(TRUE,($AZ39:BB39&lt;&gt;""),$AZ$3:BB$3,_xlpm.Fundo,,1),
_xlpm.Cx,_xlfn.XLOOKUP(TRUE,($O39:AU39&lt;&gt;""),$O39:AU39,_xlpm.Fundo,,-1),
_xlpm.Dx,_xlfn.XLOOKUP(TRUE,($AZ39:BB39&lt;&gt;""),$AZ39:BB39,_xlpm.Fundo,,1),
_xlpm.Xx,AV$3, _xlpm.Yx,PRODUCT(SUM(_xlpm.Dx,-_xlpm.Cx),1/SUM(_xlpm.Bx,-_xlpm.Ax))*SUM(_xlpm.Xx,-_xlpm.Ax)+_xlpm.Cx,
_xlpm.Ay,_xlfn.XLOOKUP(TRUE,(AV$4:AV38&lt;&gt;""),$N$4:$N38,_xlpm.Fundo,,-1),
_xlpm.By,_xlfn.XLOOKUP(TRUE,(AV40:AV$47&lt;&gt;""),$N40:$N$47,_xlpm.Fundo,,1),
_xlpm.Cy,_xlfn.XLOOKUP(TRUE,(AV$4:AV38&lt;&gt;""),AV$4:AV38,_xlpm.Fundo,,-1),
_xlpm.Dy,_xlfn.XLOOKUP(TRUE,(AV40:AV$47&lt;&gt;""),AV40:AV$47,_xlpm.Fundo,,1),
_xlpm.Xy,$N39, _xlpm.Yy,PRODUCT(SUM(_xlpm.Dy,-_xlpm.Cy),1/SUM(_xlpm.By,-_xlpm.Ay))*SUM(_xlpm.Xy,-_xlpm.Ay)+_xlpm.Cy,
_xlfn.IFS(IFERROR(ISODD(_xlpm.Borda),FALSE),_xlpm.Yy,
       IFERROR(ISEVEN(_xlpm.Borda),     FALSE),_xlpm.Yx,
      TRUE,"")))</f>
        <v>-9</v>
      </c>
      <c r="AW87" s="120" cm="1">
        <f t="array" ref="AW87">IF(AW39&lt;&gt;"",AW39,
_xlfn.LET(_xlpm.Borda,
_xlfn.IFS(
AND(COUNT(_xlfn._xlws.FILTER($F$3:$F$15,$F$3:$F$15=AW$51))&gt;=2,
    _xlfn.MAXIFS($G$3:$G$15,$F$3:$F$15,AW$51)&gt;=$N87, _xlfn.MINIFS($G$3:$G$15,$F$3:$F$15,AW$51)&lt;=$N87),1,
AND(COUNT(_xlfn._xlws.FILTER($G$3:$G$15,$G$3:$G$15=$N87))&gt;=2,
    _xlfn.MAXIFS($F$3:$F$15,$G$3:$G$15,$N87)&gt;=AW$51, _xlfn.MINIFS($F$3:$F$15,$G$3:$G$15,$N87)&lt;=AW$51),2,
OR(COUNT(_xlfn._xlws.FILTER($F$16:$F$23,($F$16:$F$23=AW$51)*($G$16:$G$23=$N87)))=1,
        ISODD(COUNT(_xlfn._xlws.SORT(_xlfn._xlws.FILTER($G$16:$G$23,($F$16:$F$23=AW$51)*($G$16:$G$23&lt;=$N87)))))),3,
OR(COUNT(_xlfn._xlws.FILTER($F$16:$F$23,($F$16:$F$23=AW$51)*($G$16:$G$23=$N87)))=1,
        ISODD(COUNT(_xlfn._xlws.SORT(_xlfn._xlws.FILTER($F$16:$F$23,($G$16:$G$23=$N87)*($F$16:$F$23&lt;=AW$51)))))),4),
_xlpm.Fundo,$L$8,
_xlpm.Ax,_xlfn.XLOOKUP(TRUE,($O39:AV39&lt;&gt;""),$O$3:AV$3,_xlpm.Fundo,,-1),
_xlpm.Bx,_xlfn.XLOOKUP(TRUE,($AZ39:BC39&lt;&gt;""),$AZ$3:BC$3,_xlpm.Fundo,,1),
_xlpm.Cx,_xlfn.XLOOKUP(TRUE,($O39:AV39&lt;&gt;""),$O39:AV39,_xlpm.Fundo,,-1),
_xlpm.Dx,_xlfn.XLOOKUP(TRUE,($AZ39:BC39&lt;&gt;""),$AZ39:BC39,_xlpm.Fundo,,1),
_xlpm.Xx,AW$3, _xlpm.Yx,PRODUCT(SUM(_xlpm.Dx,-_xlpm.Cx),1/SUM(_xlpm.Bx,-_xlpm.Ax))*SUM(_xlpm.Xx,-_xlpm.Ax)+_xlpm.Cx,
_xlpm.Ay,_xlfn.XLOOKUP(TRUE,(AW$4:AW38&lt;&gt;""),$N$4:$N38,_xlpm.Fundo,,-1),
_xlpm.By,_xlfn.XLOOKUP(TRUE,(AW40:AW$47&lt;&gt;""),$N40:$N$47,_xlpm.Fundo,,1),
_xlpm.Cy,_xlfn.XLOOKUP(TRUE,(AW$4:AW38&lt;&gt;""),AW$4:AW38,_xlpm.Fundo,,-1),
_xlpm.Dy,_xlfn.XLOOKUP(TRUE,(AW40:AW$47&lt;&gt;""),AW40:AW$47,_xlpm.Fundo,,1),
_xlpm.Xy,$N39, _xlpm.Yy,PRODUCT(SUM(_xlpm.Dy,-_xlpm.Cy),1/SUM(_xlpm.By,-_xlpm.Ay))*SUM(_xlpm.Xy,-_xlpm.Ay)+_xlpm.Cy,
_xlfn.IFS(IFERROR(ISODD(_xlpm.Borda),FALSE),_xlpm.Yy,
       IFERROR(ISEVEN(_xlpm.Borda),     FALSE),_xlpm.Yx,
      TRUE,"")))</f>
        <v>-9</v>
      </c>
      <c r="AX87" s="98"/>
      <c r="AY87" s="98"/>
      <c r="AZ87" s="77"/>
      <c r="BA87" s="77"/>
      <c r="BB87" s="77"/>
      <c r="BC87" s="77"/>
      <c r="BD87" s="77"/>
      <c r="BE87" s="77"/>
      <c r="BF87" s="77"/>
      <c r="BG87" s="77"/>
      <c r="BH87" s="77"/>
    </row>
    <row r="88" spans="2:60" ht="20.100000000000001" customHeight="1" x14ac:dyDescent="0.3">
      <c r="B88" s="88" t="s">
        <v>551</v>
      </c>
      <c r="C88" s="17">
        <f t="shared" si="10"/>
        <v>52.875399999999999</v>
      </c>
      <c r="D88" s="18">
        <f t="shared" si="10"/>
        <v>113.57089999999999</v>
      </c>
      <c r="E88" s="64">
        <f t="shared" si="10"/>
        <v>-9</v>
      </c>
      <c r="F88" s="17">
        <f t="shared" si="7"/>
        <v>9.85</v>
      </c>
      <c r="G88" s="18">
        <f t="shared" si="8"/>
        <v>8.52</v>
      </c>
      <c r="H88" s="19">
        <f t="shared" si="9"/>
        <v>-9</v>
      </c>
      <c r="I88" s="8" t="str" cm="1">
        <f t="array" ref="I88">_xlfn.CONCAT(ROUND(F88:H88,2)&amp;", ")</f>
        <v xml:space="preserve">9.85, 8.52, -9, </v>
      </c>
      <c r="J88" s="8"/>
      <c r="L88"/>
      <c r="N88" s="31">
        <v>1.77</v>
      </c>
      <c r="O88" s="15"/>
      <c r="P88" s="120" cm="1">
        <f t="array" ref="P88">IF(P40&lt;&gt;"",P40,
_xlfn.LET(_xlpm.Borda,
_xlfn.IFS(
AND(COUNT(_xlfn._xlws.FILTER($F$3:$F$15,$F$3:$F$15=P$51))&gt;=2,
    _xlfn.MAXIFS($G$3:$G$15,$F$3:$F$15,P$51)&gt;=$N88, _xlfn.MINIFS($G$3:$G$15,$F$3:$F$15,P$51)&lt;=$N88),1,
AND(COUNT(_xlfn._xlws.FILTER($G$3:$G$15,$G$3:$G$15=$N88))&gt;=2,
    _xlfn.MAXIFS($F$3:$F$15,$G$3:$G$15,$N88)&gt;=P$51, _xlfn.MINIFS($F$3:$F$15,$G$3:$G$15,$N88)&lt;=P$51),2,
OR(COUNT(_xlfn._xlws.FILTER($F$16:$F$23,($F$16:$F$23=P$51)*($G$16:$G$23=$N88)))=1,
        ISODD(COUNT(_xlfn._xlws.SORT(_xlfn._xlws.FILTER($G$16:$G$23,($F$16:$F$23=P$51)*($G$16:$G$23&lt;=$N88)))))),3,
OR(COUNT(_xlfn._xlws.FILTER($F$16:$F$23,($F$16:$F$23=P$51)*($G$16:$G$23=$N88)))=1,
        ISODD(COUNT(_xlfn._xlws.SORT(_xlfn._xlws.FILTER($F$16:$F$23,($G$16:$G$23=$N88)*($F$16:$F$23&lt;=P$51)))))),4),
_xlpm.Fundo,$L$8,
_xlpm.Ax,_xlfn.XLOOKUP(TRUE,($O40:O40&lt;&gt;""),$O$3:O$3,_xlpm.Fundo,,-1),
_xlpm.Bx,_xlfn.XLOOKUP(TRUE,(Q40:$AZ40&lt;&gt;""),Q$3:$AZ$3,_xlpm.Fundo,,1),
_xlpm.Cx,_xlfn.XLOOKUP(TRUE,($O40:O40&lt;&gt;""),$O40:O40,_xlpm.Fundo,,-1),
_xlpm.Dx,_xlfn.XLOOKUP(TRUE,(Q40:$AZ40&lt;&gt;""),Q40:$AZ40,_xlpm.Fundo,,1),
_xlpm.Xx,P$3, _xlpm.Yx,PRODUCT(SUM(_xlpm.Dx,-_xlpm.Cx),1/SUM(_xlpm.Bx,-_xlpm.Ax))*SUM(_xlpm.Xx,-_xlpm.Ax)+_xlpm.Cx,
_xlpm.Ay,_xlfn.XLOOKUP(TRUE,(P$4:P39&lt;&gt;""),$N$4:$N39,_xlpm.Fundo,,-1),
_xlpm.By,_xlfn.XLOOKUP(TRUE,(P41:P$47&lt;&gt;""),$N41:$N$47,_xlpm.Fundo,,1),
_xlpm.Cy,_xlfn.XLOOKUP(TRUE,(P$4:P39&lt;&gt;""),P$4:P39,_xlpm.Fundo,,-1),
_xlpm.Dy,_xlfn.XLOOKUP(TRUE,(P41:P$47&lt;&gt;""),P41:P$47,_xlpm.Fundo,,1),
_xlpm.Xy,$N40, _xlpm.Yy,PRODUCT(SUM(_xlpm.Dy,-_xlpm.Cy),1/SUM(_xlpm.By,-_xlpm.Ay))*SUM(_xlpm.Xy,-_xlpm.Ay)+_xlpm.Cy,
_xlfn.IFS(IFERROR(ISODD(_xlpm.Borda),FALSE),_xlpm.Yy,
       IFERROR(ISEVEN(_xlpm.Borda),     FALSE),_xlpm.Yx,
      TRUE,"")))</f>
        <v>-9</v>
      </c>
      <c r="Q88" s="120" cm="1">
        <f t="array" ref="Q88">IF(Q40&lt;&gt;"",Q40,
_xlfn.LET(_xlpm.Borda,
_xlfn.IFS(
AND(COUNT(_xlfn._xlws.FILTER($F$3:$F$15,$F$3:$F$15=Q$51))&gt;=2,
    _xlfn.MAXIFS($G$3:$G$15,$F$3:$F$15,Q$51)&gt;=$N88, _xlfn.MINIFS($G$3:$G$15,$F$3:$F$15,Q$51)&lt;=$N88),1,
AND(COUNT(_xlfn._xlws.FILTER($G$3:$G$15,$G$3:$G$15=$N88))&gt;=2,
    _xlfn.MAXIFS($F$3:$F$15,$G$3:$G$15,$N88)&gt;=Q$51, _xlfn.MINIFS($F$3:$F$15,$G$3:$G$15,$N88)&lt;=Q$51),2,
OR(COUNT(_xlfn._xlws.FILTER($F$16:$F$23,($F$16:$F$23=Q$51)*($G$16:$G$23=$N88)))=1,
        ISODD(COUNT(_xlfn._xlws.SORT(_xlfn._xlws.FILTER($G$16:$G$23,($F$16:$F$23=Q$51)*($G$16:$G$23&lt;=$N88)))))),3,
OR(COUNT(_xlfn._xlws.FILTER($F$16:$F$23,($F$16:$F$23=Q$51)*($G$16:$G$23=$N88)))=1,
        ISODD(COUNT(_xlfn._xlws.SORT(_xlfn._xlws.FILTER($F$16:$F$23,($G$16:$G$23=$N88)*($F$16:$F$23&lt;=Q$51)))))),4),
_xlpm.Fundo,$L$8,
_xlpm.Ax,_xlfn.XLOOKUP(TRUE,($O40:P40&lt;&gt;""),$O$3:P$3,_xlpm.Fundo,,-1),
_xlpm.Bx,_xlfn.XLOOKUP(TRUE,(R40:$AZ40&lt;&gt;""),R$3:$AZ$3,_xlpm.Fundo,,1),
_xlpm.Cx,_xlfn.XLOOKUP(TRUE,($O40:P40&lt;&gt;""),$O40:P40,_xlpm.Fundo,,-1),
_xlpm.Dx,_xlfn.XLOOKUP(TRUE,(R40:$AZ40&lt;&gt;""),R40:$AZ40,_xlpm.Fundo,,1),
_xlpm.Xx,Q$3, _xlpm.Yx,PRODUCT(SUM(_xlpm.Dx,-_xlpm.Cx),1/SUM(_xlpm.Bx,-_xlpm.Ax))*SUM(_xlpm.Xx,-_xlpm.Ax)+_xlpm.Cx,
_xlpm.Ay,_xlfn.XLOOKUP(TRUE,(Q$4:Q39&lt;&gt;""),$N$4:$N39,_xlpm.Fundo,,-1),
_xlpm.By,_xlfn.XLOOKUP(TRUE,(Q41:Q$47&lt;&gt;""),$N41:$N$47,_xlpm.Fundo,,1),
_xlpm.Cy,_xlfn.XLOOKUP(TRUE,(Q$4:Q39&lt;&gt;""),Q$4:Q39,_xlpm.Fundo,,-1),
_xlpm.Dy,_xlfn.XLOOKUP(TRUE,(Q41:Q$47&lt;&gt;""),Q41:Q$47,_xlpm.Fundo,,1),
_xlpm.Xy,$N40, _xlpm.Yy,PRODUCT(SUM(_xlpm.Dy,-_xlpm.Cy),1/SUM(_xlpm.By,-_xlpm.Ay))*SUM(_xlpm.Xy,-_xlpm.Ay)+_xlpm.Cy,
_xlfn.IFS(IFERROR(ISODD(_xlpm.Borda),FALSE),_xlpm.Yy,
       IFERROR(ISEVEN(_xlpm.Borda),     FALSE),_xlpm.Yx,
      TRUE,"")))</f>
        <v>-9</v>
      </c>
      <c r="R88" s="120" cm="1">
        <f t="array" ref="R88">IF(R40&lt;&gt;"",R40,
_xlfn.LET(_xlpm.Borda,
_xlfn.IFS(
AND(COUNT(_xlfn._xlws.FILTER($F$3:$F$15,$F$3:$F$15=R$51))&gt;=2,
    _xlfn.MAXIFS($G$3:$G$15,$F$3:$F$15,R$51)&gt;=$N88, _xlfn.MINIFS($G$3:$G$15,$F$3:$F$15,R$51)&lt;=$N88),1,
AND(COUNT(_xlfn._xlws.FILTER($G$3:$G$15,$G$3:$G$15=$N88))&gt;=2,
    _xlfn.MAXIFS($F$3:$F$15,$G$3:$G$15,$N88)&gt;=R$51, _xlfn.MINIFS($F$3:$F$15,$G$3:$G$15,$N88)&lt;=R$51),2,
OR(COUNT(_xlfn._xlws.FILTER($F$16:$F$23,($F$16:$F$23=R$51)*($G$16:$G$23=$N88)))=1,
        ISODD(COUNT(_xlfn._xlws.SORT(_xlfn._xlws.FILTER($G$16:$G$23,($F$16:$F$23=R$51)*($G$16:$G$23&lt;=$N88)))))),3,
OR(COUNT(_xlfn._xlws.FILTER($F$16:$F$23,($F$16:$F$23=R$51)*($G$16:$G$23=$N88)))=1,
        ISODD(COUNT(_xlfn._xlws.SORT(_xlfn._xlws.FILTER($F$16:$F$23,($G$16:$G$23=$N88)*($F$16:$F$23&lt;=R$51)))))),4),
_xlpm.Fundo,$L$8,
_xlpm.Ax,_xlfn.XLOOKUP(TRUE,($O40:Q40&lt;&gt;""),$O$3:Q$3,_xlpm.Fundo,,-1),
_xlpm.Bx,_xlfn.XLOOKUP(TRUE,(S40:$AZ40&lt;&gt;""),S$3:$AZ$3,_xlpm.Fundo,,1),
_xlpm.Cx,_xlfn.XLOOKUP(TRUE,($O40:Q40&lt;&gt;""),$O40:Q40,_xlpm.Fundo,,-1),
_xlpm.Dx,_xlfn.XLOOKUP(TRUE,(S40:$AZ40&lt;&gt;""),S40:$AZ40,_xlpm.Fundo,,1),
_xlpm.Xx,R$3, _xlpm.Yx,PRODUCT(SUM(_xlpm.Dx,-_xlpm.Cx),1/SUM(_xlpm.Bx,-_xlpm.Ax))*SUM(_xlpm.Xx,-_xlpm.Ax)+_xlpm.Cx,
_xlpm.Ay,_xlfn.XLOOKUP(TRUE,(R$4:R39&lt;&gt;""),$N$4:$N39,_xlpm.Fundo,,-1),
_xlpm.By,_xlfn.XLOOKUP(TRUE,(R41:R$47&lt;&gt;""),$N41:$N$47,_xlpm.Fundo,,1),
_xlpm.Cy,_xlfn.XLOOKUP(TRUE,(R$4:R39&lt;&gt;""),R$4:R39,_xlpm.Fundo,,-1),
_xlpm.Dy,_xlfn.XLOOKUP(TRUE,(R41:R$47&lt;&gt;""),R41:R$47,_xlpm.Fundo,,1),
_xlpm.Xy,$N40, _xlpm.Yy,PRODUCT(SUM(_xlpm.Dy,-_xlpm.Cy),1/SUM(_xlpm.By,-_xlpm.Ay))*SUM(_xlpm.Xy,-_xlpm.Ay)+_xlpm.Cy,
_xlfn.IFS(IFERROR(ISODD(_xlpm.Borda),FALSE),_xlpm.Yy,
       IFERROR(ISEVEN(_xlpm.Borda),     FALSE),_xlpm.Yx,
      TRUE,"")))</f>
        <v>0</v>
      </c>
      <c r="S88" s="120" t="str" cm="1">
        <f t="array" ref="S88">IF(S40&lt;&gt;"",S40,
_xlfn.LET(_xlpm.Borda,
_xlfn.IFS(
AND(COUNT(_xlfn._xlws.FILTER($F$3:$F$15,$F$3:$F$15=S$51))&gt;=2,
    _xlfn.MAXIFS($G$3:$G$15,$F$3:$F$15,S$51)&gt;=$N88, _xlfn.MINIFS($G$3:$G$15,$F$3:$F$15,S$51)&lt;=$N88),1,
AND(COUNT(_xlfn._xlws.FILTER($G$3:$G$15,$G$3:$G$15=$N88))&gt;=2,
    _xlfn.MAXIFS($F$3:$F$15,$G$3:$G$15,$N88)&gt;=S$51, _xlfn.MINIFS($F$3:$F$15,$G$3:$G$15,$N88)&lt;=S$51),2,
OR(COUNT(_xlfn._xlws.FILTER($F$16:$F$23,($F$16:$F$23=S$51)*($G$16:$G$23=$N88)))=1,
        ISODD(COUNT(_xlfn._xlws.SORT(_xlfn._xlws.FILTER($G$16:$G$23,($F$16:$F$23=S$51)*($G$16:$G$23&lt;=$N88)))))),3,
OR(COUNT(_xlfn._xlws.FILTER($F$16:$F$23,($F$16:$F$23=S$51)*($G$16:$G$23=$N88)))=1,
        ISODD(COUNT(_xlfn._xlws.SORT(_xlfn._xlws.FILTER($F$16:$F$23,($G$16:$G$23=$N88)*($F$16:$F$23&lt;=S$51)))))),4),
_xlpm.Fundo,$L$8,
_xlpm.Ax,_xlfn.XLOOKUP(TRUE,($O40:R40&lt;&gt;""),$O$3:R$3,_xlpm.Fundo,,-1),
_xlpm.Bx,_xlfn.XLOOKUP(TRUE,(T40:$AZ40&lt;&gt;""),T$3:$AZ$3,_xlpm.Fundo,,1),
_xlpm.Cx,_xlfn.XLOOKUP(TRUE,($O40:R40&lt;&gt;""),$O40:R40,_xlpm.Fundo,,-1),
_xlpm.Dx,_xlfn.XLOOKUP(TRUE,(T40:$AZ40&lt;&gt;""),T40:$AZ40,_xlpm.Fundo,,1),
_xlpm.Xx,S$3, _xlpm.Yx,PRODUCT(SUM(_xlpm.Dx,-_xlpm.Cx),1/SUM(_xlpm.Bx,-_xlpm.Ax))*SUM(_xlpm.Xx,-_xlpm.Ax)+_xlpm.Cx,
_xlpm.Ay,_xlfn.XLOOKUP(TRUE,(S$4:S39&lt;&gt;""),$N$4:$N39,_xlpm.Fundo,,-1),
_xlpm.By,_xlfn.XLOOKUP(TRUE,(S41:S$47&lt;&gt;""),$N41:$N$47,_xlpm.Fundo,,1),
_xlpm.Cy,_xlfn.XLOOKUP(TRUE,(S$4:S39&lt;&gt;""),S$4:S39,_xlpm.Fundo,,-1),
_xlpm.Dy,_xlfn.XLOOKUP(TRUE,(S41:S$47&lt;&gt;""),S41:S$47,_xlpm.Fundo,,1),
_xlpm.Xy,$N40, _xlpm.Yy,PRODUCT(SUM(_xlpm.Dy,-_xlpm.Cy),1/SUM(_xlpm.By,-_xlpm.Ay))*SUM(_xlpm.Xy,-_xlpm.Ay)+_xlpm.Cy,
_xlfn.IFS(IFERROR(ISODD(_xlpm.Borda),FALSE),_xlpm.Yy,
       IFERROR(ISEVEN(_xlpm.Borda),     FALSE),_xlpm.Yx,
      TRUE,"")))</f>
        <v/>
      </c>
      <c r="T88" s="120" cm="1">
        <f t="array" ref="T88">IF(T40&lt;&gt;"",T40,
_xlfn.LET(_xlpm.Borda,
_xlfn.IFS(
AND(COUNT(_xlfn._xlws.FILTER($F$3:$F$15,$F$3:$F$15=T$51))&gt;=2,
    _xlfn.MAXIFS($G$3:$G$15,$F$3:$F$15,T$51)&gt;=$N88, _xlfn.MINIFS($G$3:$G$15,$F$3:$F$15,T$51)&lt;=$N88),1,
AND(COUNT(_xlfn._xlws.FILTER($G$3:$G$15,$G$3:$G$15=$N88))&gt;=2,
    _xlfn.MAXIFS($F$3:$F$15,$G$3:$G$15,$N88)&gt;=T$51, _xlfn.MINIFS($F$3:$F$15,$G$3:$G$15,$N88)&lt;=T$51),2,
OR(COUNT(_xlfn._xlws.FILTER($F$16:$F$23,($F$16:$F$23=T$51)*($G$16:$G$23=$N88)))=1,
        ISODD(COUNT(_xlfn._xlws.SORT(_xlfn._xlws.FILTER($G$16:$G$23,($F$16:$F$23=T$51)*($G$16:$G$23&lt;=$N88)))))),3,
OR(COUNT(_xlfn._xlws.FILTER($F$16:$F$23,($F$16:$F$23=T$51)*($G$16:$G$23=$N88)))=1,
        ISODD(COUNT(_xlfn._xlws.SORT(_xlfn._xlws.FILTER($F$16:$F$23,($G$16:$G$23=$N88)*($F$16:$F$23&lt;=T$51)))))),4),
_xlpm.Fundo,$L$8,
_xlpm.Ax,_xlfn.XLOOKUP(TRUE,($O40:S40&lt;&gt;""),$O$3:S$3,_xlpm.Fundo,,-1),
_xlpm.Bx,_xlfn.XLOOKUP(TRUE,(U40:$AZ40&lt;&gt;""),U$3:$AZ$3,_xlpm.Fundo,,1),
_xlpm.Cx,_xlfn.XLOOKUP(TRUE,($O40:S40&lt;&gt;""),$O40:S40,_xlpm.Fundo,,-1),
_xlpm.Dx,_xlfn.XLOOKUP(TRUE,(U40:$AZ40&lt;&gt;""),U40:$AZ40,_xlpm.Fundo,,1),
_xlpm.Xx,T$3, _xlpm.Yx,PRODUCT(SUM(_xlpm.Dx,-_xlpm.Cx),1/SUM(_xlpm.Bx,-_xlpm.Ax))*SUM(_xlpm.Xx,-_xlpm.Ax)+_xlpm.Cx,
_xlpm.Ay,_xlfn.XLOOKUP(TRUE,(T$4:T39&lt;&gt;""),$N$4:$N39,_xlpm.Fundo,,-1),
_xlpm.By,_xlfn.XLOOKUP(TRUE,(T41:T$47&lt;&gt;""),$N41:$N$47,_xlpm.Fundo,,1),
_xlpm.Cy,_xlfn.XLOOKUP(TRUE,(T$4:T39&lt;&gt;""),T$4:T39,_xlpm.Fundo,,-1),
_xlpm.Dy,_xlfn.XLOOKUP(TRUE,(T41:T$47&lt;&gt;""),T41:T$47,_xlpm.Fundo,,1),
_xlpm.Xy,$N40, _xlpm.Yy,PRODUCT(SUM(_xlpm.Dy,-_xlpm.Cy),1/SUM(_xlpm.By,-_xlpm.Ay))*SUM(_xlpm.Xy,-_xlpm.Ay)+_xlpm.Cy,
_xlfn.IFS(IFERROR(ISODD(_xlpm.Borda),FALSE),_xlpm.Yy,
       IFERROR(ISEVEN(_xlpm.Borda),     FALSE),_xlpm.Yx,
      TRUE,"")))</f>
        <v>-0.4</v>
      </c>
      <c r="U88" s="120" t="str" cm="1">
        <f t="array" ref="U88">IF(U40&lt;&gt;"",U40,
_xlfn.LET(_xlpm.Borda,
_xlfn.IFS(
AND(COUNT(_xlfn._xlws.FILTER($F$3:$F$15,$F$3:$F$15=U$51))&gt;=2,
    _xlfn.MAXIFS($G$3:$G$15,$F$3:$F$15,U$51)&gt;=$N88, _xlfn.MINIFS($G$3:$G$15,$F$3:$F$15,U$51)&lt;=$N88),1,
AND(COUNT(_xlfn._xlws.FILTER($G$3:$G$15,$G$3:$G$15=$N88))&gt;=2,
    _xlfn.MAXIFS($F$3:$F$15,$G$3:$G$15,$N88)&gt;=U$51, _xlfn.MINIFS($F$3:$F$15,$G$3:$G$15,$N88)&lt;=U$51),2,
OR(COUNT(_xlfn._xlws.FILTER($F$16:$F$23,($F$16:$F$23=U$51)*($G$16:$G$23=$N88)))=1,
        ISODD(COUNT(_xlfn._xlws.SORT(_xlfn._xlws.FILTER($G$16:$G$23,($F$16:$F$23=U$51)*($G$16:$G$23&lt;=$N88)))))),3,
OR(COUNT(_xlfn._xlws.FILTER($F$16:$F$23,($F$16:$F$23=U$51)*($G$16:$G$23=$N88)))=1,
        ISODD(COUNT(_xlfn._xlws.SORT(_xlfn._xlws.FILTER($F$16:$F$23,($G$16:$G$23=$N88)*($F$16:$F$23&lt;=U$51)))))),4),
_xlpm.Fundo,$L$8,
_xlpm.Ax,_xlfn.XLOOKUP(TRUE,($O40:T40&lt;&gt;""),$O$3:T$3,_xlpm.Fundo,,-1),
_xlpm.Bx,_xlfn.XLOOKUP(TRUE,(V40:$AZ40&lt;&gt;""),V$3:$AZ$3,_xlpm.Fundo,,1),
_xlpm.Cx,_xlfn.XLOOKUP(TRUE,($O40:T40&lt;&gt;""),$O40:T40,_xlpm.Fundo,,-1),
_xlpm.Dx,_xlfn.XLOOKUP(TRUE,(V40:$AZ40&lt;&gt;""),V40:$AZ40,_xlpm.Fundo,,1),
_xlpm.Xx,U$3, _xlpm.Yx,PRODUCT(SUM(_xlpm.Dx,-_xlpm.Cx),1/SUM(_xlpm.Bx,-_xlpm.Ax))*SUM(_xlpm.Xx,-_xlpm.Ax)+_xlpm.Cx,
_xlpm.Ay,_xlfn.XLOOKUP(TRUE,(U$4:U39&lt;&gt;""),$N$4:$N39,_xlpm.Fundo,,-1),
_xlpm.By,_xlfn.XLOOKUP(TRUE,(U41:U$47&lt;&gt;""),$N41:$N$47,_xlpm.Fundo,,1),
_xlpm.Cy,_xlfn.XLOOKUP(TRUE,(U$4:U39&lt;&gt;""),U$4:U39,_xlpm.Fundo,,-1),
_xlpm.Dy,_xlfn.XLOOKUP(TRUE,(U41:U$47&lt;&gt;""),U41:U$47,_xlpm.Fundo,,1),
_xlpm.Xy,$N40, _xlpm.Yy,PRODUCT(SUM(_xlpm.Dy,-_xlpm.Cy),1/SUM(_xlpm.By,-_xlpm.Ay))*SUM(_xlpm.Xy,-_xlpm.Ay)+_xlpm.Cy,
_xlfn.IFS(IFERROR(ISODD(_xlpm.Borda),FALSE),_xlpm.Yy,
       IFERROR(ISEVEN(_xlpm.Borda),     FALSE),_xlpm.Yx,
      TRUE,"")))</f>
        <v/>
      </c>
      <c r="V88" s="120" t="str" cm="1">
        <f t="array" ref="V88">IF(V40&lt;&gt;"",V40,
_xlfn.LET(_xlpm.Borda,
_xlfn.IFS(
AND(COUNT(_xlfn._xlws.FILTER($F$3:$F$15,$F$3:$F$15=V$51))&gt;=2,
    _xlfn.MAXIFS($G$3:$G$15,$F$3:$F$15,V$51)&gt;=$N88, _xlfn.MINIFS($G$3:$G$15,$F$3:$F$15,V$51)&lt;=$N88),1,
AND(COUNT(_xlfn._xlws.FILTER($G$3:$G$15,$G$3:$G$15=$N88))&gt;=2,
    _xlfn.MAXIFS($F$3:$F$15,$G$3:$G$15,$N88)&gt;=V$51, _xlfn.MINIFS($F$3:$F$15,$G$3:$G$15,$N88)&lt;=V$51),2,
OR(COUNT(_xlfn._xlws.FILTER($F$16:$F$23,($F$16:$F$23=V$51)*($G$16:$G$23=$N88)))=1,
        ISODD(COUNT(_xlfn._xlws.SORT(_xlfn._xlws.FILTER($G$16:$G$23,($F$16:$F$23=V$51)*($G$16:$G$23&lt;=$N88)))))),3,
OR(COUNT(_xlfn._xlws.FILTER($F$16:$F$23,($F$16:$F$23=V$51)*($G$16:$G$23=$N88)))=1,
        ISODD(COUNT(_xlfn._xlws.SORT(_xlfn._xlws.FILTER($F$16:$F$23,($G$16:$G$23=$N88)*($F$16:$F$23&lt;=V$51)))))),4),
_xlpm.Fundo,$L$8,
_xlpm.Ax,_xlfn.XLOOKUP(TRUE,($O40:U40&lt;&gt;""),$O$3:U$3,_xlpm.Fundo,,-1),
_xlpm.Bx,_xlfn.XLOOKUP(TRUE,(W40:$AZ40&lt;&gt;""),W$3:$AZ$3,_xlpm.Fundo,,1),
_xlpm.Cx,_xlfn.XLOOKUP(TRUE,($O40:U40&lt;&gt;""),$O40:U40,_xlpm.Fundo,,-1),
_xlpm.Dx,_xlfn.XLOOKUP(TRUE,(W40:$AZ40&lt;&gt;""),W40:$AZ40,_xlpm.Fundo,,1),
_xlpm.Xx,V$3, _xlpm.Yx,PRODUCT(SUM(_xlpm.Dx,-_xlpm.Cx),1/SUM(_xlpm.Bx,-_xlpm.Ax))*SUM(_xlpm.Xx,-_xlpm.Ax)+_xlpm.Cx,
_xlpm.Ay,_xlfn.XLOOKUP(TRUE,(V$4:V39&lt;&gt;""),$N$4:$N39,_xlpm.Fundo,,-1),
_xlpm.By,_xlfn.XLOOKUP(TRUE,(V41:V$47&lt;&gt;""),$N41:$N$47,_xlpm.Fundo,,1),
_xlpm.Cy,_xlfn.XLOOKUP(TRUE,(V$4:V39&lt;&gt;""),V$4:V39,_xlpm.Fundo,,-1),
_xlpm.Dy,_xlfn.XLOOKUP(TRUE,(V41:V$47&lt;&gt;""),V41:V$47,_xlpm.Fundo,,1),
_xlpm.Xy,$N40, _xlpm.Yy,PRODUCT(SUM(_xlpm.Dy,-_xlpm.Cy),1/SUM(_xlpm.By,-_xlpm.Ay))*SUM(_xlpm.Xy,-_xlpm.Ay)+_xlpm.Cy,
_xlfn.IFS(IFERROR(ISODD(_xlpm.Borda),FALSE),_xlpm.Yy,
       IFERROR(ISEVEN(_xlpm.Borda),     FALSE),_xlpm.Yx,
      TRUE,"")))</f>
        <v/>
      </c>
      <c r="W88" s="120" t="str" cm="1">
        <f t="array" ref="W88">IF(W40&lt;&gt;"",W40,
_xlfn.LET(_xlpm.Borda,
_xlfn.IFS(
AND(COUNT(_xlfn._xlws.FILTER($F$3:$F$15,$F$3:$F$15=W$51))&gt;=2,
    _xlfn.MAXIFS($G$3:$G$15,$F$3:$F$15,W$51)&gt;=$N88, _xlfn.MINIFS($G$3:$G$15,$F$3:$F$15,W$51)&lt;=$N88),1,
AND(COUNT(_xlfn._xlws.FILTER($G$3:$G$15,$G$3:$G$15=$N88))&gt;=2,
    _xlfn.MAXIFS($F$3:$F$15,$G$3:$G$15,$N88)&gt;=W$51, _xlfn.MINIFS($F$3:$F$15,$G$3:$G$15,$N88)&lt;=W$51),2,
OR(COUNT(_xlfn._xlws.FILTER($F$16:$F$23,($F$16:$F$23=W$51)*($G$16:$G$23=$N88)))=1,
        ISODD(COUNT(_xlfn._xlws.SORT(_xlfn._xlws.FILTER($G$16:$G$23,($F$16:$F$23=W$51)*($G$16:$G$23&lt;=$N88)))))),3,
OR(COUNT(_xlfn._xlws.FILTER($F$16:$F$23,($F$16:$F$23=W$51)*($G$16:$G$23=$N88)))=1,
        ISODD(COUNT(_xlfn._xlws.SORT(_xlfn._xlws.FILTER($F$16:$F$23,($G$16:$G$23=$N88)*($F$16:$F$23&lt;=W$51)))))),4),
_xlpm.Fundo,$L$8,
_xlpm.Ax,_xlfn.XLOOKUP(TRUE,($O40:V40&lt;&gt;""),$O$3:V$3,_xlpm.Fundo,,-1),
_xlpm.Bx,_xlfn.XLOOKUP(TRUE,(X40:$AZ40&lt;&gt;""),X$3:$AZ$3,_xlpm.Fundo,,1),
_xlpm.Cx,_xlfn.XLOOKUP(TRUE,($O40:V40&lt;&gt;""),$O40:V40,_xlpm.Fundo,,-1),
_xlpm.Dx,_xlfn.XLOOKUP(TRUE,(X40:$AZ40&lt;&gt;""),X40:$AZ40,_xlpm.Fundo,,1),
_xlpm.Xx,W$3, _xlpm.Yx,PRODUCT(SUM(_xlpm.Dx,-_xlpm.Cx),1/SUM(_xlpm.Bx,-_xlpm.Ax))*SUM(_xlpm.Xx,-_xlpm.Ax)+_xlpm.Cx,
_xlpm.Ay,_xlfn.XLOOKUP(TRUE,(W$4:W39&lt;&gt;""),$N$4:$N39,_xlpm.Fundo,,-1),
_xlpm.By,_xlfn.XLOOKUP(TRUE,(W41:W$47&lt;&gt;""),$N41:$N$47,_xlpm.Fundo,,1),
_xlpm.Cy,_xlfn.XLOOKUP(TRUE,(W$4:W39&lt;&gt;""),W$4:W39,_xlpm.Fundo,,-1),
_xlpm.Dy,_xlfn.XLOOKUP(TRUE,(W41:W$47&lt;&gt;""),W41:W$47,_xlpm.Fundo,,1),
_xlpm.Xy,$N40, _xlpm.Yy,PRODUCT(SUM(_xlpm.Dy,-_xlpm.Cy),1/SUM(_xlpm.By,-_xlpm.Ay))*SUM(_xlpm.Xy,-_xlpm.Ay)+_xlpm.Cy,
_xlfn.IFS(IFERROR(ISODD(_xlpm.Borda),FALSE),_xlpm.Yy,
       IFERROR(ISEVEN(_xlpm.Borda),     FALSE),_xlpm.Yx,
      TRUE,"")))</f>
        <v/>
      </c>
      <c r="X88" s="120" cm="1">
        <f t="array" ref="X88">IF(X40&lt;&gt;"",X40,
_xlfn.LET(_xlpm.Borda,
_xlfn.IFS(
AND(COUNT(_xlfn._xlws.FILTER($F$3:$F$15,$F$3:$F$15=X$51))&gt;=2,
    _xlfn.MAXIFS($G$3:$G$15,$F$3:$F$15,X$51)&gt;=$N88, _xlfn.MINIFS($G$3:$G$15,$F$3:$F$15,X$51)&lt;=$N88),1,
AND(COUNT(_xlfn._xlws.FILTER($G$3:$G$15,$G$3:$G$15=$N88))&gt;=2,
    _xlfn.MAXIFS($F$3:$F$15,$G$3:$G$15,$N88)&gt;=X$51, _xlfn.MINIFS($F$3:$F$15,$G$3:$G$15,$N88)&lt;=X$51),2,
OR(COUNT(_xlfn._xlws.FILTER($F$16:$F$23,($F$16:$F$23=X$51)*($G$16:$G$23=$N88)))=1,
        ISODD(COUNT(_xlfn._xlws.SORT(_xlfn._xlws.FILTER($G$16:$G$23,($F$16:$F$23=X$51)*($G$16:$G$23&lt;=$N88)))))),3,
OR(COUNT(_xlfn._xlws.FILTER($F$16:$F$23,($F$16:$F$23=X$51)*($G$16:$G$23=$N88)))=1,
        ISODD(COUNT(_xlfn._xlws.SORT(_xlfn._xlws.FILTER($F$16:$F$23,($G$16:$G$23=$N88)*($F$16:$F$23&lt;=X$51)))))),4),
_xlpm.Fundo,$L$8,
_xlpm.Ax,_xlfn.XLOOKUP(TRUE,($O40:W40&lt;&gt;""),$O$3:W$3,_xlpm.Fundo,,-1),
_xlpm.Bx,_xlfn.XLOOKUP(TRUE,(Y40:$AZ40&lt;&gt;""),Y$3:$AZ$3,_xlpm.Fundo,,1),
_xlpm.Cx,_xlfn.XLOOKUP(TRUE,($O40:W40&lt;&gt;""),$O40:W40,_xlpm.Fundo,,-1),
_xlpm.Dx,_xlfn.XLOOKUP(TRUE,(Y40:$AZ40&lt;&gt;""),Y40:$AZ40,_xlpm.Fundo,,1),
_xlpm.Xx,X$3, _xlpm.Yx,PRODUCT(SUM(_xlpm.Dx,-_xlpm.Cx),1/SUM(_xlpm.Bx,-_xlpm.Ax))*SUM(_xlpm.Xx,-_xlpm.Ax)+_xlpm.Cx,
_xlpm.Ay,_xlfn.XLOOKUP(TRUE,(X$4:X39&lt;&gt;""),$N$4:$N39,_xlpm.Fundo,,-1),
_xlpm.By,_xlfn.XLOOKUP(TRUE,(X41:X$47&lt;&gt;""),$N41:$N$47,_xlpm.Fundo,,1),
_xlpm.Cy,_xlfn.XLOOKUP(TRUE,(X$4:X39&lt;&gt;""),X$4:X39,_xlpm.Fundo,,-1),
_xlpm.Dy,_xlfn.XLOOKUP(TRUE,(X41:X$47&lt;&gt;""),X41:X$47,_xlpm.Fundo,,1),
_xlpm.Xy,$N40, _xlpm.Yy,PRODUCT(SUM(_xlpm.Dy,-_xlpm.Cy),1/SUM(_xlpm.By,-_xlpm.Ay))*SUM(_xlpm.Xy,-_xlpm.Ay)+_xlpm.Cy,
_xlfn.IFS(IFERROR(ISODD(_xlpm.Borda),FALSE),_xlpm.Yy,
       IFERROR(ISEVEN(_xlpm.Borda),     FALSE),_xlpm.Yx,
      TRUE,"")))</f>
        <v>-0.4</v>
      </c>
      <c r="Y88" s="120" t="str" cm="1">
        <f t="array" ref="Y88">IF(Y40&lt;&gt;"",Y40,
_xlfn.LET(_xlpm.Borda,
_xlfn.IFS(
AND(COUNT(_xlfn._xlws.FILTER($F$3:$F$15,$F$3:$F$15=Y$51))&gt;=2,
    _xlfn.MAXIFS($G$3:$G$15,$F$3:$F$15,Y$51)&gt;=$N88, _xlfn.MINIFS($G$3:$G$15,$F$3:$F$15,Y$51)&lt;=$N88),1,
AND(COUNT(_xlfn._xlws.FILTER($G$3:$G$15,$G$3:$G$15=$N88))&gt;=2,
    _xlfn.MAXIFS($F$3:$F$15,$G$3:$G$15,$N88)&gt;=Y$51, _xlfn.MINIFS($F$3:$F$15,$G$3:$G$15,$N88)&lt;=Y$51),2,
OR(COUNT(_xlfn._xlws.FILTER($F$16:$F$23,($F$16:$F$23=Y$51)*($G$16:$G$23=$N88)))=1,
        ISODD(COUNT(_xlfn._xlws.SORT(_xlfn._xlws.FILTER($G$16:$G$23,($F$16:$F$23=Y$51)*($G$16:$G$23&lt;=$N88)))))),3,
OR(COUNT(_xlfn._xlws.FILTER($F$16:$F$23,($F$16:$F$23=Y$51)*($G$16:$G$23=$N88)))=1,
        ISODD(COUNT(_xlfn._xlws.SORT(_xlfn._xlws.FILTER($F$16:$F$23,($G$16:$G$23=$N88)*($F$16:$F$23&lt;=Y$51)))))),4),
_xlpm.Fundo,$L$8,
_xlpm.Ax,_xlfn.XLOOKUP(TRUE,($O40:X40&lt;&gt;""),$O$3:X$3,_xlpm.Fundo,,-1),
_xlpm.Bx,_xlfn.XLOOKUP(TRUE,(Z40:$AZ40&lt;&gt;""),Z$3:$AZ$3,_xlpm.Fundo,,1),
_xlpm.Cx,_xlfn.XLOOKUP(TRUE,($O40:X40&lt;&gt;""),$O40:X40,_xlpm.Fundo,,-1),
_xlpm.Dx,_xlfn.XLOOKUP(TRUE,(Z40:$AZ40&lt;&gt;""),Z40:$AZ40,_xlpm.Fundo,,1),
_xlpm.Xx,Y$3, _xlpm.Yx,PRODUCT(SUM(_xlpm.Dx,-_xlpm.Cx),1/SUM(_xlpm.Bx,-_xlpm.Ax))*SUM(_xlpm.Xx,-_xlpm.Ax)+_xlpm.Cx,
_xlpm.Ay,_xlfn.XLOOKUP(TRUE,(Y$4:Y39&lt;&gt;""),$N$4:$N39,_xlpm.Fundo,,-1),
_xlpm.By,_xlfn.XLOOKUP(TRUE,(Y41:Y$47&lt;&gt;""),$N41:$N$47,_xlpm.Fundo,,1),
_xlpm.Cy,_xlfn.XLOOKUP(TRUE,(Y$4:Y39&lt;&gt;""),Y$4:Y39,_xlpm.Fundo,,-1),
_xlpm.Dy,_xlfn.XLOOKUP(TRUE,(Y41:Y$47&lt;&gt;""),Y41:Y$47,_xlpm.Fundo,,1),
_xlpm.Xy,$N40, _xlpm.Yy,PRODUCT(SUM(_xlpm.Dy,-_xlpm.Cy),1/SUM(_xlpm.By,-_xlpm.Ay))*SUM(_xlpm.Xy,-_xlpm.Ay)+_xlpm.Cy,
_xlfn.IFS(IFERROR(ISODD(_xlpm.Borda),FALSE),_xlpm.Yy,
       IFERROR(ISEVEN(_xlpm.Borda),     FALSE),_xlpm.Yx,
      TRUE,"")))</f>
        <v/>
      </c>
      <c r="Z88" s="120" t="str" cm="1">
        <f t="array" ref="Z88">IF(Z40&lt;&gt;"",Z40,
_xlfn.LET(_xlpm.Borda,
_xlfn.IFS(
AND(COUNT(_xlfn._xlws.FILTER($F$3:$F$15,$F$3:$F$15=Z$51))&gt;=2,
    _xlfn.MAXIFS($G$3:$G$15,$F$3:$F$15,Z$51)&gt;=$N88, _xlfn.MINIFS($G$3:$G$15,$F$3:$F$15,Z$51)&lt;=$N88),1,
AND(COUNT(_xlfn._xlws.FILTER($G$3:$G$15,$G$3:$G$15=$N88))&gt;=2,
    _xlfn.MAXIFS($F$3:$F$15,$G$3:$G$15,$N88)&gt;=Z$51, _xlfn.MINIFS($F$3:$F$15,$G$3:$G$15,$N88)&lt;=Z$51),2,
OR(COUNT(_xlfn._xlws.FILTER($F$16:$F$23,($F$16:$F$23=Z$51)*($G$16:$G$23=$N88)))=1,
        ISODD(COUNT(_xlfn._xlws.SORT(_xlfn._xlws.FILTER($G$16:$G$23,($F$16:$F$23=Z$51)*($G$16:$G$23&lt;=$N88)))))),3,
OR(COUNT(_xlfn._xlws.FILTER($F$16:$F$23,($F$16:$F$23=Z$51)*($G$16:$G$23=$N88)))=1,
        ISODD(COUNT(_xlfn._xlws.SORT(_xlfn._xlws.FILTER($F$16:$F$23,($G$16:$G$23=$N88)*($F$16:$F$23&lt;=Z$51)))))),4),
_xlpm.Fundo,$L$8,
_xlpm.Ax,_xlfn.XLOOKUP(TRUE,($O40:Y40&lt;&gt;""),$O$3:Y$3,_xlpm.Fundo,,-1),
_xlpm.Bx,_xlfn.XLOOKUP(TRUE,(AA40:$AZ40&lt;&gt;""),AA$3:$AZ$3,_xlpm.Fundo,,1),
_xlpm.Cx,_xlfn.XLOOKUP(TRUE,($O40:Y40&lt;&gt;""),$O40:Y40,_xlpm.Fundo,,-1),
_xlpm.Dx,_xlfn.XLOOKUP(TRUE,(AA40:$AZ40&lt;&gt;""),AA40:$AZ40,_xlpm.Fundo,,1),
_xlpm.Xx,Z$3, _xlpm.Yx,PRODUCT(SUM(_xlpm.Dx,-_xlpm.Cx),1/SUM(_xlpm.Bx,-_xlpm.Ax))*SUM(_xlpm.Xx,-_xlpm.Ax)+_xlpm.Cx,
_xlpm.Ay,_xlfn.XLOOKUP(TRUE,(Z$4:Z39&lt;&gt;""),$N$4:$N39,_xlpm.Fundo,,-1),
_xlpm.By,_xlfn.XLOOKUP(TRUE,(Z41:Z$47&lt;&gt;""),$N41:$N$47,_xlpm.Fundo,,1),
_xlpm.Cy,_xlfn.XLOOKUP(TRUE,(Z$4:Z39&lt;&gt;""),Z$4:Z39,_xlpm.Fundo,,-1),
_xlpm.Dy,_xlfn.XLOOKUP(TRUE,(Z41:Z$47&lt;&gt;""),Z41:Z$47,_xlpm.Fundo,,1),
_xlpm.Xy,$N40, _xlpm.Yy,PRODUCT(SUM(_xlpm.Dy,-_xlpm.Cy),1/SUM(_xlpm.By,-_xlpm.Ay))*SUM(_xlpm.Xy,-_xlpm.Ay)+_xlpm.Cy,
_xlfn.IFS(IFERROR(ISODD(_xlpm.Borda),FALSE),_xlpm.Yy,
       IFERROR(ISEVEN(_xlpm.Borda),     FALSE),_xlpm.Yx,
      TRUE,"")))</f>
        <v/>
      </c>
      <c r="AA88" s="120" cm="1">
        <f t="array" ref="AA88">IF(AA40&lt;&gt;"",AA40,
_xlfn.LET(_xlpm.Borda,
_xlfn.IFS(
AND(COUNT(_xlfn._xlws.FILTER($F$3:$F$15,$F$3:$F$15=AA$51))&gt;=2,
    _xlfn.MAXIFS($G$3:$G$15,$F$3:$F$15,AA$51)&gt;=$N88, _xlfn.MINIFS($G$3:$G$15,$F$3:$F$15,AA$51)&lt;=$N88),1,
AND(COUNT(_xlfn._xlws.FILTER($G$3:$G$15,$G$3:$G$15=$N88))&gt;=2,
    _xlfn.MAXIFS($F$3:$F$15,$G$3:$G$15,$N88)&gt;=AA$51, _xlfn.MINIFS($F$3:$F$15,$G$3:$G$15,$N88)&lt;=AA$51),2,
OR(COUNT(_xlfn._xlws.FILTER($F$16:$F$23,($F$16:$F$23=AA$51)*($G$16:$G$23=$N88)))=1,
        ISODD(COUNT(_xlfn._xlws.SORT(_xlfn._xlws.FILTER($G$16:$G$23,($F$16:$F$23=AA$51)*($G$16:$G$23&lt;=$N88)))))),3,
OR(COUNT(_xlfn._xlws.FILTER($F$16:$F$23,($F$16:$F$23=AA$51)*($G$16:$G$23=$N88)))=1,
        ISODD(COUNT(_xlfn._xlws.SORT(_xlfn._xlws.FILTER($F$16:$F$23,($G$16:$G$23=$N88)*($F$16:$F$23&lt;=AA$51)))))),4),
_xlpm.Fundo,$L$8,
_xlpm.Ax,_xlfn.XLOOKUP(TRUE,($O40:Z40&lt;&gt;""),$O$3:Z$3,_xlpm.Fundo,,-1),
_xlpm.Bx,_xlfn.XLOOKUP(TRUE,(AB40:$AZ40&lt;&gt;""),AB$3:$AZ$3,_xlpm.Fundo,,1),
_xlpm.Cx,_xlfn.XLOOKUP(TRUE,($O40:Z40&lt;&gt;""),$O40:Z40,_xlpm.Fundo,,-1),
_xlpm.Dx,_xlfn.XLOOKUP(TRUE,(AB40:$AZ40&lt;&gt;""),AB40:$AZ40,_xlpm.Fundo,,1),
_xlpm.Xx,AA$3, _xlpm.Yx,PRODUCT(SUM(_xlpm.Dx,-_xlpm.Cx),1/SUM(_xlpm.Bx,-_xlpm.Ax))*SUM(_xlpm.Xx,-_xlpm.Ax)+_xlpm.Cx,
_xlpm.Ay,_xlfn.XLOOKUP(TRUE,(AA$4:AA39&lt;&gt;""),$N$4:$N39,_xlpm.Fundo,,-1),
_xlpm.By,_xlfn.XLOOKUP(TRUE,(AA41:AA$47&lt;&gt;""),$N41:$N$47,_xlpm.Fundo,,1),
_xlpm.Cy,_xlfn.XLOOKUP(TRUE,(AA$4:AA39&lt;&gt;""),AA$4:AA39,_xlpm.Fundo,,-1),
_xlpm.Dy,_xlfn.XLOOKUP(TRUE,(AA41:AA$47&lt;&gt;""),AA41:AA$47,_xlpm.Fundo,,1),
_xlpm.Xy,$N40, _xlpm.Yy,PRODUCT(SUM(_xlpm.Dy,-_xlpm.Cy),1/SUM(_xlpm.By,-_xlpm.Ay))*SUM(_xlpm.Xy,-_xlpm.Ay)+_xlpm.Cy,
_xlfn.IFS(IFERROR(ISODD(_xlpm.Borda),FALSE),_xlpm.Yy,
       IFERROR(ISEVEN(_xlpm.Borda),     FALSE),_xlpm.Yx,
      TRUE,"")))</f>
        <v>0.4</v>
      </c>
      <c r="AB88" s="120" cm="1">
        <f t="array" ref="AB88">IF(AB40&lt;&gt;"",AB40,
_xlfn.LET(_xlpm.Borda,
_xlfn.IFS(
AND(COUNT(_xlfn._xlws.FILTER($F$3:$F$15,$F$3:$F$15=AB$51))&gt;=2,
    _xlfn.MAXIFS($G$3:$G$15,$F$3:$F$15,AB$51)&gt;=$N88, _xlfn.MINIFS($G$3:$G$15,$F$3:$F$15,AB$51)&lt;=$N88),1,
AND(COUNT(_xlfn._xlws.FILTER($G$3:$G$15,$G$3:$G$15=$N88))&gt;=2,
    _xlfn.MAXIFS($F$3:$F$15,$G$3:$G$15,$N88)&gt;=AB$51, _xlfn.MINIFS($F$3:$F$15,$G$3:$G$15,$N88)&lt;=AB$51),2,
OR(COUNT(_xlfn._xlws.FILTER($F$16:$F$23,($F$16:$F$23=AB$51)*($G$16:$G$23=$N88)))=1,
        ISODD(COUNT(_xlfn._xlws.SORT(_xlfn._xlws.FILTER($G$16:$G$23,($F$16:$F$23=AB$51)*($G$16:$G$23&lt;=$N88)))))),3,
OR(COUNT(_xlfn._xlws.FILTER($F$16:$F$23,($F$16:$F$23=AB$51)*($G$16:$G$23=$N88)))=1,
        ISODD(COUNT(_xlfn._xlws.SORT(_xlfn._xlws.FILTER($F$16:$F$23,($G$16:$G$23=$N88)*($F$16:$F$23&lt;=AB$51)))))),4),
_xlpm.Fundo,$L$8,
_xlpm.Ax,_xlfn.XLOOKUP(TRUE,($O40:AA40&lt;&gt;""),$O$3:AA$3,_xlpm.Fundo,,-1),
_xlpm.Bx,_xlfn.XLOOKUP(TRUE,(AC40:$AZ40&lt;&gt;""),AC$3:$AZ$3,_xlpm.Fundo,,1),
_xlpm.Cx,_xlfn.XLOOKUP(TRUE,($O40:AA40&lt;&gt;""),$O40:AA40,_xlpm.Fundo,,-1),
_xlpm.Dx,_xlfn.XLOOKUP(TRUE,(AC40:$AZ40&lt;&gt;""),AC40:$AZ40,_xlpm.Fundo,,1),
_xlpm.Xx,AB$3, _xlpm.Yx,PRODUCT(SUM(_xlpm.Dx,-_xlpm.Cx),1/SUM(_xlpm.Bx,-_xlpm.Ax))*SUM(_xlpm.Xx,-_xlpm.Ax)+_xlpm.Cx,
_xlpm.Ay,_xlfn.XLOOKUP(TRUE,(AB$4:AB39&lt;&gt;""),$N$4:$N39,_xlpm.Fundo,,-1),
_xlpm.By,_xlfn.XLOOKUP(TRUE,(AB41:AB$47&lt;&gt;""),$N41:$N$47,_xlpm.Fundo,,1),
_xlpm.Cy,_xlfn.XLOOKUP(TRUE,(AB$4:AB39&lt;&gt;""),AB$4:AB39,_xlpm.Fundo,,-1),
_xlpm.Dy,_xlfn.XLOOKUP(TRUE,(AB41:AB$47&lt;&gt;""),AB41:AB$47,_xlpm.Fundo,,1),
_xlpm.Xy,$N40, _xlpm.Yy,PRODUCT(SUM(_xlpm.Dy,-_xlpm.Cy),1/SUM(_xlpm.By,-_xlpm.Ay))*SUM(_xlpm.Xy,-_xlpm.Ay)+_xlpm.Cy,
_xlfn.IFS(IFERROR(ISODD(_xlpm.Borda),FALSE),_xlpm.Yy,
       IFERROR(ISEVEN(_xlpm.Borda),     FALSE),_xlpm.Yx,
      TRUE,"")))</f>
        <v>0.4</v>
      </c>
      <c r="AC88" s="120" t="str" cm="1">
        <f t="array" ref="AC88">IF(AC40&lt;&gt;"",AC40,
_xlfn.LET(_xlpm.Borda,
_xlfn.IFS(
AND(COUNT(_xlfn._xlws.FILTER($F$3:$F$15,$F$3:$F$15=AC$51))&gt;=2,
    _xlfn.MAXIFS($G$3:$G$15,$F$3:$F$15,AC$51)&gt;=$N88, _xlfn.MINIFS($G$3:$G$15,$F$3:$F$15,AC$51)&lt;=$N88),1,
AND(COUNT(_xlfn._xlws.FILTER($G$3:$G$15,$G$3:$G$15=$N88))&gt;=2,
    _xlfn.MAXIFS($F$3:$F$15,$G$3:$G$15,$N88)&gt;=AC$51, _xlfn.MINIFS($F$3:$F$15,$G$3:$G$15,$N88)&lt;=AC$51),2,
OR(COUNT(_xlfn._xlws.FILTER($F$16:$F$23,($F$16:$F$23=AC$51)*($G$16:$G$23=$N88)))=1,
        ISODD(COUNT(_xlfn._xlws.SORT(_xlfn._xlws.FILTER($G$16:$G$23,($F$16:$F$23=AC$51)*($G$16:$G$23&lt;=$N88)))))),3,
OR(COUNT(_xlfn._xlws.FILTER($F$16:$F$23,($F$16:$F$23=AC$51)*($G$16:$G$23=$N88)))=1,
        ISODD(COUNT(_xlfn._xlws.SORT(_xlfn._xlws.FILTER($F$16:$F$23,($G$16:$G$23=$N88)*($F$16:$F$23&lt;=AC$51)))))),4),
_xlpm.Fundo,$L$8,
_xlpm.Ax,_xlfn.XLOOKUP(TRUE,($O40:AB40&lt;&gt;""),$O$3:AB$3,_xlpm.Fundo,,-1),
_xlpm.Bx,_xlfn.XLOOKUP(TRUE,(AD40:$AZ40&lt;&gt;""),AD$3:$AZ$3,_xlpm.Fundo,,1),
_xlpm.Cx,_xlfn.XLOOKUP(TRUE,($O40:AB40&lt;&gt;""),$O40:AB40,_xlpm.Fundo,,-1),
_xlpm.Dx,_xlfn.XLOOKUP(TRUE,(AD40:$AZ40&lt;&gt;""),AD40:$AZ40,_xlpm.Fundo,,1),
_xlpm.Xx,AC$3, _xlpm.Yx,PRODUCT(SUM(_xlpm.Dx,-_xlpm.Cx),1/SUM(_xlpm.Bx,-_xlpm.Ax))*SUM(_xlpm.Xx,-_xlpm.Ax)+_xlpm.Cx,
_xlpm.Ay,_xlfn.XLOOKUP(TRUE,(AC$4:AC39&lt;&gt;""),$N$4:$N39,_xlpm.Fundo,,-1),
_xlpm.By,_xlfn.XLOOKUP(TRUE,(AC41:AC$47&lt;&gt;""),$N41:$N$47,_xlpm.Fundo,,1),
_xlpm.Cy,_xlfn.XLOOKUP(TRUE,(AC$4:AC39&lt;&gt;""),AC$4:AC39,_xlpm.Fundo,,-1),
_xlpm.Dy,_xlfn.XLOOKUP(TRUE,(AC41:AC$47&lt;&gt;""),AC41:AC$47,_xlpm.Fundo,,1),
_xlpm.Xy,$N40, _xlpm.Yy,PRODUCT(SUM(_xlpm.Dy,-_xlpm.Cy),1/SUM(_xlpm.By,-_xlpm.Ay))*SUM(_xlpm.Xy,-_xlpm.Ay)+_xlpm.Cy,
_xlfn.IFS(IFERROR(ISODD(_xlpm.Borda),FALSE),_xlpm.Yy,
       IFERROR(ISEVEN(_xlpm.Borda),     FALSE),_xlpm.Yx,
      TRUE,"")))</f>
        <v/>
      </c>
      <c r="AD88" s="120" t="str" cm="1">
        <f t="array" ref="AD88">IF(AD40&lt;&gt;"",AD40,
_xlfn.LET(_xlpm.Borda,
_xlfn.IFS(
AND(COUNT(_xlfn._xlws.FILTER($F$3:$F$15,$F$3:$F$15=AD$51))&gt;=2,
    _xlfn.MAXIFS($G$3:$G$15,$F$3:$F$15,AD$51)&gt;=$N88, _xlfn.MINIFS($G$3:$G$15,$F$3:$F$15,AD$51)&lt;=$N88),1,
AND(COUNT(_xlfn._xlws.FILTER($G$3:$G$15,$G$3:$G$15=$N88))&gt;=2,
    _xlfn.MAXIFS($F$3:$F$15,$G$3:$G$15,$N88)&gt;=AD$51, _xlfn.MINIFS($F$3:$F$15,$G$3:$G$15,$N88)&lt;=AD$51),2,
OR(COUNT(_xlfn._xlws.FILTER($F$16:$F$23,($F$16:$F$23=AD$51)*($G$16:$G$23=$N88)))=1,
        ISODD(COUNT(_xlfn._xlws.SORT(_xlfn._xlws.FILTER($G$16:$G$23,($F$16:$F$23=AD$51)*($G$16:$G$23&lt;=$N88)))))),3,
OR(COUNT(_xlfn._xlws.FILTER($F$16:$F$23,($F$16:$F$23=AD$51)*($G$16:$G$23=$N88)))=1,
        ISODD(COUNT(_xlfn._xlws.SORT(_xlfn._xlws.FILTER($F$16:$F$23,($G$16:$G$23=$N88)*($F$16:$F$23&lt;=AD$51)))))),4),
_xlpm.Fundo,$L$8,
_xlpm.Ax,_xlfn.XLOOKUP(TRUE,($O40:AC40&lt;&gt;""),$O$3:AC$3,_xlpm.Fundo,,-1),
_xlpm.Bx,_xlfn.XLOOKUP(TRUE,(AE40:$AZ40&lt;&gt;""),AE$3:$AZ$3,_xlpm.Fundo,,1),
_xlpm.Cx,_xlfn.XLOOKUP(TRUE,($O40:AC40&lt;&gt;""),$O40:AC40,_xlpm.Fundo,,-1),
_xlpm.Dx,_xlfn.XLOOKUP(TRUE,(AE40:$AZ40&lt;&gt;""),AE40:$AZ40,_xlpm.Fundo,,1),
_xlpm.Xx,AD$3, _xlpm.Yx,PRODUCT(SUM(_xlpm.Dx,-_xlpm.Cx),1/SUM(_xlpm.Bx,-_xlpm.Ax))*SUM(_xlpm.Xx,-_xlpm.Ax)+_xlpm.Cx,
_xlpm.Ay,_xlfn.XLOOKUP(TRUE,(AD$4:AD39&lt;&gt;""),$N$4:$N39,_xlpm.Fundo,,-1),
_xlpm.By,_xlfn.XLOOKUP(TRUE,(AD41:AD$47&lt;&gt;""),$N41:$N$47,_xlpm.Fundo,,1),
_xlpm.Cy,_xlfn.XLOOKUP(TRUE,(AD$4:AD39&lt;&gt;""),AD$4:AD39,_xlpm.Fundo,,-1),
_xlpm.Dy,_xlfn.XLOOKUP(TRUE,(AD41:AD$47&lt;&gt;""),AD41:AD$47,_xlpm.Fundo,,1),
_xlpm.Xy,$N40, _xlpm.Yy,PRODUCT(SUM(_xlpm.Dy,-_xlpm.Cy),1/SUM(_xlpm.By,-_xlpm.Ay))*SUM(_xlpm.Xy,-_xlpm.Ay)+_xlpm.Cy,
_xlfn.IFS(IFERROR(ISODD(_xlpm.Borda),FALSE),_xlpm.Yy,
       IFERROR(ISEVEN(_xlpm.Borda),     FALSE),_xlpm.Yx,
      TRUE,"")))</f>
        <v/>
      </c>
      <c r="AE88" s="120" cm="1">
        <f t="array" ref="AE88">IF(AE40&lt;&gt;"",AE40,
_xlfn.LET(_xlpm.Borda,
_xlfn.IFS(
AND(COUNT(_xlfn._xlws.FILTER($F$3:$F$15,$F$3:$F$15=AE$51))&gt;=2,
    _xlfn.MAXIFS($G$3:$G$15,$F$3:$F$15,AE$51)&gt;=$N88, _xlfn.MINIFS($G$3:$G$15,$F$3:$F$15,AE$51)&lt;=$N88),1,
AND(COUNT(_xlfn._xlws.FILTER($G$3:$G$15,$G$3:$G$15=$N88))&gt;=2,
    _xlfn.MAXIFS($F$3:$F$15,$G$3:$G$15,$N88)&gt;=AE$51, _xlfn.MINIFS($F$3:$F$15,$G$3:$G$15,$N88)&lt;=AE$51),2,
OR(COUNT(_xlfn._xlws.FILTER($F$16:$F$23,($F$16:$F$23=AE$51)*($G$16:$G$23=$N88)))=1,
        ISODD(COUNT(_xlfn._xlws.SORT(_xlfn._xlws.FILTER($G$16:$G$23,($F$16:$F$23=AE$51)*($G$16:$G$23&lt;=$N88)))))),3,
OR(COUNT(_xlfn._xlws.FILTER($F$16:$F$23,($F$16:$F$23=AE$51)*($G$16:$G$23=$N88)))=1,
        ISODD(COUNT(_xlfn._xlws.SORT(_xlfn._xlws.FILTER($F$16:$F$23,($G$16:$G$23=$N88)*($F$16:$F$23&lt;=AE$51)))))),4),
_xlpm.Fundo,$L$8,
_xlpm.Ax,_xlfn.XLOOKUP(TRUE,($O40:AD40&lt;&gt;""),$O$3:AD$3,_xlpm.Fundo,,-1),
_xlpm.Bx,_xlfn.XLOOKUP(TRUE,(AF40:$AZ40&lt;&gt;""),AF$3:$AZ$3,_xlpm.Fundo,,1),
_xlpm.Cx,_xlfn.XLOOKUP(TRUE,($O40:AD40&lt;&gt;""),$O40:AD40,_xlpm.Fundo,,-1),
_xlpm.Dx,_xlfn.XLOOKUP(TRUE,(AF40:$AZ40&lt;&gt;""),AF40:$AZ40,_xlpm.Fundo,,1),
_xlpm.Xx,AE$3, _xlpm.Yx,PRODUCT(SUM(_xlpm.Dx,-_xlpm.Cx),1/SUM(_xlpm.Bx,-_xlpm.Ax))*SUM(_xlpm.Xx,-_xlpm.Ax)+_xlpm.Cx,
_xlpm.Ay,_xlfn.XLOOKUP(TRUE,(AE$4:AE39&lt;&gt;""),$N$4:$N39,_xlpm.Fundo,,-1),
_xlpm.By,_xlfn.XLOOKUP(TRUE,(AE41:AE$47&lt;&gt;""),$N41:$N$47,_xlpm.Fundo,,1),
_xlpm.Cy,_xlfn.XLOOKUP(TRUE,(AE$4:AE39&lt;&gt;""),AE$4:AE39,_xlpm.Fundo,,-1),
_xlpm.Dy,_xlfn.XLOOKUP(TRUE,(AE41:AE$47&lt;&gt;""),AE41:AE$47,_xlpm.Fundo,,1),
_xlpm.Xy,$N40, _xlpm.Yy,PRODUCT(SUM(_xlpm.Dy,-_xlpm.Cy),1/SUM(_xlpm.By,-_xlpm.Ay))*SUM(_xlpm.Xy,-_xlpm.Ay)+_xlpm.Cy,
_xlfn.IFS(IFERROR(ISODD(_xlpm.Borda),FALSE),_xlpm.Yy,
       IFERROR(ISEVEN(_xlpm.Borda),     FALSE),_xlpm.Yx,
      TRUE,"")))</f>
        <v>0.4</v>
      </c>
      <c r="AF88" s="120" t="str" cm="1">
        <f t="array" ref="AF88">IF(AF40&lt;&gt;"",AF40,
_xlfn.LET(_xlpm.Borda,
_xlfn.IFS(
AND(COUNT(_xlfn._xlws.FILTER($F$3:$F$15,$F$3:$F$15=AF$51))&gt;=2,
    _xlfn.MAXIFS($G$3:$G$15,$F$3:$F$15,AF$51)&gt;=$N88, _xlfn.MINIFS($G$3:$G$15,$F$3:$F$15,AF$51)&lt;=$N88),1,
AND(COUNT(_xlfn._xlws.FILTER($G$3:$G$15,$G$3:$G$15=$N88))&gt;=2,
    _xlfn.MAXIFS($F$3:$F$15,$G$3:$G$15,$N88)&gt;=AF$51, _xlfn.MINIFS($F$3:$F$15,$G$3:$G$15,$N88)&lt;=AF$51),2,
OR(COUNT(_xlfn._xlws.FILTER($F$16:$F$23,($F$16:$F$23=AF$51)*($G$16:$G$23=$N88)))=1,
        ISODD(COUNT(_xlfn._xlws.SORT(_xlfn._xlws.FILTER($G$16:$G$23,($F$16:$F$23=AF$51)*($G$16:$G$23&lt;=$N88)))))),3,
OR(COUNT(_xlfn._xlws.FILTER($F$16:$F$23,($F$16:$F$23=AF$51)*($G$16:$G$23=$N88)))=1,
        ISODD(COUNT(_xlfn._xlws.SORT(_xlfn._xlws.FILTER($F$16:$F$23,($G$16:$G$23=$N88)*($F$16:$F$23&lt;=AF$51)))))),4),
_xlpm.Fundo,$L$8,
_xlpm.Ax,_xlfn.XLOOKUP(TRUE,($O40:AE40&lt;&gt;""),$O$3:AE$3,_xlpm.Fundo,,-1),
_xlpm.Bx,_xlfn.XLOOKUP(TRUE,(AG40:$AZ40&lt;&gt;""),AG$3:$AZ$3,_xlpm.Fundo,,1),
_xlpm.Cx,_xlfn.XLOOKUP(TRUE,($O40:AE40&lt;&gt;""),$O40:AE40,_xlpm.Fundo,,-1),
_xlpm.Dx,_xlfn.XLOOKUP(TRUE,(AG40:$AZ40&lt;&gt;""),AG40:$AZ40,_xlpm.Fundo,,1),
_xlpm.Xx,AF$3, _xlpm.Yx,PRODUCT(SUM(_xlpm.Dx,-_xlpm.Cx),1/SUM(_xlpm.Bx,-_xlpm.Ax))*SUM(_xlpm.Xx,-_xlpm.Ax)+_xlpm.Cx,
_xlpm.Ay,_xlfn.XLOOKUP(TRUE,(AF$4:AF39&lt;&gt;""),$N$4:$N39,_xlpm.Fundo,,-1),
_xlpm.By,_xlfn.XLOOKUP(TRUE,(AF41:AF$47&lt;&gt;""),$N41:$N$47,_xlpm.Fundo,,1),
_xlpm.Cy,_xlfn.XLOOKUP(TRUE,(AF$4:AF39&lt;&gt;""),AF$4:AF39,_xlpm.Fundo,,-1),
_xlpm.Dy,_xlfn.XLOOKUP(TRUE,(AF41:AF$47&lt;&gt;""),AF41:AF$47,_xlpm.Fundo,,1),
_xlpm.Xy,$N40, _xlpm.Yy,PRODUCT(SUM(_xlpm.Dy,-_xlpm.Cy),1/SUM(_xlpm.By,-_xlpm.Ay))*SUM(_xlpm.Xy,-_xlpm.Ay)+_xlpm.Cy,
_xlfn.IFS(IFERROR(ISODD(_xlpm.Borda),FALSE),_xlpm.Yy,
       IFERROR(ISEVEN(_xlpm.Borda),     FALSE),_xlpm.Yx,
      TRUE,"")))</f>
        <v/>
      </c>
      <c r="AG88" s="120" cm="1">
        <f t="array" ref="AG88">IF(AG40&lt;&gt;"",AG40,
_xlfn.LET(_xlpm.Borda,
_xlfn.IFS(
AND(COUNT(_xlfn._xlws.FILTER($F$3:$F$15,$F$3:$F$15=AG$51))&gt;=2,
    _xlfn.MAXIFS($G$3:$G$15,$F$3:$F$15,AG$51)&gt;=$N88, _xlfn.MINIFS($G$3:$G$15,$F$3:$F$15,AG$51)&lt;=$N88),1,
AND(COUNT(_xlfn._xlws.FILTER($G$3:$G$15,$G$3:$G$15=$N88))&gt;=2,
    _xlfn.MAXIFS($F$3:$F$15,$G$3:$G$15,$N88)&gt;=AG$51, _xlfn.MINIFS($F$3:$F$15,$G$3:$G$15,$N88)&lt;=AG$51),2,
OR(COUNT(_xlfn._xlws.FILTER($F$16:$F$23,($F$16:$F$23=AG$51)*($G$16:$G$23=$N88)))=1,
        ISODD(COUNT(_xlfn._xlws.SORT(_xlfn._xlws.FILTER($G$16:$G$23,($F$16:$F$23=AG$51)*($G$16:$G$23&lt;=$N88)))))),3,
OR(COUNT(_xlfn._xlws.FILTER($F$16:$F$23,($F$16:$F$23=AG$51)*($G$16:$G$23=$N88)))=1,
        ISODD(COUNT(_xlfn._xlws.SORT(_xlfn._xlws.FILTER($F$16:$F$23,($G$16:$G$23=$N88)*($F$16:$F$23&lt;=AG$51)))))),4),
_xlpm.Fundo,$L$8,
_xlpm.Ax,_xlfn.XLOOKUP(TRUE,($O40:AF40&lt;&gt;""),$O$3:AF$3,_xlpm.Fundo,,-1),
_xlpm.Bx,_xlfn.XLOOKUP(TRUE,(AH40:$AZ40&lt;&gt;""),AH$3:$AZ$3,_xlpm.Fundo,,1),
_xlpm.Cx,_xlfn.XLOOKUP(TRUE,($O40:AF40&lt;&gt;""),$O40:AF40,_xlpm.Fundo,,-1),
_xlpm.Dx,_xlfn.XLOOKUP(TRUE,(AH40:$AZ40&lt;&gt;""),AH40:$AZ40,_xlpm.Fundo,,1),
_xlpm.Xx,AG$3, _xlpm.Yx,PRODUCT(SUM(_xlpm.Dx,-_xlpm.Cx),1/SUM(_xlpm.Bx,-_xlpm.Ax))*SUM(_xlpm.Xx,-_xlpm.Ax)+_xlpm.Cx,
_xlpm.Ay,_xlfn.XLOOKUP(TRUE,(AG$4:AG39&lt;&gt;""),$N$4:$N39,_xlpm.Fundo,,-1),
_xlpm.By,_xlfn.XLOOKUP(TRUE,(AG41:AG$47&lt;&gt;""),$N41:$N$47,_xlpm.Fundo,,1),
_xlpm.Cy,_xlfn.XLOOKUP(TRUE,(AG$4:AG39&lt;&gt;""),AG$4:AG39,_xlpm.Fundo,,-1),
_xlpm.Dy,_xlfn.XLOOKUP(TRUE,(AG41:AG$47&lt;&gt;""),AG41:AG$47,_xlpm.Fundo,,1),
_xlpm.Xy,$N40, _xlpm.Yy,PRODUCT(SUM(_xlpm.Dy,-_xlpm.Cy),1/SUM(_xlpm.By,-_xlpm.Ay))*SUM(_xlpm.Xy,-_xlpm.Ay)+_xlpm.Cy,
_xlfn.IFS(IFERROR(ISODD(_xlpm.Borda),FALSE),_xlpm.Yy,
       IFERROR(ISEVEN(_xlpm.Borda),     FALSE),_xlpm.Yx,
      TRUE,"")))</f>
        <v>0.4</v>
      </c>
      <c r="AH88" s="120" t="str" cm="1">
        <f t="array" ref="AH88">IF(AH40&lt;&gt;"",AH40,
_xlfn.LET(_xlpm.Borda,
_xlfn.IFS(
AND(COUNT(_xlfn._xlws.FILTER($F$3:$F$15,$F$3:$F$15=AH$51))&gt;=2,
    _xlfn.MAXIFS($G$3:$G$15,$F$3:$F$15,AH$51)&gt;=$N88, _xlfn.MINIFS($G$3:$G$15,$F$3:$F$15,AH$51)&lt;=$N88),1,
AND(COUNT(_xlfn._xlws.FILTER($G$3:$G$15,$G$3:$G$15=$N88))&gt;=2,
    _xlfn.MAXIFS($F$3:$F$15,$G$3:$G$15,$N88)&gt;=AH$51, _xlfn.MINIFS($F$3:$F$15,$G$3:$G$15,$N88)&lt;=AH$51),2,
OR(COUNT(_xlfn._xlws.FILTER($F$16:$F$23,($F$16:$F$23=AH$51)*($G$16:$G$23=$N88)))=1,
        ISODD(COUNT(_xlfn._xlws.SORT(_xlfn._xlws.FILTER($G$16:$G$23,($F$16:$F$23=AH$51)*($G$16:$G$23&lt;=$N88)))))),3,
OR(COUNT(_xlfn._xlws.FILTER($F$16:$F$23,($F$16:$F$23=AH$51)*($G$16:$G$23=$N88)))=1,
        ISODD(COUNT(_xlfn._xlws.SORT(_xlfn._xlws.FILTER($F$16:$F$23,($G$16:$G$23=$N88)*($F$16:$F$23&lt;=AH$51)))))),4),
_xlpm.Fundo,$L$8,
_xlpm.Ax,_xlfn.XLOOKUP(TRUE,($O40:AG40&lt;&gt;""),$O$3:AG$3,_xlpm.Fundo,,-1),
_xlpm.Bx,_xlfn.XLOOKUP(TRUE,(AI40:$AZ40&lt;&gt;""),AI$3:$AZ$3,_xlpm.Fundo,,1),
_xlpm.Cx,_xlfn.XLOOKUP(TRUE,($O40:AG40&lt;&gt;""),$O40:AG40,_xlpm.Fundo,,-1),
_xlpm.Dx,_xlfn.XLOOKUP(TRUE,(AI40:$AZ40&lt;&gt;""),AI40:$AZ40,_xlpm.Fundo,,1),
_xlpm.Xx,AH$3, _xlpm.Yx,PRODUCT(SUM(_xlpm.Dx,-_xlpm.Cx),1/SUM(_xlpm.Bx,-_xlpm.Ax))*SUM(_xlpm.Xx,-_xlpm.Ax)+_xlpm.Cx,
_xlpm.Ay,_xlfn.XLOOKUP(TRUE,(AH$4:AH39&lt;&gt;""),$N$4:$N39,_xlpm.Fundo,,-1),
_xlpm.By,_xlfn.XLOOKUP(TRUE,(AH41:AH$47&lt;&gt;""),$N41:$N$47,_xlpm.Fundo,,1),
_xlpm.Cy,_xlfn.XLOOKUP(TRUE,(AH$4:AH39&lt;&gt;""),AH$4:AH39,_xlpm.Fundo,,-1),
_xlpm.Dy,_xlfn.XLOOKUP(TRUE,(AH41:AH$47&lt;&gt;""),AH41:AH$47,_xlpm.Fundo,,1),
_xlpm.Xy,$N40, _xlpm.Yy,PRODUCT(SUM(_xlpm.Dy,-_xlpm.Cy),1/SUM(_xlpm.By,-_xlpm.Ay))*SUM(_xlpm.Xy,-_xlpm.Ay)+_xlpm.Cy,
_xlfn.IFS(IFERROR(ISODD(_xlpm.Borda),FALSE),_xlpm.Yy,
       IFERROR(ISEVEN(_xlpm.Borda),     FALSE),_xlpm.Yx,
      TRUE,"")))</f>
        <v/>
      </c>
      <c r="AI88" s="120" cm="1">
        <f t="array" ref="AI88">IF(AI40&lt;&gt;"",AI40,
_xlfn.LET(_xlpm.Borda,
_xlfn.IFS(
AND(COUNT(_xlfn._xlws.FILTER($F$3:$F$15,$F$3:$F$15=AI$51))&gt;=2,
    _xlfn.MAXIFS($G$3:$G$15,$F$3:$F$15,AI$51)&gt;=$N88, _xlfn.MINIFS($G$3:$G$15,$F$3:$F$15,AI$51)&lt;=$N88),1,
AND(COUNT(_xlfn._xlws.FILTER($G$3:$G$15,$G$3:$G$15=$N88))&gt;=2,
    _xlfn.MAXIFS($F$3:$F$15,$G$3:$G$15,$N88)&gt;=AI$51, _xlfn.MINIFS($F$3:$F$15,$G$3:$G$15,$N88)&lt;=AI$51),2,
OR(COUNT(_xlfn._xlws.FILTER($F$16:$F$23,($F$16:$F$23=AI$51)*($G$16:$G$23=$N88)))=1,
        ISODD(COUNT(_xlfn._xlws.SORT(_xlfn._xlws.FILTER($G$16:$G$23,($F$16:$F$23=AI$51)*($G$16:$G$23&lt;=$N88)))))),3,
OR(COUNT(_xlfn._xlws.FILTER($F$16:$F$23,($F$16:$F$23=AI$51)*($G$16:$G$23=$N88)))=1,
        ISODD(COUNT(_xlfn._xlws.SORT(_xlfn._xlws.FILTER($F$16:$F$23,($G$16:$G$23=$N88)*($F$16:$F$23&lt;=AI$51)))))),4),
_xlpm.Fundo,$L$8,
_xlpm.Ax,_xlfn.XLOOKUP(TRUE,($O40:AH40&lt;&gt;""),$O$3:AH$3,_xlpm.Fundo,,-1),
_xlpm.Bx,_xlfn.XLOOKUP(TRUE,(AJ40:$AZ40&lt;&gt;""),AJ$3:$AZ$3,_xlpm.Fundo,,1),
_xlpm.Cx,_xlfn.XLOOKUP(TRUE,($O40:AH40&lt;&gt;""),$O40:AH40,_xlpm.Fundo,,-1),
_xlpm.Dx,_xlfn.XLOOKUP(TRUE,(AJ40:$AZ40&lt;&gt;""),AJ40:$AZ40,_xlpm.Fundo,,1),
_xlpm.Xx,AI$3, _xlpm.Yx,PRODUCT(SUM(_xlpm.Dx,-_xlpm.Cx),1/SUM(_xlpm.Bx,-_xlpm.Ax))*SUM(_xlpm.Xx,-_xlpm.Ax)+_xlpm.Cx,
_xlpm.Ay,_xlfn.XLOOKUP(TRUE,(AI$4:AI39&lt;&gt;""),$N$4:$N39,_xlpm.Fundo,,-1),
_xlpm.By,_xlfn.XLOOKUP(TRUE,(AI41:AI$47&lt;&gt;""),$N41:$N$47,_xlpm.Fundo,,1),
_xlpm.Cy,_xlfn.XLOOKUP(TRUE,(AI$4:AI39&lt;&gt;""),AI$4:AI39,_xlpm.Fundo,,-1),
_xlpm.Dy,_xlfn.XLOOKUP(TRUE,(AI41:AI$47&lt;&gt;""),AI41:AI$47,_xlpm.Fundo,,1),
_xlpm.Xy,$N40, _xlpm.Yy,PRODUCT(SUM(_xlpm.Dy,-_xlpm.Cy),1/SUM(_xlpm.By,-_xlpm.Ay))*SUM(_xlpm.Xy,-_xlpm.Ay)+_xlpm.Cy,
_xlfn.IFS(IFERROR(ISODD(_xlpm.Borda),FALSE),_xlpm.Yy,
       IFERROR(ISEVEN(_xlpm.Borda),     FALSE),_xlpm.Yx,
      TRUE,"")))</f>
        <v>0.4</v>
      </c>
      <c r="AJ88" s="120" t="str" cm="1">
        <f t="array" ref="AJ88">IF(AJ40&lt;&gt;"",AJ40,
_xlfn.LET(_xlpm.Borda,
_xlfn.IFS(
AND(COUNT(_xlfn._xlws.FILTER($F$3:$F$15,$F$3:$F$15=AJ$51))&gt;=2,
    _xlfn.MAXIFS($G$3:$G$15,$F$3:$F$15,AJ$51)&gt;=$N88, _xlfn.MINIFS($G$3:$G$15,$F$3:$F$15,AJ$51)&lt;=$N88),1,
AND(COUNT(_xlfn._xlws.FILTER($G$3:$G$15,$G$3:$G$15=$N88))&gt;=2,
    _xlfn.MAXIFS($F$3:$F$15,$G$3:$G$15,$N88)&gt;=AJ$51, _xlfn.MINIFS($F$3:$F$15,$G$3:$G$15,$N88)&lt;=AJ$51),2,
OR(COUNT(_xlfn._xlws.FILTER($F$16:$F$23,($F$16:$F$23=AJ$51)*($G$16:$G$23=$N88)))=1,
        ISODD(COUNT(_xlfn._xlws.SORT(_xlfn._xlws.FILTER($G$16:$G$23,($F$16:$F$23=AJ$51)*($G$16:$G$23&lt;=$N88)))))),3,
OR(COUNT(_xlfn._xlws.FILTER($F$16:$F$23,($F$16:$F$23=AJ$51)*($G$16:$G$23=$N88)))=1,
        ISODD(COUNT(_xlfn._xlws.SORT(_xlfn._xlws.FILTER($F$16:$F$23,($G$16:$G$23=$N88)*($F$16:$F$23&lt;=AJ$51)))))),4),
_xlpm.Fundo,$L$8,
_xlpm.Ax,_xlfn.XLOOKUP(TRUE,($O40:AI40&lt;&gt;""),$O$3:AI$3,_xlpm.Fundo,,-1),
_xlpm.Bx,_xlfn.XLOOKUP(TRUE,(AK40:$AZ40&lt;&gt;""),AK$3:$AZ$3,_xlpm.Fundo,,1),
_xlpm.Cx,_xlfn.XLOOKUP(TRUE,($O40:AI40&lt;&gt;""),$O40:AI40,_xlpm.Fundo,,-1),
_xlpm.Dx,_xlfn.XLOOKUP(TRUE,(AK40:$AZ40&lt;&gt;""),AK40:$AZ40,_xlpm.Fundo,,1),
_xlpm.Xx,AJ$3, _xlpm.Yx,PRODUCT(SUM(_xlpm.Dx,-_xlpm.Cx),1/SUM(_xlpm.Bx,-_xlpm.Ax))*SUM(_xlpm.Xx,-_xlpm.Ax)+_xlpm.Cx,
_xlpm.Ay,_xlfn.XLOOKUP(TRUE,(AJ$4:AJ39&lt;&gt;""),$N$4:$N39,_xlpm.Fundo,,-1),
_xlpm.By,_xlfn.XLOOKUP(TRUE,(AJ41:AJ$47&lt;&gt;""),$N41:$N$47,_xlpm.Fundo,,1),
_xlpm.Cy,_xlfn.XLOOKUP(TRUE,(AJ$4:AJ39&lt;&gt;""),AJ$4:AJ39,_xlpm.Fundo,,-1),
_xlpm.Dy,_xlfn.XLOOKUP(TRUE,(AJ41:AJ$47&lt;&gt;""),AJ41:AJ$47,_xlpm.Fundo,,1),
_xlpm.Xy,$N40, _xlpm.Yy,PRODUCT(SUM(_xlpm.Dy,-_xlpm.Cy),1/SUM(_xlpm.By,-_xlpm.Ay))*SUM(_xlpm.Xy,-_xlpm.Ay)+_xlpm.Cy,
_xlfn.IFS(IFERROR(ISODD(_xlpm.Borda),FALSE),_xlpm.Yy,
       IFERROR(ISEVEN(_xlpm.Borda),     FALSE),_xlpm.Yx,
      TRUE,"")))</f>
        <v/>
      </c>
      <c r="AK88" s="120" t="str" cm="1">
        <f t="array" ref="AK88">IF(AK40&lt;&gt;"",AK40,
_xlfn.LET(_xlpm.Borda,
_xlfn.IFS(
AND(COUNT(_xlfn._xlws.FILTER($F$3:$F$15,$F$3:$F$15=AK$51))&gt;=2,
    _xlfn.MAXIFS($G$3:$G$15,$F$3:$F$15,AK$51)&gt;=$N88, _xlfn.MINIFS($G$3:$G$15,$F$3:$F$15,AK$51)&lt;=$N88),1,
AND(COUNT(_xlfn._xlws.FILTER($G$3:$G$15,$G$3:$G$15=$N88))&gt;=2,
    _xlfn.MAXIFS($F$3:$F$15,$G$3:$G$15,$N88)&gt;=AK$51, _xlfn.MINIFS($F$3:$F$15,$G$3:$G$15,$N88)&lt;=AK$51),2,
OR(COUNT(_xlfn._xlws.FILTER($F$16:$F$23,($F$16:$F$23=AK$51)*($G$16:$G$23=$N88)))=1,
        ISODD(COUNT(_xlfn._xlws.SORT(_xlfn._xlws.FILTER($G$16:$G$23,($F$16:$F$23=AK$51)*($G$16:$G$23&lt;=$N88)))))),3,
OR(COUNT(_xlfn._xlws.FILTER($F$16:$F$23,($F$16:$F$23=AK$51)*($G$16:$G$23=$N88)))=1,
        ISODD(COUNT(_xlfn._xlws.SORT(_xlfn._xlws.FILTER($F$16:$F$23,($G$16:$G$23=$N88)*($F$16:$F$23&lt;=AK$51)))))),4),
_xlpm.Fundo,$L$8,
_xlpm.Ax,_xlfn.XLOOKUP(TRUE,($O40:AJ40&lt;&gt;""),$O$3:AJ$3,_xlpm.Fundo,,-1),
_xlpm.Bx,_xlfn.XLOOKUP(TRUE,(AL40:$AZ40&lt;&gt;""),AL$3:$AZ$3,_xlpm.Fundo,,1),
_xlpm.Cx,_xlfn.XLOOKUP(TRUE,($O40:AJ40&lt;&gt;""),$O40:AJ40,_xlpm.Fundo,,-1),
_xlpm.Dx,_xlfn.XLOOKUP(TRUE,(AL40:$AZ40&lt;&gt;""),AL40:$AZ40,_xlpm.Fundo,,1),
_xlpm.Xx,AK$3, _xlpm.Yx,PRODUCT(SUM(_xlpm.Dx,-_xlpm.Cx),1/SUM(_xlpm.Bx,-_xlpm.Ax))*SUM(_xlpm.Xx,-_xlpm.Ax)+_xlpm.Cx,
_xlpm.Ay,_xlfn.XLOOKUP(TRUE,(AK$4:AK39&lt;&gt;""),$N$4:$N39,_xlpm.Fundo,,-1),
_xlpm.By,_xlfn.XLOOKUP(TRUE,(AK41:AK$47&lt;&gt;""),$N41:$N$47,_xlpm.Fundo,,1),
_xlpm.Cy,_xlfn.XLOOKUP(TRUE,(AK$4:AK39&lt;&gt;""),AK$4:AK39,_xlpm.Fundo,,-1),
_xlpm.Dy,_xlfn.XLOOKUP(TRUE,(AK41:AK$47&lt;&gt;""),AK41:AK$47,_xlpm.Fundo,,1),
_xlpm.Xy,$N40, _xlpm.Yy,PRODUCT(SUM(_xlpm.Dy,-_xlpm.Cy),1/SUM(_xlpm.By,-_xlpm.Ay))*SUM(_xlpm.Xy,-_xlpm.Ay)+_xlpm.Cy,
_xlfn.IFS(IFERROR(ISODD(_xlpm.Borda),FALSE),_xlpm.Yy,
       IFERROR(ISEVEN(_xlpm.Borda),     FALSE),_xlpm.Yx,
      TRUE,"")))</f>
        <v/>
      </c>
      <c r="AL88" s="120" t="str" cm="1">
        <f t="array" ref="AL88">IF(AL40&lt;&gt;"",AL40,
_xlfn.LET(_xlpm.Borda,
_xlfn.IFS(
AND(COUNT(_xlfn._xlws.FILTER($F$3:$F$15,$F$3:$F$15=AL$51))&gt;=2,
    _xlfn.MAXIFS($G$3:$G$15,$F$3:$F$15,AL$51)&gt;=$N88, _xlfn.MINIFS($G$3:$G$15,$F$3:$F$15,AL$51)&lt;=$N88),1,
AND(COUNT(_xlfn._xlws.FILTER($G$3:$G$15,$G$3:$G$15=$N88))&gt;=2,
    _xlfn.MAXIFS($F$3:$F$15,$G$3:$G$15,$N88)&gt;=AL$51, _xlfn.MINIFS($F$3:$F$15,$G$3:$G$15,$N88)&lt;=AL$51),2,
OR(COUNT(_xlfn._xlws.FILTER($F$16:$F$23,($F$16:$F$23=AL$51)*($G$16:$G$23=$N88)))=1,
        ISODD(COUNT(_xlfn._xlws.SORT(_xlfn._xlws.FILTER($G$16:$G$23,($F$16:$F$23=AL$51)*($G$16:$G$23&lt;=$N88)))))),3,
OR(COUNT(_xlfn._xlws.FILTER($F$16:$F$23,($F$16:$F$23=AL$51)*($G$16:$G$23=$N88)))=1,
        ISODD(COUNT(_xlfn._xlws.SORT(_xlfn._xlws.FILTER($F$16:$F$23,($G$16:$G$23=$N88)*($F$16:$F$23&lt;=AL$51)))))),4),
_xlpm.Fundo,$L$8,
_xlpm.Ax,_xlfn.XLOOKUP(TRUE,($O40:AK40&lt;&gt;""),$O$3:AK$3,_xlpm.Fundo,,-1),
_xlpm.Bx,_xlfn.XLOOKUP(TRUE,(AM40:$AZ40&lt;&gt;""),AM$3:$AZ$3,_xlpm.Fundo,,1),
_xlpm.Cx,_xlfn.XLOOKUP(TRUE,($O40:AK40&lt;&gt;""),$O40:AK40,_xlpm.Fundo,,-1),
_xlpm.Dx,_xlfn.XLOOKUP(TRUE,(AM40:$AZ40&lt;&gt;""),AM40:$AZ40,_xlpm.Fundo,,1),
_xlpm.Xx,AL$3, _xlpm.Yx,PRODUCT(SUM(_xlpm.Dx,-_xlpm.Cx),1/SUM(_xlpm.Bx,-_xlpm.Ax))*SUM(_xlpm.Xx,-_xlpm.Ax)+_xlpm.Cx,
_xlpm.Ay,_xlfn.XLOOKUP(TRUE,(AL$4:AL39&lt;&gt;""),$N$4:$N39,_xlpm.Fundo,,-1),
_xlpm.By,_xlfn.XLOOKUP(TRUE,(AL41:AL$47&lt;&gt;""),$N41:$N$47,_xlpm.Fundo,,1),
_xlpm.Cy,_xlfn.XLOOKUP(TRUE,(AL$4:AL39&lt;&gt;""),AL$4:AL39,_xlpm.Fundo,,-1),
_xlpm.Dy,_xlfn.XLOOKUP(TRUE,(AL41:AL$47&lt;&gt;""),AL41:AL$47,_xlpm.Fundo,,1),
_xlpm.Xy,$N40, _xlpm.Yy,PRODUCT(SUM(_xlpm.Dy,-_xlpm.Cy),1/SUM(_xlpm.By,-_xlpm.Ay))*SUM(_xlpm.Xy,-_xlpm.Ay)+_xlpm.Cy,
_xlfn.IFS(IFERROR(ISODD(_xlpm.Borda),FALSE),_xlpm.Yy,
       IFERROR(ISEVEN(_xlpm.Borda),     FALSE),_xlpm.Yx,
      TRUE,"")))</f>
        <v/>
      </c>
      <c r="AM88" s="120" t="str" cm="1">
        <f t="array" ref="AM88">IF(AM40&lt;&gt;"",AM40,
_xlfn.LET(_xlpm.Borda,
_xlfn.IFS(
AND(COUNT(_xlfn._xlws.FILTER($F$3:$F$15,$F$3:$F$15=AM$51))&gt;=2,
    _xlfn.MAXIFS($G$3:$G$15,$F$3:$F$15,AM$51)&gt;=$N88, _xlfn.MINIFS($G$3:$G$15,$F$3:$F$15,AM$51)&lt;=$N88),1,
AND(COUNT(_xlfn._xlws.FILTER($G$3:$G$15,$G$3:$G$15=$N88))&gt;=2,
    _xlfn.MAXIFS($F$3:$F$15,$G$3:$G$15,$N88)&gt;=AM$51, _xlfn.MINIFS($F$3:$F$15,$G$3:$G$15,$N88)&lt;=AM$51),2,
OR(COUNT(_xlfn._xlws.FILTER($F$16:$F$23,($F$16:$F$23=AM$51)*($G$16:$G$23=$N88)))=1,
        ISODD(COUNT(_xlfn._xlws.SORT(_xlfn._xlws.FILTER($G$16:$G$23,($F$16:$F$23=AM$51)*($G$16:$G$23&lt;=$N88)))))),3,
OR(COUNT(_xlfn._xlws.FILTER($F$16:$F$23,($F$16:$F$23=AM$51)*($G$16:$G$23=$N88)))=1,
        ISODD(COUNT(_xlfn._xlws.SORT(_xlfn._xlws.FILTER($F$16:$F$23,($G$16:$G$23=$N88)*($F$16:$F$23&lt;=AM$51)))))),4),
_xlpm.Fundo,$L$8,
_xlpm.Ax,_xlfn.XLOOKUP(TRUE,($O40:AL40&lt;&gt;""),$O$3:AL$3,_xlpm.Fundo,,-1),
_xlpm.Bx,_xlfn.XLOOKUP(TRUE,(AN40:$AZ40&lt;&gt;""),AN$3:$AZ$3,_xlpm.Fundo,,1),
_xlpm.Cx,_xlfn.XLOOKUP(TRUE,($O40:AL40&lt;&gt;""),$O40:AL40,_xlpm.Fundo,,-1),
_xlpm.Dx,_xlfn.XLOOKUP(TRUE,(AN40:$AZ40&lt;&gt;""),AN40:$AZ40,_xlpm.Fundo,,1),
_xlpm.Xx,AM$3, _xlpm.Yx,PRODUCT(SUM(_xlpm.Dx,-_xlpm.Cx),1/SUM(_xlpm.Bx,-_xlpm.Ax))*SUM(_xlpm.Xx,-_xlpm.Ax)+_xlpm.Cx,
_xlpm.Ay,_xlfn.XLOOKUP(TRUE,(AM$4:AM39&lt;&gt;""),$N$4:$N39,_xlpm.Fundo,,-1),
_xlpm.By,_xlfn.XLOOKUP(TRUE,(AM41:AM$47&lt;&gt;""),$N41:$N$47,_xlpm.Fundo,,1),
_xlpm.Cy,_xlfn.XLOOKUP(TRUE,(AM$4:AM39&lt;&gt;""),AM$4:AM39,_xlpm.Fundo,,-1),
_xlpm.Dy,_xlfn.XLOOKUP(TRUE,(AM41:AM$47&lt;&gt;""),AM41:AM$47,_xlpm.Fundo,,1),
_xlpm.Xy,$N40, _xlpm.Yy,PRODUCT(SUM(_xlpm.Dy,-_xlpm.Cy),1/SUM(_xlpm.By,-_xlpm.Ay))*SUM(_xlpm.Xy,-_xlpm.Ay)+_xlpm.Cy,
_xlfn.IFS(IFERROR(ISODD(_xlpm.Borda),FALSE),_xlpm.Yy,
       IFERROR(ISEVEN(_xlpm.Borda),     FALSE),_xlpm.Yx,
      TRUE,"")))</f>
        <v/>
      </c>
      <c r="AN88" s="120" cm="1">
        <f t="array" ref="AN88">IF(AN40&lt;&gt;"",AN40,
_xlfn.LET(_xlpm.Borda,
_xlfn.IFS(
AND(COUNT(_xlfn._xlws.FILTER($F$3:$F$15,$F$3:$F$15=AN$51))&gt;=2,
    _xlfn.MAXIFS($G$3:$G$15,$F$3:$F$15,AN$51)&gt;=$N88, _xlfn.MINIFS($G$3:$G$15,$F$3:$F$15,AN$51)&lt;=$N88),1,
AND(COUNT(_xlfn._xlws.FILTER($G$3:$G$15,$G$3:$G$15=$N88))&gt;=2,
    _xlfn.MAXIFS($F$3:$F$15,$G$3:$G$15,$N88)&gt;=AN$51, _xlfn.MINIFS($F$3:$F$15,$G$3:$G$15,$N88)&lt;=AN$51),2,
OR(COUNT(_xlfn._xlws.FILTER($F$16:$F$23,($F$16:$F$23=AN$51)*($G$16:$G$23=$N88)))=1,
        ISODD(COUNT(_xlfn._xlws.SORT(_xlfn._xlws.FILTER($G$16:$G$23,($F$16:$F$23=AN$51)*($G$16:$G$23&lt;=$N88)))))),3,
OR(COUNT(_xlfn._xlws.FILTER($F$16:$F$23,($F$16:$F$23=AN$51)*($G$16:$G$23=$N88)))=1,
        ISODD(COUNT(_xlfn._xlws.SORT(_xlfn._xlws.FILTER($F$16:$F$23,($G$16:$G$23=$N88)*($F$16:$F$23&lt;=AN$51)))))),4),
_xlpm.Fundo,$L$8,
_xlpm.Ax,_xlfn.XLOOKUP(TRUE,($O40:AM40&lt;&gt;""),$O$3:AM$3,_xlpm.Fundo,,-1),
_xlpm.Bx,_xlfn.XLOOKUP(TRUE,(AO40:$AZ40&lt;&gt;""),AO$3:$AZ$3,_xlpm.Fundo,,1),
_xlpm.Cx,_xlfn.XLOOKUP(TRUE,($O40:AM40&lt;&gt;""),$O40:AM40,_xlpm.Fundo,,-1),
_xlpm.Dx,_xlfn.XLOOKUP(TRUE,(AO40:$AZ40&lt;&gt;""),AO40:$AZ40,_xlpm.Fundo,,1),
_xlpm.Xx,AN$3, _xlpm.Yx,PRODUCT(SUM(_xlpm.Dx,-_xlpm.Cx),1/SUM(_xlpm.Bx,-_xlpm.Ax))*SUM(_xlpm.Xx,-_xlpm.Ax)+_xlpm.Cx,
_xlpm.Ay,_xlfn.XLOOKUP(TRUE,(AN$4:AN39&lt;&gt;""),$N$4:$N39,_xlpm.Fundo,,-1),
_xlpm.By,_xlfn.XLOOKUP(TRUE,(AN41:AN$47&lt;&gt;""),$N41:$N$47,_xlpm.Fundo,,1),
_xlpm.Cy,_xlfn.XLOOKUP(TRUE,(AN$4:AN39&lt;&gt;""),AN$4:AN39,_xlpm.Fundo,,-1),
_xlpm.Dy,_xlfn.XLOOKUP(TRUE,(AN41:AN$47&lt;&gt;""),AN41:AN$47,_xlpm.Fundo,,1),
_xlpm.Xy,$N40, _xlpm.Yy,PRODUCT(SUM(_xlpm.Dy,-_xlpm.Cy),1/SUM(_xlpm.By,-_xlpm.Ay))*SUM(_xlpm.Xy,-_xlpm.Ay)+_xlpm.Cy,
_xlfn.IFS(IFERROR(ISODD(_xlpm.Borda),FALSE),_xlpm.Yy,
       IFERROR(ISEVEN(_xlpm.Borda),     FALSE),_xlpm.Yx,
      TRUE,"")))</f>
        <v>0.4</v>
      </c>
      <c r="AO88" s="120" t="str" cm="1">
        <f t="array" ref="AO88">IF(AO40&lt;&gt;"",AO40,
_xlfn.LET(_xlpm.Borda,
_xlfn.IFS(
AND(COUNT(_xlfn._xlws.FILTER($F$3:$F$15,$F$3:$F$15=AO$51))&gt;=2,
    _xlfn.MAXIFS($G$3:$G$15,$F$3:$F$15,AO$51)&gt;=$N88, _xlfn.MINIFS($G$3:$G$15,$F$3:$F$15,AO$51)&lt;=$N88),1,
AND(COUNT(_xlfn._xlws.FILTER($G$3:$G$15,$G$3:$G$15=$N88))&gt;=2,
    _xlfn.MAXIFS($F$3:$F$15,$G$3:$G$15,$N88)&gt;=AO$51, _xlfn.MINIFS($F$3:$F$15,$G$3:$G$15,$N88)&lt;=AO$51),2,
OR(COUNT(_xlfn._xlws.FILTER($F$16:$F$23,($F$16:$F$23=AO$51)*($G$16:$G$23=$N88)))=1,
        ISODD(COUNT(_xlfn._xlws.SORT(_xlfn._xlws.FILTER($G$16:$G$23,($F$16:$F$23=AO$51)*($G$16:$G$23&lt;=$N88)))))),3,
OR(COUNT(_xlfn._xlws.FILTER($F$16:$F$23,($F$16:$F$23=AO$51)*($G$16:$G$23=$N88)))=1,
        ISODD(COUNT(_xlfn._xlws.SORT(_xlfn._xlws.FILTER($F$16:$F$23,($G$16:$G$23=$N88)*($F$16:$F$23&lt;=AO$51)))))),4),
_xlpm.Fundo,$L$8,
_xlpm.Ax,_xlfn.XLOOKUP(TRUE,($O40:AN40&lt;&gt;""),$O$3:AN$3,_xlpm.Fundo,,-1),
_xlpm.Bx,_xlfn.XLOOKUP(TRUE,(AP40:$AZ40&lt;&gt;""),AP$3:$AZ$3,_xlpm.Fundo,,1),
_xlpm.Cx,_xlfn.XLOOKUP(TRUE,($O40:AN40&lt;&gt;""),$O40:AN40,_xlpm.Fundo,,-1),
_xlpm.Dx,_xlfn.XLOOKUP(TRUE,(AP40:$AZ40&lt;&gt;""),AP40:$AZ40,_xlpm.Fundo,,1),
_xlpm.Xx,AO$3, _xlpm.Yx,PRODUCT(SUM(_xlpm.Dx,-_xlpm.Cx),1/SUM(_xlpm.Bx,-_xlpm.Ax))*SUM(_xlpm.Xx,-_xlpm.Ax)+_xlpm.Cx,
_xlpm.Ay,_xlfn.XLOOKUP(TRUE,(AO$4:AO39&lt;&gt;""),$N$4:$N39,_xlpm.Fundo,,-1),
_xlpm.By,_xlfn.XLOOKUP(TRUE,(AO41:AO$47&lt;&gt;""),$N41:$N$47,_xlpm.Fundo,,1),
_xlpm.Cy,_xlfn.XLOOKUP(TRUE,(AO$4:AO39&lt;&gt;""),AO$4:AO39,_xlpm.Fundo,,-1),
_xlpm.Dy,_xlfn.XLOOKUP(TRUE,(AO41:AO$47&lt;&gt;""),AO41:AO$47,_xlpm.Fundo,,1),
_xlpm.Xy,$N40, _xlpm.Yy,PRODUCT(SUM(_xlpm.Dy,-_xlpm.Cy),1/SUM(_xlpm.By,-_xlpm.Ay))*SUM(_xlpm.Xy,-_xlpm.Ay)+_xlpm.Cy,
_xlfn.IFS(IFERROR(ISODD(_xlpm.Borda),FALSE),_xlpm.Yy,
       IFERROR(ISEVEN(_xlpm.Borda),     FALSE),_xlpm.Yx,
      TRUE,"")))</f>
        <v/>
      </c>
      <c r="AP88" s="120" cm="1">
        <f t="array" ref="AP88">IF(AP40&lt;&gt;"",AP40,
_xlfn.LET(_xlpm.Borda,
_xlfn.IFS(
AND(COUNT(_xlfn._xlws.FILTER($F$3:$F$15,$F$3:$F$15=AP$51))&gt;=2,
    _xlfn.MAXIFS($G$3:$G$15,$F$3:$F$15,AP$51)&gt;=$N88, _xlfn.MINIFS($G$3:$G$15,$F$3:$F$15,AP$51)&lt;=$N88),1,
AND(COUNT(_xlfn._xlws.FILTER($G$3:$G$15,$G$3:$G$15=$N88))&gt;=2,
    _xlfn.MAXIFS($F$3:$F$15,$G$3:$G$15,$N88)&gt;=AP$51, _xlfn.MINIFS($F$3:$F$15,$G$3:$G$15,$N88)&lt;=AP$51),2,
OR(COUNT(_xlfn._xlws.FILTER($F$16:$F$23,($F$16:$F$23=AP$51)*($G$16:$G$23=$N88)))=1,
        ISODD(COUNT(_xlfn._xlws.SORT(_xlfn._xlws.FILTER($G$16:$G$23,($F$16:$F$23=AP$51)*($G$16:$G$23&lt;=$N88)))))),3,
OR(COUNT(_xlfn._xlws.FILTER($F$16:$F$23,($F$16:$F$23=AP$51)*($G$16:$G$23=$N88)))=1,
        ISODD(COUNT(_xlfn._xlws.SORT(_xlfn._xlws.FILTER($F$16:$F$23,($G$16:$G$23=$N88)*($F$16:$F$23&lt;=AP$51)))))),4),
_xlpm.Fundo,$L$8,
_xlpm.Ax,_xlfn.XLOOKUP(TRUE,($O40:AO40&lt;&gt;""),$O$3:AO$3,_xlpm.Fundo,,-1),
_xlpm.Bx,_xlfn.XLOOKUP(TRUE,(AQ40:$AZ40&lt;&gt;""),AQ$3:$AZ$3,_xlpm.Fundo,,1),
_xlpm.Cx,_xlfn.XLOOKUP(TRUE,($O40:AO40&lt;&gt;""),$O40:AO40,_xlpm.Fundo,,-1),
_xlpm.Dx,_xlfn.XLOOKUP(TRUE,(AQ40:$AZ40&lt;&gt;""),AQ40:$AZ40,_xlpm.Fundo,,1),
_xlpm.Xx,AP$3, _xlpm.Yx,PRODUCT(SUM(_xlpm.Dx,-_xlpm.Cx),1/SUM(_xlpm.Bx,-_xlpm.Ax))*SUM(_xlpm.Xx,-_xlpm.Ax)+_xlpm.Cx,
_xlpm.Ay,_xlfn.XLOOKUP(TRUE,(AP$4:AP39&lt;&gt;""),$N$4:$N39,_xlpm.Fundo,,-1),
_xlpm.By,_xlfn.XLOOKUP(TRUE,(AP41:AP$47&lt;&gt;""),$N41:$N$47,_xlpm.Fundo,,1),
_xlpm.Cy,_xlfn.XLOOKUP(TRUE,(AP$4:AP39&lt;&gt;""),AP$4:AP39,_xlpm.Fundo,,-1),
_xlpm.Dy,_xlfn.XLOOKUP(TRUE,(AP41:AP$47&lt;&gt;""),AP41:AP$47,_xlpm.Fundo,,1),
_xlpm.Xy,$N40, _xlpm.Yy,PRODUCT(SUM(_xlpm.Dy,-_xlpm.Cy),1/SUM(_xlpm.By,-_xlpm.Ay))*SUM(_xlpm.Xy,-_xlpm.Ay)+_xlpm.Cy,
_xlfn.IFS(IFERROR(ISODD(_xlpm.Borda),FALSE),_xlpm.Yy,
       IFERROR(ISEVEN(_xlpm.Borda),     FALSE),_xlpm.Yx,
      TRUE,"")))</f>
        <v>0</v>
      </c>
      <c r="AQ88" s="120" t="str" cm="1">
        <f t="array" ref="AQ88">IF(AQ40&lt;&gt;"",AQ40,
_xlfn.LET(_xlpm.Borda,
_xlfn.IFS(
AND(COUNT(_xlfn._xlws.FILTER($F$3:$F$15,$F$3:$F$15=AQ$51))&gt;=2,
    _xlfn.MAXIFS($G$3:$G$15,$F$3:$F$15,AQ$51)&gt;=$N88, _xlfn.MINIFS($G$3:$G$15,$F$3:$F$15,AQ$51)&lt;=$N88),1,
AND(COUNT(_xlfn._xlws.FILTER($G$3:$G$15,$G$3:$G$15=$N88))&gt;=2,
    _xlfn.MAXIFS($F$3:$F$15,$G$3:$G$15,$N88)&gt;=AQ$51, _xlfn.MINIFS($F$3:$F$15,$G$3:$G$15,$N88)&lt;=AQ$51),2,
OR(COUNT(_xlfn._xlws.FILTER($F$16:$F$23,($F$16:$F$23=AQ$51)*($G$16:$G$23=$N88)))=1,
        ISODD(COUNT(_xlfn._xlws.SORT(_xlfn._xlws.FILTER($G$16:$G$23,($F$16:$F$23=AQ$51)*($G$16:$G$23&lt;=$N88)))))),3,
OR(COUNT(_xlfn._xlws.FILTER($F$16:$F$23,($F$16:$F$23=AQ$51)*($G$16:$G$23=$N88)))=1,
        ISODD(COUNT(_xlfn._xlws.SORT(_xlfn._xlws.FILTER($F$16:$F$23,($G$16:$G$23=$N88)*($F$16:$F$23&lt;=AQ$51)))))),4),
_xlpm.Fundo,$L$8,
_xlpm.Ax,_xlfn.XLOOKUP(TRUE,($O40:AP40&lt;&gt;""),$O$3:AP$3,_xlpm.Fundo,,-1),
_xlpm.Bx,_xlfn.XLOOKUP(TRUE,(AR40:$AZ40&lt;&gt;""),AR$3:$AZ$3,_xlpm.Fundo,,1),
_xlpm.Cx,_xlfn.XLOOKUP(TRUE,($O40:AP40&lt;&gt;""),$O40:AP40,_xlpm.Fundo,,-1),
_xlpm.Dx,_xlfn.XLOOKUP(TRUE,(AR40:$AZ40&lt;&gt;""),AR40:$AZ40,_xlpm.Fundo,,1),
_xlpm.Xx,AQ$3, _xlpm.Yx,PRODUCT(SUM(_xlpm.Dx,-_xlpm.Cx),1/SUM(_xlpm.Bx,-_xlpm.Ax))*SUM(_xlpm.Xx,-_xlpm.Ax)+_xlpm.Cx,
_xlpm.Ay,_xlfn.XLOOKUP(TRUE,(AQ$4:AQ39&lt;&gt;""),$N$4:$N39,_xlpm.Fundo,,-1),
_xlpm.By,_xlfn.XLOOKUP(TRUE,(AQ41:AQ$47&lt;&gt;""),$N41:$N$47,_xlpm.Fundo,,1),
_xlpm.Cy,_xlfn.XLOOKUP(TRUE,(AQ$4:AQ39&lt;&gt;""),AQ$4:AQ39,_xlpm.Fundo,,-1),
_xlpm.Dy,_xlfn.XLOOKUP(TRUE,(AQ41:AQ$47&lt;&gt;""),AQ41:AQ$47,_xlpm.Fundo,,1),
_xlpm.Xy,$N40, _xlpm.Yy,PRODUCT(SUM(_xlpm.Dy,-_xlpm.Cy),1/SUM(_xlpm.By,-_xlpm.Ay))*SUM(_xlpm.Xy,-_xlpm.Ay)+_xlpm.Cy,
_xlfn.IFS(IFERROR(ISODD(_xlpm.Borda),FALSE),_xlpm.Yy,
       IFERROR(ISEVEN(_xlpm.Borda),     FALSE),_xlpm.Yx,
      TRUE,"")))</f>
        <v/>
      </c>
      <c r="AR88" s="120" cm="1">
        <f t="array" ref="AR88">IF(AR40&lt;&gt;"",AR40,
_xlfn.LET(_xlpm.Borda,
_xlfn.IFS(
AND(COUNT(_xlfn._xlws.FILTER($F$3:$F$15,$F$3:$F$15=AR$51))&gt;=2,
    _xlfn.MAXIFS($G$3:$G$15,$F$3:$F$15,AR$51)&gt;=$N88, _xlfn.MINIFS($G$3:$G$15,$F$3:$F$15,AR$51)&lt;=$N88),1,
AND(COUNT(_xlfn._xlws.FILTER($G$3:$G$15,$G$3:$G$15=$N88))&gt;=2,
    _xlfn.MAXIFS($F$3:$F$15,$G$3:$G$15,$N88)&gt;=AR$51, _xlfn.MINIFS($F$3:$F$15,$G$3:$G$15,$N88)&lt;=AR$51),2,
OR(COUNT(_xlfn._xlws.FILTER($F$16:$F$23,($F$16:$F$23=AR$51)*($G$16:$G$23=$N88)))=1,
        ISODD(COUNT(_xlfn._xlws.SORT(_xlfn._xlws.FILTER($G$16:$G$23,($F$16:$F$23=AR$51)*($G$16:$G$23&lt;=$N88)))))),3,
OR(COUNT(_xlfn._xlws.FILTER($F$16:$F$23,($F$16:$F$23=AR$51)*($G$16:$G$23=$N88)))=1,
        ISODD(COUNT(_xlfn._xlws.SORT(_xlfn._xlws.FILTER($F$16:$F$23,($G$16:$G$23=$N88)*($F$16:$F$23&lt;=AR$51)))))),4),
_xlpm.Fundo,$L$8,
_xlpm.Ax,_xlfn.XLOOKUP(TRUE,($O40:AQ40&lt;&gt;""),$O$3:AQ$3,_xlpm.Fundo,,-1),
_xlpm.Bx,_xlfn.XLOOKUP(TRUE,(AS40:$AZ40&lt;&gt;""),AS$3:$AZ$3,_xlpm.Fundo,,1),
_xlpm.Cx,_xlfn.XLOOKUP(TRUE,($O40:AQ40&lt;&gt;""),$O40:AQ40,_xlpm.Fundo,,-1),
_xlpm.Dx,_xlfn.XLOOKUP(TRUE,(AS40:$AZ40&lt;&gt;""),AS40:$AZ40,_xlpm.Fundo,,1),
_xlpm.Xx,AR$3, _xlpm.Yx,PRODUCT(SUM(_xlpm.Dx,-_xlpm.Cx),1/SUM(_xlpm.Bx,-_xlpm.Ax))*SUM(_xlpm.Xx,-_xlpm.Ax)+_xlpm.Cx,
_xlpm.Ay,_xlfn.XLOOKUP(TRUE,(AR$4:AR39&lt;&gt;""),$N$4:$N39,_xlpm.Fundo,,-1),
_xlpm.By,_xlfn.XLOOKUP(TRUE,(AR41:AR$47&lt;&gt;""),$N41:$N$47,_xlpm.Fundo,,1),
_xlpm.Cy,_xlfn.XLOOKUP(TRUE,(AR$4:AR39&lt;&gt;""),AR$4:AR39,_xlpm.Fundo,,-1),
_xlpm.Dy,_xlfn.XLOOKUP(TRUE,(AR41:AR$47&lt;&gt;""),AR41:AR$47,_xlpm.Fundo,,1),
_xlpm.Xy,$N40, _xlpm.Yy,PRODUCT(SUM(_xlpm.Dy,-_xlpm.Cy),1/SUM(_xlpm.By,-_xlpm.Ay))*SUM(_xlpm.Xy,-_xlpm.Ay)+_xlpm.Cy,
_xlfn.IFS(IFERROR(ISODD(_xlpm.Borda),FALSE),_xlpm.Yy,
       IFERROR(ISEVEN(_xlpm.Borda),     FALSE),_xlpm.Yx,
      TRUE,"")))</f>
        <v>-0.4</v>
      </c>
      <c r="AS88" s="120" cm="1">
        <f t="array" ref="AS88">IF(AS40&lt;&gt;"",AS40,
_xlfn.LET(_xlpm.Borda,
_xlfn.IFS(
AND(COUNT(_xlfn._xlws.FILTER($F$3:$F$15,$F$3:$F$15=AS$51))&gt;=2,
    _xlfn.MAXIFS($G$3:$G$15,$F$3:$F$15,AS$51)&gt;=$N88, _xlfn.MINIFS($G$3:$G$15,$F$3:$F$15,AS$51)&lt;=$N88),1,
AND(COUNT(_xlfn._xlws.FILTER($G$3:$G$15,$G$3:$G$15=$N88))&gt;=2,
    _xlfn.MAXIFS($F$3:$F$15,$G$3:$G$15,$N88)&gt;=AS$51, _xlfn.MINIFS($F$3:$F$15,$G$3:$G$15,$N88)&lt;=AS$51),2,
OR(COUNT(_xlfn._xlws.FILTER($F$16:$F$23,($F$16:$F$23=AS$51)*($G$16:$G$23=$N88)))=1,
        ISODD(COUNT(_xlfn._xlws.SORT(_xlfn._xlws.FILTER($G$16:$G$23,($F$16:$F$23=AS$51)*($G$16:$G$23&lt;=$N88)))))),3,
OR(COUNT(_xlfn._xlws.FILTER($F$16:$F$23,($F$16:$F$23=AS$51)*($G$16:$G$23=$N88)))=1,
        ISODD(COUNT(_xlfn._xlws.SORT(_xlfn._xlws.FILTER($F$16:$F$23,($G$16:$G$23=$N88)*($F$16:$F$23&lt;=AS$51)))))),4),
_xlpm.Fundo,$L$8,
_xlpm.Ax,_xlfn.XLOOKUP(TRUE,($O40:AR40&lt;&gt;""),$O$3:AR$3,_xlpm.Fundo,,-1),
_xlpm.Bx,_xlfn.XLOOKUP(TRUE,(AT40:$AZ40&lt;&gt;""),AT$3:$AZ$3,_xlpm.Fundo,,1),
_xlpm.Cx,_xlfn.XLOOKUP(TRUE,($O40:AR40&lt;&gt;""),$O40:AR40,_xlpm.Fundo,,-1),
_xlpm.Dx,_xlfn.XLOOKUP(TRUE,(AT40:$AZ40&lt;&gt;""),AT40:$AZ40,_xlpm.Fundo,,1),
_xlpm.Xx,AS$3, _xlpm.Yx,PRODUCT(SUM(_xlpm.Dx,-_xlpm.Cx),1/SUM(_xlpm.Bx,-_xlpm.Ax))*SUM(_xlpm.Xx,-_xlpm.Ax)+_xlpm.Cx,
_xlpm.Ay,_xlfn.XLOOKUP(TRUE,(AS$4:AS39&lt;&gt;""),$N$4:$N39,_xlpm.Fundo,,-1),
_xlpm.By,_xlfn.XLOOKUP(TRUE,(AS41:AS$47&lt;&gt;""),$N41:$N$47,_xlpm.Fundo,,1),
_xlpm.Cy,_xlfn.XLOOKUP(TRUE,(AS$4:AS39&lt;&gt;""),AS$4:AS39,_xlpm.Fundo,,-1),
_xlpm.Dy,_xlfn.XLOOKUP(TRUE,(AS41:AS$47&lt;&gt;""),AS41:AS$47,_xlpm.Fundo,,1),
_xlpm.Xy,$N40, _xlpm.Yy,PRODUCT(SUM(_xlpm.Dy,-_xlpm.Cy),1/SUM(_xlpm.By,-_xlpm.Ay))*SUM(_xlpm.Xy,-_xlpm.Ay)+_xlpm.Cy,
_xlfn.IFS(IFERROR(ISODD(_xlpm.Borda),FALSE),_xlpm.Yy,
       IFERROR(ISEVEN(_xlpm.Borda),     FALSE),_xlpm.Yx,
      TRUE,"")))</f>
        <v>-0.4</v>
      </c>
      <c r="AT88" s="120" t="str" cm="1">
        <f t="array" ref="AT88">IF(AT40&lt;&gt;"",AT40,
_xlfn.LET(_xlpm.Borda,
_xlfn.IFS(
AND(COUNT(_xlfn._xlws.FILTER($F$3:$F$15,$F$3:$F$15=AT$51))&gt;=2,
    _xlfn.MAXIFS($G$3:$G$15,$F$3:$F$15,AT$51)&gt;=$N88, _xlfn.MINIFS($G$3:$G$15,$F$3:$F$15,AT$51)&lt;=$N88),1,
AND(COUNT(_xlfn._xlws.FILTER($G$3:$G$15,$G$3:$G$15=$N88))&gt;=2,
    _xlfn.MAXIFS($F$3:$F$15,$G$3:$G$15,$N88)&gt;=AT$51, _xlfn.MINIFS($F$3:$F$15,$G$3:$G$15,$N88)&lt;=AT$51),2,
OR(COUNT(_xlfn._xlws.FILTER($F$16:$F$23,($F$16:$F$23=AT$51)*($G$16:$G$23=$N88)))=1,
        ISODD(COUNT(_xlfn._xlws.SORT(_xlfn._xlws.FILTER($G$16:$G$23,($F$16:$F$23=AT$51)*($G$16:$G$23&lt;=$N88)))))),3,
OR(COUNT(_xlfn._xlws.FILTER($F$16:$F$23,($F$16:$F$23=AT$51)*($G$16:$G$23=$N88)))=1,
        ISODD(COUNT(_xlfn._xlws.SORT(_xlfn._xlws.FILTER($F$16:$F$23,($G$16:$G$23=$N88)*($F$16:$F$23&lt;=AT$51)))))),4),
_xlpm.Fundo,$L$8,
_xlpm.Ax,_xlfn.XLOOKUP(TRUE,($O40:AS40&lt;&gt;""),$O$3:AS$3,_xlpm.Fundo,,-1),
_xlpm.Bx,_xlfn.XLOOKUP(TRUE,(AZ40:$AZ40&lt;&gt;""),AZ$3:$AZ$3,_xlpm.Fundo,,1),
_xlpm.Cx,_xlfn.XLOOKUP(TRUE,($O40:AS40&lt;&gt;""),$O40:AS40,_xlpm.Fundo,,-1),
_xlpm.Dx,_xlfn.XLOOKUP(TRUE,(AZ40:$AZ40&lt;&gt;""),AZ40:$AZ40,_xlpm.Fundo,,1),
_xlpm.Xx,AT$3, _xlpm.Yx,PRODUCT(SUM(_xlpm.Dx,-_xlpm.Cx),1/SUM(_xlpm.Bx,-_xlpm.Ax))*SUM(_xlpm.Xx,-_xlpm.Ax)+_xlpm.Cx,
_xlpm.Ay,_xlfn.XLOOKUP(TRUE,(AT$4:AT39&lt;&gt;""),$N$4:$N39,_xlpm.Fundo,,-1),
_xlpm.By,_xlfn.XLOOKUP(TRUE,(AT41:AT$47&lt;&gt;""),$N41:$N$47,_xlpm.Fundo,,1),
_xlpm.Cy,_xlfn.XLOOKUP(TRUE,(AT$4:AT39&lt;&gt;""),AT$4:AT39,_xlpm.Fundo,,-1),
_xlpm.Dy,_xlfn.XLOOKUP(TRUE,(AT41:AT$47&lt;&gt;""),AT41:AT$47,_xlpm.Fundo,,1),
_xlpm.Xy,$N40, _xlpm.Yy,PRODUCT(SUM(_xlpm.Dy,-_xlpm.Cy),1/SUM(_xlpm.By,-_xlpm.Ay))*SUM(_xlpm.Xy,-_xlpm.Ay)+_xlpm.Cy,
_xlfn.IFS(IFERROR(ISODD(_xlpm.Borda),FALSE),_xlpm.Yy,
       IFERROR(ISEVEN(_xlpm.Borda),     FALSE),_xlpm.Yx,
      TRUE,"")))</f>
        <v/>
      </c>
      <c r="AU88" s="120" cm="1">
        <f t="array" ref="AU88">IF(AU40&lt;&gt;"",AU40,
_xlfn.LET(_xlpm.Borda,
_xlfn.IFS(
AND(COUNT(_xlfn._xlws.FILTER($F$3:$F$15,$F$3:$F$15=AU$51))&gt;=2,
    _xlfn.MAXIFS($G$3:$G$15,$F$3:$F$15,AU$51)&gt;=$N88, _xlfn.MINIFS($G$3:$G$15,$F$3:$F$15,AU$51)&lt;=$N88),1,
AND(COUNT(_xlfn._xlws.FILTER($G$3:$G$15,$G$3:$G$15=$N88))&gt;=2,
    _xlfn.MAXIFS($F$3:$F$15,$G$3:$G$15,$N88)&gt;=AU$51, _xlfn.MINIFS($F$3:$F$15,$G$3:$G$15,$N88)&lt;=AU$51),2,
OR(COUNT(_xlfn._xlws.FILTER($F$16:$F$23,($F$16:$F$23=AU$51)*($G$16:$G$23=$N88)))=1,
        ISODD(COUNT(_xlfn._xlws.SORT(_xlfn._xlws.FILTER($G$16:$G$23,($F$16:$F$23=AU$51)*($G$16:$G$23&lt;=$N88)))))),3,
OR(COUNT(_xlfn._xlws.FILTER($F$16:$F$23,($F$16:$F$23=AU$51)*($G$16:$G$23=$N88)))=1,
        ISODD(COUNT(_xlfn._xlws.SORT(_xlfn._xlws.FILTER($F$16:$F$23,($G$16:$G$23=$N88)*($F$16:$F$23&lt;=AU$51)))))),4),
_xlpm.Fundo,$L$8,
_xlpm.Ax,_xlfn.XLOOKUP(TRUE,($O40:AT40&lt;&gt;""),$O$3:AT$3,_xlpm.Fundo,,-1),
_xlpm.Bx,_xlfn.XLOOKUP(TRUE,($AZ40:BA40&lt;&gt;""),$AZ$3:BA$3,_xlpm.Fundo,,1),
_xlpm.Cx,_xlfn.XLOOKUP(TRUE,($O40:AT40&lt;&gt;""),$O40:AT40,_xlpm.Fundo,,-1),
_xlpm.Dx,_xlfn.XLOOKUP(TRUE,($AZ40:BA40&lt;&gt;""),$AZ40:BA40,_xlpm.Fundo,,1),
_xlpm.Xx,AU$3, _xlpm.Yx,PRODUCT(SUM(_xlpm.Dx,-_xlpm.Cx),1/SUM(_xlpm.Bx,-_xlpm.Ax))*SUM(_xlpm.Xx,-_xlpm.Ax)+_xlpm.Cx,
_xlpm.Ay,_xlfn.XLOOKUP(TRUE,(AU$4:AU39&lt;&gt;""),$N$4:$N39,_xlpm.Fundo,,-1),
_xlpm.By,_xlfn.XLOOKUP(TRUE,(AU41:AU$47&lt;&gt;""),$N41:$N$47,_xlpm.Fundo,,1),
_xlpm.Cy,_xlfn.XLOOKUP(TRUE,(AU$4:AU39&lt;&gt;""),AU$4:AU39,_xlpm.Fundo,,-1),
_xlpm.Dy,_xlfn.XLOOKUP(TRUE,(AU41:AU$47&lt;&gt;""),AU41:AU$47,_xlpm.Fundo,,1),
_xlpm.Xy,$N40, _xlpm.Yy,PRODUCT(SUM(_xlpm.Dy,-_xlpm.Cy),1/SUM(_xlpm.By,-_xlpm.Ay))*SUM(_xlpm.Xy,-_xlpm.Ay)+_xlpm.Cy,
_xlfn.IFS(IFERROR(ISODD(_xlpm.Borda),FALSE),_xlpm.Yy,
       IFERROR(ISEVEN(_xlpm.Borda),     FALSE),_xlpm.Yx,
      TRUE,"")))</f>
        <v>0</v>
      </c>
      <c r="AV88" s="120" cm="1">
        <f t="array" ref="AV88">IF(AV40&lt;&gt;"",AV40,
_xlfn.LET(_xlpm.Borda,
_xlfn.IFS(
AND(COUNT(_xlfn._xlws.FILTER($F$3:$F$15,$F$3:$F$15=AV$51))&gt;=2,
    _xlfn.MAXIFS($G$3:$G$15,$F$3:$F$15,AV$51)&gt;=$N88, _xlfn.MINIFS($G$3:$G$15,$F$3:$F$15,AV$51)&lt;=$N88),1,
AND(COUNT(_xlfn._xlws.FILTER($G$3:$G$15,$G$3:$G$15=$N88))&gt;=2,
    _xlfn.MAXIFS($F$3:$F$15,$G$3:$G$15,$N88)&gt;=AV$51, _xlfn.MINIFS($F$3:$F$15,$G$3:$G$15,$N88)&lt;=AV$51),2,
OR(COUNT(_xlfn._xlws.FILTER($F$16:$F$23,($F$16:$F$23=AV$51)*($G$16:$G$23=$N88)))=1,
        ISODD(COUNT(_xlfn._xlws.SORT(_xlfn._xlws.FILTER($G$16:$G$23,($F$16:$F$23=AV$51)*($G$16:$G$23&lt;=$N88)))))),3,
OR(COUNT(_xlfn._xlws.FILTER($F$16:$F$23,($F$16:$F$23=AV$51)*($G$16:$G$23=$N88)))=1,
        ISODD(COUNT(_xlfn._xlws.SORT(_xlfn._xlws.FILTER($F$16:$F$23,($G$16:$G$23=$N88)*($F$16:$F$23&lt;=AV$51)))))),4),
_xlpm.Fundo,$L$8,
_xlpm.Ax,_xlfn.XLOOKUP(TRUE,($O40:AU40&lt;&gt;""),$O$3:AU$3,_xlpm.Fundo,,-1),
_xlpm.Bx,_xlfn.XLOOKUP(TRUE,($AZ40:BB40&lt;&gt;""),$AZ$3:BB$3,_xlpm.Fundo,,1),
_xlpm.Cx,_xlfn.XLOOKUP(TRUE,($O40:AU40&lt;&gt;""),$O40:AU40,_xlpm.Fundo,,-1),
_xlpm.Dx,_xlfn.XLOOKUP(TRUE,($AZ40:BB40&lt;&gt;""),$AZ40:BB40,_xlpm.Fundo,,1),
_xlpm.Xx,AV$3, _xlpm.Yx,PRODUCT(SUM(_xlpm.Dx,-_xlpm.Cx),1/SUM(_xlpm.Bx,-_xlpm.Ax))*SUM(_xlpm.Xx,-_xlpm.Ax)+_xlpm.Cx,
_xlpm.Ay,_xlfn.XLOOKUP(TRUE,(AV$4:AV39&lt;&gt;""),$N$4:$N39,_xlpm.Fundo,,-1),
_xlpm.By,_xlfn.XLOOKUP(TRUE,(AV41:AV$47&lt;&gt;""),$N41:$N$47,_xlpm.Fundo,,1),
_xlpm.Cy,_xlfn.XLOOKUP(TRUE,(AV$4:AV39&lt;&gt;""),AV$4:AV39,_xlpm.Fundo,,-1),
_xlpm.Dy,_xlfn.XLOOKUP(TRUE,(AV41:AV$47&lt;&gt;""),AV41:AV$47,_xlpm.Fundo,,1),
_xlpm.Xy,$N40, _xlpm.Yy,PRODUCT(SUM(_xlpm.Dy,-_xlpm.Cy),1/SUM(_xlpm.By,-_xlpm.Ay))*SUM(_xlpm.Xy,-_xlpm.Ay)+_xlpm.Cy,
_xlfn.IFS(IFERROR(ISODD(_xlpm.Borda),FALSE),_xlpm.Yy,
       IFERROR(ISEVEN(_xlpm.Borda),     FALSE),_xlpm.Yx,
      TRUE,"")))</f>
        <v>-9</v>
      </c>
      <c r="AW88" s="120" cm="1">
        <f t="array" ref="AW88">IF(AW40&lt;&gt;"",AW40,
_xlfn.LET(_xlpm.Borda,
_xlfn.IFS(
AND(COUNT(_xlfn._xlws.FILTER($F$3:$F$15,$F$3:$F$15=AW$51))&gt;=2,
    _xlfn.MAXIFS($G$3:$G$15,$F$3:$F$15,AW$51)&gt;=$N88, _xlfn.MINIFS($G$3:$G$15,$F$3:$F$15,AW$51)&lt;=$N88),1,
AND(COUNT(_xlfn._xlws.FILTER($G$3:$G$15,$G$3:$G$15=$N88))&gt;=2,
    _xlfn.MAXIFS($F$3:$F$15,$G$3:$G$15,$N88)&gt;=AW$51, _xlfn.MINIFS($F$3:$F$15,$G$3:$G$15,$N88)&lt;=AW$51),2,
OR(COUNT(_xlfn._xlws.FILTER($F$16:$F$23,($F$16:$F$23=AW$51)*($G$16:$G$23=$N88)))=1,
        ISODD(COUNT(_xlfn._xlws.SORT(_xlfn._xlws.FILTER($G$16:$G$23,($F$16:$F$23=AW$51)*($G$16:$G$23&lt;=$N88)))))),3,
OR(COUNT(_xlfn._xlws.FILTER($F$16:$F$23,($F$16:$F$23=AW$51)*($G$16:$G$23=$N88)))=1,
        ISODD(COUNT(_xlfn._xlws.SORT(_xlfn._xlws.FILTER($F$16:$F$23,($G$16:$G$23=$N88)*($F$16:$F$23&lt;=AW$51)))))),4),
_xlpm.Fundo,$L$8,
_xlpm.Ax,_xlfn.XLOOKUP(TRUE,($O40:AV40&lt;&gt;""),$O$3:AV$3,_xlpm.Fundo,,-1),
_xlpm.Bx,_xlfn.XLOOKUP(TRUE,($AZ40:BC40&lt;&gt;""),$AZ$3:BC$3,_xlpm.Fundo,,1),
_xlpm.Cx,_xlfn.XLOOKUP(TRUE,($O40:AV40&lt;&gt;""),$O40:AV40,_xlpm.Fundo,,-1),
_xlpm.Dx,_xlfn.XLOOKUP(TRUE,($AZ40:BC40&lt;&gt;""),$AZ40:BC40,_xlpm.Fundo,,1),
_xlpm.Xx,AW$3, _xlpm.Yx,PRODUCT(SUM(_xlpm.Dx,-_xlpm.Cx),1/SUM(_xlpm.Bx,-_xlpm.Ax))*SUM(_xlpm.Xx,-_xlpm.Ax)+_xlpm.Cx,
_xlpm.Ay,_xlfn.XLOOKUP(TRUE,(AW$4:AW39&lt;&gt;""),$N$4:$N39,_xlpm.Fundo,,-1),
_xlpm.By,_xlfn.XLOOKUP(TRUE,(AW41:AW$47&lt;&gt;""),$N41:$N$47,_xlpm.Fundo,,1),
_xlpm.Cy,_xlfn.XLOOKUP(TRUE,(AW$4:AW39&lt;&gt;""),AW$4:AW39,_xlpm.Fundo,,-1),
_xlpm.Dy,_xlfn.XLOOKUP(TRUE,(AW41:AW$47&lt;&gt;""),AW41:AW$47,_xlpm.Fundo,,1),
_xlpm.Xy,$N40, _xlpm.Yy,PRODUCT(SUM(_xlpm.Dy,-_xlpm.Cy),1/SUM(_xlpm.By,-_xlpm.Ay))*SUM(_xlpm.Xy,-_xlpm.Ay)+_xlpm.Cy,
_xlfn.IFS(IFERROR(ISODD(_xlpm.Borda),FALSE),_xlpm.Yy,
       IFERROR(ISEVEN(_xlpm.Borda),     FALSE),_xlpm.Yx,
      TRUE,"")))</f>
        <v>-9</v>
      </c>
      <c r="AX88" s="98"/>
      <c r="AY88" s="98"/>
      <c r="AZ88" s="77"/>
      <c r="BA88" s="77"/>
      <c r="BB88" s="77"/>
      <c r="BC88" s="77"/>
      <c r="BD88" s="77"/>
      <c r="BE88" s="77"/>
      <c r="BF88" s="77"/>
      <c r="BG88" s="77"/>
      <c r="BH88" s="77"/>
    </row>
    <row r="89" spans="2:60" ht="20.100000000000001" customHeight="1" x14ac:dyDescent="0.3">
      <c r="B89" s="88" t="s">
        <v>552</v>
      </c>
      <c r="C89" s="17">
        <f t="shared" si="10"/>
        <v>52.875399999999999</v>
      </c>
      <c r="D89" s="18">
        <f t="shared" si="10"/>
        <v>113.9509</v>
      </c>
      <c r="E89" s="64">
        <f t="shared" si="10"/>
        <v>-9</v>
      </c>
      <c r="F89" s="17">
        <f t="shared" si="7"/>
        <v>9.85</v>
      </c>
      <c r="G89" s="18">
        <f t="shared" si="8"/>
        <v>8.9</v>
      </c>
      <c r="H89" s="19">
        <f t="shared" si="9"/>
        <v>-9</v>
      </c>
      <c r="I89" s="8" t="str" cm="1">
        <f t="array" ref="I89">_xlfn.CONCAT(ROUND(F89:H89,2)&amp;", ")</f>
        <v xml:space="preserve">9.85, 8.9, -9, </v>
      </c>
      <c r="J89" s="8"/>
      <c r="L89"/>
      <c r="N89" s="31">
        <v>1.1200000000000001</v>
      </c>
      <c r="O89" s="15"/>
      <c r="P89" s="120" cm="1">
        <f t="array" ref="P89">IF(P41&lt;&gt;"",P41,
_xlfn.LET(_xlpm.Borda,
_xlfn.IFS(
AND(COUNT(_xlfn._xlws.FILTER($F$3:$F$15,$F$3:$F$15=P$51))&gt;=2,
    _xlfn.MAXIFS($G$3:$G$15,$F$3:$F$15,P$51)&gt;=$N89, _xlfn.MINIFS($G$3:$G$15,$F$3:$F$15,P$51)&lt;=$N89),1,
AND(COUNT(_xlfn._xlws.FILTER($G$3:$G$15,$G$3:$G$15=$N89))&gt;=2,
    _xlfn.MAXIFS($F$3:$F$15,$G$3:$G$15,$N89)&gt;=P$51, _xlfn.MINIFS($F$3:$F$15,$G$3:$G$15,$N89)&lt;=P$51),2,
OR(COUNT(_xlfn._xlws.FILTER($F$16:$F$23,($F$16:$F$23=P$51)*($G$16:$G$23=$N89)))=1,
        ISODD(COUNT(_xlfn._xlws.SORT(_xlfn._xlws.FILTER($G$16:$G$23,($F$16:$F$23=P$51)*($G$16:$G$23&lt;=$N89)))))),3,
OR(COUNT(_xlfn._xlws.FILTER($F$16:$F$23,($F$16:$F$23=P$51)*($G$16:$G$23=$N89)))=1,
        ISODD(COUNT(_xlfn._xlws.SORT(_xlfn._xlws.FILTER($F$16:$F$23,($G$16:$G$23=$N89)*($F$16:$F$23&lt;=P$51)))))),4),
_xlpm.Fundo,$L$8,
_xlpm.Ax,_xlfn.XLOOKUP(TRUE,($O41:O41&lt;&gt;""),$O$3:O$3,_xlpm.Fundo,,-1),
_xlpm.Bx,_xlfn.XLOOKUP(TRUE,(Q41:$AZ41&lt;&gt;""),Q$3:$AZ$3,_xlpm.Fundo,,1),
_xlpm.Cx,_xlfn.XLOOKUP(TRUE,($O41:O41&lt;&gt;""),$O41:O41,_xlpm.Fundo,,-1),
_xlpm.Dx,_xlfn.XLOOKUP(TRUE,(Q41:$AZ41&lt;&gt;""),Q41:$AZ41,_xlpm.Fundo,,1),
_xlpm.Xx,P$3, _xlpm.Yx,PRODUCT(SUM(_xlpm.Dx,-_xlpm.Cx),1/SUM(_xlpm.Bx,-_xlpm.Ax))*SUM(_xlpm.Xx,-_xlpm.Ax)+_xlpm.Cx,
_xlpm.Ay,_xlfn.XLOOKUP(TRUE,(P$4:P40&lt;&gt;""),$N$4:$N40,_xlpm.Fundo,,-1),
_xlpm.By,_xlfn.XLOOKUP(TRUE,(P42:P$47&lt;&gt;""),$N42:$N$47,_xlpm.Fundo,,1),
_xlpm.Cy,_xlfn.XLOOKUP(TRUE,(P$4:P40&lt;&gt;""),P$4:P40,_xlpm.Fundo,,-1),
_xlpm.Dy,_xlfn.XLOOKUP(TRUE,(P42:P$47&lt;&gt;""),P42:P$47,_xlpm.Fundo,,1),
_xlpm.Xy,$N41, _xlpm.Yy,PRODUCT(SUM(_xlpm.Dy,-_xlpm.Cy),1/SUM(_xlpm.By,-_xlpm.Ay))*SUM(_xlpm.Xy,-_xlpm.Ay)+_xlpm.Cy,
_xlfn.IFS(IFERROR(ISODD(_xlpm.Borda),FALSE),_xlpm.Yy,
       IFERROR(ISEVEN(_xlpm.Borda),     FALSE),_xlpm.Yx,
      TRUE,"")))</f>
        <v>-9</v>
      </c>
      <c r="Q89" s="120" cm="1">
        <f t="array" ref="Q89">IF(Q41&lt;&gt;"",Q41,
_xlfn.LET(_xlpm.Borda,
_xlfn.IFS(
AND(COUNT(_xlfn._xlws.FILTER($F$3:$F$15,$F$3:$F$15=Q$51))&gt;=2,
    _xlfn.MAXIFS($G$3:$G$15,$F$3:$F$15,Q$51)&gt;=$N89, _xlfn.MINIFS($G$3:$G$15,$F$3:$F$15,Q$51)&lt;=$N89),1,
AND(COUNT(_xlfn._xlws.FILTER($G$3:$G$15,$G$3:$G$15=$N89))&gt;=2,
    _xlfn.MAXIFS($F$3:$F$15,$G$3:$G$15,$N89)&gt;=Q$51, _xlfn.MINIFS($F$3:$F$15,$G$3:$G$15,$N89)&lt;=Q$51),2,
OR(COUNT(_xlfn._xlws.FILTER($F$16:$F$23,($F$16:$F$23=Q$51)*($G$16:$G$23=$N89)))=1,
        ISODD(COUNT(_xlfn._xlws.SORT(_xlfn._xlws.FILTER($G$16:$G$23,($F$16:$F$23=Q$51)*($G$16:$G$23&lt;=$N89)))))),3,
OR(COUNT(_xlfn._xlws.FILTER($F$16:$F$23,($F$16:$F$23=Q$51)*($G$16:$G$23=$N89)))=1,
        ISODD(COUNT(_xlfn._xlws.SORT(_xlfn._xlws.FILTER($F$16:$F$23,($G$16:$G$23=$N89)*($F$16:$F$23&lt;=Q$51)))))),4),
_xlpm.Fundo,$L$8,
_xlpm.Ax,_xlfn.XLOOKUP(TRUE,($O41:P41&lt;&gt;""),$O$3:P$3,_xlpm.Fundo,,-1),
_xlpm.Bx,_xlfn.XLOOKUP(TRUE,(R41:$AZ41&lt;&gt;""),R$3:$AZ$3,_xlpm.Fundo,,1),
_xlpm.Cx,_xlfn.XLOOKUP(TRUE,($O41:P41&lt;&gt;""),$O41:P41,_xlpm.Fundo,,-1),
_xlpm.Dx,_xlfn.XLOOKUP(TRUE,(R41:$AZ41&lt;&gt;""),R41:$AZ41,_xlpm.Fundo,,1),
_xlpm.Xx,Q$3, _xlpm.Yx,PRODUCT(SUM(_xlpm.Dx,-_xlpm.Cx),1/SUM(_xlpm.Bx,-_xlpm.Ax))*SUM(_xlpm.Xx,-_xlpm.Ax)+_xlpm.Cx,
_xlpm.Ay,_xlfn.XLOOKUP(TRUE,(Q$4:Q40&lt;&gt;""),$N$4:$N40,_xlpm.Fundo,,-1),
_xlpm.By,_xlfn.XLOOKUP(TRUE,(Q42:Q$47&lt;&gt;""),$N42:$N$47,_xlpm.Fundo,,1),
_xlpm.Cy,_xlfn.XLOOKUP(TRUE,(Q$4:Q40&lt;&gt;""),Q$4:Q40,_xlpm.Fundo,,-1),
_xlpm.Dy,_xlfn.XLOOKUP(TRUE,(Q42:Q$47&lt;&gt;""),Q42:Q$47,_xlpm.Fundo,,1),
_xlpm.Xy,$N41, _xlpm.Yy,PRODUCT(SUM(_xlpm.Dy,-_xlpm.Cy),1/SUM(_xlpm.By,-_xlpm.Ay))*SUM(_xlpm.Xy,-_xlpm.Ay)+_xlpm.Cy,
_xlfn.IFS(IFERROR(ISODD(_xlpm.Borda),FALSE),_xlpm.Yy,
       IFERROR(ISEVEN(_xlpm.Borda),     FALSE),_xlpm.Yx,
      TRUE,"")))</f>
        <v>-9</v>
      </c>
      <c r="R89" s="120" cm="1">
        <f t="array" ref="R89">IF(R41&lt;&gt;"",R41,
_xlfn.LET(_xlpm.Borda,
_xlfn.IFS(
AND(COUNT(_xlfn._xlws.FILTER($F$3:$F$15,$F$3:$F$15=R$51))&gt;=2,
    _xlfn.MAXIFS($G$3:$G$15,$F$3:$F$15,R$51)&gt;=$N89, _xlfn.MINIFS($G$3:$G$15,$F$3:$F$15,R$51)&lt;=$N89),1,
AND(COUNT(_xlfn._xlws.FILTER($G$3:$G$15,$G$3:$G$15=$N89))&gt;=2,
    _xlfn.MAXIFS($F$3:$F$15,$G$3:$G$15,$N89)&gt;=R$51, _xlfn.MINIFS($F$3:$F$15,$G$3:$G$15,$N89)&lt;=R$51),2,
OR(COUNT(_xlfn._xlws.FILTER($F$16:$F$23,($F$16:$F$23=R$51)*($G$16:$G$23=$N89)))=1,
        ISODD(COUNT(_xlfn._xlws.SORT(_xlfn._xlws.FILTER($G$16:$G$23,($F$16:$F$23=R$51)*($G$16:$G$23&lt;=$N89)))))),3,
OR(COUNT(_xlfn._xlws.FILTER($F$16:$F$23,($F$16:$F$23=R$51)*($G$16:$G$23=$N89)))=1,
        ISODD(COUNT(_xlfn._xlws.SORT(_xlfn._xlws.FILTER($F$16:$F$23,($G$16:$G$23=$N89)*($F$16:$F$23&lt;=R$51)))))),4),
_xlpm.Fundo,$L$8,
_xlpm.Ax,_xlfn.XLOOKUP(TRUE,($O41:Q41&lt;&gt;""),$O$3:Q$3,_xlpm.Fundo,,-1),
_xlpm.Bx,_xlfn.XLOOKUP(TRUE,(S41:$AZ41&lt;&gt;""),S$3:$AZ$3,_xlpm.Fundo,,1),
_xlpm.Cx,_xlfn.XLOOKUP(TRUE,($O41:Q41&lt;&gt;""),$O41:Q41,_xlpm.Fundo,,-1),
_xlpm.Dx,_xlfn.XLOOKUP(TRUE,(S41:$AZ41&lt;&gt;""),S41:$AZ41,_xlpm.Fundo,,1),
_xlpm.Xx,R$3, _xlpm.Yx,PRODUCT(SUM(_xlpm.Dx,-_xlpm.Cx),1/SUM(_xlpm.Bx,-_xlpm.Ax))*SUM(_xlpm.Xx,-_xlpm.Ax)+_xlpm.Cx,
_xlpm.Ay,_xlfn.XLOOKUP(TRUE,(R$4:R40&lt;&gt;""),$N$4:$N40,_xlpm.Fundo,,-1),
_xlpm.By,_xlfn.XLOOKUP(TRUE,(R42:R$47&lt;&gt;""),$N42:$N$47,_xlpm.Fundo,,1),
_xlpm.Cy,_xlfn.XLOOKUP(TRUE,(R$4:R40&lt;&gt;""),R$4:R40,_xlpm.Fundo,,-1),
_xlpm.Dy,_xlfn.XLOOKUP(TRUE,(R42:R$47&lt;&gt;""),R42:R$47,_xlpm.Fundo,,1),
_xlpm.Xy,$N41, _xlpm.Yy,PRODUCT(SUM(_xlpm.Dy,-_xlpm.Cy),1/SUM(_xlpm.By,-_xlpm.Ay))*SUM(_xlpm.Xy,-_xlpm.Ay)+_xlpm.Cy,
_xlfn.IFS(IFERROR(ISODD(_xlpm.Borda),FALSE),_xlpm.Yy,
       IFERROR(ISEVEN(_xlpm.Borda),     FALSE),_xlpm.Yx,
      TRUE,"")))</f>
        <v>0</v>
      </c>
      <c r="S89" s="120" t="str" cm="1">
        <f t="array" ref="S89">IF(S41&lt;&gt;"",S41,
_xlfn.LET(_xlpm.Borda,
_xlfn.IFS(
AND(COUNT(_xlfn._xlws.FILTER($F$3:$F$15,$F$3:$F$15=S$51))&gt;=2,
    _xlfn.MAXIFS($G$3:$G$15,$F$3:$F$15,S$51)&gt;=$N89, _xlfn.MINIFS($G$3:$G$15,$F$3:$F$15,S$51)&lt;=$N89),1,
AND(COUNT(_xlfn._xlws.FILTER($G$3:$G$15,$G$3:$G$15=$N89))&gt;=2,
    _xlfn.MAXIFS($F$3:$F$15,$G$3:$G$15,$N89)&gt;=S$51, _xlfn.MINIFS($F$3:$F$15,$G$3:$G$15,$N89)&lt;=S$51),2,
OR(COUNT(_xlfn._xlws.FILTER($F$16:$F$23,($F$16:$F$23=S$51)*($G$16:$G$23=$N89)))=1,
        ISODD(COUNT(_xlfn._xlws.SORT(_xlfn._xlws.FILTER($G$16:$G$23,($F$16:$F$23=S$51)*($G$16:$G$23&lt;=$N89)))))),3,
OR(COUNT(_xlfn._xlws.FILTER($F$16:$F$23,($F$16:$F$23=S$51)*($G$16:$G$23=$N89)))=1,
        ISODD(COUNT(_xlfn._xlws.SORT(_xlfn._xlws.FILTER($F$16:$F$23,($G$16:$G$23=$N89)*($F$16:$F$23&lt;=S$51)))))),4),
_xlpm.Fundo,$L$8,
_xlpm.Ax,_xlfn.XLOOKUP(TRUE,($O41:R41&lt;&gt;""),$O$3:R$3,_xlpm.Fundo,,-1),
_xlpm.Bx,_xlfn.XLOOKUP(TRUE,(T41:$AZ41&lt;&gt;""),T$3:$AZ$3,_xlpm.Fundo,,1),
_xlpm.Cx,_xlfn.XLOOKUP(TRUE,($O41:R41&lt;&gt;""),$O41:R41,_xlpm.Fundo,,-1),
_xlpm.Dx,_xlfn.XLOOKUP(TRUE,(T41:$AZ41&lt;&gt;""),T41:$AZ41,_xlpm.Fundo,,1),
_xlpm.Xx,S$3, _xlpm.Yx,PRODUCT(SUM(_xlpm.Dx,-_xlpm.Cx),1/SUM(_xlpm.Bx,-_xlpm.Ax))*SUM(_xlpm.Xx,-_xlpm.Ax)+_xlpm.Cx,
_xlpm.Ay,_xlfn.XLOOKUP(TRUE,(S$4:S40&lt;&gt;""),$N$4:$N40,_xlpm.Fundo,,-1),
_xlpm.By,_xlfn.XLOOKUP(TRUE,(S42:S$47&lt;&gt;""),$N42:$N$47,_xlpm.Fundo,,1),
_xlpm.Cy,_xlfn.XLOOKUP(TRUE,(S$4:S40&lt;&gt;""),S$4:S40,_xlpm.Fundo,,-1),
_xlpm.Dy,_xlfn.XLOOKUP(TRUE,(S42:S$47&lt;&gt;""),S42:S$47,_xlpm.Fundo,,1),
_xlpm.Xy,$N41, _xlpm.Yy,PRODUCT(SUM(_xlpm.Dy,-_xlpm.Cy),1/SUM(_xlpm.By,-_xlpm.Ay))*SUM(_xlpm.Xy,-_xlpm.Ay)+_xlpm.Cy,
_xlfn.IFS(IFERROR(ISODD(_xlpm.Borda),FALSE),_xlpm.Yy,
       IFERROR(ISEVEN(_xlpm.Borda),     FALSE),_xlpm.Yx,
      TRUE,"")))</f>
        <v/>
      </c>
      <c r="T89" s="120" t="str" cm="1">
        <f t="array" ref="T89">IF(T41&lt;&gt;"",T41,
_xlfn.LET(_xlpm.Borda,
_xlfn.IFS(
AND(COUNT(_xlfn._xlws.FILTER($F$3:$F$15,$F$3:$F$15=T$51))&gt;=2,
    _xlfn.MAXIFS($G$3:$G$15,$F$3:$F$15,T$51)&gt;=$N89, _xlfn.MINIFS($G$3:$G$15,$F$3:$F$15,T$51)&lt;=$N89),1,
AND(COUNT(_xlfn._xlws.FILTER($G$3:$G$15,$G$3:$G$15=$N89))&gt;=2,
    _xlfn.MAXIFS($F$3:$F$15,$G$3:$G$15,$N89)&gt;=T$51, _xlfn.MINIFS($F$3:$F$15,$G$3:$G$15,$N89)&lt;=T$51),2,
OR(COUNT(_xlfn._xlws.FILTER($F$16:$F$23,($F$16:$F$23=T$51)*($G$16:$G$23=$N89)))=1,
        ISODD(COUNT(_xlfn._xlws.SORT(_xlfn._xlws.FILTER($G$16:$G$23,($F$16:$F$23=T$51)*($G$16:$G$23&lt;=$N89)))))),3,
OR(COUNT(_xlfn._xlws.FILTER($F$16:$F$23,($F$16:$F$23=T$51)*($G$16:$G$23=$N89)))=1,
        ISODD(COUNT(_xlfn._xlws.SORT(_xlfn._xlws.FILTER($F$16:$F$23,($G$16:$G$23=$N89)*($F$16:$F$23&lt;=T$51)))))),4),
_xlpm.Fundo,$L$8,
_xlpm.Ax,_xlfn.XLOOKUP(TRUE,($O41:S41&lt;&gt;""),$O$3:S$3,_xlpm.Fundo,,-1),
_xlpm.Bx,_xlfn.XLOOKUP(TRUE,(U41:$AZ41&lt;&gt;""),U$3:$AZ$3,_xlpm.Fundo,,1),
_xlpm.Cx,_xlfn.XLOOKUP(TRUE,($O41:S41&lt;&gt;""),$O41:S41,_xlpm.Fundo,,-1),
_xlpm.Dx,_xlfn.XLOOKUP(TRUE,(U41:$AZ41&lt;&gt;""),U41:$AZ41,_xlpm.Fundo,,1),
_xlpm.Xx,T$3, _xlpm.Yx,PRODUCT(SUM(_xlpm.Dx,-_xlpm.Cx),1/SUM(_xlpm.Bx,-_xlpm.Ax))*SUM(_xlpm.Xx,-_xlpm.Ax)+_xlpm.Cx,
_xlpm.Ay,_xlfn.XLOOKUP(TRUE,(T$4:T40&lt;&gt;""),$N$4:$N40,_xlpm.Fundo,,-1),
_xlpm.By,_xlfn.XLOOKUP(TRUE,(T42:T$47&lt;&gt;""),$N42:$N$47,_xlpm.Fundo,,1),
_xlpm.Cy,_xlfn.XLOOKUP(TRUE,(T$4:T40&lt;&gt;""),T$4:T40,_xlpm.Fundo,,-1),
_xlpm.Dy,_xlfn.XLOOKUP(TRUE,(T42:T$47&lt;&gt;""),T42:T$47,_xlpm.Fundo,,1),
_xlpm.Xy,$N41, _xlpm.Yy,PRODUCT(SUM(_xlpm.Dy,-_xlpm.Cy),1/SUM(_xlpm.By,-_xlpm.Ay))*SUM(_xlpm.Xy,-_xlpm.Ay)+_xlpm.Cy,
_xlfn.IFS(IFERROR(ISODD(_xlpm.Borda),FALSE),_xlpm.Yy,
       IFERROR(ISEVEN(_xlpm.Borda),     FALSE),_xlpm.Yx,
      TRUE,"")))</f>
        <v/>
      </c>
      <c r="U89" s="120" t="str" cm="1">
        <f t="array" ref="U89">IF(U41&lt;&gt;"",U41,
_xlfn.LET(_xlpm.Borda,
_xlfn.IFS(
AND(COUNT(_xlfn._xlws.FILTER($F$3:$F$15,$F$3:$F$15=U$51))&gt;=2,
    _xlfn.MAXIFS($G$3:$G$15,$F$3:$F$15,U$51)&gt;=$N89, _xlfn.MINIFS($G$3:$G$15,$F$3:$F$15,U$51)&lt;=$N89),1,
AND(COUNT(_xlfn._xlws.FILTER($G$3:$G$15,$G$3:$G$15=$N89))&gt;=2,
    _xlfn.MAXIFS($F$3:$F$15,$G$3:$G$15,$N89)&gt;=U$51, _xlfn.MINIFS($F$3:$F$15,$G$3:$G$15,$N89)&lt;=U$51),2,
OR(COUNT(_xlfn._xlws.FILTER($F$16:$F$23,($F$16:$F$23=U$51)*($G$16:$G$23=$N89)))=1,
        ISODD(COUNT(_xlfn._xlws.SORT(_xlfn._xlws.FILTER($G$16:$G$23,($F$16:$F$23=U$51)*($G$16:$G$23&lt;=$N89)))))),3,
OR(COUNT(_xlfn._xlws.FILTER($F$16:$F$23,($F$16:$F$23=U$51)*($G$16:$G$23=$N89)))=1,
        ISODD(COUNT(_xlfn._xlws.SORT(_xlfn._xlws.FILTER($F$16:$F$23,($G$16:$G$23=$N89)*($F$16:$F$23&lt;=U$51)))))),4),
_xlpm.Fundo,$L$8,
_xlpm.Ax,_xlfn.XLOOKUP(TRUE,($O41:T41&lt;&gt;""),$O$3:T$3,_xlpm.Fundo,,-1),
_xlpm.Bx,_xlfn.XLOOKUP(TRUE,(V41:$AZ41&lt;&gt;""),V$3:$AZ$3,_xlpm.Fundo,,1),
_xlpm.Cx,_xlfn.XLOOKUP(TRUE,($O41:T41&lt;&gt;""),$O41:T41,_xlpm.Fundo,,-1),
_xlpm.Dx,_xlfn.XLOOKUP(TRUE,(V41:$AZ41&lt;&gt;""),V41:$AZ41,_xlpm.Fundo,,1),
_xlpm.Xx,U$3, _xlpm.Yx,PRODUCT(SUM(_xlpm.Dx,-_xlpm.Cx),1/SUM(_xlpm.Bx,-_xlpm.Ax))*SUM(_xlpm.Xx,-_xlpm.Ax)+_xlpm.Cx,
_xlpm.Ay,_xlfn.XLOOKUP(TRUE,(U$4:U40&lt;&gt;""),$N$4:$N40,_xlpm.Fundo,,-1),
_xlpm.By,_xlfn.XLOOKUP(TRUE,(U42:U$47&lt;&gt;""),$N42:$N$47,_xlpm.Fundo,,1),
_xlpm.Cy,_xlfn.XLOOKUP(TRUE,(U$4:U40&lt;&gt;""),U$4:U40,_xlpm.Fundo,,-1),
_xlpm.Dy,_xlfn.XLOOKUP(TRUE,(U42:U$47&lt;&gt;""),U42:U$47,_xlpm.Fundo,,1),
_xlpm.Xy,$N41, _xlpm.Yy,PRODUCT(SUM(_xlpm.Dy,-_xlpm.Cy),1/SUM(_xlpm.By,-_xlpm.Ay))*SUM(_xlpm.Xy,-_xlpm.Ay)+_xlpm.Cy,
_xlfn.IFS(IFERROR(ISODD(_xlpm.Borda),FALSE),_xlpm.Yy,
       IFERROR(ISEVEN(_xlpm.Borda),     FALSE),_xlpm.Yx,
      TRUE,"")))</f>
        <v/>
      </c>
      <c r="V89" s="120" t="str" cm="1">
        <f t="array" ref="V89">IF(V41&lt;&gt;"",V41,
_xlfn.LET(_xlpm.Borda,
_xlfn.IFS(
AND(COUNT(_xlfn._xlws.FILTER($F$3:$F$15,$F$3:$F$15=V$51))&gt;=2,
    _xlfn.MAXIFS($G$3:$G$15,$F$3:$F$15,V$51)&gt;=$N89, _xlfn.MINIFS($G$3:$G$15,$F$3:$F$15,V$51)&lt;=$N89),1,
AND(COUNT(_xlfn._xlws.FILTER($G$3:$G$15,$G$3:$G$15=$N89))&gt;=2,
    _xlfn.MAXIFS($F$3:$F$15,$G$3:$G$15,$N89)&gt;=V$51, _xlfn.MINIFS($F$3:$F$15,$G$3:$G$15,$N89)&lt;=V$51),2,
OR(COUNT(_xlfn._xlws.FILTER($F$16:$F$23,($F$16:$F$23=V$51)*($G$16:$G$23=$N89)))=1,
        ISODD(COUNT(_xlfn._xlws.SORT(_xlfn._xlws.FILTER($G$16:$G$23,($F$16:$F$23=V$51)*($G$16:$G$23&lt;=$N89)))))),3,
OR(COUNT(_xlfn._xlws.FILTER($F$16:$F$23,($F$16:$F$23=V$51)*($G$16:$G$23=$N89)))=1,
        ISODD(COUNT(_xlfn._xlws.SORT(_xlfn._xlws.FILTER($F$16:$F$23,($G$16:$G$23=$N89)*($F$16:$F$23&lt;=V$51)))))),4),
_xlpm.Fundo,$L$8,
_xlpm.Ax,_xlfn.XLOOKUP(TRUE,($O41:U41&lt;&gt;""),$O$3:U$3,_xlpm.Fundo,,-1),
_xlpm.Bx,_xlfn.XLOOKUP(TRUE,(W41:$AZ41&lt;&gt;""),W$3:$AZ$3,_xlpm.Fundo,,1),
_xlpm.Cx,_xlfn.XLOOKUP(TRUE,($O41:U41&lt;&gt;""),$O41:U41,_xlpm.Fundo,,-1),
_xlpm.Dx,_xlfn.XLOOKUP(TRUE,(W41:$AZ41&lt;&gt;""),W41:$AZ41,_xlpm.Fundo,,1),
_xlpm.Xx,V$3, _xlpm.Yx,PRODUCT(SUM(_xlpm.Dx,-_xlpm.Cx),1/SUM(_xlpm.Bx,-_xlpm.Ax))*SUM(_xlpm.Xx,-_xlpm.Ax)+_xlpm.Cx,
_xlpm.Ay,_xlfn.XLOOKUP(TRUE,(V$4:V40&lt;&gt;""),$N$4:$N40,_xlpm.Fundo,,-1),
_xlpm.By,_xlfn.XLOOKUP(TRUE,(V42:V$47&lt;&gt;""),$N42:$N$47,_xlpm.Fundo,,1),
_xlpm.Cy,_xlfn.XLOOKUP(TRUE,(V$4:V40&lt;&gt;""),V$4:V40,_xlpm.Fundo,,-1),
_xlpm.Dy,_xlfn.XLOOKUP(TRUE,(V42:V$47&lt;&gt;""),V42:V$47,_xlpm.Fundo,,1),
_xlpm.Xy,$N41, _xlpm.Yy,PRODUCT(SUM(_xlpm.Dy,-_xlpm.Cy),1/SUM(_xlpm.By,-_xlpm.Ay))*SUM(_xlpm.Xy,-_xlpm.Ay)+_xlpm.Cy,
_xlfn.IFS(IFERROR(ISODD(_xlpm.Borda),FALSE),_xlpm.Yy,
       IFERROR(ISEVEN(_xlpm.Borda),     FALSE),_xlpm.Yx,
      TRUE,"")))</f>
        <v/>
      </c>
      <c r="W89" s="120" t="str" cm="1">
        <f t="array" ref="W89">IF(W41&lt;&gt;"",W41,
_xlfn.LET(_xlpm.Borda,
_xlfn.IFS(
AND(COUNT(_xlfn._xlws.FILTER($F$3:$F$15,$F$3:$F$15=W$51))&gt;=2,
    _xlfn.MAXIFS($G$3:$G$15,$F$3:$F$15,W$51)&gt;=$N89, _xlfn.MINIFS($G$3:$G$15,$F$3:$F$15,W$51)&lt;=$N89),1,
AND(COUNT(_xlfn._xlws.FILTER($G$3:$G$15,$G$3:$G$15=$N89))&gt;=2,
    _xlfn.MAXIFS($F$3:$F$15,$G$3:$G$15,$N89)&gt;=W$51, _xlfn.MINIFS($F$3:$F$15,$G$3:$G$15,$N89)&lt;=W$51),2,
OR(COUNT(_xlfn._xlws.FILTER($F$16:$F$23,($F$16:$F$23=W$51)*($G$16:$G$23=$N89)))=1,
        ISODD(COUNT(_xlfn._xlws.SORT(_xlfn._xlws.FILTER($G$16:$G$23,($F$16:$F$23=W$51)*($G$16:$G$23&lt;=$N89)))))),3,
OR(COUNT(_xlfn._xlws.FILTER($F$16:$F$23,($F$16:$F$23=W$51)*($G$16:$G$23=$N89)))=1,
        ISODD(COUNT(_xlfn._xlws.SORT(_xlfn._xlws.FILTER($F$16:$F$23,($G$16:$G$23=$N89)*($F$16:$F$23&lt;=W$51)))))),4),
_xlpm.Fundo,$L$8,
_xlpm.Ax,_xlfn.XLOOKUP(TRUE,($O41:V41&lt;&gt;""),$O$3:V$3,_xlpm.Fundo,,-1),
_xlpm.Bx,_xlfn.XLOOKUP(TRUE,(X41:$AZ41&lt;&gt;""),X$3:$AZ$3,_xlpm.Fundo,,1),
_xlpm.Cx,_xlfn.XLOOKUP(TRUE,($O41:V41&lt;&gt;""),$O41:V41,_xlpm.Fundo,,-1),
_xlpm.Dx,_xlfn.XLOOKUP(TRUE,(X41:$AZ41&lt;&gt;""),X41:$AZ41,_xlpm.Fundo,,1),
_xlpm.Xx,W$3, _xlpm.Yx,PRODUCT(SUM(_xlpm.Dx,-_xlpm.Cx),1/SUM(_xlpm.Bx,-_xlpm.Ax))*SUM(_xlpm.Xx,-_xlpm.Ax)+_xlpm.Cx,
_xlpm.Ay,_xlfn.XLOOKUP(TRUE,(W$4:W40&lt;&gt;""),$N$4:$N40,_xlpm.Fundo,,-1),
_xlpm.By,_xlfn.XLOOKUP(TRUE,(W42:W$47&lt;&gt;""),$N42:$N$47,_xlpm.Fundo,,1),
_xlpm.Cy,_xlfn.XLOOKUP(TRUE,(W$4:W40&lt;&gt;""),W$4:W40,_xlpm.Fundo,,-1),
_xlpm.Dy,_xlfn.XLOOKUP(TRUE,(W42:W$47&lt;&gt;""),W42:W$47,_xlpm.Fundo,,1),
_xlpm.Xy,$N41, _xlpm.Yy,PRODUCT(SUM(_xlpm.Dy,-_xlpm.Cy),1/SUM(_xlpm.By,-_xlpm.Ay))*SUM(_xlpm.Xy,-_xlpm.Ay)+_xlpm.Cy,
_xlfn.IFS(IFERROR(ISODD(_xlpm.Borda),FALSE),_xlpm.Yy,
       IFERROR(ISEVEN(_xlpm.Borda),     FALSE),_xlpm.Yx,
      TRUE,"")))</f>
        <v/>
      </c>
      <c r="X89" s="120" t="str" cm="1">
        <f t="array" ref="X89">IF(X41&lt;&gt;"",X41,
_xlfn.LET(_xlpm.Borda,
_xlfn.IFS(
AND(COUNT(_xlfn._xlws.FILTER($F$3:$F$15,$F$3:$F$15=X$51))&gt;=2,
    _xlfn.MAXIFS($G$3:$G$15,$F$3:$F$15,X$51)&gt;=$N89, _xlfn.MINIFS($G$3:$G$15,$F$3:$F$15,X$51)&lt;=$N89),1,
AND(COUNT(_xlfn._xlws.FILTER($G$3:$G$15,$G$3:$G$15=$N89))&gt;=2,
    _xlfn.MAXIFS($F$3:$F$15,$G$3:$G$15,$N89)&gt;=X$51, _xlfn.MINIFS($F$3:$F$15,$G$3:$G$15,$N89)&lt;=X$51),2,
OR(COUNT(_xlfn._xlws.FILTER($F$16:$F$23,($F$16:$F$23=X$51)*($G$16:$G$23=$N89)))=1,
        ISODD(COUNT(_xlfn._xlws.SORT(_xlfn._xlws.FILTER($G$16:$G$23,($F$16:$F$23=X$51)*($G$16:$G$23&lt;=$N89)))))),3,
OR(COUNT(_xlfn._xlws.FILTER($F$16:$F$23,($F$16:$F$23=X$51)*($G$16:$G$23=$N89)))=1,
        ISODD(COUNT(_xlfn._xlws.SORT(_xlfn._xlws.FILTER($F$16:$F$23,($G$16:$G$23=$N89)*($F$16:$F$23&lt;=X$51)))))),4),
_xlpm.Fundo,$L$8,
_xlpm.Ax,_xlfn.XLOOKUP(TRUE,($O41:W41&lt;&gt;""),$O$3:W$3,_xlpm.Fundo,,-1),
_xlpm.Bx,_xlfn.XLOOKUP(TRUE,(Y41:$AZ41&lt;&gt;""),Y$3:$AZ$3,_xlpm.Fundo,,1),
_xlpm.Cx,_xlfn.XLOOKUP(TRUE,($O41:W41&lt;&gt;""),$O41:W41,_xlpm.Fundo,,-1),
_xlpm.Dx,_xlfn.XLOOKUP(TRUE,(Y41:$AZ41&lt;&gt;""),Y41:$AZ41,_xlpm.Fundo,,1),
_xlpm.Xx,X$3, _xlpm.Yx,PRODUCT(SUM(_xlpm.Dx,-_xlpm.Cx),1/SUM(_xlpm.Bx,-_xlpm.Ax))*SUM(_xlpm.Xx,-_xlpm.Ax)+_xlpm.Cx,
_xlpm.Ay,_xlfn.XLOOKUP(TRUE,(X$4:X40&lt;&gt;""),$N$4:$N40,_xlpm.Fundo,,-1),
_xlpm.By,_xlfn.XLOOKUP(TRUE,(X42:X$47&lt;&gt;""),$N42:$N$47,_xlpm.Fundo,,1),
_xlpm.Cy,_xlfn.XLOOKUP(TRUE,(X$4:X40&lt;&gt;""),X$4:X40,_xlpm.Fundo,,-1),
_xlpm.Dy,_xlfn.XLOOKUP(TRUE,(X42:X$47&lt;&gt;""),X42:X$47,_xlpm.Fundo,,1),
_xlpm.Xy,$N41, _xlpm.Yy,PRODUCT(SUM(_xlpm.Dy,-_xlpm.Cy),1/SUM(_xlpm.By,-_xlpm.Ay))*SUM(_xlpm.Xy,-_xlpm.Ay)+_xlpm.Cy,
_xlfn.IFS(IFERROR(ISODD(_xlpm.Borda),FALSE),_xlpm.Yy,
       IFERROR(ISEVEN(_xlpm.Borda),     FALSE),_xlpm.Yx,
      TRUE,"")))</f>
        <v/>
      </c>
      <c r="Y89" s="120" t="str" cm="1">
        <f t="array" ref="Y89">IF(Y41&lt;&gt;"",Y41,
_xlfn.LET(_xlpm.Borda,
_xlfn.IFS(
AND(COUNT(_xlfn._xlws.FILTER($F$3:$F$15,$F$3:$F$15=Y$51))&gt;=2,
    _xlfn.MAXIFS($G$3:$G$15,$F$3:$F$15,Y$51)&gt;=$N89, _xlfn.MINIFS($G$3:$G$15,$F$3:$F$15,Y$51)&lt;=$N89),1,
AND(COUNT(_xlfn._xlws.FILTER($G$3:$G$15,$G$3:$G$15=$N89))&gt;=2,
    _xlfn.MAXIFS($F$3:$F$15,$G$3:$G$15,$N89)&gt;=Y$51, _xlfn.MINIFS($F$3:$F$15,$G$3:$G$15,$N89)&lt;=Y$51),2,
OR(COUNT(_xlfn._xlws.FILTER($F$16:$F$23,($F$16:$F$23=Y$51)*($G$16:$G$23=$N89)))=1,
        ISODD(COUNT(_xlfn._xlws.SORT(_xlfn._xlws.FILTER($G$16:$G$23,($F$16:$F$23=Y$51)*($G$16:$G$23&lt;=$N89)))))),3,
OR(COUNT(_xlfn._xlws.FILTER($F$16:$F$23,($F$16:$F$23=Y$51)*($G$16:$G$23=$N89)))=1,
        ISODD(COUNT(_xlfn._xlws.SORT(_xlfn._xlws.FILTER($F$16:$F$23,($G$16:$G$23=$N89)*($F$16:$F$23&lt;=Y$51)))))),4),
_xlpm.Fundo,$L$8,
_xlpm.Ax,_xlfn.XLOOKUP(TRUE,($O41:X41&lt;&gt;""),$O$3:X$3,_xlpm.Fundo,,-1),
_xlpm.Bx,_xlfn.XLOOKUP(TRUE,(Z41:$AZ41&lt;&gt;""),Z$3:$AZ$3,_xlpm.Fundo,,1),
_xlpm.Cx,_xlfn.XLOOKUP(TRUE,($O41:X41&lt;&gt;""),$O41:X41,_xlpm.Fundo,,-1),
_xlpm.Dx,_xlfn.XLOOKUP(TRUE,(Z41:$AZ41&lt;&gt;""),Z41:$AZ41,_xlpm.Fundo,,1),
_xlpm.Xx,Y$3, _xlpm.Yx,PRODUCT(SUM(_xlpm.Dx,-_xlpm.Cx),1/SUM(_xlpm.Bx,-_xlpm.Ax))*SUM(_xlpm.Xx,-_xlpm.Ax)+_xlpm.Cx,
_xlpm.Ay,_xlfn.XLOOKUP(TRUE,(Y$4:Y40&lt;&gt;""),$N$4:$N40,_xlpm.Fundo,,-1),
_xlpm.By,_xlfn.XLOOKUP(TRUE,(Y42:Y$47&lt;&gt;""),$N42:$N$47,_xlpm.Fundo,,1),
_xlpm.Cy,_xlfn.XLOOKUP(TRUE,(Y$4:Y40&lt;&gt;""),Y$4:Y40,_xlpm.Fundo,,-1),
_xlpm.Dy,_xlfn.XLOOKUP(TRUE,(Y42:Y$47&lt;&gt;""),Y42:Y$47,_xlpm.Fundo,,1),
_xlpm.Xy,$N41, _xlpm.Yy,PRODUCT(SUM(_xlpm.Dy,-_xlpm.Cy),1/SUM(_xlpm.By,-_xlpm.Ay))*SUM(_xlpm.Xy,-_xlpm.Ay)+_xlpm.Cy,
_xlfn.IFS(IFERROR(ISODD(_xlpm.Borda),FALSE),_xlpm.Yy,
       IFERROR(ISEVEN(_xlpm.Borda),     FALSE),_xlpm.Yx,
      TRUE,"")))</f>
        <v/>
      </c>
      <c r="Z89" s="120" t="str" cm="1">
        <f t="array" ref="Z89">IF(Z41&lt;&gt;"",Z41,
_xlfn.LET(_xlpm.Borda,
_xlfn.IFS(
AND(COUNT(_xlfn._xlws.FILTER($F$3:$F$15,$F$3:$F$15=Z$51))&gt;=2,
    _xlfn.MAXIFS($G$3:$G$15,$F$3:$F$15,Z$51)&gt;=$N89, _xlfn.MINIFS($G$3:$G$15,$F$3:$F$15,Z$51)&lt;=$N89),1,
AND(COUNT(_xlfn._xlws.FILTER($G$3:$G$15,$G$3:$G$15=$N89))&gt;=2,
    _xlfn.MAXIFS($F$3:$F$15,$G$3:$G$15,$N89)&gt;=Z$51, _xlfn.MINIFS($F$3:$F$15,$G$3:$G$15,$N89)&lt;=Z$51),2,
OR(COUNT(_xlfn._xlws.FILTER($F$16:$F$23,($F$16:$F$23=Z$51)*($G$16:$G$23=$N89)))=1,
        ISODD(COUNT(_xlfn._xlws.SORT(_xlfn._xlws.FILTER($G$16:$G$23,($F$16:$F$23=Z$51)*($G$16:$G$23&lt;=$N89)))))),3,
OR(COUNT(_xlfn._xlws.FILTER($F$16:$F$23,($F$16:$F$23=Z$51)*($G$16:$G$23=$N89)))=1,
        ISODD(COUNT(_xlfn._xlws.SORT(_xlfn._xlws.FILTER($F$16:$F$23,($G$16:$G$23=$N89)*($F$16:$F$23&lt;=Z$51)))))),4),
_xlpm.Fundo,$L$8,
_xlpm.Ax,_xlfn.XLOOKUP(TRUE,($O41:Y41&lt;&gt;""),$O$3:Y$3,_xlpm.Fundo,,-1),
_xlpm.Bx,_xlfn.XLOOKUP(TRUE,(AA41:$AZ41&lt;&gt;""),AA$3:$AZ$3,_xlpm.Fundo,,1),
_xlpm.Cx,_xlfn.XLOOKUP(TRUE,($O41:Y41&lt;&gt;""),$O41:Y41,_xlpm.Fundo,,-1),
_xlpm.Dx,_xlfn.XLOOKUP(TRUE,(AA41:$AZ41&lt;&gt;""),AA41:$AZ41,_xlpm.Fundo,,1),
_xlpm.Xx,Z$3, _xlpm.Yx,PRODUCT(SUM(_xlpm.Dx,-_xlpm.Cx),1/SUM(_xlpm.Bx,-_xlpm.Ax))*SUM(_xlpm.Xx,-_xlpm.Ax)+_xlpm.Cx,
_xlpm.Ay,_xlfn.XLOOKUP(TRUE,(Z$4:Z40&lt;&gt;""),$N$4:$N40,_xlpm.Fundo,,-1),
_xlpm.By,_xlfn.XLOOKUP(TRUE,(Z42:Z$47&lt;&gt;""),$N42:$N$47,_xlpm.Fundo,,1),
_xlpm.Cy,_xlfn.XLOOKUP(TRUE,(Z$4:Z40&lt;&gt;""),Z$4:Z40,_xlpm.Fundo,,-1),
_xlpm.Dy,_xlfn.XLOOKUP(TRUE,(Z42:Z$47&lt;&gt;""),Z42:Z$47,_xlpm.Fundo,,1),
_xlpm.Xy,$N41, _xlpm.Yy,PRODUCT(SUM(_xlpm.Dy,-_xlpm.Cy),1/SUM(_xlpm.By,-_xlpm.Ay))*SUM(_xlpm.Xy,-_xlpm.Ay)+_xlpm.Cy,
_xlfn.IFS(IFERROR(ISODD(_xlpm.Borda),FALSE),_xlpm.Yy,
       IFERROR(ISEVEN(_xlpm.Borda),     FALSE),_xlpm.Yx,
      TRUE,"")))</f>
        <v/>
      </c>
      <c r="AA89" s="120" t="str" cm="1">
        <f t="array" ref="AA89">IF(AA41&lt;&gt;"",AA41,
_xlfn.LET(_xlpm.Borda,
_xlfn.IFS(
AND(COUNT(_xlfn._xlws.FILTER($F$3:$F$15,$F$3:$F$15=AA$51))&gt;=2,
    _xlfn.MAXIFS($G$3:$G$15,$F$3:$F$15,AA$51)&gt;=$N89, _xlfn.MINIFS($G$3:$G$15,$F$3:$F$15,AA$51)&lt;=$N89),1,
AND(COUNT(_xlfn._xlws.FILTER($G$3:$G$15,$G$3:$G$15=$N89))&gt;=2,
    _xlfn.MAXIFS($F$3:$F$15,$G$3:$G$15,$N89)&gt;=AA$51, _xlfn.MINIFS($F$3:$F$15,$G$3:$G$15,$N89)&lt;=AA$51),2,
OR(COUNT(_xlfn._xlws.FILTER($F$16:$F$23,($F$16:$F$23=AA$51)*($G$16:$G$23=$N89)))=1,
        ISODD(COUNT(_xlfn._xlws.SORT(_xlfn._xlws.FILTER($G$16:$G$23,($F$16:$F$23=AA$51)*($G$16:$G$23&lt;=$N89)))))),3,
OR(COUNT(_xlfn._xlws.FILTER($F$16:$F$23,($F$16:$F$23=AA$51)*($G$16:$G$23=$N89)))=1,
        ISODD(COUNT(_xlfn._xlws.SORT(_xlfn._xlws.FILTER($F$16:$F$23,($G$16:$G$23=$N89)*($F$16:$F$23&lt;=AA$51)))))),4),
_xlpm.Fundo,$L$8,
_xlpm.Ax,_xlfn.XLOOKUP(TRUE,($O41:Z41&lt;&gt;""),$O$3:Z$3,_xlpm.Fundo,,-1),
_xlpm.Bx,_xlfn.XLOOKUP(TRUE,(AB41:$AZ41&lt;&gt;""),AB$3:$AZ$3,_xlpm.Fundo,,1),
_xlpm.Cx,_xlfn.XLOOKUP(TRUE,($O41:Z41&lt;&gt;""),$O41:Z41,_xlpm.Fundo,,-1),
_xlpm.Dx,_xlfn.XLOOKUP(TRUE,(AB41:$AZ41&lt;&gt;""),AB41:$AZ41,_xlpm.Fundo,,1),
_xlpm.Xx,AA$3, _xlpm.Yx,PRODUCT(SUM(_xlpm.Dx,-_xlpm.Cx),1/SUM(_xlpm.Bx,-_xlpm.Ax))*SUM(_xlpm.Xx,-_xlpm.Ax)+_xlpm.Cx,
_xlpm.Ay,_xlfn.XLOOKUP(TRUE,(AA$4:AA40&lt;&gt;""),$N$4:$N40,_xlpm.Fundo,,-1),
_xlpm.By,_xlfn.XLOOKUP(TRUE,(AA42:AA$47&lt;&gt;""),$N42:$N$47,_xlpm.Fundo,,1),
_xlpm.Cy,_xlfn.XLOOKUP(TRUE,(AA$4:AA40&lt;&gt;""),AA$4:AA40,_xlpm.Fundo,,-1),
_xlpm.Dy,_xlfn.XLOOKUP(TRUE,(AA42:AA$47&lt;&gt;""),AA42:AA$47,_xlpm.Fundo,,1),
_xlpm.Xy,$N41, _xlpm.Yy,PRODUCT(SUM(_xlpm.Dy,-_xlpm.Cy),1/SUM(_xlpm.By,-_xlpm.Ay))*SUM(_xlpm.Xy,-_xlpm.Ay)+_xlpm.Cy,
_xlfn.IFS(IFERROR(ISODD(_xlpm.Borda),FALSE),_xlpm.Yy,
       IFERROR(ISEVEN(_xlpm.Borda),     FALSE),_xlpm.Yx,
      TRUE,"")))</f>
        <v/>
      </c>
      <c r="AB89" s="120" cm="1">
        <f t="array" ref="AB89">IF(AB41&lt;&gt;"",AB41,
_xlfn.LET(_xlpm.Borda,
_xlfn.IFS(
AND(COUNT(_xlfn._xlws.FILTER($F$3:$F$15,$F$3:$F$15=AB$51))&gt;=2,
    _xlfn.MAXIFS($G$3:$G$15,$F$3:$F$15,AB$51)&gt;=$N89, _xlfn.MINIFS($G$3:$G$15,$F$3:$F$15,AB$51)&lt;=$N89),1,
AND(COUNT(_xlfn._xlws.FILTER($G$3:$G$15,$G$3:$G$15=$N89))&gt;=2,
    _xlfn.MAXIFS($F$3:$F$15,$G$3:$G$15,$N89)&gt;=AB$51, _xlfn.MINIFS($F$3:$F$15,$G$3:$G$15,$N89)&lt;=AB$51),2,
OR(COUNT(_xlfn._xlws.FILTER($F$16:$F$23,($F$16:$F$23=AB$51)*($G$16:$G$23=$N89)))=1,
        ISODD(COUNT(_xlfn._xlws.SORT(_xlfn._xlws.FILTER($G$16:$G$23,($F$16:$F$23=AB$51)*($G$16:$G$23&lt;=$N89)))))),3,
OR(COUNT(_xlfn._xlws.FILTER($F$16:$F$23,($F$16:$F$23=AB$51)*($G$16:$G$23=$N89)))=1,
        ISODD(COUNT(_xlfn._xlws.SORT(_xlfn._xlws.FILTER($F$16:$F$23,($G$16:$G$23=$N89)*($F$16:$F$23&lt;=AB$51)))))),4),
_xlpm.Fundo,$L$8,
_xlpm.Ax,_xlfn.XLOOKUP(TRUE,($O41:AA41&lt;&gt;""),$O$3:AA$3,_xlpm.Fundo,,-1),
_xlpm.Bx,_xlfn.XLOOKUP(TRUE,(AC41:$AZ41&lt;&gt;""),AC$3:$AZ$3,_xlpm.Fundo,,1),
_xlpm.Cx,_xlfn.XLOOKUP(TRUE,($O41:AA41&lt;&gt;""),$O41:AA41,_xlpm.Fundo,,-1),
_xlpm.Dx,_xlfn.XLOOKUP(TRUE,(AC41:$AZ41&lt;&gt;""),AC41:$AZ41,_xlpm.Fundo,,1),
_xlpm.Xx,AB$3, _xlpm.Yx,PRODUCT(SUM(_xlpm.Dx,-_xlpm.Cx),1/SUM(_xlpm.Bx,-_xlpm.Ax))*SUM(_xlpm.Xx,-_xlpm.Ax)+_xlpm.Cx,
_xlpm.Ay,_xlfn.XLOOKUP(TRUE,(AB$4:AB40&lt;&gt;""),$N$4:$N40,_xlpm.Fundo,,-1),
_xlpm.By,_xlfn.XLOOKUP(TRUE,(AB42:AB$47&lt;&gt;""),$N42:$N$47,_xlpm.Fundo,,1),
_xlpm.Cy,_xlfn.XLOOKUP(TRUE,(AB$4:AB40&lt;&gt;""),AB$4:AB40,_xlpm.Fundo,,-1),
_xlpm.Dy,_xlfn.XLOOKUP(TRUE,(AB42:AB$47&lt;&gt;""),AB42:AB$47,_xlpm.Fundo,,1),
_xlpm.Xy,$N41, _xlpm.Yy,PRODUCT(SUM(_xlpm.Dy,-_xlpm.Cy),1/SUM(_xlpm.By,-_xlpm.Ay))*SUM(_xlpm.Xy,-_xlpm.Ay)+_xlpm.Cy,
_xlfn.IFS(IFERROR(ISODD(_xlpm.Borda),FALSE),_xlpm.Yy,
       IFERROR(ISEVEN(_xlpm.Borda),     FALSE),_xlpm.Yx,
      TRUE,"")))</f>
        <v>0</v>
      </c>
      <c r="AC89" s="120" t="str" cm="1">
        <f t="array" ref="AC89">IF(AC41&lt;&gt;"",AC41,
_xlfn.LET(_xlpm.Borda,
_xlfn.IFS(
AND(COUNT(_xlfn._xlws.FILTER($F$3:$F$15,$F$3:$F$15=AC$51))&gt;=2,
    _xlfn.MAXIFS($G$3:$G$15,$F$3:$F$15,AC$51)&gt;=$N89, _xlfn.MINIFS($G$3:$G$15,$F$3:$F$15,AC$51)&lt;=$N89),1,
AND(COUNT(_xlfn._xlws.FILTER($G$3:$G$15,$G$3:$G$15=$N89))&gt;=2,
    _xlfn.MAXIFS($F$3:$F$15,$G$3:$G$15,$N89)&gt;=AC$51, _xlfn.MINIFS($F$3:$F$15,$G$3:$G$15,$N89)&lt;=AC$51),2,
OR(COUNT(_xlfn._xlws.FILTER($F$16:$F$23,($F$16:$F$23=AC$51)*($G$16:$G$23=$N89)))=1,
        ISODD(COUNT(_xlfn._xlws.SORT(_xlfn._xlws.FILTER($G$16:$G$23,($F$16:$F$23=AC$51)*($G$16:$G$23&lt;=$N89)))))),3,
OR(COUNT(_xlfn._xlws.FILTER($F$16:$F$23,($F$16:$F$23=AC$51)*($G$16:$G$23=$N89)))=1,
        ISODD(COUNT(_xlfn._xlws.SORT(_xlfn._xlws.FILTER($F$16:$F$23,($G$16:$G$23=$N89)*($F$16:$F$23&lt;=AC$51)))))),4),
_xlpm.Fundo,$L$8,
_xlpm.Ax,_xlfn.XLOOKUP(TRUE,($O41:AB41&lt;&gt;""),$O$3:AB$3,_xlpm.Fundo,,-1),
_xlpm.Bx,_xlfn.XLOOKUP(TRUE,(AD41:$AZ41&lt;&gt;""),AD$3:$AZ$3,_xlpm.Fundo,,1),
_xlpm.Cx,_xlfn.XLOOKUP(TRUE,($O41:AB41&lt;&gt;""),$O41:AB41,_xlpm.Fundo,,-1),
_xlpm.Dx,_xlfn.XLOOKUP(TRUE,(AD41:$AZ41&lt;&gt;""),AD41:$AZ41,_xlpm.Fundo,,1),
_xlpm.Xx,AC$3, _xlpm.Yx,PRODUCT(SUM(_xlpm.Dx,-_xlpm.Cx),1/SUM(_xlpm.Bx,-_xlpm.Ax))*SUM(_xlpm.Xx,-_xlpm.Ax)+_xlpm.Cx,
_xlpm.Ay,_xlfn.XLOOKUP(TRUE,(AC$4:AC40&lt;&gt;""),$N$4:$N40,_xlpm.Fundo,,-1),
_xlpm.By,_xlfn.XLOOKUP(TRUE,(AC42:AC$47&lt;&gt;""),$N42:$N$47,_xlpm.Fundo,,1),
_xlpm.Cy,_xlfn.XLOOKUP(TRUE,(AC$4:AC40&lt;&gt;""),AC$4:AC40,_xlpm.Fundo,,-1),
_xlpm.Dy,_xlfn.XLOOKUP(TRUE,(AC42:AC$47&lt;&gt;""),AC42:AC$47,_xlpm.Fundo,,1),
_xlpm.Xy,$N41, _xlpm.Yy,PRODUCT(SUM(_xlpm.Dy,-_xlpm.Cy),1/SUM(_xlpm.By,-_xlpm.Ay))*SUM(_xlpm.Xy,-_xlpm.Ay)+_xlpm.Cy,
_xlfn.IFS(IFERROR(ISODD(_xlpm.Borda),FALSE),_xlpm.Yy,
       IFERROR(ISEVEN(_xlpm.Borda),     FALSE),_xlpm.Yx,
      TRUE,"")))</f>
        <v/>
      </c>
      <c r="AD89" s="120" t="str" cm="1">
        <f t="array" ref="AD89">IF(AD41&lt;&gt;"",AD41,
_xlfn.LET(_xlpm.Borda,
_xlfn.IFS(
AND(COUNT(_xlfn._xlws.FILTER($F$3:$F$15,$F$3:$F$15=AD$51))&gt;=2,
    _xlfn.MAXIFS($G$3:$G$15,$F$3:$F$15,AD$51)&gt;=$N89, _xlfn.MINIFS($G$3:$G$15,$F$3:$F$15,AD$51)&lt;=$N89),1,
AND(COUNT(_xlfn._xlws.FILTER($G$3:$G$15,$G$3:$G$15=$N89))&gt;=2,
    _xlfn.MAXIFS($F$3:$F$15,$G$3:$G$15,$N89)&gt;=AD$51, _xlfn.MINIFS($F$3:$F$15,$G$3:$G$15,$N89)&lt;=AD$51),2,
OR(COUNT(_xlfn._xlws.FILTER($F$16:$F$23,($F$16:$F$23=AD$51)*($G$16:$G$23=$N89)))=1,
        ISODD(COUNT(_xlfn._xlws.SORT(_xlfn._xlws.FILTER($G$16:$G$23,($F$16:$F$23=AD$51)*($G$16:$G$23&lt;=$N89)))))),3,
OR(COUNT(_xlfn._xlws.FILTER($F$16:$F$23,($F$16:$F$23=AD$51)*($G$16:$G$23=$N89)))=1,
        ISODD(COUNT(_xlfn._xlws.SORT(_xlfn._xlws.FILTER($F$16:$F$23,($G$16:$G$23=$N89)*($F$16:$F$23&lt;=AD$51)))))),4),
_xlpm.Fundo,$L$8,
_xlpm.Ax,_xlfn.XLOOKUP(TRUE,($O41:AC41&lt;&gt;""),$O$3:AC$3,_xlpm.Fundo,,-1),
_xlpm.Bx,_xlfn.XLOOKUP(TRUE,(AE41:$AZ41&lt;&gt;""),AE$3:$AZ$3,_xlpm.Fundo,,1),
_xlpm.Cx,_xlfn.XLOOKUP(TRUE,($O41:AC41&lt;&gt;""),$O41:AC41,_xlpm.Fundo,,-1),
_xlpm.Dx,_xlfn.XLOOKUP(TRUE,(AE41:$AZ41&lt;&gt;""),AE41:$AZ41,_xlpm.Fundo,,1),
_xlpm.Xx,AD$3, _xlpm.Yx,PRODUCT(SUM(_xlpm.Dx,-_xlpm.Cx),1/SUM(_xlpm.Bx,-_xlpm.Ax))*SUM(_xlpm.Xx,-_xlpm.Ax)+_xlpm.Cx,
_xlpm.Ay,_xlfn.XLOOKUP(TRUE,(AD$4:AD40&lt;&gt;""),$N$4:$N40,_xlpm.Fundo,,-1),
_xlpm.By,_xlfn.XLOOKUP(TRUE,(AD42:AD$47&lt;&gt;""),$N42:$N$47,_xlpm.Fundo,,1),
_xlpm.Cy,_xlfn.XLOOKUP(TRUE,(AD$4:AD40&lt;&gt;""),AD$4:AD40,_xlpm.Fundo,,-1),
_xlpm.Dy,_xlfn.XLOOKUP(TRUE,(AD42:AD$47&lt;&gt;""),AD42:AD$47,_xlpm.Fundo,,1),
_xlpm.Xy,$N41, _xlpm.Yy,PRODUCT(SUM(_xlpm.Dy,-_xlpm.Cy),1/SUM(_xlpm.By,-_xlpm.Ay))*SUM(_xlpm.Xy,-_xlpm.Ay)+_xlpm.Cy,
_xlfn.IFS(IFERROR(ISODD(_xlpm.Borda),FALSE),_xlpm.Yy,
       IFERROR(ISEVEN(_xlpm.Borda),     FALSE),_xlpm.Yx,
      TRUE,"")))</f>
        <v/>
      </c>
      <c r="AE89" s="120" cm="1">
        <f t="array" ref="AE89">IF(AE41&lt;&gt;"",AE41,
_xlfn.LET(_xlpm.Borda,
_xlfn.IFS(
AND(COUNT(_xlfn._xlws.FILTER($F$3:$F$15,$F$3:$F$15=AE$51))&gt;=2,
    _xlfn.MAXIFS($G$3:$G$15,$F$3:$F$15,AE$51)&gt;=$N89, _xlfn.MINIFS($G$3:$G$15,$F$3:$F$15,AE$51)&lt;=$N89),1,
AND(COUNT(_xlfn._xlws.FILTER($G$3:$G$15,$G$3:$G$15=$N89))&gt;=2,
    _xlfn.MAXIFS($F$3:$F$15,$G$3:$G$15,$N89)&gt;=AE$51, _xlfn.MINIFS($F$3:$F$15,$G$3:$G$15,$N89)&lt;=AE$51),2,
OR(COUNT(_xlfn._xlws.FILTER($F$16:$F$23,($F$16:$F$23=AE$51)*($G$16:$G$23=$N89)))=1,
        ISODD(COUNT(_xlfn._xlws.SORT(_xlfn._xlws.FILTER($G$16:$G$23,($F$16:$F$23=AE$51)*($G$16:$G$23&lt;=$N89)))))),3,
OR(COUNT(_xlfn._xlws.FILTER($F$16:$F$23,($F$16:$F$23=AE$51)*($G$16:$G$23=$N89)))=1,
        ISODD(COUNT(_xlfn._xlws.SORT(_xlfn._xlws.FILTER($F$16:$F$23,($G$16:$G$23=$N89)*($F$16:$F$23&lt;=AE$51)))))),4),
_xlpm.Fundo,$L$8,
_xlpm.Ax,_xlfn.XLOOKUP(TRUE,($O41:AD41&lt;&gt;""),$O$3:AD$3,_xlpm.Fundo,,-1),
_xlpm.Bx,_xlfn.XLOOKUP(TRUE,(AF41:$AZ41&lt;&gt;""),AF$3:$AZ$3,_xlpm.Fundo,,1),
_xlpm.Cx,_xlfn.XLOOKUP(TRUE,($O41:AD41&lt;&gt;""),$O41:AD41,_xlpm.Fundo,,-1),
_xlpm.Dx,_xlfn.XLOOKUP(TRUE,(AF41:$AZ41&lt;&gt;""),AF41:$AZ41,_xlpm.Fundo,,1),
_xlpm.Xx,AE$3, _xlpm.Yx,PRODUCT(SUM(_xlpm.Dx,-_xlpm.Cx),1/SUM(_xlpm.Bx,-_xlpm.Ax))*SUM(_xlpm.Xx,-_xlpm.Ax)+_xlpm.Cx,
_xlpm.Ay,_xlfn.XLOOKUP(TRUE,(AE$4:AE40&lt;&gt;""),$N$4:$N40,_xlpm.Fundo,,-1),
_xlpm.By,_xlfn.XLOOKUP(TRUE,(AE42:AE$47&lt;&gt;""),$N42:$N$47,_xlpm.Fundo,,1),
_xlpm.Cy,_xlfn.XLOOKUP(TRUE,(AE$4:AE40&lt;&gt;""),AE$4:AE40,_xlpm.Fundo,,-1),
_xlpm.Dy,_xlfn.XLOOKUP(TRUE,(AE42:AE$47&lt;&gt;""),AE42:AE$47,_xlpm.Fundo,,1),
_xlpm.Xy,$N41, _xlpm.Yy,PRODUCT(SUM(_xlpm.Dy,-_xlpm.Cy),1/SUM(_xlpm.By,-_xlpm.Ay))*SUM(_xlpm.Xy,-_xlpm.Ay)+_xlpm.Cy,
_xlfn.IFS(IFERROR(ISODD(_xlpm.Borda),FALSE),_xlpm.Yy,
       IFERROR(ISEVEN(_xlpm.Borda),     FALSE),_xlpm.Yx,
      TRUE,"")))</f>
        <v>1.3</v>
      </c>
      <c r="AF89" s="120" t="str" cm="1">
        <f t="array" ref="AF89">IF(AF41&lt;&gt;"",AF41,
_xlfn.LET(_xlpm.Borda,
_xlfn.IFS(
AND(COUNT(_xlfn._xlws.FILTER($F$3:$F$15,$F$3:$F$15=AF$51))&gt;=2,
    _xlfn.MAXIFS($G$3:$G$15,$F$3:$F$15,AF$51)&gt;=$N89, _xlfn.MINIFS($G$3:$G$15,$F$3:$F$15,AF$51)&lt;=$N89),1,
AND(COUNT(_xlfn._xlws.FILTER($G$3:$G$15,$G$3:$G$15=$N89))&gt;=2,
    _xlfn.MAXIFS($F$3:$F$15,$G$3:$G$15,$N89)&gt;=AF$51, _xlfn.MINIFS($F$3:$F$15,$G$3:$G$15,$N89)&lt;=AF$51),2,
OR(COUNT(_xlfn._xlws.FILTER($F$16:$F$23,($F$16:$F$23=AF$51)*($G$16:$G$23=$N89)))=1,
        ISODD(COUNT(_xlfn._xlws.SORT(_xlfn._xlws.FILTER($G$16:$G$23,($F$16:$F$23=AF$51)*($G$16:$G$23&lt;=$N89)))))),3,
OR(COUNT(_xlfn._xlws.FILTER($F$16:$F$23,($F$16:$F$23=AF$51)*($G$16:$G$23=$N89)))=1,
        ISODD(COUNT(_xlfn._xlws.SORT(_xlfn._xlws.FILTER($F$16:$F$23,($G$16:$G$23=$N89)*($F$16:$F$23&lt;=AF$51)))))),4),
_xlpm.Fundo,$L$8,
_xlpm.Ax,_xlfn.XLOOKUP(TRUE,($O41:AE41&lt;&gt;""),$O$3:AE$3,_xlpm.Fundo,,-1),
_xlpm.Bx,_xlfn.XLOOKUP(TRUE,(AG41:$AZ41&lt;&gt;""),AG$3:$AZ$3,_xlpm.Fundo,,1),
_xlpm.Cx,_xlfn.XLOOKUP(TRUE,($O41:AE41&lt;&gt;""),$O41:AE41,_xlpm.Fundo,,-1),
_xlpm.Dx,_xlfn.XLOOKUP(TRUE,(AG41:$AZ41&lt;&gt;""),AG41:$AZ41,_xlpm.Fundo,,1),
_xlpm.Xx,AF$3, _xlpm.Yx,PRODUCT(SUM(_xlpm.Dx,-_xlpm.Cx),1/SUM(_xlpm.Bx,-_xlpm.Ax))*SUM(_xlpm.Xx,-_xlpm.Ax)+_xlpm.Cx,
_xlpm.Ay,_xlfn.XLOOKUP(TRUE,(AF$4:AF40&lt;&gt;""),$N$4:$N40,_xlpm.Fundo,,-1),
_xlpm.By,_xlfn.XLOOKUP(TRUE,(AF42:AF$47&lt;&gt;""),$N42:$N$47,_xlpm.Fundo,,1),
_xlpm.Cy,_xlfn.XLOOKUP(TRUE,(AF$4:AF40&lt;&gt;""),AF$4:AF40,_xlpm.Fundo,,-1),
_xlpm.Dy,_xlfn.XLOOKUP(TRUE,(AF42:AF$47&lt;&gt;""),AF42:AF$47,_xlpm.Fundo,,1),
_xlpm.Xy,$N41, _xlpm.Yy,PRODUCT(SUM(_xlpm.Dy,-_xlpm.Cy),1/SUM(_xlpm.By,-_xlpm.Ay))*SUM(_xlpm.Xy,-_xlpm.Ay)+_xlpm.Cy,
_xlfn.IFS(IFERROR(ISODD(_xlpm.Borda),FALSE),_xlpm.Yy,
       IFERROR(ISEVEN(_xlpm.Borda),     FALSE),_xlpm.Yx,
      TRUE,"")))</f>
        <v/>
      </c>
      <c r="AG89" s="120" cm="1">
        <f t="array" ref="AG89">IF(AG41&lt;&gt;"",AG41,
_xlfn.LET(_xlpm.Borda,
_xlfn.IFS(
AND(COUNT(_xlfn._xlws.FILTER($F$3:$F$15,$F$3:$F$15=AG$51))&gt;=2,
    _xlfn.MAXIFS($G$3:$G$15,$F$3:$F$15,AG$51)&gt;=$N89, _xlfn.MINIFS($G$3:$G$15,$F$3:$F$15,AG$51)&lt;=$N89),1,
AND(COUNT(_xlfn._xlws.FILTER($G$3:$G$15,$G$3:$G$15=$N89))&gt;=2,
    _xlfn.MAXIFS($F$3:$F$15,$G$3:$G$15,$N89)&gt;=AG$51, _xlfn.MINIFS($F$3:$F$15,$G$3:$G$15,$N89)&lt;=AG$51),2,
OR(COUNT(_xlfn._xlws.FILTER($F$16:$F$23,($F$16:$F$23=AG$51)*($G$16:$G$23=$N89)))=1,
        ISODD(COUNT(_xlfn._xlws.SORT(_xlfn._xlws.FILTER($G$16:$G$23,($F$16:$F$23=AG$51)*($G$16:$G$23&lt;=$N89)))))),3,
OR(COUNT(_xlfn._xlws.FILTER($F$16:$F$23,($F$16:$F$23=AG$51)*($G$16:$G$23=$N89)))=1,
        ISODD(COUNT(_xlfn._xlws.SORT(_xlfn._xlws.FILTER($F$16:$F$23,($G$16:$G$23=$N89)*($F$16:$F$23&lt;=AG$51)))))),4),
_xlpm.Fundo,$L$8,
_xlpm.Ax,_xlfn.XLOOKUP(TRUE,($O41:AF41&lt;&gt;""),$O$3:AF$3,_xlpm.Fundo,,-1),
_xlpm.Bx,_xlfn.XLOOKUP(TRUE,(AH41:$AZ41&lt;&gt;""),AH$3:$AZ$3,_xlpm.Fundo,,1),
_xlpm.Cx,_xlfn.XLOOKUP(TRUE,($O41:AF41&lt;&gt;""),$O41:AF41,_xlpm.Fundo,,-1),
_xlpm.Dx,_xlfn.XLOOKUP(TRUE,(AH41:$AZ41&lt;&gt;""),AH41:$AZ41,_xlpm.Fundo,,1),
_xlpm.Xx,AG$3, _xlpm.Yx,PRODUCT(SUM(_xlpm.Dx,-_xlpm.Cx),1/SUM(_xlpm.Bx,-_xlpm.Ax))*SUM(_xlpm.Xx,-_xlpm.Ax)+_xlpm.Cx,
_xlpm.Ay,_xlfn.XLOOKUP(TRUE,(AG$4:AG40&lt;&gt;""),$N$4:$N40,_xlpm.Fundo,,-1),
_xlpm.By,_xlfn.XLOOKUP(TRUE,(AG42:AG$47&lt;&gt;""),$N42:$N$47,_xlpm.Fundo,,1),
_xlpm.Cy,_xlfn.XLOOKUP(TRUE,(AG$4:AG40&lt;&gt;""),AG$4:AG40,_xlpm.Fundo,,-1),
_xlpm.Dy,_xlfn.XLOOKUP(TRUE,(AG42:AG$47&lt;&gt;""),AG42:AG$47,_xlpm.Fundo,,1),
_xlpm.Xy,$N41, _xlpm.Yy,PRODUCT(SUM(_xlpm.Dy,-_xlpm.Cy),1/SUM(_xlpm.By,-_xlpm.Ay))*SUM(_xlpm.Xy,-_xlpm.Ay)+_xlpm.Cy,
_xlfn.IFS(IFERROR(ISODD(_xlpm.Borda),FALSE),_xlpm.Yy,
       IFERROR(ISEVEN(_xlpm.Borda),     FALSE),_xlpm.Yx,
      TRUE,"")))</f>
        <v>1.7</v>
      </c>
      <c r="AH89" s="120" t="str" cm="1">
        <f t="array" ref="AH89">IF(AH41&lt;&gt;"",AH41,
_xlfn.LET(_xlpm.Borda,
_xlfn.IFS(
AND(COUNT(_xlfn._xlws.FILTER($F$3:$F$15,$F$3:$F$15=AH$51))&gt;=2,
    _xlfn.MAXIFS($G$3:$G$15,$F$3:$F$15,AH$51)&gt;=$N89, _xlfn.MINIFS($G$3:$G$15,$F$3:$F$15,AH$51)&lt;=$N89),1,
AND(COUNT(_xlfn._xlws.FILTER($G$3:$G$15,$G$3:$G$15=$N89))&gt;=2,
    _xlfn.MAXIFS($F$3:$F$15,$G$3:$G$15,$N89)&gt;=AH$51, _xlfn.MINIFS($F$3:$F$15,$G$3:$G$15,$N89)&lt;=AH$51),2,
OR(COUNT(_xlfn._xlws.FILTER($F$16:$F$23,($F$16:$F$23=AH$51)*($G$16:$G$23=$N89)))=1,
        ISODD(COUNT(_xlfn._xlws.SORT(_xlfn._xlws.FILTER($G$16:$G$23,($F$16:$F$23=AH$51)*($G$16:$G$23&lt;=$N89)))))),3,
OR(COUNT(_xlfn._xlws.FILTER($F$16:$F$23,($F$16:$F$23=AH$51)*($G$16:$G$23=$N89)))=1,
        ISODD(COUNT(_xlfn._xlws.SORT(_xlfn._xlws.FILTER($F$16:$F$23,($G$16:$G$23=$N89)*($F$16:$F$23&lt;=AH$51)))))),4),
_xlpm.Fundo,$L$8,
_xlpm.Ax,_xlfn.XLOOKUP(TRUE,($O41:AG41&lt;&gt;""),$O$3:AG$3,_xlpm.Fundo,,-1),
_xlpm.Bx,_xlfn.XLOOKUP(TRUE,(AI41:$AZ41&lt;&gt;""),AI$3:$AZ$3,_xlpm.Fundo,,1),
_xlpm.Cx,_xlfn.XLOOKUP(TRUE,($O41:AG41&lt;&gt;""),$O41:AG41,_xlpm.Fundo,,-1),
_xlpm.Dx,_xlfn.XLOOKUP(TRUE,(AI41:$AZ41&lt;&gt;""),AI41:$AZ41,_xlpm.Fundo,,1),
_xlpm.Xx,AH$3, _xlpm.Yx,PRODUCT(SUM(_xlpm.Dx,-_xlpm.Cx),1/SUM(_xlpm.Bx,-_xlpm.Ax))*SUM(_xlpm.Xx,-_xlpm.Ax)+_xlpm.Cx,
_xlpm.Ay,_xlfn.XLOOKUP(TRUE,(AH$4:AH40&lt;&gt;""),$N$4:$N40,_xlpm.Fundo,,-1),
_xlpm.By,_xlfn.XLOOKUP(TRUE,(AH42:AH$47&lt;&gt;""),$N42:$N$47,_xlpm.Fundo,,1),
_xlpm.Cy,_xlfn.XLOOKUP(TRUE,(AH$4:AH40&lt;&gt;""),AH$4:AH40,_xlpm.Fundo,,-1),
_xlpm.Dy,_xlfn.XLOOKUP(TRUE,(AH42:AH$47&lt;&gt;""),AH42:AH$47,_xlpm.Fundo,,1),
_xlpm.Xy,$N41, _xlpm.Yy,PRODUCT(SUM(_xlpm.Dy,-_xlpm.Cy),1/SUM(_xlpm.By,-_xlpm.Ay))*SUM(_xlpm.Xy,-_xlpm.Ay)+_xlpm.Cy,
_xlfn.IFS(IFERROR(ISODD(_xlpm.Borda),FALSE),_xlpm.Yy,
       IFERROR(ISEVEN(_xlpm.Borda),     FALSE),_xlpm.Yx,
      TRUE,"")))</f>
        <v/>
      </c>
      <c r="AI89" s="120" cm="1">
        <f t="array" ref="AI89">IF(AI41&lt;&gt;"",AI41,
_xlfn.LET(_xlpm.Borda,
_xlfn.IFS(
AND(COUNT(_xlfn._xlws.FILTER($F$3:$F$15,$F$3:$F$15=AI$51))&gt;=2,
    _xlfn.MAXIFS($G$3:$G$15,$F$3:$F$15,AI$51)&gt;=$N89, _xlfn.MINIFS($G$3:$G$15,$F$3:$F$15,AI$51)&lt;=$N89),1,
AND(COUNT(_xlfn._xlws.FILTER($G$3:$G$15,$G$3:$G$15=$N89))&gt;=2,
    _xlfn.MAXIFS($F$3:$F$15,$G$3:$G$15,$N89)&gt;=AI$51, _xlfn.MINIFS($F$3:$F$15,$G$3:$G$15,$N89)&lt;=AI$51),2,
OR(COUNT(_xlfn._xlws.FILTER($F$16:$F$23,($F$16:$F$23=AI$51)*($G$16:$G$23=$N89)))=1,
        ISODD(COUNT(_xlfn._xlws.SORT(_xlfn._xlws.FILTER($G$16:$G$23,($F$16:$F$23=AI$51)*($G$16:$G$23&lt;=$N89)))))),3,
OR(COUNT(_xlfn._xlws.FILTER($F$16:$F$23,($F$16:$F$23=AI$51)*($G$16:$G$23=$N89)))=1,
        ISODD(COUNT(_xlfn._xlws.SORT(_xlfn._xlws.FILTER($F$16:$F$23,($G$16:$G$23=$N89)*($F$16:$F$23&lt;=AI$51)))))),4),
_xlpm.Fundo,$L$8,
_xlpm.Ax,_xlfn.XLOOKUP(TRUE,($O41:AH41&lt;&gt;""),$O$3:AH$3,_xlpm.Fundo,,-1),
_xlpm.Bx,_xlfn.XLOOKUP(TRUE,(AJ41:$AZ41&lt;&gt;""),AJ$3:$AZ$3,_xlpm.Fundo,,1),
_xlpm.Cx,_xlfn.XLOOKUP(TRUE,($O41:AH41&lt;&gt;""),$O41:AH41,_xlpm.Fundo,,-1),
_xlpm.Dx,_xlfn.XLOOKUP(TRUE,(AJ41:$AZ41&lt;&gt;""),AJ41:$AZ41,_xlpm.Fundo,,1),
_xlpm.Xx,AI$3, _xlpm.Yx,PRODUCT(SUM(_xlpm.Dx,-_xlpm.Cx),1/SUM(_xlpm.Bx,-_xlpm.Ax))*SUM(_xlpm.Xx,-_xlpm.Ax)+_xlpm.Cx,
_xlpm.Ay,_xlfn.XLOOKUP(TRUE,(AI$4:AI40&lt;&gt;""),$N$4:$N40,_xlpm.Fundo,,-1),
_xlpm.By,_xlfn.XLOOKUP(TRUE,(AI42:AI$47&lt;&gt;""),$N42:$N$47,_xlpm.Fundo,,1),
_xlpm.Cy,_xlfn.XLOOKUP(TRUE,(AI$4:AI40&lt;&gt;""),AI$4:AI40,_xlpm.Fundo,,-1),
_xlpm.Dy,_xlfn.XLOOKUP(TRUE,(AI42:AI$47&lt;&gt;""),AI42:AI$47,_xlpm.Fundo,,1),
_xlpm.Xy,$N41, _xlpm.Yy,PRODUCT(SUM(_xlpm.Dy,-_xlpm.Cy),1/SUM(_xlpm.By,-_xlpm.Ay))*SUM(_xlpm.Xy,-_xlpm.Ay)+_xlpm.Cy,
_xlfn.IFS(IFERROR(ISODD(_xlpm.Borda),FALSE),_xlpm.Yy,
       IFERROR(ISEVEN(_xlpm.Borda),     FALSE),_xlpm.Yx,
      TRUE,"")))</f>
        <v>2.5</v>
      </c>
      <c r="AJ89" s="120" t="str" cm="1">
        <f t="array" ref="AJ89">IF(AJ41&lt;&gt;"",AJ41,
_xlfn.LET(_xlpm.Borda,
_xlfn.IFS(
AND(COUNT(_xlfn._xlws.FILTER($F$3:$F$15,$F$3:$F$15=AJ$51))&gt;=2,
    _xlfn.MAXIFS($G$3:$G$15,$F$3:$F$15,AJ$51)&gt;=$N89, _xlfn.MINIFS($G$3:$G$15,$F$3:$F$15,AJ$51)&lt;=$N89),1,
AND(COUNT(_xlfn._xlws.FILTER($G$3:$G$15,$G$3:$G$15=$N89))&gt;=2,
    _xlfn.MAXIFS($F$3:$F$15,$G$3:$G$15,$N89)&gt;=AJ$51, _xlfn.MINIFS($F$3:$F$15,$G$3:$G$15,$N89)&lt;=AJ$51),2,
OR(COUNT(_xlfn._xlws.FILTER($F$16:$F$23,($F$16:$F$23=AJ$51)*($G$16:$G$23=$N89)))=1,
        ISODD(COUNT(_xlfn._xlws.SORT(_xlfn._xlws.FILTER($G$16:$G$23,($F$16:$F$23=AJ$51)*($G$16:$G$23&lt;=$N89)))))),3,
OR(COUNT(_xlfn._xlws.FILTER($F$16:$F$23,($F$16:$F$23=AJ$51)*($G$16:$G$23=$N89)))=1,
        ISODD(COUNT(_xlfn._xlws.SORT(_xlfn._xlws.FILTER($F$16:$F$23,($G$16:$G$23=$N89)*($F$16:$F$23&lt;=AJ$51)))))),4),
_xlpm.Fundo,$L$8,
_xlpm.Ax,_xlfn.XLOOKUP(TRUE,($O41:AI41&lt;&gt;""),$O$3:AI$3,_xlpm.Fundo,,-1),
_xlpm.Bx,_xlfn.XLOOKUP(TRUE,(AK41:$AZ41&lt;&gt;""),AK$3:$AZ$3,_xlpm.Fundo,,1),
_xlpm.Cx,_xlfn.XLOOKUP(TRUE,($O41:AI41&lt;&gt;""),$O41:AI41,_xlpm.Fundo,,-1),
_xlpm.Dx,_xlfn.XLOOKUP(TRUE,(AK41:$AZ41&lt;&gt;""),AK41:$AZ41,_xlpm.Fundo,,1),
_xlpm.Xx,AJ$3, _xlpm.Yx,PRODUCT(SUM(_xlpm.Dx,-_xlpm.Cx),1/SUM(_xlpm.Bx,-_xlpm.Ax))*SUM(_xlpm.Xx,-_xlpm.Ax)+_xlpm.Cx,
_xlpm.Ay,_xlfn.XLOOKUP(TRUE,(AJ$4:AJ40&lt;&gt;""),$N$4:$N40,_xlpm.Fundo,,-1),
_xlpm.By,_xlfn.XLOOKUP(TRUE,(AJ42:AJ$47&lt;&gt;""),$N42:$N$47,_xlpm.Fundo,,1),
_xlpm.Cy,_xlfn.XLOOKUP(TRUE,(AJ$4:AJ40&lt;&gt;""),AJ$4:AJ40,_xlpm.Fundo,,-1),
_xlpm.Dy,_xlfn.XLOOKUP(TRUE,(AJ42:AJ$47&lt;&gt;""),AJ42:AJ$47,_xlpm.Fundo,,1),
_xlpm.Xy,$N41, _xlpm.Yy,PRODUCT(SUM(_xlpm.Dy,-_xlpm.Cy),1/SUM(_xlpm.By,-_xlpm.Ay))*SUM(_xlpm.Xy,-_xlpm.Ay)+_xlpm.Cy,
_xlfn.IFS(IFERROR(ISODD(_xlpm.Borda),FALSE),_xlpm.Yy,
       IFERROR(ISEVEN(_xlpm.Borda),     FALSE),_xlpm.Yx,
      TRUE,"")))</f>
        <v/>
      </c>
      <c r="AK89" s="120" t="str" cm="1">
        <f t="array" ref="AK89">IF(AK41&lt;&gt;"",AK41,
_xlfn.LET(_xlpm.Borda,
_xlfn.IFS(
AND(COUNT(_xlfn._xlws.FILTER($F$3:$F$15,$F$3:$F$15=AK$51))&gt;=2,
    _xlfn.MAXIFS($G$3:$G$15,$F$3:$F$15,AK$51)&gt;=$N89, _xlfn.MINIFS($G$3:$G$15,$F$3:$F$15,AK$51)&lt;=$N89),1,
AND(COUNT(_xlfn._xlws.FILTER($G$3:$G$15,$G$3:$G$15=$N89))&gt;=2,
    _xlfn.MAXIFS($F$3:$F$15,$G$3:$G$15,$N89)&gt;=AK$51, _xlfn.MINIFS($F$3:$F$15,$G$3:$G$15,$N89)&lt;=AK$51),2,
OR(COUNT(_xlfn._xlws.FILTER($F$16:$F$23,($F$16:$F$23=AK$51)*($G$16:$G$23=$N89)))=1,
        ISODD(COUNT(_xlfn._xlws.SORT(_xlfn._xlws.FILTER($G$16:$G$23,($F$16:$F$23=AK$51)*($G$16:$G$23&lt;=$N89)))))),3,
OR(COUNT(_xlfn._xlws.FILTER($F$16:$F$23,($F$16:$F$23=AK$51)*($G$16:$G$23=$N89)))=1,
        ISODD(COUNT(_xlfn._xlws.SORT(_xlfn._xlws.FILTER($F$16:$F$23,($G$16:$G$23=$N89)*($F$16:$F$23&lt;=AK$51)))))),4),
_xlpm.Fundo,$L$8,
_xlpm.Ax,_xlfn.XLOOKUP(TRUE,($O41:AJ41&lt;&gt;""),$O$3:AJ$3,_xlpm.Fundo,,-1),
_xlpm.Bx,_xlfn.XLOOKUP(TRUE,(AL41:$AZ41&lt;&gt;""),AL$3:$AZ$3,_xlpm.Fundo,,1),
_xlpm.Cx,_xlfn.XLOOKUP(TRUE,($O41:AJ41&lt;&gt;""),$O41:AJ41,_xlpm.Fundo,,-1),
_xlpm.Dx,_xlfn.XLOOKUP(TRUE,(AL41:$AZ41&lt;&gt;""),AL41:$AZ41,_xlpm.Fundo,,1),
_xlpm.Xx,AK$3, _xlpm.Yx,PRODUCT(SUM(_xlpm.Dx,-_xlpm.Cx),1/SUM(_xlpm.Bx,-_xlpm.Ax))*SUM(_xlpm.Xx,-_xlpm.Ax)+_xlpm.Cx,
_xlpm.Ay,_xlfn.XLOOKUP(TRUE,(AK$4:AK40&lt;&gt;""),$N$4:$N40,_xlpm.Fundo,,-1),
_xlpm.By,_xlfn.XLOOKUP(TRUE,(AK42:AK$47&lt;&gt;""),$N42:$N$47,_xlpm.Fundo,,1),
_xlpm.Cy,_xlfn.XLOOKUP(TRUE,(AK$4:AK40&lt;&gt;""),AK$4:AK40,_xlpm.Fundo,,-1),
_xlpm.Dy,_xlfn.XLOOKUP(TRUE,(AK42:AK$47&lt;&gt;""),AK42:AK$47,_xlpm.Fundo,,1),
_xlpm.Xy,$N41, _xlpm.Yy,PRODUCT(SUM(_xlpm.Dy,-_xlpm.Cy),1/SUM(_xlpm.By,-_xlpm.Ay))*SUM(_xlpm.Xy,-_xlpm.Ay)+_xlpm.Cy,
_xlfn.IFS(IFERROR(ISODD(_xlpm.Borda),FALSE),_xlpm.Yy,
       IFERROR(ISEVEN(_xlpm.Borda),     FALSE),_xlpm.Yx,
      TRUE,"")))</f>
        <v/>
      </c>
      <c r="AL89" s="120" t="str" cm="1">
        <f t="array" ref="AL89">IF(AL41&lt;&gt;"",AL41,
_xlfn.LET(_xlpm.Borda,
_xlfn.IFS(
AND(COUNT(_xlfn._xlws.FILTER($F$3:$F$15,$F$3:$F$15=AL$51))&gt;=2,
    _xlfn.MAXIFS($G$3:$G$15,$F$3:$F$15,AL$51)&gt;=$N89, _xlfn.MINIFS($G$3:$G$15,$F$3:$F$15,AL$51)&lt;=$N89),1,
AND(COUNT(_xlfn._xlws.FILTER($G$3:$G$15,$G$3:$G$15=$N89))&gt;=2,
    _xlfn.MAXIFS($F$3:$F$15,$G$3:$G$15,$N89)&gt;=AL$51, _xlfn.MINIFS($F$3:$F$15,$G$3:$G$15,$N89)&lt;=AL$51),2,
OR(COUNT(_xlfn._xlws.FILTER($F$16:$F$23,($F$16:$F$23=AL$51)*($G$16:$G$23=$N89)))=1,
        ISODD(COUNT(_xlfn._xlws.SORT(_xlfn._xlws.FILTER($G$16:$G$23,($F$16:$F$23=AL$51)*($G$16:$G$23&lt;=$N89)))))),3,
OR(COUNT(_xlfn._xlws.FILTER($F$16:$F$23,($F$16:$F$23=AL$51)*($G$16:$G$23=$N89)))=1,
        ISODD(COUNT(_xlfn._xlws.SORT(_xlfn._xlws.FILTER($F$16:$F$23,($G$16:$G$23=$N89)*($F$16:$F$23&lt;=AL$51)))))),4),
_xlpm.Fundo,$L$8,
_xlpm.Ax,_xlfn.XLOOKUP(TRUE,($O41:AK41&lt;&gt;""),$O$3:AK$3,_xlpm.Fundo,,-1),
_xlpm.Bx,_xlfn.XLOOKUP(TRUE,(AM41:$AZ41&lt;&gt;""),AM$3:$AZ$3,_xlpm.Fundo,,1),
_xlpm.Cx,_xlfn.XLOOKUP(TRUE,($O41:AK41&lt;&gt;""),$O41:AK41,_xlpm.Fundo,,-1),
_xlpm.Dx,_xlfn.XLOOKUP(TRUE,(AM41:$AZ41&lt;&gt;""),AM41:$AZ41,_xlpm.Fundo,,1),
_xlpm.Xx,AL$3, _xlpm.Yx,PRODUCT(SUM(_xlpm.Dx,-_xlpm.Cx),1/SUM(_xlpm.Bx,-_xlpm.Ax))*SUM(_xlpm.Xx,-_xlpm.Ax)+_xlpm.Cx,
_xlpm.Ay,_xlfn.XLOOKUP(TRUE,(AL$4:AL40&lt;&gt;""),$N$4:$N40,_xlpm.Fundo,,-1),
_xlpm.By,_xlfn.XLOOKUP(TRUE,(AL42:AL$47&lt;&gt;""),$N42:$N$47,_xlpm.Fundo,,1),
_xlpm.Cy,_xlfn.XLOOKUP(TRUE,(AL$4:AL40&lt;&gt;""),AL$4:AL40,_xlpm.Fundo,,-1),
_xlpm.Dy,_xlfn.XLOOKUP(TRUE,(AL42:AL$47&lt;&gt;""),AL42:AL$47,_xlpm.Fundo,,1),
_xlpm.Xy,$N41, _xlpm.Yy,PRODUCT(SUM(_xlpm.Dy,-_xlpm.Cy),1/SUM(_xlpm.By,-_xlpm.Ay))*SUM(_xlpm.Xy,-_xlpm.Ay)+_xlpm.Cy,
_xlfn.IFS(IFERROR(ISODD(_xlpm.Borda),FALSE),_xlpm.Yy,
       IFERROR(ISEVEN(_xlpm.Borda),     FALSE),_xlpm.Yx,
      TRUE,"")))</f>
        <v/>
      </c>
      <c r="AM89" s="120" t="str" cm="1">
        <f t="array" ref="AM89">IF(AM41&lt;&gt;"",AM41,
_xlfn.LET(_xlpm.Borda,
_xlfn.IFS(
AND(COUNT(_xlfn._xlws.FILTER($F$3:$F$15,$F$3:$F$15=AM$51))&gt;=2,
    _xlfn.MAXIFS($G$3:$G$15,$F$3:$F$15,AM$51)&gt;=$N89, _xlfn.MINIFS($G$3:$G$15,$F$3:$F$15,AM$51)&lt;=$N89),1,
AND(COUNT(_xlfn._xlws.FILTER($G$3:$G$15,$G$3:$G$15=$N89))&gt;=2,
    _xlfn.MAXIFS($F$3:$F$15,$G$3:$G$15,$N89)&gt;=AM$51, _xlfn.MINIFS($F$3:$F$15,$G$3:$G$15,$N89)&lt;=AM$51),2,
OR(COUNT(_xlfn._xlws.FILTER($F$16:$F$23,($F$16:$F$23=AM$51)*($G$16:$G$23=$N89)))=1,
        ISODD(COUNT(_xlfn._xlws.SORT(_xlfn._xlws.FILTER($G$16:$G$23,($F$16:$F$23=AM$51)*($G$16:$G$23&lt;=$N89)))))),3,
OR(COUNT(_xlfn._xlws.FILTER($F$16:$F$23,($F$16:$F$23=AM$51)*($G$16:$G$23=$N89)))=1,
        ISODD(COUNT(_xlfn._xlws.SORT(_xlfn._xlws.FILTER($F$16:$F$23,($G$16:$G$23=$N89)*($F$16:$F$23&lt;=AM$51)))))),4),
_xlpm.Fundo,$L$8,
_xlpm.Ax,_xlfn.XLOOKUP(TRUE,($O41:AL41&lt;&gt;""),$O$3:AL$3,_xlpm.Fundo,,-1),
_xlpm.Bx,_xlfn.XLOOKUP(TRUE,(AN41:$AZ41&lt;&gt;""),AN$3:$AZ$3,_xlpm.Fundo,,1),
_xlpm.Cx,_xlfn.XLOOKUP(TRUE,($O41:AL41&lt;&gt;""),$O41:AL41,_xlpm.Fundo,,-1),
_xlpm.Dx,_xlfn.XLOOKUP(TRUE,(AN41:$AZ41&lt;&gt;""),AN41:$AZ41,_xlpm.Fundo,,1),
_xlpm.Xx,AM$3, _xlpm.Yx,PRODUCT(SUM(_xlpm.Dx,-_xlpm.Cx),1/SUM(_xlpm.Bx,-_xlpm.Ax))*SUM(_xlpm.Xx,-_xlpm.Ax)+_xlpm.Cx,
_xlpm.Ay,_xlfn.XLOOKUP(TRUE,(AM$4:AM40&lt;&gt;""),$N$4:$N40,_xlpm.Fundo,,-1),
_xlpm.By,_xlfn.XLOOKUP(TRUE,(AM42:AM$47&lt;&gt;""),$N42:$N$47,_xlpm.Fundo,,1),
_xlpm.Cy,_xlfn.XLOOKUP(TRUE,(AM$4:AM40&lt;&gt;""),AM$4:AM40,_xlpm.Fundo,,-1),
_xlpm.Dy,_xlfn.XLOOKUP(TRUE,(AM42:AM$47&lt;&gt;""),AM42:AM$47,_xlpm.Fundo,,1),
_xlpm.Xy,$N41, _xlpm.Yy,PRODUCT(SUM(_xlpm.Dy,-_xlpm.Cy),1/SUM(_xlpm.By,-_xlpm.Ay))*SUM(_xlpm.Xy,-_xlpm.Ay)+_xlpm.Cy,
_xlfn.IFS(IFERROR(ISODD(_xlpm.Borda),FALSE),_xlpm.Yy,
       IFERROR(ISEVEN(_xlpm.Borda),     FALSE),_xlpm.Yx,
      TRUE,"")))</f>
        <v/>
      </c>
      <c r="AN89" s="120" cm="1">
        <f t="array" ref="AN89">IF(AN41&lt;&gt;"",AN41,
_xlfn.LET(_xlpm.Borda,
_xlfn.IFS(
AND(COUNT(_xlfn._xlws.FILTER($F$3:$F$15,$F$3:$F$15=AN$51))&gt;=2,
    _xlfn.MAXIFS($G$3:$G$15,$F$3:$F$15,AN$51)&gt;=$N89, _xlfn.MINIFS($G$3:$G$15,$F$3:$F$15,AN$51)&lt;=$N89),1,
AND(COUNT(_xlfn._xlws.FILTER($G$3:$G$15,$G$3:$G$15=$N89))&gt;=2,
    _xlfn.MAXIFS($F$3:$F$15,$G$3:$G$15,$N89)&gt;=AN$51, _xlfn.MINIFS($F$3:$F$15,$G$3:$G$15,$N89)&lt;=AN$51),2,
OR(COUNT(_xlfn._xlws.FILTER($F$16:$F$23,($F$16:$F$23=AN$51)*($G$16:$G$23=$N89)))=1,
        ISODD(COUNT(_xlfn._xlws.SORT(_xlfn._xlws.FILTER($G$16:$G$23,($F$16:$F$23=AN$51)*($G$16:$G$23&lt;=$N89)))))),3,
OR(COUNT(_xlfn._xlws.FILTER($F$16:$F$23,($F$16:$F$23=AN$51)*($G$16:$G$23=$N89)))=1,
        ISODD(COUNT(_xlfn._xlws.SORT(_xlfn._xlws.FILTER($F$16:$F$23,($G$16:$G$23=$N89)*($F$16:$F$23&lt;=AN$51)))))),4),
_xlpm.Fundo,$L$8,
_xlpm.Ax,_xlfn.XLOOKUP(TRUE,($O41:AM41&lt;&gt;""),$O$3:AM$3,_xlpm.Fundo,,-1),
_xlpm.Bx,_xlfn.XLOOKUP(TRUE,(AO41:$AZ41&lt;&gt;""),AO$3:$AZ$3,_xlpm.Fundo,,1),
_xlpm.Cx,_xlfn.XLOOKUP(TRUE,($O41:AM41&lt;&gt;""),$O41:AM41,_xlpm.Fundo,,-1),
_xlpm.Dx,_xlfn.XLOOKUP(TRUE,(AO41:$AZ41&lt;&gt;""),AO41:$AZ41,_xlpm.Fundo,,1),
_xlpm.Xx,AN$3, _xlpm.Yx,PRODUCT(SUM(_xlpm.Dx,-_xlpm.Cx),1/SUM(_xlpm.Bx,-_xlpm.Ax))*SUM(_xlpm.Xx,-_xlpm.Ax)+_xlpm.Cx,
_xlpm.Ay,_xlfn.XLOOKUP(TRUE,(AN$4:AN40&lt;&gt;""),$N$4:$N40,_xlpm.Fundo,,-1),
_xlpm.By,_xlfn.XLOOKUP(TRUE,(AN42:AN$47&lt;&gt;""),$N42:$N$47,_xlpm.Fundo,,1),
_xlpm.Cy,_xlfn.XLOOKUP(TRUE,(AN$4:AN40&lt;&gt;""),AN$4:AN40,_xlpm.Fundo,,-1),
_xlpm.Dy,_xlfn.XLOOKUP(TRUE,(AN42:AN$47&lt;&gt;""),AN42:AN$47,_xlpm.Fundo,,1),
_xlpm.Xy,$N41, _xlpm.Yy,PRODUCT(SUM(_xlpm.Dy,-_xlpm.Cy),1/SUM(_xlpm.By,-_xlpm.Ay))*SUM(_xlpm.Xy,-_xlpm.Ay)+_xlpm.Cy,
_xlfn.IFS(IFERROR(ISODD(_xlpm.Borda),FALSE),_xlpm.Yy,
       IFERROR(ISEVEN(_xlpm.Borda),     FALSE),_xlpm.Yx,
      TRUE,"")))</f>
        <v>0</v>
      </c>
      <c r="AO89" s="120" cm="1">
        <f t="array" ref="AO89">IF(AO41&lt;&gt;"",AO41,
_xlfn.LET(_xlpm.Borda,
_xlfn.IFS(
AND(COUNT(_xlfn._xlws.FILTER($F$3:$F$15,$F$3:$F$15=AO$51))&gt;=2,
    _xlfn.MAXIFS($G$3:$G$15,$F$3:$F$15,AO$51)&gt;=$N89, _xlfn.MINIFS($G$3:$G$15,$F$3:$F$15,AO$51)&lt;=$N89),1,
AND(COUNT(_xlfn._xlws.FILTER($G$3:$G$15,$G$3:$G$15=$N89))&gt;=2,
    _xlfn.MAXIFS($F$3:$F$15,$G$3:$G$15,$N89)&gt;=AO$51, _xlfn.MINIFS($F$3:$F$15,$G$3:$G$15,$N89)&lt;=AO$51),2,
OR(COUNT(_xlfn._xlws.FILTER($F$16:$F$23,($F$16:$F$23=AO$51)*($G$16:$G$23=$N89)))=1,
        ISODD(COUNT(_xlfn._xlws.SORT(_xlfn._xlws.FILTER($G$16:$G$23,($F$16:$F$23=AO$51)*($G$16:$G$23&lt;=$N89)))))),3,
OR(COUNT(_xlfn._xlws.FILTER($F$16:$F$23,($F$16:$F$23=AO$51)*($G$16:$G$23=$N89)))=1,
        ISODD(COUNT(_xlfn._xlws.SORT(_xlfn._xlws.FILTER($F$16:$F$23,($G$16:$G$23=$N89)*($F$16:$F$23&lt;=AO$51)))))),4),
_xlpm.Fundo,$L$8,
_xlpm.Ax,_xlfn.XLOOKUP(TRUE,($O41:AN41&lt;&gt;""),$O$3:AN$3,_xlpm.Fundo,,-1),
_xlpm.Bx,_xlfn.XLOOKUP(TRUE,(AP41:$AZ41&lt;&gt;""),AP$3:$AZ$3,_xlpm.Fundo,,1),
_xlpm.Cx,_xlfn.XLOOKUP(TRUE,($O41:AN41&lt;&gt;""),$O41:AN41,_xlpm.Fundo,,-1),
_xlpm.Dx,_xlfn.XLOOKUP(TRUE,(AP41:$AZ41&lt;&gt;""),AP41:$AZ41,_xlpm.Fundo,,1),
_xlpm.Xx,AO$3, _xlpm.Yx,PRODUCT(SUM(_xlpm.Dx,-_xlpm.Cx),1/SUM(_xlpm.Bx,-_xlpm.Ax))*SUM(_xlpm.Xx,-_xlpm.Ax)+_xlpm.Cx,
_xlpm.Ay,_xlfn.XLOOKUP(TRUE,(AO$4:AO40&lt;&gt;""),$N$4:$N40,_xlpm.Fundo,,-1),
_xlpm.By,_xlfn.XLOOKUP(TRUE,(AO42:AO$47&lt;&gt;""),$N42:$N$47,_xlpm.Fundo,,1),
_xlpm.Cy,_xlfn.XLOOKUP(TRUE,(AO$4:AO40&lt;&gt;""),AO$4:AO40,_xlpm.Fundo,,-1),
_xlpm.Dy,_xlfn.XLOOKUP(TRUE,(AO42:AO$47&lt;&gt;""),AO42:AO$47,_xlpm.Fundo,,1),
_xlpm.Xy,$N41, _xlpm.Yy,PRODUCT(SUM(_xlpm.Dy,-_xlpm.Cy),1/SUM(_xlpm.By,-_xlpm.Ay))*SUM(_xlpm.Xy,-_xlpm.Ay)+_xlpm.Cy,
_xlfn.IFS(IFERROR(ISODD(_xlpm.Borda),FALSE),_xlpm.Yy,
       IFERROR(ISEVEN(_xlpm.Borda),     FALSE),_xlpm.Yx,
      TRUE,"")))</f>
        <v>1.6000000000000229E-2</v>
      </c>
      <c r="AP89" s="120" cm="1">
        <f t="array" ref="AP89">IF(AP41&lt;&gt;"",AP41,
_xlfn.LET(_xlpm.Borda,
_xlfn.IFS(
AND(COUNT(_xlfn._xlws.FILTER($F$3:$F$15,$F$3:$F$15=AP$51))&gt;=2,
    _xlfn.MAXIFS($G$3:$G$15,$F$3:$F$15,AP$51)&gt;=$N89, _xlfn.MINIFS($G$3:$G$15,$F$3:$F$15,AP$51)&lt;=$N89),1,
AND(COUNT(_xlfn._xlws.FILTER($G$3:$G$15,$G$3:$G$15=$N89))&gt;=2,
    _xlfn.MAXIFS($F$3:$F$15,$G$3:$G$15,$N89)&gt;=AP$51, _xlfn.MINIFS($F$3:$F$15,$G$3:$G$15,$N89)&lt;=AP$51),2,
OR(COUNT(_xlfn._xlws.FILTER($F$16:$F$23,($F$16:$F$23=AP$51)*($G$16:$G$23=$N89)))=1,
        ISODD(COUNT(_xlfn._xlws.SORT(_xlfn._xlws.FILTER($G$16:$G$23,($F$16:$F$23=AP$51)*($G$16:$G$23&lt;=$N89)))))),3,
OR(COUNT(_xlfn._xlws.FILTER($F$16:$F$23,($F$16:$F$23=AP$51)*($G$16:$G$23=$N89)))=1,
        ISODD(COUNT(_xlfn._xlws.SORT(_xlfn._xlws.FILTER($F$16:$F$23,($G$16:$G$23=$N89)*($F$16:$F$23&lt;=AP$51)))))),4),
_xlpm.Fundo,$L$8,
_xlpm.Ax,_xlfn.XLOOKUP(TRUE,($O41:AO41&lt;&gt;""),$O$3:AO$3,_xlpm.Fundo,,-1),
_xlpm.Bx,_xlfn.XLOOKUP(TRUE,(AQ41:$AZ41&lt;&gt;""),AQ$3:$AZ$3,_xlpm.Fundo,,1),
_xlpm.Cx,_xlfn.XLOOKUP(TRUE,($O41:AO41&lt;&gt;""),$O41:AO41,_xlpm.Fundo,,-1),
_xlpm.Dx,_xlfn.XLOOKUP(TRUE,(AQ41:$AZ41&lt;&gt;""),AQ41:$AZ41,_xlpm.Fundo,,1),
_xlpm.Xx,AP$3, _xlpm.Yx,PRODUCT(SUM(_xlpm.Dx,-_xlpm.Cx),1/SUM(_xlpm.Bx,-_xlpm.Ax))*SUM(_xlpm.Xx,-_xlpm.Ax)+_xlpm.Cx,
_xlpm.Ay,_xlfn.XLOOKUP(TRUE,(AP$4:AP40&lt;&gt;""),$N$4:$N40,_xlpm.Fundo,,-1),
_xlpm.By,_xlfn.XLOOKUP(TRUE,(AP42:AP$47&lt;&gt;""),$N42:$N$47,_xlpm.Fundo,,1),
_xlpm.Cy,_xlfn.XLOOKUP(TRUE,(AP$4:AP40&lt;&gt;""),AP$4:AP40,_xlpm.Fundo,,-1),
_xlpm.Dy,_xlfn.XLOOKUP(TRUE,(AP42:AP$47&lt;&gt;""),AP42:AP$47,_xlpm.Fundo,,1),
_xlpm.Xy,$N41, _xlpm.Yy,PRODUCT(SUM(_xlpm.Dy,-_xlpm.Cy),1/SUM(_xlpm.By,-_xlpm.Ay))*SUM(_xlpm.Xy,-_xlpm.Ay)+_xlpm.Cy,
_xlfn.IFS(IFERROR(ISODD(_xlpm.Borda),FALSE),_xlpm.Yy,
       IFERROR(ISEVEN(_xlpm.Borda),     FALSE),_xlpm.Yx,
      TRUE,"")))</f>
        <v>8.0000000000000016E-2</v>
      </c>
      <c r="AQ89" s="120" cm="1">
        <f t="array" ref="AQ89">IF(AQ41&lt;&gt;"",AQ41,
_xlfn.LET(_xlpm.Borda,
_xlfn.IFS(
AND(COUNT(_xlfn._xlws.FILTER($F$3:$F$15,$F$3:$F$15=AQ$51))&gt;=2,
    _xlfn.MAXIFS($G$3:$G$15,$F$3:$F$15,AQ$51)&gt;=$N89, _xlfn.MINIFS($G$3:$G$15,$F$3:$F$15,AQ$51)&lt;=$N89),1,
AND(COUNT(_xlfn._xlws.FILTER($G$3:$G$15,$G$3:$G$15=$N89))&gt;=2,
    _xlfn.MAXIFS($F$3:$F$15,$G$3:$G$15,$N89)&gt;=AQ$51, _xlfn.MINIFS($F$3:$F$15,$G$3:$G$15,$N89)&lt;=AQ$51),2,
OR(COUNT(_xlfn._xlws.FILTER($F$16:$F$23,($F$16:$F$23=AQ$51)*($G$16:$G$23=$N89)))=1,
        ISODD(COUNT(_xlfn._xlws.SORT(_xlfn._xlws.FILTER($G$16:$G$23,($F$16:$F$23=AQ$51)*($G$16:$G$23&lt;=$N89)))))),3,
OR(COUNT(_xlfn._xlws.FILTER($F$16:$F$23,($F$16:$F$23=AQ$51)*($G$16:$G$23=$N89)))=1,
        ISODD(COUNT(_xlfn._xlws.SORT(_xlfn._xlws.FILTER($F$16:$F$23,($G$16:$G$23=$N89)*($F$16:$F$23&lt;=AQ$51)))))),4),
_xlpm.Fundo,$L$8,
_xlpm.Ax,_xlfn.XLOOKUP(TRUE,($O41:AP41&lt;&gt;""),$O$3:AP$3,_xlpm.Fundo,,-1),
_xlpm.Bx,_xlfn.XLOOKUP(TRUE,(AR41:$AZ41&lt;&gt;""),AR$3:$AZ$3,_xlpm.Fundo,,1),
_xlpm.Cx,_xlfn.XLOOKUP(TRUE,($O41:AP41&lt;&gt;""),$O41:AP41,_xlpm.Fundo,,-1),
_xlpm.Dx,_xlfn.XLOOKUP(TRUE,(AR41:$AZ41&lt;&gt;""),AR41:$AZ41,_xlpm.Fundo,,1),
_xlpm.Xx,AQ$3, _xlpm.Yx,PRODUCT(SUM(_xlpm.Dx,-_xlpm.Cx),1/SUM(_xlpm.Bx,-_xlpm.Ax))*SUM(_xlpm.Xx,-_xlpm.Ax)+_xlpm.Cx,
_xlpm.Ay,_xlfn.XLOOKUP(TRUE,(AQ$4:AQ40&lt;&gt;""),$N$4:$N40,_xlpm.Fundo,,-1),
_xlpm.By,_xlfn.XLOOKUP(TRUE,(AQ42:AQ$47&lt;&gt;""),$N42:$N$47,_xlpm.Fundo,,1),
_xlpm.Cy,_xlfn.XLOOKUP(TRUE,(AQ$4:AQ40&lt;&gt;""),AQ$4:AQ40,_xlpm.Fundo,,-1),
_xlpm.Dy,_xlfn.XLOOKUP(TRUE,(AQ42:AQ$47&lt;&gt;""),AQ42:AQ$47,_xlpm.Fundo,,1),
_xlpm.Xy,$N41, _xlpm.Yy,PRODUCT(SUM(_xlpm.Dy,-_xlpm.Cy),1/SUM(_xlpm.By,-_xlpm.Ay))*SUM(_xlpm.Xy,-_xlpm.Ay)+_xlpm.Cy,
_xlfn.IFS(IFERROR(ISODD(_xlpm.Borda),FALSE),_xlpm.Yy,
       IFERROR(ISEVEN(_xlpm.Borda),     FALSE),_xlpm.Yx,
      TRUE,"")))</f>
        <v>0.32000000000000006</v>
      </c>
      <c r="AR89" s="120" cm="1">
        <f t="array" ref="AR89">IF(AR41&lt;&gt;"",AR41,
_xlfn.LET(_xlpm.Borda,
_xlfn.IFS(
AND(COUNT(_xlfn._xlws.FILTER($F$3:$F$15,$F$3:$F$15=AR$51))&gt;=2,
    _xlfn.MAXIFS($G$3:$G$15,$F$3:$F$15,AR$51)&gt;=$N89, _xlfn.MINIFS($G$3:$G$15,$F$3:$F$15,AR$51)&lt;=$N89),1,
AND(COUNT(_xlfn._xlws.FILTER($G$3:$G$15,$G$3:$G$15=$N89))&gt;=2,
    _xlfn.MAXIFS($F$3:$F$15,$G$3:$G$15,$N89)&gt;=AR$51, _xlfn.MINIFS($F$3:$F$15,$G$3:$G$15,$N89)&lt;=AR$51),2,
OR(COUNT(_xlfn._xlws.FILTER($F$16:$F$23,($F$16:$F$23=AR$51)*($G$16:$G$23=$N89)))=1,
        ISODD(COUNT(_xlfn._xlws.SORT(_xlfn._xlws.FILTER($G$16:$G$23,($F$16:$F$23=AR$51)*($G$16:$G$23&lt;=$N89)))))),3,
OR(COUNT(_xlfn._xlws.FILTER($F$16:$F$23,($F$16:$F$23=AR$51)*($G$16:$G$23=$N89)))=1,
        ISODD(COUNT(_xlfn._xlws.SORT(_xlfn._xlws.FILTER($F$16:$F$23,($G$16:$G$23=$N89)*($F$16:$F$23&lt;=AR$51)))))),4),
_xlpm.Fundo,$L$8,
_xlpm.Ax,_xlfn.XLOOKUP(TRUE,($O41:AQ41&lt;&gt;""),$O$3:AQ$3,_xlpm.Fundo,,-1),
_xlpm.Bx,_xlfn.XLOOKUP(TRUE,(AS41:$AZ41&lt;&gt;""),AS$3:$AZ$3,_xlpm.Fundo,,1),
_xlpm.Cx,_xlfn.XLOOKUP(TRUE,($O41:AQ41&lt;&gt;""),$O41:AQ41,_xlpm.Fundo,,-1),
_xlpm.Dx,_xlfn.XLOOKUP(TRUE,(AS41:$AZ41&lt;&gt;""),AS41:$AZ41,_xlpm.Fundo,,1),
_xlpm.Xx,AR$3, _xlpm.Yx,PRODUCT(SUM(_xlpm.Dx,-_xlpm.Cx),1/SUM(_xlpm.Bx,-_xlpm.Ax))*SUM(_xlpm.Xx,-_xlpm.Ax)+_xlpm.Cx,
_xlpm.Ay,_xlfn.XLOOKUP(TRUE,(AR$4:AR40&lt;&gt;""),$N$4:$N40,_xlpm.Fundo,,-1),
_xlpm.By,_xlfn.XLOOKUP(TRUE,(AR42:AR$47&lt;&gt;""),$N42:$N$47,_xlpm.Fundo,,1),
_xlpm.Cy,_xlfn.XLOOKUP(TRUE,(AR$4:AR40&lt;&gt;""),AR$4:AR40,_xlpm.Fundo,,-1),
_xlpm.Dy,_xlfn.XLOOKUP(TRUE,(AR42:AR$47&lt;&gt;""),AR42:AR$47,_xlpm.Fundo,,1),
_xlpm.Xy,$N41, _xlpm.Yy,PRODUCT(SUM(_xlpm.Dy,-_xlpm.Cy),1/SUM(_xlpm.By,-_xlpm.Ay))*SUM(_xlpm.Xy,-_xlpm.Ay)+_xlpm.Cy,
_xlfn.IFS(IFERROR(ISODD(_xlpm.Borda),FALSE),_xlpm.Yy,
       IFERROR(ISEVEN(_xlpm.Borda),     FALSE),_xlpm.Yx,
      TRUE,"")))</f>
        <v>0.4</v>
      </c>
      <c r="AS89" s="120" cm="1">
        <f t="array" ref="AS89">IF(AS41&lt;&gt;"",AS41,
_xlfn.LET(_xlpm.Borda,
_xlfn.IFS(
AND(COUNT(_xlfn._xlws.FILTER($F$3:$F$15,$F$3:$F$15=AS$51))&gt;=2,
    _xlfn.MAXIFS($G$3:$G$15,$F$3:$F$15,AS$51)&gt;=$N89, _xlfn.MINIFS($G$3:$G$15,$F$3:$F$15,AS$51)&lt;=$N89),1,
AND(COUNT(_xlfn._xlws.FILTER($G$3:$G$15,$G$3:$G$15=$N89))&gt;=2,
    _xlfn.MAXIFS($F$3:$F$15,$G$3:$G$15,$N89)&gt;=AS$51, _xlfn.MINIFS($F$3:$F$15,$G$3:$G$15,$N89)&lt;=AS$51),2,
OR(COUNT(_xlfn._xlws.FILTER($F$16:$F$23,($F$16:$F$23=AS$51)*($G$16:$G$23=$N89)))=1,
        ISODD(COUNT(_xlfn._xlws.SORT(_xlfn._xlws.FILTER($G$16:$G$23,($F$16:$F$23=AS$51)*($G$16:$G$23&lt;=$N89)))))),3,
OR(COUNT(_xlfn._xlws.FILTER($F$16:$F$23,($F$16:$F$23=AS$51)*($G$16:$G$23=$N89)))=1,
        ISODD(COUNT(_xlfn._xlws.SORT(_xlfn._xlws.FILTER($F$16:$F$23,($G$16:$G$23=$N89)*($F$16:$F$23&lt;=AS$51)))))),4),
_xlpm.Fundo,$L$8,
_xlpm.Ax,_xlfn.XLOOKUP(TRUE,($O41:AR41&lt;&gt;""),$O$3:AR$3,_xlpm.Fundo,,-1),
_xlpm.Bx,_xlfn.XLOOKUP(TRUE,(AT41:$AZ41&lt;&gt;""),AT$3:$AZ$3,_xlpm.Fundo,,1),
_xlpm.Cx,_xlfn.XLOOKUP(TRUE,($O41:AR41&lt;&gt;""),$O41:AR41,_xlpm.Fundo,,-1),
_xlpm.Dx,_xlfn.XLOOKUP(TRUE,(AT41:$AZ41&lt;&gt;""),AT41:$AZ41,_xlpm.Fundo,,1),
_xlpm.Xx,AS$3, _xlpm.Yx,PRODUCT(SUM(_xlpm.Dx,-_xlpm.Cx),1/SUM(_xlpm.Bx,-_xlpm.Ax))*SUM(_xlpm.Xx,-_xlpm.Ax)+_xlpm.Cx,
_xlpm.Ay,_xlfn.XLOOKUP(TRUE,(AS$4:AS40&lt;&gt;""),$N$4:$N40,_xlpm.Fundo,,-1),
_xlpm.By,_xlfn.XLOOKUP(TRUE,(AS42:AS$47&lt;&gt;""),$N42:$N$47,_xlpm.Fundo,,1),
_xlpm.Cy,_xlfn.XLOOKUP(TRUE,(AS$4:AS40&lt;&gt;""),AS$4:AS40,_xlpm.Fundo,,-1),
_xlpm.Dy,_xlfn.XLOOKUP(TRUE,(AS42:AS$47&lt;&gt;""),AS42:AS$47,_xlpm.Fundo,,1),
_xlpm.Xy,$N41, _xlpm.Yy,PRODUCT(SUM(_xlpm.Dy,-_xlpm.Cy),1/SUM(_xlpm.By,-_xlpm.Ay))*SUM(_xlpm.Xy,-_xlpm.Ay)+_xlpm.Cy,
_xlfn.IFS(IFERROR(ISODD(_xlpm.Borda),FALSE),_xlpm.Yy,
       IFERROR(ISEVEN(_xlpm.Borda),     FALSE),_xlpm.Yx,
      TRUE,"")))</f>
        <v>0.4</v>
      </c>
      <c r="AT89" s="120" cm="1">
        <f t="array" ref="AT89">IF(AT41&lt;&gt;"",AT41,
_xlfn.LET(_xlpm.Borda,
_xlfn.IFS(
AND(COUNT(_xlfn._xlws.FILTER($F$3:$F$15,$F$3:$F$15=AT$51))&gt;=2,
    _xlfn.MAXIFS($G$3:$G$15,$F$3:$F$15,AT$51)&gt;=$N89, _xlfn.MINIFS($G$3:$G$15,$F$3:$F$15,AT$51)&lt;=$N89),1,
AND(COUNT(_xlfn._xlws.FILTER($G$3:$G$15,$G$3:$G$15=$N89))&gt;=2,
    _xlfn.MAXIFS($F$3:$F$15,$G$3:$G$15,$N89)&gt;=AT$51, _xlfn.MINIFS($F$3:$F$15,$G$3:$G$15,$N89)&lt;=AT$51),2,
OR(COUNT(_xlfn._xlws.FILTER($F$16:$F$23,($F$16:$F$23=AT$51)*($G$16:$G$23=$N89)))=1,
        ISODD(COUNT(_xlfn._xlws.SORT(_xlfn._xlws.FILTER($G$16:$G$23,($F$16:$F$23=AT$51)*($G$16:$G$23&lt;=$N89)))))),3,
OR(COUNT(_xlfn._xlws.FILTER($F$16:$F$23,($F$16:$F$23=AT$51)*($G$16:$G$23=$N89)))=1,
        ISODD(COUNT(_xlfn._xlws.SORT(_xlfn._xlws.FILTER($F$16:$F$23,($G$16:$G$23=$N89)*($F$16:$F$23&lt;=AT$51)))))),4),
_xlpm.Fundo,$L$8,
_xlpm.Ax,_xlfn.XLOOKUP(TRUE,($O41:AS41&lt;&gt;""),$O$3:AS$3,_xlpm.Fundo,,-1),
_xlpm.Bx,_xlfn.XLOOKUP(TRUE,(AZ41:$AZ41&lt;&gt;""),AZ$3:$AZ$3,_xlpm.Fundo,,1),
_xlpm.Cx,_xlfn.XLOOKUP(TRUE,($O41:AS41&lt;&gt;""),$O41:AS41,_xlpm.Fundo,,-1),
_xlpm.Dx,_xlfn.XLOOKUP(TRUE,(AZ41:$AZ41&lt;&gt;""),AZ41:$AZ41,_xlpm.Fundo,,1),
_xlpm.Xx,AT$3, _xlpm.Yx,PRODUCT(SUM(_xlpm.Dx,-_xlpm.Cx),1/SUM(_xlpm.Bx,-_xlpm.Ax))*SUM(_xlpm.Xx,-_xlpm.Ax)+_xlpm.Cx,
_xlpm.Ay,_xlfn.XLOOKUP(TRUE,(AT$4:AT40&lt;&gt;""),$N$4:$N40,_xlpm.Fundo,,-1),
_xlpm.By,_xlfn.XLOOKUP(TRUE,(AT42:AT$47&lt;&gt;""),$N42:$N$47,_xlpm.Fundo,,1),
_xlpm.Cy,_xlfn.XLOOKUP(TRUE,(AT$4:AT40&lt;&gt;""),AT$4:AT40,_xlpm.Fundo,,-1),
_xlpm.Dy,_xlfn.XLOOKUP(TRUE,(AT42:AT$47&lt;&gt;""),AT42:AT$47,_xlpm.Fundo,,1),
_xlpm.Xy,$N41, _xlpm.Yy,PRODUCT(SUM(_xlpm.Dy,-_xlpm.Cy),1/SUM(_xlpm.By,-_xlpm.Ay))*SUM(_xlpm.Xy,-_xlpm.Ay)+_xlpm.Cy,
_xlfn.IFS(IFERROR(ISODD(_xlpm.Borda),FALSE),_xlpm.Yy,
       IFERROR(ISEVEN(_xlpm.Borda),     FALSE),_xlpm.Yx,
      TRUE,"")))</f>
        <v>0.873949579831933</v>
      </c>
      <c r="AU89" s="120" cm="1">
        <f t="array" ref="AU89">IF(AU41&lt;&gt;"",AU41,
_xlfn.LET(_xlpm.Borda,
_xlfn.IFS(
AND(COUNT(_xlfn._xlws.FILTER($F$3:$F$15,$F$3:$F$15=AU$51))&gt;=2,
    _xlfn.MAXIFS($G$3:$G$15,$F$3:$F$15,AU$51)&gt;=$N89, _xlfn.MINIFS($G$3:$G$15,$F$3:$F$15,AU$51)&lt;=$N89),1,
AND(COUNT(_xlfn._xlws.FILTER($G$3:$G$15,$G$3:$G$15=$N89))&gt;=2,
    _xlfn.MAXIFS($F$3:$F$15,$G$3:$G$15,$N89)&gt;=AU$51, _xlfn.MINIFS($F$3:$F$15,$G$3:$G$15,$N89)&lt;=AU$51),2,
OR(COUNT(_xlfn._xlws.FILTER($F$16:$F$23,($F$16:$F$23=AU$51)*($G$16:$G$23=$N89)))=1,
        ISODD(COUNT(_xlfn._xlws.SORT(_xlfn._xlws.FILTER($G$16:$G$23,($F$16:$F$23=AU$51)*($G$16:$G$23&lt;=$N89)))))),3,
OR(COUNT(_xlfn._xlws.FILTER($F$16:$F$23,($F$16:$F$23=AU$51)*($G$16:$G$23=$N89)))=1,
        ISODD(COUNT(_xlfn._xlws.SORT(_xlfn._xlws.FILTER($F$16:$F$23,($G$16:$G$23=$N89)*($F$16:$F$23&lt;=AU$51)))))),4),
_xlpm.Fundo,$L$8,
_xlpm.Ax,_xlfn.XLOOKUP(TRUE,($O41:AT41&lt;&gt;""),$O$3:AT$3,_xlpm.Fundo,,-1),
_xlpm.Bx,_xlfn.XLOOKUP(TRUE,($AZ41:BA41&lt;&gt;""),$AZ$3:BA$3,_xlpm.Fundo,,1),
_xlpm.Cx,_xlfn.XLOOKUP(TRUE,($O41:AT41&lt;&gt;""),$O41:AT41,_xlpm.Fundo,,-1),
_xlpm.Dx,_xlfn.XLOOKUP(TRUE,($AZ41:BA41&lt;&gt;""),$AZ41:BA41,_xlpm.Fundo,,1),
_xlpm.Xx,AU$3, _xlpm.Yx,PRODUCT(SUM(_xlpm.Dx,-_xlpm.Cx),1/SUM(_xlpm.Bx,-_xlpm.Ax))*SUM(_xlpm.Xx,-_xlpm.Ax)+_xlpm.Cx,
_xlpm.Ay,_xlfn.XLOOKUP(TRUE,(AU$4:AU40&lt;&gt;""),$N$4:$N40,_xlpm.Fundo,,-1),
_xlpm.By,_xlfn.XLOOKUP(TRUE,(AU42:AU$47&lt;&gt;""),$N42:$N$47,_xlpm.Fundo,,1),
_xlpm.Cy,_xlfn.XLOOKUP(TRUE,(AU$4:AU40&lt;&gt;""),AU$4:AU40,_xlpm.Fundo,,-1),
_xlpm.Dy,_xlfn.XLOOKUP(TRUE,(AU42:AU$47&lt;&gt;""),AU42:AU$47,_xlpm.Fundo,,1),
_xlpm.Xy,$N41, _xlpm.Yy,PRODUCT(SUM(_xlpm.Dy,-_xlpm.Cy),1/SUM(_xlpm.By,-_xlpm.Ay))*SUM(_xlpm.Xy,-_xlpm.Ay)+_xlpm.Cy,
_xlfn.IFS(IFERROR(ISODD(_xlpm.Borda),FALSE),_xlpm.Yy,
       IFERROR(ISEVEN(_xlpm.Borda),     FALSE),_xlpm.Yx,
      TRUE,"")))</f>
        <v>0</v>
      </c>
      <c r="AV89" s="120" cm="1">
        <f t="array" ref="AV89">IF(AV41&lt;&gt;"",AV41,
_xlfn.LET(_xlpm.Borda,
_xlfn.IFS(
AND(COUNT(_xlfn._xlws.FILTER($F$3:$F$15,$F$3:$F$15=AV$51))&gt;=2,
    _xlfn.MAXIFS($G$3:$G$15,$F$3:$F$15,AV$51)&gt;=$N89, _xlfn.MINIFS($G$3:$G$15,$F$3:$F$15,AV$51)&lt;=$N89),1,
AND(COUNT(_xlfn._xlws.FILTER($G$3:$G$15,$G$3:$G$15=$N89))&gt;=2,
    _xlfn.MAXIFS($F$3:$F$15,$G$3:$G$15,$N89)&gt;=AV$51, _xlfn.MINIFS($F$3:$F$15,$G$3:$G$15,$N89)&lt;=AV$51),2,
OR(COUNT(_xlfn._xlws.FILTER($F$16:$F$23,($F$16:$F$23=AV$51)*($G$16:$G$23=$N89)))=1,
        ISODD(COUNT(_xlfn._xlws.SORT(_xlfn._xlws.FILTER($G$16:$G$23,($F$16:$F$23=AV$51)*($G$16:$G$23&lt;=$N89)))))),3,
OR(COUNT(_xlfn._xlws.FILTER($F$16:$F$23,($F$16:$F$23=AV$51)*($G$16:$G$23=$N89)))=1,
        ISODD(COUNT(_xlfn._xlws.SORT(_xlfn._xlws.FILTER($F$16:$F$23,($G$16:$G$23=$N89)*($F$16:$F$23&lt;=AV$51)))))),4),
_xlpm.Fundo,$L$8,
_xlpm.Ax,_xlfn.XLOOKUP(TRUE,($O41:AU41&lt;&gt;""),$O$3:AU$3,_xlpm.Fundo,,-1),
_xlpm.Bx,_xlfn.XLOOKUP(TRUE,($AZ41:BB41&lt;&gt;""),$AZ$3:BB$3,_xlpm.Fundo,,1),
_xlpm.Cx,_xlfn.XLOOKUP(TRUE,($O41:AU41&lt;&gt;""),$O41:AU41,_xlpm.Fundo,,-1),
_xlpm.Dx,_xlfn.XLOOKUP(TRUE,($AZ41:BB41&lt;&gt;""),$AZ41:BB41,_xlpm.Fundo,,1),
_xlpm.Xx,AV$3, _xlpm.Yx,PRODUCT(SUM(_xlpm.Dx,-_xlpm.Cx),1/SUM(_xlpm.Bx,-_xlpm.Ax))*SUM(_xlpm.Xx,-_xlpm.Ax)+_xlpm.Cx,
_xlpm.Ay,_xlfn.XLOOKUP(TRUE,(AV$4:AV40&lt;&gt;""),$N$4:$N40,_xlpm.Fundo,,-1),
_xlpm.By,_xlfn.XLOOKUP(TRUE,(AV42:AV$47&lt;&gt;""),$N42:$N$47,_xlpm.Fundo,,1),
_xlpm.Cy,_xlfn.XLOOKUP(TRUE,(AV$4:AV40&lt;&gt;""),AV$4:AV40,_xlpm.Fundo,,-1),
_xlpm.Dy,_xlfn.XLOOKUP(TRUE,(AV42:AV$47&lt;&gt;""),AV42:AV$47,_xlpm.Fundo,,1),
_xlpm.Xy,$N41, _xlpm.Yy,PRODUCT(SUM(_xlpm.Dy,-_xlpm.Cy),1/SUM(_xlpm.By,-_xlpm.Ay))*SUM(_xlpm.Xy,-_xlpm.Ay)+_xlpm.Cy,
_xlfn.IFS(IFERROR(ISODD(_xlpm.Borda),FALSE),_xlpm.Yy,
       IFERROR(ISEVEN(_xlpm.Borda),     FALSE),_xlpm.Yx,
      TRUE,"")))</f>
        <v>-9</v>
      </c>
      <c r="AW89" s="120" cm="1">
        <f t="array" ref="AW89">IF(AW41&lt;&gt;"",AW41,
_xlfn.LET(_xlpm.Borda,
_xlfn.IFS(
AND(COUNT(_xlfn._xlws.FILTER($F$3:$F$15,$F$3:$F$15=AW$51))&gt;=2,
    _xlfn.MAXIFS($G$3:$G$15,$F$3:$F$15,AW$51)&gt;=$N89, _xlfn.MINIFS($G$3:$G$15,$F$3:$F$15,AW$51)&lt;=$N89),1,
AND(COUNT(_xlfn._xlws.FILTER($G$3:$G$15,$G$3:$G$15=$N89))&gt;=2,
    _xlfn.MAXIFS($F$3:$F$15,$G$3:$G$15,$N89)&gt;=AW$51, _xlfn.MINIFS($F$3:$F$15,$G$3:$G$15,$N89)&lt;=AW$51),2,
OR(COUNT(_xlfn._xlws.FILTER($F$16:$F$23,($F$16:$F$23=AW$51)*($G$16:$G$23=$N89)))=1,
        ISODD(COUNT(_xlfn._xlws.SORT(_xlfn._xlws.FILTER($G$16:$G$23,($F$16:$F$23=AW$51)*($G$16:$G$23&lt;=$N89)))))),3,
OR(COUNT(_xlfn._xlws.FILTER($F$16:$F$23,($F$16:$F$23=AW$51)*($G$16:$G$23=$N89)))=1,
        ISODD(COUNT(_xlfn._xlws.SORT(_xlfn._xlws.FILTER($F$16:$F$23,($G$16:$G$23=$N89)*($F$16:$F$23&lt;=AW$51)))))),4),
_xlpm.Fundo,$L$8,
_xlpm.Ax,_xlfn.XLOOKUP(TRUE,($O41:AV41&lt;&gt;""),$O$3:AV$3,_xlpm.Fundo,,-1),
_xlpm.Bx,_xlfn.XLOOKUP(TRUE,($AZ41:BC41&lt;&gt;""),$AZ$3:BC$3,_xlpm.Fundo,,1),
_xlpm.Cx,_xlfn.XLOOKUP(TRUE,($O41:AV41&lt;&gt;""),$O41:AV41,_xlpm.Fundo,,-1),
_xlpm.Dx,_xlfn.XLOOKUP(TRUE,($AZ41:BC41&lt;&gt;""),$AZ41:BC41,_xlpm.Fundo,,1),
_xlpm.Xx,AW$3, _xlpm.Yx,PRODUCT(SUM(_xlpm.Dx,-_xlpm.Cx),1/SUM(_xlpm.Bx,-_xlpm.Ax))*SUM(_xlpm.Xx,-_xlpm.Ax)+_xlpm.Cx,
_xlpm.Ay,_xlfn.XLOOKUP(TRUE,(AW$4:AW40&lt;&gt;""),$N$4:$N40,_xlpm.Fundo,,-1),
_xlpm.By,_xlfn.XLOOKUP(TRUE,(AW42:AW$47&lt;&gt;""),$N42:$N$47,_xlpm.Fundo,,1),
_xlpm.Cy,_xlfn.XLOOKUP(TRUE,(AW$4:AW40&lt;&gt;""),AW$4:AW40,_xlpm.Fundo,,-1),
_xlpm.Dy,_xlfn.XLOOKUP(TRUE,(AW42:AW$47&lt;&gt;""),AW42:AW$47,_xlpm.Fundo,,1),
_xlpm.Xy,$N41, _xlpm.Yy,PRODUCT(SUM(_xlpm.Dy,-_xlpm.Cy),1/SUM(_xlpm.By,-_xlpm.Ay))*SUM(_xlpm.Xy,-_xlpm.Ay)+_xlpm.Cy,
_xlfn.IFS(IFERROR(ISODD(_xlpm.Borda),FALSE),_xlpm.Yy,
       IFERROR(ISEVEN(_xlpm.Borda),     FALSE),_xlpm.Yx,
      TRUE,"")))</f>
        <v>-9</v>
      </c>
      <c r="AX89" s="98"/>
      <c r="AY89" s="98"/>
      <c r="AZ89" s="77"/>
      <c r="BA89" s="77"/>
      <c r="BB89" s="77"/>
      <c r="BC89" s="77"/>
      <c r="BD89" s="77"/>
      <c r="BE89" s="77"/>
      <c r="BF89" s="77"/>
      <c r="BG89" s="77"/>
      <c r="BH89" s="77"/>
    </row>
    <row r="90" spans="2:60" ht="20.100000000000001" customHeight="1" x14ac:dyDescent="0.3">
      <c r="B90" s="88" t="s">
        <v>553</v>
      </c>
      <c r="C90" s="17">
        <f t="shared" si="10"/>
        <v>52.875399999999999</v>
      </c>
      <c r="D90" s="18">
        <f t="shared" si="10"/>
        <v>114.9509</v>
      </c>
      <c r="E90" s="64">
        <f t="shared" si="10"/>
        <v>-9</v>
      </c>
      <c r="F90" s="17">
        <f t="shared" si="7"/>
        <v>9.85</v>
      </c>
      <c r="G90" s="18">
        <f t="shared" si="8"/>
        <v>9.9</v>
      </c>
      <c r="H90" s="19">
        <f t="shared" si="9"/>
        <v>-9</v>
      </c>
      <c r="I90" s="8" t="str" cm="1">
        <f t="array" ref="I90">_xlfn.CONCAT(ROUND(F90:H90,2)&amp;", ")</f>
        <v xml:space="preserve">9.85, 9.9, -9, </v>
      </c>
      <c r="J90" s="8"/>
      <c r="L90"/>
      <c r="N90" s="31">
        <v>1.07</v>
      </c>
      <c r="O90" s="15"/>
      <c r="P90" s="120" cm="1">
        <f t="array" ref="P90">IF(P42&lt;&gt;"",P42,
_xlfn.LET(_xlpm.Borda,
_xlfn.IFS(
AND(COUNT(_xlfn._xlws.FILTER($F$3:$F$15,$F$3:$F$15=P$51))&gt;=2,
    _xlfn.MAXIFS($G$3:$G$15,$F$3:$F$15,P$51)&gt;=$N90, _xlfn.MINIFS($G$3:$G$15,$F$3:$F$15,P$51)&lt;=$N90),1,
AND(COUNT(_xlfn._xlws.FILTER($G$3:$G$15,$G$3:$G$15=$N90))&gt;=2,
    _xlfn.MAXIFS($F$3:$F$15,$G$3:$G$15,$N90)&gt;=P$51, _xlfn.MINIFS($F$3:$F$15,$G$3:$G$15,$N90)&lt;=P$51),2,
OR(COUNT(_xlfn._xlws.FILTER($F$16:$F$23,($F$16:$F$23=P$51)*($G$16:$G$23=$N90)))=1,
        ISODD(COUNT(_xlfn._xlws.SORT(_xlfn._xlws.FILTER($G$16:$G$23,($F$16:$F$23=P$51)*($G$16:$G$23&lt;=$N90)))))),3,
OR(COUNT(_xlfn._xlws.FILTER($F$16:$F$23,($F$16:$F$23=P$51)*($G$16:$G$23=$N90)))=1,
        ISODD(COUNT(_xlfn._xlws.SORT(_xlfn._xlws.FILTER($F$16:$F$23,($G$16:$G$23=$N90)*($F$16:$F$23&lt;=P$51)))))),4),
_xlpm.Fundo,$L$8,
_xlpm.Ax,_xlfn.XLOOKUP(TRUE,($O42:O42&lt;&gt;""),$O$3:O$3,_xlpm.Fundo,,-1),
_xlpm.Bx,_xlfn.XLOOKUP(TRUE,(Q42:$AZ42&lt;&gt;""),Q$3:$AZ$3,_xlpm.Fundo,,1),
_xlpm.Cx,_xlfn.XLOOKUP(TRUE,($O42:O42&lt;&gt;""),$O42:O42,_xlpm.Fundo,,-1),
_xlpm.Dx,_xlfn.XLOOKUP(TRUE,(Q42:$AZ42&lt;&gt;""),Q42:$AZ42,_xlpm.Fundo,,1),
_xlpm.Xx,P$3, _xlpm.Yx,PRODUCT(SUM(_xlpm.Dx,-_xlpm.Cx),1/SUM(_xlpm.Bx,-_xlpm.Ax))*SUM(_xlpm.Xx,-_xlpm.Ax)+_xlpm.Cx,
_xlpm.Ay,_xlfn.XLOOKUP(TRUE,(P$4:P41&lt;&gt;""),$N$4:$N41,_xlpm.Fundo,,-1),
_xlpm.By,_xlfn.XLOOKUP(TRUE,(P43:P$47&lt;&gt;""),$N43:$N$47,_xlpm.Fundo,,1),
_xlpm.Cy,_xlfn.XLOOKUP(TRUE,(P$4:P41&lt;&gt;""),P$4:P41,_xlpm.Fundo,,-1),
_xlpm.Dy,_xlfn.XLOOKUP(TRUE,(P43:P$47&lt;&gt;""),P43:P$47,_xlpm.Fundo,,1),
_xlpm.Xy,$N42, _xlpm.Yy,PRODUCT(SUM(_xlpm.Dy,-_xlpm.Cy),1/SUM(_xlpm.By,-_xlpm.Ay))*SUM(_xlpm.Xy,-_xlpm.Ay)+_xlpm.Cy,
_xlfn.IFS(IFERROR(ISODD(_xlpm.Borda),FALSE),_xlpm.Yy,
       IFERROR(ISEVEN(_xlpm.Borda),     FALSE),_xlpm.Yx,
      TRUE,"")))</f>
        <v>-9</v>
      </c>
      <c r="Q90" s="120" cm="1">
        <f t="array" ref="Q90">IF(Q42&lt;&gt;"",Q42,
_xlfn.LET(_xlpm.Borda,
_xlfn.IFS(
AND(COUNT(_xlfn._xlws.FILTER($F$3:$F$15,$F$3:$F$15=Q$51))&gt;=2,
    _xlfn.MAXIFS($G$3:$G$15,$F$3:$F$15,Q$51)&gt;=$N90, _xlfn.MINIFS($G$3:$G$15,$F$3:$F$15,Q$51)&lt;=$N90),1,
AND(COUNT(_xlfn._xlws.FILTER($G$3:$G$15,$G$3:$G$15=$N90))&gt;=2,
    _xlfn.MAXIFS($F$3:$F$15,$G$3:$G$15,$N90)&gt;=Q$51, _xlfn.MINIFS($F$3:$F$15,$G$3:$G$15,$N90)&lt;=Q$51),2,
OR(COUNT(_xlfn._xlws.FILTER($F$16:$F$23,($F$16:$F$23=Q$51)*($G$16:$G$23=$N90)))=1,
        ISODD(COUNT(_xlfn._xlws.SORT(_xlfn._xlws.FILTER($G$16:$G$23,($F$16:$F$23=Q$51)*($G$16:$G$23&lt;=$N90)))))),3,
OR(COUNT(_xlfn._xlws.FILTER($F$16:$F$23,($F$16:$F$23=Q$51)*($G$16:$G$23=$N90)))=1,
        ISODD(COUNT(_xlfn._xlws.SORT(_xlfn._xlws.FILTER($F$16:$F$23,($G$16:$G$23=$N90)*($F$16:$F$23&lt;=Q$51)))))),4),
_xlpm.Fundo,$L$8,
_xlpm.Ax,_xlfn.XLOOKUP(TRUE,($O42:P42&lt;&gt;""),$O$3:P$3,_xlpm.Fundo,,-1),
_xlpm.Bx,_xlfn.XLOOKUP(TRUE,(R42:$AZ42&lt;&gt;""),R$3:$AZ$3,_xlpm.Fundo,,1),
_xlpm.Cx,_xlfn.XLOOKUP(TRUE,($O42:P42&lt;&gt;""),$O42:P42,_xlpm.Fundo,,-1),
_xlpm.Dx,_xlfn.XLOOKUP(TRUE,(R42:$AZ42&lt;&gt;""),R42:$AZ42,_xlpm.Fundo,,1),
_xlpm.Xx,Q$3, _xlpm.Yx,PRODUCT(SUM(_xlpm.Dx,-_xlpm.Cx),1/SUM(_xlpm.Bx,-_xlpm.Ax))*SUM(_xlpm.Xx,-_xlpm.Ax)+_xlpm.Cx,
_xlpm.Ay,_xlfn.XLOOKUP(TRUE,(Q$4:Q41&lt;&gt;""),$N$4:$N41,_xlpm.Fundo,,-1),
_xlpm.By,_xlfn.XLOOKUP(TRUE,(Q43:Q$47&lt;&gt;""),$N43:$N$47,_xlpm.Fundo,,1),
_xlpm.Cy,_xlfn.XLOOKUP(TRUE,(Q$4:Q41&lt;&gt;""),Q$4:Q41,_xlpm.Fundo,,-1),
_xlpm.Dy,_xlfn.XLOOKUP(TRUE,(Q43:Q$47&lt;&gt;""),Q43:Q$47,_xlpm.Fundo,,1),
_xlpm.Xy,$N42, _xlpm.Yy,PRODUCT(SUM(_xlpm.Dy,-_xlpm.Cy),1/SUM(_xlpm.By,-_xlpm.Ay))*SUM(_xlpm.Xy,-_xlpm.Ay)+_xlpm.Cy,
_xlfn.IFS(IFERROR(ISODD(_xlpm.Borda),FALSE),_xlpm.Yy,
       IFERROR(ISEVEN(_xlpm.Borda),     FALSE),_xlpm.Yx,
      TRUE,"")))</f>
        <v>-9</v>
      </c>
      <c r="R90" s="120" cm="1">
        <f t="array" ref="R90">IF(R42&lt;&gt;"",R42,
_xlfn.LET(_xlpm.Borda,
_xlfn.IFS(
AND(COUNT(_xlfn._xlws.FILTER($F$3:$F$15,$F$3:$F$15=R$51))&gt;=2,
    _xlfn.MAXIFS($G$3:$G$15,$F$3:$F$15,R$51)&gt;=$N90, _xlfn.MINIFS($G$3:$G$15,$F$3:$F$15,R$51)&lt;=$N90),1,
AND(COUNT(_xlfn._xlws.FILTER($G$3:$G$15,$G$3:$G$15=$N90))&gt;=2,
    _xlfn.MAXIFS($F$3:$F$15,$G$3:$G$15,$N90)&gt;=R$51, _xlfn.MINIFS($F$3:$F$15,$G$3:$G$15,$N90)&lt;=R$51),2,
OR(COUNT(_xlfn._xlws.FILTER($F$16:$F$23,($F$16:$F$23=R$51)*($G$16:$G$23=$N90)))=1,
        ISODD(COUNT(_xlfn._xlws.SORT(_xlfn._xlws.FILTER($G$16:$G$23,($F$16:$F$23=R$51)*($G$16:$G$23&lt;=$N90)))))),3,
OR(COUNT(_xlfn._xlws.FILTER($F$16:$F$23,($F$16:$F$23=R$51)*($G$16:$G$23=$N90)))=1,
        ISODD(COUNT(_xlfn._xlws.SORT(_xlfn._xlws.FILTER($F$16:$F$23,($G$16:$G$23=$N90)*($F$16:$F$23&lt;=R$51)))))),4),
_xlpm.Fundo,$L$8,
_xlpm.Ax,_xlfn.XLOOKUP(TRUE,($O42:Q42&lt;&gt;""),$O$3:Q$3,_xlpm.Fundo,,-1),
_xlpm.Bx,_xlfn.XLOOKUP(TRUE,(S42:$AZ42&lt;&gt;""),S$3:$AZ$3,_xlpm.Fundo,,1),
_xlpm.Cx,_xlfn.XLOOKUP(TRUE,($O42:Q42&lt;&gt;""),$O42:Q42,_xlpm.Fundo,,-1),
_xlpm.Dx,_xlfn.XLOOKUP(TRUE,(S42:$AZ42&lt;&gt;""),S42:$AZ42,_xlpm.Fundo,,1),
_xlpm.Xx,R$3, _xlpm.Yx,PRODUCT(SUM(_xlpm.Dx,-_xlpm.Cx),1/SUM(_xlpm.Bx,-_xlpm.Ax))*SUM(_xlpm.Xx,-_xlpm.Ax)+_xlpm.Cx,
_xlpm.Ay,_xlfn.XLOOKUP(TRUE,(R$4:R41&lt;&gt;""),$N$4:$N41,_xlpm.Fundo,,-1),
_xlpm.By,_xlfn.XLOOKUP(TRUE,(R43:R$47&lt;&gt;""),$N43:$N$47,_xlpm.Fundo,,1),
_xlpm.Cy,_xlfn.XLOOKUP(TRUE,(R$4:R41&lt;&gt;""),R$4:R41,_xlpm.Fundo,,-1),
_xlpm.Dy,_xlfn.XLOOKUP(TRUE,(R43:R$47&lt;&gt;""),R43:R$47,_xlpm.Fundo,,1),
_xlpm.Xy,$N42, _xlpm.Yy,PRODUCT(SUM(_xlpm.Dy,-_xlpm.Cy),1/SUM(_xlpm.By,-_xlpm.Ay))*SUM(_xlpm.Xy,-_xlpm.Ay)+_xlpm.Cy,
_xlfn.IFS(IFERROR(ISODD(_xlpm.Borda),FALSE),_xlpm.Yy,
       IFERROR(ISEVEN(_xlpm.Borda),     FALSE),_xlpm.Yx,
      TRUE,"")))</f>
        <v>0</v>
      </c>
      <c r="S90" s="120" t="str" cm="1">
        <f t="array" ref="S90">IF(S42&lt;&gt;"",S42,
_xlfn.LET(_xlpm.Borda,
_xlfn.IFS(
AND(COUNT(_xlfn._xlws.FILTER($F$3:$F$15,$F$3:$F$15=S$51))&gt;=2,
    _xlfn.MAXIFS($G$3:$G$15,$F$3:$F$15,S$51)&gt;=$N90, _xlfn.MINIFS($G$3:$G$15,$F$3:$F$15,S$51)&lt;=$N90),1,
AND(COUNT(_xlfn._xlws.FILTER($G$3:$G$15,$G$3:$G$15=$N90))&gt;=2,
    _xlfn.MAXIFS($F$3:$F$15,$G$3:$G$15,$N90)&gt;=S$51, _xlfn.MINIFS($F$3:$F$15,$G$3:$G$15,$N90)&lt;=S$51),2,
OR(COUNT(_xlfn._xlws.FILTER($F$16:$F$23,($F$16:$F$23=S$51)*($G$16:$G$23=$N90)))=1,
        ISODD(COUNT(_xlfn._xlws.SORT(_xlfn._xlws.FILTER($G$16:$G$23,($F$16:$F$23=S$51)*($G$16:$G$23&lt;=$N90)))))),3,
OR(COUNT(_xlfn._xlws.FILTER($F$16:$F$23,($F$16:$F$23=S$51)*($G$16:$G$23=$N90)))=1,
        ISODD(COUNT(_xlfn._xlws.SORT(_xlfn._xlws.FILTER($F$16:$F$23,($G$16:$G$23=$N90)*($F$16:$F$23&lt;=S$51)))))),4),
_xlpm.Fundo,$L$8,
_xlpm.Ax,_xlfn.XLOOKUP(TRUE,($O42:R42&lt;&gt;""),$O$3:R$3,_xlpm.Fundo,,-1),
_xlpm.Bx,_xlfn.XLOOKUP(TRUE,(T42:$AZ42&lt;&gt;""),T$3:$AZ$3,_xlpm.Fundo,,1),
_xlpm.Cx,_xlfn.XLOOKUP(TRUE,($O42:R42&lt;&gt;""),$O42:R42,_xlpm.Fundo,,-1),
_xlpm.Dx,_xlfn.XLOOKUP(TRUE,(T42:$AZ42&lt;&gt;""),T42:$AZ42,_xlpm.Fundo,,1),
_xlpm.Xx,S$3, _xlpm.Yx,PRODUCT(SUM(_xlpm.Dx,-_xlpm.Cx),1/SUM(_xlpm.Bx,-_xlpm.Ax))*SUM(_xlpm.Xx,-_xlpm.Ax)+_xlpm.Cx,
_xlpm.Ay,_xlfn.XLOOKUP(TRUE,(S$4:S41&lt;&gt;""),$N$4:$N41,_xlpm.Fundo,,-1),
_xlpm.By,_xlfn.XLOOKUP(TRUE,(S43:S$47&lt;&gt;""),$N43:$N$47,_xlpm.Fundo,,1),
_xlpm.Cy,_xlfn.XLOOKUP(TRUE,(S$4:S41&lt;&gt;""),S$4:S41,_xlpm.Fundo,,-1),
_xlpm.Dy,_xlfn.XLOOKUP(TRUE,(S43:S$47&lt;&gt;""),S43:S$47,_xlpm.Fundo,,1),
_xlpm.Xy,$N42, _xlpm.Yy,PRODUCT(SUM(_xlpm.Dy,-_xlpm.Cy),1/SUM(_xlpm.By,-_xlpm.Ay))*SUM(_xlpm.Xy,-_xlpm.Ay)+_xlpm.Cy,
_xlfn.IFS(IFERROR(ISODD(_xlpm.Borda),FALSE),_xlpm.Yy,
       IFERROR(ISEVEN(_xlpm.Borda),     FALSE),_xlpm.Yx,
      TRUE,"")))</f>
        <v/>
      </c>
      <c r="T90" s="120" t="str" cm="1">
        <f t="array" ref="T90">IF(T42&lt;&gt;"",T42,
_xlfn.LET(_xlpm.Borda,
_xlfn.IFS(
AND(COUNT(_xlfn._xlws.FILTER($F$3:$F$15,$F$3:$F$15=T$51))&gt;=2,
    _xlfn.MAXIFS($G$3:$G$15,$F$3:$F$15,T$51)&gt;=$N90, _xlfn.MINIFS($G$3:$G$15,$F$3:$F$15,T$51)&lt;=$N90),1,
AND(COUNT(_xlfn._xlws.FILTER($G$3:$G$15,$G$3:$G$15=$N90))&gt;=2,
    _xlfn.MAXIFS($F$3:$F$15,$G$3:$G$15,$N90)&gt;=T$51, _xlfn.MINIFS($F$3:$F$15,$G$3:$G$15,$N90)&lt;=T$51),2,
OR(COUNT(_xlfn._xlws.FILTER($F$16:$F$23,($F$16:$F$23=T$51)*($G$16:$G$23=$N90)))=1,
        ISODD(COUNT(_xlfn._xlws.SORT(_xlfn._xlws.FILTER($G$16:$G$23,($F$16:$F$23=T$51)*($G$16:$G$23&lt;=$N90)))))),3,
OR(COUNT(_xlfn._xlws.FILTER($F$16:$F$23,($F$16:$F$23=T$51)*($G$16:$G$23=$N90)))=1,
        ISODD(COUNT(_xlfn._xlws.SORT(_xlfn._xlws.FILTER($F$16:$F$23,($G$16:$G$23=$N90)*($F$16:$F$23&lt;=T$51)))))),4),
_xlpm.Fundo,$L$8,
_xlpm.Ax,_xlfn.XLOOKUP(TRUE,($O42:S42&lt;&gt;""),$O$3:S$3,_xlpm.Fundo,,-1),
_xlpm.Bx,_xlfn.XLOOKUP(TRUE,(U42:$AZ42&lt;&gt;""),U$3:$AZ$3,_xlpm.Fundo,,1),
_xlpm.Cx,_xlfn.XLOOKUP(TRUE,($O42:S42&lt;&gt;""),$O42:S42,_xlpm.Fundo,,-1),
_xlpm.Dx,_xlfn.XLOOKUP(TRUE,(U42:$AZ42&lt;&gt;""),U42:$AZ42,_xlpm.Fundo,,1),
_xlpm.Xx,T$3, _xlpm.Yx,PRODUCT(SUM(_xlpm.Dx,-_xlpm.Cx),1/SUM(_xlpm.Bx,-_xlpm.Ax))*SUM(_xlpm.Xx,-_xlpm.Ax)+_xlpm.Cx,
_xlpm.Ay,_xlfn.XLOOKUP(TRUE,(T$4:T41&lt;&gt;""),$N$4:$N41,_xlpm.Fundo,,-1),
_xlpm.By,_xlfn.XLOOKUP(TRUE,(T43:T$47&lt;&gt;""),$N43:$N$47,_xlpm.Fundo,,1),
_xlpm.Cy,_xlfn.XLOOKUP(TRUE,(T$4:T41&lt;&gt;""),T$4:T41,_xlpm.Fundo,,-1),
_xlpm.Dy,_xlfn.XLOOKUP(TRUE,(T43:T$47&lt;&gt;""),T43:T$47,_xlpm.Fundo,,1),
_xlpm.Xy,$N42, _xlpm.Yy,PRODUCT(SUM(_xlpm.Dy,-_xlpm.Cy),1/SUM(_xlpm.By,-_xlpm.Ay))*SUM(_xlpm.Xy,-_xlpm.Ay)+_xlpm.Cy,
_xlfn.IFS(IFERROR(ISODD(_xlpm.Borda),FALSE),_xlpm.Yy,
       IFERROR(ISEVEN(_xlpm.Borda),     FALSE),_xlpm.Yx,
      TRUE,"")))</f>
        <v/>
      </c>
      <c r="U90" s="120" t="str" cm="1">
        <f t="array" ref="U90">IF(U42&lt;&gt;"",U42,
_xlfn.LET(_xlpm.Borda,
_xlfn.IFS(
AND(COUNT(_xlfn._xlws.FILTER($F$3:$F$15,$F$3:$F$15=U$51))&gt;=2,
    _xlfn.MAXIFS($G$3:$G$15,$F$3:$F$15,U$51)&gt;=$N90, _xlfn.MINIFS($G$3:$G$15,$F$3:$F$15,U$51)&lt;=$N90),1,
AND(COUNT(_xlfn._xlws.FILTER($G$3:$G$15,$G$3:$G$15=$N90))&gt;=2,
    _xlfn.MAXIFS($F$3:$F$15,$G$3:$G$15,$N90)&gt;=U$51, _xlfn.MINIFS($F$3:$F$15,$G$3:$G$15,$N90)&lt;=U$51),2,
OR(COUNT(_xlfn._xlws.FILTER($F$16:$F$23,($F$16:$F$23=U$51)*($G$16:$G$23=$N90)))=1,
        ISODD(COUNT(_xlfn._xlws.SORT(_xlfn._xlws.FILTER($G$16:$G$23,($F$16:$F$23=U$51)*($G$16:$G$23&lt;=$N90)))))),3,
OR(COUNT(_xlfn._xlws.FILTER($F$16:$F$23,($F$16:$F$23=U$51)*($G$16:$G$23=$N90)))=1,
        ISODD(COUNT(_xlfn._xlws.SORT(_xlfn._xlws.FILTER($F$16:$F$23,($G$16:$G$23=$N90)*($F$16:$F$23&lt;=U$51)))))),4),
_xlpm.Fundo,$L$8,
_xlpm.Ax,_xlfn.XLOOKUP(TRUE,($O42:T42&lt;&gt;""),$O$3:T$3,_xlpm.Fundo,,-1),
_xlpm.Bx,_xlfn.XLOOKUP(TRUE,(V42:$AZ42&lt;&gt;""),V$3:$AZ$3,_xlpm.Fundo,,1),
_xlpm.Cx,_xlfn.XLOOKUP(TRUE,($O42:T42&lt;&gt;""),$O42:T42,_xlpm.Fundo,,-1),
_xlpm.Dx,_xlfn.XLOOKUP(TRUE,(V42:$AZ42&lt;&gt;""),V42:$AZ42,_xlpm.Fundo,,1),
_xlpm.Xx,U$3, _xlpm.Yx,PRODUCT(SUM(_xlpm.Dx,-_xlpm.Cx),1/SUM(_xlpm.Bx,-_xlpm.Ax))*SUM(_xlpm.Xx,-_xlpm.Ax)+_xlpm.Cx,
_xlpm.Ay,_xlfn.XLOOKUP(TRUE,(U$4:U41&lt;&gt;""),$N$4:$N41,_xlpm.Fundo,,-1),
_xlpm.By,_xlfn.XLOOKUP(TRUE,(U43:U$47&lt;&gt;""),$N43:$N$47,_xlpm.Fundo,,1),
_xlpm.Cy,_xlfn.XLOOKUP(TRUE,(U$4:U41&lt;&gt;""),U$4:U41,_xlpm.Fundo,,-1),
_xlpm.Dy,_xlfn.XLOOKUP(TRUE,(U43:U$47&lt;&gt;""),U43:U$47,_xlpm.Fundo,,1),
_xlpm.Xy,$N42, _xlpm.Yy,PRODUCT(SUM(_xlpm.Dy,-_xlpm.Cy),1/SUM(_xlpm.By,-_xlpm.Ay))*SUM(_xlpm.Xy,-_xlpm.Ay)+_xlpm.Cy,
_xlfn.IFS(IFERROR(ISODD(_xlpm.Borda),FALSE),_xlpm.Yy,
       IFERROR(ISEVEN(_xlpm.Borda),     FALSE),_xlpm.Yx,
      TRUE,"")))</f>
        <v/>
      </c>
      <c r="V90" s="120" t="str" cm="1">
        <f t="array" ref="V90">IF(V42&lt;&gt;"",V42,
_xlfn.LET(_xlpm.Borda,
_xlfn.IFS(
AND(COUNT(_xlfn._xlws.FILTER($F$3:$F$15,$F$3:$F$15=V$51))&gt;=2,
    _xlfn.MAXIFS($G$3:$G$15,$F$3:$F$15,V$51)&gt;=$N90, _xlfn.MINIFS($G$3:$G$15,$F$3:$F$15,V$51)&lt;=$N90),1,
AND(COUNT(_xlfn._xlws.FILTER($G$3:$G$15,$G$3:$G$15=$N90))&gt;=2,
    _xlfn.MAXIFS($F$3:$F$15,$G$3:$G$15,$N90)&gt;=V$51, _xlfn.MINIFS($F$3:$F$15,$G$3:$G$15,$N90)&lt;=V$51),2,
OR(COUNT(_xlfn._xlws.FILTER($F$16:$F$23,($F$16:$F$23=V$51)*($G$16:$G$23=$N90)))=1,
        ISODD(COUNT(_xlfn._xlws.SORT(_xlfn._xlws.FILTER($G$16:$G$23,($F$16:$F$23=V$51)*($G$16:$G$23&lt;=$N90)))))),3,
OR(COUNT(_xlfn._xlws.FILTER($F$16:$F$23,($F$16:$F$23=V$51)*($G$16:$G$23=$N90)))=1,
        ISODD(COUNT(_xlfn._xlws.SORT(_xlfn._xlws.FILTER($F$16:$F$23,($G$16:$G$23=$N90)*($F$16:$F$23&lt;=V$51)))))),4),
_xlpm.Fundo,$L$8,
_xlpm.Ax,_xlfn.XLOOKUP(TRUE,($O42:U42&lt;&gt;""),$O$3:U$3,_xlpm.Fundo,,-1),
_xlpm.Bx,_xlfn.XLOOKUP(TRUE,(W42:$AZ42&lt;&gt;""),W$3:$AZ$3,_xlpm.Fundo,,1),
_xlpm.Cx,_xlfn.XLOOKUP(TRUE,($O42:U42&lt;&gt;""),$O42:U42,_xlpm.Fundo,,-1),
_xlpm.Dx,_xlfn.XLOOKUP(TRUE,(W42:$AZ42&lt;&gt;""),W42:$AZ42,_xlpm.Fundo,,1),
_xlpm.Xx,V$3, _xlpm.Yx,PRODUCT(SUM(_xlpm.Dx,-_xlpm.Cx),1/SUM(_xlpm.Bx,-_xlpm.Ax))*SUM(_xlpm.Xx,-_xlpm.Ax)+_xlpm.Cx,
_xlpm.Ay,_xlfn.XLOOKUP(TRUE,(V$4:V41&lt;&gt;""),$N$4:$N41,_xlpm.Fundo,,-1),
_xlpm.By,_xlfn.XLOOKUP(TRUE,(V43:V$47&lt;&gt;""),$N43:$N$47,_xlpm.Fundo,,1),
_xlpm.Cy,_xlfn.XLOOKUP(TRUE,(V$4:V41&lt;&gt;""),V$4:V41,_xlpm.Fundo,,-1),
_xlpm.Dy,_xlfn.XLOOKUP(TRUE,(V43:V$47&lt;&gt;""),V43:V$47,_xlpm.Fundo,,1),
_xlpm.Xy,$N42, _xlpm.Yy,PRODUCT(SUM(_xlpm.Dy,-_xlpm.Cy),1/SUM(_xlpm.By,-_xlpm.Ay))*SUM(_xlpm.Xy,-_xlpm.Ay)+_xlpm.Cy,
_xlfn.IFS(IFERROR(ISODD(_xlpm.Borda),FALSE),_xlpm.Yy,
       IFERROR(ISEVEN(_xlpm.Borda),     FALSE),_xlpm.Yx,
      TRUE,"")))</f>
        <v/>
      </c>
      <c r="W90" s="120" t="str" cm="1">
        <f t="array" ref="W90">IF(W42&lt;&gt;"",W42,
_xlfn.LET(_xlpm.Borda,
_xlfn.IFS(
AND(COUNT(_xlfn._xlws.FILTER($F$3:$F$15,$F$3:$F$15=W$51))&gt;=2,
    _xlfn.MAXIFS($G$3:$G$15,$F$3:$F$15,W$51)&gt;=$N90, _xlfn.MINIFS($G$3:$G$15,$F$3:$F$15,W$51)&lt;=$N90),1,
AND(COUNT(_xlfn._xlws.FILTER($G$3:$G$15,$G$3:$G$15=$N90))&gt;=2,
    _xlfn.MAXIFS($F$3:$F$15,$G$3:$G$15,$N90)&gt;=W$51, _xlfn.MINIFS($F$3:$F$15,$G$3:$G$15,$N90)&lt;=W$51),2,
OR(COUNT(_xlfn._xlws.FILTER($F$16:$F$23,($F$16:$F$23=W$51)*($G$16:$G$23=$N90)))=1,
        ISODD(COUNT(_xlfn._xlws.SORT(_xlfn._xlws.FILTER($G$16:$G$23,($F$16:$F$23=W$51)*($G$16:$G$23&lt;=$N90)))))),3,
OR(COUNT(_xlfn._xlws.FILTER($F$16:$F$23,($F$16:$F$23=W$51)*($G$16:$G$23=$N90)))=1,
        ISODD(COUNT(_xlfn._xlws.SORT(_xlfn._xlws.FILTER($F$16:$F$23,($G$16:$G$23=$N90)*($F$16:$F$23&lt;=W$51)))))),4),
_xlpm.Fundo,$L$8,
_xlpm.Ax,_xlfn.XLOOKUP(TRUE,($O42:V42&lt;&gt;""),$O$3:V$3,_xlpm.Fundo,,-1),
_xlpm.Bx,_xlfn.XLOOKUP(TRUE,(X42:$AZ42&lt;&gt;""),X$3:$AZ$3,_xlpm.Fundo,,1),
_xlpm.Cx,_xlfn.XLOOKUP(TRUE,($O42:V42&lt;&gt;""),$O42:V42,_xlpm.Fundo,,-1),
_xlpm.Dx,_xlfn.XLOOKUP(TRUE,(X42:$AZ42&lt;&gt;""),X42:$AZ42,_xlpm.Fundo,,1),
_xlpm.Xx,W$3, _xlpm.Yx,PRODUCT(SUM(_xlpm.Dx,-_xlpm.Cx),1/SUM(_xlpm.Bx,-_xlpm.Ax))*SUM(_xlpm.Xx,-_xlpm.Ax)+_xlpm.Cx,
_xlpm.Ay,_xlfn.XLOOKUP(TRUE,(W$4:W41&lt;&gt;""),$N$4:$N41,_xlpm.Fundo,,-1),
_xlpm.By,_xlfn.XLOOKUP(TRUE,(W43:W$47&lt;&gt;""),$N43:$N$47,_xlpm.Fundo,,1),
_xlpm.Cy,_xlfn.XLOOKUP(TRUE,(W$4:W41&lt;&gt;""),W$4:W41,_xlpm.Fundo,,-1),
_xlpm.Dy,_xlfn.XLOOKUP(TRUE,(W43:W$47&lt;&gt;""),W43:W$47,_xlpm.Fundo,,1),
_xlpm.Xy,$N42, _xlpm.Yy,PRODUCT(SUM(_xlpm.Dy,-_xlpm.Cy),1/SUM(_xlpm.By,-_xlpm.Ay))*SUM(_xlpm.Xy,-_xlpm.Ay)+_xlpm.Cy,
_xlfn.IFS(IFERROR(ISODD(_xlpm.Borda),FALSE),_xlpm.Yy,
       IFERROR(ISEVEN(_xlpm.Borda),     FALSE),_xlpm.Yx,
      TRUE,"")))</f>
        <v/>
      </c>
      <c r="X90" s="120" t="str" cm="1">
        <f t="array" ref="X90">IF(X42&lt;&gt;"",X42,
_xlfn.LET(_xlpm.Borda,
_xlfn.IFS(
AND(COUNT(_xlfn._xlws.FILTER($F$3:$F$15,$F$3:$F$15=X$51))&gt;=2,
    _xlfn.MAXIFS($G$3:$G$15,$F$3:$F$15,X$51)&gt;=$N90, _xlfn.MINIFS($G$3:$G$15,$F$3:$F$15,X$51)&lt;=$N90),1,
AND(COUNT(_xlfn._xlws.FILTER($G$3:$G$15,$G$3:$G$15=$N90))&gt;=2,
    _xlfn.MAXIFS($F$3:$F$15,$G$3:$G$15,$N90)&gt;=X$51, _xlfn.MINIFS($F$3:$F$15,$G$3:$G$15,$N90)&lt;=X$51),2,
OR(COUNT(_xlfn._xlws.FILTER($F$16:$F$23,($F$16:$F$23=X$51)*($G$16:$G$23=$N90)))=1,
        ISODD(COUNT(_xlfn._xlws.SORT(_xlfn._xlws.FILTER($G$16:$G$23,($F$16:$F$23=X$51)*($G$16:$G$23&lt;=$N90)))))),3,
OR(COUNT(_xlfn._xlws.FILTER($F$16:$F$23,($F$16:$F$23=X$51)*($G$16:$G$23=$N90)))=1,
        ISODD(COUNT(_xlfn._xlws.SORT(_xlfn._xlws.FILTER($F$16:$F$23,($G$16:$G$23=$N90)*($F$16:$F$23&lt;=X$51)))))),4),
_xlpm.Fundo,$L$8,
_xlpm.Ax,_xlfn.XLOOKUP(TRUE,($O42:W42&lt;&gt;""),$O$3:W$3,_xlpm.Fundo,,-1),
_xlpm.Bx,_xlfn.XLOOKUP(TRUE,(Y42:$AZ42&lt;&gt;""),Y$3:$AZ$3,_xlpm.Fundo,,1),
_xlpm.Cx,_xlfn.XLOOKUP(TRUE,($O42:W42&lt;&gt;""),$O42:W42,_xlpm.Fundo,,-1),
_xlpm.Dx,_xlfn.XLOOKUP(TRUE,(Y42:$AZ42&lt;&gt;""),Y42:$AZ42,_xlpm.Fundo,,1),
_xlpm.Xx,X$3, _xlpm.Yx,PRODUCT(SUM(_xlpm.Dx,-_xlpm.Cx),1/SUM(_xlpm.Bx,-_xlpm.Ax))*SUM(_xlpm.Xx,-_xlpm.Ax)+_xlpm.Cx,
_xlpm.Ay,_xlfn.XLOOKUP(TRUE,(X$4:X41&lt;&gt;""),$N$4:$N41,_xlpm.Fundo,,-1),
_xlpm.By,_xlfn.XLOOKUP(TRUE,(X43:X$47&lt;&gt;""),$N43:$N$47,_xlpm.Fundo,,1),
_xlpm.Cy,_xlfn.XLOOKUP(TRUE,(X$4:X41&lt;&gt;""),X$4:X41,_xlpm.Fundo,,-1),
_xlpm.Dy,_xlfn.XLOOKUP(TRUE,(X43:X$47&lt;&gt;""),X43:X$47,_xlpm.Fundo,,1),
_xlpm.Xy,$N42, _xlpm.Yy,PRODUCT(SUM(_xlpm.Dy,-_xlpm.Cy),1/SUM(_xlpm.By,-_xlpm.Ay))*SUM(_xlpm.Xy,-_xlpm.Ay)+_xlpm.Cy,
_xlfn.IFS(IFERROR(ISODD(_xlpm.Borda),FALSE),_xlpm.Yy,
       IFERROR(ISEVEN(_xlpm.Borda),     FALSE),_xlpm.Yx,
      TRUE,"")))</f>
        <v/>
      </c>
      <c r="Y90" s="120" t="str" cm="1">
        <f t="array" ref="Y90">IF(Y42&lt;&gt;"",Y42,
_xlfn.LET(_xlpm.Borda,
_xlfn.IFS(
AND(COUNT(_xlfn._xlws.FILTER($F$3:$F$15,$F$3:$F$15=Y$51))&gt;=2,
    _xlfn.MAXIFS($G$3:$G$15,$F$3:$F$15,Y$51)&gt;=$N90, _xlfn.MINIFS($G$3:$G$15,$F$3:$F$15,Y$51)&lt;=$N90),1,
AND(COUNT(_xlfn._xlws.FILTER($G$3:$G$15,$G$3:$G$15=$N90))&gt;=2,
    _xlfn.MAXIFS($F$3:$F$15,$G$3:$G$15,$N90)&gt;=Y$51, _xlfn.MINIFS($F$3:$F$15,$G$3:$G$15,$N90)&lt;=Y$51),2,
OR(COUNT(_xlfn._xlws.FILTER($F$16:$F$23,($F$16:$F$23=Y$51)*($G$16:$G$23=$N90)))=1,
        ISODD(COUNT(_xlfn._xlws.SORT(_xlfn._xlws.FILTER($G$16:$G$23,($F$16:$F$23=Y$51)*($G$16:$G$23&lt;=$N90)))))),3,
OR(COUNT(_xlfn._xlws.FILTER($F$16:$F$23,($F$16:$F$23=Y$51)*($G$16:$G$23=$N90)))=1,
        ISODD(COUNT(_xlfn._xlws.SORT(_xlfn._xlws.FILTER($F$16:$F$23,($G$16:$G$23=$N90)*($F$16:$F$23&lt;=Y$51)))))),4),
_xlpm.Fundo,$L$8,
_xlpm.Ax,_xlfn.XLOOKUP(TRUE,($O42:X42&lt;&gt;""),$O$3:X$3,_xlpm.Fundo,,-1),
_xlpm.Bx,_xlfn.XLOOKUP(TRUE,(Z42:$AZ42&lt;&gt;""),Z$3:$AZ$3,_xlpm.Fundo,,1),
_xlpm.Cx,_xlfn.XLOOKUP(TRUE,($O42:X42&lt;&gt;""),$O42:X42,_xlpm.Fundo,,-1),
_xlpm.Dx,_xlfn.XLOOKUP(TRUE,(Z42:$AZ42&lt;&gt;""),Z42:$AZ42,_xlpm.Fundo,,1),
_xlpm.Xx,Y$3, _xlpm.Yx,PRODUCT(SUM(_xlpm.Dx,-_xlpm.Cx),1/SUM(_xlpm.Bx,-_xlpm.Ax))*SUM(_xlpm.Xx,-_xlpm.Ax)+_xlpm.Cx,
_xlpm.Ay,_xlfn.XLOOKUP(TRUE,(Y$4:Y41&lt;&gt;""),$N$4:$N41,_xlpm.Fundo,,-1),
_xlpm.By,_xlfn.XLOOKUP(TRUE,(Y43:Y$47&lt;&gt;""),$N43:$N$47,_xlpm.Fundo,,1),
_xlpm.Cy,_xlfn.XLOOKUP(TRUE,(Y$4:Y41&lt;&gt;""),Y$4:Y41,_xlpm.Fundo,,-1),
_xlpm.Dy,_xlfn.XLOOKUP(TRUE,(Y43:Y$47&lt;&gt;""),Y43:Y$47,_xlpm.Fundo,,1),
_xlpm.Xy,$N42, _xlpm.Yy,PRODUCT(SUM(_xlpm.Dy,-_xlpm.Cy),1/SUM(_xlpm.By,-_xlpm.Ay))*SUM(_xlpm.Xy,-_xlpm.Ay)+_xlpm.Cy,
_xlfn.IFS(IFERROR(ISODD(_xlpm.Borda),FALSE),_xlpm.Yy,
       IFERROR(ISEVEN(_xlpm.Borda),     FALSE),_xlpm.Yx,
      TRUE,"")))</f>
        <v/>
      </c>
      <c r="Z90" s="120" t="str" cm="1">
        <f t="array" ref="Z90">IF(Z42&lt;&gt;"",Z42,
_xlfn.LET(_xlpm.Borda,
_xlfn.IFS(
AND(COUNT(_xlfn._xlws.FILTER($F$3:$F$15,$F$3:$F$15=Z$51))&gt;=2,
    _xlfn.MAXIFS($G$3:$G$15,$F$3:$F$15,Z$51)&gt;=$N90, _xlfn.MINIFS($G$3:$G$15,$F$3:$F$15,Z$51)&lt;=$N90),1,
AND(COUNT(_xlfn._xlws.FILTER($G$3:$G$15,$G$3:$G$15=$N90))&gt;=2,
    _xlfn.MAXIFS($F$3:$F$15,$G$3:$G$15,$N90)&gt;=Z$51, _xlfn.MINIFS($F$3:$F$15,$G$3:$G$15,$N90)&lt;=Z$51),2,
OR(COUNT(_xlfn._xlws.FILTER($F$16:$F$23,($F$16:$F$23=Z$51)*($G$16:$G$23=$N90)))=1,
        ISODD(COUNT(_xlfn._xlws.SORT(_xlfn._xlws.FILTER($G$16:$G$23,($F$16:$F$23=Z$51)*($G$16:$G$23&lt;=$N90)))))),3,
OR(COUNT(_xlfn._xlws.FILTER($F$16:$F$23,($F$16:$F$23=Z$51)*($G$16:$G$23=$N90)))=1,
        ISODD(COUNT(_xlfn._xlws.SORT(_xlfn._xlws.FILTER($F$16:$F$23,($G$16:$G$23=$N90)*($F$16:$F$23&lt;=Z$51)))))),4),
_xlpm.Fundo,$L$8,
_xlpm.Ax,_xlfn.XLOOKUP(TRUE,($O42:Y42&lt;&gt;""),$O$3:Y$3,_xlpm.Fundo,,-1),
_xlpm.Bx,_xlfn.XLOOKUP(TRUE,(AA42:$AZ42&lt;&gt;""),AA$3:$AZ$3,_xlpm.Fundo,,1),
_xlpm.Cx,_xlfn.XLOOKUP(TRUE,($O42:Y42&lt;&gt;""),$O42:Y42,_xlpm.Fundo,,-1),
_xlpm.Dx,_xlfn.XLOOKUP(TRUE,(AA42:$AZ42&lt;&gt;""),AA42:$AZ42,_xlpm.Fundo,,1),
_xlpm.Xx,Z$3, _xlpm.Yx,PRODUCT(SUM(_xlpm.Dx,-_xlpm.Cx),1/SUM(_xlpm.Bx,-_xlpm.Ax))*SUM(_xlpm.Xx,-_xlpm.Ax)+_xlpm.Cx,
_xlpm.Ay,_xlfn.XLOOKUP(TRUE,(Z$4:Z41&lt;&gt;""),$N$4:$N41,_xlpm.Fundo,,-1),
_xlpm.By,_xlfn.XLOOKUP(TRUE,(Z43:Z$47&lt;&gt;""),$N43:$N$47,_xlpm.Fundo,,1),
_xlpm.Cy,_xlfn.XLOOKUP(TRUE,(Z$4:Z41&lt;&gt;""),Z$4:Z41,_xlpm.Fundo,,-1),
_xlpm.Dy,_xlfn.XLOOKUP(TRUE,(Z43:Z$47&lt;&gt;""),Z43:Z$47,_xlpm.Fundo,,1),
_xlpm.Xy,$N42, _xlpm.Yy,PRODUCT(SUM(_xlpm.Dy,-_xlpm.Cy),1/SUM(_xlpm.By,-_xlpm.Ay))*SUM(_xlpm.Xy,-_xlpm.Ay)+_xlpm.Cy,
_xlfn.IFS(IFERROR(ISODD(_xlpm.Borda),FALSE),_xlpm.Yy,
       IFERROR(ISEVEN(_xlpm.Borda),     FALSE),_xlpm.Yx,
      TRUE,"")))</f>
        <v/>
      </c>
      <c r="AA90" s="120" t="str" cm="1">
        <f t="array" ref="AA90">IF(AA42&lt;&gt;"",AA42,
_xlfn.LET(_xlpm.Borda,
_xlfn.IFS(
AND(COUNT(_xlfn._xlws.FILTER($F$3:$F$15,$F$3:$F$15=AA$51))&gt;=2,
    _xlfn.MAXIFS($G$3:$G$15,$F$3:$F$15,AA$51)&gt;=$N90, _xlfn.MINIFS($G$3:$G$15,$F$3:$F$15,AA$51)&lt;=$N90),1,
AND(COUNT(_xlfn._xlws.FILTER($G$3:$G$15,$G$3:$G$15=$N90))&gt;=2,
    _xlfn.MAXIFS($F$3:$F$15,$G$3:$G$15,$N90)&gt;=AA$51, _xlfn.MINIFS($F$3:$F$15,$G$3:$G$15,$N90)&lt;=AA$51),2,
OR(COUNT(_xlfn._xlws.FILTER($F$16:$F$23,($F$16:$F$23=AA$51)*($G$16:$G$23=$N90)))=1,
        ISODD(COUNT(_xlfn._xlws.SORT(_xlfn._xlws.FILTER($G$16:$G$23,($F$16:$F$23=AA$51)*($G$16:$G$23&lt;=$N90)))))),3,
OR(COUNT(_xlfn._xlws.FILTER($F$16:$F$23,($F$16:$F$23=AA$51)*($G$16:$G$23=$N90)))=1,
        ISODD(COUNT(_xlfn._xlws.SORT(_xlfn._xlws.FILTER($F$16:$F$23,($G$16:$G$23=$N90)*($F$16:$F$23&lt;=AA$51)))))),4),
_xlpm.Fundo,$L$8,
_xlpm.Ax,_xlfn.XLOOKUP(TRUE,($O42:Z42&lt;&gt;""),$O$3:Z$3,_xlpm.Fundo,,-1),
_xlpm.Bx,_xlfn.XLOOKUP(TRUE,(AB42:$AZ42&lt;&gt;""),AB$3:$AZ$3,_xlpm.Fundo,,1),
_xlpm.Cx,_xlfn.XLOOKUP(TRUE,($O42:Z42&lt;&gt;""),$O42:Z42,_xlpm.Fundo,,-1),
_xlpm.Dx,_xlfn.XLOOKUP(TRUE,(AB42:$AZ42&lt;&gt;""),AB42:$AZ42,_xlpm.Fundo,,1),
_xlpm.Xx,AA$3, _xlpm.Yx,PRODUCT(SUM(_xlpm.Dx,-_xlpm.Cx),1/SUM(_xlpm.Bx,-_xlpm.Ax))*SUM(_xlpm.Xx,-_xlpm.Ax)+_xlpm.Cx,
_xlpm.Ay,_xlfn.XLOOKUP(TRUE,(AA$4:AA41&lt;&gt;""),$N$4:$N41,_xlpm.Fundo,,-1),
_xlpm.By,_xlfn.XLOOKUP(TRUE,(AA43:AA$47&lt;&gt;""),$N43:$N$47,_xlpm.Fundo,,1),
_xlpm.Cy,_xlfn.XLOOKUP(TRUE,(AA$4:AA41&lt;&gt;""),AA$4:AA41,_xlpm.Fundo,,-1),
_xlpm.Dy,_xlfn.XLOOKUP(TRUE,(AA43:AA$47&lt;&gt;""),AA43:AA$47,_xlpm.Fundo,,1),
_xlpm.Xy,$N42, _xlpm.Yy,PRODUCT(SUM(_xlpm.Dy,-_xlpm.Cy),1/SUM(_xlpm.By,-_xlpm.Ay))*SUM(_xlpm.Xy,-_xlpm.Ay)+_xlpm.Cy,
_xlfn.IFS(IFERROR(ISODD(_xlpm.Borda),FALSE),_xlpm.Yy,
       IFERROR(ISEVEN(_xlpm.Borda),     FALSE),_xlpm.Yx,
      TRUE,"")))</f>
        <v/>
      </c>
      <c r="AB90" s="120" t="str" cm="1">
        <f t="array" ref="AB90">IF(AB42&lt;&gt;"",AB42,
_xlfn.LET(_xlpm.Borda,
_xlfn.IFS(
AND(COUNT(_xlfn._xlws.FILTER($F$3:$F$15,$F$3:$F$15=AB$51))&gt;=2,
    _xlfn.MAXIFS($G$3:$G$15,$F$3:$F$15,AB$51)&gt;=$N90, _xlfn.MINIFS($G$3:$G$15,$F$3:$F$15,AB$51)&lt;=$N90),1,
AND(COUNT(_xlfn._xlws.FILTER($G$3:$G$15,$G$3:$G$15=$N90))&gt;=2,
    _xlfn.MAXIFS($F$3:$F$15,$G$3:$G$15,$N90)&gt;=AB$51, _xlfn.MINIFS($F$3:$F$15,$G$3:$G$15,$N90)&lt;=AB$51),2,
OR(COUNT(_xlfn._xlws.FILTER($F$16:$F$23,($F$16:$F$23=AB$51)*($G$16:$G$23=$N90)))=1,
        ISODD(COUNT(_xlfn._xlws.SORT(_xlfn._xlws.FILTER($G$16:$G$23,($F$16:$F$23=AB$51)*($G$16:$G$23&lt;=$N90)))))),3,
OR(COUNT(_xlfn._xlws.FILTER($F$16:$F$23,($F$16:$F$23=AB$51)*($G$16:$G$23=$N90)))=1,
        ISODD(COUNT(_xlfn._xlws.SORT(_xlfn._xlws.FILTER($F$16:$F$23,($G$16:$G$23=$N90)*($F$16:$F$23&lt;=AB$51)))))),4),
_xlpm.Fundo,$L$8,
_xlpm.Ax,_xlfn.XLOOKUP(TRUE,($O42:AA42&lt;&gt;""),$O$3:AA$3,_xlpm.Fundo,,-1),
_xlpm.Bx,_xlfn.XLOOKUP(TRUE,(AC42:$AZ42&lt;&gt;""),AC$3:$AZ$3,_xlpm.Fundo,,1),
_xlpm.Cx,_xlfn.XLOOKUP(TRUE,($O42:AA42&lt;&gt;""),$O42:AA42,_xlpm.Fundo,,-1),
_xlpm.Dx,_xlfn.XLOOKUP(TRUE,(AC42:$AZ42&lt;&gt;""),AC42:$AZ42,_xlpm.Fundo,,1),
_xlpm.Xx,AB$3, _xlpm.Yx,PRODUCT(SUM(_xlpm.Dx,-_xlpm.Cx),1/SUM(_xlpm.Bx,-_xlpm.Ax))*SUM(_xlpm.Xx,-_xlpm.Ax)+_xlpm.Cx,
_xlpm.Ay,_xlfn.XLOOKUP(TRUE,(AB$4:AB41&lt;&gt;""),$N$4:$N41,_xlpm.Fundo,,-1),
_xlpm.By,_xlfn.XLOOKUP(TRUE,(AB43:AB$47&lt;&gt;""),$N43:$N$47,_xlpm.Fundo,,1),
_xlpm.Cy,_xlfn.XLOOKUP(TRUE,(AB$4:AB41&lt;&gt;""),AB$4:AB41,_xlpm.Fundo,,-1),
_xlpm.Dy,_xlfn.XLOOKUP(TRUE,(AB43:AB$47&lt;&gt;""),AB43:AB$47,_xlpm.Fundo,,1),
_xlpm.Xy,$N42, _xlpm.Yy,PRODUCT(SUM(_xlpm.Dy,-_xlpm.Cy),1/SUM(_xlpm.By,-_xlpm.Ay))*SUM(_xlpm.Xy,-_xlpm.Ay)+_xlpm.Cy,
_xlfn.IFS(IFERROR(ISODD(_xlpm.Borda),FALSE),_xlpm.Yy,
       IFERROR(ISEVEN(_xlpm.Borda),     FALSE),_xlpm.Yx,
      TRUE,"")))</f>
        <v/>
      </c>
      <c r="AC90" s="120" t="str" cm="1">
        <f t="array" ref="AC90">IF(AC42&lt;&gt;"",AC42,
_xlfn.LET(_xlpm.Borda,
_xlfn.IFS(
AND(COUNT(_xlfn._xlws.FILTER($F$3:$F$15,$F$3:$F$15=AC$51))&gt;=2,
    _xlfn.MAXIFS($G$3:$G$15,$F$3:$F$15,AC$51)&gt;=$N90, _xlfn.MINIFS($G$3:$G$15,$F$3:$F$15,AC$51)&lt;=$N90),1,
AND(COUNT(_xlfn._xlws.FILTER($G$3:$G$15,$G$3:$G$15=$N90))&gt;=2,
    _xlfn.MAXIFS($F$3:$F$15,$G$3:$G$15,$N90)&gt;=AC$51, _xlfn.MINIFS($F$3:$F$15,$G$3:$G$15,$N90)&lt;=AC$51),2,
OR(COUNT(_xlfn._xlws.FILTER($F$16:$F$23,($F$16:$F$23=AC$51)*($G$16:$G$23=$N90)))=1,
        ISODD(COUNT(_xlfn._xlws.SORT(_xlfn._xlws.FILTER($G$16:$G$23,($F$16:$F$23=AC$51)*($G$16:$G$23&lt;=$N90)))))),3,
OR(COUNT(_xlfn._xlws.FILTER($F$16:$F$23,($F$16:$F$23=AC$51)*($G$16:$G$23=$N90)))=1,
        ISODD(COUNT(_xlfn._xlws.SORT(_xlfn._xlws.FILTER($F$16:$F$23,($G$16:$G$23=$N90)*($F$16:$F$23&lt;=AC$51)))))),4),
_xlpm.Fundo,$L$8,
_xlpm.Ax,_xlfn.XLOOKUP(TRUE,($O42:AB42&lt;&gt;""),$O$3:AB$3,_xlpm.Fundo,,-1),
_xlpm.Bx,_xlfn.XLOOKUP(TRUE,(AD42:$AZ42&lt;&gt;""),AD$3:$AZ$3,_xlpm.Fundo,,1),
_xlpm.Cx,_xlfn.XLOOKUP(TRUE,($O42:AB42&lt;&gt;""),$O42:AB42,_xlpm.Fundo,,-1),
_xlpm.Dx,_xlfn.XLOOKUP(TRUE,(AD42:$AZ42&lt;&gt;""),AD42:$AZ42,_xlpm.Fundo,,1),
_xlpm.Xx,AC$3, _xlpm.Yx,PRODUCT(SUM(_xlpm.Dx,-_xlpm.Cx),1/SUM(_xlpm.Bx,-_xlpm.Ax))*SUM(_xlpm.Xx,-_xlpm.Ax)+_xlpm.Cx,
_xlpm.Ay,_xlfn.XLOOKUP(TRUE,(AC$4:AC41&lt;&gt;""),$N$4:$N41,_xlpm.Fundo,,-1),
_xlpm.By,_xlfn.XLOOKUP(TRUE,(AC43:AC$47&lt;&gt;""),$N43:$N$47,_xlpm.Fundo,,1),
_xlpm.Cy,_xlfn.XLOOKUP(TRUE,(AC$4:AC41&lt;&gt;""),AC$4:AC41,_xlpm.Fundo,,-1),
_xlpm.Dy,_xlfn.XLOOKUP(TRUE,(AC43:AC$47&lt;&gt;""),AC43:AC$47,_xlpm.Fundo,,1),
_xlpm.Xy,$N42, _xlpm.Yy,PRODUCT(SUM(_xlpm.Dy,-_xlpm.Cy),1/SUM(_xlpm.By,-_xlpm.Ay))*SUM(_xlpm.Xy,-_xlpm.Ay)+_xlpm.Cy,
_xlfn.IFS(IFERROR(ISODD(_xlpm.Borda),FALSE),_xlpm.Yy,
       IFERROR(ISEVEN(_xlpm.Borda),     FALSE),_xlpm.Yx,
      TRUE,"")))</f>
        <v/>
      </c>
      <c r="AD90" s="120" t="str" cm="1">
        <f t="array" ref="AD90">IF(AD42&lt;&gt;"",AD42,
_xlfn.LET(_xlpm.Borda,
_xlfn.IFS(
AND(COUNT(_xlfn._xlws.FILTER($F$3:$F$15,$F$3:$F$15=AD$51))&gt;=2,
    _xlfn.MAXIFS($G$3:$G$15,$F$3:$F$15,AD$51)&gt;=$N90, _xlfn.MINIFS($G$3:$G$15,$F$3:$F$15,AD$51)&lt;=$N90),1,
AND(COUNT(_xlfn._xlws.FILTER($G$3:$G$15,$G$3:$G$15=$N90))&gt;=2,
    _xlfn.MAXIFS($F$3:$F$15,$G$3:$G$15,$N90)&gt;=AD$51, _xlfn.MINIFS($F$3:$F$15,$G$3:$G$15,$N90)&lt;=AD$51),2,
OR(COUNT(_xlfn._xlws.FILTER($F$16:$F$23,($F$16:$F$23=AD$51)*($G$16:$G$23=$N90)))=1,
        ISODD(COUNT(_xlfn._xlws.SORT(_xlfn._xlws.FILTER($G$16:$G$23,($F$16:$F$23=AD$51)*($G$16:$G$23&lt;=$N90)))))),3,
OR(COUNT(_xlfn._xlws.FILTER($F$16:$F$23,($F$16:$F$23=AD$51)*($G$16:$G$23=$N90)))=1,
        ISODD(COUNT(_xlfn._xlws.SORT(_xlfn._xlws.FILTER($F$16:$F$23,($G$16:$G$23=$N90)*($F$16:$F$23&lt;=AD$51)))))),4),
_xlpm.Fundo,$L$8,
_xlpm.Ax,_xlfn.XLOOKUP(TRUE,($O42:AC42&lt;&gt;""),$O$3:AC$3,_xlpm.Fundo,,-1),
_xlpm.Bx,_xlfn.XLOOKUP(TRUE,(AE42:$AZ42&lt;&gt;""),AE$3:$AZ$3,_xlpm.Fundo,,1),
_xlpm.Cx,_xlfn.XLOOKUP(TRUE,($O42:AC42&lt;&gt;""),$O42:AC42,_xlpm.Fundo,,-1),
_xlpm.Dx,_xlfn.XLOOKUP(TRUE,(AE42:$AZ42&lt;&gt;""),AE42:$AZ42,_xlpm.Fundo,,1),
_xlpm.Xx,AD$3, _xlpm.Yx,PRODUCT(SUM(_xlpm.Dx,-_xlpm.Cx),1/SUM(_xlpm.Bx,-_xlpm.Ax))*SUM(_xlpm.Xx,-_xlpm.Ax)+_xlpm.Cx,
_xlpm.Ay,_xlfn.XLOOKUP(TRUE,(AD$4:AD41&lt;&gt;""),$N$4:$N41,_xlpm.Fundo,,-1),
_xlpm.By,_xlfn.XLOOKUP(TRUE,(AD43:AD$47&lt;&gt;""),$N43:$N$47,_xlpm.Fundo,,1),
_xlpm.Cy,_xlfn.XLOOKUP(TRUE,(AD$4:AD41&lt;&gt;""),AD$4:AD41,_xlpm.Fundo,,-1),
_xlpm.Dy,_xlfn.XLOOKUP(TRUE,(AD43:AD$47&lt;&gt;""),AD43:AD$47,_xlpm.Fundo,,1),
_xlpm.Xy,$N42, _xlpm.Yy,PRODUCT(SUM(_xlpm.Dy,-_xlpm.Cy),1/SUM(_xlpm.By,-_xlpm.Ay))*SUM(_xlpm.Xy,-_xlpm.Ay)+_xlpm.Cy,
_xlfn.IFS(IFERROR(ISODD(_xlpm.Borda),FALSE),_xlpm.Yy,
       IFERROR(ISEVEN(_xlpm.Borda),     FALSE),_xlpm.Yx,
      TRUE,"")))</f>
        <v/>
      </c>
      <c r="AE90" s="120" t="str" cm="1">
        <f t="array" ref="AE90">IF(AE42&lt;&gt;"",AE42,
_xlfn.LET(_xlpm.Borda,
_xlfn.IFS(
AND(COUNT(_xlfn._xlws.FILTER($F$3:$F$15,$F$3:$F$15=AE$51))&gt;=2,
    _xlfn.MAXIFS($G$3:$G$15,$F$3:$F$15,AE$51)&gt;=$N90, _xlfn.MINIFS($G$3:$G$15,$F$3:$F$15,AE$51)&lt;=$N90),1,
AND(COUNT(_xlfn._xlws.FILTER($G$3:$G$15,$G$3:$G$15=$N90))&gt;=2,
    _xlfn.MAXIFS($F$3:$F$15,$G$3:$G$15,$N90)&gt;=AE$51, _xlfn.MINIFS($F$3:$F$15,$G$3:$G$15,$N90)&lt;=AE$51),2,
OR(COUNT(_xlfn._xlws.FILTER($F$16:$F$23,($F$16:$F$23=AE$51)*($G$16:$G$23=$N90)))=1,
        ISODD(COUNT(_xlfn._xlws.SORT(_xlfn._xlws.FILTER($G$16:$G$23,($F$16:$F$23=AE$51)*($G$16:$G$23&lt;=$N90)))))),3,
OR(COUNT(_xlfn._xlws.FILTER($F$16:$F$23,($F$16:$F$23=AE$51)*($G$16:$G$23=$N90)))=1,
        ISODD(COUNT(_xlfn._xlws.SORT(_xlfn._xlws.FILTER($F$16:$F$23,($G$16:$G$23=$N90)*($F$16:$F$23&lt;=AE$51)))))),4),
_xlpm.Fundo,$L$8,
_xlpm.Ax,_xlfn.XLOOKUP(TRUE,($O42:AD42&lt;&gt;""),$O$3:AD$3,_xlpm.Fundo,,-1),
_xlpm.Bx,_xlfn.XLOOKUP(TRUE,(AF42:$AZ42&lt;&gt;""),AF$3:$AZ$3,_xlpm.Fundo,,1),
_xlpm.Cx,_xlfn.XLOOKUP(TRUE,($O42:AD42&lt;&gt;""),$O42:AD42,_xlpm.Fundo,,-1),
_xlpm.Dx,_xlfn.XLOOKUP(TRUE,(AF42:$AZ42&lt;&gt;""),AF42:$AZ42,_xlpm.Fundo,,1),
_xlpm.Xx,AE$3, _xlpm.Yx,PRODUCT(SUM(_xlpm.Dx,-_xlpm.Cx),1/SUM(_xlpm.Bx,-_xlpm.Ax))*SUM(_xlpm.Xx,-_xlpm.Ax)+_xlpm.Cx,
_xlpm.Ay,_xlfn.XLOOKUP(TRUE,(AE$4:AE41&lt;&gt;""),$N$4:$N41,_xlpm.Fundo,,-1),
_xlpm.By,_xlfn.XLOOKUP(TRUE,(AE43:AE$47&lt;&gt;""),$N43:$N$47,_xlpm.Fundo,,1),
_xlpm.Cy,_xlfn.XLOOKUP(TRUE,(AE$4:AE41&lt;&gt;""),AE$4:AE41,_xlpm.Fundo,,-1),
_xlpm.Dy,_xlfn.XLOOKUP(TRUE,(AE43:AE$47&lt;&gt;""),AE43:AE$47,_xlpm.Fundo,,1),
_xlpm.Xy,$N42, _xlpm.Yy,PRODUCT(SUM(_xlpm.Dy,-_xlpm.Cy),1/SUM(_xlpm.By,-_xlpm.Ay))*SUM(_xlpm.Xy,-_xlpm.Ay)+_xlpm.Cy,
_xlfn.IFS(IFERROR(ISODD(_xlpm.Borda),FALSE),_xlpm.Yy,
       IFERROR(ISEVEN(_xlpm.Borda),     FALSE),_xlpm.Yx,
      TRUE,"")))</f>
        <v/>
      </c>
      <c r="AF90" s="120" t="str" cm="1">
        <f t="array" ref="AF90">IF(AF42&lt;&gt;"",AF42,
_xlfn.LET(_xlpm.Borda,
_xlfn.IFS(
AND(COUNT(_xlfn._xlws.FILTER($F$3:$F$15,$F$3:$F$15=AF$51))&gt;=2,
    _xlfn.MAXIFS($G$3:$G$15,$F$3:$F$15,AF$51)&gt;=$N90, _xlfn.MINIFS($G$3:$G$15,$F$3:$F$15,AF$51)&lt;=$N90),1,
AND(COUNT(_xlfn._xlws.FILTER($G$3:$G$15,$G$3:$G$15=$N90))&gt;=2,
    _xlfn.MAXIFS($F$3:$F$15,$G$3:$G$15,$N90)&gt;=AF$51, _xlfn.MINIFS($F$3:$F$15,$G$3:$G$15,$N90)&lt;=AF$51),2,
OR(COUNT(_xlfn._xlws.FILTER($F$16:$F$23,($F$16:$F$23=AF$51)*($G$16:$G$23=$N90)))=1,
        ISODD(COUNT(_xlfn._xlws.SORT(_xlfn._xlws.FILTER($G$16:$G$23,($F$16:$F$23=AF$51)*($G$16:$G$23&lt;=$N90)))))),3,
OR(COUNT(_xlfn._xlws.FILTER($F$16:$F$23,($F$16:$F$23=AF$51)*($G$16:$G$23=$N90)))=1,
        ISODD(COUNT(_xlfn._xlws.SORT(_xlfn._xlws.FILTER($F$16:$F$23,($G$16:$G$23=$N90)*($F$16:$F$23&lt;=AF$51)))))),4),
_xlpm.Fundo,$L$8,
_xlpm.Ax,_xlfn.XLOOKUP(TRUE,($O42:AE42&lt;&gt;""),$O$3:AE$3,_xlpm.Fundo,,-1),
_xlpm.Bx,_xlfn.XLOOKUP(TRUE,(AG42:$AZ42&lt;&gt;""),AG$3:$AZ$3,_xlpm.Fundo,,1),
_xlpm.Cx,_xlfn.XLOOKUP(TRUE,($O42:AE42&lt;&gt;""),$O42:AE42,_xlpm.Fundo,,-1),
_xlpm.Dx,_xlfn.XLOOKUP(TRUE,(AG42:$AZ42&lt;&gt;""),AG42:$AZ42,_xlpm.Fundo,,1),
_xlpm.Xx,AF$3, _xlpm.Yx,PRODUCT(SUM(_xlpm.Dx,-_xlpm.Cx),1/SUM(_xlpm.Bx,-_xlpm.Ax))*SUM(_xlpm.Xx,-_xlpm.Ax)+_xlpm.Cx,
_xlpm.Ay,_xlfn.XLOOKUP(TRUE,(AF$4:AF41&lt;&gt;""),$N$4:$N41,_xlpm.Fundo,,-1),
_xlpm.By,_xlfn.XLOOKUP(TRUE,(AF43:AF$47&lt;&gt;""),$N43:$N$47,_xlpm.Fundo,,1),
_xlpm.Cy,_xlfn.XLOOKUP(TRUE,(AF$4:AF41&lt;&gt;""),AF$4:AF41,_xlpm.Fundo,,-1),
_xlpm.Dy,_xlfn.XLOOKUP(TRUE,(AF43:AF$47&lt;&gt;""),AF43:AF$47,_xlpm.Fundo,,1),
_xlpm.Xy,$N42, _xlpm.Yy,PRODUCT(SUM(_xlpm.Dy,-_xlpm.Cy),1/SUM(_xlpm.By,-_xlpm.Ay))*SUM(_xlpm.Xy,-_xlpm.Ay)+_xlpm.Cy,
_xlfn.IFS(IFERROR(ISODD(_xlpm.Borda),FALSE),_xlpm.Yy,
       IFERROR(ISEVEN(_xlpm.Borda),     FALSE),_xlpm.Yx,
      TRUE,"")))</f>
        <v/>
      </c>
      <c r="AG90" s="120" t="str" cm="1">
        <f t="array" ref="AG90">IF(AG42&lt;&gt;"",AG42,
_xlfn.LET(_xlpm.Borda,
_xlfn.IFS(
AND(COUNT(_xlfn._xlws.FILTER($F$3:$F$15,$F$3:$F$15=AG$51))&gt;=2,
    _xlfn.MAXIFS($G$3:$G$15,$F$3:$F$15,AG$51)&gt;=$N90, _xlfn.MINIFS($G$3:$G$15,$F$3:$F$15,AG$51)&lt;=$N90),1,
AND(COUNT(_xlfn._xlws.FILTER($G$3:$G$15,$G$3:$G$15=$N90))&gt;=2,
    _xlfn.MAXIFS($F$3:$F$15,$G$3:$G$15,$N90)&gt;=AG$51, _xlfn.MINIFS($F$3:$F$15,$G$3:$G$15,$N90)&lt;=AG$51),2,
OR(COUNT(_xlfn._xlws.FILTER($F$16:$F$23,($F$16:$F$23=AG$51)*($G$16:$G$23=$N90)))=1,
        ISODD(COUNT(_xlfn._xlws.SORT(_xlfn._xlws.FILTER($G$16:$G$23,($F$16:$F$23=AG$51)*($G$16:$G$23&lt;=$N90)))))),3,
OR(COUNT(_xlfn._xlws.FILTER($F$16:$F$23,($F$16:$F$23=AG$51)*($G$16:$G$23=$N90)))=1,
        ISODD(COUNT(_xlfn._xlws.SORT(_xlfn._xlws.FILTER($F$16:$F$23,($G$16:$G$23=$N90)*($F$16:$F$23&lt;=AG$51)))))),4),
_xlpm.Fundo,$L$8,
_xlpm.Ax,_xlfn.XLOOKUP(TRUE,($O42:AF42&lt;&gt;""),$O$3:AF$3,_xlpm.Fundo,,-1),
_xlpm.Bx,_xlfn.XLOOKUP(TRUE,(AH42:$AZ42&lt;&gt;""),AH$3:$AZ$3,_xlpm.Fundo,,1),
_xlpm.Cx,_xlfn.XLOOKUP(TRUE,($O42:AF42&lt;&gt;""),$O42:AF42,_xlpm.Fundo,,-1),
_xlpm.Dx,_xlfn.XLOOKUP(TRUE,(AH42:$AZ42&lt;&gt;""),AH42:$AZ42,_xlpm.Fundo,,1),
_xlpm.Xx,AG$3, _xlpm.Yx,PRODUCT(SUM(_xlpm.Dx,-_xlpm.Cx),1/SUM(_xlpm.Bx,-_xlpm.Ax))*SUM(_xlpm.Xx,-_xlpm.Ax)+_xlpm.Cx,
_xlpm.Ay,_xlfn.XLOOKUP(TRUE,(AG$4:AG41&lt;&gt;""),$N$4:$N41,_xlpm.Fundo,,-1),
_xlpm.By,_xlfn.XLOOKUP(TRUE,(AG43:AG$47&lt;&gt;""),$N43:$N$47,_xlpm.Fundo,,1),
_xlpm.Cy,_xlfn.XLOOKUP(TRUE,(AG$4:AG41&lt;&gt;""),AG$4:AG41,_xlpm.Fundo,,-1),
_xlpm.Dy,_xlfn.XLOOKUP(TRUE,(AG43:AG$47&lt;&gt;""),AG43:AG$47,_xlpm.Fundo,,1),
_xlpm.Xy,$N42, _xlpm.Yy,PRODUCT(SUM(_xlpm.Dy,-_xlpm.Cy),1/SUM(_xlpm.By,-_xlpm.Ay))*SUM(_xlpm.Xy,-_xlpm.Ay)+_xlpm.Cy,
_xlfn.IFS(IFERROR(ISODD(_xlpm.Borda),FALSE),_xlpm.Yy,
       IFERROR(ISEVEN(_xlpm.Borda),     FALSE),_xlpm.Yx,
      TRUE,"")))</f>
        <v/>
      </c>
      <c r="AH90" s="120" t="str" cm="1">
        <f t="array" ref="AH90">IF(AH42&lt;&gt;"",AH42,
_xlfn.LET(_xlpm.Borda,
_xlfn.IFS(
AND(COUNT(_xlfn._xlws.FILTER($F$3:$F$15,$F$3:$F$15=AH$51))&gt;=2,
    _xlfn.MAXIFS($G$3:$G$15,$F$3:$F$15,AH$51)&gt;=$N90, _xlfn.MINIFS($G$3:$G$15,$F$3:$F$15,AH$51)&lt;=$N90),1,
AND(COUNT(_xlfn._xlws.FILTER($G$3:$G$15,$G$3:$G$15=$N90))&gt;=2,
    _xlfn.MAXIFS($F$3:$F$15,$G$3:$G$15,$N90)&gt;=AH$51, _xlfn.MINIFS($F$3:$F$15,$G$3:$G$15,$N90)&lt;=AH$51),2,
OR(COUNT(_xlfn._xlws.FILTER($F$16:$F$23,($F$16:$F$23=AH$51)*($G$16:$G$23=$N90)))=1,
        ISODD(COUNT(_xlfn._xlws.SORT(_xlfn._xlws.FILTER($G$16:$G$23,($F$16:$F$23=AH$51)*($G$16:$G$23&lt;=$N90)))))),3,
OR(COUNT(_xlfn._xlws.FILTER($F$16:$F$23,($F$16:$F$23=AH$51)*($G$16:$G$23=$N90)))=1,
        ISODD(COUNT(_xlfn._xlws.SORT(_xlfn._xlws.FILTER($F$16:$F$23,($G$16:$G$23=$N90)*($F$16:$F$23&lt;=AH$51)))))),4),
_xlpm.Fundo,$L$8,
_xlpm.Ax,_xlfn.XLOOKUP(TRUE,($O42:AG42&lt;&gt;""),$O$3:AG$3,_xlpm.Fundo,,-1),
_xlpm.Bx,_xlfn.XLOOKUP(TRUE,(AI42:$AZ42&lt;&gt;""),AI$3:$AZ$3,_xlpm.Fundo,,1),
_xlpm.Cx,_xlfn.XLOOKUP(TRUE,($O42:AG42&lt;&gt;""),$O42:AG42,_xlpm.Fundo,,-1),
_xlpm.Dx,_xlfn.XLOOKUP(TRUE,(AI42:$AZ42&lt;&gt;""),AI42:$AZ42,_xlpm.Fundo,,1),
_xlpm.Xx,AH$3, _xlpm.Yx,PRODUCT(SUM(_xlpm.Dx,-_xlpm.Cx),1/SUM(_xlpm.Bx,-_xlpm.Ax))*SUM(_xlpm.Xx,-_xlpm.Ax)+_xlpm.Cx,
_xlpm.Ay,_xlfn.XLOOKUP(TRUE,(AH$4:AH41&lt;&gt;""),$N$4:$N41,_xlpm.Fundo,,-1),
_xlpm.By,_xlfn.XLOOKUP(TRUE,(AH43:AH$47&lt;&gt;""),$N43:$N$47,_xlpm.Fundo,,1),
_xlpm.Cy,_xlfn.XLOOKUP(TRUE,(AH$4:AH41&lt;&gt;""),AH$4:AH41,_xlpm.Fundo,,-1),
_xlpm.Dy,_xlfn.XLOOKUP(TRUE,(AH43:AH$47&lt;&gt;""),AH43:AH$47,_xlpm.Fundo,,1),
_xlpm.Xy,$N42, _xlpm.Yy,PRODUCT(SUM(_xlpm.Dy,-_xlpm.Cy),1/SUM(_xlpm.By,-_xlpm.Ay))*SUM(_xlpm.Xy,-_xlpm.Ay)+_xlpm.Cy,
_xlfn.IFS(IFERROR(ISODD(_xlpm.Borda),FALSE),_xlpm.Yy,
       IFERROR(ISEVEN(_xlpm.Borda),     FALSE),_xlpm.Yx,
      TRUE,"")))</f>
        <v/>
      </c>
      <c r="AI90" s="120" t="str" cm="1">
        <f t="array" ref="AI90">IF(AI42&lt;&gt;"",AI42,
_xlfn.LET(_xlpm.Borda,
_xlfn.IFS(
AND(COUNT(_xlfn._xlws.FILTER($F$3:$F$15,$F$3:$F$15=AI$51))&gt;=2,
    _xlfn.MAXIFS($G$3:$G$15,$F$3:$F$15,AI$51)&gt;=$N90, _xlfn.MINIFS($G$3:$G$15,$F$3:$F$15,AI$51)&lt;=$N90),1,
AND(COUNT(_xlfn._xlws.FILTER($G$3:$G$15,$G$3:$G$15=$N90))&gt;=2,
    _xlfn.MAXIFS($F$3:$F$15,$G$3:$G$15,$N90)&gt;=AI$51, _xlfn.MINIFS($F$3:$F$15,$G$3:$G$15,$N90)&lt;=AI$51),2,
OR(COUNT(_xlfn._xlws.FILTER($F$16:$F$23,($F$16:$F$23=AI$51)*($G$16:$G$23=$N90)))=1,
        ISODD(COUNT(_xlfn._xlws.SORT(_xlfn._xlws.FILTER($G$16:$G$23,($F$16:$F$23=AI$51)*($G$16:$G$23&lt;=$N90)))))),3,
OR(COUNT(_xlfn._xlws.FILTER($F$16:$F$23,($F$16:$F$23=AI$51)*($G$16:$G$23=$N90)))=1,
        ISODD(COUNT(_xlfn._xlws.SORT(_xlfn._xlws.FILTER($F$16:$F$23,($G$16:$G$23=$N90)*($F$16:$F$23&lt;=AI$51)))))),4),
_xlpm.Fundo,$L$8,
_xlpm.Ax,_xlfn.XLOOKUP(TRUE,($O42:AH42&lt;&gt;""),$O$3:AH$3,_xlpm.Fundo,,-1),
_xlpm.Bx,_xlfn.XLOOKUP(TRUE,(AJ42:$AZ42&lt;&gt;""),AJ$3:$AZ$3,_xlpm.Fundo,,1),
_xlpm.Cx,_xlfn.XLOOKUP(TRUE,($O42:AH42&lt;&gt;""),$O42:AH42,_xlpm.Fundo,,-1),
_xlpm.Dx,_xlfn.XLOOKUP(TRUE,(AJ42:$AZ42&lt;&gt;""),AJ42:$AZ42,_xlpm.Fundo,,1),
_xlpm.Xx,AI$3, _xlpm.Yx,PRODUCT(SUM(_xlpm.Dx,-_xlpm.Cx),1/SUM(_xlpm.Bx,-_xlpm.Ax))*SUM(_xlpm.Xx,-_xlpm.Ax)+_xlpm.Cx,
_xlpm.Ay,_xlfn.XLOOKUP(TRUE,(AI$4:AI41&lt;&gt;""),$N$4:$N41,_xlpm.Fundo,,-1),
_xlpm.By,_xlfn.XLOOKUP(TRUE,(AI43:AI$47&lt;&gt;""),$N43:$N$47,_xlpm.Fundo,,1),
_xlpm.Cy,_xlfn.XLOOKUP(TRUE,(AI$4:AI41&lt;&gt;""),AI$4:AI41,_xlpm.Fundo,,-1),
_xlpm.Dy,_xlfn.XLOOKUP(TRUE,(AI43:AI$47&lt;&gt;""),AI43:AI$47,_xlpm.Fundo,,1),
_xlpm.Xy,$N42, _xlpm.Yy,PRODUCT(SUM(_xlpm.Dy,-_xlpm.Cy),1/SUM(_xlpm.By,-_xlpm.Ay))*SUM(_xlpm.Xy,-_xlpm.Ay)+_xlpm.Cy,
_xlfn.IFS(IFERROR(ISODD(_xlpm.Borda),FALSE),_xlpm.Yy,
       IFERROR(ISEVEN(_xlpm.Borda),     FALSE),_xlpm.Yx,
      TRUE,"")))</f>
        <v/>
      </c>
      <c r="AJ90" s="120" t="str" cm="1">
        <f t="array" ref="AJ90">IF(AJ42&lt;&gt;"",AJ42,
_xlfn.LET(_xlpm.Borda,
_xlfn.IFS(
AND(COUNT(_xlfn._xlws.FILTER($F$3:$F$15,$F$3:$F$15=AJ$51))&gt;=2,
    _xlfn.MAXIFS($G$3:$G$15,$F$3:$F$15,AJ$51)&gt;=$N90, _xlfn.MINIFS($G$3:$G$15,$F$3:$F$15,AJ$51)&lt;=$N90),1,
AND(COUNT(_xlfn._xlws.FILTER($G$3:$G$15,$G$3:$G$15=$N90))&gt;=2,
    _xlfn.MAXIFS($F$3:$F$15,$G$3:$G$15,$N90)&gt;=AJ$51, _xlfn.MINIFS($F$3:$F$15,$G$3:$G$15,$N90)&lt;=AJ$51),2,
OR(COUNT(_xlfn._xlws.FILTER($F$16:$F$23,($F$16:$F$23=AJ$51)*($G$16:$G$23=$N90)))=1,
        ISODD(COUNT(_xlfn._xlws.SORT(_xlfn._xlws.FILTER($G$16:$G$23,($F$16:$F$23=AJ$51)*($G$16:$G$23&lt;=$N90)))))),3,
OR(COUNT(_xlfn._xlws.FILTER($F$16:$F$23,($F$16:$F$23=AJ$51)*($G$16:$G$23=$N90)))=1,
        ISODD(COUNT(_xlfn._xlws.SORT(_xlfn._xlws.FILTER($F$16:$F$23,($G$16:$G$23=$N90)*($F$16:$F$23&lt;=AJ$51)))))),4),
_xlpm.Fundo,$L$8,
_xlpm.Ax,_xlfn.XLOOKUP(TRUE,($O42:AI42&lt;&gt;""),$O$3:AI$3,_xlpm.Fundo,,-1),
_xlpm.Bx,_xlfn.XLOOKUP(TRUE,(AK42:$AZ42&lt;&gt;""),AK$3:$AZ$3,_xlpm.Fundo,,1),
_xlpm.Cx,_xlfn.XLOOKUP(TRUE,($O42:AI42&lt;&gt;""),$O42:AI42,_xlpm.Fundo,,-1),
_xlpm.Dx,_xlfn.XLOOKUP(TRUE,(AK42:$AZ42&lt;&gt;""),AK42:$AZ42,_xlpm.Fundo,,1),
_xlpm.Xx,AJ$3, _xlpm.Yx,PRODUCT(SUM(_xlpm.Dx,-_xlpm.Cx),1/SUM(_xlpm.Bx,-_xlpm.Ax))*SUM(_xlpm.Xx,-_xlpm.Ax)+_xlpm.Cx,
_xlpm.Ay,_xlfn.XLOOKUP(TRUE,(AJ$4:AJ41&lt;&gt;""),$N$4:$N41,_xlpm.Fundo,,-1),
_xlpm.By,_xlfn.XLOOKUP(TRUE,(AJ43:AJ$47&lt;&gt;""),$N43:$N$47,_xlpm.Fundo,,1),
_xlpm.Cy,_xlfn.XLOOKUP(TRUE,(AJ$4:AJ41&lt;&gt;""),AJ$4:AJ41,_xlpm.Fundo,,-1),
_xlpm.Dy,_xlfn.XLOOKUP(TRUE,(AJ43:AJ$47&lt;&gt;""),AJ43:AJ$47,_xlpm.Fundo,,1),
_xlpm.Xy,$N42, _xlpm.Yy,PRODUCT(SUM(_xlpm.Dy,-_xlpm.Cy),1/SUM(_xlpm.By,-_xlpm.Ay))*SUM(_xlpm.Xy,-_xlpm.Ay)+_xlpm.Cy,
_xlfn.IFS(IFERROR(ISODD(_xlpm.Borda),FALSE),_xlpm.Yy,
       IFERROR(ISEVEN(_xlpm.Borda),     FALSE),_xlpm.Yx,
      TRUE,"")))</f>
        <v/>
      </c>
      <c r="AK90" s="120" t="str" cm="1">
        <f t="array" ref="AK90">IF(AK42&lt;&gt;"",AK42,
_xlfn.LET(_xlpm.Borda,
_xlfn.IFS(
AND(COUNT(_xlfn._xlws.FILTER($F$3:$F$15,$F$3:$F$15=AK$51))&gt;=2,
    _xlfn.MAXIFS($G$3:$G$15,$F$3:$F$15,AK$51)&gt;=$N90, _xlfn.MINIFS($G$3:$G$15,$F$3:$F$15,AK$51)&lt;=$N90),1,
AND(COUNT(_xlfn._xlws.FILTER($G$3:$G$15,$G$3:$G$15=$N90))&gt;=2,
    _xlfn.MAXIFS($F$3:$F$15,$G$3:$G$15,$N90)&gt;=AK$51, _xlfn.MINIFS($F$3:$F$15,$G$3:$G$15,$N90)&lt;=AK$51),2,
OR(COUNT(_xlfn._xlws.FILTER($F$16:$F$23,($F$16:$F$23=AK$51)*($G$16:$G$23=$N90)))=1,
        ISODD(COUNT(_xlfn._xlws.SORT(_xlfn._xlws.FILTER($G$16:$G$23,($F$16:$F$23=AK$51)*($G$16:$G$23&lt;=$N90)))))),3,
OR(COUNT(_xlfn._xlws.FILTER($F$16:$F$23,($F$16:$F$23=AK$51)*($G$16:$G$23=$N90)))=1,
        ISODD(COUNT(_xlfn._xlws.SORT(_xlfn._xlws.FILTER($F$16:$F$23,($G$16:$G$23=$N90)*($F$16:$F$23&lt;=AK$51)))))),4),
_xlpm.Fundo,$L$8,
_xlpm.Ax,_xlfn.XLOOKUP(TRUE,($O42:AJ42&lt;&gt;""),$O$3:AJ$3,_xlpm.Fundo,,-1),
_xlpm.Bx,_xlfn.XLOOKUP(TRUE,(AL42:$AZ42&lt;&gt;""),AL$3:$AZ$3,_xlpm.Fundo,,1),
_xlpm.Cx,_xlfn.XLOOKUP(TRUE,($O42:AJ42&lt;&gt;""),$O42:AJ42,_xlpm.Fundo,,-1),
_xlpm.Dx,_xlfn.XLOOKUP(TRUE,(AL42:$AZ42&lt;&gt;""),AL42:$AZ42,_xlpm.Fundo,,1),
_xlpm.Xx,AK$3, _xlpm.Yx,PRODUCT(SUM(_xlpm.Dx,-_xlpm.Cx),1/SUM(_xlpm.Bx,-_xlpm.Ax))*SUM(_xlpm.Xx,-_xlpm.Ax)+_xlpm.Cx,
_xlpm.Ay,_xlfn.XLOOKUP(TRUE,(AK$4:AK41&lt;&gt;""),$N$4:$N41,_xlpm.Fundo,,-1),
_xlpm.By,_xlfn.XLOOKUP(TRUE,(AK43:AK$47&lt;&gt;""),$N43:$N$47,_xlpm.Fundo,,1),
_xlpm.Cy,_xlfn.XLOOKUP(TRUE,(AK$4:AK41&lt;&gt;""),AK$4:AK41,_xlpm.Fundo,,-1),
_xlpm.Dy,_xlfn.XLOOKUP(TRUE,(AK43:AK$47&lt;&gt;""),AK43:AK$47,_xlpm.Fundo,,1),
_xlpm.Xy,$N42, _xlpm.Yy,PRODUCT(SUM(_xlpm.Dy,-_xlpm.Cy),1/SUM(_xlpm.By,-_xlpm.Ay))*SUM(_xlpm.Xy,-_xlpm.Ay)+_xlpm.Cy,
_xlfn.IFS(IFERROR(ISODD(_xlpm.Borda),FALSE),_xlpm.Yy,
       IFERROR(ISEVEN(_xlpm.Borda),     FALSE),_xlpm.Yx,
      TRUE,"")))</f>
        <v/>
      </c>
      <c r="AL90" s="120" t="str" cm="1">
        <f t="array" ref="AL90">IF(AL42&lt;&gt;"",AL42,
_xlfn.LET(_xlpm.Borda,
_xlfn.IFS(
AND(COUNT(_xlfn._xlws.FILTER($F$3:$F$15,$F$3:$F$15=AL$51))&gt;=2,
    _xlfn.MAXIFS($G$3:$G$15,$F$3:$F$15,AL$51)&gt;=$N90, _xlfn.MINIFS($G$3:$G$15,$F$3:$F$15,AL$51)&lt;=$N90),1,
AND(COUNT(_xlfn._xlws.FILTER($G$3:$G$15,$G$3:$G$15=$N90))&gt;=2,
    _xlfn.MAXIFS($F$3:$F$15,$G$3:$G$15,$N90)&gt;=AL$51, _xlfn.MINIFS($F$3:$F$15,$G$3:$G$15,$N90)&lt;=AL$51),2,
OR(COUNT(_xlfn._xlws.FILTER($F$16:$F$23,($F$16:$F$23=AL$51)*($G$16:$G$23=$N90)))=1,
        ISODD(COUNT(_xlfn._xlws.SORT(_xlfn._xlws.FILTER($G$16:$G$23,($F$16:$F$23=AL$51)*($G$16:$G$23&lt;=$N90)))))),3,
OR(COUNT(_xlfn._xlws.FILTER($F$16:$F$23,($F$16:$F$23=AL$51)*($G$16:$G$23=$N90)))=1,
        ISODD(COUNT(_xlfn._xlws.SORT(_xlfn._xlws.FILTER($F$16:$F$23,($G$16:$G$23=$N90)*($F$16:$F$23&lt;=AL$51)))))),4),
_xlpm.Fundo,$L$8,
_xlpm.Ax,_xlfn.XLOOKUP(TRUE,($O42:AK42&lt;&gt;""),$O$3:AK$3,_xlpm.Fundo,,-1),
_xlpm.Bx,_xlfn.XLOOKUP(TRUE,(AM42:$AZ42&lt;&gt;""),AM$3:$AZ$3,_xlpm.Fundo,,1),
_xlpm.Cx,_xlfn.XLOOKUP(TRUE,($O42:AK42&lt;&gt;""),$O42:AK42,_xlpm.Fundo,,-1),
_xlpm.Dx,_xlfn.XLOOKUP(TRUE,(AM42:$AZ42&lt;&gt;""),AM42:$AZ42,_xlpm.Fundo,,1),
_xlpm.Xx,AL$3, _xlpm.Yx,PRODUCT(SUM(_xlpm.Dx,-_xlpm.Cx),1/SUM(_xlpm.Bx,-_xlpm.Ax))*SUM(_xlpm.Xx,-_xlpm.Ax)+_xlpm.Cx,
_xlpm.Ay,_xlfn.XLOOKUP(TRUE,(AL$4:AL41&lt;&gt;""),$N$4:$N41,_xlpm.Fundo,,-1),
_xlpm.By,_xlfn.XLOOKUP(TRUE,(AL43:AL$47&lt;&gt;""),$N43:$N$47,_xlpm.Fundo,,1),
_xlpm.Cy,_xlfn.XLOOKUP(TRUE,(AL$4:AL41&lt;&gt;""),AL$4:AL41,_xlpm.Fundo,,-1),
_xlpm.Dy,_xlfn.XLOOKUP(TRUE,(AL43:AL$47&lt;&gt;""),AL43:AL$47,_xlpm.Fundo,,1),
_xlpm.Xy,$N42, _xlpm.Yy,PRODUCT(SUM(_xlpm.Dy,-_xlpm.Cy),1/SUM(_xlpm.By,-_xlpm.Ay))*SUM(_xlpm.Xy,-_xlpm.Ay)+_xlpm.Cy,
_xlfn.IFS(IFERROR(ISODD(_xlpm.Borda),FALSE),_xlpm.Yy,
       IFERROR(ISEVEN(_xlpm.Borda),     FALSE),_xlpm.Yx,
      TRUE,"")))</f>
        <v/>
      </c>
      <c r="AM90" s="120" t="str" cm="1">
        <f t="array" ref="AM90">IF(AM42&lt;&gt;"",AM42,
_xlfn.LET(_xlpm.Borda,
_xlfn.IFS(
AND(COUNT(_xlfn._xlws.FILTER($F$3:$F$15,$F$3:$F$15=AM$51))&gt;=2,
    _xlfn.MAXIFS($G$3:$G$15,$F$3:$F$15,AM$51)&gt;=$N90, _xlfn.MINIFS($G$3:$G$15,$F$3:$F$15,AM$51)&lt;=$N90),1,
AND(COUNT(_xlfn._xlws.FILTER($G$3:$G$15,$G$3:$G$15=$N90))&gt;=2,
    _xlfn.MAXIFS($F$3:$F$15,$G$3:$G$15,$N90)&gt;=AM$51, _xlfn.MINIFS($F$3:$F$15,$G$3:$G$15,$N90)&lt;=AM$51),2,
OR(COUNT(_xlfn._xlws.FILTER($F$16:$F$23,($F$16:$F$23=AM$51)*($G$16:$G$23=$N90)))=1,
        ISODD(COUNT(_xlfn._xlws.SORT(_xlfn._xlws.FILTER($G$16:$G$23,($F$16:$F$23=AM$51)*($G$16:$G$23&lt;=$N90)))))),3,
OR(COUNT(_xlfn._xlws.FILTER($F$16:$F$23,($F$16:$F$23=AM$51)*($G$16:$G$23=$N90)))=1,
        ISODD(COUNT(_xlfn._xlws.SORT(_xlfn._xlws.FILTER($F$16:$F$23,($G$16:$G$23=$N90)*($F$16:$F$23&lt;=AM$51)))))),4),
_xlpm.Fundo,$L$8,
_xlpm.Ax,_xlfn.XLOOKUP(TRUE,($O42:AL42&lt;&gt;""),$O$3:AL$3,_xlpm.Fundo,,-1),
_xlpm.Bx,_xlfn.XLOOKUP(TRUE,(AN42:$AZ42&lt;&gt;""),AN$3:$AZ$3,_xlpm.Fundo,,1),
_xlpm.Cx,_xlfn.XLOOKUP(TRUE,($O42:AL42&lt;&gt;""),$O42:AL42,_xlpm.Fundo,,-1),
_xlpm.Dx,_xlfn.XLOOKUP(TRUE,(AN42:$AZ42&lt;&gt;""),AN42:$AZ42,_xlpm.Fundo,,1),
_xlpm.Xx,AM$3, _xlpm.Yx,PRODUCT(SUM(_xlpm.Dx,-_xlpm.Cx),1/SUM(_xlpm.Bx,-_xlpm.Ax))*SUM(_xlpm.Xx,-_xlpm.Ax)+_xlpm.Cx,
_xlpm.Ay,_xlfn.XLOOKUP(TRUE,(AM$4:AM41&lt;&gt;""),$N$4:$N41,_xlpm.Fundo,,-1),
_xlpm.By,_xlfn.XLOOKUP(TRUE,(AM43:AM$47&lt;&gt;""),$N43:$N$47,_xlpm.Fundo,,1),
_xlpm.Cy,_xlfn.XLOOKUP(TRUE,(AM$4:AM41&lt;&gt;""),AM$4:AM41,_xlpm.Fundo,,-1),
_xlpm.Dy,_xlfn.XLOOKUP(TRUE,(AM43:AM$47&lt;&gt;""),AM43:AM$47,_xlpm.Fundo,,1),
_xlpm.Xy,$N42, _xlpm.Yy,PRODUCT(SUM(_xlpm.Dy,-_xlpm.Cy),1/SUM(_xlpm.By,-_xlpm.Ay))*SUM(_xlpm.Xy,-_xlpm.Ay)+_xlpm.Cy,
_xlfn.IFS(IFERROR(ISODD(_xlpm.Borda),FALSE),_xlpm.Yy,
       IFERROR(ISEVEN(_xlpm.Borda),     FALSE),_xlpm.Yx,
      TRUE,"")))</f>
        <v/>
      </c>
      <c r="AN90" s="120" cm="1">
        <f t="array" ref="AN90">IF(AN42&lt;&gt;"",AN42,
_xlfn.LET(_xlpm.Borda,
_xlfn.IFS(
AND(COUNT(_xlfn._xlws.FILTER($F$3:$F$15,$F$3:$F$15=AN$51))&gt;=2,
    _xlfn.MAXIFS($G$3:$G$15,$F$3:$F$15,AN$51)&gt;=$N90, _xlfn.MINIFS($G$3:$G$15,$F$3:$F$15,AN$51)&lt;=$N90),1,
AND(COUNT(_xlfn._xlws.FILTER($G$3:$G$15,$G$3:$G$15=$N90))&gt;=2,
    _xlfn.MAXIFS($F$3:$F$15,$G$3:$G$15,$N90)&gt;=AN$51, _xlfn.MINIFS($F$3:$F$15,$G$3:$G$15,$N90)&lt;=AN$51),2,
OR(COUNT(_xlfn._xlws.FILTER($F$16:$F$23,($F$16:$F$23=AN$51)*($G$16:$G$23=$N90)))=1,
        ISODD(COUNT(_xlfn._xlws.SORT(_xlfn._xlws.FILTER($G$16:$G$23,($F$16:$F$23=AN$51)*($G$16:$G$23&lt;=$N90)))))),3,
OR(COUNT(_xlfn._xlws.FILTER($F$16:$F$23,($F$16:$F$23=AN$51)*($G$16:$G$23=$N90)))=1,
        ISODD(COUNT(_xlfn._xlws.SORT(_xlfn._xlws.FILTER($F$16:$F$23,($G$16:$G$23=$N90)*($F$16:$F$23&lt;=AN$51)))))),4),
_xlpm.Fundo,$L$8,
_xlpm.Ax,_xlfn.XLOOKUP(TRUE,($O42:AM42&lt;&gt;""),$O$3:AM$3,_xlpm.Fundo,,-1),
_xlpm.Bx,_xlfn.XLOOKUP(TRUE,(AO42:$AZ42&lt;&gt;""),AO$3:$AZ$3,_xlpm.Fundo,,1),
_xlpm.Cx,_xlfn.XLOOKUP(TRUE,($O42:AM42&lt;&gt;""),$O42:AM42,_xlpm.Fundo,,-1),
_xlpm.Dx,_xlfn.XLOOKUP(TRUE,(AO42:$AZ42&lt;&gt;""),AO42:$AZ42,_xlpm.Fundo,,1),
_xlpm.Xx,AN$3, _xlpm.Yx,PRODUCT(SUM(_xlpm.Dx,-_xlpm.Cx),1/SUM(_xlpm.Bx,-_xlpm.Ax))*SUM(_xlpm.Xx,-_xlpm.Ax)+_xlpm.Cx,
_xlpm.Ay,_xlfn.XLOOKUP(TRUE,(AN$4:AN41&lt;&gt;""),$N$4:$N41,_xlpm.Fundo,,-1),
_xlpm.By,_xlfn.XLOOKUP(TRUE,(AN43:AN$47&lt;&gt;""),$N43:$N$47,_xlpm.Fundo,,1),
_xlpm.Cy,_xlfn.XLOOKUP(TRUE,(AN$4:AN41&lt;&gt;""),AN$4:AN41,_xlpm.Fundo,,-1),
_xlpm.Dy,_xlfn.XLOOKUP(TRUE,(AN43:AN$47&lt;&gt;""),AN43:AN$47,_xlpm.Fundo,,1),
_xlpm.Xy,$N42, _xlpm.Yy,PRODUCT(SUM(_xlpm.Dy,-_xlpm.Cy),1/SUM(_xlpm.By,-_xlpm.Ay))*SUM(_xlpm.Xy,-_xlpm.Ay)+_xlpm.Cy,
_xlfn.IFS(IFERROR(ISODD(_xlpm.Borda),FALSE),_xlpm.Yy,
       IFERROR(ISEVEN(_xlpm.Borda),     FALSE),_xlpm.Yx,
      TRUE,"")))</f>
        <v>5.7142857142857183E-2</v>
      </c>
      <c r="AO90" s="120" cm="1">
        <f t="array" ref="AO90">IF(AO42&lt;&gt;"",AO42,
_xlfn.LET(_xlpm.Borda,
_xlfn.IFS(
AND(COUNT(_xlfn._xlws.FILTER($F$3:$F$15,$F$3:$F$15=AO$51))&gt;=2,
    _xlfn.MAXIFS($G$3:$G$15,$F$3:$F$15,AO$51)&gt;=$N90, _xlfn.MINIFS($G$3:$G$15,$F$3:$F$15,AO$51)&lt;=$N90),1,
AND(COUNT(_xlfn._xlws.FILTER($G$3:$G$15,$G$3:$G$15=$N90))&gt;=2,
    _xlfn.MAXIFS($F$3:$F$15,$G$3:$G$15,$N90)&gt;=AO$51, _xlfn.MINIFS($F$3:$F$15,$G$3:$G$15,$N90)&lt;=AO$51),2,
OR(COUNT(_xlfn._xlws.FILTER($F$16:$F$23,($F$16:$F$23=AO$51)*($G$16:$G$23=$N90)))=1,
        ISODD(COUNT(_xlfn._xlws.SORT(_xlfn._xlws.FILTER($G$16:$G$23,($F$16:$F$23=AO$51)*($G$16:$G$23&lt;=$N90)))))),3,
OR(COUNT(_xlfn._xlws.FILTER($F$16:$F$23,($F$16:$F$23=AO$51)*($G$16:$G$23=$N90)))=1,
        ISODD(COUNT(_xlfn._xlws.SORT(_xlfn._xlws.FILTER($F$16:$F$23,($G$16:$G$23=$N90)*($F$16:$F$23&lt;=AO$51)))))),4),
_xlpm.Fundo,$L$8,
_xlpm.Ax,_xlfn.XLOOKUP(TRUE,($O42:AN42&lt;&gt;""),$O$3:AN$3,_xlpm.Fundo,,-1),
_xlpm.Bx,_xlfn.XLOOKUP(TRUE,(AP42:$AZ42&lt;&gt;""),AP$3:$AZ$3,_xlpm.Fundo,,1),
_xlpm.Cx,_xlfn.XLOOKUP(TRUE,($O42:AN42&lt;&gt;""),$O42:AN42,_xlpm.Fundo,,-1),
_xlpm.Dx,_xlfn.XLOOKUP(TRUE,(AP42:$AZ42&lt;&gt;""),AP42:$AZ42,_xlpm.Fundo,,1),
_xlpm.Xx,AO$3, _xlpm.Yx,PRODUCT(SUM(_xlpm.Dx,-_xlpm.Cx),1/SUM(_xlpm.Bx,-_xlpm.Ax))*SUM(_xlpm.Xx,-_xlpm.Ax)+_xlpm.Cx,
_xlpm.Ay,_xlfn.XLOOKUP(TRUE,(AO$4:AO41&lt;&gt;""),$N$4:$N41,_xlpm.Fundo,,-1),
_xlpm.By,_xlfn.XLOOKUP(TRUE,(AO43:AO$47&lt;&gt;""),$N43:$N$47,_xlpm.Fundo,,1),
_xlpm.Cy,_xlfn.XLOOKUP(TRUE,(AO$4:AO41&lt;&gt;""),AO$4:AO41,_xlpm.Fundo,,-1),
_xlpm.Dy,_xlfn.XLOOKUP(TRUE,(AO43:AO$47&lt;&gt;""),AO43:AO$47,_xlpm.Fundo,,1),
_xlpm.Xy,$N42, _xlpm.Yy,PRODUCT(SUM(_xlpm.Dy,-_xlpm.Cy),1/SUM(_xlpm.By,-_xlpm.Ay))*SUM(_xlpm.Xy,-_xlpm.Ay)+_xlpm.Cy,
_xlfn.IFS(IFERROR(ISODD(_xlpm.Borda),FALSE),_xlpm.Yy,
       IFERROR(ISEVEN(_xlpm.Borda),     FALSE),_xlpm.Yx,
      TRUE,"")))</f>
        <v>-9</v>
      </c>
      <c r="AP90" s="120" cm="1">
        <f t="array" ref="AP90">IF(AP42&lt;&gt;"",AP42,
_xlfn.LET(_xlpm.Borda,
_xlfn.IFS(
AND(COUNT(_xlfn._xlws.FILTER($F$3:$F$15,$F$3:$F$15=AP$51))&gt;=2,
    _xlfn.MAXIFS($G$3:$G$15,$F$3:$F$15,AP$51)&gt;=$N90, _xlfn.MINIFS($G$3:$G$15,$F$3:$F$15,AP$51)&lt;=$N90),1,
AND(COUNT(_xlfn._xlws.FILTER($G$3:$G$15,$G$3:$G$15=$N90))&gt;=2,
    _xlfn.MAXIFS($F$3:$F$15,$G$3:$G$15,$N90)&gt;=AP$51, _xlfn.MINIFS($F$3:$F$15,$G$3:$G$15,$N90)&lt;=AP$51),2,
OR(COUNT(_xlfn._xlws.FILTER($F$16:$F$23,($F$16:$F$23=AP$51)*($G$16:$G$23=$N90)))=1,
        ISODD(COUNT(_xlfn._xlws.SORT(_xlfn._xlws.FILTER($G$16:$G$23,($F$16:$F$23=AP$51)*($G$16:$G$23&lt;=$N90)))))),3,
OR(COUNT(_xlfn._xlws.FILTER($F$16:$F$23,($F$16:$F$23=AP$51)*($G$16:$G$23=$N90)))=1,
        ISODD(COUNT(_xlfn._xlws.SORT(_xlfn._xlws.FILTER($F$16:$F$23,($G$16:$G$23=$N90)*($F$16:$F$23&lt;=AP$51)))))),4),
_xlpm.Fundo,$L$8,
_xlpm.Ax,_xlfn.XLOOKUP(TRUE,($O42:AO42&lt;&gt;""),$O$3:AO$3,_xlpm.Fundo,,-1),
_xlpm.Bx,_xlfn.XLOOKUP(TRUE,(AQ42:$AZ42&lt;&gt;""),AQ$3:$AZ$3,_xlpm.Fundo,,1),
_xlpm.Cx,_xlfn.XLOOKUP(TRUE,($O42:AO42&lt;&gt;""),$O42:AO42,_xlpm.Fundo,,-1),
_xlpm.Dx,_xlfn.XLOOKUP(TRUE,(AQ42:$AZ42&lt;&gt;""),AQ42:$AZ42,_xlpm.Fundo,,1),
_xlpm.Xx,AP$3, _xlpm.Yx,PRODUCT(SUM(_xlpm.Dx,-_xlpm.Cx),1/SUM(_xlpm.Bx,-_xlpm.Ax))*SUM(_xlpm.Xx,-_xlpm.Ax)+_xlpm.Cx,
_xlpm.Ay,_xlfn.XLOOKUP(TRUE,(AP$4:AP41&lt;&gt;""),$N$4:$N41,_xlpm.Fundo,,-1),
_xlpm.By,_xlfn.XLOOKUP(TRUE,(AP43:AP$47&lt;&gt;""),$N43:$N$47,_xlpm.Fundo,,1),
_xlpm.Cy,_xlfn.XLOOKUP(TRUE,(AP$4:AP41&lt;&gt;""),AP$4:AP41,_xlpm.Fundo,,-1),
_xlpm.Dy,_xlfn.XLOOKUP(TRUE,(AP43:AP$47&lt;&gt;""),AP43:AP$47,_xlpm.Fundo,,1),
_xlpm.Xy,$N42, _xlpm.Yy,PRODUCT(SUM(_xlpm.Dy,-_xlpm.Cy),1/SUM(_xlpm.By,-_xlpm.Ay))*SUM(_xlpm.Xy,-_xlpm.Ay)+_xlpm.Cy,
_xlfn.IFS(IFERROR(ISODD(_xlpm.Borda),FALSE),_xlpm.Yy,
       IFERROR(ISEVEN(_xlpm.Borda),     FALSE),_xlpm.Yx,
      TRUE,"")))</f>
        <v>-9</v>
      </c>
      <c r="AQ90" s="120" t="str" cm="1">
        <f t="array" ref="AQ90">IF(AQ42&lt;&gt;"",AQ42,
_xlfn.LET(_xlpm.Borda,
_xlfn.IFS(
AND(COUNT(_xlfn._xlws.FILTER($F$3:$F$15,$F$3:$F$15=AQ$51))&gt;=2,
    _xlfn.MAXIFS($G$3:$G$15,$F$3:$F$15,AQ$51)&gt;=$N90, _xlfn.MINIFS($G$3:$G$15,$F$3:$F$15,AQ$51)&lt;=$N90),1,
AND(COUNT(_xlfn._xlws.FILTER($G$3:$G$15,$G$3:$G$15=$N90))&gt;=2,
    _xlfn.MAXIFS($F$3:$F$15,$G$3:$G$15,$N90)&gt;=AQ$51, _xlfn.MINIFS($F$3:$F$15,$G$3:$G$15,$N90)&lt;=AQ$51),2,
OR(COUNT(_xlfn._xlws.FILTER($F$16:$F$23,($F$16:$F$23=AQ$51)*($G$16:$G$23=$N90)))=1,
        ISODD(COUNT(_xlfn._xlws.SORT(_xlfn._xlws.FILTER($G$16:$G$23,($F$16:$F$23=AQ$51)*($G$16:$G$23&lt;=$N90)))))),3,
OR(COUNT(_xlfn._xlws.FILTER($F$16:$F$23,($F$16:$F$23=AQ$51)*($G$16:$G$23=$N90)))=1,
        ISODD(COUNT(_xlfn._xlws.SORT(_xlfn._xlws.FILTER($F$16:$F$23,($G$16:$G$23=$N90)*($F$16:$F$23&lt;=AQ$51)))))),4),
_xlpm.Fundo,$L$8,
_xlpm.Ax,_xlfn.XLOOKUP(TRUE,($O42:AP42&lt;&gt;""),$O$3:AP$3,_xlpm.Fundo,,-1),
_xlpm.Bx,_xlfn.XLOOKUP(TRUE,(AR42:$AZ42&lt;&gt;""),AR$3:$AZ$3,_xlpm.Fundo,,1),
_xlpm.Cx,_xlfn.XLOOKUP(TRUE,($O42:AP42&lt;&gt;""),$O42:AP42,_xlpm.Fundo,,-1),
_xlpm.Dx,_xlfn.XLOOKUP(TRUE,(AR42:$AZ42&lt;&gt;""),AR42:$AZ42,_xlpm.Fundo,,1),
_xlpm.Xx,AQ$3, _xlpm.Yx,PRODUCT(SUM(_xlpm.Dx,-_xlpm.Cx),1/SUM(_xlpm.Bx,-_xlpm.Ax))*SUM(_xlpm.Xx,-_xlpm.Ax)+_xlpm.Cx,
_xlpm.Ay,_xlfn.XLOOKUP(TRUE,(AQ$4:AQ41&lt;&gt;""),$N$4:$N41,_xlpm.Fundo,,-1),
_xlpm.By,_xlfn.XLOOKUP(TRUE,(AQ43:AQ$47&lt;&gt;""),$N43:$N$47,_xlpm.Fundo,,1),
_xlpm.Cy,_xlfn.XLOOKUP(TRUE,(AQ$4:AQ41&lt;&gt;""),AQ$4:AQ41,_xlpm.Fundo,,-1),
_xlpm.Dy,_xlfn.XLOOKUP(TRUE,(AQ43:AQ$47&lt;&gt;""),AQ43:AQ$47,_xlpm.Fundo,,1),
_xlpm.Xy,$N42, _xlpm.Yy,PRODUCT(SUM(_xlpm.Dy,-_xlpm.Cy),1/SUM(_xlpm.By,-_xlpm.Ay))*SUM(_xlpm.Xy,-_xlpm.Ay)+_xlpm.Cy,
_xlfn.IFS(IFERROR(ISODD(_xlpm.Borda),FALSE),_xlpm.Yy,
       IFERROR(ISEVEN(_xlpm.Borda),     FALSE),_xlpm.Yx,
      TRUE,"")))</f>
        <v/>
      </c>
      <c r="AR90" s="120" cm="1">
        <f t="array" ref="AR90">IF(AR42&lt;&gt;"",AR42,
_xlfn.LET(_xlpm.Borda,
_xlfn.IFS(
AND(COUNT(_xlfn._xlws.FILTER($F$3:$F$15,$F$3:$F$15=AR$51))&gt;=2,
    _xlfn.MAXIFS($G$3:$G$15,$F$3:$F$15,AR$51)&gt;=$N90, _xlfn.MINIFS($G$3:$G$15,$F$3:$F$15,AR$51)&lt;=$N90),1,
AND(COUNT(_xlfn._xlws.FILTER($G$3:$G$15,$G$3:$G$15=$N90))&gt;=2,
    _xlfn.MAXIFS($F$3:$F$15,$G$3:$G$15,$N90)&gt;=AR$51, _xlfn.MINIFS($F$3:$F$15,$G$3:$G$15,$N90)&lt;=AR$51),2,
OR(COUNT(_xlfn._xlws.FILTER($F$16:$F$23,($F$16:$F$23=AR$51)*($G$16:$G$23=$N90)))=1,
        ISODD(COUNT(_xlfn._xlws.SORT(_xlfn._xlws.FILTER($G$16:$G$23,($F$16:$F$23=AR$51)*($G$16:$G$23&lt;=$N90)))))),3,
OR(COUNT(_xlfn._xlws.FILTER($F$16:$F$23,($F$16:$F$23=AR$51)*($G$16:$G$23=$N90)))=1,
        ISODD(COUNT(_xlfn._xlws.SORT(_xlfn._xlws.FILTER($F$16:$F$23,($G$16:$G$23=$N90)*($F$16:$F$23&lt;=AR$51)))))),4),
_xlpm.Fundo,$L$8,
_xlpm.Ax,_xlfn.XLOOKUP(TRUE,($O42:AQ42&lt;&gt;""),$O$3:AQ$3,_xlpm.Fundo,,-1),
_xlpm.Bx,_xlfn.XLOOKUP(TRUE,(AS42:$AZ42&lt;&gt;""),AS$3:$AZ$3,_xlpm.Fundo,,1),
_xlpm.Cx,_xlfn.XLOOKUP(TRUE,($O42:AQ42&lt;&gt;""),$O42:AQ42,_xlpm.Fundo,,-1),
_xlpm.Dx,_xlfn.XLOOKUP(TRUE,(AS42:$AZ42&lt;&gt;""),AS42:$AZ42,_xlpm.Fundo,,1),
_xlpm.Xx,AR$3, _xlpm.Yx,PRODUCT(SUM(_xlpm.Dx,-_xlpm.Cx),1/SUM(_xlpm.Bx,-_xlpm.Ax))*SUM(_xlpm.Xx,-_xlpm.Ax)+_xlpm.Cx,
_xlpm.Ay,_xlfn.XLOOKUP(TRUE,(AR$4:AR41&lt;&gt;""),$N$4:$N41,_xlpm.Fundo,,-1),
_xlpm.By,_xlfn.XLOOKUP(TRUE,(AR43:AR$47&lt;&gt;""),$N43:$N$47,_xlpm.Fundo,,1),
_xlpm.Cy,_xlfn.XLOOKUP(TRUE,(AR$4:AR41&lt;&gt;""),AR$4:AR41,_xlpm.Fundo,,-1),
_xlpm.Dy,_xlfn.XLOOKUP(TRUE,(AR43:AR$47&lt;&gt;""),AR43:AR$47,_xlpm.Fundo,,1),
_xlpm.Xy,$N42, _xlpm.Yy,PRODUCT(SUM(_xlpm.Dy,-_xlpm.Cy),1/SUM(_xlpm.By,-_xlpm.Ay))*SUM(_xlpm.Xy,-_xlpm.Ay)+_xlpm.Cy,
_xlfn.IFS(IFERROR(ISODD(_xlpm.Borda),FALSE),_xlpm.Yy,
       IFERROR(ISEVEN(_xlpm.Borda),     FALSE),_xlpm.Yx,
      TRUE,"")))</f>
        <v>-9</v>
      </c>
      <c r="AS90" s="120" cm="1">
        <f t="array" ref="AS90">IF(AS42&lt;&gt;"",AS42,
_xlfn.LET(_xlpm.Borda,
_xlfn.IFS(
AND(COUNT(_xlfn._xlws.FILTER($F$3:$F$15,$F$3:$F$15=AS$51))&gt;=2,
    _xlfn.MAXIFS($G$3:$G$15,$F$3:$F$15,AS$51)&gt;=$N90, _xlfn.MINIFS($G$3:$G$15,$F$3:$F$15,AS$51)&lt;=$N90),1,
AND(COUNT(_xlfn._xlws.FILTER($G$3:$G$15,$G$3:$G$15=$N90))&gt;=2,
    _xlfn.MAXIFS($F$3:$F$15,$G$3:$G$15,$N90)&gt;=AS$51, _xlfn.MINIFS($F$3:$F$15,$G$3:$G$15,$N90)&lt;=AS$51),2,
OR(COUNT(_xlfn._xlws.FILTER($F$16:$F$23,($F$16:$F$23=AS$51)*($G$16:$G$23=$N90)))=1,
        ISODD(COUNT(_xlfn._xlws.SORT(_xlfn._xlws.FILTER($G$16:$G$23,($F$16:$F$23=AS$51)*($G$16:$G$23&lt;=$N90)))))),3,
OR(COUNT(_xlfn._xlws.FILTER($F$16:$F$23,($F$16:$F$23=AS$51)*($G$16:$G$23=$N90)))=1,
        ISODD(COUNT(_xlfn._xlws.SORT(_xlfn._xlws.FILTER($F$16:$F$23,($G$16:$G$23=$N90)*($F$16:$F$23&lt;=AS$51)))))),4),
_xlpm.Fundo,$L$8,
_xlpm.Ax,_xlfn.XLOOKUP(TRUE,($O42:AR42&lt;&gt;""),$O$3:AR$3,_xlpm.Fundo,,-1),
_xlpm.Bx,_xlfn.XLOOKUP(TRUE,(AT42:$AZ42&lt;&gt;""),AT$3:$AZ$3,_xlpm.Fundo,,1),
_xlpm.Cx,_xlfn.XLOOKUP(TRUE,($O42:AR42&lt;&gt;""),$O42:AR42,_xlpm.Fundo,,-1),
_xlpm.Dx,_xlfn.XLOOKUP(TRUE,(AT42:$AZ42&lt;&gt;""),AT42:$AZ42,_xlpm.Fundo,,1),
_xlpm.Xx,AS$3, _xlpm.Yx,PRODUCT(SUM(_xlpm.Dx,-_xlpm.Cx),1/SUM(_xlpm.Bx,-_xlpm.Ax))*SUM(_xlpm.Xx,-_xlpm.Ax)+_xlpm.Cx,
_xlpm.Ay,_xlfn.XLOOKUP(TRUE,(AS$4:AS41&lt;&gt;""),$N$4:$N41,_xlpm.Fundo,,-1),
_xlpm.By,_xlfn.XLOOKUP(TRUE,(AS43:AS$47&lt;&gt;""),$N43:$N$47,_xlpm.Fundo,,1),
_xlpm.Cy,_xlfn.XLOOKUP(TRUE,(AS$4:AS41&lt;&gt;""),AS$4:AS41,_xlpm.Fundo,,-1),
_xlpm.Dy,_xlfn.XLOOKUP(TRUE,(AS43:AS$47&lt;&gt;""),AS43:AS$47,_xlpm.Fundo,,1),
_xlpm.Xy,$N42, _xlpm.Yy,PRODUCT(SUM(_xlpm.Dy,-_xlpm.Cy),1/SUM(_xlpm.By,-_xlpm.Ay))*SUM(_xlpm.Xy,-_xlpm.Ay)+_xlpm.Cy,
_xlfn.IFS(IFERROR(ISODD(_xlpm.Borda),FALSE),_xlpm.Yy,
       IFERROR(ISEVEN(_xlpm.Borda),     FALSE),_xlpm.Yx,
      TRUE,"")))</f>
        <v>-9</v>
      </c>
      <c r="AT90" s="120" t="str" cm="1">
        <f t="array" ref="AT90">IF(AT42&lt;&gt;"",AT42,
_xlfn.LET(_xlpm.Borda,
_xlfn.IFS(
AND(COUNT(_xlfn._xlws.FILTER($F$3:$F$15,$F$3:$F$15=AT$51))&gt;=2,
    _xlfn.MAXIFS($G$3:$G$15,$F$3:$F$15,AT$51)&gt;=$N90, _xlfn.MINIFS($G$3:$G$15,$F$3:$F$15,AT$51)&lt;=$N90),1,
AND(COUNT(_xlfn._xlws.FILTER($G$3:$G$15,$G$3:$G$15=$N90))&gt;=2,
    _xlfn.MAXIFS($F$3:$F$15,$G$3:$G$15,$N90)&gt;=AT$51, _xlfn.MINIFS($F$3:$F$15,$G$3:$G$15,$N90)&lt;=AT$51),2,
OR(COUNT(_xlfn._xlws.FILTER($F$16:$F$23,($F$16:$F$23=AT$51)*($G$16:$G$23=$N90)))=1,
        ISODD(COUNT(_xlfn._xlws.SORT(_xlfn._xlws.FILTER($G$16:$G$23,($F$16:$F$23=AT$51)*($G$16:$G$23&lt;=$N90)))))),3,
OR(COUNT(_xlfn._xlws.FILTER($F$16:$F$23,($F$16:$F$23=AT$51)*($G$16:$G$23=$N90)))=1,
        ISODD(COUNT(_xlfn._xlws.SORT(_xlfn._xlws.FILTER($F$16:$F$23,($G$16:$G$23=$N90)*($F$16:$F$23&lt;=AT$51)))))),4),
_xlpm.Fundo,$L$8,
_xlpm.Ax,_xlfn.XLOOKUP(TRUE,($O42:AS42&lt;&gt;""),$O$3:AS$3,_xlpm.Fundo,,-1),
_xlpm.Bx,_xlfn.XLOOKUP(TRUE,(AZ42:$AZ42&lt;&gt;""),AZ$3:$AZ$3,_xlpm.Fundo,,1),
_xlpm.Cx,_xlfn.XLOOKUP(TRUE,($O42:AS42&lt;&gt;""),$O42:AS42,_xlpm.Fundo,,-1),
_xlpm.Dx,_xlfn.XLOOKUP(TRUE,(AZ42:$AZ42&lt;&gt;""),AZ42:$AZ42,_xlpm.Fundo,,1),
_xlpm.Xx,AT$3, _xlpm.Yx,PRODUCT(SUM(_xlpm.Dx,-_xlpm.Cx),1/SUM(_xlpm.Bx,-_xlpm.Ax))*SUM(_xlpm.Xx,-_xlpm.Ax)+_xlpm.Cx,
_xlpm.Ay,_xlfn.XLOOKUP(TRUE,(AT$4:AT41&lt;&gt;""),$N$4:$N41,_xlpm.Fundo,,-1),
_xlpm.By,_xlfn.XLOOKUP(TRUE,(AT43:AT$47&lt;&gt;""),$N43:$N$47,_xlpm.Fundo,,1),
_xlpm.Cy,_xlfn.XLOOKUP(TRUE,(AT$4:AT41&lt;&gt;""),AT$4:AT41,_xlpm.Fundo,,-1),
_xlpm.Dy,_xlfn.XLOOKUP(TRUE,(AT43:AT$47&lt;&gt;""),AT43:AT$47,_xlpm.Fundo,,1),
_xlpm.Xy,$N42, _xlpm.Yy,PRODUCT(SUM(_xlpm.Dy,-_xlpm.Cy),1/SUM(_xlpm.By,-_xlpm.Ay))*SUM(_xlpm.Xy,-_xlpm.Ay)+_xlpm.Cy,
_xlfn.IFS(IFERROR(ISODD(_xlpm.Borda),FALSE),_xlpm.Yy,
       IFERROR(ISEVEN(_xlpm.Borda),     FALSE),_xlpm.Yx,
      TRUE,"")))</f>
        <v/>
      </c>
      <c r="AU90" s="120" cm="1">
        <f t="array" ref="AU90">IF(AU42&lt;&gt;"",AU42,
_xlfn.LET(_xlpm.Borda,
_xlfn.IFS(
AND(COUNT(_xlfn._xlws.FILTER($F$3:$F$15,$F$3:$F$15=AU$51))&gt;=2,
    _xlfn.MAXIFS($G$3:$G$15,$F$3:$F$15,AU$51)&gt;=$N90, _xlfn.MINIFS($G$3:$G$15,$F$3:$F$15,AU$51)&lt;=$N90),1,
AND(COUNT(_xlfn._xlws.FILTER($G$3:$G$15,$G$3:$G$15=$N90))&gt;=2,
    _xlfn.MAXIFS($F$3:$F$15,$G$3:$G$15,$N90)&gt;=AU$51, _xlfn.MINIFS($F$3:$F$15,$G$3:$G$15,$N90)&lt;=AU$51),2,
OR(COUNT(_xlfn._xlws.FILTER($F$16:$F$23,($F$16:$F$23=AU$51)*($G$16:$G$23=$N90)))=1,
        ISODD(COUNT(_xlfn._xlws.SORT(_xlfn._xlws.FILTER($G$16:$G$23,($F$16:$F$23=AU$51)*($G$16:$G$23&lt;=$N90)))))),3,
OR(COUNT(_xlfn._xlws.FILTER($F$16:$F$23,($F$16:$F$23=AU$51)*($G$16:$G$23=$N90)))=1,
        ISODD(COUNT(_xlfn._xlws.SORT(_xlfn._xlws.FILTER($F$16:$F$23,($G$16:$G$23=$N90)*($F$16:$F$23&lt;=AU$51)))))),4),
_xlpm.Fundo,$L$8,
_xlpm.Ax,_xlfn.XLOOKUP(TRUE,($O42:AT42&lt;&gt;""),$O$3:AT$3,_xlpm.Fundo,,-1),
_xlpm.Bx,_xlfn.XLOOKUP(TRUE,($AZ42:BA42&lt;&gt;""),$AZ$3:BA$3,_xlpm.Fundo,,1),
_xlpm.Cx,_xlfn.XLOOKUP(TRUE,($O42:AT42&lt;&gt;""),$O42:AT42,_xlpm.Fundo,,-1),
_xlpm.Dx,_xlfn.XLOOKUP(TRUE,($AZ42:BA42&lt;&gt;""),$AZ42:BA42,_xlpm.Fundo,,1),
_xlpm.Xx,AU$3, _xlpm.Yx,PRODUCT(SUM(_xlpm.Dx,-_xlpm.Cx),1/SUM(_xlpm.Bx,-_xlpm.Ax))*SUM(_xlpm.Xx,-_xlpm.Ax)+_xlpm.Cx,
_xlpm.Ay,_xlfn.XLOOKUP(TRUE,(AU$4:AU41&lt;&gt;""),$N$4:$N41,_xlpm.Fundo,,-1),
_xlpm.By,_xlfn.XLOOKUP(TRUE,(AU43:AU$47&lt;&gt;""),$N43:$N$47,_xlpm.Fundo,,1),
_xlpm.Cy,_xlfn.XLOOKUP(TRUE,(AU$4:AU41&lt;&gt;""),AU$4:AU41,_xlpm.Fundo,,-1),
_xlpm.Dy,_xlfn.XLOOKUP(TRUE,(AU43:AU$47&lt;&gt;""),AU43:AU$47,_xlpm.Fundo,,1),
_xlpm.Xy,$N42, _xlpm.Yy,PRODUCT(SUM(_xlpm.Dy,-_xlpm.Cy),1/SUM(_xlpm.By,-_xlpm.Ay))*SUM(_xlpm.Xy,-_xlpm.Ay)+_xlpm.Cy,
_xlfn.IFS(IFERROR(ISODD(_xlpm.Borda),FALSE),_xlpm.Yy,
       IFERROR(ISEVEN(_xlpm.Borda),     FALSE),_xlpm.Yx,
      TRUE,"")))</f>
        <v>-9</v>
      </c>
      <c r="AV90" s="120" cm="1">
        <f t="array" ref="AV90">IF(AV42&lt;&gt;"",AV42,
_xlfn.LET(_xlpm.Borda,
_xlfn.IFS(
AND(COUNT(_xlfn._xlws.FILTER($F$3:$F$15,$F$3:$F$15=AV$51))&gt;=2,
    _xlfn.MAXIFS($G$3:$G$15,$F$3:$F$15,AV$51)&gt;=$N90, _xlfn.MINIFS($G$3:$G$15,$F$3:$F$15,AV$51)&lt;=$N90),1,
AND(COUNT(_xlfn._xlws.FILTER($G$3:$G$15,$G$3:$G$15=$N90))&gt;=2,
    _xlfn.MAXIFS($F$3:$F$15,$G$3:$G$15,$N90)&gt;=AV$51, _xlfn.MINIFS($F$3:$F$15,$G$3:$G$15,$N90)&lt;=AV$51),2,
OR(COUNT(_xlfn._xlws.FILTER($F$16:$F$23,($F$16:$F$23=AV$51)*($G$16:$G$23=$N90)))=1,
        ISODD(COUNT(_xlfn._xlws.SORT(_xlfn._xlws.FILTER($G$16:$G$23,($F$16:$F$23=AV$51)*($G$16:$G$23&lt;=$N90)))))),3,
OR(COUNT(_xlfn._xlws.FILTER($F$16:$F$23,($F$16:$F$23=AV$51)*($G$16:$G$23=$N90)))=1,
        ISODD(COUNT(_xlfn._xlws.SORT(_xlfn._xlws.FILTER($F$16:$F$23,($G$16:$G$23=$N90)*($F$16:$F$23&lt;=AV$51)))))),4),
_xlpm.Fundo,$L$8,
_xlpm.Ax,_xlfn.XLOOKUP(TRUE,($O42:AU42&lt;&gt;""),$O$3:AU$3,_xlpm.Fundo,,-1),
_xlpm.Bx,_xlfn.XLOOKUP(TRUE,($AZ42:BB42&lt;&gt;""),$AZ$3:BB$3,_xlpm.Fundo,,1),
_xlpm.Cx,_xlfn.XLOOKUP(TRUE,($O42:AU42&lt;&gt;""),$O42:AU42,_xlpm.Fundo,,-1),
_xlpm.Dx,_xlfn.XLOOKUP(TRUE,($AZ42:BB42&lt;&gt;""),$AZ42:BB42,_xlpm.Fundo,,1),
_xlpm.Xx,AV$3, _xlpm.Yx,PRODUCT(SUM(_xlpm.Dx,-_xlpm.Cx),1/SUM(_xlpm.Bx,-_xlpm.Ax))*SUM(_xlpm.Xx,-_xlpm.Ax)+_xlpm.Cx,
_xlpm.Ay,_xlfn.XLOOKUP(TRUE,(AV$4:AV41&lt;&gt;""),$N$4:$N41,_xlpm.Fundo,,-1),
_xlpm.By,_xlfn.XLOOKUP(TRUE,(AV43:AV$47&lt;&gt;""),$N43:$N$47,_xlpm.Fundo,,1),
_xlpm.Cy,_xlfn.XLOOKUP(TRUE,(AV$4:AV41&lt;&gt;""),AV$4:AV41,_xlpm.Fundo,,-1),
_xlpm.Dy,_xlfn.XLOOKUP(TRUE,(AV43:AV$47&lt;&gt;""),AV43:AV$47,_xlpm.Fundo,,1),
_xlpm.Xy,$N42, _xlpm.Yy,PRODUCT(SUM(_xlpm.Dy,-_xlpm.Cy),1/SUM(_xlpm.By,-_xlpm.Ay))*SUM(_xlpm.Xy,-_xlpm.Ay)+_xlpm.Cy,
_xlfn.IFS(IFERROR(ISODD(_xlpm.Borda),FALSE),_xlpm.Yy,
       IFERROR(ISEVEN(_xlpm.Borda),     FALSE),_xlpm.Yx,
      TRUE,"")))</f>
        <v>-9</v>
      </c>
      <c r="AW90" s="120" cm="1">
        <f t="array" ref="AW90">IF(AW42&lt;&gt;"",AW42,
_xlfn.LET(_xlpm.Borda,
_xlfn.IFS(
AND(COUNT(_xlfn._xlws.FILTER($F$3:$F$15,$F$3:$F$15=AW$51))&gt;=2,
    _xlfn.MAXIFS($G$3:$G$15,$F$3:$F$15,AW$51)&gt;=$N90, _xlfn.MINIFS($G$3:$G$15,$F$3:$F$15,AW$51)&lt;=$N90),1,
AND(COUNT(_xlfn._xlws.FILTER($G$3:$G$15,$G$3:$G$15=$N90))&gt;=2,
    _xlfn.MAXIFS($F$3:$F$15,$G$3:$G$15,$N90)&gt;=AW$51, _xlfn.MINIFS($F$3:$F$15,$G$3:$G$15,$N90)&lt;=AW$51),2,
OR(COUNT(_xlfn._xlws.FILTER($F$16:$F$23,($F$16:$F$23=AW$51)*($G$16:$G$23=$N90)))=1,
        ISODD(COUNT(_xlfn._xlws.SORT(_xlfn._xlws.FILTER($G$16:$G$23,($F$16:$F$23=AW$51)*($G$16:$G$23&lt;=$N90)))))),3,
OR(COUNT(_xlfn._xlws.FILTER($F$16:$F$23,($F$16:$F$23=AW$51)*($G$16:$G$23=$N90)))=1,
        ISODD(COUNT(_xlfn._xlws.SORT(_xlfn._xlws.FILTER($F$16:$F$23,($G$16:$G$23=$N90)*($F$16:$F$23&lt;=AW$51)))))),4),
_xlpm.Fundo,$L$8,
_xlpm.Ax,_xlfn.XLOOKUP(TRUE,($O42:AV42&lt;&gt;""),$O$3:AV$3,_xlpm.Fundo,,-1),
_xlpm.Bx,_xlfn.XLOOKUP(TRUE,($AZ42:BC42&lt;&gt;""),$AZ$3:BC$3,_xlpm.Fundo,,1),
_xlpm.Cx,_xlfn.XLOOKUP(TRUE,($O42:AV42&lt;&gt;""),$O42:AV42,_xlpm.Fundo,,-1),
_xlpm.Dx,_xlfn.XLOOKUP(TRUE,($AZ42:BC42&lt;&gt;""),$AZ42:BC42,_xlpm.Fundo,,1),
_xlpm.Xx,AW$3, _xlpm.Yx,PRODUCT(SUM(_xlpm.Dx,-_xlpm.Cx),1/SUM(_xlpm.Bx,-_xlpm.Ax))*SUM(_xlpm.Xx,-_xlpm.Ax)+_xlpm.Cx,
_xlpm.Ay,_xlfn.XLOOKUP(TRUE,(AW$4:AW41&lt;&gt;""),$N$4:$N41,_xlpm.Fundo,,-1),
_xlpm.By,_xlfn.XLOOKUP(TRUE,(AW43:AW$47&lt;&gt;""),$N43:$N$47,_xlpm.Fundo,,1),
_xlpm.Cy,_xlfn.XLOOKUP(TRUE,(AW$4:AW41&lt;&gt;""),AW$4:AW41,_xlpm.Fundo,,-1),
_xlpm.Dy,_xlfn.XLOOKUP(TRUE,(AW43:AW$47&lt;&gt;""),AW43:AW$47,_xlpm.Fundo,,1),
_xlpm.Xy,$N42, _xlpm.Yy,PRODUCT(SUM(_xlpm.Dy,-_xlpm.Cy),1/SUM(_xlpm.By,-_xlpm.Ay))*SUM(_xlpm.Xy,-_xlpm.Ay)+_xlpm.Cy,
_xlfn.IFS(IFERROR(ISODD(_xlpm.Borda),FALSE),_xlpm.Yy,
       IFERROR(ISEVEN(_xlpm.Borda),     FALSE),_xlpm.Yx,
      TRUE,"")))</f>
        <v>-9</v>
      </c>
      <c r="AX90" s="98"/>
      <c r="AY90" s="98"/>
      <c r="AZ90" s="77"/>
      <c r="BA90" s="77"/>
      <c r="BB90" s="77"/>
      <c r="BC90" s="77"/>
      <c r="BD90" s="77"/>
      <c r="BE90" s="77"/>
      <c r="BF90" s="77"/>
      <c r="BG90" s="77"/>
      <c r="BH90" s="77"/>
    </row>
    <row r="91" spans="2:60" ht="20.100000000000001" customHeight="1" x14ac:dyDescent="0.3">
      <c r="B91" s="88" t="s">
        <v>554</v>
      </c>
      <c r="C91" s="17">
        <f t="shared" si="10"/>
        <v>52.875399999999999</v>
      </c>
      <c r="D91" s="18">
        <f t="shared" si="10"/>
        <v>115.9509</v>
      </c>
      <c r="E91" s="64">
        <f t="shared" si="10"/>
        <v>-9</v>
      </c>
      <c r="F91" s="17">
        <f t="shared" si="7"/>
        <v>9.85</v>
      </c>
      <c r="G91" s="18">
        <f t="shared" si="8"/>
        <v>10.9</v>
      </c>
      <c r="H91" s="19">
        <f t="shared" si="9"/>
        <v>-9</v>
      </c>
      <c r="I91" s="8" t="str" cm="1">
        <f t="array" ref="I91">_xlfn.CONCAT(ROUND(F91:H91,2)&amp;", ")</f>
        <v xml:space="preserve">9.85, 10.9, -9, </v>
      </c>
      <c r="J91" s="8"/>
      <c r="L91"/>
      <c r="N91" s="31">
        <v>0.77</v>
      </c>
      <c r="O91" s="15"/>
      <c r="P91" s="120" cm="1">
        <f t="array" ref="P91">IF(P43&lt;&gt;"",P43,
_xlfn.LET(_xlpm.Borda,
_xlfn.IFS(
AND(COUNT(_xlfn._xlws.FILTER($F$3:$F$15,$F$3:$F$15=P$51))&gt;=2,
    _xlfn.MAXIFS($G$3:$G$15,$F$3:$F$15,P$51)&gt;=$N91, _xlfn.MINIFS($G$3:$G$15,$F$3:$F$15,P$51)&lt;=$N91),1,
AND(COUNT(_xlfn._xlws.FILTER($G$3:$G$15,$G$3:$G$15=$N91))&gt;=2,
    _xlfn.MAXIFS($F$3:$F$15,$G$3:$G$15,$N91)&gt;=P$51, _xlfn.MINIFS($F$3:$F$15,$G$3:$G$15,$N91)&lt;=P$51),2,
OR(COUNT(_xlfn._xlws.FILTER($F$16:$F$23,($F$16:$F$23=P$51)*($G$16:$G$23=$N91)))=1,
        ISODD(COUNT(_xlfn._xlws.SORT(_xlfn._xlws.FILTER($G$16:$G$23,($F$16:$F$23=P$51)*($G$16:$G$23&lt;=$N91)))))),3,
OR(COUNT(_xlfn._xlws.FILTER($F$16:$F$23,($F$16:$F$23=P$51)*($G$16:$G$23=$N91)))=1,
        ISODD(COUNT(_xlfn._xlws.SORT(_xlfn._xlws.FILTER($F$16:$F$23,($G$16:$G$23=$N91)*($F$16:$F$23&lt;=P$51)))))),4),
_xlpm.Fundo,$L$8,
_xlpm.Ax,_xlfn.XLOOKUP(TRUE,($O43:O43&lt;&gt;""),$O$3:O$3,_xlpm.Fundo,,-1),
_xlpm.Bx,_xlfn.XLOOKUP(TRUE,(Q43:$AZ43&lt;&gt;""),Q$3:$AZ$3,_xlpm.Fundo,,1),
_xlpm.Cx,_xlfn.XLOOKUP(TRUE,($O43:O43&lt;&gt;""),$O43:O43,_xlpm.Fundo,,-1),
_xlpm.Dx,_xlfn.XLOOKUP(TRUE,(Q43:$AZ43&lt;&gt;""),Q43:$AZ43,_xlpm.Fundo,,1),
_xlpm.Xx,P$3, _xlpm.Yx,PRODUCT(SUM(_xlpm.Dx,-_xlpm.Cx),1/SUM(_xlpm.Bx,-_xlpm.Ax))*SUM(_xlpm.Xx,-_xlpm.Ax)+_xlpm.Cx,
_xlpm.Ay,_xlfn.XLOOKUP(TRUE,(P$4:P42&lt;&gt;""),$N$4:$N42,_xlpm.Fundo,,-1),
_xlpm.By,_xlfn.XLOOKUP(TRUE,(P44:P$47&lt;&gt;""),$N44:$N$47,_xlpm.Fundo,,1),
_xlpm.Cy,_xlfn.XLOOKUP(TRUE,(P$4:P42&lt;&gt;""),P$4:P42,_xlpm.Fundo,,-1),
_xlpm.Dy,_xlfn.XLOOKUP(TRUE,(P44:P$47&lt;&gt;""),P44:P$47,_xlpm.Fundo,,1),
_xlpm.Xy,$N43, _xlpm.Yy,PRODUCT(SUM(_xlpm.Dy,-_xlpm.Cy),1/SUM(_xlpm.By,-_xlpm.Ay))*SUM(_xlpm.Xy,-_xlpm.Ay)+_xlpm.Cy,
_xlfn.IFS(IFERROR(ISODD(_xlpm.Borda),FALSE),_xlpm.Yy,
       IFERROR(ISEVEN(_xlpm.Borda),     FALSE),_xlpm.Yx,
      TRUE,"")))</f>
        <v>-9</v>
      </c>
      <c r="Q91" s="120" cm="1">
        <f t="array" ref="Q91">IF(Q43&lt;&gt;"",Q43,
_xlfn.LET(_xlpm.Borda,
_xlfn.IFS(
AND(COUNT(_xlfn._xlws.FILTER($F$3:$F$15,$F$3:$F$15=Q$51))&gt;=2,
    _xlfn.MAXIFS($G$3:$G$15,$F$3:$F$15,Q$51)&gt;=$N91, _xlfn.MINIFS($G$3:$G$15,$F$3:$F$15,Q$51)&lt;=$N91),1,
AND(COUNT(_xlfn._xlws.FILTER($G$3:$G$15,$G$3:$G$15=$N91))&gt;=2,
    _xlfn.MAXIFS($F$3:$F$15,$G$3:$G$15,$N91)&gt;=Q$51, _xlfn.MINIFS($F$3:$F$15,$G$3:$G$15,$N91)&lt;=Q$51),2,
OR(COUNT(_xlfn._xlws.FILTER($F$16:$F$23,($F$16:$F$23=Q$51)*($G$16:$G$23=$N91)))=1,
        ISODD(COUNT(_xlfn._xlws.SORT(_xlfn._xlws.FILTER($G$16:$G$23,($F$16:$F$23=Q$51)*($G$16:$G$23&lt;=$N91)))))),3,
OR(COUNT(_xlfn._xlws.FILTER($F$16:$F$23,($F$16:$F$23=Q$51)*($G$16:$G$23=$N91)))=1,
        ISODD(COUNT(_xlfn._xlws.SORT(_xlfn._xlws.FILTER($F$16:$F$23,($G$16:$G$23=$N91)*($F$16:$F$23&lt;=Q$51)))))),4),
_xlpm.Fundo,$L$8,
_xlpm.Ax,_xlfn.XLOOKUP(TRUE,($O43:P43&lt;&gt;""),$O$3:P$3,_xlpm.Fundo,,-1),
_xlpm.Bx,_xlfn.XLOOKUP(TRUE,(R43:$AZ43&lt;&gt;""),R$3:$AZ$3,_xlpm.Fundo,,1),
_xlpm.Cx,_xlfn.XLOOKUP(TRUE,($O43:P43&lt;&gt;""),$O43:P43,_xlpm.Fundo,,-1),
_xlpm.Dx,_xlfn.XLOOKUP(TRUE,(R43:$AZ43&lt;&gt;""),R43:$AZ43,_xlpm.Fundo,,1),
_xlpm.Xx,Q$3, _xlpm.Yx,PRODUCT(SUM(_xlpm.Dx,-_xlpm.Cx),1/SUM(_xlpm.Bx,-_xlpm.Ax))*SUM(_xlpm.Xx,-_xlpm.Ax)+_xlpm.Cx,
_xlpm.Ay,_xlfn.XLOOKUP(TRUE,(Q$4:Q42&lt;&gt;""),$N$4:$N42,_xlpm.Fundo,,-1),
_xlpm.By,_xlfn.XLOOKUP(TRUE,(Q44:Q$47&lt;&gt;""),$N44:$N$47,_xlpm.Fundo,,1),
_xlpm.Cy,_xlfn.XLOOKUP(TRUE,(Q$4:Q42&lt;&gt;""),Q$4:Q42,_xlpm.Fundo,,-1),
_xlpm.Dy,_xlfn.XLOOKUP(TRUE,(Q44:Q$47&lt;&gt;""),Q44:Q$47,_xlpm.Fundo,,1),
_xlpm.Xy,$N43, _xlpm.Yy,PRODUCT(SUM(_xlpm.Dy,-_xlpm.Cy),1/SUM(_xlpm.By,-_xlpm.Ay))*SUM(_xlpm.Xy,-_xlpm.Ay)+_xlpm.Cy,
_xlfn.IFS(IFERROR(ISODD(_xlpm.Borda),FALSE),_xlpm.Yy,
       IFERROR(ISEVEN(_xlpm.Borda),     FALSE),_xlpm.Yx,
      TRUE,"")))</f>
        <v>-9</v>
      </c>
      <c r="R91" s="120" cm="1">
        <f t="array" ref="R91">IF(R43&lt;&gt;"",R43,
_xlfn.LET(_xlpm.Borda,
_xlfn.IFS(
AND(COUNT(_xlfn._xlws.FILTER($F$3:$F$15,$F$3:$F$15=R$51))&gt;=2,
    _xlfn.MAXIFS($G$3:$G$15,$F$3:$F$15,R$51)&gt;=$N91, _xlfn.MINIFS($G$3:$G$15,$F$3:$F$15,R$51)&lt;=$N91),1,
AND(COUNT(_xlfn._xlws.FILTER($G$3:$G$15,$G$3:$G$15=$N91))&gt;=2,
    _xlfn.MAXIFS($F$3:$F$15,$G$3:$G$15,$N91)&gt;=R$51, _xlfn.MINIFS($F$3:$F$15,$G$3:$G$15,$N91)&lt;=R$51),2,
OR(COUNT(_xlfn._xlws.FILTER($F$16:$F$23,($F$16:$F$23=R$51)*($G$16:$G$23=$N91)))=1,
        ISODD(COUNT(_xlfn._xlws.SORT(_xlfn._xlws.FILTER($G$16:$G$23,($F$16:$F$23=R$51)*($G$16:$G$23&lt;=$N91)))))),3,
OR(COUNT(_xlfn._xlws.FILTER($F$16:$F$23,($F$16:$F$23=R$51)*($G$16:$G$23=$N91)))=1,
        ISODD(COUNT(_xlfn._xlws.SORT(_xlfn._xlws.FILTER($F$16:$F$23,($G$16:$G$23=$N91)*($F$16:$F$23&lt;=R$51)))))),4),
_xlpm.Fundo,$L$8,
_xlpm.Ax,_xlfn.XLOOKUP(TRUE,($O43:Q43&lt;&gt;""),$O$3:Q$3,_xlpm.Fundo,,-1),
_xlpm.Bx,_xlfn.XLOOKUP(TRUE,(S43:$AZ43&lt;&gt;""),S$3:$AZ$3,_xlpm.Fundo,,1),
_xlpm.Cx,_xlfn.XLOOKUP(TRUE,($O43:Q43&lt;&gt;""),$O43:Q43,_xlpm.Fundo,,-1),
_xlpm.Dx,_xlfn.XLOOKUP(TRUE,(S43:$AZ43&lt;&gt;""),S43:$AZ43,_xlpm.Fundo,,1),
_xlpm.Xx,R$3, _xlpm.Yx,PRODUCT(SUM(_xlpm.Dx,-_xlpm.Cx),1/SUM(_xlpm.Bx,-_xlpm.Ax))*SUM(_xlpm.Xx,-_xlpm.Ax)+_xlpm.Cx,
_xlpm.Ay,_xlfn.XLOOKUP(TRUE,(R$4:R42&lt;&gt;""),$N$4:$N42,_xlpm.Fundo,,-1),
_xlpm.By,_xlfn.XLOOKUP(TRUE,(R44:R$47&lt;&gt;""),$N44:$N$47,_xlpm.Fundo,,1),
_xlpm.Cy,_xlfn.XLOOKUP(TRUE,(R$4:R42&lt;&gt;""),R$4:R42,_xlpm.Fundo,,-1),
_xlpm.Dy,_xlfn.XLOOKUP(TRUE,(R44:R$47&lt;&gt;""),R44:R$47,_xlpm.Fundo,,1),
_xlpm.Xy,$N43, _xlpm.Yy,PRODUCT(SUM(_xlpm.Dy,-_xlpm.Cy),1/SUM(_xlpm.By,-_xlpm.Ay))*SUM(_xlpm.Xy,-_xlpm.Ay)+_xlpm.Cy,
_xlfn.IFS(IFERROR(ISODD(_xlpm.Borda),FALSE),_xlpm.Yy,
       IFERROR(ISEVEN(_xlpm.Borda),     FALSE),_xlpm.Yx,
      TRUE,"")))</f>
        <v>0</v>
      </c>
      <c r="S91" s="120" t="str" cm="1">
        <f t="array" ref="S91">IF(S43&lt;&gt;"",S43,
_xlfn.LET(_xlpm.Borda,
_xlfn.IFS(
AND(COUNT(_xlfn._xlws.FILTER($F$3:$F$15,$F$3:$F$15=S$51))&gt;=2,
    _xlfn.MAXIFS($G$3:$G$15,$F$3:$F$15,S$51)&gt;=$N91, _xlfn.MINIFS($G$3:$G$15,$F$3:$F$15,S$51)&lt;=$N91),1,
AND(COUNT(_xlfn._xlws.FILTER($G$3:$G$15,$G$3:$G$15=$N91))&gt;=2,
    _xlfn.MAXIFS($F$3:$F$15,$G$3:$G$15,$N91)&gt;=S$51, _xlfn.MINIFS($F$3:$F$15,$G$3:$G$15,$N91)&lt;=S$51),2,
OR(COUNT(_xlfn._xlws.FILTER($F$16:$F$23,($F$16:$F$23=S$51)*($G$16:$G$23=$N91)))=1,
        ISODD(COUNT(_xlfn._xlws.SORT(_xlfn._xlws.FILTER($G$16:$G$23,($F$16:$F$23=S$51)*($G$16:$G$23&lt;=$N91)))))),3,
OR(COUNT(_xlfn._xlws.FILTER($F$16:$F$23,($F$16:$F$23=S$51)*($G$16:$G$23=$N91)))=1,
        ISODD(COUNT(_xlfn._xlws.SORT(_xlfn._xlws.FILTER($F$16:$F$23,($G$16:$G$23=$N91)*($F$16:$F$23&lt;=S$51)))))),4),
_xlpm.Fundo,$L$8,
_xlpm.Ax,_xlfn.XLOOKUP(TRUE,($O43:R43&lt;&gt;""),$O$3:R$3,_xlpm.Fundo,,-1),
_xlpm.Bx,_xlfn.XLOOKUP(TRUE,(T43:$AZ43&lt;&gt;""),T$3:$AZ$3,_xlpm.Fundo,,1),
_xlpm.Cx,_xlfn.XLOOKUP(TRUE,($O43:R43&lt;&gt;""),$O43:R43,_xlpm.Fundo,,-1),
_xlpm.Dx,_xlfn.XLOOKUP(TRUE,(T43:$AZ43&lt;&gt;""),T43:$AZ43,_xlpm.Fundo,,1),
_xlpm.Xx,S$3, _xlpm.Yx,PRODUCT(SUM(_xlpm.Dx,-_xlpm.Cx),1/SUM(_xlpm.Bx,-_xlpm.Ax))*SUM(_xlpm.Xx,-_xlpm.Ax)+_xlpm.Cx,
_xlpm.Ay,_xlfn.XLOOKUP(TRUE,(S$4:S42&lt;&gt;""),$N$4:$N42,_xlpm.Fundo,,-1),
_xlpm.By,_xlfn.XLOOKUP(TRUE,(S44:S$47&lt;&gt;""),$N44:$N$47,_xlpm.Fundo,,1),
_xlpm.Cy,_xlfn.XLOOKUP(TRUE,(S$4:S42&lt;&gt;""),S$4:S42,_xlpm.Fundo,,-1),
_xlpm.Dy,_xlfn.XLOOKUP(TRUE,(S44:S$47&lt;&gt;""),S44:S$47,_xlpm.Fundo,,1),
_xlpm.Xy,$N43, _xlpm.Yy,PRODUCT(SUM(_xlpm.Dy,-_xlpm.Cy),1/SUM(_xlpm.By,-_xlpm.Ay))*SUM(_xlpm.Xy,-_xlpm.Ay)+_xlpm.Cy,
_xlfn.IFS(IFERROR(ISODD(_xlpm.Borda),FALSE),_xlpm.Yy,
       IFERROR(ISEVEN(_xlpm.Borda),     FALSE),_xlpm.Yx,
      TRUE,"")))</f>
        <v/>
      </c>
      <c r="T91" s="120" cm="1">
        <f t="array" ref="T91">IF(T43&lt;&gt;"",T43,
_xlfn.LET(_xlpm.Borda,
_xlfn.IFS(
AND(COUNT(_xlfn._xlws.FILTER($F$3:$F$15,$F$3:$F$15=T$51))&gt;=2,
    _xlfn.MAXIFS($G$3:$G$15,$F$3:$F$15,T$51)&gt;=$N91, _xlfn.MINIFS($G$3:$G$15,$F$3:$F$15,T$51)&lt;=$N91),1,
AND(COUNT(_xlfn._xlws.FILTER($G$3:$G$15,$G$3:$G$15=$N91))&gt;=2,
    _xlfn.MAXIFS($F$3:$F$15,$G$3:$G$15,$N91)&gt;=T$51, _xlfn.MINIFS($F$3:$F$15,$G$3:$G$15,$N91)&lt;=T$51),2,
OR(COUNT(_xlfn._xlws.FILTER($F$16:$F$23,($F$16:$F$23=T$51)*($G$16:$G$23=$N91)))=1,
        ISODD(COUNT(_xlfn._xlws.SORT(_xlfn._xlws.FILTER($G$16:$G$23,($F$16:$F$23=T$51)*($G$16:$G$23&lt;=$N91)))))),3,
OR(COUNT(_xlfn._xlws.FILTER($F$16:$F$23,($F$16:$F$23=T$51)*($G$16:$G$23=$N91)))=1,
        ISODD(COUNT(_xlfn._xlws.SORT(_xlfn._xlws.FILTER($F$16:$F$23,($G$16:$G$23=$N91)*($F$16:$F$23&lt;=T$51)))))),4),
_xlpm.Fundo,$L$8,
_xlpm.Ax,_xlfn.XLOOKUP(TRUE,($O43:S43&lt;&gt;""),$O$3:S$3,_xlpm.Fundo,,-1),
_xlpm.Bx,_xlfn.XLOOKUP(TRUE,(U43:$AZ43&lt;&gt;""),U$3:$AZ$3,_xlpm.Fundo,,1),
_xlpm.Cx,_xlfn.XLOOKUP(TRUE,($O43:S43&lt;&gt;""),$O43:S43,_xlpm.Fundo,,-1),
_xlpm.Dx,_xlfn.XLOOKUP(TRUE,(U43:$AZ43&lt;&gt;""),U43:$AZ43,_xlpm.Fundo,,1),
_xlpm.Xx,T$3, _xlpm.Yx,PRODUCT(SUM(_xlpm.Dx,-_xlpm.Cx),1/SUM(_xlpm.Bx,-_xlpm.Ax))*SUM(_xlpm.Xx,-_xlpm.Ax)+_xlpm.Cx,
_xlpm.Ay,_xlfn.XLOOKUP(TRUE,(T$4:T42&lt;&gt;""),$N$4:$N42,_xlpm.Fundo,,-1),
_xlpm.By,_xlfn.XLOOKUP(TRUE,(T44:T$47&lt;&gt;""),$N44:$N$47,_xlpm.Fundo,,1),
_xlpm.Cy,_xlfn.XLOOKUP(TRUE,(T$4:T42&lt;&gt;""),T$4:T42,_xlpm.Fundo,,-1),
_xlpm.Dy,_xlfn.XLOOKUP(TRUE,(T44:T$47&lt;&gt;""),T44:T$47,_xlpm.Fundo,,1),
_xlpm.Xy,$N43, _xlpm.Yy,PRODUCT(SUM(_xlpm.Dy,-_xlpm.Cy),1/SUM(_xlpm.By,-_xlpm.Ay))*SUM(_xlpm.Xy,-_xlpm.Ay)+_xlpm.Cy,
_xlfn.IFS(IFERROR(ISODD(_xlpm.Borda),FALSE),_xlpm.Yy,
       IFERROR(ISEVEN(_xlpm.Borda),     FALSE),_xlpm.Yx,
      TRUE,"")))</f>
        <v>0.5</v>
      </c>
      <c r="U91" s="120" t="str" cm="1">
        <f t="array" ref="U91">IF(U43&lt;&gt;"",U43,
_xlfn.LET(_xlpm.Borda,
_xlfn.IFS(
AND(COUNT(_xlfn._xlws.FILTER($F$3:$F$15,$F$3:$F$15=U$51))&gt;=2,
    _xlfn.MAXIFS($G$3:$G$15,$F$3:$F$15,U$51)&gt;=$N91, _xlfn.MINIFS($G$3:$G$15,$F$3:$F$15,U$51)&lt;=$N91),1,
AND(COUNT(_xlfn._xlws.FILTER($G$3:$G$15,$G$3:$G$15=$N91))&gt;=2,
    _xlfn.MAXIFS($F$3:$F$15,$G$3:$G$15,$N91)&gt;=U$51, _xlfn.MINIFS($F$3:$F$15,$G$3:$G$15,$N91)&lt;=U$51),2,
OR(COUNT(_xlfn._xlws.FILTER($F$16:$F$23,($F$16:$F$23=U$51)*($G$16:$G$23=$N91)))=1,
        ISODD(COUNT(_xlfn._xlws.SORT(_xlfn._xlws.FILTER($G$16:$G$23,($F$16:$F$23=U$51)*($G$16:$G$23&lt;=$N91)))))),3,
OR(COUNT(_xlfn._xlws.FILTER($F$16:$F$23,($F$16:$F$23=U$51)*($G$16:$G$23=$N91)))=1,
        ISODD(COUNT(_xlfn._xlws.SORT(_xlfn._xlws.FILTER($F$16:$F$23,($G$16:$G$23=$N91)*($F$16:$F$23&lt;=U$51)))))),4),
_xlpm.Fundo,$L$8,
_xlpm.Ax,_xlfn.XLOOKUP(TRUE,($O43:T43&lt;&gt;""),$O$3:T$3,_xlpm.Fundo,,-1),
_xlpm.Bx,_xlfn.XLOOKUP(TRUE,(V43:$AZ43&lt;&gt;""),V$3:$AZ$3,_xlpm.Fundo,,1),
_xlpm.Cx,_xlfn.XLOOKUP(TRUE,($O43:T43&lt;&gt;""),$O43:T43,_xlpm.Fundo,,-1),
_xlpm.Dx,_xlfn.XLOOKUP(TRUE,(V43:$AZ43&lt;&gt;""),V43:$AZ43,_xlpm.Fundo,,1),
_xlpm.Xx,U$3, _xlpm.Yx,PRODUCT(SUM(_xlpm.Dx,-_xlpm.Cx),1/SUM(_xlpm.Bx,-_xlpm.Ax))*SUM(_xlpm.Xx,-_xlpm.Ax)+_xlpm.Cx,
_xlpm.Ay,_xlfn.XLOOKUP(TRUE,(U$4:U42&lt;&gt;""),$N$4:$N42,_xlpm.Fundo,,-1),
_xlpm.By,_xlfn.XLOOKUP(TRUE,(U44:U$47&lt;&gt;""),$N44:$N$47,_xlpm.Fundo,,1),
_xlpm.Cy,_xlfn.XLOOKUP(TRUE,(U$4:U42&lt;&gt;""),U$4:U42,_xlpm.Fundo,,-1),
_xlpm.Dy,_xlfn.XLOOKUP(TRUE,(U44:U$47&lt;&gt;""),U44:U$47,_xlpm.Fundo,,1),
_xlpm.Xy,$N43, _xlpm.Yy,PRODUCT(SUM(_xlpm.Dy,-_xlpm.Cy),1/SUM(_xlpm.By,-_xlpm.Ay))*SUM(_xlpm.Xy,-_xlpm.Ay)+_xlpm.Cy,
_xlfn.IFS(IFERROR(ISODD(_xlpm.Borda),FALSE),_xlpm.Yy,
       IFERROR(ISEVEN(_xlpm.Borda),     FALSE),_xlpm.Yx,
      TRUE,"")))</f>
        <v/>
      </c>
      <c r="V91" s="120" t="str" cm="1">
        <f t="array" ref="V91">IF(V43&lt;&gt;"",V43,
_xlfn.LET(_xlpm.Borda,
_xlfn.IFS(
AND(COUNT(_xlfn._xlws.FILTER($F$3:$F$15,$F$3:$F$15=V$51))&gt;=2,
    _xlfn.MAXIFS($G$3:$G$15,$F$3:$F$15,V$51)&gt;=$N91, _xlfn.MINIFS($G$3:$G$15,$F$3:$F$15,V$51)&lt;=$N91),1,
AND(COUNT(_xlfn._xlws.FILTER($G$3:$G$15,$G$3:$G$15=$N91))&gt;=2,
    _xlfn.MAXIFS($F$3:$F$15,$G$3:$G$15,$N91)&gt;=V$51, _xlfn.MINIFS($F$3:$F$15,$G$3:$G$15,$N91)&lt;=V$51),2,
OR(COUNT(_xlfn._xlws.FILTER($F$16:$F$23,($F$16:$F$23=V$51)*($G$16:$G$23=$N91)))=1,
        ISODD(COUNT(_xlfn._xlws.SORT(_xlfn._xlws.FILTER($G$16:$G$23,($F$16:$F$23=V$51)*($G$16:$G$23&lt;=$N91)))))),3,
OR(COUNT(_xlfn._xlws.FILTER($F$16:$F$23,($F$16:$F$23=V$51)*($G$16:$G$23=$N91)))=1,
        ISODD(COUNT(_xlfn._xlws.SORT(_xlfn._xlws.FILTER($F$16:$F$23,($G$16:$G$23=$N91)*($F$16:$F$23&lt;=V$51)))))),4),
_xlpm.Fundo,$L$8,
_xlpm.Ax,_xlfn.XLOOKUP(TRUE,($O43:U43&lt;&gt;""),$O$3:U$3,_xlpm.Fundo,,-1),
_xlpm.Bx,_xlfn.XLOOKUP(TRUE,(W43:$AZ43&lt;&gt;""),W$3:$AZ$3,_xlpm.Fundo,,1),
_xlpm.Cx,_xlfn.XLOOKUP(TRUE,($O43:U43&lt;&gt;""),$O43:U43,_xlpm.Fundo,,-1),
_xlpm.Dx,_xlfn.XLOOKUP(TRUE,(W43:$AZ43&lt;&gt;""),W43:$AZ43,_xlpm.Fundo,,1),
_xlpm.Xx,V$3, _xlpm.Yx,PRODUCT(SUM(_xlpm.Dx,-_xlpm.Cx),1/SUM(_xlpm.Bx,-_xlpm.Ax))*SUM(_xlpm.Xx,-_xlpm.Ax)+_xlpm.Cx,
_xlpm.Ay,_xlfn.XLOOKUP(TRUE,(V$4:V42&lt;&gt;""),$N$4:$N42,_xlpm.Fundo,,-1),
_xlpm.By,_xlfn.XLOOKUP(TRUE,(V44:V$47&lt;&gt;""),$N44:$N$47,_xlpm.Fundo,,1),
_xlpm.Cy,_xlfn.XLOOKUP(TRUE,(V$4:V42&lt;&gt;""),V$4:V42,_xlpm.Fundo,,-1),
_xlpm.Dy,_xlfn.XLOOKUP(TRUE,(V44:V$47&lt;&gt;""),V44:V$47,_xlpm.Fundo,,1),
_xlpm.Xy,$N43, _xlpm.Yy,PRODUCT(SUM(_xlpm.Dy,-_xlpm.Cy),1/SUM(_xlpm.By,-_xlpm.Ay))*SUM(_xlpm.Xy,-_xlpm.Ay)+_xlpm.Cy,
_xlfn.IFS(IFERROR(ISODD(_xlpm.Borda),FALSE),_xlpm.Yy,
       IFERROR(ISEVEN(_xlpm.Borda),     FALSE),_xlpm.Yx,
      TRUE,"")))</f>
        <v/>
      </c>
      <c r="W91" s="120" t="str" cm="1">
        <f t="array" ref="W91">IF(W43&lt;&gt;"",W43,
_xlfn.LET(_xlpm.Borda,
_xlfn.IFS(
AND(COUNT(_xlfn._xlws.FILTER($F$3:$F$15,$F$3:$F$15=W$51))&gt;=2,
    _xlfn.MAXIFS($G$3:$G$15,$F$3:$F$15,W$51)&gt;=$N91, _xlfn.MINIFS($G$3:$G$15,$F$3:$F$15,W$51)&lt;=$N91),1,
AND(COUNT(_xlfn._xlws.FILTER($G$3:$G$15,$G$3:$G$15=$N91))&gt;=2,
    _xlfn.MAXIFS($F$3:$F$15,$G$3:$G$15,$N91)&gt;=W$51, _xlfn.MINIFS($F$3:$F$15,$G$3:$G$15,$N91)&lt;=W$51),2,
OR(COUNT(_xlfn._xlws.FILTER($F$16:$F$23,($F$16:$F$23=W$51)*($G$16:$G$23=$N91)))=1,
        ISODD(COUNT(_xlfn._xlws.SORT(_xlfn._xlws.FILTER($G$16:$G$23,($F$16:$F$23=W$51)*($G$16:$G$23&lt;=$N91)))))),3,
OR(COUNT(_xlfn._xlws.FILTER($F$16:$F$23,($F$16:$F$23=W$51)*($G$16:$G$23=$N91)))=1,
        ISODD(COUNT(_xlfn._xlws.SORT(_xlfn._xlws.FILTER($F$16:$F$23,($G$16:$G$23=$N91)*($F$16:$F$23&lt;=W$51)))))),4),
_xlpm.Fundo,$L$8,
_xlpm.Ax,_xlfn.XLOOKUP(TRUE,($O43:V43&lt;&gt;""),$O$3:V$3,_xlpm.Fundo,,-1),
_xlpm.Bx,_xlfn.XLOOKUP(TRUE,(X43:$AZ43&lt;&gt;""),X$3:$AZ$3,_xlpm.Fundo,,1),
_xlpm.Cx,_xlfn.XLOOKUP(TRUE,($O43:V43&lt;&gt;""),$O43:V43,_xlpm.Fundo,,-1),
_xlpm.Dx,_xlfn.XLOOKUP(TRUE,(X43:$AZ43&lt;&gt;""),X43:$AZ43,_xlpm.Fundo,,1),
_xlpm.Xx,W$3, _xlpm.Yx,PRODUCT(SUM(_xlpm.Dx,-_xlpm.Cx),1/SUM(_xlpm.Bx,-_xlpm.Ax))*SUM(_xlpm.Xx,-_xlpm.Ax)+_xlpm.Cx,
_xlpm.Ay,_xlfn.XLOOKUP(TRUE,(W$4:W42&lt;&gt;""),$N$4:$N42,_xlpm.Fundo,,-1),
_xlpm.By,_xlfn.XLOOKUP(TRUE,(W44:W$47&lt;&gt;""),$N44:$N$47,_xlpm.Fundo,,1),
_xlpm.Cy,_xlfn.XLOOKUP(TRUE,(W$4:W42&lt;&gt;""),W$4:W42,_xlpm.Fundo,,-1),
_xlpm.Dy,_xlfn.XLOOKUP(TRUE,(W44:W$47&lt;&gt;""),W44:W$47,_xlpm.Fundo,,1),
_xlpm.Xy,$N43, _xlpm.Yy,PRODUCT(SUM(_xlpm.Dy,-_xlpm.Cy),1/SUM(_xlpm.By,-_xlpm.Ay))*SUM(_xlpm.Xy,-_xlpm.Ay)+_xlpm.Cy,
_xlfn.IFS(IFERROR(ISODD(_xlpm.Borda),FALSE),_xlpm.Yy,
       IFERROR(ISEVEN(_xlpm.Borda),     FALSE),_xlpm.Yx,
      TRUE,"")))</f>
        <v/>
      </c>
      <c r="X91" s="120" cm="1">
        <f t="array" ref="X91">IF(X43&lt;&gt;"",X43,
_xlfn.LET(_xlpm.Borda,
_xlfn.IFS(
AND(COUNT(_xlfn._xlws.FILTER($F$3:$F$15,$F$3:$F$15=X$51))&gt;=2,
    _xlfn.MAXIFS($G$3:$G$15,$F$3:$F$15,X$51)&gt;=$N91, _xlfn.MINIFS($G$3:$G$15,$F$3:$F$15,X$51)&lt;=$N91),1,
AND(COUNT(_xlfn._xlws.FILTER($G$3:$G$15,$G$3:$G$15=$N91))&gt;=2,
    _xlfn.MAXIFS($F$3:$F$15,$G$3:$G$15,$N91)&gt;=X$51, _xlfn.MINIFS($F$3:$F$15,$G$3:$G$15,$N91)&lt;=X$51),2,
OR(COUNT(_xlfn._xlws.FILTER($F$16:$F$23,($F$16:$F$23=X$51)*($G$16:$G$23=$N91)))=1,
        ISODD(COUNT(_xlfn._xlws.SORT(_xlfn._xlws.FILTER($G$16:$G$23,($F$16:$F$23=X$51)*($G$16:$G$23&lt;=$N91)))))),3,
OR(COUNT(_xlfn._xlws.FILTER($F$16:$F$23,($F$16:$F$23=X$51)*($G$16:$G$23=$N91)))=1,
        ISODD(COUNT(_xlfn._xlws.SORT(_xlfn._xlws.FILTER($F$16:$F$23,($G$16:$G$23=$N91)*($F$16:$F$23&lt;=X$51)))))),4),
_xlpm.Fundo,$L$8,
_xlpm.Ax,_xlfn.XLOOKUP(TRUE,($O43:W43&lt;&gt;""),$O$3:W$3,_xlpm.Fundo,,-1),
_xlpm.Bx,_xlfn.XLOOKUP(TRUE,(Y43:$AZ43&lt;&gt;""),Y$3:$AZ$3,_xlpm.Fundo,,1),
_xlpm.Cx,_xlfn.XLOOKUP(TRUE,($O43:W43&lt;&gt;""),$O43:W43,_xlpm.Fundo,,-1),
_xlpm.Dx,_xlfn.XLOOKUP(TRUE,(Y43:$AZ43&lt;&gt;""),Y43:$AZ43,_xlpm.Fundo,,1),
_xlpm.Xx,X$3, _xlpm.Yx,PRODUCT(SUM(_xlpm.Dx,-_xlpm.Cx),1/SUM(_xlpm.Bx,-_xlpm.Ax))*SUM(_xlpm.Xx,-_xlpm.Ax)+_xlpm.Cx,
_xlpm.Ay,_xlfn.XLOOKUP(TRUE,(X$4:X42&lt;&gt;""),$N$4:$N42,_xlpm.Fundo,,-1),
_xlpm.By,_xlfn.XLOOKUP(TRUE,(X44:X$47&lt;&gt;""),$N44:$N$47,_xlpm.Fundo,,1),
_xlpm.Cy,_xlfn.XLOOKUP(TRUE,(X$4:X42&lt;&gt;""),X$4:X42,_xlpm.Fundo,,-1),
_xlpm.Dy,_xlfn.XLOOKUP(TRUE,(X44:X$47&lt;&gt;""),X44:X$47,_xlpm.Fundo,,1),
_xlpm.Xy,$N43, _xlpm.Yy,PRODUCT(SUM(_xlpm.Dy,-_xlpm.Cy),1/SUM(_xlpm.By,-_xlpm.Ay))*SUM(_xlpm.Xy,-_xlpm.Ay)+_xlpm.Cy,
_xlfn.IFS(IFERROR(ISODD(_xlpm.Borda),FALSE),_xlpm.Yy,
       IFERROR(ISEVEN(_xlpm.Borda),     FALSE),_xlpm.Yx,
      TRUE,"")))</f>
        <v>0.4</v>
      </c>
      <c r="Y91" s="120" t="str" cm="1">
        <f t="array" ref="Y91">IF(Y43&lt;&gt;"",Y43,
_xlfn.LET(_xlpm.Borda,
_xlfn.IFS(
AND(COUNT(_xlfn._xlws.FILTER($F$3:$F$15,$F$3:$F$15=Y$51))&gt;=2,
    _xlfn.MAXIFS($G$3:$G$15,$F$3:$F$15,Y$51)&gt;=$N91, _xlfn.MINIFS($G$3:$G$15,$F$3:$F$15,Y$51)&lt;=$N91),1,
AND(COUNT(_xlfn._xlws.FILTER($G$3:$G$15,$G$3:$G$15=$N91))&gt;=2,
    _xlfn.MAXIFS($F$3:$F$15,$G$3:$G$15,$N91)&gt;=Y$51, _xlfn.MINIFS($F$3:$F$15,$G$3:$G$15,$N91)&lt;=Y$51),2,
OR(COUNT(_xlfn._xlws.FILTER($F$16:$F$23,($F$16:$F$23=Y$51)*($G$16:$G$23=$N91)))=1,
        ISODD(COUNT(_xlfn._xlws.SORT(_xlfn._xlws.FILTER($G$16:$G$23,($F$16:$F$23=Y$51)*($G$16:$G$23&lt;=$N91)))))),3,
OR(COUNT(_xlfn._xlws.FILTER($F$16:$F$23,($F$16:$F$23=Y$51)*($G$16:$G$23=$N91)))=1,
        ISODD(COUNT(_xlfn._xlws.SORT(_xlfn._xlws.FILTER($F$16:$F$23,($G$16:$G$23=$N91)*($F$16:$F$23&lt;=Y$51)))))),4),
_xlpm.Fundo,$L$8,
_xlpm.Ax,_xlfn.XLOOKUP(TRUE,($O43:X43&lt;&gt;""),$O$3:X$3,_xlpm.Fundo,,-1),
_xlpm.Bx,_xlfn.XLOOKUP(TRUE,(Z43:$AZ43&lt;&gt;""),Z$3:$AZ$3,_xlpm.Fundo,,1),
_xlpm.Cx,_xlfn.XLOOKUP(TRUE,($O43:X43&lt;&gt;""),$O43:X43,_xlpm.Fundo,,-1),
_xlpm.Dx,_xlfn.XLOOKUP(TRUE,(Z43:$AZ43&lt;&gt;""),Z43:$AZ43,_xlpm.Fundo,,1),
_xlpm.Xx,Y$3, _xlpm.Yx,PRODUCT(SUM(_xlpm.Dx,-_xlpm.Cx),1/SUM(_xlpm.Bx,-_xlpm.Ax))*SUM(_xlpm.Xx,-_xlpm.Ax)+_xlpm.Cx,
_xlpm.Ay,_xlfn.XLOOKUP(TRUE,(Y$4:Y42&lt;&gt;""),$N$4:$N42,_xlpm.Fundo,,-1),
_xlpm.By,_xlfn.XLOOKUP(TRUE,(Y44:Y$47&lt;&gt;""),$N44:$N$47,_xlpm.Fundo,,1),
_xlpm.Cy,_xlfn.XLOOKUP(TRUE,(Y$4:Y42&lt;&gt;""),Y$4:Y42,_xlpm.Fundo,,-1),
_xlpm.Dy,_xlfn.XLOOKUP(TRUE,(Y44:Y$47&lt;&gt;""),Y44:Y$47,_xlpm.Fundo,,1),
_xlpm.Xy,$N43, _xlpm.Yy,PRODUCT(SUM(_xlpm.Dy,-_xlpm.Cy),1/SUM(_xlpm.By,-_xlpm.Ay))*SUM(_xlpm.Xy,-_xlpm.Ay)+_xlpm.Cy,
_xlfn.IFS(IFERROR(ISODD(_xlpm.Borda),FALSE),_xlpm.Yy,
       IFERROR(ISEVEN(_xlpm.Borda),     FALSE),_xlpm.Yx,
      TRUE,"")))</f>
        <v/>
      </c>
      <c r="Z91" s="120" t="str" cm="1">
        <f t="array" ref="Z91">IF(Z43&lt;&gt;"",Z43,
_xlfn.LET(_xlpm.Borda,
_xlfn.IFS(
AND(COUNT(_xlfn._xlws.FILTER($F$3:$F$15,$F$3:$F$15=Z$51))&gt;=2,
    _xlfn.MAXIFS($G$3:$G$15,$F$3:$F$15,Z$51)&gt;=$N91, _xlfn.MINIFS($G$3:$G$15,$F$3:$F$15,Z$51)&lt;=$N91),1,
AND(COUNT(_xlfn._xlws.FILTER($G$3:$G$15,$G$3:$G$15=$N91))&gt;=2,
    _xlfn.MAXIFS($F$3:$F$15,$G$3:$G$15,$N91)&gt;=Z$51, _xlfn.MINIFS($F$3:$F$15,$G$3:$G$15,$N91)&lt;=Z$51),2,
OR(COUNT(_xlfn._xlws.FILTER($F$16:$F$23,($F$16:$F$23=Z$51)*($G$16:$G$23=$N91)))=1,
        ISODD(COUNT(_xlfn._xlws.SORT(_xlfn._xlws.FILTER($G$16:$G$23,($F$16:$F$23=Z$51)*($G$16:$G$23&lt;=$N91)))))),3,
OR(COUNT(_xlfn._xlws.FILTER($F$16:$F$23,($F$16:$F$23=Z$51)*($G$16:$G$23=$N91)))=1,
        ISODD(COUNT(_xlfn._xlws.SORT(_xlfn._xlws.FILTER($F$16:$F$23,($G$16:$G$23=$N91)*($F$16:$F$23&lt;=Z$51)))))),4),
_xlpm.Fundo,$L$8,
_xlpm.Ax,_xlfn.XLOOKUP(TRUE,($O43:Y43&lt;&gt;""),$O$3:Y$3,_xlpm.Fundo,,-1),
_xlpm.Bx,_xlfn.XLOOKUP(TRUE,(AA43:$AZ43&lt;&gt;""),AA$3:$AZ$3,_xlpm.Fundo,,1),
_xlpm.Cx,_xlfn.XLOOKUP(TRUE,($O43:Y43&lt;&gt;""),$O43:Y43,_xlpm.Fundo,,-1),
_xlpm.Dx,_xlfn.XLOOKUP(TRUE,(AA43:$AZ43&lt;&gt;""),AA43:$AZ43,_xlpm.Fundo,,1),
_xlpm.Xx,Z$3, _xlpm.Yx,PRODUCT(SUM(_xlpm.Dx,-_xlpm.Cx),1/SUM(_xlpm.Bx,-_xlpm.Ax))*SUM(_xlpm.Xx,-_xlpm.Ax)+_xlpm.Cx,
_xlpm.Ay,_xlfn.XLOOKUP(TRUE,(Z$4:Z42&lt;&gt;""),$N$4:$N42,_xlpm.Fundo,,-1),
_xlpm.By,_xlfn.XLOOKUP(TRUE,(Z44:Z$47&lt;&gt;""),$N44:$N$47,_xlpm.Fundo,,1),
_xlpm.Cy,_xlfn.XLOOKUP(TRUE,(Z$4:Z42&lt;&gt;""),Z$4:Z42,_xlpm.Fundo,,-1),
_xlpm.Dy,_xlfn.XLOOKUP(TRUE,(Z44:Z$47&lt;&gt;""),Z44:Z$47,_xlpm.Fundo,,1),
_xlpm.Xy,$N43, _xlpm.Yy,PRODUCT(SUM(_xlpm.Dy,-_xlpm.Cy),1/SUM(_xlpm.By,-_xlpm.Ay))*SUM(_xlpm.Xy,-_xlpm.Ay)+_xlpm.Cy,
_xlfn.IFS(IFERROR(ISODD(_xlpm.Borda),FALSE),_xlpm.Yy,
       IFERROR(ISEVEN(_xlpm.Borda),     FALSE),_xlpm.Yx,
      TRUE,"")))</f>
        <v/>
      </c>
      <c r="AA91" s="120" cm="1">
        <f t="array" ref="AA91">IF(AA43&lt;&gt;"",AA43,
_xlfn.LET(_xlpm.Borda,
_xlfn.IFS(
AND(COUNT(_xlfn._xlws.FILTER($F$3:$F$15,$F$3:$F$15=AA$51))&gt;=2,
    _xlfn.MAXIFS($G$3:$G$15,$F$3:$F$15,AA$51)&gt;=$N91, _xlfn.MINIFS($G$3:$G$15,$F$3:$F$15,AA$51)&lt;=$N91),1,
AND(COUNT(_xlfn._xlws.FILTER($G$3:$G$15,$G$3:$G$15=$N91))&gt;=2,
    _xlfn.MAXIFS($F$3:$F$15,$G$3:$G$15,$N91)&gt;=AA$51, _xlfn.MINIFS($F$3:$F$15,$G$3:$G$15,$N91)&lt;=AA$51),2,
OR(COUNT(_xlfn._xlws.FILTER($F$16:$F$23,($F$16:$F$23=AA$51)*($G$16:$G$23=$N91)))=1,
        ISODD(COUNT(_xlfn._xlws.SORT(_xlfn._xlws.FILTER($G$16:$G$23,($F$16:$F$23=AA$51)*($G$16:$G$23&lt;=$N91)))))),3,
OR(COUNT(_xlfn._xlws.FILTER($F$16:$F$23,($F$16:$F$23=AA$51)*($G$16:$G$23=$N91)))=1,
        ISODD(COUNT(_xlfn._xlws.SORT(_xlfn._xlws.FILTER($F$16:$F$23,($G$16:$G$23=$N91)*($F$16:$F$23&lt;=AA$51)))))),4),
_xlpm.Fundo,$L$8,
_xlpm.Ax,_xlfn.XLOOKUP(TRUE,($O43:Z43&lt;&gt;""),$O$3:Z$3,_xlpm.Fundo,,-1),
_xlpm.Bx,_xlfn.XLOOKUP(TRUE,(AB43:$AZ43&lt;&gt;""),AB$3:$AZ$3,_xlpm.Fundo,,1),
_xlpm.Cx,_xlfn.XLOOKUP(TRUE,($O43:Z43&lt;&gt;""),$O43:Z43,_xlpm.Fundo,,-1),
_xlpm.Dx,_xlfn.XLOOKUP(TRUE,(AB43:$AZ43&lt;&gt;""),AB43:$AZ43,_xlpm.Fundo,,1),
_xlpm.Xx,AA$3, _xlpm.Yx,PRODUCT(SUM(_xlpm.Dx,-_xlpm.Cx),1/SUM(_xlpm.Bx,-_xlpm.Ax))*SUM(_xlpm.Xx,-_xlpm.Ax)+_xlpm.Cx,
_xlpm.Ay,_xlfn.XLOOKUP(TRUE,(AA$4:AA42&lt;&gt;""),$N$4:$N42,_xlpm.Fundo,,-1),
_xlpm.By,_xlfn.XLOOKUP(TRUE,(AA44:AA$47&lt;&gt;""),$N44:$N$47,_xlpm.Fundo,,1),
_xlpm.Cy,_xlfn.XLOOKUP(TRUE,(AA$4:AA42&lt;&gt;""),AA$4:AA42,_xlpm.Fundo,,-1),
_xlpm.Dy,_xlfn.XLOOKUP(TRUE,(AA44:AA$47&lt;&gt;""),AA44:AA$47,_xlpm.Fundo,,1),
_xlpm.Xy,$N43, _xlpm.Yy,PRODUCT(SUM(_xlpm.Dy,-_xlpm.Cy),1/SUM(_xlpm.By,-_xlpm.Ay))*SUM(_xlpm.Xy,-_xlpm.Ay)+_xlpm.Cy,
_xlfn.IFS(IFERROR(ISODD(_xlpm.Borda),FALSE),_xlpm.Yy,
       IFERROR(ISEVEN(_xlpm.Borda),     FALSE),_xlpm.Yx,
      TRUE,"")))</f>
        <v>0.4</v>
      </c>
      <c r="AB91" s="120" cm="1">
        <f t="array" ref="AB91">IF(AB43&lt;&gt;"",AB43,
_xlfn.LET(_xlpm.Borda,
_xlfn.IFS(
AND(COUNT(_xlfn._xlws.FILTER($F$3:$F$15,$F$3:$F$15=AB$51))&gt;=2,
    _xlfn.MAXIFS($G$3:$G$15,$F$3:$F$15,AB$51)&gt;=$N91, _xlfn.MINIFS($G$3:$G$15,$F$3:$F$15,AB$51)&lt;=$N91),1,
AND(COUNT(_xlfn._xlws.FILTER($G$3:$G$15,$G$3:$G$15=$N91))&gt;=2,
    _xlfn.MAXIFS($F$3:$F$15,$G$3:$G$15,$N91)&gt;=AB$51, _xlfn.MINIFS($F$3:$F$15,$G$3:$G$15,$N91)&lt;=AB$51),2,
OR(COUNT(_xlfn._xlws.FILTER($F$16:$F$23,($F$16:$F$23=AB$51)*($G$16:$G$23=$N91)))=1,
        ISODD(COUNT(_xlfn._xlws.SORT(_xlfn._xlws.FILTER($G$16:$G$23,($F$16:$F$23=AB$51)*($G$16:$G$23&lt;=$N91)))))),3,
OR(COUNT(_xlfn._xlws.FILTER($F$16:$F$23,($F$16:$F$23=AB$51)*($G$16:$G$23=$N91)))=1,
        ISODD(COUNT(_xlfn._xlws.SORT(_xlfn._xlws.FILTER($F$16:$F$23,($G$16:$G$23=$N91)*($F$16:$F$23&lt;=AB$51)))))),4),
_xlpm.Fundo,$L$8,
_xlpm.Ax,_xlfn.XLOOKUP(TRUE,($O43:AA43&lt;&gt;""),$O$3:AA$3,_xlpm.Fundo,,-1),
_xlpm.Bx,_xlfn.XLOOKUP(TRUE,(AC43:$AZ43&lt;&gt;""),AC$3:$AZ$3,_xlpm.Fundo,,1),
_xlpm.Cx,_xlfn.XLOOKUP(TRUE,($O43:AA43&lt;&gt;""),$O43:AA43,_xlpm.Fundo,,-1),
_xlpm.Dx,_xlfn.XLOOKUP(TRUE,(AC43:$AZ43&lt;&gt;""),AC43:$AZ43,_xlpm.Fundo,,1),
_xlpm.Xx,AB$3, _xlpm.Yx,PRODUCT(SUM(_xlpm.Dx,-_xlpm.Cx),1/SUM(_xlpm.Bx,-_xlpm.Ax))*SUM(_xlpm.Xx,-_xlpm.Ax)+_xlpm.Cx,
_xlpm.Ay,_xlfn.XLOOKUP(TRUE,(AB$4:AB42&lt;&gt;""),$N$4:$N42,_xlpm.Fundo,,-1),
_xlpm.By,_xlfn.XLOOKUP(TRUE,(AB44:AB$47&lt;&gt;""),$N44:$N$47,_xlpm.Fundo,,1),
_xlpm.Cy,_xlfn.XLOOKUP(TRUE,(AB$4:AB42&lt;&gt;""),AB$4:AB42,_xlpm.Fundo,,-1),
_xlpm.Dy,_xlfn.XLOOKUP(TRUE,(AB44:AB$47&lt;&gt;""),AB44:AB$47,_xlpm.Fundo,,1),
_xlpm.Xy,$N43, _xlpm.Yy,PRODUCT(SUM(_xlpm.Dy,-_xlpm.Cy),1/SUM(_xlpm.By,-_xlpm.Ay))*SUM(_xlpm.Xy,-_xlpm.Ay)+_xlpm.Cy,
_xlfn.IFS(IFERROR(ISODD(_xlpm.Borda),FALSE),_xlpm.Yy,
       IFERROR(ISEVEN(_xlpm.Borda),     FALSE),_xlpm.Yx,
      TRUE,"")))</f>
        <v>1</v>
      </c>
      <c r="AC91" s="120" t="str" cm="1">
        <f t="array" ref="AC91">IF(AC43&lt;&gt;"",AC43,
_xlfn.LET(_xlpm.Borda,
_xlfn.IFS(
AND(COUNT(_xlfn._xlws.FILTER($F$3:$F$15,$F$3:$F$15=AC$51))&gt;=2,
    _xlfn.MAXIFS($G$3:$G$15,$F$3:$F$15,AC$51)&gt;=$N91, _xlfn.MINIFS($G$3:$G$15,$F$3:$F$15,AC$51)&lt;=$N91),1,
AND(COUNT(_xlfn._xlws.FILTER($G$3:$G$15,$G$3:$G$15=$N91))&gt;=2,
    _xlfn.MAXIFS($F$3:$F$15,$G$3:$G$15,$N91)&gt;=AC$51, _xlfn.MINIFS($F$3:$F$15,$G$3:$G$15,$N91)&lt;=AC$51),2,
OR(COUNT(_xlfn._xlws.FILTER($F$16:$F$23,($F$16:$F$23=AC$51)*($G$16:$G$23=$N91)))=1,
        ISODD(COUNT(_xlfn._xlws.SORT(_xlfn._xlws.FILTER($G$16:$G$23,($F$16:$F$23=AC$51)*($G$16:$G$23&lt;=$N91)))))),3,
OR(COUNT(_xlfn._xlws.FILTER($F$16:$F$23,($F$16:$F$23=AC$51)*($G$16:$G$23=$N91)))=1,
        ISODD(COUNT(_xlfn._xlws.SORT(_xlfn._xlws.FILTER($F$16:$F$23,($G$16:$G$23=$N91)*($F$16:$F$23&lt;=AC$51)))))),4),
_xlpm.Fundo,$L$8,
_xlpm.Ax,_xlfn.XLOOKUP(TRUE,($O43:AB43&lt;&gt;""),$O$3:AB$3,_xlpm.Fundo,,-1),
_xlpm.Bx,_xlfn.XLOOKUP(TRUE,(AD43:$AZ43&lt;&gt;""),AD$3:$AZ$3,_xlpm.Fundo,,1),
_xlpm.Cx,_xlfn.XLOOKUP(TRUE,($O43:AB43&lt;&gt;""),$O43:AB43,_xlpm.Fundo,,-1),
_xlpm.Dx,_xlfn.XLOOKUP(TRUE,(AD43:$AZ43&lt;&gt;""),AD43:$AZ43,_xlpm.Fundo,,1),
_xlpm.Xx,AC$3, _xlpm.Yx,PRODUCT(SUM(_xlpm.Dx,-_xlpm.Cx),1/SUM(_xlpm.Bx,-_xlpm.Ax))*SUM(_xlpm.Xx,-_xlpm.Ax)+_xlpm.Cx,
_xlpm.Ay,_xlfn.XLOOKUP(TRUE,(AC$4:AC42&lt;&gt;""),$N$4:$N42,_xlpm.Fundo,,-1),
_xlpm.By,_xlfn.XLOOKUP(TRUE,(AC44:AC$47&lt;&gt;""),$N44:$N$47,_xlpm.Fundo,,1),
_xlpm.Cy,_xlfn.XLOOKUP(TRUE,(AC$4:AC42&lt;&gt;""),AC$4:AC42,_xlpm.Fundo,,-1),
_xlpm.Dy,_xlfn.XLOOKUP(TRUE,(AC44:AC$47&lt;&gt;""),AC44:AC$47,_xlpm.Fundo,,1),
_xlpm.Xy,$N43, _xlpm.Yy,PRODUCT(SUM(_xlpm.Dy,-_xlpm.Cy),1/SUM(_xlpm.By,-_xlpm.Ay))*SUM(_xlpm.Xy,-_xlpm.Ay)+_xlpm.Cy,
_xlfn.IFS(IFERROR(ISODD(_xlpm.Borda),FALSE),_xlpm.Yy,
       IFERROR(ISEVEN(_xlpm.Borda),     FALSE),_xlpm.Yx,
      TRUE,"")))</f>
        <v/>
      </c>
      <c r="AD91" s="120" t="str" cm="1">
        <f t="array" ref="AD91">IF(AD43&lt;&gt;"",AD43,
_xlfn.LET(_xlpm.Borda,
_xlfn.IFS(
AND(COUNT(_xlfn._xlws.FILTER($F$3:$F$15,$F$3:$F$15=AD$51))&gt;=2,
    _xlfn.MAXIFS($G$3:$G$15,$F$3:$F$15,AD$51)&gt;=$N91, _xlfn.MINIFS($G$3:$G$15,$F$3:$F$15,AD$51)&lt;=$N91),1,
AND(COUNT(_xlfn._xlws.FILTER($G$3:$G$15,$G$3:$G$15=$N91))&gt;=2,
    _xlfn.MAXIFS($F$3:$F$15,$G$3:$G$15,$N91)&gt;=AD$51, _xlfn.MINIFS($F$3:$F$15,$G$3:$G$15,$N91)&lt;=AD$51),2,
OR(COUNT(_xlfn._xlws.FILTER($F$16:$F$23,($F$16:$F$23=AD$51)*($G$16:$G$23=$N91)))=1,
        ISODD(COUNT(_xlfn._xlws.SORT(_xlfn._xlws.FILTER($G$16:$G$23,($F$16:$F$23=AD$51)*($G$16:$G$23&lt;=$N91)))))),3,
OR(COUNT(_xlfn._xlws.FILTER($F$16:$F$23,($F$16:$F$23=AD$51)*($G$16:$G$23=$N91)))=1,
        ISODD(COUNT(_xlfn._xlws.SORT(_xlfn._xlws.FILTER($F$16:$F$23,($G$16:$G$23=$N91)*($F$16:$F$23&lt;=AD$51)))))),4),
_xlpm.Fundo,$L$8,
_xlpm.Ax,_xlfn.XLOOKUP(TRUE,($O43:AC43&lt;&gt;""),$O$3:AC$3,_xlpm.Fundo,,-1),
_xlpm.Bx,_xlfn.XLOOKUP(TRUE,(AE43:$AZ43&lt;&gt;""),AE$3:$AZ$3,_xlpm.Fundo,,1),
_xlpm.Cx,_xlfn.XLOOKUP(TRUE,($O43:AC43&lt;&gt;""),$O43:AC43,_xlpm.Fundo,,-1),
_xlpm.Dx,_xlfn.XLOOKUP(TRUE,(AE43:$AZ43&lt;&gt;""),AE43:$AZ43,_xlpm.Fundo,,1),
_xlpm.Xx,AD$3, _xlpm.Yx,PRODUCT(SUM(_xlpm.Dx,-_xlpm.Cx),1/SUM(_xlpm.Bx,-_xlpm.Ax))*SUM(_xlpm.Xx,-_xlpm.Ax)+_xlpm.Cx,
_xlpm.Ay,_xlfn.XLOOKUP(TRUE,(AD$4:AD42&lt;&gt;""),$N$4:$N42,_xlpm.Fundo,,-1),
_xlpm.By,_xlfn.XLOOKUP(TRUE,(AD44:AD$47&lt;&gt;""),$N44:$N$47,_xlpm.Fundo,,1),
_xlpm.Cy,_xlfn.XLOOKUP(TRUE,(AD$4:AD42&lt;&gt;""),AD$4:AD42,_xlpm.Fundo,,-1),
_xlpm.Dy,_xlfn.XLOOKUP(TRUE,(AD44:AD$47&lt;&gt;""),AD44:AD$47,_xlpm.Fundo,,1),
_xlpm.Xy,$N43, _xlpm.Yy,PRODUCT(SUM(_xlpm.Dy,-_xlpm.Cy),1/SUM(_xlpm.By,-_xlpm.Ay))*SUM(_xlpm.Xy,-_xlpm.Ay)+_xlpm.Cy,
_xlfn.IFS(IFERROR(ISODD(_xlpm.Borda),FALSE),_xlpm.Yy,
       IFERROR(ISEVEN(_xlpm.Borda),     FALSE),_xlpm.Yx,
      TRUE,"")))</f>
        <v/>
      </c>
      <c r="AE91" s="120" cm="1">
        <f t="array" ref="AE91">IF(AE43&lt;&gt;"",AE43,
_xlfn.LET(_xlpm.Borda,
_xlfn.IFS(
AND(COUNT(_xlfn._xlws.FILTER($F$3:$F$15,$F$3:$F$15=AE$51))&gt;=2,
    _xlfn.MAXIFS($G$3:$G$15,$F$3:$F$15,AE$51)&gt;=$N91, _xlfn.MINIFS($G$3:$G$15,$F$3:$F$15,AE$51)&lt;=$N91),1,
AND(COUNT(_xlfn._xlws.FILTER($G$3:$G$15,$G$3:$G$15=$N91))&gt;=2,
    _xlfn.MAXIFS($F$3:$F$15,$G$3:$G$15,$N91)&gt;=AE$51, _xlfn.MINIFS($F$3:$F$15,$G$3:$G$15,$N91)&lt;=AE$51),2,
OR(COUNT(_xlfn._xlws.FILTER($F$16:$F$23,($F$16:$F$23=AE$51)*($G$16:$G$23=$N91)))=1,
        ISODD(COUNT(_xlfn._xlws.SORT(_xlfn._xlws.FILTER($G$16:$G$23,($F$16:$F$23=AE$51)*($G$16:$G$23&lt;=$N91)))))),3,
OR(COUNT(_xlfn._xlws.FILTER($F$16:$F$23,($F$16:$F$23=AE$51)*($G$16:$G$23=$N91)))=1,
        ISODD(COUNT(_xlfn._xlws.SORT(_xlfn._xlws.FILTER($F$16:$F$23,($G$16:$G$23=$N91)*($F$16:$F$23&lt;=AE$51)))))),4),
_xlpm.Fundo,$L$8,
_xlpm.Ax,_xlfn.XLOOKUP(TRUE,($O43:AD43&lt;&gt;""),$O$3:AD$3,_xlpm.Fundo,,-1),
_xlpm.Bx,_xlfn.XLOOKUP(TRUE,(AF43:$AZ43&lt;&gt;""),AF$3:$AZ$3,_xlpm.Fundo,,1),
_xlpm.Cx,_xlfn.XLOOKUP(TRUE,($O43:AD43&lt;&gt;""),$O43:AD43,_xlpm.Fundo,,-1),
_xlpm.Dx,_xlfn.XLOOKUP(TRUE,(AF43:$AZ43&lt;&gt;""),AF43:$AZ43,_xlpm.Fundo,,1),
_xlpm.Xx,AE$3, _xlpm.Yx,PRODUCT(SUM(_xlpm.Dx,-_xlpm.Cx),1/SUM(_xlpm.Bx,-_xlpm.Ax))*SUM(_xlpm.Xx,-_xlpm.Ax)+_xlpm.Cx,
_xlpm.Ay,_xlfn.XLOOKUP(TRUE,(AE$4:AE42&lt;&gt;""),$N$4:$N42,_xlpm.Fundo,,-1),
_xlpm.By,_xlfn.XLOOKUP(TRUE,(AE44:AE$47&lt;&gt;""),$N44:$N$47,_xlpm.Fundo,,1),
_xlpm.Cy,_xlfn.XLOOKUP(TRUE,(AE$4:AE42&lt;&gt;""),AE$4:AE42,_xlpm.Fundo,,-1),
_xlpm.Dy,_xlfn.XLOOKUP(TRUE,(AE44:AE$47&lt;&gt;""),AE44:AE$47,_xlpm.Fundo,,1),
_xlpm.Xy,$N43, _xlpm.Yy,PRODUCT(SUM(_xlpm.Dy,-_xlpm.Cy),1/SUM(_xlpm.By,-_xlpm.Ay))*SUM(_xlpm.Xy,-_xlpm.Ay)+_xlpm.Cy,
_xlfn.IFS(IFERROR(ISODD(_xlpm.Borda),FALSE),_xlpm.Yy,
       IFERROR(ISEVEN(_xlpm.Borda),     FALSE),_xlpm.Yx,
      TRUE,"")))</f>
        <v>0.8</v>
      </c>
      <c r="AF91" s="120" t="str" cm="1">
        <f t="array" ref="AF91">IF(AF43&lt;&gt;"",AF43,
_xlfn.LET(_xlpm.Borda,
_xlfn.IFS(
AND(COUNT(_xlfn._xlws.FILTER($F$3:$F$15,$F$3:$F$15=AF$51))&gt;=2,
    _xlfn.MAXIFS($G$3:$G$15,$F$3:$F$15,AF$51)&gt;=$N91, _xlfn.MINIFS($G$3:$G$15,$F$3:$F$15,AF$51)&lt;=$N91),1,
AND(COUNT(_xlfn._xlws.FILTER($G$3:$G$15,$G$3:$G$15=$N91))&gt;=2,
    _xlfn.MAXIFS($F$3:$F$15,$G$3:$G$15,$N91)&gt;=AF$51, _xlfn.MINIFS($F$3:$F$15,$G$3:$G$15,$N91)&lt;=AF$51),2,
OR(COUNT(_xlfn._xlws.FILTER($F$16:$F$23,($F$16:$F$23=AF$51)*($G$16:$G$23=$N91)))=1,
        ISODD(COUNT(_xlfn._xlws.SORT(_xlfn._xlws.FILTER($G$16:$G$23,($F$16:$F$23=AF$51)*($G$16:$G$23&lt;=$N91)))))),3,
OR(COUNT(_xlfn._xlws.FILTER($F$16:$F$23,($F$16:$F$23=AF$51)*($G$16:$G$23=$N91)))=1,
        ISODD(COUNT(_xlfn._xlws.SORT(_xlfn._xlws.FILTER($F$16:$F$23,($G$16:$G$23=$N91)*($F$16:$F$23&lt;=AF$51)))))),4),
_xlpm.Fundo,$L$8,
_xlpm.Ax,_xlfn.XLOOKUP(TRUE,($O43:AE43&lt;&gt;""),$O$3:AE$3,_xlpm.Fundo,,-1),
_xlpm.Bx,_xlfn.XLOOKUP(TRUE,(AG43:$AZ43&lt;&gt;""),AG$3:$AZ$3,_xlpm.Fundo,,1),
_xlpm.Cx,_xlfn.XLOOKUP(TRUE,($O43:AE43&lt;&gt;""),$O43:AE43,_xlpm.Fundo,,-1),
_xlpm.Dx,_xlfn.XLOOKUP(TRUE,(AG43:$AZ43&lt;&gt;""),AG43:$AZ43,_xlpm.Fundo,,1),
_xlpm.Xx,AF$3, _xlpm.Yx,PRODUCT(SUM(_xlpm.Dx,-_xlpm.Cx),1/SUM(_xlpm.Bx,-_xlpm.Ax))*SUM(_xlpm.Xx,-_xlpm.Ax)+_xlpm.Cx,
_xlpm.Ay,_xlfn.XLOOKUP(TRUE,(AF$4:AF42&lt;&gt;""),$N$4:$N42,_xlpm.Fundo,,-1),
_xlpm.By,_xlfn.XLOOKUP(TRUE,(AF44:AF$47&lt;&gt;""),$N44:$N$47,_xlpm.Fundo,,1),
_xlpm.Cy,_xlfn.XLOOKUP(TRUE,(AF$4:AF42&lt;&gt;""),AF$4:AF42,_xlpm.Fundo,,-1),
_xlpm.Dy,_xlfn.XLOOKUP(TRUE,(AF44:AF$47&lt;&gt;""),AF44:AF$47,_xlpm.Fundo,,1),
_xlpm.Xy,$N43, _xlpm.Yy,PRODUCT(SUM(_xlpm.Dy,-_xlpm.Cy),1/SUM(_xlpm.By,-_xlpm.Ay))*SUM(_xlpm.Xy,-_xlpm.Ay)+_xlpm.Cy,
_xlfn.IFS(IFERROR(ISODD(_xlpm.Borda),FALSE),_xlpm.Yy,
       IFERROR(ISEVEN(_xlpm.Borda),     FALSE),_xlpm.Yx,
      TRUE,"")))</f>
        <v/>
      </c>
      <c r="AG91" s="120" cm="1">
        <f t="array" ref="AG91">IF(AG43&lt;&gt;"",AG43,
_xlfn.LET(_xlpm.Borda,
_xlfn.IFS(
AND(COUNT(_xlfn._xlws.FILTER($F$3:$F$15,$F$3:$F$15=AG$51))&gt;=2,
    _xlfn.MAXIFS($G$3:$G$15,$F$3:$F$15,AG$51)&gt;=$N91, _xlfn.MINIFS($G$3:$G$15,$F$3:$F$15,AG$51)&lt;=$N91),1,
AND(COUNT(_xlfn._xlws.FILTER($G$3:$G$15,$G$3:$G$15=$N91))&gt;=2,
    _xlfn.MAXIFS($F$3:$F$15,$G$3:$G$15,$N91)&gt;=AG$51, _xlfn.MINIFS($F$3:$F$15,$G$3:$G$15,$N91)&lt;=AG$51),2,
OR(COUNT(_xlfn._xlws.FILTER($F$16:$F$23,($F$16:$F$23=AG$51)*($G$16:$G$23=$N91)))=1,
        ISODD(COUNT(_xlfn._xlws.SORT(_xlfn._xlws.FILTER($G$16:$G$23,($F$16:$F$23=AG$51)*($G$16:$G$23&lt;=$N91)))))),3,
OR(COUNT(_xlfn._xlws.FILTER($F$16:$F$23,($F$16:$F$23=AG$51)*($G$16:$G$23=$N91)))=1,
        ISODD(COUNT(_xlfn._xlws.SORT(_xlfn._xlws.FILTER($F$16:$F$23,($G$16:$G$23=$N91)*($F$16:$F$23&lt;=AG$51)))))),4),
_xlpm.Fundo,$L$8,
_xlpm.Ax,_xlfn.XLOOKUP(TRUE,($O43:AF43&lt;&gt;""),$O$3:AF$3,_xlpm.Fundo,,-1),
_xlpm.Bx,_xlfn.XLOOKUP(TRUE,(AH43:$AZ43&lt;&gt;""),AH$3:$AZ$3,_xlpm.Fundo,,1),
_xlpm.Cx,_xlfn.XLOOKUP(TRUE,($O43:AF43&lt;&gt;""),$O43:AF43,_xlpm.Fundo,,-1),
_xlpm.Dx,_xlfn.XLOOKUP(TRUE,(AH43:$AZ43&lt;&gt;""),AH43:$AZ43,_xlpm.Fundo,,1),
_xlpm.Xx,AG$3, _xlpm.Yx,PRODUCT(SUM(_xlpm.Dx,-_xlpm.Cx),1/SUM(_xlpm.Bx,-_xlpm.Ax))*SUM(_xlpm.Xx,-_xlpm.Ax)+_xlpm.Cx,
_xlpm.Ay,_xlfn.XLOOKUP(TRUE,(AG$4:AG42&lt;&gt;""),$N$4:$N42,_xlpm.Fundo,,-1),
_xlpm.By,_xlfn.XLOOKUP(TRUE,(AG44:AG$47&lt;&gt;""),$N44:$N$47,_xlpm.Fundo,,1),
_xlpm.Cy,_xlfn.XLOOKUP(TRUE,(AG$4:AG42&lt;&gt;""),AG$4:AG42,_xlpm.Fundo,,-1),
_xlpm.Dy,_xlfn.XLOOKUP(TRUE,(AG44:AG$47&lt;&gt;""),AG44:AG$47,_xlpm.Fundo,,1),
_xlpm.Xy,$N43, _xlpm.Yy,PRODUCT(SUM(_xlpm.Dy,-_xlpm.Cy),1/SUM(_xlpm.By,-_xlpm.Ay))*SUM(_xlpm.Xy,-_xlpm.Ay)+_xlpm.Cy,
_xlfn.IFS(IFERROR(ISODD(_xlpm.Borda),FALSE),_xlpm.Yy,
       IFERROR(ISEVEN(_xlpm.Borda),     FALSE),_xlpm.Yx,
      TRUE,"")))</f>
        <v>1</v>
      </c>
      <c r="AH91" s="120" t="str" cm="1">
        <f t="array" ref="AH91">IF(AH43&lt;&gt;"",AH43,
_xlfn.LET(_xlpm.Borda,
_xlfn.IFS(
AND(COUNT(_xlfn._xlws.FILTER($F$3:$F$15,$F$3:$F$15=AH$51))&gt;=2,
    _xlfn.MAXIFS($G$3:$G$15,$F$3:$F$15,AH$51)&gt;=$N91, _xlfn.MINIFS($G$3:$G$15,$F$3:$F$15,AH$51)&lt;=$N91),1,
AND(COUNT(_xlfn._xlws.FILTER($G$3:$G$15,$G$3:$G$15=$N91))&gt;=2,
    _xlfn.MAXIFS($F$3:$F$15,$G$3:$G$15,$N91)&gt;=AH$51, _xlfn.MINIFS($F$3:$F$15,$G$3:$G$15,$N91)&lt;=AH$51),2,
OR(COUNT(_xlfn._xlws.FILTER($F$16:$F$23,($F$16:$F$23=AH$51)*($G$16:$G$23=$N91)))=1,
        ISODD(COUNT(_xlfn._xlws.SORT(_xlfn._xlws.FILTER($G$16:$G$23,($F$16:$F$23=AH$51)*($G$16:$G$23&lt;=$N91)))))),3,
OR(COUNT(_xlfn._xlws.FILTER($F$16:$F$23,($F$16:$F$23=AH$51)*($G$16:$G$23=$N91)))=1,
        ISODD(COUNT(_xlfn._xlws.SORT(_xlfn._xlws.FILTER($F$16:$F$23,($G$16:$G$23=$N91)*($F$16:$F$23&lt;=AH$51)))))),4),
_xlpm.Fundo,$L$8,
_xlpm.Ax,_xlfn.XLOOKUP(TRUE,($O43:AG43&lt;&gt;""),$O$3:AG$3,_xlpm.Fundo,,-1),
_xlpm.Bx,_xlfn.XLOOKUP(TRUE,(AI43:$AZ43&lt;&gt;""),AI$3:$AZ$3,_xlpm.Fundo,,1),
_xlpm.Cx,_xlfn.XLOOKUP(TRUE,($O43:AG43&lt;&gt;""),$O43:AG43,_xlpm.Fundo,,-1),
_xlpm.Dx,_xlfn.XLOOKUP(TRUE,(AI43:$AZ43&lt;&gt;""),AI43:$AZ43,_xlpm.Fundo,,1),
_xlpm.Xx,AH$3, _xlpm.Yx,PRODUCT(SUM(_xlpm.Dx,-_xlpm.Cx),1/SUM(_xlpm.Bx,-_xlpm.Ax))*SUM(_xlpm.Xx,-_xlpm.Ax)+_xlpm.Cx,
_xlpm.Ay,_xlfn.XLOOKUP(TRUE,(AH$4:AH42&lt;&gt;""),$N$4:$N42,_xlpm.Fundo,,-1),
_xlpm.By,_xlfn.XLOOKUP(TRUE,(AH44:AH$47&lt;&gt;""),$N44:$N$47,_xlpm.Fundo,,1),
_xlpm.Cy,_xlfn.XLOOKUP(TRUE,(AH$4:AH42&lt;&gt;""),AH$4:AH42,_xlpm.Fundo,,-1),
_xlpm.Dy,_xlfn.XLOOKUP(TRUE,(AH44:AH$47&lt;&gt;""),AH44:AH$47,_xlpm.Fundo,,1),
_xlpm.Xy,$N43, _xlpm.Yy,PRODUCT(SUM(_xlpm.Dy,-_xlpm.Cy),1/SUM(_xlpm.By,-_xlpm.Ay))*SUM(_xlpm.Xy,-_xlpm.Ay)+_xlpm.Cy,
_xlfn.IFS(IFERROR(ISODD(_xlpm.Borda),FALSE),_xlpm.Yy,
       IFERROR(ISEVEN(_xlpm.Borda),     FALSE),_xlpm.Yx,
      TRUE,"")))</f>
        <v/>
      </c>
      <c r="AI91" s="120" cm="1">
        <f t="array" ref="AI91">IF(AI43&lt;&gt;"",AI43,
_xlfn.LET(_xlpm.Borda,
_xlfn.IFS(
AND(COUNT(_xlfn._xlws.FILTER($F$3:$F$15,$F$3:$F$15=AI$51))&gt;=2,
    _xlfn.MAXIFS($G$3:$G$15,$F$3:$F$15,AI$51)&gt;=$N91, _xlfn.MINIFS($G$3:$G$15,$F$3:$F$15,AI$51)&lt;=$N91),1,
AND(COUNT(_xlfn._xlws.FILTER($G$3:$G$15,$G$3:$G$15=$N91))&gt;=2,
    _xlfn.MAXIFS($F$3:$F$15,$G$3:$G$15,$N91)&gt;=AI$51, _xlfn.MINIFS($F$3:$F$15,$G$3:$G$15,$N91)&lt;=AI$51),2,
OR(COUNT(_xlfn._xlws.FILTER($F$16:$F$23,($F$16:$F$23=AI$51)*($G$16:$G$23=$N91)))=1,
        ISODD(COUNT(_xlfn._xlws.SORT(_xlfn._xlws.FILTER($G$16:$G$23,($F$16:$F$23=AI$51)*($G$16:$G$23&lt;=$N91)))))),3,
OR(COUNT(_xlfn._xlws.FILTER($F$16:$F$23,($F$16:$F$23=AI$51)*($G$16:$G$23=$N91)))=1,
        ISODD(COUNT(_xlfn._xlws.SORT(_xlfn._xlws.FILTER($F$16:$F$23,($G$16:$G$23=$N91)*($F$16:$F$23&lt;=AI$51)))))),4),
_xlpm.Fundo,$L$8,
_xlpm.Ax,_xlfn.XLOOKUP(TRUE,($O43:AH43&lt;&gt;""),$O$3:AH$3,_xlpm.Fundo,,-1),
_xlpm.Bx,_xlfn.XLOOKUP(TRUE,(AJ43:$AZ43&lt;&gt;""),AJ$3:$AZ$3,_xlpm.Fundo,,1),
_xlpm.Cx,_xlfn.XLOOKUP(TRUE,($O43:AH43&lt;&gt;""),$O43:AH43,_xlpm.Fundo,,-1),
_xlpm.Dx,_xlfn.XLOOKUP(TRUE,(AJ43:$AZ43&lt;&gt;""),AJ43:$AZ43,_xlpm.Fundo,,1),
_xlpm.Xx,AI$3, _xlpm.Yx,PRODUCT(SUM(_xlpm.Dx,-_xlpm.Cx),1/SUM(_xlpm.Bx,-_xlpm.Ax))*SUM(_xlpm.Xx,-_xlpm.Ax)+_xlpm.Cx,
_xlpm.Ay,_xlfn.XLOOKUP(TRUE,(AI$4:AI42&lt;&gt;""),$N$4:$N42,_xlpm.Fundo,,-1),
_xlpm.By,_xlfn.XLOOKUP(TRUE,(AI44:AI$47&lt;&gt;""),$N44:$N$47,_xlpm.Fundo,,1),
_xlpm.Cy,_xlfn.XLOOKUP(TRUE,(AI$4:AI42&lt;&gt;""),AI$4:AI42,_xlpm.Fundo,,-1),
_xlpm.Dy,_xlfn.XLOOKUP(TRUE,(AI44:AI$47&lt;&gt;""),AI44:AI$47,_xlpm.Fundo,,1),
_xlpm.Xy,$N43, _xlpm.Yy,PRODUCT(SUM(_xlpm.Dy,-_xlpm.Cy),1/SUM(_xlpm.By,-_xlpm.Ay))*SUM(_xlpm.Xy,-_xlpm.Ay)+_xlpm.Cy,
_xlfn.IFS(IFERROR(ISODD(_xlpm.Borda),FALSE),_xlpm.Yy,
       IFERROR(ISEVEN(_xlpm.Borda),     FALSE),_xlpm.Yx,
      TRUE,"")))</f>
        <v>1.3</v>
      </c>
      <c r="AJ91" s="120" t="str" cm="1">
        <f t="array" ref="AJ91">IF(AJ43&lt;&gt;"",AJ43,
_xlfn.LET(_xlpm.Borda,
_xlfn.IFS(
AND(COUNT(_xlfn._xlws.FILTER($F$3:$F$15,$F$3:$F$15=AJ$51))&gt;=2,
    _xlfn.MAXIFS($G$3:$G$15,$F$3:$F$15,AJ$51)&gt;=$N91, _xlfn.MINIFS($G$3:$G$15,$F$3:$F$15,AJ$51)&lt;=$N91),1,
AND(COUNT(_xlfn._xlws.FILTER($G$3:$G$15,$G$3:$G$15=$N91))&gt;=2,
    _xlfn.MAXIFS($F$3:$F$15,$G$3:$G$15,$N91)&gt;=AJ$51, _xlfn.MINIFS($F$3:$F$15,$G$3:$G$15,$N91)&lt;=AJ$51),2,
OR(COUNT(_xlfn._xlws.FILTER($F$16:$F$23,($F$16:$F$23=AJ$51)*($G$16:$G$23=$N91)))=1,
        ISODD(COUNT(_xlfn._xlws.SORT(_xlfn._xlws.FILTER($G$16:$G$23,($F$16:$F$23=AJ$51)*($G$16:$G$23&lt;=$N91)))))),3,
OR(COUNT(_xlfn._xlws.FILTER($F$16:$F$23,($F$16:$F$23=AJ$51)*($G$16:$G$23=$N91)))=1,
        ISODD(COUNT(_xlfn._xlws.SORT(_xlfn._xlws.FILTER($F$16:$F$23,($G$16:$G$23=$N91)*($F$16:$F$23&lt;=AJ$51)))))),4),
_xlpm.Fundo,$L$8,
_xlpm.Ax,_xlfn.XLOOKUP(TRUE,($O43:AI43&lt;&gt;""),$O$3:AI$3,_xlpm.Fundo,,-1),
_xlpm.Bx,_xlfn.XLOOKUP(TRUE,(AK43:$AZ43&lt;&gt;""),AK$3:$AZ$3,_xlpm.Fundo,,1),
_xlpm.Cx,_xlfn.XLOOKUP(TRUE,($O43:AI43&lt;&gt;""),$O43:AI43,_xlpm.Fundo,,-1),
_xlpm.Dx,_xlfn.XLOOKUP(TRUE,(AK43:$AZ43&lt;&gt;""),AK43:$AZ43,_xlpm.Fundo,,1),
_xlpm.Xx,AJ$3, _xlpm.Yx,PRODUCT(SUM(_xlpm.Dx,-_xlpm.Cx),1/SUM(_xlpm.Bx,-_xlpm.Ax))*SUM(_xlpm.Xx,-_xlpm.Ax)+_xlpm.Cx,
_xlpm.Ay,_xlfn.XLOOKUP(TRUE,(AJ$4:AJ42&lt;&gt;""),$N$4:$N42,_xlpm.Fundo,,-1),
_xlpm.By,_xlfn.XLOOKUP(TRUE,(AJ44:AJ$47&lt;&gt;""),$N44:$N$47,_xlpm.Fundo,,1),
_xlpm.Cy,_xlfn.XLOOKUP(TRUE,(AJ$4:AJ42&lt;&gt;""),AJ$4:AJ42,_xlpm.Fundo,,-1),
_xlpm.Dy,_xlfn.XLOOKUP(TRUE,(AJ44:AJ$47&lt;&gt;""),AJ44:AJ$47,_xlpm.Fundo,,1),
_xlpm.Xy,$N43, _xlpm.Yy,PRODUCT(SUM(_xlpm.Dy,-_xlpm.Cy),1/SUM(_xlpm.By,-_xlpm.Ay))*SUM(_xlpm.Xy,-_xlpm.Ay)+_xlpm.Cy,
_xlfn.IFS(IFERROR(ISODD(_xlpm.Borda),FALSE),_xlpm.Yy,
       IFERROR(ISEVEN(_xlpm.Borda),     FALSE),_xlpm.Yx,
      TRUE,"")))</f>
        <v/>
      </c>
      <c r="AK91" s="120" t="str" cm="1">
        <f t="array" ref="AK91">IF(AK43&lt;&gt;"",AK43,
_xlfn.LET(_xlpm.Borda,
_xlfn.IFS(
AND(COUNT(_xlfn._xlws.FILTER($F$3:$F$15,$F$3:$F$15=AK$51))&gt;=2,
    _xlfn.MAXIFS($G$3:$G$15,$F$3:$F$15,AK$51)&gt;=$N91, _xlfn.MINIFS($G$3:$G$15,$F$3:$F$15,AK$51)&lt;=$N91),1,
AND(COUNT(_xlfn._xlws.FILTER($G$3:$G$15,$G$3:$G$15=$N91))&gt;=2,
    _xlfn.MAXIFS($F$3:$F$15,$G$3:$G$15,$N91)&gt;=AK$51, _xlfn.MINIFS($F$3:$F$15,$G$3:$G$15,$N91)&lt;=AK$51),2,
OR(COUNT(_xlfn._xlws.FILTER($F$16:$F$23,($F$16:$F$23=AK$51)*($G$16:$G$23=$N91)))=1,
        ISODD(COUNT(_xlfn._xlws.SORT(_xlfn._xlws.FILTER($G$16:$G$23,($F$16:$F$23=AK$51)*($G$16:$G$23&lt;=$N91)))))),3,
OR(COUNT(_xlfn._xlws.FILTER($F$16:$F$23,($F$16:$F$23=AK$51)*($G$16:$G$23=$N91)))=1,
        ISODD(COUNT(_xlfn._xlws.SORT(_xlfn._xlws.FILTER($F$16:$F$23,($G$16:$G$23=$N91)*($F$16:$F$23&lt;=AK$51)))))),4),
_xlpm.Fundo,$L$8,
_xlpm.Ax,_xlfn.XLOOKUP(TRUE,($O43:AJ43&lt;&gt;""),$O$3:AJ$3,_xlpm.Fundo,,-1),
_xlpm.Bx,_xlfn.XLOOKUP(TRUE,(AL43:$AZ43&lt;&gt;""),AL$3:$AZ$3,_xlpm.Fundo,,1),
_xlpm.Cx,_xlfn.XLOOKUP(TRUE,($O43:AJ43&lt;&gt;""),$O43:AJ43,_xlpm.Fundo,,-1),
_xlpm.Dx,_xlfn.XLOOKUP(TRUE,(AL43:$AZ43&lt;&gt;""),AL43:$AZ43,_xlpm.Fundo,,1),
_xlpm.Xx,AK$3, _xlpm.Yx,PRODUCT(SUM(_xlpm.Dx,-_xlpm.Cx),1/SUM(_xlpm.Bx,-_xlpm.Ax))*SUM(_xlpm.Xx,-_xlpm.Ax)+_xlpm.Cx,
_xlpm.Ay,_xlfn.XLOOKUP(TRUE,(AK$4:AK42&lt;&gt;""),$N$4:$N42,_xlpm.Fundo,,-1),
_xlpm.By,_xlfn.XLOOKUP(TRUE,(AK44:AK$47&lt;&gt;""),$N44:$N$47,_xlpm.Fundo,,1),
_xlpm.Cy,_xlfn.XLOOKUP(TRUE,(AK$4:AK42&lt;&gt;""),AK$4:AK42,_xlpm.Fundo,,-1),
_xlpm.Dy,_xlfn.XLOOKUP(TRUE,(AK44:AK$47&lt;&gt;""),AK44:AK$47,_xlpm.Fundo,,1),
_xlpm.Xy,$N43, _xlpm.Yy,PRODUCT(SUM(_xlpm.Dy,-_xlpm.Cy),1/SUM(_xlpm.By,-_xlpm.Ay))*SUM(_xlpm.Xy,-_xlpm.Ay)+_xlpm.Cy,
_xlfn.IFS(IFERROR(ISODD(_xlpm.Borda),FALSE),_xlpm.Yy,
       IFERROR(ISEVEN(_xlpm.Borda),     FALSE),_xlpm.Yx,
      TRUE,"")))</f>
        <v/>
      </c>
      <c r="AL91" s="120" t="str" cm="1">
        <f t="array" ref="AL91">IF(AL43&lt;&gt;"",AL43,
_xlfn.LET(_xlpm.Borda,
_xlfn.IFS(
AND(COUNT(_xlfn._xlws.FILTER($F$3:$F$15,$F$3:$F$15=AL$51))&gt;=2,
    _xlfn.MAXIFS($G$3:$G$15,$F$3:$F$15,AL$51)&gt;=$N91, _xlfn.MINIFS($G$3:$G$15,$F$3:$F$15,AL$51)&lt;=$N91),1,
AND(COUNT(_xlfn._xlws.FILTER($G$3:$G$15,$G$3:$G$15=$N91))&gt;=2,
    _xlfn.MAXIFS($F$3:$F$15,$G$3:$G$15,$N91)&gt;=AL$51, _xlfn.MINIFS($F$3:$F$15,$G$3:$G$15,$N91)&lt;=AL$51),2,
OR(COUNT(_xlfn._xlws.FILTER($F$16:$F$23,($F$16:$F$23=AL$51)*($G$16:$G$23=$N91)))=1,
        ISODD(COUNT(_xlfn._xlws.SORT(_xlfn._xlws.FILTER($G$16:$G$23,($F$16:$F$23=AL$51)*($G$16:$G$23&lt;=$N91)))))),3,
OR(COUNT(_xlfn._xlws.FILTER($F$16:$F$23,($F$16:$F$23=AL$51)*($G$16:$G$23=$N91)))=1,
        ISODD(COUNT(_xlfn._xlws.SORT(_xlfn._xlws.FILTER($F$16:$F$23,($G$16:$G$23=$N91)*($F$16:$F$23&lt;=AL$51)))))),4),
_xlpm.Fundo,$L$8,
_xlpm.Ax,_xlfn.XLOOKUP(TRUE,($O43:AK43&lt;&gt;""),$O$3:AK$3,_xlpm.Fundo,,-1),
_xlpm.Bx,_xlfn.XLOOKUP(TRUE,(AM43:$AZ43&lt;&gt;""),AM$3:$AZ$3,_xlpm.Fundo,,1),
_xlpm.Cx,_xlfn.XLOOKUP(TRUE,($O43:AK43&lt;&gt;""),$O43:AK43,_xlpm.Fundo,,-1),
_xlpm.Dx,_xlfn.XLOOKUP(TRUE,(AM43:$AZ43&lt;&gt;""),AM43:$AZ43,_xlpm.Fundo,,1),
_xlpm.Xx,AL$3, _xlpm.Yx,PRODUCT(SUM(_xlpm.Dx,-_xlpm.Cx),1/SUM(_xlpm.Bx,-_xlpm.Ax))*SUM(_xlpm.Xx,-_xlpm.Ax)+_xlpm.Cx,
_xlpm.Ay,_xlfn.XLOOKUP(TRUE,(AL$4:AL42&lt;&gt;""),$N$4:$N42,_xlpm.Fundo,,-1),
_xlpm.By,_xlfn.XLOOKUP(TRUE,(AL44:AL$47&lt;&gt;""),$N44:$N$47,_xlpm.Fundo,,1),
_xlpm.Cy,_xlfn.XLOOKUP(TRUE,(AL$4:AL42&lt;&gt;""),AL$4:AL42,_xlpm.Fundo,,-1),
_xlpm.Dy,_xlfn.XLOOKUP(TRUE,(AL44:AL$47&lt;&gt;""),AL44:AL$47,_xlpm.Fundo,,1),
_xlpm.Xy,$N43, _xlpm.Yy,PRODUCT(SUM(_xlpm.Dy,-_xlpm.Cy),1/SUM(_xlpm.By,-_xlpm.Ay))*SUM(_xlpm.Xy,-_xlpm.Ay)+_xlpm.Cy,
_xlfn.IFS(IFERROR(ISODD(_xlpm.Borda),FALSE),_xlpm.Yy,
       IFERROR(ISEVEN(_xlpm.Borda),     FALSE),_xlpm.Yx,
      TRUE,"")))</f>
        <v/>
      </c>
      <c r="AM91" s="120" t="str" cm="1">
        <f t="array" ref="AM91">IF(AM43&lt;&gt;"",AM43,
_xlfn.LET(_xlpm.Borda,
_xlfn.IFS(
AND(COUNT(_xlfn._xlws.FILTER($F$3:$F$15,$F$3:$F$15=AM$51))&gt;=2,
    _xlfn.MAXIFS($G$3:$G$15,$F$3:$F$15,AM$51)&gt;=$N91, _xlfn.MINIFS($G$3:$G$15,$F$3:$F$15,AM$51)&lt;=$N91),1,
AND(COUNT(_xlfn._xlws.FILTER($G$3:$G$15,$G$3:$G$15=$N91))&gt;=2,
    _xlfn.MAXIFS($F$3:$F$15,$G$3:$G$15,$N91)&gt;=AM$51, _xlfn.MINIFS($F$3:$F$15,$G$3:$G$15,$N91)&lt;=AM$51),2,
OR(COUNT(_xlfn._xlws.FILTER($F$16:$F$23,($F$16:$F$23=AM$51)*($G$16:$G$23=$N91)))=1,
        ISODD(COUNT(_xlfn._xlws.SORT(_xlfn._xlws.FILTER($G$16:$G$23,($F$16:$F$23=AM$51)*($G$16:$G$23&lt;=$N91)))))),3,
OR(COUNT(_xlfn._xlws.FILTER($F$16:$F$23,($F$16:$F$23=AM$51)*($G$16:$G$23=$N91)))=1,
        ISODD(COUNT(_xlfn._xlws.SORT(_xlfn._xlws.FILTER($F$16:$F$23,($G$16:$G$23=$N91)*($F$16:$F$23&lt;=AM$51)))))),4),
_xlpm.Fundo,$L$8,
_xlpm.Ax,_xlfn.XLOOKUP(TRUE,($O43:AL43&lt;&gt;""),$O$3:AL$3,_xlpm.Fundo,,-1),
_xlpm.Bx,_xlfn.XLOOKUP(TRUE,(AN43:$AZ43&lt;&gt;""),AN$3:$AZ$3,_xlpm.Fundo,,1),
_xlpm.Cx,_xlfn.XLOOKUP(TRUE,($O43:AL43&lt;&gt;""),$O43:AL43,_xlpm.Fundo,,-1),
_xlpm.Dx,_xlfn.XLOOKUP(TRUE,(AN43:$AZ43&lt;&gt;""),AN43:$AZ43,_xlpm.Fundo,,1),
_xlpm.Xx,AM$3, _xlpm.Yx,PRODUCT(SUM(_xlpm.Dx,-_xlpm.Cx),1/SUM(_xlpm.Bx,-_xlpm.Ax))*SUM(_xlpm.Xx,-_xlpm.Ax)+_xlpm.Cx,
_xlpm.Ay,_xlfn.XLOOKUP(TRUE,(AM$4:AM42&lt;&gt;""),$N$4:$N42,_xlpm.Fundo,,-1),
_xlpm.By,_xlfn.XLOOKUP(TRUE,(AM44:AM$47&lt;&gt;""),$N44:$N$47,_xlpm.Fundo,,1),
_xlpm.Cy,_xlfn.XLOOKUP(TRUE,(AM$4:AM42&lt;&gt;""),AM$4:AM42,_xlpm.Fundo,,-1),
_xlpm.Dy,_xlfn.XLOOKUP(TRUE,(AM44:AM$47&lt;&gt;""),AM44:AM$47,_xlpm.Fundo,,1),
_xlpm.Xy,$N43, _xlpm.Yy,PRODUCT(SUM(_xlpm.Dy,-_xlpm.Cy),1/SUM(_xlpm.By,-_xlpm.Ay))*SUM(_xlpm.Xy,-_xlpm.Ay)+_xlpm.Cy,
_xlfn.IFS(IFERROR(ISODD(_xlpm.Borda),FALSE),_xlpm.Yy,
       IFERROR(ISEVEN(_xlpm.Borda),     FALSE),_xlpm.Yx,
      TRUE,"")))</f>
        <v/>
      </c>
      <c r="AN91" s="120" cm="1">
        <f t="array" ref="AN91">IF(AN43&lt;&gt;"",AN43,
_xlfn.LET(_xlpm.Borda,
_xlfn.IFS(
AND(COUNT(_xlfn._xlws.FILTER($F$3:$F$15,$F$3:$F$15=AN$51))&gt;=2,
    _xlfn.MAXIFS($G$3:$G$15,$F$3:$F$15,AN$51)&gt;=$N91, _xlfn.MINIFS($G$3:$G$15,$F$3:$F$15,AN$51)&lt;=$N91),1,
AND(COUNT(_xlfn._xlws.FILTER($G$3:$G$15,$G$3:$G$15=$N91))&gt;=2,
    _xlfn.MAXIFS($F$3:$F$15,$G$3:$G$15,$N91)&gt;=AN$51, _xlfn.MINIFS($F$3:$F$15,$G$3:$G$15,$N91)&lt;=AN$51),2,
OR(COUNT(_xlfn._xlws.FILTER($F$16:$F$23,($F$16:$F$23=AN$51)*($G$16:$G$23=$N91)))=1,
        ISODD(COUNT(_xlfn._xlws.SORT(_xlfn._xlws.FILTER($G$16:$G$23,($F$16:$F$23=AN$51)*($G$16:$G$23&lt;=$N91)))))),3,
OR(COUNT(_xlfn._xlws.FILTER($F$16:$F$23,($F$16:$F$23=AN$51)*($G$16:$G$23=$N91)))=1,
        ISODD(COUNT(_xlfn._xlws.SORT(_xlfn._xlws.FILTER($F$16:$F$23,($G$16:$G$23=$N91)*($F$16:$F$23&lt;=AN$51)))))),4),
_xlpm.Fundo,$L$8,
_xlpm.Ax,_xlfn.XLOOKUP(TRUE,($O43:AM43&lt;&gt;""),$O$3:AM$3,_xlpm.Fundo,,-1),
_xlpm.Bx,_xlfn.XLOOKUP(TRUE,(AO43:$AZ43&lt;&gt;""),AO$3:$AZ$3,_xlpm.Fundo,,1),
_xlpm.Cx,_xlfn.XLOOKUP(TRUE,($O43:AM43&lt;&gt;""),$O43:AM43,_xlpm.Fundo,,-1),
_xlpm.Dx,_xlfn.XLOOKUP(TRUE,(AO43:$AZ43&lt;&gt;""),AO43:$AZ43,_xlpm.Fundo,,1),
_xlpm.Xx,AN$3, _xlpm.Yx,PRODUCT(SUM(_xlpm.Dx,-_xlpm.Cx),1/SUM(_xlpm.Bx,-_xlpm.Ax))*SUM(_xlpm.Xx,-_xlpm.Ax)+_xlpm.Cx,
_xlpm.Ay,_xlfn.XLOOKUP(TRUE,(AN$4:AN42&lt;&gt;""),$N$4:$N42,_xlpm.Fundo,,-1),
_xlpm.By,_xlfn.XLOOKUP(TRUE,(AN44:AN$47&lt;&gt;""),$N44:$N$47,_xlpm.Fundo,,1),
_xlpm.Cy,_xlfn.XLOOKUP(TRUE,(AN$4:AN42&lt;&gt;""),AN$4:AN42,_xlpm.Fundo,,-1),
_xlpm.Dy,_xlfn.XLOOKUP(TRUE,(AN44:AN$47&lt;&gt;""),AN44:AN$47,_xlpm.Fundo,,1),
_xlpm.Xy,$N43, _xlpm.Yy,PRODUCT(SUM(_xlpm.Dy,-_xlpm.Cy),1/SUM(_xlpm.By,-_xlpm.Ay))*SUM(_xlpm.Xy,-_xlpm.Ay)+_xlpm.Cy,
_xlfn.IFS(IFERROR(ISODD(_xlpm.Borda),FALSE),_xlpm.Yy,
       IFERROR(ISEVEN(_xlpm.Borda),     FALSE),_xlpm.Yx,
      TRUE,"")))</f>
        <v>0.4</v>
      </c>
      <c r="AO91" s="120" cm="1">
        <f t="array" ref="AO91">IF(AO43&lt;&gt;"",AO43,
_xlfn.LET(_xlpm.Borda,
_xlfn.IFS(
AND(COUNT(_xlfn._xlws.FILTER($F$3:$F$15,$F$3:$F$15=AO$51))&gt;=2,
    _xlfn.MAXIFS($G$3:$G$15,$F$3:$F$15,AO$51)&gt;=$N91, _xlfn.MINIFS($G$3:$G$15,$F$3:$F$15,AO$51)&lt;=$N91),1,
AND(COUNT(_xlfn._xlws.FILTER($G$3:$G$15,$G$3:$G$15=$N91))&gt;=2,
    _xlfn.MAXIFS($F$3:$F$15,$G$3:$G$15,$N91)&gt;=AO$51, _xlfn.MINIFS($F$3:$F$15,$G$3:$G$15,$N91)&lt;=AO$51),2,
OR(COUNT(_xlfn._xlws.FILTER($F$16:$F$23,($F$16:$F$23=AO$51)*($G$16:$G$23=$N91)))=1,
        ISODD(COUNT(_xlfn._xlws.SORT(_xlfn._xlws.FILTER($G$16:$G$23,($F$16:$F$23=AO$51)*($G$16:$G$23&lt;=$N91)))))),3,
OR(COUNT(_xlfn._xlws.FILTER($F$16:$F$23,($F$16:$F$23=AO$51)*($G$16:$G$23=$N91)))=1,
        ISODD(COUNT(_xlfn._xlws.SORT(_xlfn._xlws.FILTER($F$16:$F$23,($G$16:$G$23=$N91)*($F$16:$F$23&lt;=AO$51)))))),4),
_xlpm.Fundo,$L$8,
_xlpm.Ax,_xlfn.XLOOKUP(TRUE,($O43:AN43&lt;&gt;""),$O$3:AN$3,_xlpm.Fundo,,-1),
_xlpm.Bx,_xlfn.XLOOKUP(TRUE,(AP43:$AZ43&lt;&gt;""),AP$3:$AZ$3,_xlpm.Fundo,,1),
_xlpm.Cx,_xlfn.XLOOKUP(TRUE,($O43:AN43&lt;&gt;""),$O43:AN43,_xlpm.Fundo,,-1),
_xlpm.Dx,_xlfn.XLOOKUP(TRUE,(AP43:$AZ43&lt;&gt;""),AP43:$AZ43,_xlpm.Fundo,,1),
_xlpm.Xx,AO$3, _xlpm.Yx,PRODUCT(SUM(_xlpm.Dx,-_xlpm.Cx),1/SUM(_xlpm.Bx,-_xlpm.Ax))*SUM(_xlpm.Xx,-_xlpm.Ax)+_xlpm.Cx,
_xlpm.Ay,_xlfn.XLOOKUP(TRUE,(AO$4:AO42&lt;&gt;""),$N$4:$N42,_xlpm.Fundo,,-1),
_xlpm.By,_xlfn.XLOOKUP(TRUE,(AO44:AO$47&lt;&gt;""),$N44:$N$47,_xlpm.Fundo,,1),
_xlpm.Cy,_xlfn.XLOOKUP(TRUE,(AO$4:AO42&lt;&gt;""),AO$4:AO42,_xlpm.Fundo,,-1),
_xlpm.Dy,_xlfn.XLOOKUP(TRUE,(AO44:AO$47&lt;&gt;""),AO44:AO$47,_xlpm.Fundo,,1),
_xlpm.Xy,$N43, _xlpm.Yy,PRODUCT(SUM(_xlpm.Dy,-_xlpm.Cy),1/SUM(_xlpm.By,-_xlpm.Ay))*SUM(_xlpm.Xy,-_xlpm.Ay)+_xlpm.Cy,
_xlfn.IFS(IFERROR(ISODD(_xlpm.Borda),FALSE),_xlpm.Yy,
       IFERROR(ISEVEN(_xlpm.Borda),     FALSE),_xlpm.Yx,
      TRUE,"")))</f>
        <v>-9</v>
      </c>
      <c r="AP91" s="120" cm="1">
        <f t="array" ref="AP91">IF(AP43&lt;&gt;"",AP43,
_xlfn.LET(_xlpm.Borda,
_xlfn.IFS(
AND(COUNT(_xlfn._xlws.FILTER($F$3:$F$15,$F$3:$F$15=AP$51))&gt;=2,
    _xlfn.MAXIFS($G$3:$G$15,$F$3:$F$15,AP$51)&gt;=$N91, _xlfn.MINIFS($G$3:$G$15,$F$3:$F$15,AP$51)&lt;=$N91),1,
AND(COUNT(_xlfn._xlws.FILTER($G$3:$G$15,$G$3:$G$15=$N91))&gt;=2,
    _xlfn.MAXIFS($F$3:$F$15,$G$3:$G$15,$N91)&gt;=AP$51, _xlfn.MINIFS($F$3:$F$15,$G$3:$G$15,$N91)&lt;=AP$51),2,
OR(COUNT(_xlfn._xlws.FILTER($F$16:$F$23,($F$16:$F$23=AP$51)*($G$16:$G$23=$N91)))=1,
        ISODD(COUNT(_xlfn._xlws.SORT(_xlfn._xlws.FILTER($G$16:$G$23,($F$16:$F$23=AP$51)*($G$16:$G$23&lt;=$N91)))))),3,
OR(COUNT(_xlfn._xlws.FILTER($F$16:$F$23,($F$16:$F$23=AP$51)*($G$16:$G$23=$N91)))=1,
        ISODD(COUNT(_xlfn._xlws.SORT(_xlfn._xlws.FILTER($F$16:$F$23,($G$16:$G$23=$N91)*($F$16:$F$23&lt;=AP$51)))))),4),
_xlpm.Fundo,$L$8,
_xlpm.Ax,_xlfn.XLOOKUP(TRUE,($O43:AO43&lt;&gt;""),$O$3:AO$3,_xlpm.Fundo,,-1),
_xlpm.Bx,_xlfn.XLOOKUP(TRUE,(AQ43:$AZ43&lt;&gt;""),AQ$3:$AZ$3,_xlpm.Fundo,,1),
_xlpm.Cx,_xlfn.XLOOKUP(TRUE,($O43:AO43&lt;&gt;""),$O43:AO43,_xlpm.Fundo,,-1),
_xlpm.Dx,_xlfn.XLOOKUP(TRUE,(AQ43:$AZ43&lt;&gt;""),AQ43:$AZ43,_xlpm.Fundo,,1),
_xlpm.Xx,AP$3, _xlpm.Yx,PRODUCT(SUM(_xlpm.Dx,-_xlpm.Cx),1/SUM(_xlpm.Bx,-_xlpm.Ax))*SUM(_xlpm.Xx,-_xlpm.Ax)+_xlpm.Cx,
_xlpm.Ay,_xlfn.XLOOKUP(TRUE,(AP$4:AP42&lt;&gt;""),$N$4:$N42,_xlpm.Fundo,,-1),
_xlpm.By,_xlfn.XLOOKUP(TRUE,(AP44:AP$47&lt;&gt;""),$N44:$N$47,_xlpm.Fundo,,1),
_xlpm.Cy,_xlfn.XLOOKUP(TRUE,(AP$4:AP42&lt;&gt;""),AP$4:AP42,_xlpm.Fundo,,-1),
_xlpm.Dy,_xlfn.XLOOKUP(TRUE,(AP44:AP$47&lt;&gt;""),AP44:AP$47,_xlpm.Fundo,,1),
_xlpm.Xy,$N43, _xlpm.Yy,PRODUCT(SUM(_xlpm.Dy,-_xlpm.Cy),1/SUM(_xlpm.By,-_xlpm.Ay))*SUM(_xlpm.Xy,-_xlpm.Ay)+_xlpm.Cy,
_xlfn.IFS(IFERROR(ISODD(_xlpm.Borda),FALSE),_xlpm.Yy,
       IFERROR(ISEVEN(_xlpm.Borda),     FALSE),_xlpm.Yx,
      TRUE,"")))</f>
        <v>-9</v>
      </c>
      <c r="AQ91" s="120" t="str" cm="1">
        <f t="array" ref="AQ91">IF(AQ43&lt;&gt;"",AQ43,
_xlfn.LET(_xlpm.Borda,
_xlfn.IFS(
AND(COUNT(_xlfn._xlws.FILTER($F$3:$F$15,$F$3:$F$15=AQ$51))&gt;=2,
    _xlfn.MAXIFS($G$3:$G$15,$F$3:$F$15,AQ$51)&gt;=$N91, _xlfn.MINIFS($G$3:$G$15,$F$3:$F$15,AQ$51)&lt;=$N91),1,
AND(COUNT(_xlfn._xlws.FILTER($G$3:$G$15,$G$3:$G$15=$N91))&gt;=2,
    _xlfn.MAXIFS($F$3:$F$15,$G$3:$G$15,$N91)&gt;=AQ$51, _xlfn.MINIFS($F$3:$F$15,$G$3:$G$15,$N91)&lt;=AQ$51),2,
OR(COUNT(_xlfn._xlws.FILTER($F$16:$F$23,($F$16:$F$23=AQ$51)*($G$16:$G$23=$N91)))=1,
        ISODD(COUNT(_xlfn._xlws.SORT(_xlfn._xlws.FILTER($G$16:$G$23,($F$16:$F$23=AQ$51)*($G$16:$G$23&lt;=$N91)))))),3,
OR(COUNT(_xlfn._xlws.FILTER($F$16:$F$23,($F$16:$F$23=AQ$51)*($G$16:$G$23=$N91)))=1,
        ISODD(COUNT(_xlfn._xlws.SORT(_xlfn._xlws.FILTER($F$16:$F$23,($G$16:$G$23=$N91)*($F$16:$F$23&lt;=AQ$51)))))),4),
_xlpm.Fundo,$L$8,
_xlpm.Ax,_xlfn.XLOOKUP(TRUE,($O43:AP43&lt;&gt;""),$O$3:AP$3,_xlpm.Fundo,,-1),
_xlpm.Bx,_xlfn.XLOOKUP(TRUE,(AR43:$AZ43&lt;&gt;""),AR$3:$AZ$3,_xlpm.Fundo,,1),
_xlpm.Cx,_xlfn.XLOOKUP(TRUE,($O43:AP43&lt;&gt;""),$O43:AP43,_xlpm.Fundo,,-1),
_xlpm.Dx,_xlfn.XLOOKUP(TRUE,(AR43:$AZ43&lt;&gt;""),AR43:$AZ43,_xlpm.Fundo,,1),
_xlpm.Xx,AQ$3, _xlpm.Yx,PRODUCT(SUM(_xlpm.Dx,-_xlpm.Cx),1/SUM(_xlpm.Bx,-_xlpm.Ax))*SUM(_xlpm.Xx,-_xlpm.Ax)+_xlpm.Cx,
_xlpm.Ay,_xlfn.XLOOKUP(TRUE,(AQ$4:AQ42&lt;&gt;""),$N$4:$N42,_xlpm.Fundo,,-1),
_xlpm.By,_xlfn.XLOOKUP(TRUE,(AQ44:AQ$47&lt;&gt;""),$N44:$N$47,_xlpm.Fundo,,1),
_xlpm.Cy,_xlfn.XLOOKUP(TRUE,(AQ$4:AQ42&lt;&gt;""),AQ$4:AQ42,_xlpm.Fundo,,-1),
_xlpm.Dy,_xlfn.XLOOKUP(TRUE,(AQ44:AQ$47&lt;&gt;""),AQ44:AQ$47,_xlpm.Fundo,,1),
_xlpm.Xy,$N43, _xlpm.Yy,PRODUCT(SUM(_xlpm.Dy,-_xlpm.Cy),1/SUM(_xlpm.By,-_xlpm.Ay))*SUM(_xlpm.Xy,-_xlpm.Ay)+_xlpm.Cy,
_xlfn.IFS(IFERROR(ISODD(_xlpm.Borda),FALSE),_xlpm.Yy,
       IFERROR(ISEVEN(_xlpm.Borda),     FALSE),_xlpm.Yx,
      TRUE,"")))</f>
        <v/>
      </c>
      <c r="AR91" s="120" cm="1">
        <f t="array" ref="AR91">IF(AR43&lt;&gt;"",AR43,
_xlfn.LET(_xlpm.Borda,
_xlfn.IFS(
AND(COUNT(_xlfn._xlws.FILTER($F$3:$F$15,$F$3:$F$15=AR$51))&gt;=2,
    _xlfn.MAXIFS($G$3:$G$15,$F$3:$F$15,AR$51)&gt;=$N91, _xlfn.MINIFS($G$3:$G$15,$F$3:$F$15,AR$51)&lt;=$N91),1,
AND(COUNT(_xlfn._xlws.FILTER($G$3:$G$15,$G$3:$G$15=$N91))&gt;=2,
    _xlfn.MAXIFS($F$3:$F$15,$G$3:$G$15,$N91)&gt;=AR$51, _xlfn.MINIFS($F$3:$F$15,$G$3:$G$15,$N91)&lt;=AR$51),2,
OR(COUNT(_xlfn._xlws.FILTER($F$16:$F$23,($F$16:$F$23=AR$51)*($G$16:$G$23=$N91)))=1,
        ISODD(COUNT(_xlfn._xlws.SORT(_xlfn._xlws.FILTER($G$16:$G$23,($F$16:$F$23=AR$51)*($G$16:$G$23&lt;=$N91)))))),3,
OR(COUNT(_xlfn._xlws.FILTER($F$16:$F$23,($F$16:$F$23=AR$51)*($G$16:$G$23=$N91)))=1,
        ISODD(COUNT(_xlfn._xlws.SORT(_xlfn._xlws.FILTER($F$16:$F$23,($G$16:$G$23=$N91)*($F$16:$F$23&lt;=AR$51)))))),4),
_xlpm.Fundo,$L$8,
_xlpm.Ax,_xlfn.XLOOKUP(TRUE,($O43:AQ43&lt;&gt;""),$O$3:AQ$3,_xlpm.Fundo,,-1),
_xlpm.Bx,_xlfn.XLOOKUP(TRUE,(AS43:$AZ43&lt;&gt;""),AS$3:$AZ$3,_xlpm.Fundo,,1),
_xlpm.Cx,_xlfn.XLOOKUP(TRUE,($O43:AQ43&lt;&gt;""),$O43:AQ43,_xlpm.Fundo,,-1),
_xlpm.Dx,_xlfn.XLOOKUP(TRUE,(AS43:$AZ43&lt;&gt;""),AS43:$AZ43,_xlpm.Fundo,,1),
_xlpm.Xx,AR$3, _xlpm.Yx,PRODUCT(SUM(_xlpm.Dx,-_xlpm.Cx),1/SUM(_xlpm.Bx,-_xlpm.Ax))*SUM(_xlpm.Xx,-_xlpm.Ax)+_xlpm.Cx,
_xlpm.Ay,_xlfn.XLOOKUP(TRUE,(AR$4:AR42&lt;&gt;""),$N$4:$N42,_xlpm.Fundo,,-1),
_xlpm.By,_xlfn.XLOOKUP(TRUE,(AR44:AR$47&lt;&gt;""),$N44:$N$47,_xlpm.Fundo,,1),
_xlpm.Cy,_xlfn.XLOOKUP(TRUE,(AR$4:AR42&lt;&gt;""),AR$4:AR42,_xlpm.Fundo,,-1),
_xlpm.Dy,_xlfn.XLOOKUP(TRUE,(AR44:AR$47&lt;&gt;""),AR44:AR$47,_xlpm.Fundo,,1),
_xlpm.Xy,$N43, _xlpm.Yy,PRODUCT(SUM(_xlpm.Dy,-_xlpm.Cy),1/SUM(_xlpm.By,-_xlpm.Ay))*SUM(_xlpm.Xy,-_xlpm.Ay)+_xlpm.Cy,
_xlfn.IFS(IFERROR(ISODD(_xlpm.Borda),FALSE),_xlpm.Yy,
       IFERROR(ISEVEN(_xlpm.Borda),     FALSE),_xlpm.Yx,
      TRUE,"")))</f>
        <v>-9</v>
      </c>
      <c r="AS91" s="120" cm="1">
        <f t="array" ref="AS91">IF(AS43&lt;&gt;"",AS43,
_xlfn.LET(_xlpm.Borda,
_xlfn.IFS(
AND(COUNT(_xlfn._xlws.FILTER($F$3:$F$15,$F$3:$F$15=AS$51))&gt;=2,
    _xlfn.MAXIFS($G$3:$G$15,$F$3:$F$15,AS$51)&gt;=$N91, _xlfn.MINIFS($G$3:$G$15,$F$3:$F$15,AS$51)&lt;=$N91),1,
AND(COUNT(_xlfn._xlws.FILTER($G$3:$G$15,$G$3:$G$15=$N91))&gt;=2,
    _xlfn.MAXIFS($F$3:$F$15,$G$3:$G$15,$N91)&gt;=AS$51, _xlfn.MINIFS($F$3:$F$15,$G$3:$G$15,$N91)&lt;=AS$51),2,
OR(COUNT(_xlfn._xlws.FILTER($F$16:$F$23,($F$16:$F$23=AS$51)*($G$16:$G$23=$N91)))=1,
        ISODD(COUNT(_xlfn._xlws.SORT(_xlfn._xlws.FILTER($G$16:$G$23,($F$16:$F$23=AS$51)*($G$16:$G$23&lt;=$N91)))))),3,
OR(COUNT(_xlfn._xlws.FILTER($F$16:$F$23,($F$16:$F$23=AS$51)*($G$16:$G$23=$N91)))=1,
        ISODD(COUNT(_xlfn._xlws.SORT(_xlfn._xlws.FILTER($F$16:$F$23,($G$16:$G$23=$N91)*($F$16:$F$23&lt;=AS$51)))))),4),
_xlpm.Fundo,$L$8,
_xlpm.Ax,_xlfn.XLOOKUP(TRUE,($O43:AR43&lt;&gt;""),$O$3:AR$3,_xlpm.Fundo,,-1),
_xlpm.Bx,_xlfn.XLOOKUP(TRUE,(AT43:$AZ43&lt;&gt;""),AT$3:$AZ$3,_xlpm.Fundo,,1),
_xlpm.Cx,_xlfn.XLOOKUP(TRUE,($O43:AR43&lt;&gt;""),$O43:AR43,_xlpm.Fundo,,-1),
_xlpm.Dx,_xlfn.XLOOKUP(TRUE,(AT43:$AZ43&lt;&gt;""),AT43:$AZ43,_xlpm.Fundo,,1),
_xlpm.Xx,AS$3, _xlpm.Yx,PRODUCT(SUM(_xlpm.Dx,-_xlpm.Cx),1/SUM(_xlpm.Bx,-_xlpm.Ax))*SUM(_xlpm.Xx,-_xlpm.Ax)+_xlpm.Cx,
_xlpm.Ay,_xlfn.XLOOKUP(TRUE,(AS$4:AS42&lt;&gt;""),$N$4:$N42,_xlpm.Fundo,,-1),
_xlpm.By,_xlfn.XLOOKUP(TRUE,(AS44:AS$47&lt;&gt;""),$N44:$N$47,_xlpm.Fundo,,1),
_xlpm.Cy,_xlfn.XLOOKUP(TRUE,(AS$4:AS42&lt;&gt;""),AS$4:AS42,_xlpm.Fundo,,-1),
_xlpm.Dy,_xlfn.XLOOKUP(TRUE,(AS44:AS$47&lt;&gt;""),AS44:AS$47,_xlpm.Fundo,,1),
_xlpm.Xy,$N43, _xlpm.Yy,PRODUCT(SUM(_xlpm.Dy,-_xlpm.Cy),1/SUM(_xlpm.By,-_xlpm.Ay))*SUM(_xlpm.Xy,-_xlpm.Ay)+_xlpm.Cy,
_xlfn.IFS(IFERROR(ISODD(_xlpm.Borda),FALSE),_xlpm.Yy,
       IFERROR(ISEVEN(_xlpm.Borda),     FALSE),_xlpm.Yx,
      TRUE,"")))</f>
        <v>-9</v>
      </c>
      <c r="AT91" s="120" t="str" cm="1">
        <f t="array" ref="AT91">IF(AT43&lt;&gt;"",AT43,
_xlfn.LET(_xlpm.Borda,
_xlfn.IFS(
AND(COUNT(_xlfn._xlws.FILTER($F$3:$F$15,$F$3:$F$15=AT$51))&gt;=2,
    _xlfn.MAXIFS($G$3:$G$15,$F$3:$F$15,AT$51)&gt;=$N91, _xlfn.MINIFS($G$3:$G$15,$F$3:$F$15,AT$51)&lt;=$N91),1,
AND(COUNT(_xlfn._xlws.FILTER($G$3:$G$15,$G$3:$G$15=$N91))&gt;=2,
    _xlfn.MAXIFS($F$3:$F$15,$G$3:$G$15,$N91)&gt;=AT$51, _xlfn.MINIFS($F$3:$F$15,$G$3:$G$15,$N91)&lt;=AT$51),2,
OR(COUNT(_xlfn._xlws.FILTER($F$16:$F$23,($F$16:$F$23=AT$51)*($G$16:$G$23=$N91)))=1,
        ISODD(COUNT(_xlfn._xlws.SORT(_xlfn._xlws.FILTER($G$16:$G$23,($F$16:$F$23=AT$51)*($G$16:$G$23&lt;=$N91)))))),3,
OR(COUNT(_xlfn._xlws.FILTER($F$16:$F$23,($F$16:$F$23=AT$51)*($G$16:$G$23=$N91)))=1,
        ISODD(COUNT(_xlfn._xlws.SORT(_xlfn._xlws.FILTER($F$16:$F$23,($G$16:$G$23=$N91)*($F$16:$F$23&lt;=AT$51)))))),4),
_xlpm.Fundo,$L$8,
_xlpm.Ax,_xlfn.XLOOKUP(TRUE,($O43:AS43&lt;&gt;""),$O$3:AS$3,_xlpm.Fundo,,-1),
_xlpm.Bx,_xlfn.XLOOKUP(TRUE,(AZ43:$AZ43&lt;&gt;""),AZ$3:$AZ$3,_xlpm.Fundo,,1),
_xlpm.Cx,_xlfn.XLOOKUP(TRUE,($O43:AS43&lt;&gt;""),$O43:AS43,_xlpm.Fundo,,-1),
_xlpm.Dx,_xlfn.XLOOKUP(TRUE,(AZ43:$AZ43&lt;&gt;""),AZ43:$AZ43,_xlpm.Fundo,,1),
_xlpm.Xx,AT$3, _xlpm.Yx,PRODUCT(SUM(_xlpm.Dx,-_xlpm.Cx),1/SUM(_xlpm.Bx,-_xlpm.Ax))*SUM(_xlpm.Xx,-_xlpm.Ax)+_xlpm.Cx,
_xlpm.Ay,_xlfn.XLOOKUP(TRUE,(AT$4:AT42&lt;&gt;""),$N$4:$N42,_xlpm.Fundo,,-1),
_xlpm.By,_xlfn.XLOOKUP(TRUE,(AT44:AT$47&lt;&gt;""),$N44:$N$47,_xlpm.Fundo,,1),
_xlpm.Cy,_xlfn.XLOOKUP(TRUE,(AT$4:AT42&lt;&gt;""),AT$4:AT42,_xlpm.Fundo,,-1),
_xlpm.Dy,_xlfn.XLOOKUP(TRUE,(AT44:AT$47&lt;&gt;""),AT44:AT$47,_xlpm.Fundo,,1),
_xlpm.Xy,$N43, _xlpm.Yy,PRODUCT(SUM(_xlpm.Dy,-_xlpm.Cy),1/SUM(_xlpm.By,-_xlpm.Ay))*SUM(_xlpm.Xy,-_xlpm.Ay)+_xlpm.Cy,
_xlfn.IFS(IFERROR(ISODD(_xlpm.Borda),FALSE),_xlpm.Yy,
       IFERROR(ISEVEN(_xlpm.Borda),     FALSE),_xlpm.Yx,
      TRUE,"")))</f>
        <v/>
      </c>
      <c r="AU91" s="120" cm="1">
        <f t="array" ref="AU91">IF(AU43&lt;&gt;"",AU43,
_xlfn.LET(_xlpm.Borda,
_xlfn.IFS(
AND(COUNT(_xlfn._xlws.FILTER($F$3:$F$15,$F$3:$F$15=AU$51))&gt;=2,
    _xlfn.MAXIFS($G$3:$G$15,$F$3:$F$15,AU$51)&gt;=$N91, _xlfn.MINIFS($G$3:$G$15,$F$3:$F$15,AU$51)&lt;=$N91),1,
AND(COUNT(_xlfn._xlws.FILTER($G$3:$G$15,$G$3:$G$15=$N91))&gt;=2,
    _xlfn.MAXIFS($F$3:$F$15,$G$3:$G$15,$N91)&gt;=AU$51, _xlfn.MINIFS($F$3:$F$15,$G$3:$G$15,$N91)&lt;=AU$51),2,
OR(COUNT(_xlfn._xlws.FILTER($F$16:$F$23,($F$16:$F$23=AU$51)*($G$16:$G$23=$N91)))=1,
        ISODD(COUNT(_xlfn._xlws.SORT(_xlfn._xlws.FILTER($G$16:$G$23,($F$16:$F$23=AU$51)*($G$16:$G$23&lt;=$N91)))))),3,
OR(COUNT(_xlfn._xlws.FILTER($F$16:$F$23,($F$16:$F$23=AU$51)*($G$16:$G$23=$N91)))=1,
        ISODD(COUNT(_xlfn._xlws.SORT(_xlfn._xlws.FILTER($F$16:$F$23,($G$16:$G$23=$N91)*($F$16:$F$23&lt;=AU$51)))))),4),
_xlpm.Fundo,$L$8,
_xlpm.Ax,_xlfn.XLOOKUP(TRUE,($O43:AT43&lt;&gt;""),$O$3:AT$3,_xlpm.Fundo,,-1),
_xlpm.Bx,_xlfn.XLOOKUP(TRUE,($AZ43:BA43&lt;&gt;""),$AZ$3:BA$3,_xlpm.Fundo,,1),
_xlpm.Cx,_xlfn.XLOOKUP(TRUE,($O43:AT43&lt;&gt;""),$O43:AT43,_xlpm.Fundo,,-1),
_xlpm.Dx,_xlfn.XLOOKUP(TRUE,($AZ43:BA43&lt;&gt;""),$AZ43:BA43,_xlpm.Fundo,,1),
_xlpm.Xx,AU$3, _xlpm.Yx,PRODUCT(SUM(_xlpm.Dx,-_xlpm.Cx),1/SUM(_xlpm.Bx,-_xlpm.Ax))*SUM(_xlpm.Xx,-_xlpm.Ax)+_xlpm.Cx,
_xlpm.Ay,_xlfn.XLOOKUP(TRUE,(AU$4:AU42&lt;&gt;""),$N$4:$N42,_xlpm.Fundo,,-1),
_xlpm.By,_xlfn.XLOOKUP(TRUE,(AU44:AU$47&lt;&gt;""),$N44:$N$47,_xlpm.Fundo,,1),
_xlpm.Cy,_xlfn.XLOOKUP(TRUE,(AU$4:AU42&lt;&gt;""),AU$4:AU42,_xlpm.Fundo,,-1),
_xlpm.Dy,_xlfn.XLOOKUP(TRUE,(AU44:AU$47&lt;&gt;""),AU44:AU$47,_xlpm.Fundo,,1),
_xlpm.Xy,$N43, _xlpm.Yy,PRODUCT(SUM(_xlpm.Dy,-_xlpm.Cy),1/SUM(_xlpm.By,-_xlpm.Ay))*SUM(_xlpm.Xy,-_xlpm.Ay)+_xlpm.Cy,
_xlfn.IFS(IFERROR(ISODD(_xlpm.Borda),FALSE),_xlpm.Yy,
       IFERROR(ISEVEN(_xlpm.Borda),     FALSE),_xlpm.Yx,
      TRUE,"")))</f>
        <v>-9</v>
      </c>
      <c r="AV91" s="120" cm="1">
        <f t="array" ref="AV91">IF(AV43&lt;&gt;"",AV43,
_xlfn.LET(_xlpm.Borda,
_xlfn.IFS(
AND(COUNT(_xlfn._xlws.FILTER($F$3:$F$15,$F$3:$F$15=AV$51))&gt;=2,
    _xlfn.MAXIFS($G$3:$G$15,$F$3:$F$15,AV$51)&gt;=$N91, _xlfn.MINIFS($G$3:$G$15,$F$3:$F$15,AV$51)&lt;=$N91),1,
AND(COUNT(_xlfn._xlws.FILTER($G$3:$G$15,$G$3:$G$15=$N91))&gt;=2,
    _xlfn.MAXIFS($F$3:$F$15,$G$3:$G$15,$N91)&gt;=AV$51, _xlfn.MINIFS($F$3:$F$15,$G$3:$G$15,$N91)&lt;=AV$51),2,
OR(COUNT(_xlfn._xlws.FILTER($F$16:$F$23,($F$16:$F$23=AV$51)*($G$16:$G$23=$N91)))=1,
        ISODD(COUNT(_xlfn._xlws.SORT(_xlfn._xlws.FILTER($G$16:$G$23,($F$16:$F$23=AV$51)*($G$16:$G$23&lt;=$N91)))))),3,
OR(COUNT(_xlfn._xlws.FILTER($F$16:$F$23,($F$16:$F$23=AV$51)*($G$16:$G$23=$N91)))=1,
        ISODD(COUNT(_xlfn._xlws.SORT(_xlfn._xlws.FILTER($F$16:$F$23,($G$16:$G$23=$N91)*($F$16:$F$23&lt;=AV$51)))))),4),
_xlpm.Fundo,$L$8,
_xlpm.Ax,_xlfn.XLOOKUP(TRUE,($O43:AU43&lt;&gt;""),$O$3:AU$3,_xlpm.Fundo,,-1),
_xlpm.Bx,_xlfn.XLOOKUP(TRUE,($AZ43:BB43&lt;&gt;""),$AZ$3:BB$3,_xlpm.Fundo,,1),
_xlpm.Cx,_xlfn.XLOOKUP(TRUE,($O43:AU43&lt;&gt;""),$O43:AU43,_xlpm.Fundo,,-1),
_xlpm.Dx,_xlfn.XLOOKUP(TRUE,($AZ43:BB43&lt;&gt;""),$AZ43:BB43,_xlpm.Fundo,,1),
_xlpm.Xx,AV$3, _xlpm.Yx,PRODUCT(SUM(_xlpm.Dx,-_xlpm.Cx),1/SUM(_xlpm.Bx,-_xlpm.Ax))*SUM(_xlpm.Xx,-_xlpm.Ax)+_xlpm.Cx,
_xlpm.Ay,_xlfn.XLOOKUP(TRUE,(AV$4:AV42&lt;&gt;""),$N$4:$N42,_xlpm.Fundo,,-1),
_xlpm.By,_xlfn.XLOOKUP(TRUE,(AV44:AV$47&lt;&gt;""),$N44:$N$47,_xlpm.Fundo,,1),
_xlpm.Cy,_xlfn.XLOOKUP(TRUE,(AV$4:AV42&lt;&gt;""),AV$4:AV42,_xlpm.Fundo,,-1),
_xlpm.Dy,_xlfn.XLOOKUP(TRUE,(AV44:AV$47&lt;&gt;""),AV44:AV$47,_xlpm.Fundo,,1),
_xlpm.Xy,$N43, _xlpm.Yy,PRODUCT(SUM(_xlpm.Dy,-_xlpm.Cy),1/SUM(_xlpm.By,-_xlpm.Ay))*SUM(_xlpm.Xy,-_xlpm.Ay)+_xlpm.Cy,
_xlfn.IFS(IFERROR(ISODD(_xlpm.Borda),FALSE),_xlpm.Yy,
       IFERROR(ISEVEN(_xlpm.Borda),     FALSE),_xlpm.Yx,
      TRUE,"")))</f>
        <v>-9</v>
      </c>
      <c r="AW91" s="120" cm="1">
        <f t="array" ref="AW91">IF(AW43&lt;&gt;"",AW43,
_xlfn.LET(_xlpm.Borda,
_xlfn.IFS(
AND(COUNT(_xlfn._xlws.FILTER($F$3:$F$15,$F$3:$F$15=AW$51))&gt;=2,
    _xlfn.MAXIFS($G$3:$G$15,$F$3:$F$15,AW$51)&gt;=$N91, _xlfn.MINIFS($G$3:$G$15,$F$3:$F$15,AW$51)&lt;=$N91),1,
AND(COUNT(_xlfn._xlws.FILTER($G$3:$G$15,$G$3:$G$15=$N91))&gt;=2,
    _xlfn.MAXIFS($F$3:$F$15,$G$3:$G$15,$N91)&gt;=AW$51, _xlfn.MINIFS($F$3:$F$15,$G$3:$G$15,$N91)&lt;=AW$51),2,
OR(COUNT(_xlfn._xlws.FILTER($F$16:$F$23,($F$16:$F$23=AW$51)*($G$16:$G$23=$N91)))=1,
        ISODD(COUNT(_xlfn._xlws.SORT(_xlfn._xlws.FILTER($G$16:$G$23,($F$16:$F$23=AW$51)*($G$16:$G$23&lt;=$N91)))))),3,
OR(COUNT(_xlfn._xlws.FILTER($F$16:$F$23,($F$16:$F$23=AW$51)*($G$16:$G$23=$N91)))=1,
        ISODD(COUNT(_xlfn._xlws.SORT(_xlfn._xlws.FILTER($F$16:$F$23,($G$16:$G$23=$N91)*($F$16:$F$23&lt;=AW$51)))))),4),
_xlpm.Fundo,$L$8,
_xlpm.Ax,_xlfn.XLOOKUP(TRUE,($O43:AV43&lt;&gt;""),$O$3:AV$3,_xlpm.Fundo,,-1),
_xlpm.Bx,_xlfn.XLOOKUP(TRUE,($AZ43:BC43&lt;&gt;""),$AZ$3:BC$3,_xlpm.Fundo,,1),
_xlpm.Cx,_xlfn.XLOOKUP(TRUE,($O43:AV43&lt;&gt;""),$O43:AV43,_xlpm.Fundo,,-1),
_xlpm.Dx,_xlfn.XLOOKUP(TRUE,($AZ43:BC43&lt;&gt;""),$AZ43:BC43,_xlpm.Fundo,,1),
_xlpm.Xx,AW$3, _xlpm.Yx,PRODUCT(SUM(_xlpm.Dx,-_xlpm.Cx),1/SUM(_xlpm.Bx,-_xlpm.Ax))*SUM(_xlpm.Xx,-_xlpm.Ax)+_xlpm.Cx,
_xlpm.Ay,_xlfn.XLOOKUP(TRUE,(AW$4:AW42&lt;&gt;""),$N$4:$N42,_xlpm.Fundo,,-1),
_xlpm.By,_xlfn.XLOOKUP(TRUE,(AW44:AW$47&lt;&gt;""),$N44:$N$47,_xlpm.Fundo,,1),
_xlpm.Cy,_xlfn.XLOOKUP(TRUE,(AW$4:AW42&lt;&gt;""),AW$4:AW42,_xlpm.Fundo,,-1),
_xlpm.Dy,_xlfn.XLOOKUP(TRUE,(AW44:AW$47&lt;&gt;""),AW44:AW$47,_xlpm.Fundo,,1),
_xlpm.Xy,$N43, _xlpm.Yy,PRODUCT(SUM(_xlpm.Dy,-_xlpm.Cy),1/SUM(_xlpm.By,-_xlpm.Ay))*SUM(_xlpm.Xy,-_xlpm.Ay)+_xlpm.Cy,
_xlfn.IFS(IFERROR(ISODD(_xlpm.Borda),FALSE),_xlpm.Yy,
       IFERROR(ISEVEN(_xlpm.Borda),     FALSE),_xlpm.Yx,
      TRUE,"")))</f>
        <v>-9</v>
      </c>
      <c r="AX91" s="98"/>
      <c r="AY91" s="98"/>
      <c r="AZ91" s="77"/>
      <c r="BA91" s="77"/>
      <c r="BB91" s="77"/>
      <c r="BC91" s="77"/>
      <c r="BD91" s="77"/>
      <c r="BE91" s="77"/>
      <c r="BF91" s="77"/>
      <c r="BG91" s="77"/>
      <c r="BH91" s="77"/>
    </row>
    <row r="92" spans="2:60" ht="20.100000000000001" customHeight="1" x14ac:dyDescent="0.3">
      <c r="B92" s="89" t="s">
        <v>555</v>
      </c>
      <c r="C92" s="17">
        <f t="shared" si="10"/>
        <v>52.875399999999999</v>
      </c>
      <c r="D92" s="18">
        <f t="shared" si="10"/>
        <v>116.12090000000001</v>
      </c>
      <c r="E92" s="64">
        <f t="shared" si="10"/>
        <v>-9</v>
      </c>
      <c r="F92" s="17">
        <f t="shared" si="7"/>
        <v>9.85</v>
      </c>
      <c r="G92" s="18">
        <f t="shared" si="8"/>
        <v>11.07</v>
      </c>
      <c r="H92" s="19">
        <f t="shared" si="9"/>
        <v>-9</v>
      </c>
      <c r="I92" s="8" t="str" cm="1">
        <f t="array" ref="I92">_xlfn.CONCAT(ROUND(F92:H92,2)&amp;", ")</f>
        <v xml:space="preserve">9.85, 11.07, -9, </v>
      </c>
      <c r="J92" s="8"/>
      <c r="L92"/>
      <c r="N92" s="31">
        <v>0.52</v>
      </c>
      <c r="O92" s="21"/>
      <c r="P92" s="120" cm="1">
        <f t="array" ref="P92">IF(P44&lt;&gt;"",P44,
_xlfn.LET(_xlpm.Borda,
_xlfn.IFS(
AND(COUNT(_xlfn._xlws.FILTER($F$3:$F$15,$F$3:$F$15=P$51))&gt;=2,
    _xlfn.MAXIFS($G$3:$G$15,$F$3:$F$15,P$51)&gt;=$N92, _xlfn.MINIFS($G$3:$G$15,$F$3:$F$15,P$51)&lt;=$N92),1,
AND(COUNT(_xlfn._xlws.FILTER($G$3:$G$15,$G$3:$G$15=$N92))&gt;=2,
    _xlfn.MAXIFS($F$3:$F$15,$G$3:$G$15,$N92)&gt;=P$51, _xlfn.MINIFS($F$3:$F$15,$G$3:$G$15,$N92)&lt;=P$51),2,
OR(COUNT(_xlfn._xlws.FILTER($F$16:$F$23,($F$16:$F$23=P$51)*($G$16:$G$23=$N92)))=1,
        ISODD(COUNT(_xlfn._xlws.SORT(_xlfn._xlws.FILTER($G$16:$G$23,($F$16:$F$23=P$51)*($G$16:$G$23&lt;=$N92)))))),3,
OR(COUNT(_xlfn._xlws.FILTER($F$16:$F$23,($F$16:$F$23=P$51)*($G$16:$G$23=$N92)))=1,
        ISODD(COUNT(_xlfn._xlws.SORT(_xlfn._xlws.FILTER($F$16:$F$23,($G$16:$G$23=$N92)*($F$16:$F$23&lt;=P$51)))))),4),
_xlpm.Fundo,$L$8,
_xlpm.Ax,_xlfn.XLOOKUP(TRUE,($O44:O44&lt;&gt;""),$O$3:O$3,_xlpm.Fundo,,-1),
_xlpm.Bx,_xlfn.XLOOKUP(TRUE,(Q44:$AZ44&lt;&gt;""),Q$3:$AZ$3,_xlpm.Fundo,,1),
_xlpm.Cx,_xlfn.XLOOKUP(TRUE,($O44:O44&lt;&gt;""),$O44:O44,_xlpm.Fundo,,-1),
_xlpm.Dx,_xlfn.XLOOKUP(TRUE,(Q44:$AZ44&lt;&gt;""),Q44:$AZ44,_xlpm.Fundo,,1),
_xlpm.Xx,P$3, _xlpm.Yx,PRODUCT(SUM(_xlpm.Dx,-_xlpm.Cx),1/SUM(_xlpm.Bx,-_xlpm.Ax))*SUM(_xlpm.Xx,-_xlpm.Ax)+_xlpm.Cx,
_xlpm.Ay,_xlfn.XLOOKUP(TRUE,(P$4:P43&lt;&gt;""),$N$4:$N43,_xlpm.Fundo,,-1),
_xlpm.By,_xlfn.XLOOKUP(TRUE,(P45:P$47&lt;&gt;""),$N45:$N$47,_xlpm.Fundo,,1),
_xlpm.Cy,_xlfn.XLOOKUP(TRUE,(P$4:P43&lt;&gt;""),P$4:P43,_xlpm.Fundo,,-1),
_xlpm.Dy,_xlfn.XLOOKUP(TRUE,(P45:P$47&lt;&gt;""),P45:P$47,_xlpm.Fundo,,1),
_xlpm.Xy,$N44, _xlpm.Yy,PRODUCT(SUM(_xlpm.Dy,-_xlpm.Cy),1/SUM(_xlpm.By,-_xlpm.Ay))*SUM(_xlpm.Xy,-_xlpm.Ay)+_xlpm.Cy,
_xlfn.IFS(IFERROR(ISODD(_xlpm.Borda),FALSE),_xlpm.Yy,
       IFERROR(ISEVEN(_xlpm.Borda),     FALSE),_xlpm.Yx,
      TRUE,"")))</f>
        <v>-9</v>
      </c>
      <c r="Q92" s="120" cm="1">
        <f t="array" ref="Q92">IF(Q44&lt;&gt;"",Q44,
_xlfn.LET(_xlpm.Borda,
_xlfn.IFS(
AND(COUNT(_xlfn._xlws.FILTER($F$3:$F$15,$F$3:$F$15=Q$51))&gt;=2,
    _xlfn.MAXIFS($G$3:$G$15,$F$3:$F$15,Q$51)&gt;=$N92, _xlfn.MINIFS($G$3:$G$15,$F$3:$F$15,Q$51)&lt;=$N92),1,
AND(COUNT(_xlfn._xlws.FILTER($G$3:$G$15,$G$3:$G$15=$N92))&gt;=2,
    _xlfn.MAXIFS($F$3:$F$15,$G$3:$G$15,$N92)&gt;=Q$51, _xlfn.MINIFS($F$3:$F$15,$G$3:$G$15,$N92)&lt;=Q$51),2,
OR(COUNT(_xlfn._xlws.FILTER($F$16:$F$23,($F$16:$F$23=Q$51)*($G$16:$G$23=$N92)))=1,
        ISODD(COUNT(_xlfn._xlws.SORT(_xlfn._xlws.FILTER($G$16:$G$23,($F$16:$F$23=Q$51)*($G$16:$G$23&lt;=$N92)))))),3,
OR(COUNT(_xlfn._xlws.FILTER($F$16:$F$23,($F$16:$F$23=Q$51)*($G$16:$G$23=$N92)))=1,
        ISODD(COUNT(_xlfn._xlws.SORT(_xlfn._xlws.FILTER($F$16:$F$23,($G$16:$G$23=$N92)*($F$16:$F$23&lt;=Q$51)))))),4),
_xlpm.Fundo,$L$8,
_xlpm.Ax,_xlfn.XLOOKUP(TRUE,($O44:P44&lt;&gt;""),$O$3:P$3,_xlpm.Fundo,,-1),
_xlpm.Bx,_xlfn.XLOOKUP(TRUE,(R44:$AZ44&lt;&gt;""),R$3:$AZ$3,_xlpm.Fundo,,1),
_xlpm.Cx,_xlfn.XLOOKUP(TRUE,($O44:P44&lt;&gt;""),$O44:P44,_xlpm.Fundo,,-1),
_xlpm.Dx,_xlfn.XLOOKUP(TRUE,(R44:$AZ44&lt;&gt;""),R44:$AZ44,_xlpm.Fundo,,1),
_xlpm.Xx,Q$3, _xlpm.Yx,PRODUCT(SUM(_xlpm.Dx,-_xlpm.Cx),1/SUM(_xlpm.Bx,-_xlpm.Ax))*SUM(_xlpm.Xx,-_xlpm.Ax)+_xlpm.Cx,
_xlpm.Ay,_xlfn.XLOOKUP(TRUE,(Q$4:Q43&lt;&gt;""),$N$4:$N43,_xlpm.Fundo,,-1),
_xlpm.By,_xlfn.XLOOKUP(TRUE,(Q45:Q$47&lt;&gt;""),$N45:$N$47,_xlpm.Fundo,,1),
_xlpm.Cy,_xlfn.XLOOKUP(TRUE,(Q$4:Q43&lt;&gt;""),Q$4:Q43,_xlpm.Fundo,,-1),
_xlpm.Dy,_xlfn.XLOOKUP(TRUE,(Q45:Q$47&lt;&gt;""),Q45:Q$47,_xlpm.Fundo,,1),
_xlpm.Xy,$N44, _xlpm.Yy,PRODUCT(SUM(_xlpm.Dy,-_xlpm.Cy),1/SUM(_xlpm.By,-_xlpm.Ay))*SUM(_xlpm.Xy,-_xlpm.Ay)+_xlpm.Cy,
_xlfn.IFS(IFERROR(ISODD(_xlpm.Borda),FALSE),_xlpm.Yy,
       IFERROR(ISEVEN(_xlpm.Borda),     FALSE),_xlpm.Yx,
      TRUE,"")))</f>
        <v>-9</v>
      </c>
      <c r="R92" s="120" cm="1">
        <f t="array" ref="R92">IF(R44&lt;&gt;"",R44,
_xlfn.LET(_xlpm.Borda,
_xlfn.IFS(
AND(COUNT(_xlfn._xlws.FILTER($F$3:$F$15,$F$3:$F$15=R$51))&gt;=2,
    _xlfn.MAXIFS($G$3:$G$15,$F$3:$F$15,R$51)&gt;=$N92, _xlfn.MINIFS($G$3:$G$15,$F$3:$F$15,R$51)&lt;=$N92),1,
AND(COUNT(_xlfn._xlws.FILTER($G$3:$G$15,$G$3:$G$15=$N92))&gt;=2,
    _xlfn.MAXIFS($F$3:$F$15,$G$3:$G$15,$N92)&gt;=R$51, _xlfn.MINIFS($F$3:$F$15,$G$3:$G$15,$N92)&lt;=R$51),2,
OR(COUNT(_xlfn._xlws.FILTER($F$16:$F$23,($F$16:$F$23=R$51)*($G$16:$G$23=$N92)))=1,
        ISODD(COUNT(_xlfn._xlws.SORT(_xlfn._xlws.FILTER($G$16:$G$23,($F$16:$F$23=R$51)*($G$16:$G$23&lt;=$N92)))))),3,
OR(COUNT(_xlfn._xlws.FILTER($F$16:$F$23,($F$16:$F$23=R$51)*($G$16:$G$23=$N92)))=1,
        ISODD(COUNT(_xlfn._xlws.SORT(_xlfn._xlws.FILTER($F$16:$F$23,($G$16:$G$23=$N92)*($F$16:$F$23&lt;=R$51)))))),4),
_xlpm.Fundo,$L$8,
_xlpm.Ax,_xlfn.XLOOKUP(TRUE,($O44:Q44&lt;&gt;""),$O$3:Q$3,_xlpm.Fundo,,-1),
_xlpm.Bx,_xlfn.XLOOKUP(TRUE,(S44:$AZ44&lt;&gt;""),S$3:$AZ$3,_xlpm.Fundo,,1),
_xlpm.Cx,_xlfn.XLOOKUP(TRUE,($O44:Q44&lt;&gt;""),$O44:Q44,_xlpm.Fundo,,-1),
_xlpm.Dx,_xlfn.XLOOKUP(TRUE,(S44:$AZ44&lt;&gt;""),S44:$AZ44,_xlpm.Fundo,,1),
_xlpm.Xx,R$3, _xlpm.Yx,PRODUCT(SUM(_xlpm.Dx,-_xlpm.Cx),1/SUM(_xlpm.Bx,-_xlpm.Ax))*SUM(_xlpm.Xx,-_xlpm.Ax)+_xlpm.Cx,
_xlpm.Ay,_xlfn.XLOOKUP(TRUE,(R$4:R43&lt;&gt;""),$N$4:$N43,_xlpm.Fundo,,-1),
_xlpm.By,_xlfn.XLOOKUP(TRUE,(R45:R$47&lt;&gt;""),$N45:$N$47,_xlpm.Fundo,,1),
_xlpm.Cy,_xlfn.XLOOKUP(TRUE,(R$4:R43&lt;&gt;""),R$4:R43,_xlpm.Fundo,,-1),
_xlpm.Dy,_xlfn.XLOOKUP(TRUE,(R45:R$47&lt;&gt;""),R45:R$47,_xlpm.Fundo,,1),
_xlpm.Xy,$N44, _xlpm.Yy,PRODUCT(SUM(_xlpm.Dy,-_xlpm.Cy),1/SUM(_xlpm.By,-_xlpm.Ay))*SUM(_xlpm.Xy,-_xlpm.Ay)+_xlpm.Cy,
_xlfn.IFS(IFERROR(ISODD(_xlpm.Borda),FALSE),_xlpm.Yy,
       IFERROR(ISEVEN(_xlpm.Borda),     FALSE),_xlpm.Yx,
      TRUE,"")))</f>
        <v>0</v>
      </c>
      <c r="S92" s="120" t="str" cm="1">
        <f t="array" ref="S92">IF(S44&lt;&gt;"",S44,
_xlfn.LET(_xlpm.Borda,
_xlfn.IFS(
AND(COUNT(_xlfn._xlws.FILTER($F$3:$F$15,$F$3:$F$15=S$51))&gt;=2,
    _xlfn.MAXIFS($G$3:$G$15,$F$3:$F$15,S$51)&gt;=$N92, _xlfn.MINIFS($G$3:$G$15,$F$3:$F$15,S$51)&lt;=$N92),1,
AND(COUNT(_xlfn._xlws.FILTER($G$3:$G$15,$G$3:$G$15=$N92))&gt;=2,
    _xlfn.MAXIFS($F$3:$F$15,$G$3:$G$15,$N92)&gt;=S$51, _xlfn.MINIFS($F$3:$F$15,$G$3:$G$15,$N92)&lt;=S$51),2,
OR(COUNT(_xlfn._xlws.FILTER($F$16:$F$23,($F$16:$F$23=S$51)*($G$16:$G$23=$N92)))=1,
        ISODD(COUNT(_xlfn._xlws.SORT(_xlfn._xlws.FILTER($G$16:$G$23,($F$16:$F$23=S$51)*($G$16:$G$23&lt;=$N92)))))),3,
OR(COUNT(_xlfn._xlws.FILTER($F$16:$F$23,($F$16:$F$23=S$51)*($G$16:$G$23=$N92)))=1,
        ISODD(COUNT(_xlfn._xlws.SORT(_xlfn._xlws.FILTER($F$16:$F$23,($G$16:$G$23=$N92)*($F$16:$F$23&lt;=S$51)))))),4),
_xlpm.Fundo,$L$8,
_xlpm.Ax,_xlfn.XLOOKUP(TRUE,($O44:R44&lt;&gt;""),$O$3:R$3,_xlpm.Fundo,,-1),
_xlpm.Bx,_xlfn.XLOOKUP(TRUE,(T44:$AZ44&lt;&gt;""),T$3:$AZ$3,_xlpm.Fundo,,1),
_xlpm.Cx,_xlfn.XLOOKUP(TRUE,($O44:R44&lt;&gt;""),$O44:R44,_xlpm.Fundo,,-1),
_xlpm.Dx,_xlfn.XLOOKUP(TRUE,(T44:$AZ44&lt;&gt;""),T44:$AZ44,_xlpm.Fundo,,1),
_xlpm.Xx,S$3, _xlpm.Yx,PRODUCT(SUM(_xlpm.Dx,-_xlpm.Cx),1/SUM(_xlpm.Bx,-_xlpm.Ax))*SUM(_xlpm.Xx,-_xlpm.Ax)+_xlpm.Cx,
_xlpm.Ay,_xlfn.XLOOKUP(TRUE,(S$4:S43&lt;&gt;""),$N$4:$N43,_xlpm.Fundo,,-1),
_xlpm.By,_xlfn.XLOOKUP(TRUE,(S45:S$47&lt;&gt;""),$N45:$N$47,_xlpm.Fundo,,1),
_xlpm.Cy,_xlfn.XLOOKUP(TRUE,(S$4:S43&lt;&gt;""),S$4:S43,_xlpm.Fundo,,-1),
_xlpm.Dy,_xlfn.XLOOKUP(TRUE,(S45:S$47&lt;&gt;""),S45:S$47,_xlpm.Fundo,,1),
_xlpm.Xy,$N44, _xlpm.Yy,PRODUCT(SUM(_xlpm.Dy,-_xlpm.Cy),1/SUM(_xlpm.By,-_xlpm.Ay))*SUM(_xlpm.Xy,-_xlpm.Ay)+_xlpm.Cy,
_xlfn.IFS(IFERROR(ISODD(_xlpm.Borda),FALSE),_xlpm.Yy,
       IFERROR(ISEVEN(_xlpm.Borda),     FALSE),_xlpm.Yx,
      TRUE,"")))</f>
        <v/>
      </c>
      <c r="T92" s="120" cm="1">
        <f t="array" ref="T92">IF(T44&lt;&gt;"",T44,
_xlfn.LET(_xlpm.Borda,
_xlfn.IFS(
AND(COUNT(_xlfn._xlws.FILTER($F$3:$F$15,$F$3:$F$15=T$51))&gt;=2,
    _xlfn.MAXIFS($G$3:$G$15,$F$3:$F$15,T$51)&gt;=$N92, _xlfn.MINIFS($G$3:$G$15,$F$3:$F$15,T$51)&lt;=$N92),1,
AND(COUNT(_xlfn._xlws.FILTER($G$3:$G$15,$G$3:$G$15=$N92))&gt;=2,
    _xlfn.MAXIFS($F$3:$F$15,$G$3:$G$15,$N92)&gt;=T$51, _xlfn.MINIFS($F$3:$F$15,$G$3:$G$15,$N92)&lt;=T$51),2,
OR(COUNT(_xlfn._xlws.FILTER($F$16:$F$23,($F$16:$F$23=T$51)*($G$16:$G$23=$N92)))=1,
        ISODD(COUNT(_xlfn._xlws.SORT(_xlfn._xlws.FILTER($G$16:$G$23,($F$16:$F$23=T$51)*($G$16:$G$23&lt;=$N92)))))),3,
OR(COUNT(_xlfn._xlws.FILTER($F$16:$F$23,($F$16:$F$23=T$51)*($G$16:$G$23=$N92)))=1,
        ISODD(COUNT(_xlfn._xlws.SORT(_xlfn._xlws.FILTER($F$16:$F$23,($G$16:$G$23=$N92)*($F$16:$F$23&lt;=T$51)))))),4),
_xlpm.Fundo,$L$8,
_xlpm.Ax,_xlfn.XLOOKUP(TRUE,($O44:S44&lt;&gt;""),$O$3:S$3,_xlpm.Fundo,,-1),
_xlpm.Bx,_xlfn.XLOOKUP(TRUE,(U44:$AZ44&lt;&gt;""),U$3:$AZ$3,_xlpm.Fundo,,1),
_xlpm.Cx,_xlfn.XLOOKUP(TRUE,($O44:S44&lt;&gt;""),$O44:S44,_xlpm.Fundo,,-1),
_xlpm.Dx,_xlfn.XLOOKUP(TRUE,(U44:$AZ44&lt;&gt;""),U44:$AZ44,_xlpm.Fundo,,1),
_xlpm.Xx,T$3, _xlpm.Yx,PRODUCT(SUM(_xlpm.Dx,-_xlpm.Cx),1/SUM(_xlpm.Bx,-_xlpm.Ax))*SUM(_xlpm.Xx,-_xlpm.Ax)+_xlpm.Cx,
_xlpm.Ay,_xlfn.XLOOKUP(TRUE,(T$4:T43&lt;&gt;""),$N$4:$N43,_xlpm.Fundo,,-1),
_xlpm.By,_xlfn.XLOOKUP(TRUE,(T45:T$47&lt;&gt;""),$N45:$N$47,_xlpm.Fundo,,1),
_xlpm.Cy,_xlfn.XLOOKUP(TRUE,(T$4:T43&lt;&gt;""),T$4:T43,_xlpm.Fundo,,-1),
_xlpm.Dy,_xlfn.XLOOKUP(TRUE,(T45:T$47&lt;&gt;""),T45:T$47,_xlpm.Fundo,,1),
_xlpm.Xy,$N44, _xlpm.Yy,PRODUCT(SUM(_xlpm.Dy,-_xlpm.Cy),1/SUM(_xlpm.By,-_xlpm.Ay))*SUM(_xlpm.Xy,-_xlpm.Ay)+_xlpm.Cy,
_xlfn.IFS(IFERROR(ISODD(_xlpm.Borda),FALSE),_xlpm.Yy,
       IFERROR(ISEVEN(_xlpm.Borda),     FALSE),_xlpm.Yx,
      TRUE,"")))</f>
        <v>0.9</v>
      </c>
      <c r="U92" s="120" t="str" cm="1">
        <f t="array" ref="U92">IF(U44&lt;&gt;"",U44,
_xlfn.LET(_xlpm.Borda,
_xlfn.IFS(
AND(COUNT(_xlfn._xlws.FILTER($F$3:$F$15,$F$3:$F$15=U$51))&gt;=2,
    _xlfn.MAXIFS($G$3:$G$15,$F$3:$F$15,U$51)&gt;=$N92, _xlfn.MINIFS($G$3:$G$15,$F$3:$F$15,U$51)&lt;=$N92),1,
AND(COUNT(_xlfn._xlws.FILTER($G$3:$G$15,$G$3:$G$15=$N92))&gt;=2,
    _xlfn.MAXIFS($F$3:$F$15,$G$3:$G$15,$N92)&gt;=U$51, _xlfn.MINIFS($F$3:$F$15,$G$3:$G$15,$N92)&lt;=U$51),2,
OR(COUNT(_xlfn._xlws.FILTER($F$16:$F$23,($F$16:$F$23=U$51)*($G$16:$G$23=$N92)))=1,
        ISODD(COUNT(_xlfn._xlws.SORT(_xlfn._xlws.FILTER($G$16:$G$23,($F$16:$F$23=U$51)*($G$16:$G$23&lt;=$N92)))))),3,
OR(COUNT(_xlfn._xlws.FILTER($F$16:$F$23,($F$16:$F$23=U$51)*($G$16:$G$23=$N92)))=1,
        ISODD(COUNT(_xlfn._xlws.SORT(_xlfn._xlws.FILTER($F$16:$F$23,($G$16:$G$23=$N92)*($F$16:$F$23&lt;=U$51)))))),4),
_xlpm.Fundo,$L$8,
_xlpm.Ax,_xlfn.XLOOKUP(TRUE,($O44:T44&lt;&gt;""),$O$3:T$3,_xlpm.Fundo,,-1),
_xlpm.Bx,_xlfn.XLOOKUP(TRUE,(V44:$AZ44&lt;&gt;""),V$3:$AZ$3,_xlpm.Fundo,,1),
_xlpm.Cx,_xlfn.XLOOKUP(TRUE,($O44:T44&lt;&gt;""),$O44:T44,_xlpm.Fundo,,-1),
_xlpm.Dx,_xlfn.XLOOKUP(TRUE,(V44:$AZ44&lt;&gt;""),V44:$AZ44,_xlpm.Fundo,,1),
_xlpm.Xx,U$3, _xlpm.Yx,PRODUCT(SUM(_xlpm.Dx,-_xlpm.Cx),1/SUM(_xlpm.Bx,-_xlpm.Ax))*SUM(_xlpm.Xx,-_xlpm.Ax)+_xlpm.Cx,
_xlpm.Ay,_xlfn.XLOOKUP(TRUE,(U$4:U43&lt;&gt;""),$N$4:$N43,_xlpm.Fundo,,-1),
_xlpm.By,_xlfn.XLOOKUP(TRUE,(U45:U$47&lt;&gt;""),$N45:$N$47,_xlpm.Fundo,,1),
_xlpm.Cy,_xlfn.XLOOKUP(TRUE,(U$4:U43&lt;&gt;""),U$4:U43,_xlpm.Fundo,,-1),
_xlpm.Dy,_xlfn.XLOOKUP(TRUE,(U45:U$47&lt;&gt;""),U45:U$47,_xlpm.Fundo,,1),
_xlpm.Xy,$N44, _xlpm.Yy,PRODUCT(SUM(_xlpm.Dy,-_xlpm.Cy),1/SUM(_xlpm.By,-_xlpm.Ay))*SUM(_xlpm.Xy,-_xlpm.Ay)+_xlpm.Cy,
_xlfn.IFS(IFERROR(ISODD(_xlpm.Borda),FALSE),_xlpm.Yy,
       IFERROR(ISEVEN(_xlpm.Borda),     FALSE),_xlpm.Yx,
      TRUE,"")))</f>
        <v/>
      </c>
      <c r="V92" s="120" t="str" cm="1">
        <f t="array" ref="V92">IF(V44&lt;&gt;"",V44,
_xlfn.LET(_xlpm.Borda,
_xlfn.IFS(
AND(COUNT(_xlfn._xlws.FILTER($F$3:$F$15,$F$3:$F$15=V$51))&gt;=2,
    _xlfn.MAXIFS($G$3:$G$15,$F$3:$F$15,V$51)&gt;=$N92, _xlfn.MINIFS($G$3:$G$15,$F$3:$F$15,V$51)&lt;=$N92),1,
AND(COUNT(_xlfn._xlws.FILTER($G$3:$G$15,$G$3:$G$15=$N92))&gt;=2,
    _xlfn.MAXIFS($F$3:$F$15,$G$3:$G$15,$N92)&gt;=V$51, _xlfn.MINIFS($F$3:$F$15,$G$3:$G$15,$N92)&lt;=V$51),2,
OR(COUNT(_xlfn._xlws.FILTER($F$16:$F$23,($F$16:$F$23=V$51)*($G$16:$G$23=$N92)))=1,
        ISODD(COUNT(_xlfn._xlws.SORT(_xlfn._xlws.FILTER($G$16:$G$23,($F$16:$F$23=V$51)*($G$16:$G$23&lt;=$N92)))))),3,
OR(COUNT(_xlfn._xlws.FILTER($F$16:$F$23,($F$16:$F$23=V$51)*($G$16:$G$23=$N92)))=1,
        ISODD(COUNT(_xlfn._xlws.SORT(_xlfn._xlws.FILTER($F$16:$F$23,($G$16:$G$23=$N92)*($F$16:$F$23&lt;=V$51)))))),4),
_xlpm.Fundo,$L$8,
_xlpm.Ax,_xlfn.XLOOKUP(TRUE,($O44:U44&lt;&gt;""),$O$3:U$3,_xlpm.Fundo,,-1),
_xlpm.Bx,_xlfn.XLOOKUP(TRUE,(W44:$AZ44&lt;&gt;""),W$3:$AZ$3,_xlpm.Fundo,,1),
_xlpm.Cx,_xlfn.XLOOKUP(TRUE,($O44:U44&lt;&gt;""),$O44:U44,_xlpm.Fundo,,-1),
_xlpm.Dx,_xlfn.XLOOKUP(TRUE,(W44:$AZ44&lt;&gt;""),W44:$AZ44,_xlpm.Fundo,,1),
_xlpm.Xx,V$3, _xlpm.Yx,PRODUCT(SUM(_xlpm.Dx,-_xlpm.Cx),1/SUM(_xlpm.Bx,-_xlpm.Ax))*SUM(_xlpm.Xx,-_xlpm.Ax)+_xlpm.Cx,
_xlpm.Ay,_xlfn.XLOOKUP(TRUE,(V$4:V43&lt;&gt;""),$N$4:$N43,_xlpm.Fundo,,-1),
_xlpm.By,_xlfn.XLOOKUP(TRUE,(V45:V$47&lt;&gt;""),$N45:$N$47,_xlpm.Fundo,,1),
_xlpm.Cy,_xlfn.XLOOKUP(TRUE,(V$4:V43&lt;&gt;""),V$4:V43,_xlpm.Fundo,,-1),
_xlpm.Dy,_xlfn.XLOOKUP(TRUE,(V45:V$47&lt;&gt;""),V45:V$47,_xlpm.Fundo,,1),
_xlpm.Xy,$N44, _xlpm.Yy,PRODUCT(SUM(_xlpm.Dy,-_xlpm.Cy),1/SUM(_xlpm.By,-_xlpm.Ay))*SUM(_xlpm.Xy,-_xlpm.Ay)+_xlpm.Cy,
_xlfn.IFS(IFERROR(ISODD(_xlpm.Borda),FALSE),_xlpm.Yy,
       IFERROR(ISEVEN(_xlpm.Borda),     FALSE),_xlpm.Yx,
      TRUE,"")))</f>
        <v/>
      </c>
      <c r="W92" s="120" t="str" cm="1">
        <f t="array" ref="W92">IF(W44&lt;&gt;"",W44,
_xlfn.LET(_xlpm.Borda,
_xlfn.IFS(
AND(COUNT(_xlfn._xlws.FILTER($F$3:$F$15,$F$3:$F$15=W$51))&gt;=2,
    _xlfn.MAXIFS($G$3:$G$15,$F$3:$F$15,W$51)&gt;=$N92, _xlfn.MINIFS($G$3:$G$15,$F$3:$F$15,W$51)&lt;=$N92),1,
AND(COUNT(_xlfn._xlws.FILTER($G$3:$G$15,$G$3:$G$15=$N92))&gt;=2,
    _xlfn.MAXIFS($F$3:$F$15,$G$3:$G$15,$N92)&gt;=W$51, _xlfn.MINIFS($F$3:$F$15,$G$3:$G$15,$N92)&lt;=W$51),2,
OR(COUNT(_xlfn._xlws.FILTER($F$16:$F$23,($F$16:$F$23=W$51)*($G$16:$G$23=$N92)))=1,
        ISODD(COUNT(_xlfn._xlws.SORT(_xlfn._xlws.FILTER($G$16:$G$23,($F$16:$F$23=W$51)*($G$16:$G$23&lt;=$N92)))))),3,
OR(COUNT(_xlfn._xlws.FILTER($F$16:$F$23,($F$16:$F$23=W$51)*($G$16:$G$23=$N92)))=1,
        ISODD(COUNT(_xlfn._xlws.SORT(_xlfn._xlws.FILTER($F$16:$F$23,($G$16:$G$23=$N92)*($F$16:$F$23&lt;=W$51)))))),4),
_xlpm.Fundo,$L$8,
_xlpm.Ax,_xlfn.XLOOKUP(TRUE,($O44:V44&lt;&gt;""),$O$3:V$3,_xlpm.Fundo,,-1),
_xlpm.Bx,_xlfn.XLOOKUP(TRUE,(X44:$AZ44&lt;&gt;""),X$3:$AZ$3,_xlpm.Fundo,,1),
_xlpm.Cx,_xlfn.XLOOKUP(TRUE,($O44:V44&lt;&gt;""),$O44:V44,_xlpm.Fundo,,-1),
_xlpm.Dx,_xlfn.XLOOKUP(TRUE,(X44:$AZ44&lt;&gt;""),X44:$AZ44,_xlpm.Fundo,,1),
_xlpm.Xx,W$3, _xlpm.Yx,PRODUCT(SUM(_xlpm.Dx,-_xlpm.Cx),1/SUM(_xlpm.Bx,-_xlpm.Ax))*SUM(_xlpm.Xx,-_xlpm.Ax)+_xlpm.Cx,
_xlpm.Ay,_xlfn.XLOOKUP(TRUE,(W$4:W43&lt;&gt;""),$N$4:$N43,_xlpm.Fundo,,-1),
_xlpm.By,_xlfn.XLOOKUP(TRUE,(W45:W$47&lt;&gt;""),$N45:$N$47,_xlpm.Fundo,,1),
_xlpm.Cy,_xlfn.XLOOKUP(TRUE,(W$4:W43&lt;&gt;""),W$4:W43,_xlpm.Fundo,,-1),
_xlpm.Dy,_xlfn.XLOOKUP(TRUE,(W45:W$47&lt;&gt;""),W45:W$47,_xlpm.Fundo,,1),
_xlpm.Xy,$N44, _xlpm.Yy,PRODUCT(SUM(_xlpm.Dy,-_xlpm.Cy),1/SUM(_xlpm.By,-_xlpm.Ay))*SUM(_xlpm.Xy,-_xlpm.Ay)+_xlpm.Cy,
_xlfn.IFS(IFERROR(ISODD(_xlpm.Borda),FALSE),_xlpm.Yy,
       IFERROR(ISEVEN(_xlpm.Borda),     FALSE),_xlpm.Yx,
      TRUE,"")))</f>
        <v/>
      </c>
      <c r="X92" s="120" cm="1">
        <f t="array" ref="X92">IF(X44&lt;&gt;"",X44,
_xlfn.LET(_xlpm.Borda,
_xlfn.IFS(
AND(COUNT(_xlfn._xlws.FILTER($F$3:$F$15,$F$3:$F$15=X$51))&gt;=2,
    _xlfn.MAXIFS($G$3:$G$15,$F$3:$F$15,X$51)&gt;=$N92, _xlfn.MINIFS($G$3:$G$15,$F$3:$F$15,X$51)&lt;=$N92),1,
AND(COUNT(_xlfn._xlws.FILTER($G$3:$G$15,$G$3:$G$15=$N92))&gt;=2,
    _xlfn.MAXIFS($F$3:$F$15,$G$3:$G$15,$N92)&gt;=X$51, _xlfn.MINIFS($F$3:$F$15,$G$3:$G$15,$N92)&lt;=X$51),2,
OR(COUNT(_xlfn._xlws.FILTER($F$16:$F$23,($F$16:$F$23=X$51)*($G$16:$G$23=$N92)))=1,
        ISODD(COUNT(_xlfn._xlws.SORT(_xlfn._xlws.FILTER($G$16:$G$23,($F$16:$F$23=X$51)*($G$16:$G$23&lt;=$N92)))))),3,
OR(COUNT(_xlfn._xlws.FILTER($F$16:$F$23,($F$16:$F$23=X$51)*($G$16:$G$23=$N92)))=1,
        ISODD(COUNT(_xlfn._xlws.SORT(_xlfn._xlws.FILTER($F$16:$F$23,($G$16:$G$23=$N92)*($F$16:$F$23&lt;=X$51)))))),4),
_xlpm.Fundo,$L$8,
_xlpm.Ax,_xlfn.XLOOKUP(TRUE,($O44:W44&lt;&gt;""),$O$3:W$3,_xlpm.Fundo,,-1),
_xlpm.Bx,_xlfn.XLOOKUP(TRUE,(Y44:$AZ44&lt;&gt;""),Y$3:$AZ$3,_xlpm.Fundo,,1),
_xlpm.Cx,_xlfn.XLOOKUP(TRUE,($O44:W44&lt;&gt;""),$O44:W44,_xlpm.Fundo,,-1),
_xlpm.Dx,_xlfn.XLOOKUP(TRUE,(Y44:$AZ44&lt;&gt;""),Y44:$AZ44,_xlpm.Fundo,,1),
_xlpm.Xx,X$3, _xlpm.Yx,PRODUCT(SUM(_xlpm.Dx,-_xlpm.Cx),1/SUM(_xlpm.Bx,-_xlpm.Ax))*SUM(_xlpm.Xx,-_xlpm.Ax)+_xlpm.Cx,
_xlpm.Ay,_xlfn.XLOOKUP(TRUE,(X$4:X43&lt;&gt;""),$N$4:$N43,_xlpm.Fundo,,-1),
_xlpm.By,_xlfn.XLOOKUP(TRUE,(X45:X$47&lt;&gt;""),$N45:$N$47,_xlpm.Fundo,,1),
_xlpm.Cy,_xlfn.XLOOKUP(TRUE,(X$4:X43&lt;&gt;""),X$4:X43,_xlpm.Fundo,,-1),
_xlpm.Dy,_xlfn.XLOOKUP(TRUE,(X45:X$47&lt;&gt;""),X45:X$47,_xlpm.Fundo,,1),
_xlpm.Xy,$N44, _xlpm.Yy,PRODUCT(SUM(_xlpm.Dy,-_xlpm.Cy),1/SUM(_xlpm.By,-_xlpm.Ay))*SUM(_xlpm.Xy,-_xlpm.Ay)+_xlpm.Cy,
_xlfn.IFS(IFERROR(ISODD(_xlpm.Borda),FALSE),_xlpm.Yy,
       IFERROR(ISEVEN(_xlpm.Borda),     FALSE),_xlpm.Yx,
      TRUE,"")))</f>
        <v>0.9</v>
      </c>
      <c r="Y92" s="120" t="str" cm="1">
        <f t="array" ref="Y92">IF(Y44&lt;&gt;"",Y44,
_xlfn.LET(_xlpm.Borda,
_xlfn.IFS(
AND(COUNT(_xlfn._xlws.FILTER($F$3:$F$15,$F$3:$F$15=Y$51))&gt;=2,
    _xlfn.MAXIFS($G$3:$G$15,$F$3:$F$15,Y$51)&gt;=$N92, _xlfn.MINIFS($G$3:$G$15,$F$3:$F$15,Y$51)&lt;=$N92),1,
AND(COUNT(_xlfn._xlws.FILTER($G$3:$G$15,$G$3:$G$15=$N92))&gt;=2,
    _xlfn.MAXIFS($F$3:$F$15,$G$3:$G$15,$N92)&gt;=Y$51, _xlfn.MINIFS($F$3:$F$15,$G$3:$G$15,$N92)&lt;=Y$51),2,
OR(COUNT(_xlfn._xlws.FILTER($F$16:$F$23,($F$16:$F$23=Y$51)*($G$16:$G$23=$N92)))=1,
        ISODD(COUNT(_xlfn._xlws.SORT(_xlfn._xlws.FILTER($G$16:$G$23,($F$16:$F$23=Y$51)*($G$16:$G$23&lt;=$N92)))))),3,
OR(COUNT(_xlfn._xlws.FILTER($F$16:$F$23,($F$16:$F$23=Y$51)*($G$16:$G$23=$N92)))=1,
        ISODD(COUNT(_xlfn._xlws.SORT(_xlfn._xlws.FILTER($F$16:$F$23,($G$16:$G$23=$N92)*($F$16:$F$23&lt;=Y$51)))))),4),
_xlpm.Fundo,$L$8,
_xlpm.Ax,_xlfn.XLOOKUP(TRUE,($O44:X44&lt;&gt;""),$O$3:X$3,_xlpm.Fundo,,-1),
_xlpm.Bx,_xlfn.XLOOKUP(TRUE,(Z44:$AZ44&lt;&gt;""),Z$3:$AZ$3,_xlpm.Fundo,,1),
_xlpm.Cx,_xlfn.XLOOKUP(TRUE,($O44:X44&lt;&gt;""),$O44:X44,_xlpm.Fundo,,-1),
_xlpm.Dx,_xlfn.XLOOKUP(TRUE,(Z44:$AZ44&lt;&gt;""),Z44:$AZ44,_xlpm.Fundo,,1),
_xlpm.Xx,Y$3, _xlpm.Yx,PRODUCT(SUM(_xlpm.Dx,-_xlpm.Cx),1/SUM(_xlpm.Bx,-_xlpm.Ax))*SUM(_xlpm.Xx,-_xlpm.Ax)+_xlpm.Cx,
_xlpm.Ay,_xlfn.XLOOKUP(TRUE,(Y$4:Y43&lt;&gt;""),$N$4:$N43,_xlpm.Fundo,,-1),
_xlpm.By,_xlfn.XLOOKUP(TRUE,(Y45:Y$47&lt;&gt;""),$N45:$N$47,_xlpm.Fundo,,1),
_xlpm.Cy,_xlfn.XLOOKUP(TRUE,(Y$4:Y43&lt;&gt;""),Y$4:Y43,_xlpm.Fundo,,-1),
_xlpm.Dy,_xlfn.XLOOKUP(TRUE,(Y45:Y$47&lt;&gt;""),Y45:Y$47,_xlpm.Fundo,,1),
_xlpm.Xy,$N44, _xlpm.Yy,PRODUCT(SUM(_xlpm.Dy,-_xlpm.Cy),1/SUM(_xlpm.By,-_xlpm.Ay))*SUM(_xlpm.Xy,-_xlpm.Ay)+_xlpm.Cy,
_xlfn.IFS(IFERROR(ISODD(_xlpm.Borda),FALSE),_xlpm.Yy,
       IFERROR(ISEVEN(_xlpm.Borda),     FALSE),_xlpm.Yx,
      TRUE,"")))</f>
        <v/>
      </c>
      <c r="Z92" s="120" t="str" cm="1">
        <f t="array" ref="Z92">IF(Z44&lt;&gt;"",Z44,
_xlfn.LET(_xlpm.Borda,
_xlfn.IFS(
AND(COUNT(_xlfn._xlws.FILTER($F$3:$F$15,$F$3:$F$15=Z$51))&gt;=2,
    _xlfn.MAXIFS($G$3:$G$15,$F$3:$F$15,Z$51)&gt;=$N92, _xlfn.MINIFS($G$3:$G$15,$F$3:$F$15,Z$51)&lt;=$N92),1,
AND(COUNT(_xlfn._xlws.FILTER($G$3:$G$15,$G$3:$G$15=$N92))&gt;=2,
    _xlfn.MAXIFS($F$3:$F$15,$G$3:$G$15,$N92)&gt;=Z$51, _xlfn.MINIFS($F$3:$F$15,$G$3:$G$15,$N92)&lt;=Z$51),2,
OR(COUNT(_xlfn._xlws.FILTER($F$16:$F$23,($F$16:$F$23=Z$51)*($G$16:$G$23=$N92)))=1,
        ISODD(COUNT(_xlfn._xlws.SORT(_xlfn._xlws.FILTER($G$16:$G$23,($F$16:$F$23=Z$51)*($G$16:$G$23&lt;=$N92)))))),3,
OR(COUNT(_xlfn._xlws.FILTER($F$16:$F$23,($F$16:$F$23=Z$51)*($G$16:$G$23=$N92)))=1,
        ISODD(COUNT(_xlfn._xlws.SORT(_xlfn._xlws.FILTER($F$16:$F$23,($G$16:$G$23=$N92)*($F$16:$F$23&lt;=Z$51)))))),4),
_xlpm.Fundo,$L$8,
_xlpm.Ax,_xlfn.XLOOKUP(TRUE,($O44:Y44&lt;&gt;""),$O$3:Y$3,_xlpm.Fundo,,-1),
_xlpm.Bx,_xlfn.XLOOKUP(TRUE,(AA44:$AZ44&lt;&gt;""),AA$3:$AZ$3,_xlpm.Fundo,,1),
_xlpm.Cx,_xlfn.XLOOKUP(TRUE,($O44:Y44&lt;&gt;""),$O44:Y44,_xlpm.Fundo,,-1),
_xlpm.Dx,_xlfn.XLOOKUP(TRUE,(AA44:$AZ44&lt;&gt;""),AA44:$AZ44,_xlpm.Fundo,,1),
_xlpm.Xx,Z$3, _xlpm.Yx,PRODUCT(SUM(_xlpm.Dx,-_xlpm.Cx),1/SUM(_xlpm.Bx,-_xlpm.Ax))*SUM(_xlpm.Xx,-_xlpm.Ax)+_xlpm.Cx,
_xlpm.Ay,_xlfn.XLOOKUP(TRUE,(Z$4:Z43&lt;&gt;""),$N$4:$N43,_xlpm.Fundo,,-1),
_xlpm.By,_xlfn.XLOOKUP(TRUE,(Z45:Z$47&lt;&gt;""),$N45:$N$47,_xlpm.Fundo,,1),
_xlpm.Cy,_xlfn.XLOOKUP(TRUE,(Z$4:Z43&lt;&gt;""),Z$4:Z43,_xlpm.Fundo,,-1),
_xlpm.Dy,_xlfn.XLOOKUP(TRUE,(Z45:Z$47&lt;&gt;""),Z45:Z$47,_xlpm.Fundo,,1),
_xlpm.Xy,$N44, _xlpm.Yy,PRODUCT(SUM(_xlpm.Dy,-_xlpm.Cy),1/SUM(_xlpm.By,-_xlpm.Ay))*SUM(_xlpm.Xy,-_xlpm.Ay)+_xlpm.Cy,
_xlfn.IFS(IFERROR(ISODD(_xlpm.Borda),FALSE),_xlpm.Yy,
       IFERROR(ISEVEN(_xlpm.Borda),     FALSE),_xlpm.Yx,
      TRUE,"")))</f>
        <v/>
      </c>
      <c r="AA92" s="120" cm="1">
        <f t="array" ref="AA92">IF(AA44&lt;&gt;"",AA44,
_xlfn.LET(_xlpm.Borda,
_xlfn.IFS(
AND(COUNT(_xlfn._xlws.FILTER($F$3:$F$15,$F$3:$F$15=AA$51))&gt;=2,
    _xlfn.MAXIFS($G$3:$G$15,$F$3:$F$15,AA$51)&gt;=$N92, _xlfn.MINIFS($G$3:$G$15,$F$3:$F$15,AA$51)&lt;=$N92),1,
AND(COUNT(_xlfn._xlws.FILTER($G$3:$G$15,$G$3:$G$15=$N92))&gt;=2,
    _xlfn.MAXIFS($F$3:$F$15,$G$3:$G$15,$N92)&gt;=AA$51, _xlfn.MINIFS($F$3:$F$15,$G$3:$G$15,$N92)&lt;=AA$51),2,
OR(COUNT(_xlfn._xlws.FILTER($F$16:$F$23,($F$16:$F$23=AA$51)*($G$16:$G$23=$N92)))=1,
        ISODD(COUNT(_xlfn._xlws.SORT(_xlfn._xlws.FILTER($G$16:$G$23,($F$16:$F$23=AA$51)*($G$16:$G$23&lt;=$N92)))))),3,
OR(COUNT(_xlfn._xlws.FILTER($F$16:$F$23,($F$16:$F$23=AA$51)*($G$16:$G$23=$N92)))=1,
        ISODD(COUNT(_xlfn._xlws.SORT(_xlfn._xlws.FILTER($F$16:$F$23,($G$16:$G$23=$N92)*($F$16:$F$23&lt;=AA$51)))))),4),
_xlpm.Fundo,$L$8,
_xlpm.Ax,_xlfn.XLOOKUP(TRUE,($O44:Z44&lt;&gt;""),$O$3:Z$3,_xlpm.Fundo,,-1),
_xlpm.Bx,_xlfn.XLOOKUP(TRUE,(AB44:$AZ44&lt;&gt;""),AB$3:$AZ$3,_xlpm.Fundo,,1),
_xlpm.Cx,_xlfn.XLOOKUP(TRUE,($O44:Z44&lt;&gt;""),$O44:Z44,_xlpm.Fundo,,-1),
_xlpm.Dx,_xlfn.XLOOKUP(TRUE,(AB44:$AZ44&lt;&gt;""),AB44:$AZ44,_xlpm.Fundo,,1),
_xlpm.Xx,AA$3, _xlpm.Yx,PRODUCT(SUM(_xlpm.Dx,-_xlpm.Cx),1/SUM(_xlpm.Bx,-_xlpm.Ax))*SUM(_xlpm.Xx,-_xlpm.Ax)+_xlpm.Cx,
_xlpm.Ay,_xlfn.XLOOKUP(TRUE,(AA$4:AA43&lt;&gt;""),$N$4:$N43,_xlpm.Fundo,,-1),
_xlpm.By,_xlfn.XLOOKUP(TRUE,(AA45:AA$47&lt;&gt;""),$N45:$N$47,_xlpm.Fundo,,1),
_xlpm.Cy,_xlfn.XLOOKUP(TRUE,(AA$4:AA43&lt;&gt;""),AA$4:AA43,_xlpm.Fundo,,-1),
_xlpm.Dy,_xlfn.XLOOKUP(TRUE,(AA45:AA$47&lt;&gt;""),AA45:AA$47,_xlpm.Fundo,,1),
_xlpm.Xy,$N44, _xlpm.Yy,PRODUCT(SUM(_xlpm.Dy,-_xlpm.Cy),1/SUM(_xlpm.By,-_xlpm.Ay))*SUM(_xlpm.Xy,-_xlpm.Ay)+_xlpm.Cy,
_xlfn.IFS(IFERROR(ISODD(_xlpm.Borda),FALSE),_xlpm.Yy,
       IFERROR(ISEVEN(_xlpm.Borda),     FALSE),_xlpm.Yx,
      TRUE,"")))</f>
        <v>2.2999999999999998</v>
      </c>
      <c r="AB92" s="120" cm="1">
        <f t="array" ref="AB92">IF(AB44&lt;&gt;"",AB44,
_xlfn.LET(_xlpm.Borda,
_xlfn.IFS(
AND(COUNT(_xlfn._xlws.FILTER($F$3:$F$15,$F$3:$F$15=AB$51))&gt;=2,
    _xlfn.MAXIFS($G$3:$G$15,$F$3:$F$15,AB$51)&gt;=$N92, _xlfn.MINIFS($G$3:$G$15,$F$3:$F$15,AB$51)&lt;=$N92),1,
AND(COUNT(_xlfn._xlws.FILTER($G$3:$G$15,$G$3:$G$15=$N92))&gt;=2,
    _xlfn.MAXIFS($F$3:$F$15,$G$3:$G$15,$N92)&gt;=AB$51, _xlfn.MINIFS($F$3:$F$15,$G$3:$G$15,$N92)&lt;=AB$51),2,
OR(COUNT(_xlfn._xlws.FILTER($F$16:$F$23,($F$16:$F$23=AB$51)*($G$16:$G$23=$N92)))=1,
        ISODD(COUNT(_xlfn._xlws.SORT(_xlfn._xlws.FILTER($G$16:$G$23,($F$16:$F$23=AB$51)*($G$16:$G$23&lt;=$N92)))))),3,
OR(COUNT(_xlfn._xlws.FILTER($F$16:$F$23,($F$16:$F$23=AB$51)*($G$16:$G$23=$N92)))=1,
        ISODD(COUNT(_xlfn._xlws.SORT(_xlfn._xlws.FILTER($F$16:$F$23,($G$16:$G$23=$N92)*($F$16:$F$23&lt;=AB$51)))))),4),
_xlpm.Fundo,$L$8,
_xlpm.Ax,_xlfn.XLOOKUP(TRUE,($O44:AA44&lt;&gt;""),$O$3:AA$3,_xlpm.Fundo,,-1),
_xlpm.Bx,_xlfn.XLOOKUP(TRUE,(AC44:$AZ44&lt;&gt;""),AC$3:$AZ$3,_xlpm.Fundo,,1),
_xlpm.Cx,_xlfn.XLOOKUP(TRUE,($O44:AA44&lt;&gt;""),$O44:AA44,_xlpm.Fundo,,-1),
_xlpm.Dx,_xlfn.XLOOKUP(TRUE,(AC44:$AZ44&lt;&gt;""),AC44:$AZ44,_xlpm.Fundo,,1),
_xlpm.Xx,AB$3, _xlpm.Yx,PRODUCT(SUM(_xlpm.Dx,-_xlpm.Cx),1/SUM(_xlpm.Bx,-_xlpm.Ax))*SUM(_xlpm.Xx,-_xlpm.Ax)+_xlpm.Cx,
_xlpm.Ay,_xlfn.XLOOKUP(TRUE,(AB$4:AB43&lt;&gt;""),$N$4:$N43,_xlpm.Fundo,,-1),
_xlpm.By,_xlfn.XLOOKUP(TRUE,(AB45:AB$47&lt;&gt;""),$N45:$N$47,_xlpm.Fundo,,1),
_xlpm.Cy,_xlfn.XLOOKUP(TRUE,(AB$4:AB43&lt;&gt;""),AB$4:AB43,_xlpm.Fundo,,-1),
_xlpm.Dy,_xlfn.XLOOKUP(TRUE,(AB45:AB$47&lt;&gt;""),AB45:AB$47,_xlpm.Fundo,,1),
_xlpm.Xy,$N44, _xlpm.Yy,PRODUCT(SUM(_xlpm.Dy,-_xlpm.Cy),1/SUM(_xlpm.By,-_xlpm.Ay))*SUM(_xlpm.Xy,-_xlpm.Ay)+_xlpm.Cy,
_xlfn.IFS(IFERROR(ISODD(_xlpm.Borda),FALSE),_xlpm.Yy,
       IFERROR(ISEVEN(_xlpm.Borda),     FALSE),_xlpm.Yx,
      TRUE,"")))</f>
        <v>0</v>
      </c>
      <c r="AC92" s="120" t="str" cm="1">
        <f t="array" ref="AC92">IF(AC44&lt;&gt;"",AC44,
_xlfn.LET(_xlpm.Borda,
_xlfn.IFS(
AND(COUNT(_xlfn._xlws.FILTER($F$3:$F$15,$F$3:$F$15=AC$51))&gt;=2,
    _xlfn.MAXIFS($G$3:$G$15,$F$3:$F$15,AC$51)&gt;=$N92, _xlfn.MINIFS($G$3:$G$15,$F$3:$F$15,AC$51)&lt;=$N92),1,
AND(COUNT(_xlfn._xlws.FILTER($G$3:$G$15,$G$3:$G$15=$N92))&gt;=2,
    _xlfn.MAXIFS($F$3:$F$15,$G$3:$G$15,$N92)&gt;=AC$51, _xlfn.MINIFS($F$3:$F$15,$G$3:$G$15,$N92)&lt;=AC$51),2,
OR(COUNT(_xlfn._xlws.FILTER($F$16:$F$23,($F$16:$F$23=AC$51)*($G$16:$G$23=$N92)))=1,
        ISODD(COUNT(_xlfn._xlws.SORT(_xlfn._xlws.FILTER($G$16:$G$23,($F$16:$F$23=AC$51)*($G$16:$G$23&lt;=$N92)))))),3,
OR(COUNT(_xlfn._xlws.FILTER($F$16:$F$23,($F$16:$F$23=AC$51)*($G$16:$G$23=$N92)))=1,
        ISODD(COUNT(_xlfn._xlws.SORT(_xlfn._xlws.FILTER($F$16:$F$23,($G$16:$G$23=$N92)*($F$16:$F$23&lt;=AC$51)))))),4),
_xlpm.Fundo,$L$8,
_xlpm.Ax,_xlfn.XLOOKUP(TRUE,($O44:AB44&lt;&gt;""),$O$3:AB$3,_xlpm.Fundo,,-1),
_xlpm.Bx,_xlfn.XLOOKUP(TRUE,(AD44:$AZ44&lt;&gt;""),AD$3:$AZ$3,_xlpm.Fundo,,1),
_xlpm.Cx,_xlfn.XLOOKUP(TRUE,($O44:AB44&lt;&gt;""),$O44:AB44,_xlpm.Fundo,,-1),
_xlpm.Dx,_xlfn.XLOOKUP(TRUE,(AD44:$AZ44&lt;&gt;""),AD44:$AZ44,_xlpm.Fundo,,1),
_xlpm.Xx,AC$3, _xlpm.Yx,PRODUCT(SUM(_xlpm.Dx,-_xlpm.Cx),1/SUM(_xlpm.Bx,-_xlpm.Ax))*SUM(_xlpm.Xx,-_xlpm.Ax)+_xlpm.Cx,
_xlpm.Ay,_xlfn.XLOOKUP(TRUE,(AC$4:AC43&lt;&gt;""),$N$4:$N43,_xlpm.Fundo,,-1),
_xlpm.By,_xlfn.XLOOKUP(TRUE,(AC45:AC$47&lt;&gt;""),$N45:$N$47,_xlpm.Fundo,,1),
_xlpm.Cy,_xlfn.XLOOKUP(TRUE,(AC$4:AC43&lt;&gt;""),AC$4:AC43,_xlpm.Fundo,,-1),
_xlpm.Dy,_xlfn.XLOOKUP(TRUE,(AC45:AC$47&lt;&gt;""),AC45:AC$47,_xlpm.Fundo,,1),
_xlpm.Xy,$N44, _xlpm.Yy,PRODUCT(SUM(_xlpm.Dy,-_xlpm.Cy),1/SUM(_xlpm.By,-_xlpm.Ay))*SUM(_xlpm.Xy,-_xlpm.Ay)+_xlpm.Cy,
_xlfn.IFS(IFERROR(ISODD(_xlpm.Borda),FALSE),_xlpm.Yy,
       IFERROR(ISEVEN(_xlpm.Borda),     FALSE),_xlpm.Yx,
      TRUE,"")))</f>
        <v/>
      </c>
      <c r="AD92" s="120" t="str" cm="1">
        <f t="array" ref="AD92">IF(AD44&lt;&gt;"",AD44,
_xlfn.LET(_xlpm.Borda,
_xlfn.IFS(
AND(COUNT(_xlfn._xlws.FILTER($F$3:$F$15,$F$3:$F$15=AD$51))&gt;=2,
    _xlfn.MAXIFS($G$3:$G$15,$F$3:$F$15,AD$51)&gt;=$N92, _xlfn.MINIFS($G$3:$G$15,$F$3:$F$15,AD$51)&lt;=$N92),1,
AND(COUNT(_xlfn._xlws.FILTER($G$3:$G$15,$G$3:$G$15=$N92))&gt;=2,
    _xlfn.MAXIFS($F$3:$F$15,$G$3:$G$15,$N92)&gt;=AD$51, _xlfn.MINIFS($F$3:$F$15,$G$3:$G$15,$N92)&lt;=AD$51),2,
OR(COUNT(_xlfn._xlws.FILTER($F$16:$F$23,($F$16:$F$23=AD$51)*($G$16:$G$23=$N92)))=1,
        ISODD(COUNT(_xlfn._xlws.SORT(_xlfn._xlws.FILTER($G$16:$G$23,($F$16:$F$23=AD$51)*($G$16:$G$23&lt;=$N92)))))),3,
OR(COUNT(_xlfn._xlws.FILTER($F$16:$F$23,($F$16:$F$23=AD$51)*($G$16:$G$23=$N92)))=1,
        ISODD(COUNT(_xlfn._xlws.SORT(_xlfn._xlws.FILTER($F$16:$F$23,($G$16:$G$23=$N92)*($F$16:$F$23&lt;=AD$51)))))),4),
_xlpm.Fundo,$L$8,
_xlpm.Ax,_xlfn.XLOOKUP(TRUE,($O44:AC44&lt;&gt;""),$O$3:AC$3,_xlpm.Fundo,,-1),
_xlpm.Bx,_xlfn.XLOOKUP(TRUE,(AE44:$AZ44&lt;&gt;""),AE$3:$AZ$3,_xlpm.Fundo,,1),
_xlpm.Cx,_xlfn.XLOOKUP(TRUE,($O44:AC44&lt;&gt;""),$O44:AC44,_xlpm.Fundo,,-1),
_xlpm.Dx,_xlfn.XLOOKUP(TRUE,(AE44:$AZ44&lt;&gt;""),AE44:$AZ44,_xlpm.Fundo,,1),
_xlpm.Xx,AD$3, _xlpm.Yx,PRODUCT(SUM(_xlpm.Dx,-_xlpm.Cx),1/SUM(_xlpm.Bx,-_xlpm.Ax))*SUM(_xlpm.Xx,-_xlpm.Ax)+_xlpm.Cx,
_xlpm.Ay,_xlfn.XLOOKUP(TRUE,(AD$4:AD43&lt;&gt;""),$N$4:$N43,_xlpm.Fundo,,-1),
_xlpm.By,_xlfn.XLOOKUP(TRUE,(AD45:AD$47&lt;&gt;""),$N45:$N$47,_xlpm.Fundo,,1),
_xlpm.Cy,_xlfn.XLOOKUP(TRUE,(AD$4:AD43&lt;&gt;""),AD$4:AD43,_xlpm.Fundo,,-1),
_xlpm.Dy,_xlfn.XLOOKUP(TRUE,(AD45:AD$47&lt;&gt;""),AD45:AD$47,_xlpm.Fundo,,1),
_xlpm.Xy,$N44, _xlpm.Yy,PRODUCT(SUM(_xlpm.Dy,-_xlpm.Cy),1/SUM(_xlpm.By,-_xlpm.Ay))*SUM(_xlpm.Xy,-_xlpm.Ay)+_xlpm.Cy,
_xlfn.IFS(IFERROR(ISODD(_xlpm.Borda),FALSE),_xlpm.Yy,
       IFERROR(ISEVEN(_xlpm.Borda),     FALSE),_xlpm.Yx,
      TRUE,"")))</f>
        <v/>
      </c>
      <c r="AE92" s="120" t="str" cm="1">
        <f t="array" ref="AE92">IF(AE44&lt;&gt;"",AE44,
_xlfn.LET(_xlpm.Borda,
_xlfn.IFS(
AND(COUNT(_xlfn._xlws.FILTER($F$3:$F$15,$F$3:$F$15=AE$51))&gt;=2,
    _xlfn.MAXIFS($G$3:$G$15,$F$3:$F$15,AE$51)&gt;=$N92, _xlfn.MINIFS($G$3:$G$15,$F$3:$F$15,AE$51)&lt;=$N92),1,
AND(COUNT(_xlfn._xlws.FILTER($G$3:$G$15,$G$3:$G$15=$N92))&gt;=2,
    _xlfn.MAXIFS($F$3:$F$15,$G$3:$G$15,$N92)&gt;=AE$51, _xlfn.MINIFS($F$3:$F$15,$G$3:$G$15,$N92)&lt;=AE$51),2,
OR(COUNT(_xlfn._xlws.FILTER($F$16:$F$23,($F$16:$F$23=AE$51)*($G$16:$G$23=$N92)))=1,
        ISODD(COUNT(_xlfn._xlws.SORT(_xlfn._xlws.FILTER($G$16:$G$23,($F$16:$F$23=AE$51)*($G$16:$G$23&lt;=$N92)))))),3,
OR(COUNT(_xlfn._xlws.FILTER($F$16:$F$23,($F$16:$F$23=AE$51)*($G$16:$G$23=$N92)))=1,
        ISODD(COUNT(_xlfn._xlws.SORT(_xlfn._xlws.FILTER($F$16:$F$23,($G$16:$G$23=$N92)*($F$16:$F$23&lt;=AE$51)))))),4),
_xlpm.Fundo,$L$8,
_xlpm.Ax,_xlfn.XLOOKUP(TRUE,($O44:AD44&lt;&gt;""),$O$3:AD$3,_xlpm.Fundo,,-1),
_xlpm.Bx,_xlfn.XLOOKUP(TRUE,(AF44:$AZ44&lt;&gt;""),AF$3:$AZ$3,_xlpm.Fundo,,1),
_xlpm.Cx,_xlfn.XLOOKUP(TRUE,($O44:AD44&lt;&gt;""),$O44:AD44,_xlpm.Fundo,,-1),
_xlpm.Dx,_xlfn.XLOOKUP(TRUE,(AF44:$AZ44&lt;&gt;""),AF44:$AZ44,_xlpm.Fundo,,1),
_xlpm.Xx,AE$3, _xlpm.Yx,PRODUCT(SUM(_xlpm.Dx,-_xlpm.Cx),1/SUM(_xlpm.Bx,-_xlpm.Ax))*SUM(_xlpm.Xx,-_xlpm.Ax)+_xlpm.Cx,
_xlpm.Ay,_xlfn.XLOOKUP(TRUE,(AE$4:AE43&lt;&gt;""),$N$4:$N43,_xlpm.Fundo,,-1),
_xlpm.By,_xlfn.XLOOKUP(TRUE,(AE45:AE$47&lt;&gt;""),$N45:$N$47,_xlpm.Fundo,,1),
_xlpm.Cy,_xlfn.XLOOKUP(TRUE,(AE$4:AE43&lt;&gt;""),AE$4:AE43,_xlpm.Fundo,,-1),
_xlpm.Dy,_xlfn.XLOOKUP(TRUE,(AE45:AE$47&lt;&gt;""),AE45:AE$47,_xlpm.Fundo,,1),
_xlpm.Xy,$N44, _xlpm.Yy,PRODUCT(SUM(_xlpm.Dy,-_xlpm.Cy),1/SUM(_xlpm.By,-_xlpm.Ay))*SUM(_xlpm.Xy,-_xlpm.Ay)+_xlpm.Cy,
_xlfn.IFS(IFERROR(ISODD(_xlpm.Borda),FALSE),_xlpm.Yy,
       IFERROR(ISEVEN(_xlpm.Borda),     FALSE),_xlpm.Yx,
      TRUE,"")))</f>
        <v/>
      </c>
      <c r="AF92" s="120" t="str" cm="1">
        <f t="array" ref="AF92">IF(AF44&lt;&gt;"",AF44,
_xlfn.LET(_xlpm.Borda,
_xlfn.IFS(
AND(COUNT(_xlfn._xlws.FILTER($F$3:$F$15,$F$3:$F$15=AF$51))&gt;=2,
    _xlfn.MAXIFS($G$3:$G$15,$F$3:$F$15,AF$51)&gt;=$N92, _xlfn.MINIFS($G$3:$G$15,$F$3:$F$15,AF$51)&lt;=$N92),1,
AND(COUNT(_xlfn._xlws.FILTER($G$3:$G$15,$G$3:$G$15=$N92))&gt;=2,
    _xlfn.MAXIFS($F$3:$F$15,$G$3:$G$15,$N92)&gt;=AF$51, _xlfn.MINIFS($F$3:$F$15,$G$3:$G$15,$N92)&lt;=AF$51),2,
OR(COUNT(_xlfn._xlws.FILTER($F$16:$F$23,($F$16:$F$23=AF$51)*($G$16:$G$23=$N92)))=1,
        ISODD(COUNT(_xlfn._xlws.SORT(_xlfn._xlws.FILTER($G$16:$G$23,($F$16:$F$23=AF$51)*($G$16:$G$23&lt;=$N92)))))),3,
OR(COUNT(_xlfn._xlws.FILTER($F$16:$F$23,($F$16:$F$23=AF$51)*($G$16:$G$23=$N92)))=1,
        ISODD(COUNT(_xlfn._xlws.SORT(_xlfn._xlws.FILTER($F$16:$F$23,($G$16:$G$23=$N92)*($F$16:$F$23&lt;=AF$51)))))),4),
_xlpm.Fundo,$L$8,
_xlpm.Ax,_xlfn.XLOOKUP(TRUE,($O44:AE44&lt;&gt;""),$O$3:AE$3,_xlpm.Fundo,,-1),
_xlpm.Bx,_xlfn.XLOOKUP(TRUE,(AG44:$AZ44&lt;&gt;""),AG$3:$AZ$3,_xlpm.Fundo,,1),
_xlpm.Cx,_xlfn.XLOOKUP(TRUE,($O44:AE44&lt;&gt;""),$O44:AE44,_xlpm.Fundo,,-1),
_xlpm.Dx,_xlfn.XLOOKUP(TRUE,(AG44:$AZ44&lt;&gt;""),AG44:$AZ44,_xlpm.Fundo,,1),
_xlpm.Xx,AF$3, _xlpm.Yx,PRODUCT(SUM(_xlpm.Dx,-_xlpm.Cx),1/SUM(_xlpm.Bx,-_xlpm.Ax))*SUM(_xlpm.Xx,-_xlpm.Ax)+_xlpm.Cx,
_xlpm.Ay,_xlfn.XLOOKUP(TRUE,(AF$4:AF43&lt;&gt;""),$N$4:$N43,_xlpm.Fundo,,-1),
_xlpm.By,_xlfn.XLOOKUP(TRUE,(AF45:AF$47&lt;&gt;""),$N45:$N$47,_xlpm.Fundo,,1),
_xlpm.Cy,_xlfn.XLOOKUP(TRUE,(AF$4:AF43&lt;&gt;""),AF$4:AF43,_xlpm.Fundo,,-1),
_xlpm.Dy,_xlfn.XLOOKUP(TRUE,(AF45:AF$47&lt;&gt;""),AF45:AF$47,_xlpm.Fundo,,1),
_xlpm.Xy,$N44, _xlpm.Yy,PRODUCT(SUM(_xlpm.Dy,-_xlpm.Cy),1/SUM(_xlpm.By,-_xlpm.Ay))*SUM(_xlpm.Xy,-_xlpm.Ay)+_xlpm.Cy,
_xlfn.IFS(IFERROR(ISODD(_xlpm.Borda),FALSE),_xlpm.Yy,
       IFERROR(ISEVEN(_xlpm.Borda),     FALSE),_xlpm.Yx,
      TRUE,"")))</f>
        <v/>
      </c>
      <c r="AG92" s="120" t="str" cm="1">
        <f t="array" ref="AG92">IF(AG44&lt;&gt;"",AG44,
_xlfn.LET(_xlpm.Borda,
_xlfn.IFS(
AND(COUNT(_xlfn._xlws.FILTER($F$3:$F$15,$F$3:$F$15=AG$51))&gt;=2,
    _xlfn.MAXIFS($G$3:$G$15,$F$3:$F$15,AG$51)&gt;=$N92, _xlfn.MINIFS($G$3:$G$15,$F$3:$F$15,AG$51)&lt;=$N92),1,
AND(COUNT(_xlfn._xlws.FILTER($G$3:$G$15,$G$3:$G$15=$N92))&gt;=2,
    _xlfn.MAXIFS($F$3:$F$15,$G$3:$G$15,$N92)&gt;=AG$51, _xlfn.MINIFS($F$3:$F$15,$G$3:$G$15,$N92)&lt;=AG$51),2,
OR(COUNT(_xlfn._xlws.FILTER($F$16:$F$23,($F$16:$F$23=AG$51)*($G$16:$G$23=$N92)))=1,
        ISODD(COUNT(_xlfn._xlws.SORT(_xlfn._xlws.FILTER($G$16:$G$23,($F$16:$F$23=AG$51)*($G$16:$G$23&lt;=$N92)))))),3,
OR(COUNT(_xlfn._xlws.FILTER($F$16:$F$23,($F$16:$F$23=AG$51)*($G$16:$G$23=$N92)))=1,
        ISODD(COUNT(_xlfn._xlws.SORT(_xlfn._xlws.FILTER($F$16:$F$23,($G$16:$G$23=$N92)*($F$16:$F$23&lt;=AG$51)))))),4),
_xlpm.Fundo,$L$8,
_xlpm.Ax,_xlfn.XLOOKUP(TRUE,($O44:AF44&lt;&gt;""),$O$3:AF$3,_xlpm.Fundo,,-1),
_xlpm.Bx,_xlfn.XLOOKUP(TRUE,(AH44:$AZ44&lt;&gt;""),AH$3:$AZ$3,_xlpm.Fundo,,1),
_xlpm.Cx,_xlfn.XLOOKUP(TRUE,($O44:AF44&lt;&gt;""),$O44:AF44,_xlpm.Fundo,,-1),
_xlpm.Dx,_xlfn.XLOOKUP(TRUE,(AH44:$AZ44&lt;&gt;""),AH44:$AZ44,_xlpm.Fundo,,1),
_xlpm.Xx,AG$3, _xlpm.Yx,PRODUCT(SUM(_xlpm.Dx,-_xlpm.Cx),1/SUM(_xlpm.Bx,-_xlpm.Ax))*SUM(_xlpm.Xx,-_xlpm.Ax)+_xlpm.Cx,
_xlpm.Ay,_xlfn.XLOOKUP(TRUE,(AG$4:AG43&lt;&gt;""),$N$4:$N43,_xlpm.Fundo,,-1),
_xlpm.By,_xlfn.XLOOKUP(TRUE,(AG45:AG$47&lt;&gt;""),$N45:$N$47,_xlpm.Fundo,,1),
_xlpm.Cy,_xlfn.XLOOKUP(TRUE,(AG$4:AG43&lt;&gt;""),AG$4:AG43,_xlpm.Fundo,,-1),
_xlpm.Dy,_xlfn.XLOOKUP(TRUE,(AG45:AG$47&lt;&gt;""),AG45:AG$47,_xlpm.Fundo,,1),
_xlpm.Xy,$N44, _xlpm.Yy,PRODUCT(SUM(_xlpm.Dy,-_xlpm.Cy),1/SUM(_xlpm.By,-_xlpm.Ay))*SUM(_xlpm.Xy,-_xlpm.Ay)+_xlpm.Cy,
_xlfn.IFS(IFERROR(ISODD(_xlpm.Borda),FALSE),_xlpm.Yy,
       IFERROR(ISEVEN(_xlpm.Borda),     FALSE),_xlpm.Yx,
      TRUE,"")))</f>
        <v/>
      </c>
      <c r="AH92" s="120" t="str" cm="1">
        <f t="array" ref="AH92">IF(AH44&lt;&gt;"",AH44,
_xlfn.LET(_xlpm.Borda,
_xlfn.IFS(
AND(COUNT(_xlfn._xlws.FILTER($F$3:$F$15,$F$3:$F$15=AH$51))&gt;=2,
    _xlfn.MAXIFS($G$3:$G$15,$F$3:$F$15,AH$51)&gt;=$N92, _xlfn.MINIFS($G$3:$G$15,$F$3:$F$15,AH$51)&lt;=$N92),1,
AND(COUNT(_xlfn._xlws.FILTER($G$3:$G$15,$G$3:$G$15=$N92))&gt;=2,
    _xlfn.MAXIFS($F$3:$F$15,$G$3:$G$15,$N92)&gt;=AH$51, _xlfn.MINIFS($F$3:$F$15,$G$3:$G$15,$N92)&lt;=AH$51),2,
OR(COUNT(_xlfn._xlws.FILTER($F$16:$F$23,($F$16:$F$23=AH$51)*($G$16:$G$23=$N92)))=1,
        ISODD(COUNT(_xlfn._xlws.SORT(_xlfn._xlws.FILTER($G$16:$G$23,($F$16:$F$23=AH$51)*($G$16:$G$23&lt;=$N92)))))),3,
OR(COUNT(_xlfn._xlws.FILTER($F$16:$F$23,($F$16:$F$23=AH$51)*($G$16:$G$23=$N92)))=1,
        ISODD(COUNT(_xlfn._xlws.SORT(_xlfn._xlws.FILTER($F$16:$F$23,($G$16:$G$23=$N92)*($F$16:$F$23&lt;=AH$51)))))),4),
_xlpm.Fundo,$L$8,
_xlpm.Ax,_xlfn.XLOOKUP(TRUE,($O44:AG44&lt;&gt;""),$O$3:AG$3,_xlpm.Fundo,,-1),
_xlpm.Bx,_xlfn.XLOOKUP(TRUE,(AI44:$AZ44&lt;&gt;""),AI$3:$AZ$3,_xlpm.Fundo,,1),
_xlpm.Cx,_xlfn.XLOOKUP(TRUE,($O44:AG44&lt;&gt;""),$O44:AG44,_xlpm.Fundo,,-1),
_xlpm.Dx,_xlfn.XLOOKUP(TRUE,(AI44:$AZ44&lt;&gt;""),AI44:$AZ44,_xlpm.Fundo,,1),
_xlpm.Xx,AH$3, _xlpm.Yx,PRODUCT(SUM(_xlpm.Dx,-_xlpm.Cx),1/SUM(_xlpm.Bx,-_xlpm.Ax))*SUM(_xlpm.Xx,-_xlpm.Ax)+_xlpm.Cx,
_xlpm.Ay,_xlfn.XLOOKUP(TRUE,(AH$4:AH43&lt;&gt;""),$N$4:$N43,_xlpm.Fundo,,-1),
_xlpm.By,_xlfn.XLOOKUP(TRUE,(AH45:AH$47&lt;&gt;""),$N45:$N$47,_xlpm.Fundo,,1),
_xlpm.Cy,_xlfn.XLOOKUP(TRUE,(AH$4:AH43&lt;&gt;""),AH$4:AH43,_xlpm.Fundo,,-1),
_xlpm.Dy,_xlfn.XLOOKUP(TRUE,(AH45:AH$47&lt;&gt;""),AH45:AH$47,_xlpm.Fundo,,1),
_xlpm.Xy,$N44, _xlpm.Yy,PRODUCT(SUM(_xlpm.Dy,-_xlpm.Cy),1/SUM(_xlpm.By,-_xlpm.Ay))*SUM(_xlpm.Xy,-_xlpm.Ay)+_xlpm.Cy,
_xlfn.IFS(IFERROR(ISODD(_xlpm.Borda),FALSE),_xlpm.Yy,
       IFERROR(ISEVEN(_xlpm.Borda),     FALSE),_xlpm.Yx,
      TRUE,"")))</f>
        <v/>
      </c>
      <c r="AI92" s="120" t="str" cm="1">
        <f t="array" ref="AI92">IF(AI44&lt;&gt;"",AI44,
_xlfn.LET(_xlpm.Borda,
_xlfn.IFS(
AND(COUNT(_xlfn._xlws.FILTER($F$3:$F$15,$F$3:$F$15=AI$51))&gt;=2,
    _xlfn.MAXIFS($G$3:$G$15,$F$3:$F$15,AI$51)&gt;=$N92, _xlfn.MINIFS($G$3:$G$15,$F$3:$F$15,AI$51)&lt;=$N92),1,
AND(COUNT(_xlfn._xlws.FILTER($G$3:$G$15,$G$3:$G$15=$N92))&gt;=2,
    _xlfn.MAXIFS($F$3:$F$15,$G$3:$G$15,$N92)&gt;=AI$51, _xlfn.MINIFS($F$3:$F$15,$G$3:$G$15,$N92)&lt;=AI$51),2,
OR(COUNT(_xlfn._xlws.FILTER($F$16:$F$23,($F$16:$F$23=AI$51)*($G$16:$G$23=$N92)))=1,
        ISODD(COUNT(_xlfn._xlws.SORT(_xlfn._xlws.FILTER($G$16:$G$23,($F$16:$F$23=AI$51)*($G$16:$G$23&lt;=$N92)))))),3,
OR(COUNT(_xlfn._xlws.FILTER($F$16:$F$23,($F$16:$F$23=AI$51)*($G$16:$G$23=$N92)))=1,
        ISODD(COUNT(_xlfn._xlws.SORT(_xlfn._xlws.FILTER($F$16:$F$23,($G$16:$G$23=$N92)*($F$16:$F$23&lt;=AI$51)))))),4),
_xlpm.Fundo,$L$8,
_xlpm.Ax,_xlfn.XLOOKUP(TRUE,($O44:AH44&lt;&gt;""),$O$3:AH$3,_xlpm.Fundo,,-1),
_xlpm.Bx,_xlfn.XLOOKUP(TRUE,(AJ44:$AZ44&lt;&gt;""),AJ$3:$AZ$3,_xlpm.Fundo,,1),
_xlpm.Cx,_xlfn.XLOOKUP(TRUE,($O44:AH44&lt;&gt;""),$O44:AH44,_xlpm.Fundo,,-1),
_xlpm.Dx,_xlfn.XLOOKUP(TRUE,(AJ44:$AZ44&lt;&gt;""),AJ44:$AZ44,_xlpm.Fundo,,1),
_xlpm.Xx,AI$3, _xlpm.Yx,PRODUCT(SUM(_xlpm.Dx,-_xlpm.Cx),1/SUM(_xlpm.Bx,-_xlpm.Ax))*SUM(_xlpm.Xx,-_xlpm.Ax)+_xlpm.Cx,
_xlpm.Ay,_xlfn.XLOOKUP(TRUE,(AI$4:AI43&lt;&gt;""),$N$4:$N43,_xlpm.Fundo,,-1),
_xlpm.By,_xlfn.XLOOKUP(TRUE,(AI45:AI$47&lt;&gt;""),$N45:$N$47,_xlpm.Fundo,,1),
_xlpm.Cy,_xlfn.XLOOKUP(TRUE,(AI$4:AI43&lt;&gt;""),AI$4:AI43,_xlpm.Fundo,,-1),
_xlpm.Dy,_xlfn.XLOOKUP(TRUE,(AI45:AI$47&lt;&gt;""),AI45:AI$47,_xlpm.Fundo,,1),
_xlpm.Xy,$N44, _xlpm.Yy,PRODUCT(SUM(_xlpm.Dy,-_xlpm.Cy),1/SUM(_xlpm.By,-_xlpm.Ay))*SUM(_xlpm.Xy,-_xlpm.Ay)+_xlpm.Cy,
_xlfn.IFS(IFERROR(ISODD(_xlpm.Borda),FALSE),_xlpm.Yy,
       IFERROR(ISEVEN(_xlpm.Borda),     FALSE),_xlpm.Yx,
      TRUE,"")))</f>
        <v/>
      </c>
      <c r="AJ92" s="120" t="str" cm="1">
        <f t="array" ref="AJ92">IF(AJ44&lt;&gt;"",AJ44,
_xlfn.LET(_xlpm.Borda,
_xlfn.IFS(
AND(COUNT(_xlfn._xlws.FILTER($F$3:$F$15,$F$3:$F$15=AJ$51))&gt;=2,
    _xlfn.MAXIFS($G$3:$G$15,$F$3:$F$15,AJ$51)&gt;=$N92, _xlfn.MINIFS($G$3:$G$15,$F$3:$F$15,AJ$51)&lt;=$N92),1,
AND(COUNT(_xlfn._xlws.FILTER($G$3:$G$15,$G$3:$G$15=$N92))&gt;=2,
    _xlfn.MAXIFS($F$3:$F$15,$G$3:$G$15,$N92)&gt;=AJ$51, _xlfn.MINIFS($F$3:$F$15,$G$3:$G$15,$N92)&lt;=AJ$51),2,
OR(COUNT(_xlfn._xlws.FILTER($F$16:$F$23,($F$16:$F$23=AJ$51)*($G$16:$G$23=$N92)))=1,
        ISODD(COUNT(_xlfn._xlws.SORT(_xlfn._xlws.FILTER($G$16:$G$23,($F$16:$F$23=AJ$51)*($G$16:$G$23&lt;=$N92)))))),3,
OR(COUNT(_xlfn._xlws.FILTER($F$16:$F$23,($F$16:$F$23=AJ$51)*($G$16:$G$23=$N92)))=1,
        ISODD(COUNT(_xlfn._xlws.SORT(_xlfn._xlws.FILTER($F$16:$F$23,($G$16:$G$23=$N92)*($F$16:$F$23&lt;=AJ$51)))))),4),
_xlpm.Fundo,$L$8,
_xlpm.Ax,_xlfn.XLOOKUP(TRUE,($O44:AI44&lt;&gt;""),$O$3:AI$3,_xlpm.Fundo,,-1),
_xlpm.Bx,_xlfn.XLOOKUP(TRUE,(AK44:$AZ44&lt;&gt;""),AK$3:$AZ$3,_xlpm.Fundo,,1),
_xlpm.Cx,_xlfn.XLOOKUP(TRUE,($O44:AI44&lt;&gt;""),$O44:AI44,_xlpm.Fundo,,-1),
_xlpm.Dx,_xlfn.XLOOKUP(TRUE,(AK44:$AZ44&lt;&gt;""),AK44:$AZ44,_xlpm.Fundo,,1),
_xlpm.Xx,AJ$3, _xlpm.Yx,PRODUCT(SUM(_xlpm.Dx,-_xlpm.Cx),1/SUM(_xlpm.Bx,-_xlpm.Ax))*SUM(_xlpm.Xx,-_xlpm.Ax)+_xlpm.Cx,
_xlpm.Ay,_xlfn.XLOOKUP(TRUE,(AJ$4:AJ43&lt;&gt;""),$N$4:$N43,_xlpm.Fundo,,-1),
_xlpm.By,_xlfn.XLOOKUP(TRUE,(AJ45:AJ$47&lt;&gt;""),$N45:$N$47,_xlpm.Fundo,,1),
_xlpm.Cy,_xlfn.XLOOKUP(TRUE,(AJ$4:AJ43&lt;&gt;""),AJ$4:AJ43,_xlpm.Fundo,,-1),
_xlpm.Dy,_xlfn.XLOOKUP(TRUE,(AJ45:AJ$47&lt;&gt;""),AJ45:AJ$47,_xlpm.Fundo,,1),
_xlpm.Xy,$N44, _xlpm.Yy,PRODUCT(SUM(_xlpm.Dy,-_xlpm.Cy),1/SUM(_xlpm.By,-_xlpm.Ay))*SUM(_xlpm.Xy,-_xlpm.Ay)+_xlpm.Cy,
_xlfn.IFS(IFERROR(ISODD(_xlpm.Borda),FALSE),_xlpm.Yy,
       IFERROR(ISEVEN(_xlpm.Borda),     FALSE),_xlpm.Yx,
      TRUE,"")))</f>
        <v/>
      </c>
      <c r="AK92" s="120" t="str" cm="1">
        <f t="array" ref="AK92">IF(AK44&lt;&gt;"",AK44,
_xlfn.LET(_xlpm.Borda,
_xlfn.IFS(
AND(COUNT(_xlfn._xlws.FILTER($F$3:$F$15,$F$3:$F$15=AK$51))&gt;=2,
    _xlfn.MAXIFS($G$3:$G$15,$F$3:$F$15,AK$51)&gt;=$N92, _xlfn.MINIFS($G$3:$G$15,$F$3:$F$15,AK$51)&lt;=$N92),1,
AND(COUNT(_xlfn._xlws.FILTER($G$3:$G$15,$G$3:$G$15=$N92))&gt;=2,
    _xlfn.MAXIFS($F$3:$F$15,$G$3:$G$15,$N92)&gt;=AK$51, _xlfn.MINIFS($F$3:$F$15,$G$3:$G$15,$N92)&lt;=AK$51),2,
OR(COUNT(_xlfn._xlws.FILTER($F$16:$F$23,($F$16:$F$23=AK$51)*($G$16:$G$23=$N92)))=1,
        ISODD(COUNT(_xlfn._xlws.SORT(_xlfn._xlws.FILTER($G$16:$G$23,($F$16:$F$23=AK$51)*($G$16:$G$23&lt;=$N92)))))),3,
OR(COUNT(_xlfn._xlws.FILTER($F$16:$F$23,($F$16:$F$23=AK$51)*($G$16:$G$23=$N92)))=1,
        ISODD(COUNT(_xlfn._xlws.SORT(_xlfn._xlws.FILTER($F$16:$F$23,($G$16:$G$23=$N92)*($F$16:$F$23&lt;=AK$51)))))),4),
_xlpm.Fundo,$L$8,
_xlpm.Ax,_xlfn.XLOOKUP(TRUE,($O44:AJ44&lt;&gt;""),$O$3:AJ$3,_xlpm.Fundo,,-1),
_xlpm.Bx,_xlfn.XLOOKUP(TRUE,(AL44:$AZ44&lt;&gt;""),AL$3:$AZ$3,_xlpm.Fundo,,1),
_xlpm.Cx,_xlfn.XLOOKUP(TRUE,($O44:AJ44&lt;&gt;""),$O44:AJ44,_xlpm.Fundo,,-1),
_xlpm.Dx,_xlfn.XLOOKUP(TRUE,(AL44:$AZ44&lt;&gt;""),AL44:$AZ44,_xlpm.Fundo,,1),
_xlpm.Xx,AK$3, _xlpm.Yx,PRODUCT(SUM(_xlpm.Dx,-_xlpm.Cx),1/SUM(_xlpm.Bx,-_xlpm.Ax))*SUM(_xlpm.Xx,-_xlpm.Ax)+_xlpm.Cx,
_xlpm.Ay,_xlfn.XLOOKUP(TRUE,(AK$4:AK43&lt;&gt;""),$N$4:$N43,_xlpm.Fundo,,-1),
_xlpm.By,_xlfn.XLOOKUP(TRUE,(AK45:AK$47&lt;&gt;""),$N45:$N$47,_xlpm.Fundo,,1),
_xlpm.Cy,_xlfn.XLOOKUP(TRUE,(AK$4:AK43&lt;&gt;""),AK$4:AK43,_xlpm.Fundo,,-1),
_xlpm.Dy,_xlfn.XLOOKUP(TRUE,(AK45:AK$47&lt;&gt;""),AK45:AK$47,_xlpm.Fundo,,1),
_xlpm.Xy,$N44, _xlpm.Yy,PRODUCT(SUM(_xlpm.Dy,-_xlpm.Cy),1/SUM(_xlpm.By,-_xlpm.Ay))*SUM(_xlpm.Xy,-_xlpm.Ay)+_xlpm.Cy,
_xlfn.IFS(IFERROR(ISODD(_xlpm.Borda),FALSE),_xlpm.Yy,
       IFERROR(ISEVEN(_xlpm.Borda),     FALSE),_xlpm.Yx,
      TRUE,"")))</f>
        <v/>
      </c>
      <c r="AL92" s="120" t="str" cm="1">
        <f t="array" ref="AL92">IF(AL44&lt;&gt;"",AL44,
_xlfn.LET(_xlpm.Borda,
_xlfn.IFS(
AND(COUNT(_xlfn._xlws.FILTER($F$3:$F$15,$F$3:$F$15=AL$51))&gt;=2,
    _xlfn.MAXIFS($G$3:$G$15,$F$3:$F$15,AL$51)&gt;=$N92, _xlfn.MINIFS($G$3:$G$15,$F$3:$F$15,AL$51)&lt;=$N92),1,
AND(COUNT(_xlfn._xlws.FILTER($G$3:$G$15,$G$3:$G$15=$N92))&gt;=2,
    _xlfn.MAXIFS($F$3:$F$15,$G$3:$G$15,$N92)&gt;=AL$51, _xlfn.MINIFS($F$3:$F$15,$G$3:$G$15,$N92)&lt;=AL$51),2,
OR(COUNT(_xlfn._xlws.FILTER($F$16:$F$23,($F$16:$F$23=AL$51)*($G$16:$G$23=$N92)))=1,
        ISODD(COUNT(_xlfn._xlws.SORT(_xlfn._xlws.FILTER($G$16:$G$23,($F$16:$F$23=AL$51)*($G$16:$G$23&lt;=$N92)))))),3,
OR(COUNT(_xlfn._xlws.FILTER($F$16:$F$23,($F$16:$F$23=AL$51)*($G$16:$G$23=$N92)))=1,
        ISODD(COUNT(_xlfn._xlws.SORT(_xlfn._xlws.FILTER($F$16:$F$23,($G$16:$G$23=$N92)*($F$16:$F$23&lt;=AL$51)))))),4),
_xlpm.Fundo,$L$8,
_xlpm.Ax,_xlfn.XLOOKUP(TRUE,($O44:AK44&lt;&gt;""),$O$3:AK$3,_xlpm.Fundo,,-1),
_xlpm.Bx,_xlfn.XLOOKUP(TRUE,(AM44:$AZ44&lt;&gt;""),AM$3:$AZ$3,_xlpm.Fundo,,1),
_xlpm.Cx,_xlfn.XLOOKUP(TRUE,($O44:AK44&lt;&gt;""),$O44:AK44,_xlpm.Fundo,,-1),
_xlpm.Dx,_xlfn.XLOOKUP(TRUE,(AM44:$AZ44&lt;&gt;""),AM44:$AZ44,_xlpm.Fundo,,1),
_xlpm.Xx,AL$3, _xlpm.Yx,PRODUCT(SUM(_xlpm.Dx,-_xlpm.Cx),1/SUM(_xlpm.Bx,-_xlpm.Ax))*SUM(_xlpm.Xx,-_xlpm.Ax)+_xlpm.Cx,
_xlpm.Ay,_xlfn.XLOOKUP(TRUE,(AL$4:AL43&lt;&gt;""),$N$4:$N43,_xlpm.Fundo,,-1),
_xlpm.By,_xlfn.XLOOKUP(TRUE,(AL45:AL$47&lt;&gt;""),$N45:$N$47,_xlpm.Fundo,,1),
_xlpm.Cy,_xlfn.XLOOKUP(TRUE,(AL$4:AL43&lt;&gt;""),AL$4:AL43,_xlpm.Fundo,,-1),
_xlpm.Dy,_xlfn.XLOOKUP(TRUE,(AL45:AL$47&lt;&gt;""),AL45:AL$47,_xlpm.Fundo,,1),
_xlpm.Xy,$N44, _xlpm.Yy,PRODUCT(SUM(_xlpm.Dy,-_xlpm.Cy),1/SUM(_xlpm.By,-_xlpm.Ay))*SUM(_xlpm.Xy,-_xlpm.Ay)+_xlpm.Cy,
_xlfn.IFS(IFERROR(ISODD(_xlpm.Borda),FALSE),_xlpm.Yy,
       IFERROR(ISEVEN(_xlpm.Borda),     FALSE),_xlpm.Yx,
      TRUE,"")))</f>
        <v/>
      </c>
      <c r="AM92" s="120" t="str" cm="1">
        <f t="array" ref="AM92">IF(AM44&lt;&gt;"",AM44,
_xlfn.LET(_xlpm.Borda,
_xlfn.IFS(
AND(COUNT(_xlfn._xlws.FILTER($F$3:$F$15,$F$3:$F$15=AM$51))&gt;=2,
    _xlfn.MAXIFS($G$3:$G$15,$F$3:$F$15,AM$51)&gt;=$N92, _xlfn.MINIFS($G$3:$G$15,$F$3:$F$15,AM$51)&lt;=$N92),1,
AND(COUNT(_xlfn._xlws.FILTER($G$3:$G$15,$G$3:$G$15=$N92))&gt;=2,
    _xlfn.MAXIFS($F$3:$F$15,$G$3:$G$15,$N92)&gt;=AM$51, _xlfn.MINIFS($F$3:$F$15,$G$3:$G$15,$N92)&lt;=AM$51),2,
OR(COUNT(_xlfn._xlws.FILTER($F$16:$F$23,($F$16:$F$23=AM$51)*($G$16:$G$23=$N92)))=1,
        ISODD(COUNT(_xlfn._xlws.SORT(_xlfn._xlws.FILTER($G$16:$G$23,($F$16:$F$23=AM$51)*($G$16:$G$23&lt;=$N92)))))),3,
OR(COUNT(_xlfn._xlws.FILTER($F$16:$F$23,($F$16:$F$23=AM$51)*($G$16:$G$23=$N92)))=1,
        ISODD(COUNT(_xlfn._xlws.SORT(_xlfn._xlws.FILTER($F$16:$F$23,($G$16:$G$23=$N92)*($F$16:$F$23&lt;=AM$51)))))),4),
_xlpm.Fundo,$L$8,
_xlpm.Ax,_xlfn.XLOOKUP(TRUE,($O44:AL44&lt;&gt;""),$O$3:AL$3,_xlpm.Fundo,,-1),
_xlpm.Bx,_xlfn.XLOOKUP(TRUE,(AN44:$AZ44&lt;&gt;""),AN$3:$AZ$3,_xlpm.Fundo,,1),
_xlpm.Cx,_xlfn.XLOOKUP(TRUE,($O44:AL44&lt;&gt;""),$O44:AL44,_xlpm.Fundo,,-1),
_xlpm.Dx,_xlfn.XLOOKUP(TRUE,(AN44:$AZ44&lt;&gt;""),AN44:$AZ44,_xlpm.Fundo,,1),
_xlpm.Xx,AM$3, _xlpm.Yx,PRODUCT(SUM(_xlpm.Dx,-_xlpm.Cx),1/SUM(_xlpm.Bx,-_xlpm.Ax))*SUM(_xlpm.Xx,-_xlpm.Ax)+_xlpm.Cx,
_xlpm.Ay,_xlfn.XLOOKUP(TRUE,(AM$4:AM43&lt;&gt;""),$N$4:$N43,_xlpm.Fundo,,-1),
_xlpm.By,_xlfn.XLOOKUP(TRUE,(AM45:AM$47&lt;&gt;""),$N45:$N$47,_xlpm.Fundo,,1),
_xlpm.Cy,_xlfn.XLOOKUP(TRUE,(AM$4:AM43&lt;&gt;""),AM$4:AM43,_xlpm.Fundo,,-1),
_xlpm.Dy,_xlfn.XLOOKUP(TRUE,(AM45:AM$47&lt;&gt;""),AM45:AM$47,_xlpm.Fundo,,1),
_xlpm.Xy,$N44, _xlpm.Yy,PRODUCT(SUM(_xlpm.Dy,-_xlpm.Cy),1/SUM(_xlpm.By,-_xlpm.Ay))*SUM(_xlpm.Xy,-_xlpm.Ay)+_xlpm.Cy,
_xlfn.IFS(IFERROR(ISODD(_xlpm.Borda),FALSE),_xlpm.Yy,
       IFERROR(ISEVEN(_xlpm.Borda),     FALSE),_xlpm.Yx,
      TRUE,"")))</f>
        <v/>
      </c>
      <c r="AN92" s="120" cm="1">
        <f t="array" ref="AN92">IF(AN44&lt;&gt;"",AN44,
_xlfn.LET(_xlpm.Borda,
_xlfn.IFS(
AND(COUNT(_xlfn._xlws.FILTER($F$3:$F$15,$F$3:$F$15=AN$51))&gt;=2,
    _xlfn.MAXIFS($G$3:$G$15,$F$3:$F$15,AN$51)&gt;=$N92, _xlfn.MINIFS($G$3:$G$15,$F$3:$F$15,AN$51)&lt;=$N92),1,
AND(COUNT(_xlfn._xlws.FILTER($G$3:$G$15,$G$3:$G$15=$N92))&gt;=2,
    _xlfn.MAXIFS($F$3:$F$15,$G$3:$G$15,$N92)&gt;=AN$51, _xlfn.MINIFS($F$3:$F$15,$G$3:$G$15,$N92)&lt;=AN$51),2,
OR(COUNT(_xlfn._xlws.FILTER($F$16:$F$23,($F$16:$F$23=AN$51)*($G$16:$G$23=$N92)))=1,
        ISODD(COUNT(_xlfn._xlws.SORT(_xlfn._xlws.FILTER($G$16:$G$23,($F$16:$F$23=AN$51)*($G$16:$G$23&lt;=$N92)))))),3,
OR(COUNT(_xlfn._xlws.FILTER($F$16:$F$23,($F$16:$F$23=AN$51)*($G$16:$G$23=$N92)))=1,
        ISODD(COUNT(_xlfn._xlws.SORT(_xlfn._xlws.FILTER($F$16:$F$23,($G$16:$G$23=$N92)*($F$16:$F$23&lt;=AN$51)))))),4),
_xlpm.Fundo,$L$8,
_xlpm.Ax,_xlfn.XLOOKUP(TRUE,($O44:AM44&lt;&gt;""),$O$3:AM$3,_xlpm.Fundo,,-1),
_xlpm.Bx,_xlfn.XLOOKUP(TRUE,(AO44:$AZ44&lt;&gt;""),AO$3:$AZ$3,_xlpm.Fundo,,1),
_xlpm.Cx,_xlfn.XLOOKUP(TRUE,($O44:AM44&lt;&gt;""),$O44:AM44,_xlpm.Fundo,,-1),
_xlpm.Dx,_xlfn.XLOOKUP(TRUE,(AO44:$AZ44&lt;&gt;""),AO44:$AZ44,_xlpm.Fundo,,1),
_xlpm.Xx,AN$3, _xlpm.Yx,PRODUCT(SUM(_xlpm.Dx,-_xlpm.Cx),1/SUM(_xlpm.Bx,-_xlpm.Ax))*SUM(_xlpm.Xx,-_xlpm.Ax)+_xlpm.Cx,
_xlpm.Ay,_xlfn.XLOOKUP(TRUE,(AN$4:AN43&lt;&gt;""),$N$4:$N43,_xlpm.Fundo,,-1),
_xlpm.By,_xlfn.XLOOKUP(TRUE,(AN45:AN$47&lt;&gt;""),$N45:$N$47,_xlpm.Fundo,,1),
_xlpm.Cy,_xlfn.XLOOKUP(TRUE,(AN$4:AN43&lt;&gt;""),AN$4:AN43,_xlpm.Fundo,,-1),
_xlpm.Dy,_xlfn.XLOOKUP(TRUE,(AN45:AN$47&lt;&gt;""),AN45:AN$47,_xlpm.Fundo,,1),
_xlpm.Xy,$N44, _xlpm.Yy,PRODUCT(SUM(_xlpm.Dy,-_xlpm.Cy),1/SUM(_xlpm.By,-_xlpm.Ay))*SUM(_xlpm.Xy,-_xlpm.Ay)+_xlpm.Cy,
_xlfn.IFS(IFERROR(ISODD(_xlpm.Borda),FALSE),_xlpm.Yy,
       IFERROR(ISEVEN(_xlpm.Borda),     FALSE),_xlpm.Yx,
      TRUE,"")))</f>
        <v>0.27012987012987011</v>
      </c>
      <c r="AO92" s="120" cm="1">
        <f t="array" ref="AO92">IF(AO44&lt;&gt;"",AO44,
_xlfn.LET(_xlpm.Borda,
_xlfn.IFS(
AND(COUNT(_xlfn._xlws.FILTER($F$3:$F$15,$F$3:$F$15=AO$51))&gt;=2,
    _xlfn.MAXIFS($G$3:$G$15,$F$3:$F$15,AO$51)&gt;=$N92, _xlfn.MINIFS($G$3:$G$15,$F$3:$F$15,AO$51)&lt;=$N92),1,
AND(COUNT(_xlfn._xlws.FILTER($G$3:$G$15,$G$3:$G$15=$N92))&gt;=2,
    _xlfn.MAXIFS($F$3:$F$15,$G$3:$G$15,$N92)&gt;=AO$51, _xlfn.MINIFS($F$3:$F$15,$G$3:$G$15,$N92)&lt;=AO$51),2,
OR(COUNT(_xlfn._xlws.FILTER($F$16:$F$23,($F$16:$F$23=AO$51)*($G$16:$G$23=$N92)))=1,
        ISODD(COUNT(_xlfn._xlws.SORT(_xlfn._xlws.FILTER($G$16:$G$23,($F$16:$F$23=AO$51)*($G$16:$G$23&lt;=$N92)))))),3,
OR(COUNT(_xlfn._xlws.FILTER($F$16:$F$23,($F$16:$F$23=AO$51)*($G$16:$G$23=$N92)))=1,
        ISODD(COUNT(_xlfn._xlws.SORT(_xlfn._xlws.FILTER($F$16:$F$23,($G$16:$G$23=$N92)*($F$16:$F$23&lt;=AO$51)))))),4),
_xlpm.Fundo,$L$8,
_xlpm.Ax,_xlfn.XLOOKUP(TRUE,($O44:AN44&lt;&gt;""),$O$3:AN$3,_xlpm.Fundo,,-1),
_xlpm.Bx,_xlfn.XLOOKUP(TRUE,(AP44:$AZ44&lt;&gt;""),AP$3:$AZ$3,_xlpm.Fundo,,1),
_xlpm.Cx,_xlfn.XLOOKUP(TRUE,($O44:AN44&lt;&gt;""),$O44:AN44,_xlpm.Fundo,,-1),
_xlpm.Dx,_xlfn.XLOOKUP(TRUE,(AP44:$AZ44&lt;&gt;""),AP44:$AZ44,_xlpm.Fundo,,1),
_xlpm.Xx,AO$3, _xlpm.Yx,PRODUCT(SUM(_xlpm.Dx,-_xlpm.Cx),1/SUM(_xlpm.Bx,-_xlpm.Ax))*SUM(_xlpm.Xx,-_xlpm.Ax)+_xlpm.Cx,
_xlpm.Ay,_xlfn.XLOOKUP(TRUE,(AO$4:AO43&lt;&gt;""),$N$4:$N43,_xlpm.Fundo,,-1),
_xlpm.By,_xlfn.XLOOKUP(TRUE,(AO45:AO$47&lt;&gt;""),$N45:$N$47,_xlpm.Fundo,,1),
_xlpm.Cy,_xlfn.XLOOKUP(TRUE,(AO$4:AO43&lt;&gt;""),AO$4:AO43,_xlpm.Fundo,,-1),
_xlpm.Dy,_xlfn.XLOOKUP(TRUE,(AO45:AO$47&lt;&gt;""),AO45:AO$47,_xlpm.Fundo,,1),
_xlpm.Xy,$N44, _xlpm.Yy,PRODUCT(SUM(_xlpm.Dy,-_xlpm.Cy),1/SUM(_xlpm.By,-_xlpm.Ay))*SUM(_xlpm.Xy,-_xlpm.Ay)+_xlpm.Cy,
_xlfn.IFS(IFERROR(ISODD(_xlpm.Borda),FALSE),_xlpm.Yy,
       IFERROR(ISEVEN(_xlpm.Borda),     FALSE),_xlpm.Yx,
      TRUE,"")))</f>
        <v>-9</v>
      </c>
      <c r="AP92" s="120" t="str" cm="1">
        <f t="array" ref="AP92">IF(AP44&lt;&gt;"",AP44,
_xlfn.LET(_xlpm.Borda,
_xlfn.IFS(
AND(COUNT(_xlfn._xlws.FILTER($F$3:$F$15,$F$3:$F$15=AP$51))&gt;=2,
    _xlfn.MAXIFS($G$3:$G$15,$F$3:$F$15,AP$51)&gt;=$N92, _xlfn.MINIFS($G$3:$G$15,$F$3:$F$15,AP$51)&lt;=$N92),1,
AND(COUNT(_xlfn._xlws.FILTER($G$3:$G$15,$G$3:$G$15=$N92))&gt;=2,
    _xlfn.MAXIFS($F$3:$F$15,$G$3:$G$15,$N92)&gt;=AP$51, _xlfn.MINIFS($F$3:$F$15,$G$3:$G$15,$N92)&lt;=AP$51),2,
OR(COUNT(_xlfn._xlws.FILTER($F$16:$F$23,($F$16:$F$23=AP$51)*($G$16:$G$23=$N92)))=1,
        ISODD(COUNT(_xlfn._xlws.SORT(_xlfn._xlws.FILTER($G$16:$G$23,($F$16:$F$23=AP$51)*($G$16:$G$23&lt;=$N92)))))),3,
OR(COUNT(_xlfn._xlws.FILTER($F$16:$F$23,($F$16:$F$23=AP$51)*($G$16:$G$23=$N92)))=1,
        ISODD(COUNT(_xlfn._xlws.SORT(_xlfn._xlws.FILTER($F$16:$F$23,($G$16:$G$23=$N92)*($F$16:$F$23&lt;=AP$51)))))),4),
_xlpm.Fundo,$L$8,
_xlpm.Ax,_xlfn.XLOOKUP(TRUE,($O44:AO44&lt;&gt;""),$O$3:AO$3,_xlpm.Fundo,,-1),
_xlpm.Bx,_xlfn.XLOOKUP(TRUE,(AQ44:$AZ44&lt;&gt;""),AQ$3:$AZ$3,_xlpm.Fundo,,1),
_xlpm.Cx,_xlfn.XLOOKUP(TRUE,($O44:AO44&lt;&gt;""),$O44:AO44,_xlpm.Fundo,,-1),
_xlpm.Dx,_xlfn.XLOOKUP(TRUE,(AQ44:$AZ44&lt;&gt;""),AQ44:$AZ44,_xlpm.Fundo,,1),
_xlpm.Xx,AP$3, _xlpm.Yx,PRODUCT(SUM(_xlpm.Dx,-_xlpm.Cx),1/SUM(_xlpm.Bx,-_xlpm.Ax))*SUM(_xlpm.Xx,-_xlpm.Ax)+_xlpm.Cx,
_xlpm.Ay,_xlfn.XLOOKUP(TRUE,(AP$4:AP43&lt;&gt;""),$N$4:$N43,_xlpm.Fundo,,-1),
_xlpm.By,_xlfn.XLOOKUP(TRUE,(AP45:AP$47&lt;&gt;""),$N45:$N$47,_xlpm.Fundo,,1),
_xlpm.Cy,_xlfn.XLOOKUP(TRUE,(AP$4:AP43&lt;&gt;""),AP$4:AP43,_xlpm.Fundo,,-1),
_xlpm.Dy,_xlfn.XLOOKUP(TRUE,(AP45:AP$47&lt;&gt;""),AP45:AP$47,_xlpm.Fundo,,1),
_xlpm.Xy,$N44, _xlpm.Yy,PRODUCT(SUM(_xlpm.Dy,-_xlpm.Cy),1/SUM(_xlpm.By,-_xlpm.Ay))*SUM(_xlpm.Xy,-_xlpm.Ay)+_xlpm.Cy,
_xlfn.IFS(IFERROR(ISODD(_xlpm.Borda),FALSE),_xlpm.Yy,
       IFERROR(ISEVEN(_xlpm.Borda),     FALSE),_xlpm.Yx,
      TRUE,"")))</f>
        <v/>
      </c>
      <c r="AQ92" s="120" t="str" cm="1">
        <f t="array" ref="AQ92">IF(AQ44&lt;&gt;"",AQ44,
_xlfn.LET(_xlpm.Borda,
_xlfn.IFS(
AND(COUNT(_xlfn._xlws.FILTER($F$3:$F$15,$F$3:$F$15=AQ$51))&gt;=2,
    _xlfn.MAXIFS($G$3:$G$15,$F$3:$F$15,AQ$51)&gt;=$N92, _xlfn.MINIFS($G$3:$G$15,$F$3:$F$15,AQ$51)&lt;=$N92),1,
AND(COUNT(_xlfn._xlws.FILTER($G$3:$G$15,$G$3:$G$15=$N92))&gt;=2,
    _xlfn.MAXIFS($F$3:$F$15,$G$3:$G$15,$N92)&gt;=AQ$51, _xlfn.MINIFS($F$3:$F$15,$G$3:$G$15,$N92)&lt;=AQ$51),2,
OR(COUNT(_xlfn._xlws.FILTER($F$16:$F$23,($F$16:$F$23=AQ$51)*($G$16:$G$23=$N92)))=1,
        ISODD(COUNT(_xlfn._xlws.SORT(_xlfn._xlws.FILTER($G$16:$G$23,($F$16:$F$23=AQ$51)*($G$16:$G$23&lt;=$N92)))))),3,
OR(COUNT(_xlfn._xlws.FILTER($F$16:$F$23,($F$16:$F$23=AQ$51)*($G$16:$G$23=$N92)))=1,
        ISODD(COUNT(_xlfn._xlws.SORT(_xlfn._xlws.FILTER($F$16:$F$23,($G$16:$G$23=$N92)*($F$16:$F$23&lt;=AQ$51)))))),4),
_xlpm.Fundo,$L$8,
_xlpm.Ax,_xlfn.XLOOKUP(TRUE,($O44:AP44&lt;&gt;""),$O$3:AP$3,_xlpm.Fundo,,-1),
_xlpm.Bx,_xlfn.XLOOKUP(TRUE,(AR44:$AZ44&lt;&gt;""),AR$3:$AZ$3,_xlpm.Fundo,,1),
_xlpm.Cx,_xlfn.XLOOKUP(TRUE,($O44:AP44&lt;&gt;""),$O44:AP44,_xlpm.Fundo,,-1),
_xlpm.Dx,_xlfn.XLOOKUP(TRUE,(AR44:$AZ44&lt;&gt;""),AR44:$AZ44,_xlpm.Fundo,,1),
_xlpm.Xx,AQ$3, _xlpm.Yx,PRODUCT(SUM(_xlpm.Dx,-_xlpm.Cx),1/SUM(_xlpm.Bx,-_xlpm.Ax))*SUM(_xlpm.Xx,-_xlpm.Ax)+_xlpm.Cx,
_xlpm.Ay,_xlfn.XLOOKUP(TRUE,(AQ$4:AQ43&lt;&gt;""),$N$4:$N43,_xlpm.Fundo,,-1),
_xlpm.By,_xlfn.XLOOKUP(TRUE,(AQ45:AQ$47&lt;&gt;""),$N45:$N$47,_xlpm.Fundo,,1),
_xlpm.Cy,_xlfn.XLOOKUP(TRUE,(AQ$4:AQ43&lt;&gt;""),AQ$4:AQ43,_xlpm.Fundo,,-1),
_xlpm.Dy,_xlfn.XLOOKUP(TRUE,(AQ45:AQ$47&lt;&gt;""),AQ45:AQ$47,_xlpm.Fundo,,1),
_xlpm.Xy,$N44, _xlpm.Yy,PRODUCT(SUM(_xlpm.Dy,-_xlpm.Cy),1/SUM(_xlpm.By,-_xlpm.Ay))*SUM(_xlpm.Xy,-_xlpm.Ay)+_xlpm.Cy,
_xlfn.IFS(IFERROR(ISODD(_xlpm.Borda),FALSE),_xlpm.Yy,
       IFERROR(ISEVEN(_xlpm.Borda),     FALSE),_xlpm.Yx,
      TRUE,"")))</f>
        <v/>
      </c>
      <c r="AR92" s="120" t="str" cm="1">
        <f t="array" ref="AR92">IF(AR44&lt;&gt;"",AR44,
_xlfn.LET(_xlpm.Borda,
_xlfn.IFS(
AND(COUNT(_xlfn._xlws.FILTER($F$3:$F$15,$F$3:$F$15=AR$51))&gt;=2,
    _xlfn.MAXIFS($G$3:$G$15,$F$3:$F$15,AR$51)&gt;=$N92, _xlfn.MINIFS($G$3:$G$15,$F$3:$F$15,AR$51)&lt;=$N92),1,
AND(COUNT(_xlfn._xlws.FILTER($G$3:$G$15,$G$3:$G$15=$N92))&gt;=2,
    _xlfn.MAXIFS($F$3:$F$15,$G$3:$G$15,$N92)&gt;=AR$51, _xlfn.MINIFS($F$3:$F$15,$G$3:$G$15,$N92)&lt;=AR$51),2,
OR(COUNT(_xlfn._xlws.FILTER($F$16:$F$23,($F$16:$F$23=AR$51)*($G$16:$G$23=$N92)))=1,
        ISODD(COUNT(_xlfn._xlws.SORT(_xlfn._xlws.FILTER($G$16:$G$23,($F$16:$F$23=AR$51)*($G$16:$G$23&lt;=$N92)))))),3,
OR(COUNT(_xlfn._xlws.FILTER($F$16:$F$23,($F$16:$F$23=AR$51)*($G$16:$G$23=$N92)))=1,
        ISODD(COUNT(_xlfn._xlws.SORT(_xlfn._xlws.FILTER($F$16:$F$23,($G$16:$G$23=$N92)*($F$16:$F$23&lt;=AR$51)))))),4),
_xlpm.Fundo,$L$8,
_xlpm.Ax,_xlfn.XLOOKUP(TRUE,($O44:AQ44&lt;&gt;""),$O$3:AQ$3,_xlpm.Fundo,,-1),
_xlpm.Bx,_xlfn.XLOOKUP(TRUE,(AS44:$AZ44&lt;&gt;""),AS$3:$AZ$3,_xlpm.Fundo,,1),
_xlpm.Cx,_xlfn.XLOOKUP(TRUE,($O44:AQ44&lt;&gt;""),$O44:AQ44,_xlpm.Fundo,,-1),
_xlpm.Dx,_xlfn.XLOOKUP(TRUE,(AS44:$AZ44&lt;&gt;""),AS44:$AZ44,_xlpm.Fundo,,1),
_xlpm.Xx,AR$3, _xlpm.Yx,PRODUCT(SUM(_xlpm.Dx,-_xlpm.Cx),1/SUM(_xlpm.Bx,-_xlpm.Ax))*SUM(_xlpm.Xx,-_xlpm.Ax)+_xlpm.Cx,
_xlpm.Ay,_xlfn.XLOOKUP(TRUE,(AR$4:AR43&lt;&gt;""),$N$4:$N43,_xlpm.Fundo,,-1),
_xlpm.By,_xlfn.XLOOKUP(TRUE,(AR45:AR$47&lt;&gt;""),$N45:$N$47,_xlpm.Fundo,,1),
_xlpm.Cy,_xlfn.XLOOKUP(TRUE,(AR$4:AR43&lt;&gt;""),AR$4:AR43,_xlpm.Fundo,,-1),
_xlpm.Dy,_xlfn.XLOOKUP(TRUE,(AR45:AR$47&lt;&gt;""),AR45:AR$47,_xlpm.Fundo,,1),
_xlpm.Xy,$N44, _xlpm.Yy,PRODUCT(SUM(_xlpm.Dy,-_xlpm.Cy),1/SUM(_xlpm.By,-_xlpm.Ay))*SUM(_xlpm.Xy,-_xlpm.Ay)+_xlpm.Cy,
_xlfn.IFS(IFERROR(ISODD(_xlpm.Borda),FALSE),_xlpm.Yy,
       IFERROR(ISEVEN(_xlpm.Borda),     FALSE),_xlpm.Yx,
      TRUE,"")))</f>
        <v/>
      </c>
      <c r="AS92" s="120" t="str" cm="1">
        <f t="array" ref="AS92">IF(AS44&lt;&gt;"",AS44,
_xlfn.LET(_xlpm.Borda,
_xlfn.IFS(
AND(COUNT(_xlfn._xlws.FILTER($F$3:$F$15,$F$3:$F$15=AS$51))&gt;=2,
    _xlfn.MAXIFS($G$3:$G$15,$F$3:$F$15,AS$51)&gt;=$N92, _xlfn.MINIFS($G$3:$G$15,$F$3:$F$15,AS$51)&lt;=$N92),1,
AND(COUNT(_xlfn._xlws.FILTER($G$3:$G$15,$G$3:$G$15=$N92))&gt;=2,
    _xlfn.MAXIFS($F$3:$F$15,$G$3:$G$15,$N92)&gt;=AS$51, _xlfn.MINIFS($F$3:$F$15,$G$3:$G$15,$N92)&lt;=AS$51),2,
OR(COUNT(_xlfn._xlws.FILTER($F$16:$F$23,($F$16:$F$23=AS$51)*($G$16:$G$23=$N92)))=1,
        ISODD(COUNT(_xlfn._xlws.SORT(_xlfn._xlws.FILTER($G$16:$G$23,($F$16:$F$23=AS$51)*($G$16:$G$23&lt;=$N92)))))),3,
OR(COUNT(_xlfn._xlws.FILTER($F$16:$F$23,($F$16:$F$23=AS$51)*($G$16:$G$23=$N92)))=1,
        ISODD(COUNT(_xlfn._xlws.SORT(_xlfn._xlws.FILTER($F$16:$F$23,($G$16:$G$23=$N92)*($F$16:$F$23&lt;=AS$51)))))),4),
_xlpm.Fundo,$L$8,
_xlpm.Ax,_xlfn.XLOOKUP(TRUE,($O44:AR44&lt;&gt;""),$O$3:AR$3,_xlpm.Fundo,,-1),
_xlpm.Bx,_xlfn.XLOOKUP(TRUE,(AT44:$AZ44&lt;&gt;""),AT$3:$AZ$3,_xlpm.Fundo,,1),
_xlpm.Cx,_xlfn.XLOOKUP(TRUE,($O44:AR44&lt;&gt;""),$O44:AR44,_xlpm.Fundo,,-1),
_xlpm.Dx,_xlfn.XLOOKUP(TRUE,(AT44:$AZ44&lt;&gt;""),AT44:$AZ44,_xlpm.Fundo,,1),
_xlpm.Xx,AS$3, _xlpm.Yx,PRODUCT(SUM(_xlpm.Dx,-_xlpm.Cx),1/SUM(_xlpm.Bx,-_xlpm.Ax))*SUM(_xlpm.Xx,-_xlpm.Ax)+_xlpm.Cx,
_xlpm.Ay,_xlfn.XLOOKUP(TRUE,(AS$4:AS43&lt;&gt;""),$N$4:$N43,_xlpm.Fundo,,-1),
_xlpm.By,_xlfn.XLOOKUP(TRUE,(AS45:AS$47&lt;&gt;""),$N45:$N$47,_xlpm.Fundo,,1),
_xlpm.Cy,_xlfn.XLOOKUP(TRUE,(AS$4:AS43&lt;&gt;""),AS$4:AS43,_xlpm.Fundo,,-1),
_xlpm.Dy,_xlfn.XLOOKUP(TRUE,(AS45:AS$47&lt;&gt;""),AS45:AS$47,_xlpm.Fundo,,1),
_xlpm.Xy,$N44, _xlpm.Yy,PRODUCT(SUM(_xlpm.Dy,-_xlpm.Cy),1/SUM(_xlpm.By,-_xlpm.Ay))*SUM(_xlpm.Xy,-_xlpm.Ay)+_xlpm.Cy,
_xlfn.IFS(IFERROR(ISODD(_xlpm.Borda),FALSE),_xlpm.Yy,
       IFERROR(ISEVEN(_xlpm.Borda),     FALSE),_xlpm.Yx,
      TRUE,"")))</f>
        <v/>
      </c>
      <c r="AT92" s="120" t="str" cm="1">
        <f t="array" ref="AT92">IF(AT44&lt;&gt;"",AT44,
_xlfn.LET(_xlpm.Borda,
_xlfn.IFS(
AND(COUNT(_xlfn._xlws.FILTER($F$3:$F$15,$F$3:$F$15=AT$51))&gt;=2,
    _xlfn.MAXIFS($G$3:$G$15,$F$3:$F$15,AT$51)&gt;=$N92, _xlfn.MINIFS($G$3:$G$15,$F$3:$F$15,AT$51)&lt;=$N92),1,
AND(COUNT(_xlfn._xlws.FILTER($G$3:$G$15,$G$3:$G$15=$N92))&gt;=2,
    _xlfn.MAXIFS($F$3:$F$15,$G$3:$G$15,$N92)&gt;=AT$51, _xlfn.MINIFS($F$3:$F$15,$G$3:$G$15,$N92)&lt;=AT$51),2,
OR(COUNT(_xlfn._xlws.FILTER($F$16:$F$23,($F$16:$F$23=AT$51)*($G$16:$G$23=$N92)))=1,
        ISODD(COUNT(_xlfn._xlws.SORT(_xlfn._xlws.FILTER($G$16:$G$23,($F$16:$F$23=AT$51)*($G$16:$G$23&lt;=$N92)))))),3,
OR(COUNT(_xlfn._xlws.FILTER($F$16:$F$23,($F$16:$F$23=AT$51)*($G$16:$G$23=$N92)))=1,
        ISODD(COUNT(_xlfn._xlws.SORT(_xlfn._xlws.FILTER($F$16:$F$23,($G$16:$G$23=$N92)*($F$16:$F$23&lt;=AT$51)))))),4),
_xlpm.Fundo,$L$8,
_xlpm.Ax,_xlfn.XLOOKUP(TRUE,($O44:AS44&lt;&gt;""),$O$3:AS$3,_xlpm.Fundo,,-1),
_xlpm.Bx,_xlfn.XLOOKUP(TRUE,(AZ44:$AZ44&lt;&gt;""),AZ$3:$AZ$3,_xlpm.Fundo,,1),
_xlpm.Cx,_xlfn.XLOOKUP(TRUE,($O44:AS44&lt;&gt;""),$O44:AS44,_xlpm.Fundo,,-1),
_xlpm.Dx,_xlfn.XLOOKUP(TRUE,(AZ44:$AZ44&lt;&gt;""),AZ44:$AZ44,_xlpm.Fundo,,1),
_xlpm.Xx,AT$3, _xlpm.Yx,PRODUCT(SUM(_xlpm.Dx,-_xlpm.Cx),1/SUM(_xlpm.Bx,-_xlpm.Ax))*SUM(_xlpm.Xx,-_xlpm.Ax)+_xlpm.Cx,
_xlpm.Ay,_xlfn.XLOOKUP(TRUE,(AT$4:AT43&lt;&gt;""),$N$4:$N43,_xlpm.Fundo,,-1),
_xlpm.By,_xlfn.XLOOKUP(TRUE,(AT45:AT$47&lt;&gt;""),$N45:$N$47,_xlpm.Fundo,,1),
_xlpm.Cy,_xlfn.XLOOKUP(TRUE,(AT$4:AT43&lt;&gt;""),AT$4:AT43,_xlpm.Fundo,,-1),
_xlpm.Dy,_xlfn.XLOOKUP(TRUE,(AT45:AT$47&lt;&gt;""),AT45:AT$47,_xlpm.Fundo,,1),
_xlpm.Xy,$N44, _xlpm.Yy,PRODUCT(SUM(_xlpm.Dy,-_xlpm.Cy),1/SUM(_xlpm.By,-_xlpm.Ay))*SUM(_xlpm.Xy,-_xlpm.Ay)+_xlpm.Cy,
_xlfn.IFS(IFERROR(ISODD(_xlpm.Borda),FALSE),_xlpm.Yy,
       IFERROR(ISEVEN(_xlpm.Borda),     FALSE),_xlpm.Yx,
      TRUE,"")))</f>
        <v/>
      </c>
      <c r="AU92" s="120" t="str" cm="1">
        <f t="array" ref="AU92">IF(AU44&lt;&gt;"",AU44,
_xlfn.LET(_xlpm.Borda,
_xlfn.IFS(
AND(COUNT(_xlfn._xlws.FILTER($F$3:$F$15,$F$3:$F$15=AU$51))&gt;=2,
    _xlfn.MAXIFS($G$3:$G$15,$F$3:$F$15,AU$51)&gt;=$N92, _xlfn.MINIFS($G$3:$G$15,$F$3:$F$15,AU$51)&lt;=$N92),1,
AND(COUNT(_xlfn._xlws.FILTER($G$3:$G$15,$G$3:$G$15=$N92))&gt;=2,
    _xlfn.MAXIFS($F$3:$F$15,$G$3:$G$15,$N92)&gt;=AU$51, _xlfn.MINIFS($F$3:$F$15,$G$3:$G$15,$N92)&lt;=AU$51),2,
OR(COUNT(_xlfn._xlws.FILTER($F$16:$F$23,($F$16:$F$23=AU$51)*($G$16:$G$23=$N92)))=1,
        ISODD(COUNT(_xlfn._xlws.SORT(_xlfn._xlws.FILTER($G$16:$G$23,($F$16:$F$23=AU$51)*($G$16:$G$23&lt;=$N92)))))),3,
OR(COUNT(_xlfn._xlws.FILTER($F$16:$F$23,($F$16:$F$23=AU$51)*($G$16:$G$23=$N92)))=1,
        ISODD(COUNT(_xlfn._xlws.SORT(_xlfn._xlws.FILTER($F$16:$F$23,($G$16:$G$23=$N92)*($F$16:$F$23&lt;=AU$51)))))),4),
_xlpm.Fundo,$L$8,
_xlpm.Ax,_xlfn.XLOOKUP(TRUE,($O44:AT44&lt;&gt;""),$O$3:AT$3,_xlpm.Fundo,,-1),
_xlpm.Bx,_xlfn.XLOOKUP(TRUE,($AZ44:BA44&lt;&gt;""),$AZ$3:BA$3,_xlpm.Fundo,,1),
_xlpm.Cx,_xlfn.XLOOKUP(TRUE,($O44:AT44&lt;&gt;""),$O44:AT44,_xlpm.Fundo,,-1),
_xlpm.Dx,_xlfn.XLOOKUP(TRUE,($AZ44:BA44&lt;&gt;""),$AZ44:BA44,_xlpm.Fundo,,1),
_xlpm.Xx,AU$3, _xlpm.Yx,PRODUCT(SUM(_xlpm.Dx,-_xlpm.Cx),1/SUM(_xlpm.Bx,-_xlpm.Ax))*SUM(_xlpm.Xx,-_xlpm.Ax)+_xlpm.Cx,
_xlpm.Ay,_xlfn.XLOOKUP(TRUE,(AU$4:AU43&lt;&gt;""),$N$4:$N43,_xlpm.Fundo,,-1),
_xlpm.By,_xlfn.XLOOKUP(TRUE,(AU45:AU$47&lt;&gt;""),$N45:$N$47,_xlpm.Fundo,,1),
_xlpm.Cy,_xlfn.XLOOKUP(TRUE,(AU$4:AU43&lt;&gt;""),AU$4:AU43,_xlpm.Fundo,,-1),
_xlpm.Dy,_xlfn.XLOOKUP(TRUE,(AU45:AU$47&lt;&gt;""),AU45:AU$47,_xlpm.Fundo,,1),
_xlpm.Xy,$N44, _xlpm.Yy,PRODUCT(SUM(_xlpm.Dy,-_xlpm.Cy),1/SUM(_xlpm.By,-_xlpm.Ay))*SUM(_xlpm.Xy,-_xlpm.Ay)+_xlpm.Cy,
_xlfn.IFS(IFERROR(ISODD(_xlpm.Borda),FALSE),_xlpm.Yy,
       IFERROR(ISEVEN(_xlpm.Borda),     FALSE),_xlpm.Yx,
      TRUE,"")))</f>
        <v/>
      </c>
      <c r="AV92" s="120" cm="1">
        <f t="array" ref="AV92">IF(AV44&lt;&gt;"",AV44,
_xlfn.LET(_xlpm.Borda,
_xlfn.IFS(
AND(COUNT(_xlfn._xlws.FILTER($F$3:$F$15,$F$3:$F$15=AV$51))&gt;=2,
    _xlfn.MAXIFS($G$3:$G$15,$F$3:$F$15,AV$51)&gt;=$N92, _xlfn.MINIFS($G$3:$G$15,$F$3:$F$15,AV$51)&lt;=$N92),1,
AND(COUNT(_xlfn._xlws.FILTER($G$3:$G$15,$G$3:$G$15=$N92))&gt;=2,
    _xlfn.MAXIFS($F$3:$F$15,$G$3:$G$15,$N92)&gt;=AV$51, _xlfn.MINIFS($F$3:$F$15,$G$3:$G$15,$N92)&lt;=AV$51),2,
OR(COUNT(_xlfn._xlws.FILTER($F$16:$F$23,($F$16:$F$23=AV$51)*($G$16:$G$23=$N92)))=1,
        ISODD(COUNT(_xlfn._xlws.SORT(_xlfn._xlws.FILTER($G$16:$G$23,($F$16:$F$23=AV$51)*($G$16:$G$23&lt;=$N92)))))),3,
OR(COUNT(_xlfn._xlws.FILTER($F$16:$F$23,($F$16:$F$23=AV$51)*($G$16:$G$23=$N92)))=1,
        ISODD(COUNT(_xlfn._xlws.SORT(_xlfn._xlws.FILTER($F$16:$F$23,($G$16:$G$23=$N92)*($F$16:$F$23&lt;=AV$51)))))),4),
_xlpm.Fundo,$L$8,
_xlpm.Ax,_xlfn.XLOOKUP(TRUE,($O44:AU44&lt;&gt;""),$O$3:AU$3,_xlpm.Fundo,,-1),
_xlpm.Bx,_xlfn.XLOOKUP(TRUE,($AZ44:BB44&lt;&gt;""),$AZ$3:BB$3,_xlpm.Fundo,,1),
_xlpm.Cx,_xlfn.XLOOKUP(TRUE,($O44:AU44&lt;&gt;""),$O44:AU44,_xlpm.Fundo,,-1),
_xlpm.Dx,_xlfn.XLOOKUP(TRUE,($AZ44:BB44&lt;&gt;""),$AZ44:BB44,_xlpm.Fundo,,1),
_xlpm.Xx,AV$3, _xlpm.Yx,PRODUCT(SUM(_xlpm.Dx,-_xlpm.Cx),1/SUM(_xlpm.Bx,-_xlpm.Ax))*SUM(_xlpm.Xx,-_xlpm.Ax)+_xlpm.Cx,
_xlpm.Ay,_xlfn.XLOOKUP(TRUE,(AV$4:AV43&lt;&gt;""),$N$4:$N43,_xlpm.Fundo,,-1),
_xlpm.By,_xlfn.XLOOKUP(TRUE,(AV45:AV$47&lt;&gt;""),$N45:$N$47,_xlpm.Fundo,,1),
_xlpm.Cy,_xlfn.XLOOKUP(TRUE,(AV$4:AV43&lt;&gt;""),AV$4:AV43,_xlpm.Fundo,,-1),
_xlpm.Dy,_xlfn.XLOOKUP(TRUE,(AV45:AV$47&lt;&gt;""),AV45:AV$47,_xlpm.Fundo,,1),
_xlpm.Xy,$N44, _xlpm.Yy,PRODUCT(SUM(_xlpm.Dy,-_xlpm.Cy),1/SUM(_xlpm.By,-_xlpm.Ay))*SUM(_xlpm.Xy,-_xlpm.Ay)+_xlpm.Cy,
_xlfn.IFS(IFERROR(ISODD(_xlpm.Borda),FALSE),_xlpm.Yy,
       IFERROR(ISEVEN(_xlpm.Borda),     FALSE),_xlpm.Yx,
      TRUE,"")))</f>
        <v>-9</v>
      </c>
      <c r="AW92" s="120" cm="1">
        <f t="array" ref="AW92">IF(AW44&lt;&gt;"",AW44,
_xlfn.LET(_xlpm.Borda,
_xlfn.IFS(
AND(COUNT(_xlfn._xlws.FILTER($F$3:$F$15,$F$3:$F$15=AW$51))&gt;=2,
    _xlfn.MAXIFS($G$3:$G$15,$F$3:$F$15,AW$51)&gt;=$N92, _xlfn.MINIFS($G$3:$G$15,$F$3:$F$15,AW$51)&lt;=$N92),1,
AND(COUNT(_xlfn._xlws.FILTER($G$3:$G$15,$G$3:$G$15=$N92))&gt;=2,
    _xlfn.MAXIFS($F$3:$F$15,$G$3:$G$15,$N92)&gt;=AW$51, _xlfn.MINIFS($F$3:$F$15,$G$3:$G$15,$N92)&lt;=AW$51),2,
OR(COUNT(_xlfn._xlws.FILTER($F$16:$F$23,($F$16:$F$23=AW$51)*($G$16:$G$23=$N92)))=1,
        ISODD(COUNT(_xlfn._xlws.SORT(_xlfn._xlws.FILTER($G$16:$G$23,($F$16:$F$23=AW$51)*($G$16:$G$23&lt;=$N92)))))),3,
OR(COUNT(_xlfn._xlws.FILTER($F$16:$F$23,($F$16:$F$23=AW$51)*($G$16:$G$23=$N92)))=1,
        ISODD(COUNT(_xlfn._xlws.SORT(_xlfn._xlws.FILTER($F$16:$F$23,($G$16:$G$23=$N92)*($F$16:$F$23&lt;=AW$51)))))),4),
_xlpm.Fundo,$L$8,
_xlpm.Ax,_xlfn.XLOOKUP(TRUE,($O44:AV44&lt;&gt;""),$O$3:AV$3,_xlpm.Fundo,,-1),
_xlpm.Bx,_xlfn.XLOOKUP(TRUE,($AZ44:BC44&lt;&gt;""),$AZ$3:BC$3,_xlpm.Fundo,,1),
_xlpm.Cx,_xlfn.XLOOKUP(TRUE,($O44:AV44&lt;&gt;""),$O44:AV44,_xlpm.Fundo,,-1),
_xlpm.Dx,_xlfn.XLOOKUP(TRUE,($AZ44:BC44&lt;&gt;""),$AZ44:BC44,_xlpm.Fundo,,1),
_xlpm.Xx,AW$3, _xlpm.Yx,PRODUCT(SUM(_xlpm.Dx,-_xlpm.Cx),1/SUM(_xlpm.Bx,-_xlpm.Ax))*SUM(_xlpm.Xx,-_xlpm.Ax)+_xlpm.Cx,
_xlpm.Ay,_xlfn.XLOOKUP(TRUE,(AW$4:AW43&lt;&gt;""),$N$4:$N43,_xlpm.Fundo,,-1),
_xlpm.By,_xlfn.XLOOKUP(TRUE,(AW45:AW$47&lt;&gt;""),$N45:$N$47,_xlpm.Fundo,,1),
_xlpm.Cy,_xlfn.XLOOKUP(TRUE,(AW$4:AW43&lt;&gt;""),AW$4:AW43,_xlpm.Fundo,,-1),
_xlpm.Dy,_xlfn.XLOOKUP(TRUE,(AW45:AW$47&lt;&gt;""),AW45:AW$47,_xlpm.Fundo,,1),
_xlpm.Xy,$N44, _xlpm.Yy,PRODUCT(SUM(_xlpm.Dy,-_xlpm.Cy),1/SUM(_xlpm.By,-_xlpm.Ay))*SUM(_xlpm.Xy,-_xlpm.Ay)+_xlpm.Cy,
_xlfn.IFS(IFERROR(ISODD(_xlpm.Borda),FALSE),_xlpm.Yy,
       IFERROR(ISEVEN(_xlpm.Borda),     FALSE),_xlpm.Yx,
      TRUE,"")))</f>
        <v>-9</v>
      </c>
      <c r="AX92" s="98"/>
      <c r="AY92" s="98"/>
      <c r="AZ92" s="77"/>
      <c r="BA92" s="77"/>
      <c r="BB92" s="77"/>
      <c r="BC92" s="77"/>
      <c r="BD92" s="77"/>
      <c r="BE92" s="77"/>
      <c r="BF92" s="77"/>
      <c r="BG92" s="77"/>
      <c r="BH92" s="77"/>
    </row>
    <row r="93" spans="2:60" ht="20.100000000000001" customHeight="1" x14ac:dyDescent="0.3">
      <c r="B93" s="9" t="s">
        <v>556</v>
      </c>
      <c r="C93" s="17">
        <f t="shared" si="10"/>
        <v>52.875399999999999</v>
      </c>
      <c r="D93" s="18">
        <f t="shared" si="10"/>
        <v>116.9509</v>
      </c>
      <c r="E93" s="64">
        <f t="shared" si="10"/>
        <v>-9</v>
      </c>
      <c r="F93" s="17">
        <f t="shared" si="7"/>
        <v>9.85</v>
      </c>
      <c r="G93" s="18">
        <f t="shared" si="8"/>
        <v>11.9</v>
      </c>
      <c r="H93" s="19">
        <f t="shared" si="9"/>
        <v>-9</v>
      </c>
      <c r="I93" s="8" t="str" cm="1">
        <f t="array" ref="I93">_xlfn.CONCAT(ROUND(F93:H93,2)&amp;", ")</f>
        <v xml:space="preserve">9.85, 11.9, -9, </v>
      </c>
      <c r="J93" s="8"/>
      <c r="L93"/>
      <c r="N93" s="31">
        <v>0</v>
      </c>
      <c r="O93" s="15"/>
      <c r="P93" s="120" cm="1">
        <f t="array" ref="P93">IF(P45&lt;&gt;"",P45,
_xlfn.LET(_xlpm.Borda,
_xlfn.IFS(
AND(COUNT(_xlfn._xlws.FILTER($F$3:$F$15,$F$3:$F$15=P$51))&gt;=2,
    _xlfn.MAXIFS($G$3:$G$15,$F$3:$F$15,P$51)&gt;=$N93, _xlfn.MINIFS($G$3:$G$15,$F$3:$F$15,P$51)&lt;=$N93),1,
AND(COUNT(_xlfn._xlws.FILTER($G$3:$G$15,$G$3:$G$15=$N93))&gt;=2,
    _xlfn.MAXIFS($F$3:$F$15,$G$3:$G$15,$N93)&gt;=P$51, _xlfn.MINIFS($F$3:$F$15,$G$3:$G$15,$N93)&lt;=P$51),2,
OR(COUNT(_xlfn._xlws.FILTER($F$16:$F$23,($F$16:$F$23=P$51)*($G$16:$G$23=$N93)))=1,
        ISODD(COUNT(_xlfn._xlws.SORT(_xlfn._xlws.FILTER($G$16:$G$23,($F$16:$F$23=P$51)*($G$16:$G$23&lt;=$N93)))))),3,
OR(COUNT(_xlfn._xlws.FILTER($F$16:$F$23,($F$16:$F$23=P$51)*($G$16:$G$23=$N93)))=1,
        ISODD(COUNT(_xlfn._xlws.SORT(_xlfn._xlws.FILTER($F$16:$F$23,($G$16:$G$23=$N93)*($F$16:$F$23&lt;=P$51)))))),4),
_xlpm.Fundo,$L$8,
_xlpm.Ax,_xlfn.XLOOKUP(TRUE,($O45:O45&lt;&gt;""),$O$3:O$3,_xlpm.Fundo,,-1),
_xlpm.Bx,_xlfn.XLOOKUP(TRUE,(Q45:$AZ45&lt;&gt;""),Q$3:$AZ$3,_xlpm.Fundo,,1),
_xlpm.Cx,_xlfn.XLOOKUP(TRUE,($O45:O45&lt;&gt;""),$O45:O45,_xlpm.Fundo,,-1),
_xlpm.Dx,_xlfn.XLOOKUP(TRUE,(Q45:$AZ45&lt;&gt;""),Q45:$AZ45,_xlpm.Fundo,,1),
_xlpm.Xx,P$3, _xlpm.Yx,PRODUCT(SUM(_xlpm.Dx,-_xlpm.Cx),1/SUM(_xlpm.Bx,-_xlpm.Ax))*SUM(_xlpm.Xx,-_xlpm.Ax)+_xlpm.Cx,
_xlpm.Ay,_xlfn.XLOOKUP(TRUE,(P$4:P44&lt;&gt;""),$N$4:$N44,_xlpm.Fundo,,-1),
_xlpm.By,_xlfn.XLOOKUP(TRUE,(P46:P$47&lt;&gt;""),$N46:$N$47,_xlpm.Fundo,,1),
_xlpm.Cy,_xlfn.XLOOKUP(TRUE,(P$4:P44&lt;&gt;""),P$4:P44,_xlpm.Fundo,,-1),
_xlpm.Dy,_xlfn.XLOOKUP(TRUE,(P46:P$47&lt;&gt;""),P46:P$47,_xlpm.Fundo,,1),
_xlpm.Xy,$N45, _xlpm.Yy,PRODUCT(SUM(_xlpm.Dy,-_xlpm.Cy),1/SUM(_xlpm.By,-_xlpm.Ay))*SUM(_xlpm.Xy,-_xlpm.Ay)+_xlpm.Cy,
_xlfn.IFS(IFERROR(ISODD(_xlpm.Borda),FALSE),_xlpm.Yy,
       IFERROR(ISEVEN(_xlpm.Borda),     FALSE),_xlpm.Yx,
      TRUE,"")))</f>
        <v>-9</v>
      </c>
      <c r="Q93" s="120" cm="1">
        <f t="array" ref="Q93">IF(Q45&lt;&gt;"",Q45,
_xlfn.LET(_xlpm.Borda,
_xlfn.IFS(
AND(COUNT(_xlfn._xlws.FILTER($F$3:$F$15,$F$3:$F$15=Q$51))&gt;=2,
    _xlfn.MAXIFS($G$3:$G$15,$F$3:$F$15,Q$51)&gt;=$N93, _xlfn.MINIFS($G$3:$G$15,$F$3:$F$15,Q$51)&lt;=$N93),1,
AND(COUNT(_xlfn._xlws.FILTER($G$3:$G$15,$G$3:$G$15=$N93))&gt;=2,
    _xlfn.MAXIFS($F$3:$F$15,$G$3:$G$15,$N93)&gt;=Q$51, _xlfn.MINIFS($F$3:$F$15,$G$3:$G$15,$N93)&lt;=Q$51),2,
OR(COUNT(_xlfn._xlws.FILTER($F$16:$F$23,($F$16:$F$23=Q$51)*($G$16:$G$23=$N93)))=1,
        ISODD(COUNT(_xlfn._xlws.SORT(_xlfn._xlws.FILTER($G$16:$G$23,($F$16:$F$23=Q$51)*($G$16:$G$23&lt;=$N93)))))),3,
OR(COUNT(_xlfn._xlws.FILTER($F$16:$F$23,($F$16:$F$23=Q$51)*($G$16:$G$23=$N93)))=1,
        ISODD(COUNT(_xlfn._xlws.SORT(_xlfn._xlws.FILTER($F$16:$F$23,($G$16:$G$23=$N93)*($F$16:$F$23&lt;=Q$51)))))),4),
_xlpm.Fundo,$L$8,
_xlpm.Ax,_xlfn.XLOOKUP(TRUE,($O45:P45&lt;&gt;""),$O$3:P$3,_xlpm.Fundo,,-1),
_xlpm.Bx,_xlfn.XLOOKUP(TRUE,(R45:$AZ45&lt;&gt;""),R$3:$AZ$3,_xlpm.Fundo,,1),
_xlpm.Cx,_xlfn.XLOOKUP(TRUE,($O45:P45&lt;&gt;""),$O45:P45,_xlpm.Fundo,,-1),
_xlpm.Dx,_xlfn.XLOOKUP(TRUE,(R45:$AZ45&lt;&gt;""),R45:$AZ45,_xlpm.Fundo,,1),
_xlpm.Xx,Q$3, _xlpm.Yx,PRODUCT(SUM(_xlpm.Dx,-_xlpm.Cx),1/SUM(_xlpm.Bx,-_xlpm.Ax))*SUM(_xlpm.Xx,-_xlpm.Ax)+_xlpm.Cx,
_xlpm.Ay,_xlfn.XLOOKUP(TRUE,(Q$4:Q44&lt;&gt;""),$N$4:$N44,_xlpm.Fundo,,-1),
_xlpm.By,_xlfn.XLOOKUP(TRUE,(Q46:Q$47&lt;&gt;""),$N46:$N$47,_xlpm.Fundo,,1),
_xlpm.Cy,_xlfn.XLOOKUP(TRUE,(Q$4:Q44&lt;&gt;""),Q$4:Q44,_xlpm.Fundo,,-1),
_xlpm.Dy,_xlfn.XLOOKUP(TRUE,(Q46:Q$47&lt;&gt;""),Q46:Q$47,_xlpm.Fundo,,1),
_xlpm.Xy,$N45, _xlpm.Yy,PRODUCT(SUM(_xlpm.Dy,-_xlpm.Cy),1/SUM(_xlpm.By,-_xlpm.Ay))*SUM(_xlpm.Xy,-_xlpm.Ay)+_xlpm.Cy,
_xlfn.IFS(IFERROR(ISODD(_xlpm.Borda),FALSE),_xlpm.Yy,
       IFERROR(ISEVEN(_xlpm.Borda),     FALSE),_xlpm.Yx,
      TRUE,"")))</f>
        <v>-9</v>
      </c>
      <c r="R93" s="120" cm="1">
        <f t="array" ref="R93">IF(R45&lt;&gt;"",R45,
_xlfn.LET(_xlpm.Borda,
_xlfn.IFS(
AND(COUNT(_xlfn._xlws.FILTER($F$3:$F$15,$F$3:$F$15=R$51))&gt;=2,
    _xlfn.MAXIFS($G$3:$G$15,$F$3:$F$15,R$51)&gt;=$N93, _xlfn.MINIFS($G$3:$G$15,$F$3:$F$15,R$51)&lt;=$N93),1,
AND(COUNT(_xlfn._xlws.FILTER($G$3:$G$15,$G$3:$G$15=$N93))&gt;=2,
    _xlfn.MAXIFS($F$3:$F$15,$G$3:$G$15,$N93)&gt;=R$51, _xlfn.MINIFS($F$3:$F$15,$G$3:$G$15,$N93)&lt;=R$51),2,
OR(COUNT(_xlfn._xlws.FILTER($F$16:$F$23,($F$16:$F$23=R$51)*($G$16:$G$23=$N93)))=1,
        ISODD(COUNT(_xlfn._xlws.SORT(_xlfn._xlws.FILTER($G$16:$G$23,($F$16:$F$23=R$51)*($G$16:$G$23&lt;=$N93)))))),3,
OR(COUNT(_xlfn._xlws.FILTER($F$16:$F$23,($F$16:$F$23=R$51)*($G$16:$G$23=$N93)))=1,
        ISODD(COUNT(_xlfn._xlws.SORT(_xlfn._xlws.FILTER($F$16:$F$23,($G$16:$G$23=$N93)*($F$16:$F$23&lt;=R$51)))))),4),
_xlpm.Fundo,$L$8,
_xlpm.Ax,_xlfn.XLOOKUP(TRUE,($O45:Q45&lt;&gt;""),$O$3:Q$3,_xlpm.Fundo,,-1),
_xlpm.Bx,_xlfn.XLOOKUP(TRUE,(S45:$AZ45&lt;&gt;""),S$3:$AZ$3,_xlpm.Fundo,,1),
_xlpm.Cx,_xlfn.XLOOKUP(TRUE,($O45:Q45&lt;&gt;""),$O45:Q45,_xlpm.Fundo,,-1),
_xlpm.Dx,_xlfn.XLOOKUP(TRUE,(S45:$AZ45&lt;&gt;""),S45:$AZ45,_xlpm.Fundo,,1),
_xlpm.Xx,R$3, _xlpm.Yx,PRODUCT(SUM(_xlpm.Dx,-_xlpm.Cx),1/SUM(_xlpm.Bx,-_xlpm.Ax))*SUM(_xlpm.Xx,-_xlpm.Ax)+_xlpm.Cx,
_xlpm.Ay,_xlfn.XLOOKUP(TRUE,(R$4:R44&lt;&gt;""),$N$4:$N44,_xlpm.Fundo,,-1),
_xlpm.By,_xlfn.XLOOKUP(TRUE,(R46:R$47&lt;&gt;""),$N46:$N$47,_xlpm.Fundo,,1),
_xlpm.Cy,_xlfn.XLOOKUP(TRUE,(R$4:R44&lt;&gt;""),R$4:R44,_xlpm.Fundo,,-1),
_xlpm.Dy,_xlfn.XLOOKUP(TRUE,(R46:R$47&lt;&gt;""),R46:R$47,_xlpm.Fundo,,1),
_xlpm.Xy,$N45, _xlpm.Yy,PRODUCT(SUM(_xlpm.Dy,-_xlpm.Cy),1/SUM(_xlpm.By,-_xlpm.Ay))*SUM(_xlpm.Xy,-_xlpm.Ay)+_xlpm.Cy,
_xlfn.IFS(IFERROR(ISODD(_xlpm.Borda),FALSE),_xlpm.Yy,
       IFERROR(ISEVEN(_xlpm.Borda),     FALSE),_xlpm.Yx,
      TRUE,"")))</f>
        <v>0</v>
      </c>
      <c r="S93" s="120" cm="1">
        <f t="array" ref="S93">IF(S45&lt;&gt;"",S45,
_xlfn.LET(_xlpm.Borda,
_xlfn.IFS(
AND(COUNT(_xlfn._xlws.FILTER($F$3:$F$15,$F$3:$F$15=S$51))&gt;=2,
    _xlfn.MAXIFS($G$3:$G$15,$F$3:$F$15,S$51)&gt;=$N93, _xlfn.MINIFS($G$3:$G$15,$F$3:$F$15,S$51)&lt;=$N93),1,
AND(COUNT(_xlfn._xlws.FILTER($G$3:$G$15,$G$3:$G$15=$N93))&gt;=2,
    _xlfn.MAXIFS($F$3:$F$15,$G$3:$G$15,$N93)&gt;=S$51, _xlfn.MINIFS($F$3:$F$15,$G$3:$G$15,$N93)&lt;=S$51),2,
OR(COUNT(_xlfn._xlws.FILTER($F$16:$F$23,($F$16:$F$23=S$51)*($G$16:$G$23=$N93)))=1,
        ISODD(COUNT(_xlfn._xlws.SORT(_xlfn._xlws.FILTER($G$16:$G$23,($F$16:$F$23=S$51)*($G$16:$G$23&lt;=$N93)))))),3,
OR(COUNT(_xlfn._xlws.FILTER($F$16:$F$23,($F$16:$F$23=S$51)*($G$16:$G$23=$N93)))=1,
        ISODD(COUNT(_xlfn._xlws.SORT(_xlfn._xlws.FILTER($F$16:$F$23,($G$16:$G$23=$N93)*($F$16:$F$23&lt;=S$51)))))),4),
_xlpm.Fundo,$L$8,
_xlpm.Ax,_xlfn.XLOOKUP(TRUE,($O45:R45&lt;&gt;""),$O$3:R$3,_xlpm.Fundo,,-1),
_xlpm.Bx,_xlfn.XLOOKUP(TRUE,(T45:$AZ45&lt;&gt;""),T$3:$AZ$3,_xlpm.Fundo,,1),
_xlpm.Cx,_xlfn.XLOOKUP(TRUE,($O45:R45&lt;&gt;""),$O45:R45,_xlpm.Fundo,,-1),
_xlpm.Dx,_xlfn.XLOOKUP(TRUE,(T45:$AZ45&lt;&gt;""),T45:$AZ45,_xlpm.Fundo,,1),
_xlpm.Xx,S$3, _xlpm.Yx,PRODUCT(SUM(_xlpm.Dx,-_xlpm.Cx),1/SUM(_xlpm.Bx,-_xlpm.Ax))*SUM(_xlpm.Xx,-_xlpm.Ax)+_xlpm.Cx,
_xlpm.Ay,_xlfn.XLOOKUP(TRUE,(S$4:S44&lt;&gt;""),$N$4:$N44,_xlpm.Fundo,,-1),
_xlpm.By,_xlfn.XLOOKUP(TRUE,(S46:S$47&lt;&gt;""),$N46:$N$47,_xlpm.Fundo,,1),
_xlpm.Cy,_xlfn.XLOOKUP(TRUE,(S$4:S44&lt;&gt;""),S$4:S44,_xlpm.Fundo,,-1),
_xlpm.Dy,_xlfn.XLOOKUP(TRUE,(S46:S$47&lt;&gt;""),S46:S$47,_xlpm.Fundo,,1),
_xlpm.Xy,$N45, _xlpm.Yy,PRODUCT(SUM(_xlpm.Dy,-_xlpm.Cy),1/SUM(_xlpm.By,-_xlpm.Ay))*SUM(_xlpm.Xy,-_xlpm.Ay)+_xlpm.Cy,
_xlfn.IFS(IFERROR(ISODD(_xlpm.Borda),FALSE),_xlpm.Yy,
       IFERROR(ISEVEN(_xlpm.Borda),     FALSE),_xlpm.Yx,
      TRUE,"")))</f>
        <v>0</v>
      </c>
      <c r="T93" s="120" cm="1">
        <f t="array" ref="T93">IF(T45&lt;&gt;"",T45,
_xlfn.LET(_xlpm.Borda,
_xlfn.IFS(
AND(COUNT(_xlfn._xlws.FILTER($F$3:$F$15,$F$3:$F$15=T$51))&gt;=2,
    _xlfn.MAXIFS($G$3:$G$15,$F$3:$F$15,T$51)&gt;=$N93, _xlfn.MINIFS($G$3:$G$15,$F$3:$F$15,T$51)&lt;=$N93),1,
AND(COUNT(_xlfn._xlws.FILTER($G$3:$G$15,$G$3:$G$15=$N93))&gt;=2,
    _xlfn.MAXIFS($F$3:$F$15,$G$3:$G$15,$N93)&gt;=T$51, _xlfn.MINIFS($F$3:$F$15,$G$3:$G$15,$N93)&lt;=T$51),2,
OR(COUNT(_xlfn._xlws.FILTER($F$16:$F$23,($F$16:$F$23=T$51)*($G$16:$G$23=$N93)))=1,
        ISODD(COUNT(_xlfn._xlws.SORT(_xlfn._xlws.FILTER($G$16:$G$23,($F$16:$F$23=T$51)*($G$16:$G$23&lt;=$N93)))))),3,
OR(COUNT(_xlfn._xlws.FILTER($F$16:$F$23,($F$16:$F$23=T$51)*($G$16:$G$23=$N93)))=1,
        ISODD(COUNT(_xlfn._xlws.SORT(_xlfn._xlws.FILTER($F$16:$F$23,($G$16:$G$23=$N93)*($F$16:$F$23&lt;=T$51)))))),4),
_xlpm.Fundo,$L$8,
_xlpm.Ax,_xlfn.XLOOKUP(TRUE,($O45:S45&lt;&gt;""),$O$3:S$3,_xlpm.Fundo,,-1),
_xlpm.Bx,_xlfn.XLOOKUP(TRUE,(U45:$AZ45&lt;&gt;""),U$3:$AZ$3,_xlpm.Fundo,,1),
_xlpm.Cx,_xlfn.XLOOKUP(TRUE,($O45:S45&lt;&gt;""),$O45:S45,_xlpm.Fundo,,-1),
_xlpm.Dx,_xlfn.XLOOKUP(TRUE,(U45:$AZ45&lt;&gt;""),U45:$AZ45,_xlpm.Fundo,,1),
_xlpm.Xx,T$3, _xlpm.Yx,PRODUCT(SUM(_xlpm.Dx,-_xlpm.Cx),1/SUM(_xlpm.Bx,-_xlpm.Ax))*SUM(_xlpm.Xx,-_xlpm.Ax)+_xlpm.Cx,
_xlpm.Ay,_xlfn.XLOOKUP(TRUE,(T$4:T44&lt;&gt;""),$N$4:$N44,_xlpm.Fundo,,-1),
_xlpm.By,_xlfn.XLOOKUP(TRUE,(T46:T$47&lt;&gt;""),$N46:$N$47,_xlpm.Fundo,,1),
_xlpm.Cy,_xlfn.XLOOKUP(TRUE,(T$4:T44&lt;&gt;""),T$4:T44,_xlpm.Fundo,,-1),
_xlpm.Dy,_xlfn.XLOOKUP(TRUE,(T46:T$47&lt;&gt;""),T46:T$47,_xlpm.Fundo,,1),
_xlpm.Xy,$N45, _xlpm.Yy,PRODUCT(SUM(_xlpm.Dy,-_xlpm.Cy),1/SUM(_xlpm.By,-_xlpm.Ay))*SUM(_xlpm.Xy,-_xlpm.Ay)+_xlpm.Cy,
_xlfn.IFS(IFERROR(ISODD(_xlpm.Borda),FALSE),_xlpm.Yy,
       IFERROR(ISEVEN(_xlpm.Borda),     FALSE),_xlpm.Yx,
      TRUE,"")))</f>
        <v>0</v>
      </c>
      <c r="U93" s="120" cm="1">
        <f t="array" ref="U93">IF(U45&lt;&gt;"",U45,
_xlfn.LET(_xlpm.Borda,
_xlfn.IFS(
AND(COUNT(_xlfn._xlws.FILTER($F$3:$F$15,$F$3:$F$15=U$51))&gt;=2,
    _xlfn.MAXIFS($G$3:$G$15,$F$3:$F$15,U$51)&gt;=$N93, _xlfn.MINIFS($G$3:$G$15,$F$3:$F$15,U$51)&lt;=$N93),1,
AND(COUNT(_xlfn._xlws.FILTER($G$3:$G$15,$G$3:$G$15=$N93))&gt;=2,
    _xlfn.MAXIFS($F$3:$F$15,$G$3:$G$15,$N93)&gt;=U$51, _xlfn.MINIFS($F$3:$F$15,$G$3:$G$15,$N93)&lt;=U$51),2,
OR(COUNT(_xlfn._xlws.FILTER($F$16:$F$23,($F$16:$F$23=U$51)*($G$16:$G$23=$N93)))=1,
        ISODD(COUNT(_xlfn._xlws.SORT(_xlfn._xlws.FILTER($G$16:$G$23,($F$16:$F$23=U$51)*($G$16:$G$23&lt;=$N93)))))),3,
OR(COUNT(_xlfn._xlws.FILTER($F$16:$F$23,($F$16:$F$23=U$51)*($G$16:$G$23=$N93)))=1,
        ISODD(COUNT(_xlfn._xlws.SORT(_xlfn._xlws.FILTER($F$16:$F$23,($G$16:$G$23=$N93)*($F$16:$F$23&lt;=U$51)))))),4),
_xlpm.Fundo,$L$8,
_xlpm.Ax,_xlfn.XLOOKUP(TRUE,($O45:T45&lt;&gt;""),$O$3:T$3,_xlpm.Fundo,,-1),
_xlpm.Bx,_xlfn.XLOOKUP(TRUE,(V45:$AZ45&lt;&gt;""),V$3:$AZ$3,_xlpm.Fundo,,1),
_xlpm.Cx,_xlfn.XLOOKUP(TRUE,($O45:T45&lt;&gt;""),$O45:T45,_xlpm.Fundo,,-1),
_xlpm.Dx,_xlfn.XLOOKUP(TRUE,(V45:$AZ45&lt;&gt;""),V45:$AZ45,_xlpm.Fundo,,1),
_xlpm.Xx,U$3, _xlpm.Yx,PRODUCT(SUM(_xlpm.Dx,-_xlpm.Cx),1/SUM(_xlpm.Bx,-_xlpm.Ax))*SUM(_xlpm.Xx,-_xlpm.Ax)+_xlpm.Cx,
_xlpm.Ay,_xlfn.XLOOKUP(TRUE,(U$4:U44&lt;&gt;""),$N$4:$N44,_xlpm.Fundo,,-1),
_xlpm.By,_xlfn.XLOOKUP(TRUE,(U46:U$47&lt;&gt;""),$N46:$N$47,_xlpm.Fundo,,1),
_xlpm.Cy,_xlfn.XLOOKUP(TRUE,(U$4:U44&lt;&gt;""),U$4:U44,_xlpm.Fundo,,-1),
_xlpm.Dy,_xlfn.XLOOKUP(TRUE,(U46:U$47&lt;&gt;""),U46:U$47,_xlpm.Fundo,,1),
_xlpm.Xy,$N45, _xlpm.Yy,PRODUCT(SUM(_xlpm.Dy,-_xlpm.Cy),1/SUM(_xlpm.By,-_xlpm.Ay))*SUM(_xlpm.Xy,-_xlpm.Ay)+_xlpm.Cy,
_xlfn.IFS(IFERROR(ISODD(_xlpm.Borda),FALSE),_xlpm.Yy,
       IFERROR(ISEVEN(_xlpm.Borda),     FALSE),_xlpm.Yx,
      TRUE,"")))</f>
        <v>0</v>
      </c>
      <c r="V93" s="120" cm="1">
        <f t="array" ref="V93">IF(V45&lt;&gt;"",V45,
_xlfn.LET(_xlpm.Borda,
_xlfn.IFS(
AND(COUNT(_xlfn._xlws.FILTER($F$3:$F$15,$F$3:$F$15=V$51))&gt;=2,
    _xlfn.MAXIFS($G$3:$G$15,$F$3:$F$15,V$51)&gt;=$N93, _xlfn.MINIFS($G$3:$G$15,$F$3:$F$15,V$51)&lt;=$N93),1,
AND(COUNT(_xlfn._xlws.FILTER($G$3:$G$15,$G$3:$G$15=$N93))&gt;=2,
    _xlfn.MAXIFS($F$3:$F$15,$G$3:$G$15,$N93)&gt;=V$51, _xlfn.MINIFS($F$3:$F$15,$G$3:$G$15,$N93)&lt;=V$51),2,
OR(COUNT(_xlfn._xlws.FILTER($F$16:$F$23,($F$16:$F$23=V$51)*($G$16:$G$23=$N93)))=1,
        ISODD(COUNT(_xlfn._xlws.SORT(_xlfn._xlws.FILTER($G$16:$G$23,($F$16:$F$23=V$51)*($G$16:$G$23&lt;=$N93)))))),3,
OR(COUNT(_xlfn._xlws.FILTER($F$16:$F$23,($F$16:$F$23=V$51)*($G$16:$G$23=$N93)))=1,
        ISODD(COUNT(_xlfn._xlws.SORT(_xlfn._xlws.FILTER($F$16:$F$23,($G$16:$G$23=$N93)*($F$16:$F$23&lt;=V$51)))))),4),
_xlpm.Fundo,$L$8,
_xlpm.Ax,_xlfn.XLOOKUP(TRUE,($O45:U45&lt;&gt;""),$O$3:U$3,_xlpm.Fundo,,-1),
_xlpm.Bx,_xlfn.XLOOKUP(TRUE,(W45:$AZ45&lt;&gt;""),W$3:$AZ$3,_xlpm.Fundo,,1),
_xlpm.Cx,_xlfn.XLOOKUP(TRUE,($O45:U45&lt;&gt;""),$O45:U45,_xlpm.Fundo,,-1),
_xlpm.Dx,_xlfn.XLOOKUP(TRUE,(W45:$AZ45&lt;&gt;""),W45:$AZ45,_xlpm.Fundo,,1),
_xlpm.Xx,V$3, _xlpm.Yx,PRODUCT(SUM(_xlpm.Dx,-_xlpm.Cx),1/SUM(_xlpm.Bx,-_xlpm.Ax))*SUM(_xlpm.Xx,-_xlpm.Ax)+_xlpm.Cx,
_xlpm.Ay,_xlfn.XLOOKUP(TRUE,(V$4:V44&lt;&gt;""),$N$4:$N44,_xlpm.Fundo,,-1),
_xlpm.By,_xlfn.XLOOKUP(TRUE,(V46:V$47&lt;&gt;""),$N46:$N$47,_xlpm.Fundo,,1),
_xlpm.Cy,_xlfn.XLOOKUP(TRUE,(V$4:V44&lt;&gt;""),V$4:V44,_xlpm.Fundo,,-1),
_xlpm.Dy,_xlfn.XLOOKUP(TRUE,(V46:V$47&lt;&gt;""),V46:V$47,_xlpm.Fundo,,1),
_xlpm.Xy,$N45, _xlpm.Yy,PRODUCT(SUM(_xlpm.Dy,-_xlpm.Cy),1/SUM(_xlpm.By,-_xlpm.Ay))*SUM(_xlpm.Xy,-_xlpm.Ay)+_xlpm.Cy,
_xlfn.IFS(IFERROR(ISODD(_xlpm.Borda),FALSE),_xlpm.Yy,
       IFERROR(ISEVEN(_xlpm.Borda),     FALSE),_xlpm.Yx,
      TRUE,"")))</f>
        <v>0</v>
      </c>
      <c r="W93" s="120" cm="1">
        <f t="array" ref="W93">IF(W45&lt;&gt;"",W45,
_xlfn.LET(_xlpm.Borda,
_xlfn.IFS(
AND(COUNT(_xlfn._xlws.FILTER($F$3:$F$15,$F$3:$F$15=W$51))&gt;=2,
    _xlfn.MAXIFS($G$3:$G$15,$F$3:$F$15,W$51)&gt;=$N93, _xlfn.MINIFS($G$3:$G$15,$F$3:$F$15,W$51)&lt;=$N93),1,
AND(COUNT(_xlfn._xlws.FILTER($G$3:$G$15,$G$3:$G$15=$N93))&gt;=2,
    _xlfn.MAXIFS($F$3:$F$15,$G$3:$G$15,$N93)&gt;=W$51, _xlfn.MINIFS($F$3:$F$15,$G$3:$G$15,$N93)&lt;=W$51),2,
OR(COUNT(_xlfn._xlws.FILTER($F$16:$F$23,($F$16:$F$23=W$51)*($G$16:$G$23=$N93)))=1,
        ISODD(COUNT(_xlfn._xlws.SORT(_xlfn._xlws.FILTER($G$16:$G$23,($F$16:$F$23=W$51)*($G$16:$G$23&lt;=$N93)))))),3,
OR(COUNT(_xlfn._xlws.FILTER($F$16:$F$23,($F$16:$F$23=W$51)*($G$16:$G$23=$N93)))=1,
        ISODD(COUNT(_xlfn._xlws.SORT(_xlfn._xlws.FILTER($F$16:$F$23,($G$16:$G$23=$N93)*($F$16:$F$23&lt;=W$51)))))),4),
_xlpm.Fundo,$L$8,
_xlpm.Ax,_xlfn.XLOOKUP(TRUE,($O45:V45&lt;&gt;""),$O$3:V$3,_xlpm.Fundo,,-1),
_xlpm.Bx,_xlfn.XLOOKUP(TRUE,(X45:$AZ45&lt;&gt;""),X$3:$AZ$3,_xlpm.Fundo,,1),
_xlpm.Cx,_xlfn.XLOOKUP(TRUE,($O45:V45&lt;&gt;""),$O45:V45,_xlpm.Fundo,,-1),
_xlpm.Dx,_xlfn.XLOOKUP(TRUE,(X45:$AZ45&lt;&gt;""),X45:$AZ45,_xlpm.Fundo,,1),
_xlpm.Xx,W$3, _xlpm.Yx,PRODUCT(SUM(_xlpm.Dx,-_xlpm.Cx),1/SUM(_xlpm.Bx,-_xlpm.Ax))*SUM(_xlpm.Xx,-_xlpm.Ax)+_xlpm.Cx,
_xlpm.Ay,_xlfn.XLOOKUP(TRUE,(W$4:W44&lt;&gt;""),$N$4:$N44,_xlpm.Fundo,,-1),
_xlpm.By,_xlfn.XLOOKUP(TRUE,(W46:W$47&lt;&gt;""),$N46:$N$47,_xlpm.Fundo,,1),
_xlpm.Cy,_xlfn.XLOOKUP(TRUE,(W$4:W44&lt;&gt;""),W$4:W44,_xlpm.Fundo,,-1),
_xlpm.Dy,_xlfn.XLOOKUP(TRUE,(W46:W$47&lt;&gt;""),W46:W$47,_xlpm.Fundo,,1),
_xlpm.Xy,$N45, _xlpm.Yy,PRODUCT(SUM(_xlpm.Dy,-_xlpm.Cy),1/SUM(_xlpm.By,-_xlpm.Ay))*SUM(_xlpm.Xy,-_xlpm.Ay)+_xlpm.Cy,
_xlfn.IFS(IFERROR(ISODD(_xlpm.Borda),FALSE),_xlpm.Yy,
       IFERROR(ISEVEN(_xlpm.Borda),     FALSE),_xlpm.Yx,
      TRUE,"")))</f>
        <v>0</v>
      </c>
      <c r="X93" s="120" cm="1">
        <f t="array" ref="X93">IF(X45&lt;&gt;"",X45,
_xlfn.LET(_xlpm.Borda,
_xlfn.IFS(
AND(COUNT(_xlfn._xlws.FILTER($F$3:$F$15,$F$3:$F$15=X$51))&gt;=2,
    _xlfn.MAXIFS($G$3:$G$15,$F$3:$F$15,X$51)&gt;=$N93, _xlfn.MINIFS($G$3:$G$15,$F$3:$F$15,X$51)&lt;=$N93),1,
AND(COUNT(_xlfn._xlws.FILTER($G$3:$G$15,$G$3:$G$15=$N93))&gt;=2,
    _xlfn.MAXIFS($F$3:$F$15,$G$3:$G$15,$N93)&gt;=X$51, _xlfn.MINIFS($F$3:$F$15,$G$3:$G$15,$N93)&lt;=X$51),2,
OR(COUNT(_xlfn._xlws.FILTER($F$16:$F$23,($F$16:$F$23=X$51)*($G$16:$G$23=$N93)))=1,
        ISODD(COUNT(_xlfn._xlws.SORT(_xlfn._xlws.FILTER($G$16:$G$23,($F$16:$F$23=X$51)*($G$16:$G$23&lt;=$N93)))))),3,
OR(COUNT(_xlfn._xlws.FILTER($F$16:$F$23,($F$16:$F$23=X$51)*($G$16:$G$23=$N93)))=1,
        ISODD(COUNT(_xlfn._xlws.SORT(_xlfn._xlws.FILTER($F$16:$F$23,($G$16:$G$23=$N93)*($F$16:$F$23&lt;=X$51)))))),4),
_xlpm.Fundo,$L$8,
_xlpm.Ax,_xlfn.XLOOKUP(TRUE,($O45:W45&lt;&gt;""),$O$3:W$3,_xlpm.Fundo,,-1),
_xlpm.Bx,_xlfn.XLOOKUP(TRUE,(Y45:$AZ45&lt;&gt;""),Y$3:$AZ$3,_xlpm.Fundo,,1),
_xlpm.Cx,_xlfn.XLOOKUP(TRUE,($O45:W45&lt;&gt;""),$O45:W45,_xlpm.Fundo,,-1),
_xlpm.Dx,_xlfn.XLOOKUP(TRUE,(Y45:$AZ45&lt;&gt;""),Y45:$AZ45,_xlpm.Fundo,,1),
_xlpm.Xx,X$3, _xlpm.Yx,PRODUCT(SUM(_xlpm.Dx,-_xlpm.Cx),1/SUM(_xlpm.Bx,-_xlpm.Ax))*SUM(_xlpm.Xx,-_xlpm.Ax)+_xlpm.Cx,
_xlpm.Ay,_xlfn.XLOOKUP(TRUE,(X$4:X44&lt;&gt;""),$N$4:$N44,_xlpm.Fundo,,-1),
_xlpm.By,_xlfn.XLOOKUP(TRUE,(X46:X$47&lt;&gt;""),$N46:$N$47,_xlpm.Fundo,,1),
_xlpm.Cy,_xlfn.XLOOKUP(TRUE,(X$4:X44&lt;&gt;""),X$4:X44,_xlpm.Fundo,,-1),
_xlpm.Dy,_xlfn.XLOOKUP(TRUE,(X46:X$47&lt;&gt;""),X46:X$47,_xlpm.Fundo,,1),
_xlpm.Xy,$N45, _xlpm.Yy,PRODUCT(SUM(_xlpm.Dy,-_xlpm.Cy),1/SUM(_xlpm.By,-_xlpm.Ay))*SUM(_xlpm.Xy,-_xlpm.Ay)+_xlpm.Cy,
_xlfn.IFS(IFERROR(ISODD(_xlpm.Borda),FALSE),_xlpm.Yy,
       IFERROR(ISEVEN(_xlpm.Borda),     FALSE),_xlpm.Yx,
      TRUE,"")))</f>
        <v>0</v>
      </c>
      <c r="Y93" s="120" cm="1">
        <f t="array" ref="Y93">IF(Y45&lt;&gt;"",Y45,
_xlfn.LET(_xlpm.Borda,
_xlfn.IFS(
AND(COUNT(_xlfn._xlws.FILTER($F$3:$F$15,$F$3:$F$15=Y$51))&gt;=2,
    _xlfn.MAXIFS($G$3:$G$15,$F$3:$F$15,Y$51)&gt;=$N93, _xlfn.MINIFS($G$3:$G$15,$F$3:$F$15,Y$51)&lt;=$N93),1,
AND(COUNT(_xlfn._xlws.FILTER($G$3:$G$15,$G$3:$G$15=$N93))&gt;=2,
    _xlfn.MAXIFS($F$3:$F$15,$G$3:$G$15,$N93)&gt;=Y$51, _xlfn.MINIFS($F$3:$F$15,$G$3:$G$15,$N93)&lt;=Y$51),2,
OR(COUNT(_xlfn._xlws.FILTER($F$16:$F$23,($F$16:$F$23=Y$51)*($G$16:$G$23=$N93)))=1,
        ISODD(COUNT(_xlfn._xlws.SORT(_xlfn._xlws.FILTER($G$16:$G$23,($F$16:$F$23=Y$51)*($G$16:$G$23&lt;=$N93)))))),3,
OR(COUNT(_xlfn._xlws.FILTER($F$16:$F$23,($F$16:$F$23=Y$51)*($G$16:$G$23=$N93)))=1,
        ISODD(COUNT(_xlfn._xlws.SORT(_xlfn._xlws.FILTER($F$16:$F$23,($G$16:$G$23=$N93)*($F$16:$F$23&lt;=Y$51)))))),4),
_xlpm.Fundo,$L$8,
_xlpm.Ax,_xlfn.XLOOKUP(TRUE,($O45:X45&lt;&gt;""),$O$3:X$3,_xlpm.Fundo,,-1),
_xlpm.Bx,_xlfn.XLOOKUP(TRUE,(Z45:$AZ45&lt;&gt;""),Z$3:$AZ$3,_xlpm.Fundo,,1),
_xlpm.Cx,_xlfn.XLOOKUP(TRUE,($O45:X45&lt;&gt;""),$O45:X45,_xlpm.Fundo,,-1),
_xlpm.Dx,_xlfn.XLOOKUP(TRUE,(Z45:$AZ45&lt;&gt;""),Z45:$AZ45,_xlpm.Fundo,,1),
_xlpm.Xx,Y$3, _xlpm.Yx,PRODUCT(SUM(_xlpm.Dx,-_xlpm.Cx),1/SUM(_xlpm.Bx,-_xlpm.Ax))*SUM(_xlpm.Xx,-_xlpm.Ax)+_xlpm.Cx,
_xlpm.Ay,_xlfn.XLOOKUP(TRUE,(Y$4:Y44&lt;&gt;""),$N$4:$N44,_xlpm.Fundo,,-1),
_xlpm.By,_xlfn.XLOOKUP(TRUE,(Y46:Y$47&lt;&gt;""),$N46:$N$47,_xlpm.Fundo,,1),
_xlpm.Cy,_xlfn.XLOOKUP(TRUE,(Y$4:Y44&lt;&gt;""),Y$4:Y44,_xlpm.Fundo,,-1),
_xlpm.Dy,_xlfn.XLOOKUP(TRUE,(Y46:Y$47&lt;&gt;""),Y46:Y$47,_xlpm.Fundo,,1),
_xlpm.Xy,$N45, _xlpm.Yy,PRODUCT(SUM(_xlpm.Dy,-_xlpm.Cy),1/SUM(_xlpm.By,-_xlpm.Ay))*SUM(_xlpm.Xy,-_xlpm.Ay)+_xlpm.Cy,
_xlfn.IFS(IFERROR(ISODD(_xlpm.Borda),FALSE),_xlpm.Yy,
       IFERROR(ISEVEN(_xlpm.Borda),     FALSE),_xlpm.Yx,
      TRUE,"")))</f>
        <v>0</v>
      </c>
      <c r="Z93" s="120" cm="1">
        <f t="array" ref="Z93">IF(Z45&lt;&gt;"",Z45,
_xlfn.LET(_xlpm.Borda,
_xlfn.IFS(
AND(COUNT(_xlfn._xlws.FILTER($F$3:$F$15,$F$3:$F$15=Z$51))&gt;=2,
    _xlfn.MAXIFS($G$3:$G$15,$F$3:$F$15,Z$51)&gt;=$N93, _xlfn.MINIFS($G$3:$G$15,$F$3:$F$15,Z$51)&lt;=$N93),1,
AND(COUNT(_xlfn._xlws.FILTER($G$3:$G$15,$G$3:$G$15=$N93))&gt;=2,
    _xlfn.MAXIFS($F$3:$F$15,$G$3:$G$15,$N93)&gt;=Z$51, _xlfn.MINIFS($F$3:$F$15,$G$3:$G$15,$N93)&lt;=Z$51),2,
OR(COUNT(_xlfn._xlws.FILTER($F$16:$F$23,($F$16:$F$23=Z$51)*($G$16:$G$23=$N93)))=1,
        ISODD(COUNT(_xlfn._xlws.SORT(_xlfn._xlws.FILTER($G$16:$G$23,($F$16:$F$23=Z$51)*($G$16:$G$23&lt;=$N93)))))),3,
OR(COUNT(_xlfn._xlws.FILTER($F$16:$F$23,($F$16:$F$23=Z$51)*($G$16:$G$23=$N93)))=1,
        ISODD(COUNT(_xlfn._xlws.SORT(_xlfn._xlws.FILTER($F$16:$F$23,($G$16:$G$23=$N93)*($F$16:$F$23&lt;=Z$51)))))),4),
_xlpm.Fundo,$L$8,
_xlpm.Ax,_xlfn.XLOOKUP(TRUE,($O45:Y45&lt;&gt;""),$O$3:Y$3,_xlpm.Fundo,,-1),
_xlpm.Bx,_xlfn.XLOOKUP(TRUE,(AA45:$AZ45&lt;&gt;""),AA$3:$AZ$3,_xlpm.Fundo,,1),
_xlpm.Cx,_xlfn.XLOOKUP(TRUE,($O45:Y45&lt;&gt;""),$O45:Y45,_xlpm.Fundo,,-1),
_xlpm.Dx,_xlfn.XLOOKUP(TRUE,(AA45:$AZ45&lt;&gt;""),AA45:$AZ45,_xlpm.Fundo,,1),
_xlpm.Xx,Z$3, _xlpm.Yx,PRODUCT(SUM(_xlpm.Dx,-_xlpm.Cx),1/SUM(_xlpm.Bx,-_xlpm.Ax))*SUM(_xlpm.Xx,-_xlpm.Ax)+_xlpm.Cx,
_xlpm.Ay,_xlfn.XLOOKUP(TRUE,(Z$4:Z44&lt;&gt;""),$N$4:$N44,_xlpm.Fundo,,-1),
_xlpm.By,_xlfn.XLOOKUP(TRUE,(Z46:Z$47&lt;&gt;""),$N46:$N$47,_xlpm.Fundo,,1),
_xlpm.Cy,_xlfn.XLOOKUP(TRUE,(Z$4:Z44&lt;&gt;""),Z$4:Z44,_xlpm.Fundo,,-1),
_xlpm.Dy,_xlfn.XLOOKUP(TRUE,(Z46:Z$47&lt;&gt;""),Z46:Z$47,_xlpm.Fundo,,1),
_xlpm.Xy,$N45, _xlpm.Yy,PRODUCT(SUM(_xlpm.Dy,-_xlpm.Cy),1/SUM(_xlpm.By,-_xlpm.Ay))*SUM(_xlpm.Xy,-_xlpm.Ay)+_xlpm.Cy,
_xlfn.IFS(IFERROR(ISODD(_xlpm.Borda),FALSE),_xlpm.Yy,
       IFERROR(ISEVEN(_xlpm.Borda),     FALSE),_xlpm.Yx,
      TRUE,"")))</f>
        <v>0</v>
      </c>
      <c r="AA93" s="120" cm="1">
        <f t="array" ref="AA93">IF(AA45&lt;&gt;"",AA45,
_xlfn.LET(_xlpm.Borda,
_xlfn.IFS(
AND(COUNT(_xlfn._xlws.FILTER($F$3:$F$15,$F$3:$F$15=AA$51))&gt;=2,
    _xlfn.MAXIFS($G$3:$G$15,$F$3:$F$15,AA$51)&gt;=$N93, _xlfn.MINIFS($G$3:$G$15,$F$3:$F$15,AA$51)&lt;=$N93),1,
AND(COUNT(_xlfn._xlws.FILTER($G$3:$G$15,$G$3:$G$15=$N93))&gt;=2,
    _xlfn.MAXIFS($F$3:$F$15,$G$3:$G$15,$N93)&gt;=AA$51, _xlfn.MINIFS($F$3:$F$15,$G$3:$G$15,$N93)&lt;=AA$51),2,
OR(COUNT(_xlfn._xlws.FILTER($F$16:$F$23,($F$16:$F$23=AA$51)*($G$16:$G$23=$N93)))=1,
        ISODD(COUNT(_xlfn._xlws.SORT(_xlfn._xlws.FILTER($G$16:$G$23,($F$16:$F$23=AA$51)*($G$16:$G$23&lt;=$N93)))))),3,
OR(COUNT(_xlfn._xlws.FILTER($F$16:$F$23,($F$16:$F$23=AA$51)*($G$16:$G$23=$N93)))=1,
        ISODD(COUNT(_xlfn._xlws.SORT(_xlfn._xlws.FILTER($F$16:$F$23,($G$16:$G$23=$N93)*($F$16:$F$23&lt;=AA$51)))))),4),
_xlpm.Fundo,$L$8,
_xlpm.Ax,_xlfn.XLOOKUP(TRUE,($O45:Z45&lt;&gt;""),$O$3:Z$3,_xlpm.Fundo,,-1),
_xlpm.Bx,_xlfn.XLOOKUP(TRUE,(AB45:$AZ45&lt;&gt;""),AB$3:$AZ$3,_xlpm.Fundo,,1),
_xlpm.Cx,_xlfn.XLOOKUP(TRUE,($O45:Z45&lt;&gt;""),$O45:Z45,_xlpm.Fundo,,-1),
_xlpm.Dx,_xlfn.XLOOKUP(TRUE,(AB45:$AZ45&lt;&gt;""),AB45:$AZ45,_xlpm.Fundo,,1),
_xlpm.Xx,AA$3, _xlpm.Yx,PRODUCT(SUM(_xlpm.Dx,-_xlpm.Cx),1/SUM(_xlpm.Bx,-_xlpm.Ax))*SUM(_xlpm.Xx,-_xlpm.Ax)+_xlpm.Cx,
_xlpm.Ay,_xlfn.XLOOKUP(TRUE,(AA$4:AA44&lt;&gt;""),$N$4:$N44,_xlpm.Fundo,,-1),
_xlpm.By,_xlfn.XLOOKUP(TRUE,(AA46:AA$47&lt;&gt;""),$N46:$N$47,_xlpm.Fundo,,1),
_xlpm.Cy,_xlfn.XLOOKUP(TRUE,(AA$4:AA44&lt;&gt;""),AA$4:AA44,_xlpm.Fundo,,-1),
_xlpm.Dy,_xlfn.XLOOKUP(TRUE,(AA46:AA$47&lt;&gt;""),AA46:AA$47,_xlpm.Fundo,,1),
_xlpm.Xy,$N45, _xlpm.Yy,PRODUCT(SUM(_xlpm.Dy,-_xlpm.Cy),1/SUM(_xlpm.By,-_xlpm.Ay))*SUM(_xlpm.Xy,-_xlpm.Ay)+_xlpm.Cy,
_xlfn.IFS(IFERROR(ISODD(_xlpm.Borda),FALSE),_xlpm.Yy,
       IFERROR(ISEVEN(_xlpm.Borda),     FALSE),_xlpm.Yx,
      TRUE,"")))</f>
        <v>0</v>
      </c>
      <c r="AB93" s="120" cm="1">
        <f t="array" ref="AB93">IF(AB45&lt;&gt;"",AB45,
_xlfn.LET(_xlpm.Borda,
_xlfn.IFS(
AND(COUNT(_xlfn._xlws.FILTER($F$3:$F$15,$F$3:$F$15=AB$51))&gt;=2,
    _xlfn.MAXIFS($G$3:$G$15,$F$3:$F$15,AB$51)&gt;=$N93, _xlfn.MINIFS($G$3:$G$15,$F$3:$F$15,AB$51)&lt;=$N93),1,
AND(COUNT(_xlfn._xlws.FILTER($G$3:$G$15,$G$3:$G$15=$N93))&gt;=2,
    _xlfn.MAXIFS($F$3:$F$15,$G$3:$G$15,$N93)&gt;=AB$51, _xlfn.MINIFS($F$3:$F$15,$G$3:$G$15,$N93)&lt;=AB$51),2,
OR(COUNT(_xlfn._xlws.FILTER($F$16:$F$23,($F$16:$F$23=AB$51)*($G$16:$G$23=$N93)))=1,
        ISODD(COUNT(_xlfn._xlws.SORT(_xlfn._xlws.FILTER($G$16:$G$23,($F$16:$F$23=AB$51)*($G$16:$G$23&lt;=$N93)))))),3,
OR(COUNT(_xlfn._xlws.FILTER($F$16:$F$23,($F$16:$F$23=AB$51)*($G$16:$G$23=$N93)))=1,
        ISODD(COUNT(_xlfn._xlws.SORT(_xlfn._xlws.FILTER($F$16:$F$23,($G$16:$G$23=$N93)*($F$16:$F$23&lt;=AB$51)))))),4),
_xlpm.Fundo,$L$8,
_xlpm.Ax,_xlfn.XLOOKUP(TRUE,($O45:AA45&lt;&gt;""),$O$3:AA$3,_xlpm.Fundo,,-1),
_xlpm.Bx,_xlfn.XLOOKUP(TRUE,(AC45:$AZ45&lt;&gt;""),AC$3:$AZ$3,_xlpm.Fundo,,1),
_xlpm.Cx,_xlfn.XLOOKUP(TRUE,($O45:AA45&lt;&gt;""),$O45:AA45,_xlpm.Fundo,,-1),
_xlpm.Dx,_xlfn.XLOOKUP(TRUE,(AC45:$AZ45&lt;&gt;""),AC45:$AZ45,_xlpm.Fundo,,1),
_xlpm.Xx,AB$3, _xlpm.Yx,PRODUCT(SUM(_xlpm.Dx,-_xlpm.Cx),1/SUM(_xlpm.Bx,-_xlpm.Ax))*SUM(_xlpm.Xx,-_xlpm.Ax)+_xlpm.Cx,
_xlpm.Ay,_xlfn.XLOOKUP(TRUE,(AB$4:AB44&lt;&gt;""),$N$4:$N44,_xlpm.Fundo,,-1),
_xlpm.By,_xlfn.XLOOKUP(TRUE,(AB46:AB$47&lt;&gt;""),$N46:$N$47,_xlpm.Fundo,,1),
_xlpm.Cy,_xlfn.XLOOKUP(TRUE,(AB$4:AB44&lt;&gt;""),AB$4:AB44,_xlpm.Fundo,,-1),
_xlpm.Dy,_xlfn.XLOOKUP(TRUE,(AB46:AB$47&lt;&gt;""),AB46:AB$47,_xlpm.Fundo,,1),
_xlpm.Xy,$N45, _xlpm.Yy,PRODUCT(SUM(_xlpm.Dy,-_xlpm.Cy),1/SUM(_xlpm.By,-_xlpm.Ay))*SUM(_xlpm.Xy,-_xlpm.Ay)+_xlpm.Cy,
_xlfn.IFS(IFERROR(ISODD(_xlpm.Borda),FALSE),_xlpm.Yy,
       IFERROR(ISEVEN(_xlpm.Borda),     FALSE),_xlpm.Yx,
      TRUE,"")))</f>
        <v>0</v>
      </c>
      <c r="AC93" s="120" cm="1">
        <f t="array" ref="AC93">IF(AC45&lt;&gt;"",AC45,
_xlfn.LET(_xlpm.Borda,
_xlfn.IFS(
AND(COUNT(_xlfn._xlws.FILTER($F$3:$F$15,$F$3:$F$15=AC$51))&gt;=2,
    _xlfn.MAXIFS($G$3:$G$15,$F$3:$F$15,AC$51)&gt;=$N93, _xlfn.MINIFS($G$3:$G$15,$F$3:$F$15,AC$51)&lt;=$N93),1,
AND(COUNT(_xlfn._xlws.FILTER($G$3:$G$15,$G$3:$G$15=$N93))&gt;=2,
    _xlfn.MAXIFS($F$3:$F$15,$G$3:$G$15,$N93)&gt;=AC$51, _xlfn.MINIFS($F$3:$F$15,$G$3:$G$15,$N93)&lt;=AC$51),2,
OR(COUNT(_xlfn._xlws.FILTER($F$16:$F$23,($F$16:$F$23=AC$51)*($G$16:$G$23=$N93)))=1,
        ISODD(COUNT(_xlfn._xlws.SORT(_xlfn._xlws.FILTER($G$16:$G$23,($F$16:$F$23=AC$51)*($G$16:$G$23&lt;=$N93)))))),3,
OR(COUNT(_xlfn._xlws.FILTER($F$16:$F$23,($F$16:$F$23=AC$51)*($G$16:$G$23=$N93)))=1,
        ISODD(COUNT(_xlfn._xlws.SORT(_xlfn._xlws.FILTER($F$16:$F$23,($G$16:$G$23=$N93)*($F$16:$F$23&lt;=AC$51)))))),4),
_xlpm.Fundo,$L$8,
_xlpm.Ax,_xlfn.XLOOKUP(TRUE,($O45:AB45&lt;&gt;""),$O$3:AB$3,_xlpm.Fundo,,-1),
_xlpm.Bx,_xlfn.XLOOKUP(TRUE,(AD45:$AZ45&lt;&gt;""),AD$3:$AZ$3,_xlpm.Fundo,,1),
_xlpm.Cx,_xlfn.XLOOKUP(TRUE,($O45:AB45&lt;&gt;""),$O45:AB45,_xlpm.Fundo,,-1),
_xlpm.Dx,_xlfn.XLOOKUP(TRUE,(AD45:$AZ45&lt;&gt;""),AD45:$AZ45,_xlpm.Fundo,,1),
_xlpm.Xx,AC$3, _xlpm.Yx,PRODUCT(SUM(_xlpm.Dx,-_xlpm.Cx),1/SUM(_xlpm.Bx,-_xlpm.Ax))*SUM(_xlpm.Xx,-_xlpm.Ax)+_xlpm.Cx,
_xlpm.Ay,_xlfn.XLOOKUP(TRUE,(AC$4:AC44&lt;&gt;""),$N$4:$N44,_xlpm.Fundo,,-1),
_xlpm.By,_xlfn.XLOOKUP(TRUE,(AC46:AC$47&lt;&gt;""),$N46:$N$47,_xlpm.Fundo,,1),
_xlpm.Cy,_xlfn.XLOOKUP(TRUE,(AC$4:AC44&lt;&gt;""),AC$4:AC44,_xlpm.Fundo,,-1),
_xlpm.Dy,_xlfn.XLOOKUP(TRUE,(AC46:AC$47&lt;&gt;""),AC46:AC$47,_xlpm.Fundo,,1),
_xlpm.Xy,$N45, _xlpm.Yy,PRODUCT(SUM(_xlpm.Dy,-_xlpm.Cy),1/SUM(_xlpm.By,-_xlpm.Ay))*SUM(_xlpm.Xy,-_xlpm.Ay)+_xlpm.Cy,
_xlfn.IFS(IFERROR(ISODD(_xlpm.Borda),FALSE),_xlpm.Yy,
       IFERROR(ISEVEN(_xlpm.Borda),     FALSE),_xlpm.Yx,
      TRUE,"")))</f>
        <v>0</v>
      </c>
      <c r="AD93" s="120" cm="1">
        <f t="array" ref="AD93">IF(AD45&lt;&gt;"",AD45,
_xlfn.LET(_xlpm.Borda,
_xlfn.IFS(
AND(COUNT(_xlfn._xlws.FILTER($F$3:$F$15,$F$3:$F$15=AD$51))&gt;=2,
    _xlfn.MAXIFS($G$3:$G$15,$F$3:$F$15,AD$51)&gt;=$N93, _xlfn.MINIFS($G$3:$G$15,$F$3:$F$15,AD$51)&lt;=$N93),1,
AND(COUNT(_xlfn._xlws.FILTER($G$3:$G$15,$G$3:$G$15=$N93))&gt;=2,
    _xlfn.MAXIFS($F$3:$F$15,$G$3:$G$15,$N93)&gt;=AD$51, _xlfn.MINIFS($F$3:$F$15,$G$3:$G$15,$N93)&lt;=AD$51),2,
OR(COUNT(_xlfn._xlws.FILTER($F$16:$F$23,($F$16:$F$23=AD$51)*($G$16:$G$23=$N93)))=1,
        ISODD(COUNT(_xlfn._xlws.SORT(_xlfn._xlws.FILTER($G$16:$G$23,($F$16:$F$23=AD$51)*($G$16:$G$23&lt;=$N93)))))),3,
OR(COUNT(_xlfn._xlws.FILTER($F$16:$F$23,($F$16:$F$23=AD$51)*($G$16:$G$23=$N93)))=1,
        ISODD(COUNT(_xlfn._xlws.SORT(_xlfn._xlws.FILTER($F$16:$F$23,($G$16:$G$23=$N93)*($F$16:$F$23&lt;=AD$51)))))),4),
_xlpm.Fundo,$L$8,
_xlpm.Ax,_xlfn.XLOOKUP(TRUE,($O45:AC45&lt;&gt;""),$O$3:AC$3,_xlpm.Fundo,,-1),
_xlpm.Bx,_xlfn.XLOOKUP(TRUE,(AE45:$AZ45&lt;&gt;""),AE$3:$AZ$3,_xlpm.Fundo,,1),
_xlpm.Cx,_xlfn.XLOOKUP(TRUE,($O45:AC45&lt;&gt;""),$O45:AC45,_xlpm.Fundo,,-1),
_xlpm.Dx,_xlfn.XLOOKUP(TRUE,(AE45:$AZ45&lt;&gt;""),AE45:$AZ45,_xlpm.Fundo,,1),
_xlpm.Xx,AD$3, _xlpm.Yx,PRODUCT(SUM(_xlpm.Dx,-_xlpm.Cx),1/SUM(_xlpm.Bx,-_xlpm.Ax))*SUM(_xlpm.Xx,-_xlpm.Ax)+_xlpm.Cx,
_xlpm.Ay,_xlfn.XLOOKUP(TRUE,(AD$4:AD44&lt;&gt;""),$N$4:$N44,_xlpm.Fundo,,-1),
_xlpm.By,_xlfn.XLOOKUP(TRUE,(AD46:AD$47&lt;&gt;""),$N46:$N$47,_xlpm.Fundo,,1),
_xlpm.Cy,_xlfn.XLOOKUP(TRUE,(AD$4:AD44&lt;&gt;""),AD$4:AD44,_xlpm.Fundo,,-1),
_xlpm.Dy,_xlfn.XLOOKUP(TRUE,(AD46:AD$47&lt;&gt;""),AD46:AD$47,_xlpm.Fundo,,1),
_xlpm.Xy,$N45, _xlpm.Yy,PRODUCT(SUM(_xlpm.Dy,-_xlpm.Cy),1/SUM(_xlpm.By,-_xlpm.Ay))*SUM(_xlpm.Xy,-_xlpm.Ay)+_xlpm.Cy,
_xlfn.IFS(IFERROR(ISODD(_xlpm.Borda),FALSE),_xlpm.Yy,
       IFERROR(ISEVEN(_xlpm.Borda),     FALSE),_xlpm.Yx,
      TRUE,"")))</f>
        <v>0</v>
      </c>
      <c r="AE93" s="120" cm="1">
        <f t="array" ref="AE93">IF(AE45&lt;&gt;"",AE45,
_xlfn.LET(_xlpm.Borda,
_xlfn.IFS(
AND(COUNT(_xlfn._xlws.FILTER($F$3:$F$15,$F$3:$F$15=AE$51))&gt;=2,
    _xlfn.MAXIFS($G$3:$G$15,$F$3:$F$15,AE$51)&gt;=$N93, _xlfn.MINIFS($G$3:$G$15,$F$3:$F$15,AE$51)&lt;=$N93),1,
AND(COUNT(_xlfn._xlws.FILTER($G$3:$G$15,$G$3:$G$15=$N93))&gt;=2,
    _xlfn.MAXIFS($F$3:$F$15,$G$3:$G$15,$N93)&gt;=AE$51, _xlfn.MINIFS($F$3:$F$15,$G$3:$G$15,$N93)&lt;=AE$51),2,
OR(COUNT(_xlfn._xlws.FILTER($F$16:$F$23,($F$16:$F$23=AE$51)*($G$16:$G$23=$N93)))=1,
        ISODD(COUNT(_xlfn._xlws.SORT(_xlfn._xlws.FILTER($G$16:$G$23,($F$16:$F$23=AE$51)*($G$16:$G$23&lt;=$N93)))))),3,
OR(COUNT(_xlfn._xlws.FILTER($F$16:$F$23,($F$16:$F$23=AE$51)*($G$16:$G$23=$N93)))=1,
        ISODD(COUNT(_xlfn._xlws.SORT(_xlfn._xlws.FILTER($F$16:$F$23,($G$16:$G$23=$N93)*($F$16:$F$23&lt;=AE$51)))))),4),
_xlpm.Fundo,$L$8,
_xlpm.Ax,_xlfn.XLOOKUP(TRUE,($O45:AD45&lt;&gt;""),$O$3:AD$3,_xlpm.Fundo,,-1),
_xlpm.Bx,_xlfn.XLOOKUP(TRUE,(AF45:$AZ45&lt;&gt;""),AF$3:$AZ$3,_xlpm.Fundo,,1),
_xlpm.Cx,_xlfn.XLOOKUP(TRUE,($O45:AD45&lt;&gt;""),$O45:AD45,_xlpm.Fundo,,-1),
_xlpm.Dx,_xlfn.XLOOKUP(TRUE,(AF45:$AZ45&lt;&gt;""),AF45:$AZ45,_xlpm.Fundo,,1),
_xlpm.Xx,AE$3, _xlpm.Yx,PRODUCT(SUM(_xlpm.Dx,-_xlpm.Cx),1/SUM(_xlpm.Bx,-_xlpm.Ax))*SUM(_xlpm.Xx,-_xlpm.Ax)+_xlpm.Cx,
_xlpm.Ay,_xlfn.XLOOKUP(TRUE,(AE$4:AE44&lt;&gt;""),$N$4:$N44,_xlpm.Fundo,,-1),
_xlpm.By,_xlfn.XLOOKUP(TRUE,(AE46:AE$47&lt;&gt;""),$N46:$N$47,_xlpm.Fundo,,1),
_xlpm.Cy,_xlfn.XLOOKUP(TRUE,(AE$4:AE44&lt;&gt;""),AE$4:AE44,_xlpm.Fundo,,-1),
_xlpm.Dy,_xlfn.XLOOKUP(TRUE,(AE46:AE$47&lt;&gt;""),AE46:AE$47,_xlpm.Fundo,,1),
_xlpm.Xy,$N45, _xlpm.Yy,PRODUCT(SUM(_xlpm.Dy,-_xlpm.Cy),1/SUM(_xlpm.By,-_xlpm.Ay))*SUM(_xlpm.Xy,-_xlpm.Ay)+_xlpm.Cy,
_xlfn.IFS(IFERROR(ISODD(_xlpm.Borda),FALSE),_xlpm.Yy,
       IFERROR(ISEVEN(_xlpm.Borda),     FALSE),_xlpm.Yx,
      TRUE,"")))</f>
        <v>0</v>
      </c>
      <c r="AF93" s="120" cm="1">
        <f t="array" ref="AF93">IF(AF45&lt;&gt;"",AF45,
_xlfn.LET(_xlpm.Borda,
_xlfn.IFS(
AND(COUNT(_xlfn._xlws.FILTER($F$3:$F$15,$F$3:$F$15=AF$51))&gt;=2,
    _xlfn.MAXIFS($G$3:$G$15,$F$3:$F$15,AF$51)&gt;=$N93, _xlfn.MINIFS($G$3:$G$15,$F$3:$F$15,AF$51)&lt;=$N93),1,
AND(COUNT(_xlfn._xlws.FILTER($G$3:$G$15,$G$3:$G$15=$N93))&gt;=2,
    _xlfn.MAXIFS($F$3:$F$15,$G$3:$G$15,$N93)&gt;=AF$51, _xlfn.MINIFS($F$3:$F$15,$G$3:$G$15,$N93)&lt;=AF$51),2,
OR(COUNT(_xlfn._xlws.FILTER($F$16:$F$23,($F$16:$F$23=AF$51)*($G$16:$G$23=$N93)))=1,
        ISODD(COUNT(_xlfn._xlws.SORT(_xlfn._xlws.FILTER($G$16:$G$23,($F$16:$F$23=AF$51)*($G$16:$G$23&lt;=$N93)))))),3,
OR(COUNT(_xlfn._xlws.FILTER($F$16:$F$23,($F$16:$F$23=AF$51)*($G$16:$G$23=$N93)))=1,
        ISODD(COUNT(_xlfn._xlws.SORT(_xlfn._xlws.FILTER($F$16:$F$23,($G$16:$G$23=$N93)*($F$16:$F$23&lt;=AF$51)))))),4),
_xlpm.Fundo,$L$8,
_xlpm.Ax,_xlfn.XLOOKUP(TRUE,($O45:AE45&lt;&gt;""),$O$3:AE$3,_xlpm.Fundo,,-1),
_xlpm.Bx,_xlfn.XLOOKUP(TRUE,(AG45:$AZ45&lt;&gt;""),AG$3:$AZ$3,_xlpm.Fundo,,1),
_xlpm.Cx,_xlfn.XLOOKUP(TRUE,($O45:AE45&lt;&gt;""),$O45:AE45,_xlpm.Fundo,,-1),
_xlpm.Dx,_xlfn.XLOOKUP(TRUE,(AG45:$AZ45&lt;&gt;""),AG45:$AZ45,_xlpm.Fundo,,1),
_xlpm.Xx,AF$3, _xlpm.Yx,PRODUCT(SUM(_xlpm.Dx,-_xlpm.Cx),1/SUM(_xlpm.Bx,-_xlpm.Ax))*SUM(_xlpm.Xx,-_xlpm.Ax)+_xlpm.Cx,
_xlpm.Ay,_xlfn.XLOOKUP(TRUE,(AF$4:AF44&lt;&gt;""),$N$4:$N44,_xlpm.Fundo,,-1),
_xlpm.By,_xlfn.XLOOKUP(TRUE,(AF46:AF$47&lt;&gt;""),$N46:$N$47,_xlpm.Fundo,,1),
_xlpm.Cy,_xlfn.XLOOKUP(TRUE,(AF$4:AF44&lt;&gt;""),AF$4:AF44,_xlpm.Fundo,,-1),
_xlpm.Dy,_xlfn.XLOOKUP(TRUE,(AF46:AF$47&lt;&gt;""),AF46:AF$47,_xlpm.Fundo,,1),
_xlpm.Xy,$N45, _xlpm.Yy,PRODUCT(SUM(_xlpm.Dy,-_xlpm.Cy),1/SUM(_xlpm.By,-_xlpm.Ay))*SUM(_xlpm.Xy,-_xlpm.Ay)+_xlpm.Cy,
_xlfn.IFS(IFERROR(ISODD(_xlpm.Borda),FALSE),_xlpm.Yy,
       IFERROR(ISEVEN(_xlpm.Borda),     FALSE),_xlpm.Yx,
      TRUE,"")))</f>
        <v>0</v>
      </c>
      <c r="AG93" s="120" cm="1">
        <f t="array" ref="AG93">IF(AG45&lt;&gt;"",AG45,
_xlfn.LET(_xlpm.Borda,
_xlfn.IFS(
AND(COUNT(_xlfn._xlws.FILTER($F$3:$F$15,$F$3:$F$15=AG$51))&gt;=2,
    _xlfn.MAXIFS($G$3:$G$15,$F$3:$F$15,AG$51)&gt;=$N93, _xlfn.MINIFS($G$3:$G$15,$F$3:$F$15,AG$51)&lt;=$N93),1,
AND(COUNT(_xlfn._xlws.FILTER($G$3:$G$15,$G$3:$G$15=$N93))&gt;=2,
    _xlfn.MAXIFS($F$3:$F$15,$G$3:$G$15,$N93)&gt;=AG$51, _xlfn.MINIFS($F$3:$F$15,$G$3:$G$15,$N93)&lt;=AG$51),2,
OR(COUNT(_xlfn._xlws.FILTER($F$16:$F$23,($F$16:$F$23=AG$51)*($G$16:$G$23=$N93)))=1,
        ISODD(COUNT(_xlfn._xlws.SORT(_xlfn._xlws.FILTER($G$16:$G$23,($F$16:$F$23=AG$51)*($G$16:$G$23&lt;=$N93)))))),3,
OR(COUNT(_xlfn._xlws.FILTER($F$16:$F$23,($F$16:$F$23=AG$51)*($G$16:$G$23=$N93)))=1,
        ISODD(COUNT(_xlfn._xlws.SORT(_xlfn._xlws.FILTER($F$16:$F$23,($G$16:$G$23=$N93)*($F$16:$F$23&lt;=AG$51)))))),4),
_xlpm.Fundo,$L$8,
_xlpm.Ax,_xlfn.XLOOKUP(TRUE,($O45:AF45&lt;&gt;""),$O$3:AF$3,_xlpm.Fundo,,-1),
_xlpm.Bx,_xlfn.XLOOKUP(TRUE,(AH45:$AZ45&lt;&gt;""),AH$3:$AZ$3,_xlpm.Fundo,,1),
_xlpm.Cx,_xlfn.XLOOKUP(TRUE,($O45:AF45&lt;&gt;""),$O45:AF45,_xlpm.Fundo,,-1),
_xlpm.Dx,_xlfn.XLOOKUP(TRUE,(AH45:$AZ45&lt;&gt;""),AH45:$AZ45,_xlpm.Fundo,,1),
_xlpm.Xx,AG$3, _xlpm.Yx,PRODUCT(SUM(_xlpm.Dx,-_xlpm.Cx),1/SUM(_xlpm.Bx,-_xlpm.Ax))*SUM(_xlpm.Xx,-_xlpm.Ax)+_xlpm.Cx,
_xlpm.Ay,_xlfn.XLOOKUP(TRUE,(AG$4:AG44&lt;&gt;""),$N$4:$N44,_xlpm.Fundo,,-1),
_xlpm.By,_xlfn.XLOOKUP(TRUE,(AG46:AG$47&lt;&gt;""),$N46:$N$47,_xlpm.Fundo,,1),
_xlpm.Cy,_xlfn.XLOOKUP(TRUE,(AG$4:AG44&lt;&gt;""),AG$4:AG44,_xlpm.Fundo,,-1),
_xlpm.Dy,_xlfn.XLOOKUP(TRUE,(AG46:AG$47&lt;&gt;""),AG46:AG$47,_xlpm.Fundo,,1),
_xlpm.Xy,$N45, _xlpm.Yy,PRODUCT(SUM(_xlpm.Dy,-_xlpm.Cy),1/SUM(_xlpm.By,-_xlpm.Ay))*SUM(_xlpm.Xy,-_xlpm.Ay)+_xlpm.Cy,
_xlfn.IFS(IFERROR(ISODD(_xlpm.Borda),FALSE),_xlpm.Yy,
       IFERROR(ISEVEN(_xlpm.Borda),     FALSE),_xlpm.Yx,
      TRUE,"")))</f>
        <v>0</v>
      </c>
      <c r="AH93" s="120" cm="1">
        <f t="array" ref="AH93">IF(AH45&lt;&gt;"",AH45,
_xlfn.LET(_xlpm.Borda,
_xlfn.IFS(
AND(COUNT(_xlfn._xlws.FILTER($F$3:$F$15,$F$3:$F$15=AH$51))&gt;=2,
    _xlfn.MAXIFS($G$3:$G$15,$F$3:$F$15,AH$51)&gt;=$N93, _xlfn.MINIFS($G$3:$G$15,$F$3:$F$15,AH$51)&lt;=$N93),1,
AND(COUNT(_xlfn._xlws.FILTER($G$3:$G$15,$G$3:$G$15=$N93))&gt;=2,
    _xlfn.MAXIFS($F$3:$F$15,$G$3:$G$15,$N93)&gt;=AH$51, _xlfn.MINIFS($F$3:$F$15,$G$3:$G$15,$N93)&lt;=AH$51),2,
OR(COUNT(_xlfn._xlws.FILTER($F$16:$F$23,($F$16:$F$23=AH$51)*($G$16:$G$23=$N93)))=1,
        ISODD(COUNT(_xlfn._xlws.SORT(_xlfn._xlws.FILTER($G$16:$G$23,($F$16:$F$23=AH$51)*($G$16:$G$23&lt;=$N93)))))),3,
OR(COUNT(_xlfn._xlws.FILTER($F$16:$F$23,($F$16:$F$23=AH$51)*($G$16:$G$23=$N93)))=1,
        ISODD(COUNT(_xlfn._xlws.SORT(_xlfn._xlws.FILTER($F$16:$F$23,($G$16:$G$23=$N93)*($F$16:$F$23&lt;=AH$51)))))),4),
_xlpm.Fundo,$L$8,
_xlpm.Ax,_xlfn.XLOOKUP(TRUE,($O45:AG45&lt;&gt;""),$O$3:AG$3,_xlpm.Fundo,,-1),
_xlpm.Bx,_xlfn.XLOOKUP(TRUE,(AI45:$AZ45&lt;&gt;""),AI$3:$AZ$3,_xlpm.Fundo,,1),
_xlpm.Cx,_xlfn.XLOOKUP(TRUE,($O45:AG45&lt;&gt;""),$O45:AG45,_xlpm.Fundo,,-1),
_xlpm.Dx,_xlfn.XLOOKUP(TRUE,(AI45:$AZ45&lt;&gt;""),AI45:$AZ45,_xlpm.Fundo,,1),
_xlpm.Xx,AH$3, _xlpm.Yx,PRODUCT(SUM(_xlpm.Dx,-_xlpm.Cx),1/SUM(_xlpm.Bx,-_xlpm.Ax))*SUM(_xlpm.Xx,-_xlpm.Ax)+_xlpm.Cx,
_xlpm.Ay,_xlfn.XLOOKUP(TRUE,(AH$4:AH44&lt;&gt;""),$N$4:$N44,_xlpm.Fundo,,-1),
_xlpm.By,_xlfn.XLOOKUP(TRUE,(AH46:AH$47&lt;&gt;""),$N46:$N$47,_xlpm.Fundo,,1),
_xlpm.Cy,_xlfn.XLOOKUP(TRUE,(AH$4:AH44&lt;&gt;""),AH$4:AH44,_xlpm.Fundo,,-1),
_xlpm.Dy,_xlfn.XLOOKUP(TRUE,(AH46:AH$47&lt;&gt;""),AH46:AH$47,_xlpm.Fundo,,1),
_xlpm.Xy,$N45, _xlpm.Yy,PRODUCT(SUM(_xlpm.Dy,-_xlpm.Cy),1/SUM(_xlpm.By,-_xlpm.Ay))*SUM(_xlpm.Xy,-_xlpm.Ay)+_xlpm.Cy,
_xlfn.IFS(IFERROR(ISODD(_xlpm.Borda),FALSE),_xlpm.Yy,
       IFERROR(ISEVEN(_xlpm.Borda),     FALSE),_xlpm.Yx,
      TRUE,"")))</f>
        <v>0</v>
      </c>
      <c r="AI93" s="120" cm="1">
        <f t="array" ref="AI93">IF(AI45&lt;&gt;"",AI45,
_xlfn.LET(_xlpm.Borda,
_xlfn.IFS(
AND(COUNT(_xlfn._xlws.FILTER($F$3:$F$15,$F$3:$F$15=AI$51))&gt;=2,
    _xlfn.MAXIFS($G$3:$G$15,$F$3:$F$15,AI$51)&gt;=$N93, _xlfn.MINIFS($G$3:$G$15,$F$3:$F$15,AI$51)&lt;=$N93),1,
AND(COUNT(_xlfn._xlws.FILTER($G$3:$G$15,$G$3:$G$15=$N93))&gt;=2,
    _xlfn.MAXIFS($F$3:$F$15,$G$3:$G$15,$N93)&gt;=AI$51, _xlfn.MINIFS($F$3:$F$15,$G$3:$G$15,$N93)&lt;=AI$51),2,
OR(COUNT(_xlfn._xlws.FILTER($F$16:$F$23,($F$16:$F$23=AI$51)*($G$16:$G$23=$N93)))=1,
        ISODD(COUNT(_xlfn._xlws.SORT(_xlfn._xlws.FILTER($G$16:$G$23,($F$16:$F$23=AI$51)*($G$16:$G$23&lt;=$N93)))))),3,
OR(COUNT(_xlfn._xlws.FILTER($F$16:$F$23,($F$16:$F$23=AI$51)*($G$16:$G$23=$N93)))=1,
        ISODD(COUNT(_xlfn._xlws.SORT(_xlfn._xlws.FILTER($F$16:$F$23,($G$16:$G$23=$N93)*($F$16:$F$23&lt;=AI$51)))))),4),
_xlpm.Fundo,$L$8,
_xlpm.Ax,_xlfn.XLOOKUP(TRUE,($O45:AH45&lt;&gt;""),$O$3:AH$3,_xlpm.Fundo,,-1),
_xlpm.Bx,_xlfn.XLOOKUP(TRUE,(AJ45:$AZ45&lt;&gt;""),AJ$3:$AZ$3,_xlpm.Fundo,,1),
_xlpm.Cx,_xlfn.XLOOKUP(TRUE,($O45:AH45&lt;&gt;""),$O45:AH45,_xlpm.Fundo,,-1),
_xlpm.Dx,_xlfn.XLOOKUP(TRUE,(AJ45:$AZ45&lt;&gt;""),AJ45:$AZ45,_xlpm.Fundo,,1),
_xlpm.Xx,AI$3, _xlpm.Yx,PRODUCT(SUM(_xlpm.Dx,-_xlpm.Cx),1/SUM(_xlpm.Bx,-_xlpm.Ax))*SUM(_xlpm.Xx,-_xlpm.Ax)+_xlpm.Cx,
_xlpm.Ay,_xlfn.XLOOKUP(TRUE,(AI$4:AI44&lt;&gt;""),$N$4:$N44,_xlpm.Fundo,,-1),
_xlpm.By,_xlfn.XLOOKUP(TRUE,(AI46:AI$47&lt;&gt;""),$N46:$N$47,_xlpm.Fundo,,1),
_xlpm.Cy,_xlfn.XLOOKUP(TRUE,(AI$4:AI44&lt;&gt;""),AI$4:AI44,_xlpm.Fundo,,-1),
_xlpm.Dy,_xlfn.XLOOKUP(TRUE,(AI46:AI$47&lt;&gt;""),AI46:AI$47,_xlpm.Fundo,,1),
_xlpm.Xy,$N45, _xlpm.Yy,PRODUCT(SUM(_xlpm.Dy,-_xlpm.Cy),1/SUM(_xlpm.By,-_xlpm.Ay))*SUM(_xlpm.Xy,-_xlpm.Ay)+_xlpm.Cy,
_xlfn.IFS(IFERROR(ISODD(_xlpm.Borda),FALSE),_xlpm.Yy,
       IFERROR(ISEVEN(_xlpm.Borda),     FALSE),_xlpm.Yx,
      TRUE,"")))</f>
        <v>0</v>
      </c>
      <c r="AJ93" s="120" cm="1">
        <f t="array" ref="AJ93">IF(AJ45&lt;&gt;"",AJ45,
_xlfn.LET(_xlpm.Borda,
_xlfn.IFS(
AND(COUNT(_xlfn._xlws.FILTER($F$3:$F$15,$F$3:$F$15=AJ$51))&gt;=2,
    _xlfn.MAXIFS($G$3:$G$15,$F$3:$F$15,AJ$51)&gt;=$N93, _xlfn.MINIFS($G$3:$G$15,$F$3:$F$15,AJ$51)&lt;=$N93),1,
AND(COUNT(_xlfn._xlws.FILTER($G$3:$G$15,$G$3:$G$15=$N93))&gt;=2,
    _xlfn.MAXIFS($F$3:$F$15,$G$3:$G$15,$N93)&gt;=AJ$51, _xlfn.MINIFS($F$3:$F$15,$G$3:$G$15,$N93)&lt;=AJ$51),2,
OR(COUNT(_xlfn._xlws.FILTER($F$16:$F$23,($F$16:$F$23=AJ$51)*($G$16:$G$23=$N93)))=1,
        ISODD(COUNT(_xlfn._xlws.SORT(_xlfn._xlws.FILTER($G$16:$G$23,($F$16:$F$23=AJ$51)*($G$16:$G$23&lt;=$N93)))))),3,
OR(COUNT(_xlfn._xlws.FILTER($F$16:$F$23,($F$16:$F$23=AJ$51)*($G$16:$G$23=$N93)))=1,
        ISODD(COUNT(_xlfn._xlws.SORT(_xlfn._xlws.FILTER($F$16:$F$23,($G$16:$G$23=$N93)*($F$16:$F$23&lt;=AJ$51)))))),4),
_xlpm.Fundo,$L$8,
_xlpm.Ax,_xlfn.XLOOKUP(TRUE,($O45:AI45&lt;&gt;""),$O$3:AI$3,_xlpm.Fundo,,-1),
_xlpm.Bx,_xlfn.XLOOKUP(TRUE,(AK45:$AZ45&lt;&gt;""),AK$3:$AZ$3,_xlpm.Fundo,,1),
_xlpm.Cx,_xlfn.XLOOKUP(TRUE,($O45:AI45&lt;&gt;""),$O45:AI45,_xlpm.Fundo,,-1),
_xlpm.Dx,_xlfn.XLOOKUP(TRUE,(AK45:$AZ45&lt;&gt;""),AK45:$AZ45,_xlpm.Fundo,,1),
_xlpm.Xx,AJ$3, _xlpm.Yx,PRODUCT(SUM(_xlpm.Dx,-_xlpm.Cx),1/SUM(_xlpm.Bx,-_xlpm.Ax))*SUM(_xlpm.Xx,-_xlpm.Ax)+_xlpm.Cx,
_xlpm.Ay,_xlfn.XLOOKUP(TRUE,(AJ$4:AJ44&lt;&gt;""),$N$4:$N44,_xlpm.Fundo,,-1),
_xlpm.By,_xlfn.XLOOKUP(TRUE,(AJ46:AJ$47&lt;&gt;""),$N46:$N$47,_xlpm.Fundo,,1),
_xlpm.Cy,_xlfn.XLOOKUP(TRUE,(AJ$4:AJ44&lt;&gt;""),AJ$4:AJ44,_xlpm.Fundo,,-1),
_xlpm.Dy,_xlfn.XLOOKUP(TRUE,(AJ46:AJ$47&lt;&gt;""),AJ46:AJ$47,_xlpm.Fundo,,1),
_xlpm.Xy,$N45, _xlpm.Yy,PRODUCT(SUM(_xlpm.Dy,-_xlpm.Cy),1/SUM(_xlpm.By,-_xlpm.Ay))*SUM(_xlpm.Xy,-_xlpm.Ay)+_xlpm.Cy,
_xlfn.IFS(IFERROR(ISODD(_xlpm.Borda),FALSE),_xlpm.Yy,
       IFERROR(ISEVEN(_xlpm.Borda),     FALSE),_xlpm.Yx,
      TRUE,"")))</f>
        <v>0</v>
      </c>
      <c r="AK93" s="120" cm="1">
        <f t="array" ref="AK93">IF(AK45&lt;&gt;"",AK45,
_xlfn.LET(_xlpm.Borda,
_xlfn.IFS(
AND(COUNT(_xlfn._xlws.FILTER($F$3:$F$15,$F$3:$F$15=AK$51))&gt;=2,
    _xlfn.MAXIFS($G$3:$G$15,$F$3:$F$15,AK$51)&gt;=$N93, _xlfn.MINIFS($G$3:$G$15,$F$3:$F$15,AK$51)&lt;=$N93),1,
AND(COUNT(_xlfn._xlws.FILTER($G$3:$G$15,$G$3:$G$15=$N93))&gt;=2,
    _xlfn.MAXIFS($F$3:$F$15,$G$3:$G$15,$N93)&gt;=AK$51, _xlfn.MINIFS($F$3:$F$15,$G$3:$G$15,$N93)&lt;=AK$51),2,
OR(COUNT(_xlfn._xlws.FILTER($F$16:$F$23,($F$16:$F$23=AK$51)*($G$16:$G$23=$N93)))=1,
        ISODD(COUNT(_xlfn._xlws.SORT(_xlfn._xlws.FILTER($G$16:$G$23,($F$16:$F$23=AK$51)*($G$16:$G$23&lt;=$N93)))))),3,
OR(COUNT(_xlfn._xlws.FILTER($F$16:$F$23,($F$16:$F$23=AK$51)*($G$16:$G$23=$N93)))=1,
        ISODD(COUNT(_xlfn._xlws.SORT(_xlfn._xlws.FILTER($F$16:$F$23,($G$16:$G$23=$N93)*($F$16:$F$23&lt;=AK$51)))))),4),
_xlpm.Fundo,$L$8,
_xlpm.Ax,_xlfn.XLOOKUP(TRUE,($O45:AJ45&lt;&gt;""),$O$3:AJ$3,_xlpm.Fundo,,-1),
_xlpm.Bx,_xlfn.XLOOKUP(TRUE,(AL45:$AZ45&lt;&gt;""),AL$3:$AZ$3,_xlpm.Fundo,,1),
_xlpm.Cx,_xlfn.XLOOKUP(TRUE,($O45:AJ45&lt;&gt;""),$O45:AJ45,_xlpm.Fundo,,-1),
_xlpm.Dx,_xlfn.XLOOKUP(TRUE,(AL45:$AZ45&lt;&gt;""),AL45:$AZ45,_xlpm.Fundo,,1),
_xlpm.Xx,AK$3, _xlpm.Yx,PRODUCT(SUM(_xlpm.Dx,-_xlpm.Cx),1/SUM(_xlpm.Bx,-_xlpm.Ax))*SUM(_xlpm.Xx,-_xlpm.Ax)+_xlpm.Cx,
_xlpm.Ay,_xlfn.XLOOKUP(TRUE,(AK$4:AK44&lt;&gt;""),$N$4:$N44,_xlpm.Fundo,,-1),
_xlpm.By,_xlfn.XLOOKUP(TRUE,(AK46:AK$47&lt;&gt;""),$N46:$N$47,_xlpm.Fundo,,1),
_xlpm.Cy,_xlfn.XLOOKUP(TRUE,(AK$4:AK44&lt;&gt;""),AK$4:AK44,_xlpm.Fundo,,-1),
_xlpm.Dy,_xlfn.XLOOKUP(TRUE,(AK46:AK$47&lt;&gt;""),AK46:AK$47,_xlpm.Fundo,,1),
_xlpm.Xy,$N45, _xlpm.Yy,PRODUCT(SUM(_xlpm.Dy,-_xlpm.Cy),1/SUM(_xlpm.By,-_xlpm.Ay))*SUM(_xlpm.Xy,-_xlpm.Ay)+_xlpm.Cy,
_xlfn.IFS(IFERROR(ISODD(_xlpm.Borda),FALSE),_xlpm.Yy,
       IFERROR(ISEVEN(_xlpm.Borda),     FALSE),_xlpm.Yx,
      TRUE,"")))</f>
        <v>0</v>
      </c>
      <c r="AL93" s="120" cm="1">
        <f t="array" ref="AL93">IF(AL45&lt;&gt;"",AL45,
_xlfn.LET(_xlpm.Borda,
_xlfn.IFS(
AND(COUNT(_xlfn._xlws.FILTER($F$3:$F$15,$F$3:$F$15=AL$51))&gt;=2,
    _xlfn.MAXIFS($G$3:$G$15,$F$3:$F$15,AL$51)&gt;=$N93, _xlfn.MINIFS($G$3:$G$15,$F$3:$F$15,AL$51)&lt;=$N93),1,
AND(COUNT(_xlfn._xlws.FILTER($G$3:$G$15,$G$3:$G$15=$N93))&gt;=2,
    _xlfn.MAXIFS($F$3:$F$15,$G$3:$G$15,$N93)&gt;=AL$51, _xlfn.MINIFS($F$3:$F$15,$G$3:$G$15,$N93)&lt;=AL$51),2,
OR(COUNT(_xlfn._xlws.FILTER($F$16:$F$23,($F$16:$F$23=AL$51)*($G$16:$G$23=$N93)))=1,
        ISODD(COUNT(_xlfn._xlws.SORT(_xlfn._xlws.FILTER($G$16:$G$23,($F$16:$F$23=AL$51)*($G$16:$G$23&lt;=$N93)))))),3,
OR(COUNT(_xlfn._xlws.FILTER($F$16:$F$23,($F$16:$F$23=AL$51)*($G$16:$G$23=$N93)))=1,
        ISODD(COUNT(_xlfn._xlws.SORT(_xlfn._xlws.FILTER($F$16:$F$23,($G$16:$G$23=$N93)*($F$16:$F$23&lt;=AL$51)))))),4),
_xlpm.Fundo,$L$8,
_xlpm.Ax,_xlfn.XLOOKUP(TRUE,($O45:AK45&lt;&gt;""),$O$3:AK$3,_xlpm.Fundo,,-1),
_xlpm.Bx,_xlfn.XLOOKUP(TRUE,(AM45:$AZ45&lt;&gt;""),AM$3:$AZ$3,_xlpm.Fundo,,1),
_xlpm.Cx,_xlfn.XLOOKUP(TRUE,($O45:AK45&lt;&gt;""),$O45:AK45,_xlpm.Fundo,,-1),
_xlpm.Dx,_xlfn.XLOOKUP(TRUE,(AM45:$AZ45&lt;&gt;""),AM45:$AZ45,_xlpm.Fundo,,1),
_xlpm.Xx,AL$3, _xlpm.Yx,PRODUCT(SUM(_xlpm.Dx,-_xlpm.Cx),1/SUM(_xlpm.Bx,-_xlpm.Ax))*SUM(_xlpm.Xx,-_xlpm.Ax)+_xlpm.Cx,
_xlpm.Ay,_xlfn.XLOOKUP(TRUE,(AL$4:AL44&lt;&gt;""),$N$4:$N44,_xlpm.Fundo,,-1),
_xlpm.By,_xlfn.XLOOKUP(TRUE,(AL46:AL$47&lt;&gt;""),$N46:$N$47,_xlpm.Fundo,,1),
_xlpm.Cy,_xlfn.XLOOKUP(TRUE,(AL$4:AL44&lt;&gt;""),AL$4:AL44,_xlpm.Fundo,,-1),
_xlpm.Dy,_xlfn.XLOOKUP(TRUE,(AL46:AL$47&lt;&gt;""),AL46:AL$47,_xlpm.Fundo,,1),
_xlpm.Xy,$N45, _xlpm.Yy,PRODUCT(SUM(_xlpm.Dy,-_xlpm.Cy),1/SUM(_xlpm.By,-_xlpm.Ay))*SUM(_xlpm.Xy,-_xlpm.Ay)+_xlpm.Cy,
_xlfn.IFS(IFERROR(ISODD(_xlpm.Borda),FALSE),_xlpm.Yy,
       IFERROR(ISEVEN(_xlpm.Borda),     FALSE),_xlpm.Yx,
      TRUE,"")))</f>
        <v>0</v>
      </c>
      <c r="AM93" s="120" cm="1">
        <f t="array" ref="AM93">IF(AM45&lt;&gt;"",AM45,
_xlfn.LET(_xlpm.Borda,
_xlfn.IFS(
AND(COUNT(_xlfn._xlws.FILTER($F$3:$F$15,$F$3:$F$15=AM$51))&gt;=2,
    _xlfn.MAXIFS($G$3:$G$15,$F$3:$F$15,AM$51)&gt;=$N93, _xlfn.MINIFS($G$3:$G$15,$F$3:$F$15,AM$51)&lt;=$N93),1,
AND(COUNT(_xlfn._xlws.FILTER($G$3:$G$15,$G$3:$G$15=$N93))&gt;=2,
    _xlfn.MAXIFS($F$3:$F$15,$G$3:$G$15,$N93)&gt;=AM$51, _xlfn.MINIFS($F$3:$F$15,$G$3:$G$15,$N93)&lt;=AM$51),2,
OR(COUNT(_xlfn._xlws.FILTER($F$16:$F$23,($F$16:$F$23=AM$51)*($G$16:$G$23=$N93)))=1,
        ISODD(COUNT(_xlfn._xlws.SORT(_xlfn._xlws.FILTER($G$16:$G$23,($F$16:$F$23=AM$51)*($G$16:$G$23&lt;=$N93)))))),3,
OR(COUNT(_xlfn._xlws.FILTER($F$16:$F$23,($F$16:$F$23=AM$51)*($G$16:$G$23=$N93)))=1,
        ISODD(COUNT(_xlfn._xlws.SORT(_xlfn._xlws.FILTER($F$16:$F$23,($G$16:$G$23=$N93)*($F$16:$F$23&lt;=AM$51)))))),4),
_xlpm.Fundo,$L$8,
_xlpm.Ax,_xlfn.XLOOKUP(TRUE,($O45:AL45&lt;&gt;""),$O$3:AL$3,_xlpm.Fundo,,-1),
_xlpm.Bx,_xlfn.XLOOKUP(TRUE,(AN45:$AZ45&lt;&gt;""),AN$3:$AZ$3,_xlpm.Fundo,,1),
_xlpm.Cx,_xlfn.XLOOKUP(TRUE,($O45:AL45&lt;&gt;""),$O45:AL45,_xlpm.Fundo,,-1),
_xlpm.Dx,_xlfn.XLOOKUP(TRUE,(AN45:$AZ45&lt;&gt;""),AN45:$AZ45,_xlpm.Fundo,,1),
_xlpm.Xx,AM$3, _xlpm.Yx,PRODUCT(SUM(_xlpm.Dx,-_xlpm.Cx),1/SUM(_xlpm.Bx,-_xlpm.Ax))*SUM(_xlpm.Xx,-_xlpm.Ax)+_xlpm.Cx,
_xlpm.Ay,_xlfn.XLOOKUP(TRUE,(AM$4:AM44&lt;&gt;""),$N$4:$N44,_xlpm.Fundo,,-1),
_xlpm.By,_xlfn.XLOOKUP(TRUE,(AM46:AM$47&lt;&gt;""),$N46:$N$47,_xlpm.Fundo,,1),
_xlpm.Cy,_xlfn.XLOOKUP(TRUE,(AM$4:AM44&lt;&gt;""),AM$4:AM44,_xlpm.Fundo,,-1),
_xlpm.Dy,_xlfn.XLOOKUP(TRUE,(AM46:AM$47&lt;&gt;""),AM46:AM$47,_xlpm.Fundo,,1),
_xlpm.Xy,$N45, _xlpm.Yy,PRODUCT(SUM(_xlpm.Dy,-_xlpm.Cy),1/SUM(_xlpm.By,-_xlpm.Ay))*SUM(_xlpm.Xy,-_xlpm.Ay)+_xlpm.Cy,
_xlfn.IFS(IFERROR(ISODD(_xlpm.Borda),FALSE),_xlpm.Yy,
       IFERROR(ISEVEN(_xlpm.Borda),     FALSE),_xlpm.Yx,
      TRUE,"")))</f>
        <v>0</v>
      </c>
      <c r="AN93" s="120" cm="1">
        <f t="array" ref="AN93">IF(AN45&lt;&gt;"",AN45,
_xlfn.LET(_xlpm.Borda,
_xlfn.IFS(
AND(COUNT(_xlfn._xlws.FILTER($F$3:$F$15,$F$3:$F$15=AN$51))&gt;=2,
    _xlfn.MAXIFS($G$3:$G$15,$F$3:$F$15,AN$51)&gt;=$N93, _xlfn.MINIFS($G$3:$G$15,$F$3:$F$15,AN$51)&lt;=$N93),1,
AND(COUNT(_xlfn._xlws.FILTER($G$3:$G$15,$G$3:$G$15=$N93))&gt;=2,
    _xlfn.MAXIFS($F$3:$F$15,$G$3:$G$15,$N93)&gt;=AN$51, _xlfn.MINIFS($F$3:$F$15,$G$3:$G$15,$N93)&lt;=AN$51),2,
OR(COUNT(_xlfn._xlws.FILTER($F$16:$F$23,($F$16:$F$23=AN$51)*($G$16:$G$23=$N93)))=1,
        ISODD(COUNT(_xlfn._xlws.SORT(_xlfn._xlws.FILTER($G$16:$G$23,($F$16:$F$23=AN$51)*($G$16:$G$23&lt;=$N93)))))),3,
OR(COUNT(_xlfn._xlws.FILTER($F$16:$F$23,($F$16:$F$23=AN$51)*($G$16:$G$23=$N93)))=1,
        ISODD(COUNT(_xlfn._xlws.SORT(_xlfn._xlws.FILTER($F$16:$F$23,($G$16:$G$23=$N93)*($F$16:$F$23&lt;=AN$51)))))),4),
_xlpm.Fundo,$L$8,
_xlpm.Ax,_xlfn.XLOOKUP(TRUE,($O45:AM45&lt;&gt;""),$O$3:AM$3,_xlpm.Fundo,,-1),
_xlpm.Bx,_xlfn.XLOOKUP(TRUE,(AO45:$AZ45&lt;&gt;""),AO$3:$AZ$3,_xlpm.Fundo,,1),
_xlpm.Cx,_xlfn.XLOOKUP(TRUE,($O45:AM45&lt;&gt;""),$O45:AM45,_xlpm.Fundo,,-1),
_xlpm.Dx,_xlfn.XLOOKUP(TRUE,(AO45:$AZ45&lt;&gt;""),AO45:$AZ45,_xlpm.Fundo,,1),
_xlpm.Xx,AN$3, _xlpm.Yx,PRODUCT(SUM(_xlpm.Dx,-_xlpm.Cx),1/SUM(_xlpm.Bx,-_xlpm.Ax))*SUM(_xlpm.Xx,-_xlpm.Ax)+_xlpm.Cx,
_xlpm.Ay,_xlfn.XLOOKUP(TRUE,(AN$4:AN44&lt;&gt;""),$N$4:$N44,_xlpm.Fundo,,-1),
_xlpm.By,_xlfn.XLOOKUP(TRUE,(AN46:AN$47&lt;&gt;""),$N46:$N$47,_xlpm.Fundo,,1),
_xlpm.Cy,_xlfn.XLOOKUP(TRUE,(AN$4:AN44&lt;&gt;""),AN$4:AN44,_xlpm.Fundo,,-1),
_xlpm.Dy,_xlfn.XLOOKUP(TRUE,(AN46:AN$47&lt;&gt;""),AN46:AN$47,_xlpm.Fundo,,1),
_xlpm.Xy,$N45, _xlpm.Yy,PRODUCT(SUM(_xlpm.Dy,-_xlpm.Cy),1/SUM(_xlpm.By,-_xlpm.Ay))*SUM(_xlpm.Xy,-_xlpm.Ay)+_xlpm.Cy,
_xlfn.IFS(IFERROR(ISODD(_xlpm.Borda),FALSE),_xlpm.Yy,
       IFERROR(ISEVEN(_xlpm.Borda),     FALSE),_xlpm.Yx,
      TRUE,"")))</f>
        <v>0</v>
      </c>
      <c r="AO93" s="120" cm="1">
        <f t="array" ref="AO93">IF(AO45&lt;&gt;"",AO45,
_xlfn.LET(_xlpm.Borda,
_xlfn.IFS(
AND(COUNT(_xlfn._xlws.FILTER($F$3:$F$15,$F$3:$F$15=AO$51))&gt;=2,
    _xlfn.MAXIFS($G$3:$G$15,$F$3:$F$15,AO$51)&gt;=$N93, _xlfn.MINIFS($G$3:$G$15,$F$3:$F$15,AO$51)&lt;=$N93),1,
AND(COUNT(_xlfn._xlws.FILTER($G$3:$G$15,$G$3:$G$15=$N93))&gt;=2,
    _xlfn.MAXIFS($F$3:$F$15,$G$3:$G$15,$N93)&gt;=AO$51, _xlfn.MINIFS($F$3:$F$15,$G$3:$G$15,$N93)&lt;=AO$51),2,
OR(COUNT(_xlfn._xlws.FILTER($F$16:$F$23,($F$16:$F$23=AO$51)*($G$16:$G$23=$N93)))=1,
        ISODD(COUNT(_xlfn._xlws.SORT(_xlfn._xlws.FILTER($G$16:$G$23,($F$16:$F$23=AO$51)*($G$16:$G$23&lt;=$N93)))))),3,
OR(COUNT(_xlfn._xlws.FILTER($F$16:$F$23,($F$16:$F$23=AO$51)*($G$16:$G$23=$N93)))=1,
        ISODD(COUNT(_xlfn._xlws.SORT(_xlfn._xlws.FILTER($F$16:$F$23,($G$16:$G$23=$N93)*($F$16:$F$23&lt;=AO$51)))))),4),
_xlpm.Fundo,$L$8,
_xlpm.Ax,_xlfn.XLOOKUP(TRUE,($O45:AN45&lt;&gt;""),$O$3:AN$3,_xlpm.Fundo,,-1),
_xlpm.Bx,_xlfn.XLOOKUP(TRUE,(AP45:$AZ45&lt;&gt;""),AP$3:$AZ$3,_xlpm.Fundo,,1),
_xlpm.Cx,_xlfn.XLOOKUP(TRUE,($O45:AN45&lt;&gt;""),$O45:AN45,_xlpm.Fundo,,-1),
_xlpm.Dx,_xlfn.XLOOKUP(TRUE,(AP45:$AZ45&lt;&gt;""),AP45:$AZ45,_xlpm.Fundo,,1),
_xlpm.Xx,AO$3, _xlpm.Yx,PRODUCT(SUM(_xlpm.Dx,-_xlpm.Cx),1/SUM(_xlpm.Bx,-_xlpm.Ax))*SUM(_xlpm.Xx,-_xlpm.Ax)+_xlpm.Cx,
_xlpm.Ay,_xlfn.XLOOKUP(TRUE,(AO$4:AO44&lt;&gt;""),$N$4:$N44,_xlpm.Fundo,,-1),
_xlpm.By,_xlfn.XLOOKUP(TRUE,(AO46:AO$47&lt;&gt;""),$N46:$N$47,_xlpm.Fundo,,1),
_xlpm.Cy,_xlfn.XLOOKUP(TRUE,(AO$4:AO44&lt;&gt;""),AO$4:AO44,_xlpm.Fundo,,-1),
_xlpm.Dy,_xlfn.XLOOKUP(TRUE,(AO46:AO$47&lt;&gt;""),AO46:AO$47,_xlpm.Fundo,,1),
_xlpm.Xy,$N45, _xlpm.Yy,PRODUCT(SUM(_xlpm.Dy,-_xlpm.Cy),1/SUM(_xlpm.By,-_xlpm.Ay))*SUM(_xlpm.Xy,-_xlpm.Ay)+_xlpm.Cy,
_xlfn.IFS(IFERROR(ISODD(_xlpm.Borda),FALSE),_xlpm.Yy,
       IFERROR(ISEVEN(_xlpm.Borda),     FALSE),_xlpm.Yx,
      TRUE,"")))</f>
        <v>-9</v>
      </c>
      <c r="AP93" s="120" cm="1">
        <f t="array" ref="AP93">IF(AP45&lt;&gt;"",AP45,
_xlfn.LET(_xlpm.Borda,
_xlfn.IFS(
AND(COUNT(_xlfn._xlws.FILTER($F$3:$F$15,$F$3:$F$15=AP$51))&gt;=2,
    _xlfn.MAXIFS($G$3:$G$15,$F$3:$F$15,AP$51)&gt;=$N93, _xlfn.MINIFS($G$3:$G$15,$F$3:$F$15,AP$51)&lt;=$N93),1,
AND(COUNT(_xlfn._xlws.FILTER($G$3:$G$15,$G$3:$G$15=$N93))&gt;=2,
    _xlfn.MAXIFS($F$3:$F$15,$G$3:$G$15,$N93)&gt;=AP$51, _xlfn.MINIFS($F$3:$F$15,$G$3:$G$15,$N93)&lt;=AP$51),2,
OR(COUNT(_xlfn._xlws.FILTER($F$16:$F$23,($F$16:$F$23=AP$51)*($G$16:$G$23=$N93)))=1,
        ISODD(COUNT(_xlfn._xlws.SORT(_xlfn._xlws.FILTER($G$16:$G$23,($F$16:$F$23=AP$51)*($G$16:$G$23&lt;=$N93)))))),3,
OR(COUNT(_xlfn._xlws.FILTER($F$16:$F$23,($F$16:$F$23=AP$51)*($G$16:$G$23=$N93)))=1,
        ISODD(COUNT(_xlfn._xlws.SORT(_xlfn._xlws.FILTER($F$16:$F$23,($G$16:$G$23=$N93)*($F$16:$F$23&lt;=AP$51)))))),4),
_xlpm.Fundo,$L$8,
_xlpm.Ax,_xlfn.XLOOKUP(TRUE,($O45:AO45&lt;&gt;""),$O$3:AO$3,_xlpm.Fundo,,-1),
_xlpm.Bx,_xlfn.XLOOKUP(TRUE,(AQ45:$AZ45&lt;&gt;""),AQ$3:$AZ$3,_xlpm.Fundo,,1),
_xlpm.Cx,_xlfn.XLOOKUP(TRUE,($O45:AO45&lt;&gt;""),$O45:AO45,_xlpm.Fundo,,-1),
_xlpm.Dx,_xlfn.XLOOKUP(TRUE,(AQ45:$AZ45&lt;&gt;""),AQ45:$AZ45,_xlpm.Fundo,,1),
_xlpm.Xx,AP$3, _xlpm.Yx,PRODUCT(SUM(_xlpm.Dx,-_xlpm.Cx),1/SUM(_xlpm.Bx,-_xlpm.Ax))*SUM(_xlpm.Xx,-_xlpm.Ax)+_xlpm.Cx,
_xlpm.Ay,_xlfn.XLOOKUP(TRUE,(AP$4:AP44&lt;&gt;""),$N$4:$N44,_xlpm.Fundo,,-1),
_xlpm.By,_xlfn.XLOOKUP(TRUE,(AP46:AP$47&lt;&gt;""),$N46:$N$47,_xlpm.Fundo,,1),
_xlpm.Cy,_xlfn.XLOOKUP(TRUE,(AP$4:AP44&lt;&gt;""),AP$4:AP44,_xlpm.Fundo,,-1),
_xlpm.Dy,_xlfn.XLOOKUP(TRUE,(AP46:AP$47&lt;&gt;""),AP46:AP$47,_xlpm.Fundo,,1),
_xlpm.Xy,$N45, _xlpm.Yy,PRODUCT(SUM(_xlpm.Dy,-_xlpm.Cy),1/SUM(_xlpm.By,-_xlpm.Ay))*SUM(_xlpm.Xy,-_xlpm.Ay)+_xlpm.Cy,
_xlfn.IFS(IFERROR(ISODD(_xlpm.Borda),FALSE),_xlpm.Yy,
       IFERROR(ISEVEN(_xlpm.Borda),     FALSE),_xlpm.Yx,
      TRUE,"")))</f>
        <v>-9</v>
      </c>
      <c r="AQ93" s="120" t="str" cm="1">
        <f t="array" ref="AQ93">IF(AQ45&lt;&gt;"",AQ45,
_xlfn.LET(_xlpm.Borda,
_xlfn.IFS(
AND(COUNT(_xlfn._xlws.FILTER($F$3:$F$15,$F$3:$F$15=AQ$51))&gt;=2,
    _xlfn.MAXIFS($G$3:$G$15,$F$3:$F$15,AQ$51)&gt;=$N93, _xlfn.MINIFS($G$3:$G$15,$F$3:$F$15,AQ$51)&lt;=$N93),1,
AND(COUNT(_xlfn._xlws.FILTER($G$3:$G$15,$G$3:$G$15=$N93))&gt;=2,
    _xlfn.MAXIFS($F$3:$F$15,$G$3:$G$15,$N93)&gt;=AQ$51, _xlfn.MINIFS($F$3:$F$15,$G$3:$G$15,$N93)&lt;=AQ$51),2,
OR(COUNT(_xlfn._xlws.FILTER($F$16:$F$23,($F$16:$F$23=AQ$51)*($G$16:$G$23=$N93)))=1,
        ISODD(COUNT(_xlfn._xlws.SORT(_xlfn._xlws.FILTER($G$16:$G$23,($F$16:$F$23=AQ$51)*($G$16:$G$23&lt;=$N93)))))),3,
OR(COUNT(_xlfn._xlws.FILTER($F$16:$F$23,($F$16:$F$23=AQ$51)*($G$16:$G$23=$N93)))=1,
        ISODD(COUNT(_xlfn._xlws.SORT(_xlfn._xlws.FILTER($F$16:$F$23,($G$16:$G$23=$N93)*($F$16:$F$23&lt;=AQ$51)))))),4),
_xlpm.Fundo,$L$8,
_xlpm.Ax,_xlfn.XLOOKUP(TRUE,($O45:AP45&lt;&gt;""),$O$3:AP$3,_xlpm.Fundo,,-1),
_xlpm.Bx,_xlfn.XLOOKUP(TRUE,(AR45:$AZ45&lt;&gt;""),AR$3:$AZ$3,_xlpm.Fundo,,1),
_xlpm.Cx,_xlfn.XLOOKUP(TRUE,($O45:AP45&lt;&gt;""),$O45:AP45,_xlpm.Fundo,,-1),
_xlpm.Dx,_xlfn.XLOOKUP(TRUE,(AR45:$AZ45&lt;&gt;""),AR45:$AZ45,_xlpm.Fundo,,1),
_xlpm.Xx,AQ$3, _xlpm.Yx,PRODUCT(SUM(_xlpm.Dx,-_xlpm.Cx),1/SUM(_xlpm.Bx,-_xlpm.Ax))*SUM(_xlpm.Xx,-_xlpm.Ax)+_xlpm.Cx,
_xlpm.Ay,_xlfn.XLOOKUP(TRUE,(AQ$4:AQ44&lt;&gt;""),$N$4:$N44,_xlpm.Fundo,,-1),
_xlpm.By,_xlfn.XLOOKUP(TRUE,(AQ46:AQ$47&lt;&gt;""),$N46:$N$47,_xlpm.Fundo,,1),
_xlpm.Cy,_xlfn.XLOOKUP(TRUE,(AQ$4:AQ44&lt;&gt;""),AQ$4:AQ44,_xlpm.Fundo,,-1),
_xlpm.Dy,_xlfn.XLOOKUP(TRUE,(AQ46:AQ$47&lt;&gt;""),AQ46:AQ$47,_xlpm.Fundo,,1),
_xlpm.Xy,$N45, _xlpm.Yy,PRODUCT(SUM(_xlpm.Dy,-_xlpm.Cy),1/SUM(_xlpm.By,-_xlpm.Ay))*SUM(_xlpm.Xy,-_xlpm.Ay)+_xlpm.Cy,
_xlfn.IFS(IFERROR(ISODD(_xlpm.Borda),FALSE),_xlpm.Yy,
       IFERROR(ISEVEN(_xlpm.Borda),     FALSE),_xlpm.Yx,
      TRUE,"")))</f>
        <v/>
      </c>
      <c r="AR93" s="120" cm="1">
        <f t="array" ref="AR93">IF(AR45&lt;&gt;"",AR45,
_xlfn.LET(_xlpm.Borda,
_xlfn.IFS(
AND(COUNT(_xlfn._xlws.FILTER($F$3:$F$15,$F$3:$F$15=AR$51))&gt;=2,
    _xlfn.MAXIFS($G$3:$G$15,$F$3:$F$15,AR$51)&gt;=$N93, _xlfn.MINIFS($G$3:$G$15,$F$3:$F$15,AR$51)&lt;=$N93),1,
AND(COUNT(_xlfn._xlws.FILTER($G$3:$G$15,$G$3:$G$15=$N93))&gt;=2,
    _xlfn.MAXIFS($F$3:$F$15,$G$3:$G$15,$N93)&gt;=AR$51, _xlfn.MINIFS($F$3:$F$15,$G$3:$G$15,$N93)&lt;=AR$51),2,
OR(COUNT(_xlfn._xlws.FILTER($F$16:$F$23,($F$16:$F$23=AR$51)*($G$16:$G$23=$N93)))=1,
        ISODD(COUNT(_xlfn._xlws.SORT(_xlfn._xlws.FILTER($G$16:$G$23,($F$16:$F$23=AR$51)*($G$16:$G$23&lt;=$N93)))))),3,
OR(COUNT(_xlfn._xlws.FILTER($F$16:$F$23,($F$16:$F$23=AR$51)*($G$16:$G$23=$N93)))=1,
        ISODD(COUNT(_xlfn._xlws.SORT(_xlfn._xlws.FILTER($F$16:$F$23,($G$16:$G$23=$N93)*($F$16:$F$23&lt;=AR$51)))))),4),
_xlpm.Fundo,$L$8,
_xlpm.Ax,_xlfn.XLOOKUP(TRUE,($O45:AQ45&lt;&gt;""),$O$3:AQ$3,_xlpm.Fundo,,-1),
_xlpm.Bx,_xlfn.XLOOKUP(TRUE,(AS45:$AZ45&lt;&gt;""),AS$3:$AZ$3,_xlpm.Fundo,,1),
_xlpm.Cx,_xlfn.XLOOKUP(TRUE,($O45:AQ45&lt;&gt;""),$O45:AQ45,_xlpm.Fundo,,-1),
_xlpm.Dx,_xlfn.XLOOKUP(TRUE,(AS45:$AZ45&lt;&gt;""),AS45:$AZ45,_xlpm.Fundo,,1),
_xlpm.Xx,AR$3, _xlpm.Yx,PRODUCT(SUM(_xlpm.Dx,-_xlpm.Cx),1/SUM(_xlpm.Bx,-_xlpm.Ax))*SUM(_xlpm.Xx,-_xlpm.Ax)+_xlpm.Cx,
_xlpm.Ay,_xlfn.XLOOKUP(TRUE,(AR$4:AR44&lt;&gt;""),$N$4:$N44,_xlpm.Fundo,,-1),
_xlpm.By,_xlfn.XLOOKUP(TRUE,(AR46:AR$47&lt;&gt;""),$N46:$N$47,_xlpm.Fundo,,1),
_xlpm.Cy,_xlfn.XLOOKUP(TRUE,(AR$4:AR44&lt;&gt;""),AR$4:AR44,_xlpm.Fundo,,-1),
_xlpm.Dy,_xlfn.XLOOKUP(TRUE,(AR46:AR$47&lt;&gt;""),AR46:AR$47,_xlpm.Fundo,,1),
_xlpm.Xy,$N45, _xlpm.Yy,PRODUCT(SUM(_xlpm.Dy,-_xlpm.Cy),1/SUM(_xlpm.By,-_xlpm.Ay))*SUM(_xlpm.Xy,-_xlpm.Ay)+_xlpm.Cy,
_xlfn.IFS(IFERROR(ISODD(_xlpm.Borda),FALSE),_xlpm.Yy,
       IFERROR(ISEVEN(_xlpm.Borda),     FALSE),_xlpm.Yx,
      TRUE,"")))</f>
        <v>-9</v>
      </c>
      <c r="AS93" s="120" cm="1">
        <f t="array" ref="AS93">IF(AS45&lt;&gt;"",AS45,
_xlfn.LET(_xlpm.Borda,
_xlfn.IFS(
AND(COUNT(_xlfn._xlws.FILTER($F$3:$F$15,$F$3:$F$15=AS$51))&gt;=2,
    _xlfn.MAXIFS($G$3:$G$15,$F$3:$F$15,AS$51)&gt;=$N93, _xlfn.MINIFS($G$3:$G$15,$F$3:$F$15,AS$51)&lt;=$N93),1,
AND(COUNT(_xlfn._xlws.FILTER($G$3:$G$15,$G$3:$G$15=$N93))&gt;=2,
    _xlfn.MAXIFS($F$3:$F$15,$G$3:$G$15,$N93)&gt;=AS$51, _xlfn.MINIFS($F$3:$F$15,$G$3:$G$15,$N93)&lt;=AS$51),2,
OR(COUNT(_xlfn._xlws.FILTER($F$16:$F$23,($F$16:$F$23=AS$51)*($G$16:$G$23=$N93)))=1,
        ISODD(COUNT(_xlfn._xlws.SORT(_xlfn._xlws.FILTER($G$16:$G$23,($F$16:$F$23=AS$51)*($G$16:$G$23&lt;=$N93)))))),3,
OR(COUNT(_xlfn._xlws.FILTER($F$16:$F$23,($F$16:$F$23=AS$51)*($G$16:$G$23=$N93)))=1,
        ISODD(COUNT(_xlfn._xlws.SORT(_xlfn._xlws.FILTER($F$16:$F$23,($G$16:$G$23=$N93)*($F$16:$F$23&lt;=AS$51)))))),4),
_xlpm.Fundo,$L$8,
_xlpm.Ax,_xlfn.XLOOKUP(TRUE,($O45:AR45&lt;&gt;""),$O$3:AR$3,_xlpm.Fundo,,-1),
_xlpm.Bx,_xlfn.XLOOKUP(TRUE,(AT45:$AZ45&lt;&gt;""),AT$3:$AZ$3,_xlpm.Fundo,,1),
_xlpm.Cx,_xlfn.XLOOKUP(TRUE,($O45:AR45&lt;&gt;""),$O45:AR45,_xlpm.Fundo,,-1),
_xlpm.Dx,_xlfn.XLOOKUP(TRUE,(AT45:$AZ45&lt;&gt;""),AT45:$AZ45,_xlpm.Fundo,,1),
_xlpm.Xx,AS$3, _xlpm.Yx,PRODUCT(SUM(_xlpm.Dx,-_xlpm.Cx),1/SUM(_xlpm.Bx,-_xlpm.Ax))*SUM(_xlpm.Xx,-_xlpm.Ax)+_xlpm.Cx,
_xlpm.Ay,_xlfn.XLOOKUP(TRUE,(AS$4:AS44&lt;&gt;""),$N$4:$N44,_xlpm.Fundo,,-1),
_xlpm.By,_xlfn.XLOOKUP(TRUE,(AS46:AS$47&lt;&gt;""),$N46:$N$47,_xlpm.Fundo,,1),
_xlpm.Cy,_xlfn.XLOOKUP(TRUE,(AS$4:AS44&lt;&gt;""),AS$4:AS44,_xlpm.Fundo,,-1),
_xlpm.Dy,_xlfn.XLOOKUP(TRUE,(AS46:AS$47&lt;&gt;""),AS46:AS$47,_xlpm.Fundo,,1),
_xlpm.Xy,$N45, _xlpm.Yy,PRODUCT(SUM(_xlpm.Dy,-_xlpm.Cy),1/SUM(_xlpm.By,-_xlpm.Ay))*SUM(_xlpm.Xy,-_xlpm.Ay)+_xlpm.Cy,
_xlfn.IFS(IFERROR(ISODD(_xlpm.Borda),FALSE),_xlpm.Yy,
       IFERROR(ISEVEN(_xlpm.Borda),     FALSE),_xlpm.Yx,
      TRUE,"")))</f>
        <v>-9</v>
      </c>
      <c r="AT93" s="120" t="str" cm="1">
        <f t="array" ref="AT93">IF(AT45&lt;&gt;"",AT45,
_xlfn.LET(_xlpm.Borda,
_xlfn.IFS(
AND(COUNT(_xlfn._xlws.FILTER($F$3:$F$15,$F$3:$F$15=AT$51))&gt;=2,
    _xlfn.MAXIFS($G$3:$G$15,$F$3:$F$15,AT$51)&gt;=$N93, _xlfn.MINIFS($G$3:$G$15,$F$3:$F$15,AT$51)&lt;=$N93),1,
AND(COUNT(_xlfn._xlws.FILTER($G$3:$G$15,$G$3:$G$15=$N93))&gt;=2,
    _xlfn.MAXIFS($F$3:$F$15,$G$3:$G$15,$N93)&gt;=AT$51, _xlfn.MINIFS($F$3:$F$15,$G$3:$G$15,$N93)&lt;=AT$51),2,
OR(COUNT(_xlfn._xlws.FILTER($F$16:$F$23,($F$16:$F$23=AT$51)*($G$16:$G$23=$N93)))=1,
        ISODD(COUNT(_xlfn._xlws.SORT(_xlfn._xlws.FILTER($G$16:$G$23,($F$16:$F$23=AT$51)*($G$16:$G$23&lt;=$N93)))))),3,
OR(COUNT(_xlfn._xlws.FILTER($F$16:$F$23,($F$16:$F$23=AT$51)*($G$16:$G$23=$N93)))=1,
        ISODD(COUNT(_xlfn._xlws.SORT(_xlfn._xlws.FILTER($F$16:$F$23,($G$16:$G$23=$N93)*($F$16:$F$23&lt;=AT$51)))))),4),
_xlpm.Fundo,$L$8,
_xlpm.Ax,_xlfn.XLOOKUP(TRUE,($O45:AS45&lt;&gt;""),$O$3:AS$3,_xlpm.Fundo,,-1),
_xlpm.Bx,_xlfn.XLOOKUP(TRUE,(AZ45:$AZ45&lt;&gt;""),AZ$3:$AZ$3,_xlpm.Fundo,,1),
_xlpm.Cx,_xlfn.XLOOKUP(TRUE,($O45:AS45&lt;&gt;""),$O45:AS45,_xlpm.Fundo,,-1),
_xlpm.Dx,_xlfn.XLOOKUP(TRUE,(AZ45:$AZ45&lt;&gt;""),AZ45:$AZ45,_xlpm.Fundo,,1),
_xlpm.Xx,AT$3, _xlpm.Yx,PRODUCT(SUM(_xlpm.Dx,-_xlpm.Cx),1/SUM(_xlpm.Bx,-_xlpm.Ax))*SUM(_xlpm.Xx,-_xlpm.Ax)+_xlpm.Cx,
_xlpm.Ay,_xlfn.XLOOKUP(TRUE,(AT$4:AT44&lt;&gt;""),$N$4:$N44,_xlpm.Fundo,,-1),
_xlpm.By,_xlfn.XLOOKUP(TRUE,(AT46:AT$47&lt;&gt;""),$N46:$N$47,_xlpm.Fundo,,1),
_xlpm.Cy,_xlfn.XLOOKUP(TRUE,(AT$4:AT44&lt;&gt;""),AT$4:AT44,_xlpm.Fundo,,-1),
_xlpm.Dy,_xlfn.XLOOKUP(TRUE,(AT46:AT$47&lt;&gt;""),AT46:AT$47,_xlpm.Fundo,,1),
_xlpm.Xy,$N45, _xlpm.Yy,PRODUCT(SUM(_xlpm.Dy,-_xlpm.Cy),1/SUM(_xlpm.By,-_xlpm.Ay))*SUM(_xlpm.Xy,-_xlpm.Ay)+_xlpm.Cy,
_xlfn.IFS(IFERROR(ISODD(_xlpm.Borda),FALSE),_xlpm.Yy,
       IFERROR(ISEVEN(_xlpm.Borda),     FALSE),_xlpm.Yx,
      TRUE,"")))</f>
        <v/>
      </c>
      <c r="AU93" s="120" cm="1">
        <f t="array" ref="AU93">IF(AU45&lt;&gt;"",AU45,
_xlfn.LET(_xlpm.Borda,
_xlfn.IFS(
AND(COUNT(_xlfn._xlws.FILTER($F$3:$F$15,$F$3:$F$15=AU$51))&gt;=2,
    _xlfn.MAXIFS($G$3:$G$15,$F$3:$F$15,AU$51)&gt;=$N93, _xlfn.MINIFS($G$3:$G$15,$F$3:$F$15,AU$51)&lt;=$N93),1,
AND(COUNT(_xlfn._xlws.FILTER($G$3:$G$15,$G$3:$G$15=$N93))&gt;=2,
    _xlfn.MAXIFS($F$3:$F$15,$G$3:$G$15,$N93)&gt;=AU$51, _xlfn.MINIFS($F$3:$F$15,$G$3:$G$15,$N93)&lt;=AU$51),2,
OR(COUNT(_xlfn._xlws.FILTER($F$16:$F$23,($F$16:$F$23=AU$51)*($G$16:$G$23=$N93)))=1,
        ISODD(COUNT(_xlfn._xlws.SORT(_xlfn._xlws.FILTER($G$16:$G$23,($F$16:$F$23=AU$51)*($G$16:$G$23&lt;=$N93)))))),3,
OR(COUNT(_xlfn._xlws.FILTER($F$16:$F$23,($F$16:$F$23=AU$51)*($G$16:$G$23=$N93)))=1,
        ISODD(COUNT(_xlfn._xlws.SORT(_xlfn._xlws.FILTER($F$16:$F$23,($G$16:$G$23=$N93)*($F$16:$F$23&lt;=AU$51)))))),4),
_xlpm.Fundo,$L$8,
_xlpm.Ax,_xlfn.XLOOKUP(TRUE,($O45:AT45&lt;&gt;""),$O$3:AT$3,_xlpm.Fundo,,-1),
_xlpm.Bx,_xlfn.XLOOKUP(TRUE,($AZ45:BA45&lt;&gt;""),$AZ$3:BA$3,_xlpm.Fundo,,1),
_xlpm.Cx,_xlfn.XLOOKUP(TRUE,($O45:AT45&lt;&gt;""),$O45:AT45,_xlpm.Fundo,,-1),
_xlpm.Dx,_xlfn.XLOOKUP(TRUE,($AZ45:BA45&lt;&gt;""),$AZ45:BA45,_xlpm.Fundo,,1),
_xlpm.Xx,AU$3, _xlpm.Yx,PRODUCT(SUM(_xlpm.Dx,-_xlpm.Cx),1/SUM(_xlpm.Bx,-_xlpm.Ax))*SUM(_xlpm.Xx,-_xlpm.Ax)+_xlpm.Cx,
_xlpm.Ay,_xlfn.XLOOKUP(TRUE,(AU$4:AU44&lt;&gt;""),$N$4:$N44,_xlpm.Fundo,,-1),
_xlpm.By,_xlfn.XLOOKUP(TRUE,(AU46:AU$47&lt;&gt;""),$N46:$N$47,_xlpm.Fundo,,1),
_xlpm.Cy,_xlfn.XLOOKUP(TRUE,(AU$4:AU44&lt;&gt;""),AU$4:AU44,_xlpm.Fundo,,-1),
_xlpm.Dy,_xlfn.XLOOKUP(TRUE,(AU46:AU$47&lt;&gt;""),AU46:AU$47,_xlpm.Fundo,,1),
_xlpm.Xy,$N45, _xlpm.Yy,PRODUCT(SUM(_xlpm.Dy,-_xlpm.Cy),1/SUM(_xlpm.By,-_xlpm.Ay))*SUM(_xlpm.Xy,-_xlpm.Ay)+_xlpm.Cy,
_xlfn.IFS(IFERROR(ISODD(_xlpm.Borda),FALSE),_xlpm.Yy,
       IFERROR(ISEVEN(_xlpm.Borda),     FALSE),_xlpm.Yx,
      TRUE,"")))</f>
        <v>-9</v>
      </c>
      <c r="AV93" s="120" cm="1">
        <f t="array" ref="AV93">IF(AV45&lt;&gt;"",AV45,
_xlfn.LET(_xlpm.Borda,
_xlfn.IFS(
AND(COUNT(_xlfn._xlws.FILTER($F$3:$F$15,$F$3:$F$15=AV$51))&gt;=2,
    _xlfn.MAXIFS($G$3:$G$15,$F$3:$F$15,AV$51)&gt;=$N93, _xlfn.MINIFS($G$3:$G$15,$F$3:$F$15,AV$51)&lt;=$N93),1,
AND(COUNT(_xlfn._xlws.FILTER($G$3:$G$15,$G$3:$G$15=$N93))&gt;=2,
    _xlfn.MAXIFS($F$3:$F$15,$G$3:$G$15,$N93)&gt;=AV$51, _xlfn.MINIFS($F$3:$F$15,$G$3:$G$15,$N93)&lt;=AV$51),2,
OR(COUNT(_xlfn._xlws.FILTER($F$16:$F$23,($F$16:$F$23=AV$51)*($G$16:$G$23=$N93)))=1,
        ISODD(COUNT(_xlfn._xlws.SORT(_xlfn._xlws.FILTER($G$16:$G$23,($F$16:$F$23=AV$51)*($G$16:$G$23&lt;=$N93)))))),3,
OR(COUNT(_xlfn._xlws.FILTER($F$16:$F$23,($F$16:$F$23=AV$51)*($G$16:$G$23=$N93)))=1,
        ISODD(COUNT(_xlfn._xlws.SORT(_xlfn._xlws.FILTER($F$16:$F$23,($G$16:$G$23=$N93)*($F$16:$F$23&lt;=AV$51)))))),4),
_xlpm.Fundo,$L$8,
_xlpm.Ax,_xlfn.XLOOKUP(TRUE,($O45:AU45&lt;&gt;""),$O$3:AU$3,_xlpm.Fundo,,-1),
_xlpm.Bx,_xlfn.XLOOKUP(TRUE,($AZ45:BB45&lt;&gt;""),$AZ$3:BB$3,_xlpm.Fundo,,1),
_xlpm.Cx,_xlfn.XLOOKUP(TRUE,($O45:AU45&lt;&gt;""),$O45:AU45,_xlpm.Fundo,,-1),
_xlpm.Dx,_xlfn.XLOOKUP(TRUE,($AZ45:BB45&lt;&gt;""),$AZ45:BB45,_xlpm.Fundo,,1),
_xlpm.Xx,AV$3, _xlpm.Yx,PRODUCT(SUM(_xlpm.Dx,-_xlpm.Cx),1/SUM(_xlpm.Bx,-_xlpm.Ax))*SUM(_xlpm.Xx,-_xlpm.Ax)+_xlpm.Cx,
_xlpm.Ay,_xlfn.XLOOKUP(TRUE,(AV$4:AV44&lt;&gt;""),$N$4:$N44,_xlpm.Fundo,,-1),
_xlpm.By,_xlfn.XLOOKUP(TRUE,(AV46:AV$47&lt;&gt;""),$N46:$N$47,_xlpm.Fundo,,1),
_xlpm.Cy,_xlfn.XLOOKUP(TRUE,(AV$4:AV44&lt;&gt;""),AV$4:AV44,_xlpm.Fundo,,-1),
_xlpm.Dy,_xlfn.XLOOKUP(TRUE,(AV46:AV$47&lt;&gt;""),AV46:AV$47,_xlpm.Fundo,,1),
_xlpm.Xy,$N45, _xlpm.Yy,PRODUCT(SUM(_xlpm.Dy,-_xlpm.Cy),1/SUM(_xlpm.By,-_xlpm.Ay))*SUM(_xlpm.Xy,-_xlpm.Ay)+_xlpm.Cy,
_xlfn.IFS(IFERROR(ISODD(_xlpm.Borda),FALSE),_xlpm.Yy,
       IFERROR(ISEVEN(_xlpm.Borda),     FALSE),_xlpm.Yx,
      TRUE,"")))</f>
        <v>-9</v>
      </c>
      <c r="AW93" s="120" cm="1">
        <f t="array" ref="AW93">IF(AW45&lt;&gt;"",AW45,
_xlfn.LET(_xlpm.Borda,
_xlfn.IFS(
AND(COUNT(_xlfn._xlws.FILTER($F$3:$F$15,$F$3:$F$15=AW$51))&gt;=2,
    _xlfn.MAXIFS($G$3:$G$15,$F$3:$F$15,AW$51)&gt;=$N93, _xlfn.MINIFS($G$3:$G$15,$F$3:$F$15,AW$51)&lt;=$N93),1,
AND(COUNT(_xlfn._xlws.FILTER($G$3:$G$15,$G$3:$G$15=$N93))&gt;=2,
    _xlfn.MAXIFS($F$3:$F$15,$G$3:$G$15,$N93)&gt;=AW$51, _xlfn.MINIFS($F$3:$F$15,$G$3:$G$15,$N93)&lt;=AW$51),2,
OR(COUNT(_xlfn._xlws.FILTER($F$16:$F$23,($F$16:$F$23=AW$51)*($G$16:$G$23=$N93)))=1,
        ISODD(COUNT(_xlfn._xlws.SORT(_xlfn._xlws.FILTER($G$16:$G$23,($F$16:$F$23=AW$51)*($G$16:$G$23&lt;=$N93)))))),3,
OR(COUNT(_xlfn._xlws.FILTER($F$16:$F$23,($F$16:$F$23=AW$51)*($G$16:$G$23=$N93)))=1,
        ISODD(COUNT(_xlfn._xlws.SORT(_xlfn._xlws.FILTER($F$16:$F$23,($G$16:$G$23=$N93)*($F$16:$F$23&lt;=AW$51)))))),4),
_xlpm.Fundo,$L$8,
_xlpm.Ax,_xlfn.XLOOKUP(TRUE,($O45:AV45&lt;&gt;""),$O$3:AV$3,_xlpm.Fundo,,-1),
_xlpm.Bx,_xlfn.XLOOKUP(TRUE,($AZ45:BC45&lt;&gt;""),$AZ$3:BC$3,_xlpm.Fundo,,1),
_xlpm.Cx,_xlfn.XLOOKUP(TRUE,($O45:AV45&lt;&gt;""),$O45:AV45,_xlpm.Fundo,,-1),
_xlpm.Dx,_xlfn.XLOOKUP(TRUE,($AZ45:BC45&lt;&gt;""),$AZ45:BC45,_xlpm.Fundo,,1),
_xlpm.Xx,AW$3, _xlpm.Yx,PRODUCT(SUM(_xlpm.Dx,-_xlpm.Cx),1/SUM(_xlpm.Bx,-_xlpm.Ax))*SUM(_xlpm.Xx,-_xlpm.Ax)+_xlpm.Cx,
_xlpm.Ay,_xlfn.XLOOKUP(TRUE,(AW$4:AW44&lt;&gt;""),$N$4:$N44,_xlpm.Fundo,,-1),
_xlpm.By,_xlfn.XLOOKUP(TRUE,(AW46:AW$47&lt;&gt;""),$N46:$N$47,_xlpm.Fundo,,1),
_xlpm.Cy,_xlfn.XLOOKUP(TRUE,(AW$4:AW44&lt;&gt;""),AW$4:AW44,_xlpm.Fundo,,-1),
_xlpm.Dy,_xlfn.XLOOKUP(TRUE,(AW46:AW$47&lt;&gt;""),AW46:AW$47,_xlpm.Fundo,,1),
_xlpm.Xy,$N45, _xlpm.Yy,PRODUCT(SUM(_xlpm.Dy,-_xlpm.Cy),1/SUM(_xlpm.By,-_xlpm.Ay))*SUM(_xlpm.Xy,-_xlpm.Ay)+_xlpm.Cy,
_xlfn.IFS(IFERROR(ISODD(_xlpm.Borda),FALSE),_xlpm.Yy,
       IFERROR(ISEVEN(_xlpm.Borda),     FALSE),_xlpm.Yx,
      TRUE,"")))</f>
        <v>-9</v>
      </c>
      <c r="AX93" s="98"/>
      <c r="AY93" s="98"/>
      <c r="AZ93" s="77"/>
      <c r="BA93" s="77"/>
      <c r="BB93" s="77"/>
      <c r="BC93" s="77"/>
      <c r="BD93" s="77"/>
      <c r="BE93" s="77"/>
      <c r="BF93" s="77"/>
      <c r="BG93" s="77"/>
      <c r="BH93" s="77"/>
    </row>
    <row r="94" spans="2:60" ht="20.100000000000001" customHeight="1" x14ac:dyDescent="0.3">
      <c r="B94" s="9" t="s">
        <v>557</v>
      </c>
      <c r="C94" s="17">
        <f t="shared" si="10"/>
        <v>52.875399999999999</v>
      </c>
      <c r="D94" s="18">
        <f t="shared" si="10"/>
        <v>117.9509</v>
      </c>
      <c r="E94" s="64">
        <f t="shared" si="10"/>
        <v>-9</v>
      </c>
      <c r="F94" s="17">
        <f t="shared" si="7"/>
        <v>9.85</v>
      </c>
      <c r="G94" s="18">
        <f t="shared" si="8"/>
        <v>12.9</v>
      </c>
      <c r="H94" s="19">
        <f t="shared" si="9"/>
        <v>-9</v>
      </c>
      <c r="I94" s="8" t="str" cm="1">
        <f t="array" ref="I94">_xlfn.CONCAT(ROUND(F94:H94,2)&amp;", ")</f>
        <v xml:space="preserve">9.85, 12.9, -9, </v>
      </c>
      <c r="J94" s="8"/>
      <c r="L94"/>
      <c r="N94" s="31">
        <v>-0.05</v>
      </c>
      <c r="O94" s="24"/>
      <c r="P94" s="120" cm="1">
        <f t="array" ref="P94">IF(P46&lt;&gt;"",P46,
_xlfn.LET(_xlpm.Borda,
_xlfn.IFS(
AND(COUNT(_xlfn._xlws.FILTER($F$3:$F$15,$F$3:$F$15=P$51))&gt;=2,
    _xlfn.MAXIFS($G$3:$G$15,$F$3:$F$15,P$51)&gt;=$N94, _xlfn.MINIFS($G$3:$G$15,$F$3:$F$15,P$51)&lt;=$N94),1,
AND(COUNT(_xlfn._xlws.FILTER($G$3:$G$15,$G$3:$G$15=$N94))&gt;=2,
    _xlfn.MAXIFS($F$3:$F$15,$G$3:$G$15,$N94)&gt;=P$51, _xlfn.MINIFS($F$3:$F$15,$G$3:$G$15,$N94)&lt;=P$51),2,
OR(COUNT(_xlfn._xlws.FILTER($F$16:$F$23,($F$16:$F$23=P$51)*($G$16:$G$23=$N94)))=1,
        ISODD(COUNT(_xlfn._xlws.SORT(_xlfn._xlws.FILTER($G$16:$G$23,($F$16:$F$23=P$51)*($G$16:$G$23&lt;=$N94)))))),3,
OR(COUNT(_xlfn._xlws.FILTER($F$16:$F$23,($F$16:$F$23=P$51)*($G$16:$G$23=$N94)))=1,
        ISODD(COUNT(_xlfn._xlws.SORT(_xlfn._xlws.FILTER($F$16:$F$23,($G$16:$G$23=$N94)*($F$16:$F$23&lt;=P$51)))))),4),
_xlpm.Fundo,$L$8,
_xlpm.Ax,_xlfn.XLOOKUP(TRUE,($O46:O46&lt;&gt;""),$O$3:O$3,_xlpm.Fundo,,-1),
_xlpm.Bx,_xlfn.XLOOKUP(TRUE,(Q46:$AZ46&lt;&gt;""),Q$3:$AZ$3,_xlpm.Fundo,,1),
_xlpm.Cx,_xlfn.XLOOKUP(TRUE,($O46:O46&lt;&gt;""),$O46:O46,_xlpm.Fundo,,-1),
_xlpm.Dx,_xlfn.XLOOKUP(TRUE,(Q46:$AZ46&lt;&gt;""),Q46:$AZ46,_xlpm.Fundo,,1),
_xlpm.Xx,P$3, _xlpm.Yx,PRODUCT(SUM(_xlpm.Dx,-_xlpm.Cx),1/SUM(_xlpm.Bx,-_xlpm.Ax))*SUM(_xlpm.Xx,-_xlpm.Ax)+_xlpm.Cx,
_xlpm.Ay,_xlfn.XLOOKUP(TRUE,(P$4:P45&lt;&gt;""),$N$4:$N45,_xlpm.Fundo,,-1),
_xlpm.By,_xlfn.XLOOKUP(TRUE,(P47:P$47&lt;&gt;""),$N47:$N$47,_xlpm.Fundo,,1),
_xlpm.Cy,_xlfn.XLOOKUP(TRUE,(P$4:P45&lt;&gt;""),P$4:P45,_xlpm.Fundo,,-1),
_xlpm.Dy,_xlfn.XLOOKUP(TRUE,(P47:P$47&lt;&gt;""),P47:P$47,_xlpm.Fundo,,1),
_xlpm.Xy,$N46, _xlpm.Yy,PRODUCT(SUM(_xlpm.Dy,-_xlpm.Cy),1/SUM(_xlpm.By,-_xlpm.Ay))*SUM(_xlpm.Xy,-_xlpm.Ay)+_xlpm.Cy,
_xlfn.IFS(IFERROR(ISODD(_xlpm.Borda),FALSE),_xlpm.Yy,
       IFERROR(ISEVEN(_xlpm.Borda),     FALSE),_xlpm.Yx,
      TRUE,"")))</f>
        <v>-9</v>
      </c>
      <c r="Q94" s="120" cm="1">
        <f t="array" ref="Q94">IF(Q46&lt;&gt;"",Q46,
_xlfn.LET(_xlpm.Borda,
_xlfn.IFS(
AND(COUNT(_xlfn._xlws.FILTER($F$3:$F$15,$F$3:$F$15=Q$51))&gt;=2,
    _xlfn.MAXIFS($G$3:$G$15,$F$3:$F$15,Q$51)&gt;=$N94, _xlfn.MINIFS($G$3:$G$15,$F$3:$F$15,Q$51)&lt;=$N94),1,
AND(COUNT(_xlfn._xlws.FILTER($G$3:$G$15,$G$3:$G$15=$N94))&gt;=2,
    _xlfn.MAXIFS($F$3:$F$15,$G$3:$G$15,$N94)&gt;=Q$51, _xlfn.MINIFS($F$3:$F$15,$G$3:$G$15,$N94)&lt;=Q$51),2,
OR(COUNT(_xlfn._xlws.FILTER($F$16:$F$23,($F$16:$F$23=Q$51)*($G$16:$G$23=$N94)))=1,
        ISODD(COUNT(_xlfn._xlws.SORT(_xlfn._xlws.FILTER($G$16:$G$23,($F$16:$F$23=Q$51)*($G$16:$G$23&lt;=$N94)))))),3,
OR(COUNT(_xlfn._xlws.FILTER($F$16:$F$23,($F$16:$F$23=Q$51)*($G$16:$G$23=$N94)))=1,
        ISODD(COUNT(_xlfn._xlws.SORT(_xlfn._xlws.FILTER($F$16:$F$23,($G$16:$G$23=$N94)*($F$16:$F$23&lt;=Q$51)))))),4),
_xlpm.Fundo,$L$8,
_xlpm.Ax,_xlfn.XLOOKUP(TRUE,($O46:P46&lt;&gt;""),$O$3:P$3,_xlpm.Fundo,,-1),
_xlpm.Bx,_xlfn.XLOOKUP(TRUE,(R46:$AZ46&lt;&gt;""),R$3:$AZ$3,_xlpm.Fundo,,1),
_xlpm.Cx,_xlfn.XLOOKUP(TRUE,($O46:P46&lt;&gt;""),$O46:P46,_xlpm.Fundo,,-1),
_xlpm.Dx,_xlfn.XLOOKUP(TRUE,(R46:$AZ46&lt;&gt;""),R46:$AZ46,_xlpm.Fundo,,1),
_xlpm.Xx,Q$3, _xlpm.Yx,PRODUCT(SUM(_xlpm.Dx,-_xlpm.Cx),1/SUM(_xlpm.Bx,-_xlpm.Ax))*SUM(_xlpm.Xx,-_xlpm.Ax)+_xlpm.Cx,
_xlpm.Ay,_xlfn.XLOOKUP(TRUE,(Q$4:Q45&lt;&gt;""),$N$4:$N45,_xlpm.Fundo,,-1),
_xlpm.By,_xlfn.XLOOKUP(TRUE,(Q47:Q$47&lt;&gt;""),$N47:$N$47,_xlpm.Fundo,,1),
_xlpm.Cy,_xlfn.XLOOKUP(TRUE,(Q$4:Q45&lt;&gt;""),Q$4:Q45,_xlpm.Fundo,,-1),
_xlpm.Dy,_xlfn.XLOOKUP(TRUE,(Q47:Q$47&lt;&gt;""),Q47:Q$47,_xlpm.Fundo,,1),
_xlpm.Xy,$N46, _xlpm.Yy,PRODUCT(SUM(_xlpm.Dy,-_xlpm.Cy),1/SUM(_xlpm.By,-_xlpm.Ay))*SUM(_xlpm.Xy,-_xlpm.Ay)+_xlpm.Cy,
_xlfn.IFS(IFERROR(ISODD(_xlpm.Borda),FALSE),_xlpm.Yy,
       IFERROR(ISEVEN(_xlpm.Borda),     FALSE),_xlpm.Yx,
      TRUE,"")))</f>
        <v>-9</v>
      </c>
      <c r="R94" s="120" cm="1">
        <f t="array" ref="R94">IF(R46&lt;&gt;"",R46,
_xlfn.LET(_xlpm.Borda,
_xlfn.IFS(
AND(COUNT(_xlfn._xlws.FILTER($F$3:$F$15,$F$3:$F$15=R$51))&gt;=2,
    _xlfn.MAXIFS($G$3:$G$15,$F$3:$F$15,R$51)&gt;=$N94, _xlfn.MINIFS($G$3:$G$15,$F$3:$F$15,R$51)&lt;=$N94),1,
AND(COUNT(_xlfn._xlws.FILTER($G$3:$G$15,$G$3:$G$15=$N94))&gt;=2,
    _xlfn.MAXIFS($F$3:$F$15,$G$3:$G$15,$N94)&gt;=R$51, _xlfn.MINIFS($F$3:$F$15,$G$3:$G$15,$N94)&lt;=R$51),2,
OR(COUNT(_xlfn._xlws.FILTER($F$16:$F$23,($F$16:$F$23=R$51)*($G$16:$G$23=$N94)))=1,
        ISODD(COUNT(_xlfn._xlws.SORT(_xlfn._xlws.FILTER($G$16:$G$23,($F$16:$F$23=R$51)*($G$16:$G$23&lt;=$N94)))))),3,
OR(COUNT(_xlfn._xlws.FILTER($F$16:$F$23,($F$16:$F$23=R$51)*($G$16:$G$23=$N94)))=1,
        ISODD(COUNT(_xlfn._xlws.SORT(_xlfn._xlws.FILTER($F$16:$F$23,($G$16:$G$23=$N94)*($F$16:$F$23&lt;=R$51)))))),4),
_xlpm.Fundo,$L$8,
_xlpm.Ax,_xlfn.XLOOKUP(TRUE,($O46:Q46&lt;&gt;""),$O$3:Q$3,_xlpm.Fundo,,-1),
_xlpm.Bx,_xlfn.XLOOKUP(TRUE,(S46:$AZ46&lt;&gt;""),S$3:$AZ$3,_xlpm.Fundo,,1),
_xlpm.Cx,_xlfn.XLOOKUP(TRUE,($O46:Q46&lt;&gt;""),$O46:Q46,_xlpm.Fundo,,-1),
_xlpm.Dx,_xlfn.XLOOKUP(TRUE,(S46:$AZ46&lt;&gt;""),S46:$AZ46,_xlpm.Fundo,,1),
_xlpm.Xx,R$3, _xlpm.Yx,PRODUCT(SUM(_xlpm.Dx,-_xlpm.Cx),1/SUM(_xlpm.Bx,-_xlpm.Ax))*SUM(_xlpm.Xx,-_xlpm.Ax)+_xlpm.Cx,
_xlpm.Ay,_xlfn.XLOOKUP(TRUE,(R$4:R45&lt;&gt;""),$N$4:$N45,_xlpm.Fundo,,-1),
_xlpm.By,_xlfn.XLOOKUP(TRUE,(R47:R$47&lt;&gt;""),$N47:$N$47,_xlpm.Fundo,,1),
_xlpm.Cy,_xlfn.XLOOKUP(TRUE,(R$4:R45&lt;&gt;""),R$4:R45,_xlpm.Fundo,,-1),
_xlpm.Dy,_xlfn.XLOOKUP(TRUE,(R47:R$47&lt;&gt;""),R47:R$47,_xlpm.Fundo,,1),
_xlpm.Xy,$N46, _xlpm.Yy,PRODUCT(SUM(_xlpm.Dy,-_xlpm.Cy),1/SUM(_xlpm.By,-_xlpm.Ay))*SUM(_xlpm.Xy,-_xlpm.Ay)+_xlpm.Cy,
_xlfn.IFS(IFERROR(ISODD(_xlpm.Borda),FALSE),_xlpm.Yy,
       IFERROR(ISEVEN(_xlpm.Borda),     FALSE),_xlpm.Yx,
      TRUE,"")))</f>
        <v>-9</v>
      </c>
      <c r="S94" s="120" cm="1">
        <f t="array" ref="S94">IF(S46&lt;&gt;"",S46,
_xlfn.LET(_xlpm.Borda,
_xlfn.IFS(
AND(COUNT(_xlfn._xlws.FILTER($F$3:$F$15,$F$3:$F$15=S$51))&gt;=2,
    _xlfn.MAXIFS($G$3:$G$15,$F$3:$F$15,S$51)&gt;=$N94, _xlfn.MINIFS($G$3:$G$15,$F$3:$F$15,S$51)&lt;=$N94),1,
AND(COUNT(_xlfn._xlws.FILTER($G$3:$G$15,$G$3:$G$15=$N94))&gt;=2,
    _xlfn.MAXIFS($F$3:$F$15,$G$3:$G$15,$N94)&gt;=S$51, _xlfn.MINIFS($F$3:$F$15,$G$3:$G$15,$N94)&lt;=S$51),2,
OR(COUNT(_xlfn._xlws.FILTER($F$16:$F$23,($F$16:$F$23=S$51)*($G$16:$G$23=$N94)))=1,
        ISODD(COUNT(_xlfn._xlws.SORT(_xlfn._xlws.FILTER($G$16:$G$23,($F$16:$F$23=S$51)*($G$16:$G$23&lt;=$N94)))))),3,
OR(COUNT(_xlfn._xlws.FILTER($F$16:$F$23,($F$16:$F$23=S$51)*($G$16:$G$23=$N94)))=1,
        ISODD(COUNT(_xlfn._xlws.SORT(_xlfn._xlws.FILTER($F$16:$F$23,($G$16:$G$23=$N94)*($F$16:$F$23&lt;=S$51)))))),4),
_xlpm.Fundo,$L$8,
_xlpm.Ax,_xlfn.XLOOKUP(TRUE,($O46:R46&lt;&gt;""),$O$3:R$3,_xlpm.Fundo,,-1),
_xlpm.Bx,_xlfn.XLOOKUP(TRUE,(T46:$AZ46&lt;&gt;""),T$3:$AZ$3,_xlpm.Fundo,,1),
_xlpm.Cx,_xlfn.XLOOKUP(TRUE,($O46:R46&lt;&gt;""),$O46:R46,_xlpm.Fundo,,-1),
_xlpm.Dx,_xlfn.XLOOKUP(TRUE,(T46:$AZ46&lt;&gt;""),T46:$AZ46,_xlpm.Fundo,,1),
_xlpm.Xx,S$3, _xlpm.Yx,PRODUCT(SUM(_xlpm.Dx,-_xlpm.Cx),1/SUM(_xlpm.Bx,-_xlpm.Ax))*SUM(_xlpm.Xx,-_xlpm.Ax)+_xlpm.Cx,
_xlpm.Ay,_xlfn.XLOOKUP(TRUE,(S$4:S45&lt;&gt;""),$N$4:$N45,_xlpm.Fundo,,-1),
_xlpm.By,_xlfn.XLOOKUP(TRUE,(S47:S$47&lt;&gt;""),$N47:$N$47,_xlpm.Fundo,,1),
_xlpm.Cy,_xlfn.XLOOKUP(TRUE,(S$4:S45&lt;&gt;""),S$4:S45,_xlpm.Fundo,,-1),
_xlpm.Dy,_xlfn.XLOOKUP(TRUE,(S47:S$47&lt;&gt;""),S47:S$47,_xlpm.Fundo,,1),
_xlpm.Xy,$N46, _xlpm.Yy,PRODUCT(SUM(_xlpm.Dy,-_xlpm.Cy),1/SUM(_xlpm.By,-_xlpm.Ay))*SUM(_xlpm.Xy,-_xlpm.Ay)+_xlpm.Cy,
_xlfn.IFS(IFERROR(ISODD(_xlpm.Borda),FALSE),_xlpm.Yy,
       IFERROR(ISEVEN(_xlpm.Borda),     FALSE),_xlpm.Yx,
      TRUE,"")))</f>
        <v>-9</v>
      </c>
      <c r="T94" s="120" cm="1">
        <f t="array" ref="T94">IF(T46&lt;&gt;"",T46,
_xlfn.LET(_xlpm.Borda,
_xlfn.IFS(
AND(COUNT(_xlfn._xlws.FILTER($F$3:$F$15,$F$3:$F$15=T$51))&gt;=2,
    _xlfn.MAXIFS($G$3:$G$15,$F$3:$F$15,T$51)&gt;=$N94, _xlfn.MINIFS($G$3:$G$15,$F$3:$F$15,T$51)&lt;=$N94),1,
AND(COUNT(_xlfn._xlws.FILTER($G$3:$G$15,$G$3:$G$15=$N94))&gt;=2,
    _xlfn.MAXIFS($F$3:$F$15,$G$3:$G$15,$N94)&gt;=T$51, _xlfn.MINIFS($F$3:$F$15,$G$3:$G$15,$N94)&lt;=T$51),2,
OR(COUNT(_xlfn._xlws.FILTER($F$16:$F$23,($F$16:$F$23=T$51)*($G$16:$G$23=$N94)))=1,
        ISODD(COUNT(_xlfn._xlws.SORT(_xlfn._xlws.FILTER($G$16:$G$23,($F$16:$F$23=T$51)*($G$16:$G$23&lt;=$N94)))))),3,
OR(COUNT(_xlfn._xlws.FILTER($F$16:$F$23,($F$16:$F$23=T$51)*($G$16:$G$23=$N94)))=1,
        ISODD(COUNT(_xlfn._xlws.SORT(_xlfn._xlws.FILTER($F$16:$F$23,($G$16:$G$23=$N94)*($F$16:$F$23&lt;=T$51)))))),4),
_xlpm.Fundo,$L$8,
_xlpm.Ax,_xlfn.XLOOKUP(TRUE,($O46:S46&lt;&gt;""),$O$3:S$3,_xlpm.Fundo,,-1),
_xlpm.Bx,_xlfn.XLOOKUP(TRUE,(U46:$AZ46&lt;&gt;""),U$3:$AZ$3,_xlpm.Fundo,,1),
_xlpm.Cx,_xlfn.XLOOKUP(TRUE,($O46:S46&lt;&gt;""),$O46:S46,_xlpm.Fundo,,-1),
_xlpm.Dx,_xlfn.XLOOKUP(TRUE,(U46:$AZ46&lt;&gt;""),U46:$AZ46,_xlpm.Fundo,,1),
_xlpm.Xx,T$3, _xlpm.Yx,PRODUCT(SUM(_xlpm.Dx,-_xlpm.Cx),1/SUM(_xlpm.Bx,-_xlpm.Ax))*SUM(_xlpm.Xx,-_xlpm.Ax)+_xlpm.Cx,
_xlpm.Ay,_xlfn.XLOOKUP(TRUE,(T$4:T45&lt;&gt;""),$N$4:$N45,_xlpm.Fundo,,-1),
_xlpm.By,_xlfn.XLOOKUP(TRUE,(T47:T$47&lt;&gt;""),$N47:$N$47,_xlpm.Fundo,,1),
_xlpm.Cy,_xlfn.XLOOKUP(TRUE,(T$4:T45&lt;&gt;""),T$4:T45,_xlpm.Fundo,,-1),
_xlpm.Dy,_xlfn.XLOOKUP(TRUE,(T47:T$47&lt;&gt;""),T47:T$47,_xlpm.Fundo,,1),
_xlpm.Xy,$N46, _xlpm.Yy,PRODUCT(SUM(_xlpm.Dy,-_xlpm.Cy),1/SUM(_xlpm.By,-_xlpm.Ay))*SUM(_xlpm.Xy,-_xlpm.Ay)+_xlpm.Cy,
_xlfn.IFS(IFERROR(ISODD(_xlpm.Borda),FALSE),_xlpm.Yy,
       IFERROR(ISEVEN(_xlpm.Borda),     FALSE),_xlpm.Yx,
      TRUE,"")))</f>
        <v>-9</v>
      </c>
      <c r="U94" s="120" cm="1">
        <f t="array" ref="U94">IF(U46&lt;&gt;"",U46,
_xlfn.LET(_xlpm.Borda,
_xlfn.IFS(
AND(COUNT(_xlfn._xlws.FILTER($F$3:$F$15,$F$3:$F$15=U$51))&gt;=2,
    _xlfn.MAXIFS($G$3:$G$15,$F$3:$F$15,U$51)&gt;=$N94, _xlfn.MINIFS($G$3:$G$15,$F$3:$F$15,U$51)&lt;=$N94),1,
AND(COUNT(_xlfn._xlws.FILTER($G$3:$G$15,$G$3:$G$15=$N94))&gt;=2,
    _xlfn.MAXIFS($F$3:$F$15,$G$3:$G$15,$N94)&gt;=U$51, _xlfn.MINIFS($F$3:$F$15,$G$3:$G$15,$N94)&lt;=U$51),2,
OR(COUNT(_xlfn._xlws.FILTER($F$16:$F$23,($F$16:$F$23=U$51)*($G$16:$G$23=$N94)))=1,
        ISODD(COUNT(_xlfn._xlws.SORT(_xlfn._xlws.FILTER($G$16:$G$23,($F$16:$F$23=U$51)*($G$16:$G$23&lt;=$N94)))))),3,
OR(COUNT(_xlfn._xlws.FILTER($F$16:$F$23,($F$16:$F$23=U$51)*($G$16:$G$23=$N94)))=1,
        ISODD(COUNT(_xlfn._xlws.SORT(_xlfn._xlws.FILTER($F$16:$F$23,($G$16:$G$23=$N94)*($F$16:$F$23&lt;=U$51)))))),4),
_xlpm.Fundo,$L$8,
_xlpm.Ax,_xlfn.XLOOKUP(TRUE,($O46:T46&lt;&gt;""),$O$3:T$3,_xlpm.Fundo,,-1),
_xlpm.Bx,_xlfn.XLOOKUP(TRUE,(V46:$AZ46&lt;&gt;""),V$3:$AZ$3,_xlpm.Fundo,,1),
_xlpm.Cx,_xlfn.XLOOKUP(TRUE,($O46:T46&lt;&gt;""),$O46:T46,_xlpm.Fundo,,-1),
_xlpm.Dx,_xlfn.XLOOKUP(TRUE,(V46:$AZ46&lt;&gt;""),V46:$AZ46,_xlpm.Fundo,,1),
_xlpm.Xx,U$3, _xlpm.Yx,PRODUCT(SUM(_xlpm.Dx,-_xlpm.Cx),1/SUM(_xlpm.Bx,-_xlpm.Ax))*SUM(_xlpm.Xx,-_xlpm.Ax)+_xlpm.Cx,
_xlpm.Ay,_xlfn.XLOOKUP(TRUE,(U$4:U45&lt;&gt;""),$N$4:$N45,_xlpm.Fundo,,-1),
_xlpm.By,_xlfn.XLOOKUP(TRUE,(U47:U$47&lt;&gt;""),$N47:$N$47,_xlpm.Fundo,,1),
_xlpm.Cy,_xlfn.XLOOKUP(TRUE,(U$4:U45&lt;&gt;""),U$4:U45,_xlpm.Fundo,,-1),
_xlpm.Dy,_xlfn.XLOOKUP(TRUE,(U47:U$47&lt;&gt;""),U47:U$47,_xlpm.Fundo,,1),
_xlpm.Xy,$N46, _xlpm.Yy,PRODUCT(SUM(_xlpm.Dy,-_xlpm.Cy),1/SUM(_xlpm.By,-_xlpm.Ay))*SUM(_xlpm.Xy,-_xlpm.Ay)+_xlpm.Cy,
_xlfn.IFS(IFERROR(ISODD(_xlpm.Borda),FALSE),_xlpm.Yy,
       IFERROR(ISEVEN(_xlpm.Borda),     FALSE),_xlpm.Yx,
      TRUE,"")))</f>
        <v>-9</v>
      </c>
      <c r="V94" s="120" cm="1">
        <f t="array" ref="V94">IF(V46&lt;&gt;"",V46,
_xlfn.LET(_xlpm.Borda,
_xlfn.IFS(
AND(COUNT(_xlfn._xlws.FILTER($F$3:$F$15,$F$3:$F$15=V$51))&gt;=2,
    _xlfn.MAXIFS($G$3:$G$15,$F$3:$F$15,V$51)&gt;=$N94, _xlfn.MINIFS($G$3:$G$15,$F$3:$F$15,V$51)&lt;=$N94),1,
AND(COUNT(_xlfn._xlws.FILTER($G$3:$G$15,$G$3:$G$15=$N94))&gt;=2,
    _xlfn.MAXIFS($F$3:$F$15,$G$3:$G$15,$N94)&gt;=V$51, _xlfn.MINIFS($F$3:$F$15,$G$3:$G$15,$N94)&lt;=V$51),2,
OR(COUNT(_xlfn._xlws.FILTER($F$16:$F$23,($F$16:$F$23=V$51)*($G$16:$G$23=$N94)))=1,
        ISODD(COUNT(_xlfn._xlws.SORT(_xlfn._xlws.FILTER($G$16:$G$23,($F$16:$F$23=V$51)*($G$16:$G$23&lt;=$N94)))))),3,
OR(COUNT(_xlfn._xlws.FILTER($F$16:$F$23,($F$16:$F$23=V$51)*($G$16:$G$23=$N94)))=1,
        ISODD(COUNT(_xlfn._xlws.SORT(_xlfn._xlws.FILTER($F$16:$F$23,($G$16:$G$23=$N94)*($F$16:$F$23&lt;=V$51)))))),4),
_xlpm.Fundo,$L$8,
_xlpm.Ax,_xlfn.XLOOKUP(TRUE,($O46:U46&lt;&gt;""),$O$3:U$3,_xlpm.Fundo,,-1),
_xlpm.Bx,_xlfn.XLOOKUP(TRUE,(W46:$AZ46&lt;&gt;""),W$3:$AZ$3,_xlpm.Fundo,,1),
_xlpm.Cx,_xlfn.XLOOKUP(TRUE,($O46:U46&lt;&gt;""),$O46:U46,_xlpm.Fundo,,-1),
_xlpm.Dx,_xlfn.XLOOKUP(TRUE,(W46:$AZ46&lt;&gt;""),W46:$AZ46,_xlpm.Fundo,,1),
_xlpm.Xx,V$3, _xlpm.Yx,PRODUCT(SUM(_xlpm.Dx,-_xlpm.Cx),1/SUM(_xlpm.Bx,-_xlpm.Ax))*SUM(_xlpm.Xx,-_xlpm.Ax)+_xlpm.Cx,
_xlpm.Ay,_xlfn.XLOOKUP(TRUE,(V$4:V45&lt;&gt;""),$N$4:$N45,_xlpm.Fundo,,-1),
_xlpm.By,_xlfn.XLOOKUP(TRUE,(V47:V$47&lt;&gt;""),$N47:$N$47,_xlpm.Fundo,,1),
_xlpm.Cy,_xlfn.XLOOKUP(TRUE,(V$4:V45&lt;&gt;""),V$4:V45,_xlpm.Fundo,,-1),
_xlpm.Dy,_xlfn.XLOOKUP(TRUE,(V47:V$47&lt;&gt;""),V47:V$47,_xlpm.Fundo,,1),
_xlpm.Xy,$N46, _xlpm.Yy,PRODUCT(SUM(_xlpm.Dy,-_xlpm.Cy),1/SUM(_xlpm.By,-_xlpm.Ay))*SUM(_xlpm.Xy,-_xlpm.Ay)+_xlpm.Cy,
_xlfn.IFS(IFERROR(ISODD(_xlpm.Borda),FALSE),_xlpm.Yy,
       IFERROR(ISEVEN(_xlpm.Borda),     FALSE),_xlpm.Yx,
      TRUE,"")))</f>
        <v>-9</v>
      </c>
      <c r="W94" s="120" cm="1">
        <f t="array" ref="W94">IF(W46&lt;&gt;"",W46,
_xlfn.LET(_xlpm.Borda,
_xlfn.IFS(
AND(COUNT(_xlfn._xlws.FILTER($F$3:$F$15,$F$3:$F$15=W$51))&gt;=2,
    _xlfn.MAXIFS($G$3:$G$15,$F$3:$F$15,W$51)&gt;=$N94, _xlfn.MINIFS($G$3:$G$15,$F$3:$F$15,W$51)&lt;=$N94),1,
AND(COUNT(_xlfn._xlws.FILTER($G$3:$G$15,$G$3:$G$15=$N94))&gt;=2,
    _xlfn.MAXIFS($F$3:$F$15,$G$3:$G$15,$N94)&gt;=W$51, _xlfn.MINIFS($F$3:$F$15,$G$3:$G$15,$N94)&lt;=W$51),2,
OR(COUNT(_xlfn._xlws.FILTER($F$16:$F$23,($F$16:$F$23=W$51)*($G$16:$G$23=$N94)))=1,
        ISODD(COUNT(_xlfn._xlws.SORT(_xlfn._xlws.FILTER($G$16:$G$23,($F$16:$F$23=W$51)*($G$16:$G$23&lt;=$N94)))))),3,
OR(COUNT(_xlfn._xlws.FILTER($F$16:$F$23,($F$16:$F$23=W$51)*($G$16:$G$23=$N94)))=1,
        ISODD(COUNT(_xlfn._xlws.SORT(_xlfn._xlws.FILTER($F$16:$F$23,($G$16:$G$23=$N94)*($F$16:$F$23&lt;=W$51)))))),4),
_xlpm.Fundo,$L$8,
_xlpm.Ax,_xlfn.XLOOKUP(TRUE,($O46:V46&lt;&gt;""),$O$3:V$3,_xlpm.Fundo,,-1),
_xlpm.Bx,_xlfn.XLOOKUP(TRUE,(X46:$AZ46&lt;&gt;""),X$3:$AZ$3,_xlpm.Fundo,,1),
_xlpm.Cx,_xlfn.XLOOKUP(TRUE,($O46:V46&lt;&gt;""),$O46:V46,_xlpm.Fundo,,-1),
_xlpm.Dx,_xlfn.XLOOKUP(TRUE,(X46:$AZ46&lt;&gt;""),X46:$AZ46,_xlpm.Fundo,,1),
_xlpm.Xx,W$3, _xlpm.Yx,PRODUCT(SUM(_xlpm.Dx,-_xlpm.Cx),1/SUM(_xlpm.Bx,-_xlpm.Ax))*SUM(_xlpm.Xx,-_xlpm.Ax)+_xlpm.Cx,
_xlpm.Ay,_xlfn.XLOOKUP(TRUE,(W$4:W45&lt;&gt;""),$N$4:$N45,_xlpm.Fundo,,-1),
_xlpm.By,_xlfn.XLOOKUP(TRUE,(W47:W$47&lt;&gt;""),$N47:$N$47,_xlpm.Fundo,,1),
_xlpm.Cy,_xlfn.XLOOKUP(TRUE,(W$4:W45&lt;&gt;""),W$4:W45,_xlpm.Fundo,,-1),
_xlpm.Dy,_xlfn.XLOOKUP(TRUE,(W47:W$47&lt;&gt;""),W47:W$47,_xlpm.Fundo,,1),
_xlpm.Xy,$N46, _xlpm.Yy,PRODUCT(SUM(_xlpm.Dy,-_xlpm.Cy),1/SUM(_xlpm.By,-_xlpm.Ay))*SUM(_xlpm.Xy,-_xlpm.Ay)+_xlpm.Cy,
_xlfn.IFS(IFERROR(ISODD(_xlpm.Borda),FALSE),_xlpm.Yy,
       IFERROR(ISEVEN(_xlpm.Borda),     FALSE),_xlpm.Yx,
      TRUE,"")))</f>
        <v>-9</v>
      </c>
      <c r="X94" s="120" cm="1">
        <f t="array" ref="X94">IF(X46&lt;&gt;"",X46,
_xlfn.LET(_xlpm.Borda,
_xlfn.IFS(
AND(COUNT(_xlfn._xlws.FILTER($F$3:$F$15,$F$3:$F$15=X$51))&gt;=2,
    _xlfn.MAXIFS($G$3:$G$15,$F$3:$F$15,X$51)&gt;=$N94, _xlfn.MINIFS($G$3:$G$15,$F$3:$F$15,X$51)&lt;=$N94),1,
AND(COUNT(_xlfn._xlws.FILTER($G$3:$G$15,$G$3:$G$15=$N94))&gt;=2,
    _xlfn.MAXIFS($F$3:$F$15,$G$3:$G$15,$N94)&gt;=X$51, _xlfn.MINIFS($F$3:$F$15,$G$3:$G$15,$N94)&lt;=X$51),2,
OR(COUNT(_xlfn._xlws.FILTER($F$16:$F$23,($F$16:$F$23=X$51)*($G$16:$G$23=$N94)))=1,
        ISODD(COUNT(_xlfn._xlws.SORT(_xlfn._xlws.FILTER($G$16:$G$23,($F$16:$F$23=X$51)*($G$16:$G$23&lt;=$N94)))))),3,
OR(COUNT(_xlfn._xlws.FILTER($F$16:$F$23,($F$16:$F$23=X$51)*($G$16:$G$23=$N94)))=1,
        ISODD(COUNT(_xlfn._xlws.SORT(_xlfn._xlws.FILTER($F$16:$F$23,($G$16:$G$23=$N94)*($F$16:$F$23&lt;=X$51)))))),4),
_xlpm.Fundo,$L$8,
_xlpm.Ax,_xlfn.XLOOKUP(TRUE,($O46:W46&lt;&gt;""),$O$3:W$3,_xlpm.Fundo,,-1),
_xlpm.Bx,_xlfn.XLOOKUP(TRUE,(Y46:$AZ46&lt;&gt;""),Y$3:$AZ$3,_xlpm.Fundo,,1),
_xlpm.Cx,_xlfn.XLOOKUP(TRUE,($O46:W46&lt;&gt;""),$O46:W46,_xlpm.Fundo,,-1),
_xlpm.Dx,_xlfn.XLOOKUP(TRUE,(Y46:$AZ46&lt;&gt;""),Y46:$AZ46,_xlpm.Fundo,,1),
_xlpm.Xx,X$3, _xlpm.Yx,PRODUCT(SUM(_xlpm.Dx,-_xlpm.Cx),1/SUM(_xlpm.Bx,-_xlpm.Ax))*SUM(_xlpm.Xx,-_xlpm.Ax)+_xlpm.Cx,
_xlpm.Ay,_xlfn.XLOOKUP(TRUE,(X$4:X45&lt;&gt;""),$N$4:$N45,_xlpm.Fundo,,-1),
_xlpm.By,_xlfn.XLOOKUP(TRUE,(X47:X$47&lt;&gt;""),$N47:$N$47,_xlpm.Fundo,,1),
_xlpm.Cy,_xlfn.XLOOKUP(TRUE,(X$4:X45&lt;&gt;""),X$4:X45,_xlpm.Fundo,,-1),
_xlpm.Dy,_xlfn.XLOOKUP(TRUE,(X47:X$47&lt;&gt;""),X47:X$47,_xlpm.Fundo,,1),
_xlpm.Xy,$N46, _xlpm.Yy,PRODUCT(SUM(_xlpm.Dy,-_xlpm.Cy),1/SUM(_xlpm.By,-_xlpm.Ay))*SUM(_xlpm.Xy,-_xlpm.Ay)+_xlpm.Cy,
_xlfn.IFS(IFERROR(ISODD(_xlpm.Borda),FALSE),_xlpm.Yy,
       IFERROR(ISEVEN(_xlpm.Borda),     FALSE),_xlpm.Yx,
      TRUE,"")))</f>
        <v>-9</v>
      </c>
      <c r="Y94" s="120" cm="1">
        <f t="array" ref="Y94">IF(Y46&lt;&gt;"",Y46,
_xlfn.LET(_xlpm.Borda,
_xlfn.IFS(
AND(COUNT(_xlfn._xlws.FILTER($F$3:$F$15,$F$3:$F$15=Y$51))&gt;=2,
    _xlfn.MAXIFS($G$3:$G$15,$F$3:$F$15,Y$51)&gt;=$N94, _xlfn.MINIFS($G$3:$G$15,$F$3:$F$15,Y$51)&lt;=$N94),1,
AND(COUNT(_xlfn._xlws.FILTER($G$3:$G$15,$G$3:$G$15=$N94))&gt;=2,
    _xlfn.MAXIFS($F$3:$F$15,$G$3:$G$15,$N94)&gt;=Y$51, _xlfn.MINIFS($F$3:$F$15,$G$3:$G$15,$N94)&lt;=Y$51),2,
OR(COUNT(_xlfn._xlws.FILTER($F$16:$F$23,($F$16:$F$23=Y$51)*($G$16:$G$23=$N94)))=1,
        ISODD(COUNT(_xlfn._xlws.SORT(_xlfn._xlws.FILTER($G$16:$G$23,($F$16:$F$23=Y$51)*($G$16:$G$23&lt;=$N94)))))),3,
OR(COUNT(_xlfn._xlws.FILTER($F$16:$F$23,($F$16:$F$23=Y$51)*($G$16:$G$23=$N94)))=1,
        ISODD(COUNT(_xlfn._xlws.SORT(_xlfn._xlws.FILTER($F$16:$F$23,($G$16:$G$23=$N94)*($F$16:$F$23&lt;=Y$51)))))),4),
_xlpm.Fundo,$L$8,
_xlpm.Ax,_xlfn.XLOOKUP(TRUE,($O46:X46&lt;&gt;""),$O$3:X$3,_xlpm.Fundo,,-1),
_xlpm.Bx,_xlfn.XLOOKUP(TRUE,(Z46:$AZ46&lt;&gt;""),Z$3:$AZ$3,_xlpm.Fundo,,1),
_xlpm.Cx,_xlfn.XLOOKUP(TRUE,($O46:X46&lt;&gt;""),$O46:X46,_xlpm.Fundo,,-1),
_xlpm.Dx,_xlfn.XLOOKUP(TRUE,(Z46:$AZ46&lt;&gt;""),Z46:$AZ46,_xlpm.Fundo,,1),
_xlpm.Xx,Y$3, _xlpm.Yx,PRODUCT(SUM(_xlpm.Dx,-_xlpm.Cx),1/SUM(_xlpm.Bx,-_xlpm.Ax))*SUM(_xlpm.Xx,-_xlpm.Ax)+_xlpm.Cx,
_xlpm.Ay,_xlfn.XLOOKUP(TRUE,(Y$4:Y45&lt;&gt;""),$N$4:$N45,_xlpm.Fundo,,-1),
_xlpm.By,_xlfn.XLOOKUP(TRUE,(Y47:Y$47&lt;&gt;""),$N47:$N$47,_xlpm.Fundo,,1),
_xlpm.Cy,_xlfn.XLOOKUP(TRUE,(Y$4:Y45&lt;&gt;""),Y$4:Y45,_xlpm.Fundo,,-1),
_xlpm.Dy,_xlfn.XLOOKUP(TRUE,(Y47:Y$47&lt;&gt;""),Y47:Y$47,_xlpm.Fundo,,1),
_xlpm.Xy,$N46, _xlpm.Yy,PRODUCT(SUM(_xlpm.Dy,-_xlpm.Cy),1/SUM(_xlpm.By,-_xlpm.Ay))*SUM(_xlpm.Xy,-_xlpm.Ay)+_xlpm.Cy,
_xlfn.IFS(IFERROR(ISODD(_xlpm.Borda),FALSE),_xlpm.Yy,
       IFERROR(ISEVEN(_xlpm.Borda),     FALSE),_xlpm.Yx,
      TRUE,"")))</f>
        <v>-9</v>
      </c>
      <c r="Z94" s="120" cm="1">
        <f t="array" ref="Z94">IF(Z46&lt;&gt;"",Z46,
_xlfn.LET(_xlpm.Borda,
_xlfn.IFS(
AND(COUNT(_xlfn._xlws.FILTER($F$3:$F$15,$F$3:$F$15=Z$51))&gt;=2,
    _xlfn.MAXIFS($G$3:$G$15,$F$3:$F$15,Z$51)&gt;=$N94, _xlfn.MINIFS($G$3:$G$15,$F$3:$F$15,Z$51)&lt;=$N94),1,
AND(COUNT(_xlfn._xlws.FILTER($G$3:$G$15,$G$3:$G$15=$N94))&gt;=2,
    _xlfn.MAXIFS($F$3:$F$15,$G$3:$G$15,$N94)&gt;=Z$51, _xlfn.MINIFS($F$3:$F$15,$G$3:$G$15,$N94)&lt;=Z$51),2,
OR(COUNT(_xlfn._xlws.FILTER($F$16:$F$23,($F$16:$F$23=Z$51)*($G$16:$G$23=$N94)))=1,
        ISODD(COUNT(_xlfn._xlws.SORT(_xlfn._xlws.FILTER($G$16:$G$23,($F$16:$F$23=Z$51)*($G$16:$G$23&lt;=$N94)))))),3,
OR(COUNT(_xlfn._xlws.FILTER($F$16:$F$23,($F$16:$F$23=Z$51)*($G$16:$G$23=$N94)))=1,
        ISODD(COUNT(_xlfn._xlws.SORT(_xlfn._xlws.FILTER($F$16:$F$23,($G$16:$G$23=$N94)*($F$16:$F$23&lt;=Z$51)))))),4),
_xlpm.Fundo,$L$8,
_xlpm.Ax,_xlfn.XLOOKUP(TRUE,($O46:Y46&lt;&gt;""),$O$3:Y$3,_xlpm.Fundo,,-1),
_xlpm.Bx,_xlfn.XLOOKUP(TRUE,(AA46:$AZ46&lt;&gt;""),AA$3:$AZ$3,_xlpm.Fundo,,1),
_xlpm.Cx,_xlfn.XLOOKUP(TRUE,($O46:Y46&lt;&gt;""),$O46:Y46,_xlpm.Fundo,,-1),
_xlpm.Dx,_xlfn.XLOOKUP(TRUE,(AA46:$AZ46&lt;&gt;""),AA46:$AZ46,_xlpm.Fundo,,1),
_xlpm.Xx,Z$3, _xlpm.Yx,PRODUCT(SUM(_xlpm.Dx,-_xlpm.Cx),1/SUM(_xlpm.Bx,-_xlpm.Ax))*SUM(_xlpm.Xx,-_xlpm.Ax)+_xlpm.Cx,
_xlpm.Ay,_xlfn.XLOOKUP(TRUE,(Z$4:Z45&lt;&gt;""),$N$4:$N45,_xlpm.Fundo,,-1),
_xlpm.By,_xlfn.XLOOKUP(TRUE,(Z47:Z$47&lt;&gt;""),$N47:$N$47,_xlpm.Fundo,,1),
_xlpm.Cy,_xlfn.XLOOKUP(TRUE,(Z$4:Z45&lt;&gt;""),Z$4:Z45,_xlpm.Fundo,,-1),
_xlpm.Dy,_xlfn.XLOOKUP(TRUE,(Z47:Z$47&lt;&gt;""),Z47:Z$47,_xlpm.Fundo,,1),
_xlpm.Xy,$N46, _xlpm.Yy,PRODUCT(SUM(_xlpm.Dy,-_xlpm.Cy),1/SUM(_xlpm.By,-_xlpm.Ay))*SUM(_xlpm.Xy,-_xlpm.Ay)+_xlpm.Cy,
_xlfn.IFS(IFERROR(ISODD(_xlpm.Borda),FALSE),_xlpm.Yy,
       IFERROR(ISEVEN(_xlpm.Borda),     FALSE),_xlpm.Yx,
      TRUE,"")))</f>
        <v>-9</v>
      </c>
      <c r="AA94" s="120" cm="1">
        <f t="array" ref="AA94">IF(AA46&lt;&gt;"",AA46,
_xlfn.LET(_xlpm.Borda,
_xlfn.IFS(
AND(COUNT(_xlfn._xlws.FILTER($F$3:$F$15,$F$3:$F$15=AA$51))&gt;=2,
    _xlfn.MAXIFS($G$3:$G$15,$F$3:$F$15,AA$51)&gt;=$N94, _xlfn.MINIFS($G$3:$G$15,$F$3:$F$15,AA$51)&lt;=$N94),1,
AND(COUNT(_xlfn._xlws.FILTER($G$3:$G$15,$G$3:$G$15=$N94))&gt;=2,
    _xlfn.MAXIFS($F$3:$F$15,$G$3:$G$15,$N94)&gt;=AA$51, _xlfn.MINIFS($F$3:$F$15,$G$3:$G$15,$N94)&lt;=AA$51),2,
OR(COUNT(_xlfn._xlws.FILTER($F$16:$F$23,($F$16:$F$23=AA$51)*($G$16:$G$23=$N94)))=1,
        ISODD(COUNT(_xlfn._xlws.SORT(_xlfn._xlws.FILTER($G$16:$G$23,($F$16:$F$23=AA$51)*($G$16:$G$23&lt;=$N94)))))),3,
OR(COUNT(_xlfn._xlws.FILTER($F$16:$F$23,($F$16:$F$23=AA$51)*($G$16:$G$23=$N94)))=1,
        ISODD(COUNT(_xlfn._xlws.SORT(_xlfn._xlws.FILTER($F$16:$F$23,($G$16:$G$23=$N94)*($F$16:$F$23&lt;=AA$51)))))),4),
_xlpm.Fundo,$L$8,
_xlpm.Ax,_xlfn.XLOOKUP(TRUE,($O46:Z46&lt;&gt;""),$O$3:Z$3,_xlpm.Fundo,,-1),
_xlpm.Bx,_xlfn.XLOOKUP(TRUE,(AB46:$AZ46&lt;&gt;""),AB$3:$AZ$3,_xlpm.Fundo,,1),
_xlpm.Cx,_xlfn.XLOOKUP(TRUE,($O46:Z46&lt;&gt;""),$O46:Z46,_xlpm.Fundo,,-1),
_xlpm.Dx,_xlfn.XLOOKUP(TRUE,(AB46:$AZ46&lt;&gt;""),AB46:$AZ46,_xlpm.Fundo,,1),
_xlpm.Xx,AA$3, _xlpm.Yx,PRODUCT(SUM(_xlpm.Dx,-_xlpm.Cx),1/SUM(_xlpm.Bx,-_xlpm.Ax))*SUM(_xlpm.Xx,-_xlpm.Ax)+_xlpm.Cx,
_xlpm.Ay,_xlfn.XLOOKUP(TRUE,(AA$4:AA45&lt;&gt;""),$N$4:$N45,_xlpm.Fundo,,-1),
_xlpm.By,_xlfn.XLOOKUP(TRUE,(AA47:AA$47&lt;&gt;""),$N47:$N$47,_xlpm.Fundo,,1),
_xlpm.Cy,_xlfn.XLOOKUP(TRUE,(AA$4:AA45&lt;&gt;""),AA$4:AA45,_xlpm.Fundo,,-1),
_xlpm.Dy,_xlfn.XLOOKUP(TRUE,(AA47:AA$47&lt;&gt;""),AA47:AA$47,_xlpm.Fundo,,1),
_xlpm.Xy,$N46, _xlpm.Yy,PRODUCT(SUM(_xlpm.Dy,-_xlpm.Cy),1/SUM(_xlpm.By,-_xlpm.Ay))*SUM(_xlpm.Xy,-_xlpm.Ay)+_xlpm.Cy,
_xlfn.IFS(IFERROR(ISODD(_xlpm.Borda),FALSE),_xlpm.Yy,
       IFERROR(ISEVEN(_xlpm.Borda),     FALSE),_xlpm.Yx,
      TRUE,"")))</f>
        <v>-9</v>
      </c>
      <c r="AB94" s="120" cm="1">
        <f t="array" ref="AB94">IF(AB46&lt;&gt;"",AB46,
_xlfn.LET(_xlpm.Borda,
_xlfn.IFS(
AND(COUNT(_xlfn._xlws.FILTER($F$3:$F$15,$F$3:$F$15=AB$51))&gt;=2,
    _xlfn.MAXIFS($G$3:$G$15,$F$3:$F$15,AB$51)&gt;=$N94, _xlfn.MINIFS($G$3:$G$15,$F$3:$F$15,AB$51)&lt;=$N94),1,
AND(COUNT(_xlfn._xlws.FILTER($G$3:$G$15,$G$3:$G$15=$N94))&gt;=2,
    _xlfn.MAXIFS($F$3:$F$15,$G$3:$G$15,$N94)&gt;=AB$51, _xlfn.MINIFS($F$3:$F$15,$G$3:$G$15,$N94)&lt;=AB$51),2,
OR(COUNT(_xlfn._xlws.FILTER($F$16:$F$23,($F$16:$F$23=AB$51)*($G$16:$G$23=$N94)))=1,
        ISODD(COUNT(_xlfn._xlws.SORT(_xlfn._xlws.FILTER($G$16:$G$23,($F$16:$F$23=AB$51)*($G$16:$G$23&lt;=$N94)))))),3,
OR(COUNT(_xlfn._xlws.FILTER($F$16:$F$23,($F$16:$F$23=AB$51)*($G$16:$G$23=$N94)))=1,
        ISODD(COUNT(_xlfn._xlws.SORT(_xlfn._xlws.FILTER($F$16:$F$23,($G$16:$G$23=$N94)*($F$16:$F$23&lt;=AB$51)))))),4),
_xlpm.Fundo,$L$8,
_xlpm.Ax,_xlfn.XLOOKUP(TRUE,($O46:AA46&lt;&gt;""),$O$3:AA$3,_xlpm.Fundo,,-1),
_xlpm.Bx,_xlfn.XLOOKUP(TRUE,(AC46:$AZ46&lt;&gt;""),AC$3:$AZ$3,_xlpm.Fundo,,1),
_xlpm.Cx,_xlfn.XLOOKUP(TRUE,($O46:AA46&lt;&gt;""),$O46:AA46,_xlpm.Fundo,,-1),
_xlpm.Dx,_xlfn.XLOOKUP(TRUE,(AC46:$AZ46&lt;&gt;""),AC46:$AZ46,_xlpm.Fundo,,1),
_xlpm.Xx,AB$3, _xlpm.Yx,PRODUCT(SUM(_xlpm.Dx,-_xlpm.Cx),1/SUM(_xlpm.Bx,-_xlpm.Ax))*SUM(_xlpm.Xx,-_xlpm.Ax)+_xlpm.Cx,
_xlpm.Ay,_xlfn.XLOOKUP(TRUE,(AB$4:AB45&lt;&gt;""),$N$4:$N45,_xlpm.Fundo,,-1),
_xlpm.By,_xlfn.XLOOKUP(TRUE,(AB47:AB$47&lt;&gt;""),$N47:$N$47,_xlpm.Fundo,,1),
_xlpm.Cy,_xlfn.XLOOKUP(TRUE,(AB$4:AB45&lt;&gt;""),AB$4:AB45,_xlpm.Fundo,,-1),
_xlpm.Dy,_xlfn.XLOOKUP(TRUE,(AB47:AB$47&lt;&gt;""),AB47:AB$47,_xlpm.Fundo,,1),
_xlpm.Xy,$N46, _xlpm.Yy,PRODUCT(SUM(_xlpm.Dy,-_xlpm.Cy),1/SUM(_xlpm.By,-_xlpm.Ay))*SUM(_xlpm.Xy,-_xlpm.Ay)+_xlpm.Cy,
_xlfn.IFS(IFERROR(ISODD(_xlpm.Borda),FALSE),_xlpm.Yy,
       IFERROR(ISEVEN(_xlpm.Borda),     FALSE),_xlpm.Yx,
      TRUE,"")))</f>
        <v>-9</v>
      </c>
      <c r="AC94" s="120" cm="1">
        <f t="array" ref="AC94">IF(AC46&lt;&gt;"",AC46,
_xlfn.LET(_xlpm.Borda,
_xlfn.IFS(
AND(COUNT(_xlfn._xlws.FILTER($F$3:$F$15,$F$3:$F$15=AC$51))&gt;=2,
    _xlfn.MAXIFS($G$3:$G$15,$F$3:$F$15,AC$51)&gt;=$N94, _xlfn.MINIFS($G$3:$G$15,$F$3:$F$15,AC$51)&lt;=$N94),1,
AND(COUNT(_xlfn._xlws.FILTER($G$3:$G$15,$G$3:$G$15=$N94))&gt;=2,
    _xlfn.MAXIFS($F$3:$F$15,$G$3:$G$15,$N94)&gt;=AC$51, _xlfn.MINIFS($F$3:$F$15,$G$3:$G$15,$N94)&lt;=AC$51),2,
OR(COUNT(_xlfn._xlws.FILTER($F$16:$F$23,($F$16:$F$23=AC$51)*($G$16:$G$23=$N94)))=1,
        ISODD(COUNT(_xlfn._xlws.SORT(_xlfn._xlws.FILTER($G$16:$G$23,($F$16:$F$23=AC$51)*($G$16:$G$23&lt;=$N94)))))),3,
OR(COUNT(_xlfn._xlws.FILTER($F$16:$F$23,($F$16:$F$23=AC$51)*($G$16:$G$23=$N94)))=1,
        ISODD(COUNT(_xlfn._xlws.SORT(_xlfn._xlws.FILTER($F$16:$F$23,($G$16:$G$23=$N94)*($F$16:$F$23&lt;=AC$51)))))),4),
_xlpm.Fundo,$L$8,
_xlpm.Ax,_xlfn.XLOOKUP(TRUE,($O46:AB46&lt;&gt;""),$O$3:AB$3,_xlpm.Fundo,,-1),
_xlpm.Bx,_xlfn.XLOOKUP(TRUE,(AD46:$AZ46&lt;&gt;""),AD$3:$AZ$3,_xlpm.Fundo,,1),
_xlpm.Cx,_xlfn.XLOOKUP(TRUE,($O46:AB46&lt;&gt;""),$O46:AB46,_xlpm.Fundo,,-1),
_xlpm.Dx,_xlfn.XLOOKUP(TRUE,(AD46:$AZ46&lt;&gt;""),AD46:$AZ46,_xlpm.Fundo,,1),
_xlpm.Xx,AC$3, _xlpm.Yx,PRODUCT(SUM(_xlpm.Dx,-_xlpm.Cx),1/SUM(_xlpm.Bx,-_xlpm.Ax))*SUM(_xlpm.Xx,-_xlpm.Ax)+_xlpm.Cx,
_xlpm.Ay,_xlfn.XLOOKUP(TRUE,(AC$4:AC45&lt;&gt;""),$N$4:$N45,_xlpm.Fundo,,-1),
_xlpm.By,_xlfn.XLOOKUP(TRUE,(AC47:AC$47&lt;&gt;""),$N47:$N$47,_xlpm.Fundo,,1),
_xlpm.Cy,_xlfn.XLOOKUP(TRUE,(AC$4:AC45&lt;&gt;""),AC$4:AC45,_xlpm.Fundo,,-1),
_xlpm.Dy,_xlfn.XLOOKUP(TRUE,(AC47:AC$47&lt;&gt;""),AC47:AC$47,_xlpm.Fundo,,1),
_xlpm.Xy,$N46, _xlpm.Yy,PRODUCT(SUM(_xlpm.Dy,-_xlpm.Cy),1/SUM(_xlpm.By,-_xlpm.Ay))*SUM(_xlpm.Xy,-_xlpm.Ay)+_xlpm.Cy,
_xlfn.IFS(IFERROR(ISODD(_xlpm.Borda),FALSE),_xlpm.Yy,
       IFERROR(ISEVEN(_xlpm.Borda),     FALSE),_xlpm.Yx,
      TRUE,"")))</f>
        <v>-9</v>
      </c>
      <c r="AD94" s="120" cm="1">
        <f t="array" ref="AD94">IF(AD46&lt;&gt;"",AD46,
_xlfn.LET(_xlpm.Borda,
_xlfn.IFS(
AND(COUNT(_xlfn._xlws.FILTER($F$3:$F$15,$F$3:$F$15=AD$51))&gt;=2,
    _xlfn.MAXIFS($G$3:$G$15,$F$3:$F$15,AD$51)&gt;=$N94, _xlfn.MINIFS($G$3:$G$15,$F$3:$F$15,AD$51)&lt;=$N94),1,
AND(COUNT(_xlfn._xlws.FILTER($G$3:$G$15,$G$3:$G$15=$N94))&gt;=2,
    _xlfn.MAXIFS($F$3:$F$15,$G$3:$G$15,$N94)&gt;=AD$51, _xlfn.MINIFS($F$3:$F$15,$G$3:$G$15,$N94)&lt;=AD$51),2,
OR(COUNT(_xlfn._xlws.FILTER($F$16:$F$23,($F$16:$F$23=AD$51)*($G$16:$G$23=$N94)))=1,
        ISODD(COUNT(_xlfn._xlws.SORT(_xlfn._xlws.FILTER($G$16:$G$23,($F$16:$F$23=AD$51)*($G$16:$G$23&lt;=$N94)))))),3,
OR(COUNT(_xlfn._xlws.FILTER($F$16:$F$23,($F$16:$F$23=AD$51)*($G$16:$G$23=$N94)))=1,
        ISODD(COUNT(_xlfn._xlws.SORT(_xlfn._xlws.FILTER($F$16:$F$23,($G$16:$G$23=$N94)*($F$16:$F$23&lt;=AD$51)))))),4),
_xlpm.Fundo,$L$8,
_xlpm.Ax,_xlfn.XLOOKUP(TRUE,($O46:AC46&lt;&gt;""),$O$3:AC$3,_xlpm.Fundo,,-1),
_xlpm.Bx,_xlfn.XLOOKUP(TRUE,(AE46:$AZ46&lt;&gt;""),AE$3:$AZ$3,_xlpm.Fundo,,1),
_xlpm.Cx,_xlfn.XLOOKUP(TRUE,($O46:AC46&lt;&gt;""),$O46:AC46,_xlpm.Fundo,,-1),
_xlpm.Dx,_xlfn.XLOOKUP(TRUE,(AE46:$AZ46&lt;&gt;""),AE46:$AZ46,_xlpm.Fundo,,1),
_xlpm.Xx,AD$3, _xlpm.Yx,PRODUCT(SUM(_xlpm.Dx,-_xlpm.Cx),1/SUM(_xlpm.Bx,-_xlpm.Ax))*SUM(_xlpm.Xx,-_xlpm.Ax)+_xlpm.Cx,
_xlpm.Ay,_xlfn.XLOOKUP(TRUE,(AD$4:AD45&lt;&gt;""),$N$4:$N45,_xlpm.Fundo,,-1),
_xlpm.By,_xlfn.XLOOKUP(TRUE,(AD47:AD$47&lt;&gt;""),$N47:$N$47,_xlpm.Fundo,,1),
_xlpm.Cy,_xlfn.XLOOKUP(TRUE,(AD$4:AD45&lt;&gt;""),AD$4:AD45,_xlpm.Fundo,,-1),
_xlpm.Dy,_xlfn.XLOOKUP(TRUE,(AD47:AD$47&lt;&gt;""),AD47:AD$47,_xlpm.Fundo,,1),
_xlpm.Xy,$N46, _xlpm.Yy,PRODUCT(SUM(_xlpm.Dy,-_xlpm.Cy),1/SUM(_xlpm.By,-_xlpm.Ay))*SUM(_xlpm.Xy,-_xlpm.Ay)+_xlpm.Cy,
_xlfn.IFS(IFERROR(ISODD(_xlpm.Borda),FALSE),_xlpm.Yy,
       IFERROR(ISEVEN(_xlpm.Borda),     FALSE),_xlpm.Yx,
      TRUE,"")))</f>
        <v>-9</v>
      </c>
      <c r="AE94" s="120" cm="1">
        <f t="array" ref="AE94">IF(AE46&lt;&gt;"",AE46,
_xlfn.LET(_xlpm.Borda,
_xlfn.IFS(
AND(COUNT(_xlfn._xlws.FILTER($F$3:$F$15,$F$3:$F$15=AE$51))&gt;=2,
    _xlfn.MAXIFS($G$3:$G$15,$F$3:$F$15,AE$51)&gt;=$N94, _xlfn.MINIFS($G$3:$G$15,$F$3:$F$15,AE$51)&lt;=$N94),1,
AND(COUNT(_xlfn._xlws.FILTER($G$3:$G$15,$G$3:$G$15=$N94))&gt;=2,
    _xlfn.MAXIFS($F$3:$F$15,$G$3:$G$15,$N94)&gt;=AE$51, _xlfn.MINIFS($F$3:$F$15,$G$3:$G$15,$N94)&lt;=AE$51),2,
OR(COUNT(_xlfn._xlws.FILTER($F$16:$F$23,($F$16:$F$23=AE$51)*($G$16:$G$23=$N94)))=1,
        ISODD(COUNT(_xlfn._xlws.SORT(_xlfn._xlws.FILTER($G$16:$G$23,($F$16:$F$23=AE$51)*($G$16:$G$23&lt;=$N94)))))),3,
OR(COUNT(_xlfn._xlws.FILTER($F$16:$F$23,($F$16:$F$23=AE$51)*($G$16:$G$23=$N94)))=1,
        ISODD(COUNT(_xlfn._xlws.SORT(_xlfn._xlws.FILTER($F$16:$F$23,($G$16:$G$23=$N94)*($F$16:$F$23&lt;=AE$51)))))),4),
_xlpm.Fundo,$L$8,
_xlpm.Ax,_xlfn.XLOOKUP(TRUE,($O46:AD46&lt;&gt;""),$O$3:AD$3,_xlpm.Fundo,,-1),
_xlpm.Bx,_xlfn.XLOOKUP(TRUE,(AF46:$AZ46&lt;&gt;""),AF$3:$AZ$3,_xlpm.Fundo,,1),
_xlpm.Cx,_xlfn.XLOOKUP(TRUE,($O46:AD46&lt;&gt;""),$O46:AD46,_xlpm.Fundo,,-1),
_xlpm.Dx,_xlfn.XLOOKUP(TRUE,(AF46:$AZ46&lt;&gt;""),AF46:$AZ46,_xlpm.Fundo,,1),
_xlpm.Xx,AE$3, _xlpm.Yx,PRODUCT(SUM(_xlpm.Dx,-_xlpm.Cx),1/SUM(_xlpm.Bx,-_xlpm.Ax))*SUM(_xlpm.Xx,-_xlpm.Ax)+_xlpm.Cx,
_xlpm.Ay,_xlfn.XLOOKUP(TRUE,(AE$4:AE45&lt;&gt;""),$N$4:$N45,_xlpm.Fundo,,-1),
_xlpm.By,_xlfn.XLOOKUP(TRUE,(AE47:AE$47&lt;&gt;""),$N47:$N$47,_xlpm.Fundo,,1),
_xlpm.Cy,_xlfn.XLOOKUP(TRUE,(AE$4:AE45&lt;&gt;""),AE$4:AE45,_xlpm.Fundo,,-1),
_xlpm.Dy,_xlfn.XLOOKUP(TRUE,(AE47:AE$47&lt;&gt;""),AE47:AE$47,_xlpm.Fundo,,1),
_xlpm.Xy,$N46, _xlpm.Yy,PRODUCT(SUM(_xlpm.Dy,-_xlpm.Cy),1/SUM(_xlpm.By,-_xlpm.Ay))*SUM(_xlpm.Xy,-_xlpm.Ay)+_xlpm.Cy,
_xlfn.IFS(IFERROR(ISODD(_xlpm.Borda),FALSE),_xlpm.Yy,
       IFERROR(ISEVEN(_xlpm.Borda),     FALSE),_xlpm.Yx,
      TRUE,"")))</f>
        <v>-9</v>
      </c>
      <c r="AF94" s="120" cm="1">
        <f t="array" ref="AF94">IF(AF46&lt;&gt;"",AF46,
_xlfn.LET(_xlpm.Borda,
_xlfn.IFS(
AND(COUNT(_xlfn._xlws.FILTER($F$3:$F$15,$F$3:$F$15=AF$51))&gt;=2,
    _xlfn.MAXIFS($G$3:$G$15,$F$3:$F$15,AF$51)&gt;=$N94, _xlfn.MINIFS($G$3:$G$15,$F$3:$F$15,AF$51)&lt;=$N94),1,
AND(COUNT(_xlfn._xlws.FILTER($G$3:$G$15,$G$3:$G$15=$N94))&gt;=2,
    _xlfn.MAXIFS($F$3:$F$15,$G$3:$G$15,$N94)&gt;=AF$51, _xlfn.MINIFS($F$3:$F$15,$G$3:$G$15,$N94)&lt;=AF$51),2,
OR(COUNT(_xlfn._xlws.FILTER($F$16:$F$23,($F$16:$F$23=AF$51)*($G$16:$G$23=$N94)))=1,
        ISODD(COUNT(_xlfn._xlws.SORT(_xlfn._xlws.FILTER($G$16:$G$23,($F$16:$F$23=AF$51)*($G$16:$G$23&lt;=$N94)))))),3,
OR(COUNT(_xlfn._xlws.FILTER($F$16:$F$23,($F$16:$F$23=AF$51)*($G$16:$G$23=$N94)))=1,
        ISODD(COUNT(_xlfn._xlws.SORT(_xlfn._xlws.FILTER($F$16:$F$23,($G$16:$G$23=$N94)*($F$16:$F$23&lt;=AF$51)))))),4),
_xlpm.Fundo,$L$8,
_xlpm.Ax,_xlfn.XLOOKUP(TRUE,($O46:AE46&lt;&gt;""),$O$3:AE$3,_xlpm.Fundo,,-1),
_xlpm.Bx,_xlfn.XLOOKUP(TRUE,(AG46:$AZ46&lt;&gt;""),AG$3:$AZ$3,_xlpm.Fundo,,1),
_xlpm.Cx,_xlfn.XLOOKUP(TRUE,($O46:AE46&lt;&gt;""),$O46:AE46,_xlpm.Fundo,,-1),
_xlpm.Dx,_xlfn.XLOOKUP(TRUE,(AG46:$AZ46&lt;&gt;""),AG46:$AZ46,_xlpm.Fundo,,1),
_xlpm.Xx,AF$3, _xlpm.Yx,PRODUCT(SUM(_xlpm.Dx,-_xlpm.Cx),1/SUM(_xlpm.Bx,-_xlpm.Ax))*SUM(_xlpm.Xx,-_xlpm.Ax)+_xlpm.Cx,
_xlpm.Ay,_xlfn.XLOOKUP(TRUE,(AF$4:AF45&lt;&gt;""),$N$4:$N45,_xlpm.Fundo,,-1),
_xlpm.By,_xlfn.XLOOKUP(TRUE,(AF47:AF$47&lt;&gt;""),$N47:$N$47,_xlpm.Fundo,,1),
_xlpm.Cy,_xlfn.XLOOKUP(TRUE,(AF$4:AF45&lt;&gt;""),AF$4:AF45,_xlpm.Fundo,,-1),
_xlpm.Dy,_xlfn.XLOOKUP(TRUE,(AF47:AF$47&lt;&gt;""),AF47:AF$47,_xlpm.Fundo,,1),
_xlpm.Xy,$N46, _xlpm.Yy,PRODUCT(SUM(_xlpm.Dy,-_xlpm.Cy),1/SUM(_xlpm.By,-_xlpm.Ay))*SUM(_xlpm.Xy,-_xlpm.Ay)+_xlpm.Cy,
_xlfn.IFS(IFERROR(ISODD(_xlpm.Borda),FALSE),_xlpm.Yy,
       IFERROR(ISEVEN(_xlpm.Borda),     FALSE),_xlpm.Yx,
      TRUE,"")))</f>
        <v>-9</v>
      </c>
      <c r="AG94" s="120" cm="1">
        <f t="array" ref="AG94">IF(AG46&lt;&gt;"",AG46,
_xlfn.LET(_xlpm.Borda,
_xlfn.IFS(
AND(COUNT(_xlfn._xlws.FILTER($F$3:$F$15,$F$3:$F$15=AG$51))&gt;=2,
    _xlfn.MAXIFS($G$3:$G$15,$F$3:$F$15,AG$51)&gt;=$N94, _xlfn.MINIFS($G$3:$G$15,$F$3:$F$15,AG$51)&lt;=$N94),1,
AND(COUNT(_xlfn._xlws.FILTER($G$3:$G$15,$G$3:$G$15=$N94))&gt;=2,
    _xlfn.MAXIFS($F$3:$F$15,$G$3:$G$15,$N94)&gt;=AG$51, _xlfn.MINIFS($F$3:$F$15,$G$3:$G$15,$N94)&lt;=AG$51),2,
OR(COUNT(_xlfn._xlws.FILTER($F$16:$F$23,($F$16:$F$23=AG$51)*($G$16:$G$23=$N94)))=1,
        ISODD(COUNT(_xlfn._xlws.SORT(_xlfn._xlws.FILTER($G$16:$G$23,($F$16:$F$23=AG$51)*($G$16:$G$23&lt;=$N94)))))),3,
OR(COUNT(_xlfn._xlws.FILTER($F$16:$F$23,($F$16:$F$23=AG$51)*($G$16:$G$23=$N94)))=1,
        ISODD(COUNT(_xlfn._xlws.SORT(_xlfn._xlws.FILTER($F$16:$F$23,($G$16:$G$23=$N94)*($F$16:$F$23&lt;=AG$51)))))),4),
_xlpm.Fundo,$L$8,
_xlpm.Ax,_xlfn.XLOOKUP(TRUE,($O46:AF46&lt;&gt;""),$O$3:AF$3,_xlpm.Fundo,,-1),
_xlpm.Bx,_xlfn.XLOOKUP(TRUE,(AH46:$AZ46&lt;&gt;""),AH$3:$AZ$3,_xlpm.Fundo,,1),
_xlpm.Cx,_xlfn.XLOOKUP(TRUE,($O46:AF46&lt;&gt;""),$O46:AF46,_xlpm.Fundo,,-1),
_xlpm.Dx,_xlfn.XLOOKUP(TRUE,(AH46:$AZ46&lt;&gt;""),AH46:$AZ46,_xlpm.Fundo,,1),
_xlpm.Xx,AG$3, _xlpm.Yx,PRODUCT(SUM(_xlpm.Dx,-_xlpm.Cx),1/SUM(_xlpm.Bx,-_xlpm.Ax))*SUM(_xlpm.Xx,-_xlpm.Ax)+_xlpm.Cx,
_xlpm.Ay,_xlfn.XLOOKUP(TRUE,(AG$4:AG45&lt;&gt;""),$N$4:$N45,_xlpm.Fundo,,-1),
_xlpm.By,_xlfn.XLOOKUP(TRUE,(AG47:AG$47&lt;&gt;""),$N47:$N$47,_xlpm.Fundo,,1),
_xlpm.Cy,_xlfn.XLOOKUP(TRUE,(AG$4:AG45&lt;&gt;""),AG$4:AG45,_xlpm.Fundo,,-1),
_xlpm.Dy,_xlfn.XLOOKUP(TRUE,(AG47:AG$47&lt;&gt;""),AG47:AG$47,_xlpm.Fundo,,1),
_xlpm.Xy,$N46, _xlpm.Yy,PRODUCT(SUM(_xlpm.Dy,-_xlpm.Cy),1/SUM(_xlpm.By,-_xlpm.Ay))*SUM(_xlpm.Xy,-_xlpm.Ay)+_xlpm.Cy,
_xlfn.IFS(IFERROR(ISODD(_xlpm.Borda),FALSE),_xlpm.Yy,
       IFERROR(ISEVEN(_xlpm.Borda),     FALSE),_xlpm.Yx,
      TRUE,"")))</f>
        <v>-9</v>
      </c>
      <c r="AH94" s="120" cm="1">
        <f t="array" ref="AH94">IF(AH46&lt;&gt;"",AH46,
_xlfn.LET(_xlpm.Borda,
_xlfn.IFS(
AND(COUNT(_xlfn._xlws.FILTER($F$3:$F$15,$F$3:$F$15=AH$51))&gt;=2,
    _xlfn.MAXIFS($G$3:$G$15,$F$3:$F$15,AH$51)&gt;=$N94, _xlfn.MINIFS($G$3:$G$15,$F$3:$F$15,AH$51)&lt;=$N94),1,
AND(COUNT(_xlfn._xlws.FILTER($G$3:$G$15,$G$3:$G$15=$N94))&gt;=2,
    _xlfn.MAXIFS($F$3:$F$15,$G$3:$G$15,$N94)&gt;=AH$51, _xlfn.MINIFS($F$3:$F$15,$G$3:$G$15,$N94)&lt;=AH$51),2,
OR(COUNT(_xlfn._xlws.FILTER($F$16:$F$23,($F$16:$F$23=AH$51)*($G$16:$G$23=$N94)))=1,
        ISODD(COUNT(_xlfn._xlws.SORT(_xlfn._xlws.FILTER($G$16:$G$23,($F$16:$F$23=AH$51)*($G$16:$G$23&lt;=$N94)))))),3,
OR(COUNT(_xlfn._xlws.FILTER($F$16:$F$23,($F$16:$F$23=AH$51)*($G$16:$G$23=$N94)))=1,
        ISODD(COUNT(_xlfn._xlws.SORT(_xlfn._xlws.FILTER($F$16:$F$23,($G$16:$G$23=$N94)*($F$16:$F$23&lt;=AH$51)))))),4),
_xlpm.Fundo,$L$8,
_xlpm.Ax,_xlfn.XLOOKUP(TRUE,($O46:AG46&lt;&gt;""),$O$3:AG$3,_xlpm.Fundo,,-1),
_xlpm.Bx,_xlfn.XLOOKUP(TRUE,(AI46:$AZ46&lt;&gt;""),AI$3:$AZ$3,_xlpm.Fundo,,1),
_xlpm.Cx,_xlfn.XLOOKUP(TRUE,($O46:AG46&lt;&gt;""),$O46:AG46,_xlpm.Fundo,,-1),
_xlpm.Dx,_xlfn.XLOOKUP(TRUE,(AI46:$AZ46&lt;&gt;""),AI46:$AZ46,_xlpm.Fundo,,1),
_xlpm.Xx,AH$3, _xlpm.Yx,PRODUCT(SUM(_xlpm.Dx,-_xlpm.Cx),1/SUM(_xlpm.Bx,-_xlpm.Ax))*SUM(_xlpm.Xx,-_xlpm.Ax)+_xlpm.Cx,
_xlpm.Ay,_xlfn.XLOOKUP(TRUE,(AH$4:AH45&lt;&gt;""),$N$4:$N45,_xlpm.Fundo,,-1),
_xlpm.By,_xlfn.XLOOKUP(TRUE,(AH47:AH$47&lt;&gt;""),$N47:$N$47,_xlpm.Fundo,,1),
_xlpm.Cy,_xlfn.XLOOKUP(TRUE,(AH$4:AH45&lt;&gt;""),AH$4:AH45,_xlpm.Fundo,,-1),
_xlpm.Dy,_xlfn.XLOOKUP(TRUE,(AH47:AH$47&lt;&gt;""),AH47:AH$47,_xlpm.Fundo,,1),
_xlpm.Xy,$N46, _xlpm.Yy,PRODUCT(SUM(_xlpm.Dy,-_xlpm.Cy),1/SUM(_xlpm.By,-_xlpm.Ay))*SUM(_xlpm.Xy,-_xlpm.Ay)+_xlpm.Cy,
_xlfn.IFS(IFERROR(ISODD(_xlpm.Borda),FALSE),_xlpm.Yy,
       IFERROR(ISEVEN(_xlpm.Borda),     FALSE),_xlpm.Yx,
      TRUE,"")))</f>
        <v>-9</v>
      </c>
      <c r="AI94" s="120" cm="1">
        <f t="array" ref="AI94">IF(AI46&lt;&gt;"",AI46,
_xlfn.LET(_xlpm.Borda,
_xlfn.IFS(
AND(COUNT(_xlfn._xlws.FILTER($F$3:$F$15,$F$3:$F$15=AI$51))&gt;=2,
    _xlfn.MAXIFS($G$3:$G$15,$F$3:$F$15,AI$51)&gt;=$N94, _xlfn.MINIFS($G$3:$G$15,$F$3:$F$15,AI$51)&lt;=$N94),1,
AND(COUNT(_xlfn._xlws.FILTER($G$3:$G$15,$G$3:$G$15=$N94))&gt;=2,
    _xlfn.MAXIFS($F$3:$F$15,$G$3:$G$15,$N94)&gt;=AI$51, _xlfn.MINIFS($F$3:$F$15,$G$3:$G$15,$N94)&lt;=AI$51),2,
OR(COUNT(_xlfn._xlws.FILTER($F$16:$F$23,($F$16:$F$23=AI$51)*($G$16:$G$23=$N94)))=1,
        ISODD(COUNT(_xlfn._xlws.SORT(_xlfn._xlws.FILTER($G$16:$G$23,($F$16:$F$23=AI$51)*($G$16:$G$23&lt;=$N94)))))),3,
OR(COUNT(_xlfn._xlws.FILTER($F$16:$F$23,($F$16:$F$23=AI$51)*($G$16:$G$23=$N94)))=1,
        ISODD(COUNT(_xlfn._xlws.SORT(_xlfn._xlws.FILTER($F$16:$F$23,($G$16:$G$23=$N94)*($F$16:$F$23&lt;=AI$51)))))),4),
_xlpm.Fundo,$L$8,
_xlpm.Ax,_xlfn.XLOOKUP(TRUE,($O46:AH46&lt;&gt;""),$O$3:AH$3,_xlpm.Fundo,,-1),
_xlpm.Bx,_xlfn.XLOOKUP(TRUE,(AJ46:$AZ46&lt;&gt;""),AJ$3:$AZ$3,_xlpm.Fundo,,1),
_xlpm.Cx,_xlfn.XLOOKUP(TRUE,($O46:AH46&lt;&gt;""),$O46:AH46,_xlpm.Fundo,,-1),
_xlpm.Dx,_xlfn.XLOOKUP(TRUE,(AJ46:$AZ46&lt;&gt;""),AJ46:$AZ46,_xlpm.Fundo,,1),
_xlpm.Xx,AI$3, _xlpm.Yx,PRODUCT(SUM(_xlpm.Dx,-_xlpm.Cx),1/SUM(_xlpm.Bx,-_xlpm.Ax))*SUM(_xlpm.Xx,-_xlpm.Ax)+_xlpm.Cx,
_xlpm.Ay,_xlfn.XLOOKUP(TRUE,(AI$4:AI45&lt;&gt;""),$N$4:$N45,_xlpm.Fundo,,-1),
_xlpm.By,_xlfn.XLOOKUP(TRUE,(AI47:AI$47&lt;&gt;""),$N47:$N$47,_xlpm.Fundo,,1),
_xlpm.Cy,_xlfn.XLOOKUP(TRUE,(AI$4:AI45&lt;&gt;""),AI$4:AI45,_xlpm.Fundo,,-1),
_xlpm.Dy,_xlfn.XLOOKUP(TRUE,(AI47:AI$47&lt;&gt;""),AI47:AI$47,_xlpm.Fundo,,1),
_xlpm.Xy,$N46, _xlpm.Yy,PRODUCT(SUM(_xlpm.Dy,-_xlpm.Cy),1/SUM(_xlpm.By,-_xlpm.Ay))*SUM(_xlpm.Xy,-_xlpm.Ay)+_xlpm.Cy,
_xlfn.IFS(IFERROR(ISODD(_xlpm.Borda),FALSE),_xlpm.Yy,
       IFERROR(ISEVEN(_xlpm.Borda),     FALSE),_xlpm.Yx,
      TRUE,"")))</f>
        <v>-9</v>
      </c>
      <c r="AJ94" s="120" cm="1">
        <f t="array" ref="AJ94">IF(AJ46&lt;&gt;"",AJ46,
_xlfn.LET(_xlpm.Borda,
_xlfn.IFS(
AND(COUNT(_xlfn._xlws.FILTER($F$3:$F$15,$F$3:$F$15=AJ$51))&gt;=2,
    _xlfn.MAXIFS($G$3:$G$15,$F$3:$F$15,AJ$51)&gt;=$N94, _xlfn.MINIFS($G$3:$G$15,$F$3:$F$15,AJ$51)&lt;=$N94),1,
AND(COUNT(_xlfn._xlws.FILTER($G$3:$G$15,$G$3:$G$15=$N94))&gt;=2,
    _xlfn.MAXIFS($F$3:$F$15,$G$3:$G$15,$N94)&gt;=AJ$51, _xlfn.MINIFS($F$3:$F$15,$G$3:$G$15,$N94)&lt;=AJ$51),2,
OR(COUNT(_xlfn._xlws.FILTER($F$16:$F$23,($F$16:$F$23=AJ$51)*($G$16:$G$23=$N94)))=1,
        ISODD(COUNT(_xlfn._xlws.SORT(_xlfn._xlws.FILTER($G$16:$G$23,($F$16:$F$23=AJ$51)*($G$16:$G$23&lt;=$N94)))))),3,
OR(COUNT(_xlfn._xlws.FILTER($F$16:$F$23,($F$16:$F$23=AJ$51)*($G$16:$G$23=$N94)))=1,
        ISODD(COUNT(_xlfn._xlws.SORT(_xlfn._xlws.FILTER($F$16:$F$23,($G$16:$G$23=$N94)*($F$16:$F$23&lt;=AJ$51)))))),4),
_xlpm.Fundo,$L$8,
_xlpm.Ax,_xlfn.XLOOKUP(TRUE,($O46:AI46&lt;&gt;""),$O$3:AI$3,_xlpm.Fundo,,-1),
_xlpm.Bx,_xlfn.XLOOKUP(TRUE,(AK46:$AZ46&lt;&gt;""),AK$3:$AZ$3,_xlpm.Fundo,,1),
_xlpm.Cx,_xlfn.XLOOKUP(TRUE,($O46:AI46&lt;&gt;""),$O46:AI46,_xlpm.Fundo,,-1),
_xlpm.Dx,_xlfn.XLOOKUP(TRUE,(AK46:$AZ46&lt;&gt;""),AK46:$AZ46,_xlpm.Fundo,,1),
_xlpm.Xx,AJ$3, _xlpm.Yx,PRODUCT(SUM(_xlpm.Dx,-_xlpm.Cx),1/SUM(_xlpm.Bx,-_xlpm.Ax))*SUM(_xlpm.Xx,-_xlpm.Ax)+_xlpm.Cx,
_xlpm.Ay,_xlfn.XLOOKUP(TRUE,(AJ$4:AJ45&lt;&gt;""),$N$4:$N45,_xlpm.Fundo,,-1),
_xlpm.By,_xlfn.XLOOKUP(TRUE,(AJ47:AJ$47&lt;&gt;""),$N47:$N$47,_xlpm.Fundo,,1),
_xlpm.Cy,_xlfn.XLOOKUP(TRUE,(AJ$4:AJ45&lt;&gt;""),AJ$4:AJ45,_xlpm.Fundo,,-1),
_xlpm.Dy,_xlfn.XLOOKUP(TRUE,(AJ47:AJ$47&lt;&gt;""),AJ47:AJ$47,_xlpm.Fundo,,1),
_xlpm.Xy,$N46, _xlpm.Yy,PRODUCT(SUM(_xlpm.Dy,-_xlpm.Cy),1/SUM(_xlpm.By,-_xlpm.Ay))*SUM(_xlpm.Xy,-_xlpm.Ay)+_xlpm.Cy,
_xlfn.IFS(IFERROR(ISODD(_xlpm.Borda),FALSE),_xlpm.Yy,
       IFERROR(ISEVEN(_xlpm.Borda),     FALSE),_xlpm.Yx,
      TRUE,"")))</f>
        <v>-9</v>
      </c>
      <c r="AK94" s="120" cm="1">
        <f t="array" ref="AK94">IF(AK46&lt;&gt;"",AK46,
_xlfn.LET(_xlpm.Borda,
_xlfn.IFS(
AND(COUNT(_xlfn._xlws.FILTER($F$3:$F$15,$F$3:$F$15=AK$51))&gt;=2,
    _xlfn.MAXIFS($G$3:$G$15,$F$3:$F$15,AK$51)&gt;=$N94, _xlfn.MINIFS($G$3:$G$15,$F$3:$F$15,AK$51)&lt;=$N94),1,
AND(COUNT(_xlfn._xlws.FILTER($G$3:$G$15,$G$3:$G$15=$N94))&gt;=2,
    _xlfn.MAXIFS($F$3:$F$15,$G$3:$G$15,$N94)&gt;=AK$51, _xlfn.MINIFS($F$3:$F$15,$G$3:$G$15,$N94)&lt;=AK$51),2,
OR(COUNT(_xlfn._xlws.FILTER($F$16:$F$23,($F$16:$F$23=AK$51)*($G$16:$G$23=$N94)))=1,
        ISODD(COUNT(_xlfn._xlws.SORT(_xlfn._xlws.FILTER($G$16:$G$23,($F$16:$F$23=AK$51)*($G$16:$G$23&lt;=$N94)))))),3,
OR(COUNT(_xlfn._xlws.FILTER($F$16:$F$23,($F$16:$F$23=AK$51)*($G$16:$G$23=$N94)))=1,
        ISODD(COUNT(_xlfn._xlws.SORT(_xlfn._xlws.FILTER($F$16:$F$23,($G$16:$G$23=$N94)*($F$16:$F$23&lt;=AK$51)))))),4),
_xlpm.Fundo,$L$8,
_xlpm.Ax,_xlfn.XLOOKUP(TRUE,($O46:AJ46&lt;&gt;""),$O$3:AJ$3,_xlpm.Fundo,,-1),
_xlpm.Bx,_xlfn.XLOOKUP(TRUE,(AL46:$AZ46&lt;&gt;""),AL$3:$AZ$3,_xlpm.Fundo,,1),
_xlpm.Cx,_xlfn.XLOOKUP(TRUE,($O46:AJ46&lt;&gt;""),$O46:AJ46,_xlpm.Fundo,,-1),
_xlpm.Dx,_xlfn.XLOOKUP(TRUE,(AL46:$AZ46&lt;&gt;""),AL46:$AZ46,_xlpm.Fundo,,1),
_xlpm.Xx,AK$3, _xlpm.Yx,PRODUCT(SUM(_xlpm.Dx,-_xlpm.Cx),1/SUM(_xlpm.Bx,-_xlpm.Ax))*SUM(_xlpm.Xx,-_xlpm.Ax)+_xlpm.Cx,
_xlpm.Ay,_xlfn.XLOOKUP(TRUE,(AK$4:AK45&lt;&gt;""),$N$4:$N45,_xlpm.Fundo,,-1),
_xlpm.By,_xlfn.XLOOKUP(TRUE,(AK47:AK$47&lt;&gt;""),$N47:$N$47,_xlpm.Fundo,,1),
_xlpm.Cy,_xlfn.XLOOKUP(TRUE,(AK$4:AK45&lt;&gt;""),AK$4:AK45,_xlpm.Fundo,,-1),
_xlpm.Dy,_xlfn.XLOOKUP(TRUE,(AK47:AK$47&lt;&gt;""),AK47:AK$47,_xlpm.Fundo,,1),
_xlpm.Xy,$N46, _xlpm.Yy,PRODUCT(SUM(_xlpm.Dy,-_xlpm.Cy),1/SUM(_xlpm.By,-_xlpm.Ay))*SUM(_xlpm.Xy,-_xlpm.Ay)+_xlpm.Cy,
_xlfn.IFS(IFERROR(ISODD(_xlpm.Borda),FALSE),_xlpm.Yy,
       IFERROR(ISEVEN(_xlpm.Borda),     FALSE),_xlpm.Yx,
      TRUE,"")))</f>
        <v>-9</v>
      </c>
      <c r="AL94" s="120" cm="1">
        <f t="array" ref="AL94">IF(AL46&lt;&gt;"",AL46,
_xlfn.LET(_xlpm.Borda,
_xlfn.IFS(
AND(COUNT(_xlfn._xlws.FILTER($F$3:$F$15,$F$3:$F$15=AL$51))&gt;=2,
    _xlfn.MAXIFS($G$3:$G$15,$F$3:$F$15,AL$51)&gt;=$N94, _xlfn.MINIFS($G$3:$G$15,$F$3:$F$15,AL$51)&lt;=$N94),1,
AND(COUNT(_xlfn._xlws.FILTER($G$3:$G$15,$G$3:$G$15=$N94))&gt;=2,
    _xlfn.MAXIFS($F$3:$F$15,$G$3:$G$15,$N94)&gt;=AL$51, _xlfn.MINIFS($F$3:$F$15,$G$3:$G$15,$N94)&lt;=AL$51),2,
OR(COUNT(_xlfn._xlws.FILTER($F$16:$F$23,($F$16:$F$23=AL$51)*($G$16:$G$23=$N94)))=1,
        ISODD(COUNT(_xlfn._xlws.SORT(_xlfn._xlws.FILTER($G$16:$G$23,($F$16:$F$23=AL$51)*($G$16:$G$23&lt;=$N94)))))),3,
OR(COUNT(_xlfn._xlws.FILTER($F$16:$F$23,($F$16:$F$23=AL$51)*($G$16:$G$23=$N94)))=1,
        ISODD(COUNT(_xlfn._xlws.SORT(_xlfn._xlws.FILTER($F$16:$F$23,($G$16:$G$23=$N94)*($F$16:$F$23&lt;=AL$51)))))),4),
_xlpm.Fundo,$L$8,
_xlpm.Ax,_xlfn.XLOOKUP(TRUE,($O46:AK46&lt;&gt;""),$O$3:AK$3,_xlpm.Fundo,,-1),
_xlpm.Bx,_xlfn.XLOOKUP(TRUE,(AM46:$AZ46&lt;&gt;""),AM$3:$AZ$3,_xlpm.Fundo,,1),
_xlpm.Cx,_xlfn.XLOOKUP(TRUE,($O46:AK46&lt;&gt;""),$O46:AK46,_xlpm.Fundo,,-1),
_xlpm.Dx,_xlfn.XLOOKUP(TRUE,(AM46:$AZ46&lt;&gt;""),AM46:$AZ46,_xlpm.Fundo,,1),
_xlpm.Xx,AL$3, _xlpm.Yx,PRODUCT(SUM(_xlpm.Dx,-_xlpm.Cx),1/SUM(_xlpm.Bx,-_xlpm.Ax))*SUM(_xlpm.Xx,-_xlpm.Ax)+_xlpm.Cx,
_xlpm.Ay,_xlfn.XLOOKUP(TRUE,(AL$4:AL45&lt;&gt;""),$N$4:$N45,_xlpm.Fundo,,-1),
_xlpm.By,_xlfn.XLOOKUP(TRUE,(AL47:AL$47&lt;&gt;""),$N47:$N$47,_xlpm.Fundo,,1),
_xlpm.Cy,_xlfn.XLOOKUP(TRUE,(AL$4:AL45&lt;&gt;""),AL$4:AL45,_xlpm.Fundo,,-1),
_xlpm.Dy,_xlfn.XLOOKUP(TRUE,(AL47:AL$47&lt;&gt;""),AL47:AL$47,_xlpm.Fundo,,1),
_xlpm.Xy,$N46, _xlpm.Yy,PRODUCT(SUM(_xlpm.Dy,-_xlpm.Cy),1/SUM(_xlpm.By,-_xlpm.Ay))*SUM(_xlpm.Xy,-_xlpm.Ay)+_xlpm.Cy,
_xlfn.IFS(IFERROR(ISODD(_xlpm.Borda),FALSE),_xlpm.Yy,
       IFERROR(ISEVEN(_xlpm.Borda),     FALSE),_xlpm.Yx,
      TRUE,"")))</f>
        <v>-9</v>
      </c>
      <c r="AM94" s="120" cm="1">
        <f t="array" ref="AM94">IF(AM46&lt;&gt;"",AM46,
_xlfn.LET(_xlpm.Borda,
_xlfn.IFS(
AND(COUNT(_xlfn._xlws.FILTER($F$3:$F$15,$F$3:$F$15=AM$51))&gt;=2,
    _xlfn.MAXIFS($G$3:$G$15,$F$3:$F$15,AM$51)&gt;=$N94, _xlfn.MINIFS($G$3:$G$15,$F$3:$F$15,AM$51)&lt;=$N94),1,
AND(COUNT(_xlfn._xlws.FILTER($G$3:$G$15,$G$3:$G$15=$N94))&gt;=2,
    _xlfn.MAXIFS($F$3:$F$15,$G$3:$G$15,$N94)&gt;=AM$51, _xlfn.MINIFS($F$3:$F$15,$G$3:$G$15,$N94)&lt;=AM$51),2,
OR(COUNT(_xlfn._xlws.FILTER($F$16:$F$23,($F$16:$F$23=AM$51)*($G$16:$G$23=$N94)))=1,
        ISODD(COUNT(_xlfn._xlws.SORT(_xlfn._xlws.FILTER($G$16:$G$23,($F$16:$F$23=AM$51)*($G$16:$G$23&lt;=$N94)))))),3,
OR(COUNT(_xlfn._xlws.FILTER($F$16:$F$23,($F$16:$F$23=AM$51)*($G$16:$G$23=$N94)))=1,
        ISODD(COUNT(_xlfn._xlws.SORT(_xlfn._xlws.FILTER($F$16:$F$23,($G$16:$G$23=$N94)*($F$16:$F$23&lt;=AM$51)))))),4),
_xlpm.Fundo,$L$8,
_xlpm.Ax,_xlfn.XLOOKUP(TRUE,($O46:AL46&lt;&gt;""),$O$3:AL$3,_xlpm.Fundo,,-1),
_xlpm.Bx,_xlfn.XLOOKUP(TRUE,(AN46:$AZ46&lt;&gt;""),AN$3:$AZ$3,_xlpm.Fundo,,1),
_xlpm.Cx,_xlfn.XLOOKUP(TRUE,($O46:AL46&lt;&gt;""),$O46:AL46,_xlpm.Fundo,,-1),
_xlpm.Dx,_xlfn.XLOOKUP(TRUE,(AN46:$AZ46&lt;&gt;""),AN46:$AZ46,_xlpm.Fundo,,1),
_xlpm.Xx,AM$3, _xlpm.Yx,PRODUCT(SUM(_xlpm.Dx,-_xlpm.Cx),1/SUM(_xlpm.Bx,-_xlpm.Ax))*SUM(_xlpm.Xx,-_xlpm.Ax)+_xlpm.Cx,
_xlpm.Ay,_xlfn.XLOOKUP(TRUE,(AM$4:AM45&lt;&gt;""),$N$4:$N45,_xlpm.Fundo,,-1),
_xlpm.By,_xlfn.XLOOKUP(TRUE,(AM47:AM$47&lt;&gt;""),$N47:$N$47,_xlpm.Fundo,,1),
_xlpm.Cy,_xlfn.XLOOKUP(TRUE,(AM$4:AM45&lt;&gt;""),AM$4:AM45,_xlpm.Fundo,,-1),
_xlpm.Dy,_xlfn.XLOOKUP(TRUE,(AM47:AM$47&lt;&gt;""),AM47:AM$47,_xlpm.Fundo,,1),
_xlpm.Xy,$N46, _xlpm.Yy,PRODUCT(SUM(_xlpm.Dy,-_xlpm.Cy),1/SUM(_xlpm.By,-_xlpm.Ay))*SUM(_xlpm.Xy,-_xlpm.Ay)+_xlpm.Cy,
_xlfn.IFS(IFERROR(ISODD(_xlpm.Borda),FALSE),_xlpm.Yy,
       IFERROR(ISEVEN(_xlpm.Borda),     FALSE),_xlpm.Yx,
      TRUE,"")))</f>
        <v>-9</v>
      </c>
      <c r="AN94" s="120" cm="1">
        <f t="array" ref="AN94">IF(AN46&lt;&gt;"",AN46,
_xlfn.LET(_xlpm.Borda,
_xlfn.IFS(
AND(COUNT(_xlfn._xlws.FILTER($F$3:$F$15,$F$3:$F$15=AN$51))&gt;=2,
    _xlfn.MAXIFS($G$3:$G$15,$F$3:$F$15,AN$51)&gt;=$N94, _xlfn.MINIFS($G$3:$G$15,$F$3:$F$15,AN$51)&lt;=$N94),1,
AND(COUNT(_xlfn._xlws.FILTER($G$3:$G$15,$G$3:$G$15=$N94))&gt;=2,
    _xlfn.MAXIFS($F$3:$F$15,$G$3:$G$15,$N94)&gt;=AN$51, _xlfn.MINIFS($F$3:$F$15,$G$3:$G$15,$N94)&lt;=AN$51),2,
OR(COUNT(_xlfn._xlws.FILTER($F$16:$F$23,($F$16:$F$23=AN$51)*($G$16:$G$23=$N94)))=1,
        ISODD(COUNT(_xlfn._xlws.SORT(_xlfn._xlws.FILTER($G$16:$G$23,($F$16:$F$23=AN$51)*($G$16:$G$23&lt;=$N94)))))),3,
OR(COUNT(_xlfn._xlws.FILTER($F$16:$F$23,($F$16:$F$23=AN$51)*($G$16:$G$23=$N94)))=1,
        ISODD(COUNT(_xlfn._xlws.SORT(_xlfn._xlws.FILTER($F$16:$F$23,($G$16:$G$23=$N94)*($F$16:$F$23&lt;=AN$51)))))),4),
_xlpm.Fundo,$L$8,
_xlpm.Ax,_xlfn.XLOOKUP(TRUE,($O46:AM46&lt;&gt;""),$O$3:AM$3,_xlpm.Fundo,,-1),
_xlpm.Bx,_xlfn.XLOOKUP(TRUE,(AO46:$AZ46&lt;&gt;""),AO$3:$AZ$3,_xlpm.Fundo,,1),
_xlpm.Cx,_xlfn.XLOOKUP(TRUE,($O46:AM46&lt;&gt;""),$O46:AM46,_xlpm.Fundo,,-1),
_xlpm.Dx,_xlfn.XLOOKUP(TRUE,(AO46:$AZ46&lt;&gt;""),AO46:$AZ46,_xlpm.Fundo,,1),
_xlpm.Xx,AN$3, _xlpm.Yx,PRODUCT(SUM(_xlpm.Dx,-_xlpm.Cx),1/SUM(_xlpm.Bx,-_xlpm.Ax))*SUM(_xlpm.Xx,-_xlpm.Ax)+_xlpm.Cx,
_xlpm.Ay,_xlfn.XLOOKUP(TRUE,(AN$4:AN45&lt;&gt;""),$N$4:$N45,_xlpm.Fundo,,-1),
_xlpm.By,_xlfn.XLOOKUP(TRUE,(AN47:AN$47&lt;&gt;""),$N47:$N$47,_xlpm.Fundo,,1),
_xlpm.Cy,_xlfn.XLOOKUP(TRUE,(AN$4:AN45&lt;&gt;""),AN$4:AN45,_xlpm.Fundo,,-1),
_xlpm.Dy,_xlfn.XLOOKUP(TRUE,(AN47:AN$47&lt;&gt;""),AN47:AN$47,_xlpm.Fundo,,1),
_xlpm.Xy,$N46, _xlpm.Yy,PRODUCT(SUM(_xlpm.Dy,-_xlpm.Cy),1/SUM(_xlpm.By,-_xlpm.Ay))*SUM(_xlpm.Xy,-_xlpm.Ay)+_xlpm.Cy,
_xlfn.IFS(IFERROR(ISODD(_xlpm.Borda),FALSE),_xlpm.Yy,
       IFERROR(ISEVEN(_xlpm.Borda),     FALSE),_xlpm.Yx,
      TRUE,"")))</f>
        <v>-9</v>
      </c>
      <c r="AO94" s="120" cm="1">
        <f t="array" ref="AO94">IF(AO46&lt;&gt;"",AO46,
_xlfn.LET(_xlpm.Borda,
_xlfn.IFS(
AND(COUNT(_xlfn._xlws.FILTER($F$3:$F$15,$F$3:$F$15=AO$51))&gt;=2,
    _xlfn.MAXIFS($G$3:$G$15,$F$3:$F$15,AO$51)&gt;=$N94, _xlfn.MINIFS($G$3:$G$15,$F$3:$F$15,AO$51)&lt;=$N94),1,
AND(COUNT(_xlfn._xlws.FILTER($G$3:$G$15,$G$3:$G$15=$N94))&gt;=2,
    _xlfn.MAXIFS($F$3:$F$15,$G$3:$G$15,$N94)&gt;=AO$51, _xlfn.MINIFS($F$3:$F$15,$G$3:$G$15,$N94)&lt;=AO$51),2,
OR(COUNT(_xlfn._xlws.FILTER($F$16:$F$23,($F$16:$F$23=AO$51)*($G$16:$G$23=$N94)))=1,
        ISODD(COUNT(_xlfn._xlws.SORT(_xlfn._xlws.FILTER($G$16:$G$23,($F$16:$F$23=AO$51)*($G$16:$G$23&lt;=$N94)))))),3,
OR(COUNT(_xlfn._xlws.FILTER($F$16:$F$23,($F$16:$F$23=AO$51)*($G$16:$G$23=$N94)))=1,
        ISODD(COUNT(_xlfn._xlws.SORT(_xlfn._xlws.FILTER($F$16:$F$23,($G$16:$G$23=$N94)*($F$16:$F$23&lt;=AO$51)))))),4),
_xlpm.Fundo,$L$8,
_xlpm.Ax,_xlfn.XLOOKUP(TRUE,($O46:AN46&lt;&gt;""),$O$3:AN$3,_xlpm.Fundo,,-1),
_xlpm.Bx,_xlfn.XLOOKUP(TRUE,(AP46:$AZ46&lt;&gt;""),AP$3:$AZ$3,_xlpm.Fundo,,1),
_xlpm.Cx,_xlfn.XLOOKUP(TRUE,($O46:AN46&lt;&gt;""),$O46:AN46,_xlpm.Fundo,,-1),
_xlpm.Dx,_xlfn.XLOOKUP(TRUE,(AP46:$AZ46&lt;&gt;""),AP46:$AZ46,_xlpm.Fundo,,1),
_xlpm.Xx,AO$3, _xlpm.Yx,PRODUCT(SUM(_xlpm.Dx,-_xlpm.Cx),1/SUM(_xlpm.Bx,-_xlpm.Ax))*SUM(_xlpm.Xx,-_xlpm.Ax)+_xlpm.Cx,
_xlpm.Ay,_xlfn.XLOOKUP(TRUE,(AO$4:AO45&lt;&gt;""),$N$4:$N45,_xlpm.Fundo,,-1),
_xlpm.By,_xlfn.XLOOKUP(TRUE,(AO47:AO$47&lt;&gt;""),$N47:$N$47,_xlpm.Fundo,,1),
_xlpm.Cy,_xlfn.XLOOKUP(TRUE,(AO$4:AO45&lt;&gt;""),AO$4:AO45,_xlpm.Fundo,,-1),
_xlpm.Dy,_xlfn.XLOOKUP(TRUE,(AO47:AO$47&lt;&gt;""),AO47:AO$47,_xlpm.Fundo,,1),
_xlpm.Xy,$N46, _xlpm.Yy,PRODUCT(SUM(_xlpm.Dy,-_xlpm.Cy),1/SUM(_xlpm.By,-_xlpm.Ay))*SUM(_xlpm.Xy,-_xlpm.Ay)+_xlpm.Cy,
_xlfn.IFS(IFERROR(ISODD(_xlpm.Borda),FALSE),_xlpm.Yy,
       IFERROR(ISEVEN(_xlpm.Borda),     FALSE),_xlpm.Yx,
      TRUE,"")))</f>
        <v>-9</v>
      </c>
      <c r="AP94" s="120" cm="1">
        <f t="array" ref="AP94">IF(AP46&lt;&gt;"",AP46,
_xlfn.LET(_xlpm.Borda,
_xlfn.IFS(
AND(COUNT(_xlfn._xlws.FILTER($F$3:$F$15,$F$3:$F$15=AP$51))&gt;=2,
    _xlfn.MAXIFS($G$3:$G$15,$F$3:$F$15,AP$51)&gt;=$N94, _xlfn.MINIFS($G$3:$G$15,$F$3:$F$15,AP$51)&lt;=$N94),1,
AND(COUNT(_xlfn._xlws.FILTER($G$3:$G$15,$G$3:$G$15=$N94))&gt;=2,
    _xlfn.MAXIFS($F$3:$F$15,$G$3:$G$15,$N94)&gt;=AP$51, _xlfn.MINIFS($F$3:$F$15,$G$3:$G$15,$N94)&lt;=AP$51),2,
OR(COUNT(_xlfn._xlws.FILTER($F$16:$F$23,($F$16:$F$23=AP$51)*($G$16:$G$23=$N94)))=1,
        ISODD(COUNT(_xlfn._xlws.SORT(_xlfn._xlws.FILTER($G$16:$G$23,($F$16:$F$23=AP$51)*($G$16:$G$23&lt;=$N94)))))),3,
OR(COUNT(_xlfn._xlws.FILTER($F$16:$F$23,($F$16:$F$23=AP$51)*($G$16:$G$23=$N94)))=1,
        ISODD(COUNT(_xlfn._xlws.SORT(_xlfn._xlws.FILTER($F$16:$F$23,($G$16:$G$23=$N94)*($F$16:$F$23&lt;=AP$51)))))),4),
_xlpm.Fundo,$L$8,
_xlpm.Ax,_xlfn.XLOOKUP(TRUE,($O46:AO46&lt;&gt;""),$O$3:AO$3,_xlpm.Fundo,,-1),
_xlpm.Bx,_xlfn.XLOOKUP(TRUE,(AQ46:$AZ46&lt;&gt;""),AQ$3:$AZ$3,_xlpm.Fundo,,1),
_xlpm.Cx,_xlfn.XLOOKUP(TRUE,($O46:AO46&lt;&gt;""),$O46:AO46,_xlpm.Fundo,,-1),
_xlpm.Dx,_xlfn.XLOOKUP(TRUE,(AQ46:$AZ46&lt;&gt;""),AQ46:$AZ46,_xlpm.Fundo,,1),
_xlpm.Xx,AP$3, _xlpm.Yx,PRODUCT(SUM(_xlpm.Dx,-_xlpm.Cx),1/SUM(_xlpm.Bx,-_xlpm.Ax))*SUM(_xlpm.Xx,-_xlpm.Ax)+_xlpm.Cx,
_xlpm.Ay,_xlfn.XLOOKUP(TRUE,(AP$4:AP45&lt;&gt;""),$N$4:$N45,_xlpm.Fundo,,-1),
_xlpm.By,_xlfn.XLOOKUP(TRUE,(AP47:AP$47&lt;&gt;""),$N47:$N$47,_xlpm.Fundo,,1),
_xlpm.Cy,_xlfn.XLOOKUP(TRUE,(AP$4:AP45&lt;&gt;""),AP$4:AP45,_xlpm.Fundo,,-1),
_xlpm.Dy,_xlfn.XLOOKUP(TRUE,(AP47:AP$47&lt;&gt;""),AP47:AP$47,_xlpm.Fundo,,1),
_xlpm.Xy,$N46, _xlpm.Yy,PRODUCT(SUM(_xlpm.Dy,-_xlpm.Cy),1/SUM(_xlpm.By,-_xlpm.Ay))*SUM(_xlpm.Xy,-_xlpm.Ay)+_xlpm.Cy,
_xlfn.IFS(IFERROR(ISODD(_xlpm.Borda),FALSE),_xlpm.Yy,
       IFERROR(ISEVEN(_xlpm.Borda),     FALSE),_xlpm.Yx,
      TRUE,"")))</f>
        <v>-9</v>
      </c>
      <c r="AQ94" s="120" cm="1">
        <f t="array" ref="AQ94">IF(AQ46&lt;&gt;"",AQ46,
_xlfn.LET(_xlpm.Borda,
_xlfn.IFS(
AND(COUNT(_xlfn._xlws.FILTER($F$3:$F$15,$F$3:$F$15=AQ$51))&gt;=2,
    _xlfn.MAXIFS($G$3:$G$15,$F$3:$F$15,AQ$51)&gt;=$N94, _xlfn.MINIFS($G$3:$G$15,$F$3:$F$15,AQ$51)&lt;=$N94),1,
AND(COUNT(_xlfn._xlws.FILTER($G$3:$G$15,$G$3:$G$15=$N94))&gt;=2,
    _xlfn.MAXIFS($F$3:$F$15,$G$3:$G$15,$N94)&gt;=AQ$51, _xlfn.MINIFS($F$3:$F$15,$G$3:$G$15,$N94)&lt;=AQ$51),2,
OR(COUNT(_xlfn._xlws.FILTER($F$16:$F$23,($F$16:$F$23=AQ$51)*($G$16:$G$23=$N94)))=1,
        ISODD(COUNT(_xlfn._xlws.SORT(_xlfn._xlws.FILTER($G$16:$G$23,($F$16:$F$23=AQ$51)*($G$16:$G$23&lt;=$N94)))))),3,
OR(COUNT(_xlfn._xlws.FILTER($F$16:$F$23,($F$16:$F$23=AQ$51)*($G$16:$G$23=$N94)))=1,
        ISODD(COUNT(_xlfn._xlws.SORT(_xlfn._xlws.FILTER($F$16:$F$23,($G$16:$G$23=$N94)*($F$16:$F$23&lt;=AQ$51)))))),4),
_xlpm.Fundo,$L$8,
_xlpm.Ax,_xlfn.XLOOKUP(TRUE,($O46:AP46&lt;&gt;""),$O$3:AP$3,_xlpm.Fundo,,-1),
_xlpm.Bx,_xlfn.XLOOKUP(TRUE,(AR46:$AZ46&lt;&gt;""),AR$3:$AZ$3,_xlpm.Fundo,,1),
_xlpm.Cx,_xlfn.XLOOKUP(TRUE,($O46:AP46&lt;&gt;""),$O46:AP46,_xlpm.Fundo,,-1),
_xlpm.Dx,_xlfn.XLOOKUP(TRUE,(AR46:$AZ46&lt;&gt;""),AR46:$AZ46,_xlpm.Fundo,,1),
_xlpm.Xx,AQ$3, _xlpm.Yx,PRODUCT(SUM(_xlpm.Dx,-_xlpm.Cx),1/SUM(_xlpm.Bx,-_xlpm.Ax))*SUM(_xlpm.Xx,-_xlpm.Ax)+_xlpm.Cx,
_xlpm.Ay,_xlfn.XLOOKUP(TRUE,(AQ$4:AQ45&lt;&gt;""),$N$4:$N45,_xlpm.Fundo,,-1),
_xlpm.By,_xlfn.XLOOKUP(TRUE,(AQ47:AQ$47&lt;&gt;""),$N47:$N$47,_xlpm.Fundo,,1),
_xlpm.Cy,_xlfn.XLOOKUP(TRUE,(AQ$4:AQ45&lt;&gt;""),AQ$4:AQ45,_xlpm.Fundo,,-1),
_xlpm.Dy,_xlfn.XLOOKUP(TRUE,(AQ47:AQ$47&lt;&gt;""),AQ47:AQ$47,_xlpm.Fundo,,1),
_xlpm.Xy,$N46, _xlpm.Yy,PRODUCT(SUM(_xlpm.Dy,-_xlpm.Cy),1/SUM(_xlpm.By,-_xlpm.Ay))*SUM(_xlpm.Xy,-_xlpm.Ay)+_xlpm.Cy,
_xlfn.IFS(IFERROR(ISODD(_xlpm.Borda),FALSE),_xlpm.Yy,
       IFERROR(ISEVEN(_xlpm.Borda),     FALSE),_xlpm.Yx,
      TRUE,"")))</f>
        <v>-9</v>
      </c>
      <c r="AR94" s="120" cm="1">
        <f t="array" ref="AR94">IF(AR46&lt;&gt;"",AR46,
_xlfn.LET(_xlpm.Borda,
_xlfn.IFS(
AND(COUNT(_xlfn._xlws.FILTER($F$3:$F$15,$F$3:$F$15=AR$51))&gt;=2,
    _xlfn.MAXIFS($G$3:$G$15,$F$3:$F$15,AR$51)&gt;=$N94, _xlfn.MINIFS($G$3:$G$15,$F$3:$F$15,AR$51)&lt;=$N94),1,
AND(COUNT(_xlfn._xlws.FILTER($G$3:$G$15,$G$3:$G$15=$N94))&gt;=2,
    _xlfn.MAXIFS($F$3:$F$15,$G$3:$G$15,$N94)&gt;=AR$51, _xlfn.MINIFS($F$3:$F$15,$G$3:$G$15,$N94)&lt;=AR$51),2,
OR(COUNT(_xlfn._xlws.FILTER($F$16:$F$23,($F$16:$F$23=AR$51)*($G$16:$G$23=$N94)))=1,
        ISODD(COUNT(_xlfn._xlws.SORT(_xlfn._xlws.FILTER($G$16:$G$23,($F$16:$F$23=AR$51)*($G$16:$G$23&lt;=$N94)))))),3,
OR(COUNT(_xlfn._xlws.FILTER($F$16:$F$23,($F$16:$F$23=AR$51)*($G$16:$G$23=$N94)))=1,
        ISODD(COUNT(_xlfn._xlws.SORT(_xlfn._xlws.FILTER($F$16:$F$23,($G$16:$G$23=$N94)*($F$16:$F$23&lt;=AR$51)))))),4),
_xlpm.Fundo,$L$8,
_xlpm.Ax,_xlfn.XLOOKUP(TRUE,($O46:AQ46&lt;&gt;""),$O$3:AQ$3,_xlpm.Fundo,,-1),
_xlpm.Bx,_xlfn.XLOOKUP(TRUE,(AS46:$AZ46&lt;&gt;""),AS$3:$AZ$3,_xlpm.Fundo,,1),
_xlpm.Cx,_xlfn.XLOOKUP(TRUE,($O46:AQ46&lt;&gt;""),$O46:AQ46,_xlpm.Fundo,,-1),
_xlpm.Dx,_xlfn.XLOOKUP(TRUE,(AS46:$AZ46&lt;&gt;""),AS46:$AZ46,_xlpm.Fundo,,1),
_xlpm.Xx,AR$3, _xlpm.Yx,PRODUCT(SUM(_xlpm.Dx,-_xlpm.Cx),1/SUM(_xlpm.Bx,-_xlpm.Ax))*SUM(_xlpm.Xx,-_xlpm.Ax)+_xlpm.Cx,
_xlpm.Ay,_xlfn.XLOOKUP(TRUE,(AR$4:AR45&lt;&gt;""),$N$4:$N45,_xlpm.Fundo,,-1),
_xlpm.By,_xlfn.XLOOKUP(TRUE,(AR47:AR$47&lt;&gt;""),$N47:$N$47,_xlpm.Fundo,,1),
_xlpm.Cy,_xlfn.XLOOKUP(TRUE,(AR$4:AR45&lt;&gt;""),AR$4:AR45,_xlpm.Fundo,,-1),
_xlpm.Dy,_xlfn.XLOOKUP(TRUE,(AR47:AR$47&lt;&gt;""),AR47:AR$47,_xlpm.Fundo,,1),
_xlpm.Xy,$N46, _xlpm.Yy,PRODUCT(SUM(_xlpm.Dy,-_xlpm.Cy),1/SUM(_xlpm.By,-_xlpm.Ay))*SUM(_xlpm.Xy,-_xlpm.Ay)+_xlpm.Cy,
_xlfn.IFS(IFERROR(ISODD(_xlpm.Borda),FALSE),_xlpm.Yy,
       IFERROR(ISEVEN(_xlpm.Borda),     FALSE),_xlpm.Yx,
      TRUE,"")))</f>
        <v>-9</v>
      </c>
      <c r="AS94" s="120" cm="1">
        <f t="array" ref="AS94">IF(AS46&lt;&gt;"",AS46,
_xlfn.LET(_xlpm.Borda,
_xlfn.IFS(
AND(COUNT(_xlfn._xlws.FILTER($F$3:$F$15,$F$3:$F$15=AS$51))&gt;=2,
    _xlfn.MAXIFS($G$3:$G$15,$F$3:$F$15,AS$51)&gt;=$N94, _xlfn.MINIFS($G$3:$G$15,$F$3:$F$15,AS$51)&lt;=$N94),1,
AND(COUNT(_xlfn._xlws.FILTER($G$3:$G$15,$G$3:$G$15=$N94))&gt;=2,
    _xlfn.MAXIFS($F$3:$F$15,$G$3:$G$15,$N94)&gt;=AS$51, _xlfn.MINIFS($F$3:$F$15,$G$3:$G$15,$N94)&lt;=AS$51),2,
OR(COUNT(_xlfn._xlws.FILTER($F$16:$F$23,($F$16:$F$23=AS$51)*($G$16:$G$23=$N94)))=1,
        ISODD(COUNT(_xlfn._xlws.SORT(_xlfn._xlws.FILTER($G$16:$G$23,($F$16:$F$23=AS$51)*($G$16:$G$23&lt;=$N94)))))),3,
OR(COUNT(_xlfn._xlws.FILTER($F$16:$F$23,($F$16:$F$23=AS$51)*($G$16:$G$23=$N94)))=1,
        ISODD(COUNT(_xlfn._xlws.SORT(_xlfn._xlws.FILTER($F$16:$F$23,($G$16:$G$23=$N94)*($F$16:$F$23&lt;=AS$51)))))),4),
_xlpm.Fundo,$L$8,
_xlpm.Ax,_xlfn.XLOOKUP(TRUE,($O46:AR46&lt;&gt;""),$O$3:AR$3,_xlpm.Fundo,,-1),
_xlpm.Bx,_xlfn.XLOOKUP(TRUE,(AT46:$AZ46&lt;&gt;""),AT$3:$AZ$3,_xlpm.Fundo,,1),
_xlpm.Cx,_xlfn.XLOOKUP(TRUE,($O46:AR46&lt;&gt;""),$O46:AR46,_xlpm.Fundo,,-1),
_xlpm.Dx,_xlfn.XLOOKUP(TRUE,(AT46:$AZ46&lt;&gt;""),AT46:$AZ46,_xlpm.Fundo,,1),
_xlpm.Xx,AS$3, _xlpm.Yx,PRODUCT(SUM(_xlpm.Dx,-_xlpm.Cx),1/SUM(_xlpm.Bx,-_xlpm.Ax))*SUM(_xlpm.Xx,-_xlpm.Ax)+_xlpm.Cx,
_xlpm.Ay,_xlfn.XLOOKUP(TRUE,(AS$4:AS45&lt;&gt;""),$N$4:$N45,_xlpm.Fundo,,-1),
_xlpm.By,_xlfn.XLOOKUP(TRUE,(AS47:AS$47&lt;&gt;""),$N47:$N$47,_xlpm.Fundo,,1),
_xlpm.Cy,_xlfn.XLOOKUP(TRUE,(AS$4:AS45&lt;&gt;""),AS$4:AS45,_xlpm.Fundo,,-1),
_xlpm.Dy,_xlfn.XLOOKUP(TRUE,(AS47:AS$47&lt;&gt;""),AS47:AS$47,_xlpm.Fundo,,1),
_xlpm.Xy,$N46, _xlpm.Yy,PRODUCT(SUM(_xlpm.Dy,-_xlpm.Cy),1/SUM(_xlpm.By,-_xlpm.Ay))*SUM(_xlpm.Xy,-_xlpm.Ay)+_xlpm.Cy,
_xlfn.IFS(IFERROR(ISODD(_xlpm.Borda),FALSE),_xlpm.Yy,
       IFERROR(ISEVEN(_xlpm.Borda),     FALSE),_xlpm.Yx,
      TRUE,"")))</f>
        <v>-9</v>
      </c>
      <c r="AT94" s="120" cm="1">
        <f t="array" ref="AT94">IF(AT46&lt;&gt;"",AT46,
_xlfn.LET(_xlpm.Borda,
_xlfn.IFS(
AND(COUNT(_xlfn._xlws.FILTER($F$3:$F$15,$F$3:$F$15=AT$51))&gt;=2,
    _xlfn.MAXIFS($G$3:$G$15,$F$3:$F$15,AT$51)&gt;=$N94, _xlfn.MINIFS($G$3:$G$15,$F$3:$F$15,AT$51)&lt;=$N94),1,
AND(COUNT(_xlfn._xlws.FILTER($G$3:$G$15,$G$3:$G$15=$N94))&gt;=2,
    _xlfn.MAXIFS($F$3:$F$15,$G$3:$G$15,$N94)&gt;=AT$51, _xlfn.MINIFS($F$3:$F$15,$G$3:$G$15,$N94)&lt;=AT$51),2,
OR(COUNT(_xlfn._xlws.FILTER($F$16:$F$23,($F$16:$F$23=AT$51)*($G$16:$G$23=$N94)))=1,
        ISODD(COUNT(_xlfn._xlws.SORT(_xlfn._xlws.FILTER($G$16:$G$23,($F$16:$F$23=AT$51)*($G$16:$G$23&lt;=$N94)))))),3,
OR(COUNT(_xlfn._xlws.FILTER($F$16:$F$23,($F$16:$F$23=AT$51)*($G$16:$G$23=$N94)))=1,
        ISODD(COUNT(_xlfn._xlws.SORT(_xlfn._xlws.FILTER($F$16:$F$23,($G$16:$G$23=$N94)*($F$16:$F$23&lt;=AT$51)))))),4),
_xlpm.Fundo,$L$8,
_xlpm.Ax,_xlfn.XLOOKUP(TRUE,($O46:AS46&lt;&gt;""),$O$3:AS$3,_xlpm.Fundo,,-1),
_xlpm.Bx,_xlfn.XLOOKUP(TRUE,(AZ46:$AZ46&lt;&gt;""),AZ$3:$AZ$3,_xlpm.Fundo,,1),
_xlpm.Cx,_xlfn.XLOOKUP(TRUE,($O46:AS46&lt;&gt;""),$O46:AS46,_xlpm.Fundo,,-1),
_xlpm.Dx,_xlfn.XLOOKUP(TRUE,(AZ46:$AZ46&lt;&gt;""),AZ46:$AZ46,_xlpm.Fundo,,1),
_xlpm.Xx,AT$3, _xlpm.Yx,PRODUCT(SUM(_xlpm.Dx,-_xlpm.Cx),1/SUM(_xlpm.Bx,-_xlpm.Ax))*SUM(_xlpm.Xx,-_xlpm.Ax)+_xlpm.Cx,
_xlpm.Ay,_xlfn.XLOOKUP(TRUE,(AT$4:AT45&lt;&gt;""),$N$4:$N45,_xlpm.Fundo,,-1),
_xlpm.By,_xlfn.XLOOKUP(TRUE,(AT47:AT$47&lt;&gt;""),$N47:$N$47,_xlpm.Fundo,,1),
_xlpm.Cy,_xlfn.XLOOKUP(TRUE,(AT$4:AT45&lt;&gt;""),AT$4:AT45,_xlpm.Fundo,,-1),
_xlpm.Dy,_xlfn.XLOOKUP(TRUE,(AT47:AT$47&lt;&gt;""),AT47:AT$47,_xlpm.Fundo,,1),
_xlpm.Xy,$N46, _xlpm.Yy,PRODUCT(SUM(_xlpm.Dy,-_xlpm.Cy),1/SUM(_xlpm.By,-_xlpm.Ay))*SUM(_xlpm.Xy,-_xlpm.Ay)+_xlpm.Cy,
_xlfn.IFS(IFERROR(ISODD(_xlpm.Borda),FALSE),_xlpm.Yy,
       IFERROR(ISEVEN(_xlpm.Borda),     FALSE),_xlpm.Yx,
      TRUE,"")))</f>
        <v>-9</v>
      </c>
      <c r="AU94" s="120" cm="1">
        <f t="array" ref="AU94">IF(AU46&lt;&gt;"",AU46,
_xlfn.LET(_xlpm.Borda,
_xlfn.IFS(
AND(COUNT(_xlfn._xlws.FILTER($F$3:$F$15,$F$3:$F$15=AU$51))&gt;=2,
    _xlfn.MAXIFS($G$3:$G$15,$F$3:$F$15,AU$51)&gt;=$N94, _xlfn.MINIFS($G$3:$G$15,$F$3:$F$15,AU$51)&lt;=$N94),1,
AND(COUNT(_xlfn._xlws.FILTER($G$3:$G$15,$G$3:$G$15=$N94))&gt;=2,
    _xlfn.MAXIFS($F$3:$F$15,$G$3:$G$15,$N94)&gt;=AU$51, _xlfn.MINIFS($F$3:$F$15,$G$3:$G$15,$N94)&lt;=AU$51),2,
OR(COUNT(_xlfn._xlws.FILTER($F$16:$F$23,($F$16:$F$23=AU$51)*($G$16:$G$23=$N94)))=1,
        ISODD(COUNT(_xlfn._xlws.SORT(_xlfn._xlws.FILTER($G$16:$G$23,($F$16:$F$23=AU$51)*($G$16:$G$23&lt;=$N94)))))),3,
OR(COUNT(_xlfn._xlws.FILTER($F$16:$F$23,($F$16:$F$23=AU$51)*($G$16:$G$23=$N94)))=1,
        ISODD(COUNT(_xlfn._xlws.SORT(_xlfn._xlws.FILTER($F$16:$F$23,($G$16:$G$23=$N94)*($F$16:$F$23&lt;=AU$51)))))),4),
_xlpm.Fundo,$L$8,
_xlpm.Ax,_xlfn.XLOOKUP(TRUE,($O46:AT46&lt;&gt;""),$O$3:AT$3,_xlpm.Fundo,,-1),
_xlpm.Bx,_xlfn.XLOOKUP(TRUE,($AZ46:BA46&lt;&gt;""),$AZ$3:BA$3,_xlpm.Fundo,,1),
_xlpm.Cx,_xlfn.XLOOKUP(TRUE,($O46:AT46&lt;&gt;""),$O46:AT46,_xlpm.Fundo,,-1),
_xlpm.Dx,_xlfn.XLOOKUP(TRUE,($AZ46:BA46&lt;&gt;""),$AZ46:BA46,_xlpm.Fundo,,1),
_xlpm.Xx,AU$3, _xlpm.Yx,PRODUCT(SUM(_xlpm.Dx,-_xlpm.Cx),1/SUM(_xlpm.Bx,-_xlpm.Ax))*SUM(_xlpm.Xx,-_xlpm.Ax)+_xlpm.Cx,
_xlpm.Ay,_xlfn.XLOOKUP(TRUE,(AU$4:AU45&lt;&gt;""),$N$4:$N45,_xlpm.Fundo,,-1),
_xlpm.By,_xlfn.XLOOKUP(TRUE,(AU47:AU$47&lt;&gt;""),$N47:$N$47,_xlpm.Fundo,,1),
_xlpm.Cy,_xlfn.XLOOKUP(TRUE,(AU$4:AU45&lt;&gt;""),AU$4:AU45,_xlpm.Fundo,,-1),
_xlpm.Dy,_xlfn.XLOOKUP(TRUE,(AU47:AU$47&lt;&gt;""),AU47:AU$47,_xlpm.Fundo,,1),
_xlpm.Xy,$N46, _xlpm.Yy,PRODUCT(SUM(_xlpm.Dy,-_xlpm.Cy),1/SUM(_xlpm.By,-_xlpm.Ay))*SUM(_xlpm.Xy,-_xlpm.Ay)+_xlpm.Cy,
_xlfn.IFS(IFERROR(ISODD(_xlpm.Borda),FALSE),_xlpm.Yy,
       IFERROR(ISEVEN(_xlpm.Borda),     FALSE),_xlpm.Yx,
      TRUE,"")))</f>
        <v>-9</v>
      </c>
      <c r="AV94" s="120" cm="1">
        <f t="array" ref="AV94">IF(AV46&lt;&gt;"",AV46,
_xlfn.LET(_xlpm.Borda,
_xlfn.IFS(
AND(COUNT(_xlfn._xlws.FILTER($F$3:$F$15,$F$3:$F$15=AV$51))&gt;=2,
    _xlfn.MAXIFS($G$3:$G$15,$F$3:$F$15,AV$51)&gt;=$N94, _xlfn.MINIFS($G$3:$G$15,$F$3:$F$15,AV$51)&lt;=$N94),1,
AND(COUNT(_xlfn._xlws.FILTER($G$3:$G$15,$G$3:$G$15=$N94))&gt;=2,
    _xlfn.MAXIFS($F$3:$F$15,$G$3:$G$15,$N94)&gt;=AV$51, _xlfn.MINIFS($F$3:$F$15,$G$3:$G$15,$N94)&lt;=AV$51),2,
OR(COUNT(_xlfn._xlws.FILTER($F$16:$F$23,($F$16:$F$23=AV$51)*($G$16:$G$23=$N94)))=1,
        ISODD(COUNT(_xlfn._xlws.SORT(_xlfn._xlws.FILTER($G$16:$G$23,($F$16:$F$23=AV$51)*($G$16:$G$23&lt;=$N94)))))),3,
OR(COUNT(_xlfn._xlws.FILTER($F$16:$F$23,($F$16:$F$23=AV$51)*($G$16:$G$23=$N94)))=1,
        ISODD(COUNT(_xlfn._xlws.SORT(_xlfn._xlws.FILTER($F$16:$F$23,($G$16:$G$23=$N94)*($F$16:$F$23&lt;=AV$51)))))),4),
_xlpm.Fundo,$L$8,
_xlpm.Ax,_xlfn.XLOOKUP(TRUE,($O46:AU46&lt;&gt;""),$O$3:AU$3,_xlpm.Fundo,,-1),
_xlpm.Bx,_xlfn.XLOOKUP(TRUE,($AZ46:BB46&lt;&gt;""),$AZ$3:BB$3,_xlpm.Fundo,,1),
_xlpm.Cx,_xlfn.XLOOKUP(TRUE,($O46:AU46&lt;&gt;""),$O46:AU46,_xlpm.Fundo,,-1),
_xlpm.Dx,_xlfn.XLOOKUP(TRUE,($AZ46:BB46&lt;&gt;""),$AZ46:BB46,_xlpm.Fundo,,1),
_xlpm.Xx,AV$3, _xlpm.Yx,PRODUCT(SUM(_xlpm.Dx,-_xlpm.Cx),1/SUM(_xlpm.Bx,-_xlpm.Ax))*SUM(_xlpm.Xx,-_xlpm.Ax)+_xlpm.Cx,
_xlpm.Ay,_xlfn.XLOOKUP(TRUE,(AV$4:AV45&lt;&gt;""),$N$4:$N45,_xlpm.Fundo,,-1),
_xlpm.By,_xlfn.XLOOKUP(TRUE,(AV47:AV$47&lt;&gt;""),$N47:$N$47,_xlpm.Fundo,,1),
_xlpm.Cy,_xlfn.XLOOKUP(TRUE,(AV$4:AV45&lt;&gt;""),AV$4:AV45,_xlpm.Fundo,,-1),
_xlpm.Dy,_xlfn.XLOOKUP(TRUE,(AV47:AV$47&lt;&gt;""),AV47:AV$47,_xlpm.Fundo,,1),
_xlpm.Xy,$N46, _xlpm.Yy,PRODUCT(SUM(_xlpm.Dy,-_xlpm.Cy),1/SUM(_xlpm.By,-_xlpm.Ay))*SUM(_xlpm.Xy,-_xlpm.Ay)+_xlpm.Cy,
_xlfn.IFS(IFERROR(ISODD(_xlpm.Borda),FALSE),_xlpm.Yy,
       IFERROR(ISEVEN(_xlpm.Borda),     FALSE),_xlpm.Yx,
      TRUE,"")))</f>
        <v>-9</v>
      </c>
      <c r="AW94" s="120" cm="1">
        <f t="array" ref="AW94">IF(AW46&lt;&gt;"",AW46,
_xlfn.LET(_xlpm.Borda,
_xlfn.IFS(
AND(COUNT(_xlfn._xlws.FILTER($F$3:$F$15,$F$3:$F$15=AW$51))&gt;=2,
    _xlfn.MAXIFS($G$3:$G$15,$F$3:$F$15,AW$51)&gt;=$N94, _xlfn.MINIFS($G$3:$G$15,$F$3:$F$15,AW$51)&lt;=$N94),1,
AND(COUNT(_xlfn._xlws.FILTER($G$3:$G$15,$G$3:$G$15=$N94))&gt;=2,
    _xlfn.MAXIFS($F$3:$F$15,$G$3:$G$15,$N94)&gt;=AW$51, _xlfn.MINIFS($F$3:$F$15,$G$3:$G$15,$N94)&lt;=AW$51),2,
OR(COUNT(_xlfn._xlws.FILTER($F$16:$F$23,($F$16:$F$23=AW$51)*($G$16:$G$23=$N94)))=1,
        ISODD(COUNT(_xlfn._xlws.SORT(_xlfn._xlws.FILTER($G$16:$G$23,($F$16:$F$23=AW$51)*($G$16:$G$23&lt;=$N94)))))),3,
OR(COUNT(_xlfn._xlws.FILTER($F$16:$F$23,($F$16:$F$23=AW$51)*($G$16:$G$23=$N94)))=1,
        ISODD(COUNT(_xlfn._xlws.SORT(_xlfn._xlws.FILTER($F$16:$F$23,($G$16:$G$23=$N94)*($F$16:$F$23&lt;=AW$51)))))),4),
_xlpm.Fundo,$L$8,
_xlpm.Ax,_xlfn.XLOOKUP(TRUE,($O46:AV46&lt;&gt;""),$O$3:AV$3,_xlpm.Fundo,,-1),
_xlpm.Bx,_xlfn.XLOOKUP(TRUE,($AZ46:BC46&lt;&gt;""),$AZ$3:BC$3,_xlpm.Fundo,,1),
_xlpm.Cx,_xlfn.XLOOKUP(TRUE,($O46:AV46&lt;&gt;""),$O46:AV46,_xlpm.Fundo,,-1),
_xlpm.Dx,_xlfn.XLOOKUP(TRUE,($AZ46:BC46&lt;&gt;""),$AZ46:BC46,_xlpm.Fundo,,1),
_xlpm.Xx,AW$3, _xlpm.Yx,PRODUCT(SUM(_xlpm.Dx,-_xlpm.Cx),1/SUM(_xlpm.Bx,-_xlpm.Ax))*SUM(_xlpm.Xx,-_xlpm.Ax)+_xlpm.Cx,
_xlpm.Ay,_xlfn.XLOOKUP(TRUE,(AW$4:AW45&lt;&gt;""),$N$4:$N45,_xlpm.Fundo,,-1),
_xlpm.By,_xlfn.XLOOKUP(TRUE,(AW47:AW$47&lt;&gt;""),$N47:$N$47,_xlpm.Fundo,,1),
_xlpm.Cy,_xlfn.XLOOKUP(TRUE,(AW$4:AW45&lt;&gt;""),AW$4:AW45,_xlpm.Fundo,,-1),
_xlpm.Dy,_xlfn.XLOOKUP(TRUE,(AW47:AW$47&lt;&gt;""),AW47:AW$47,_xlpm.Fundo,,1),
_xlpm.Xy,$N46, _xlpm.Yy,PRODUCT(SUM(_xlpm.Dy,-_xlpm.Cy),1/SUM(_xlpm.By,-_xlpm.Ay))*SUM(_xlpm.Xy,-_xlpm.Ay)+_xlpm.Cy,
_xlfn.IFS(IFERROR(ISODD(_xlpm.Borda),FALSE),_xlpm.Yy,
       IFERROR(ISEVEN(_xlpm.Borda),     FALSE),_xlpm.Yx,
      TRUE,"")))</f>
        <v>-9</v>
      </c>
      <c r="AX94" s="98"/>
      <c r="AY94" s="98"/>
      <c r="AZ94" s="77"/>
      <c r="BA94" s="77"/>
      <c r="BB94" s="77"/>
      <c r="BC94" s="77"/>
      <c r="BD94" s="77"/>
      <c r="BE94" s="77"/>
      <c r="BF94" s="77"/>
      <c r="BG94" s="77"/>
      <c r="BH94" s="77"/>
    </row>
    <row r="95" spans="2:60" ht="20.100000000000001" customHeight="1" x14ac:dyDescent="0.3">
      <c r="B95" s="9" t="s">
        <v>558</v>
      </c>
      <c r="C95" s="17">
        <f t="shared" si="10"/>
        <v>52.875399999999999</v>
      </c>
      <c r="D95" s="18">
        <f t="shared" si="10"/>
        <v>118.9509</v>
      </c>
      <c r="E95" s="64">
        <f t="shared" si="10"/>
        <v>-9</v>
      </c>
      <c r="F95" s="17">
        <f t="shared" si="7"/>
        <v>9.85</v>
      </c>
      <c r="G95" s="18">
        <f t="shared" si="8"/>
        <v>13.9</v>
      </c>
      <c r="H95" s="19">
        <f t="shared" si="9"/>
        <v>-9</v>
      </c>
      <c r="I95" s="8" t="str" cm="1">
        <f t="array" ref="I95">_xlfn.CONCAT(ROUND(F95:H95,2)&amp;", ")</f>
        <v xml:space="preserve">9.85, 13.9, -9, </v>
      </c>
      <c r="J95" s="8"/>
      <c r="L95"/>
      <c r="N95" s="31">
        <v>-1</v>
      </c>
      <c r="O95" s="15"/>
      <c r="P95" s="120" cm="1">
        <f t="array" ref="P95">IF(P47&lt;&gt;"",P47,
_xlfn.LET(_xlpm.Borda,
_xlfn.IFS(
AND(COUNT(_xlfn._xlws.FILTER($F$3:$F$15,$F$3:$F$15=P$51))&gt;=2,
    _xlfn.MAXIFS($G$3:$G$15,$F$3:$F$15,P$51)&gt;=$N95, _xlfn.MINIFS($G$3:$G$15,$F$3:$F$15,P$51)&lt;=$N95),1,
AND(COUNT(_xlfn._xlws.FILTER($G$3:$G$15,$G$3:$G$15=$N95))&gt;=2,
    _xlfn.MAXIFS($F$3:$F$15,$G$3:$G$15,$N95)&gt;=P$51, _xlfn.MINIFS($F$3:$F$15,$G$3:$G$15,$N95)&lt;=P$51),2,
OR(COUNT(_xlfn._xlws.FILTER($F$16:$F$23,($F$16:$F$23=P$51)*($G$16:$G$23=$N95)))=1,
        ISODD(COUNT(_xlfn._xlws.SORT(_xlfn._xlws.FILTER($G$16:$G$23,($F$16:$F$23=P$51)*($G$16:$G$23&lt;=$N95)))))),3,
OR(COUNT(_xlfn._xlws.FILTER($F$16:$F$23,($F$16:$F$23=P$51)*($G$16:$G$23=$N95)))=1,
        ISODD(COUNT(_xlfn._xlws.SORT(_xlfn._xlws.FILTER($F$16:$F$23,($G$16:$G$23=$N95)*($F$16:$F$23&lt;=P$51)))))),4),
_xlpm.Fundo,$L$8,
_xlpm.Ax,_xlfn.XLOOKUP(TRUE,($O47:O47&lt;&gt;""),$O$3:O$3,_xlpm.Fundo,,-1),
_xlpm.Bx,_xlfn.XLOOKUP(TRUE,(Q47:$AZ47&lt;&gt;""),Q$3:$AZ$3,_xlpm.Fundo,,1),
_xlpm.Cx,_xlfn.XLOOKUP(TRUE,($O47:O47&lt;&gt;""),$O47:O47,_xlpm.Fundo,,-1),
_xlpm.Dx,_xlfn.XLOOKUP(TRUE,(Q47:$AZ47&lt;&gt;""),Q47:$AZ47,_xlpm.Fundo,,1),
_xlpm.Xx,P$3, _xlpm.Yx,PRODUCT(SUM(_xlpm.Dx,-_xlpm.Cx),1/SUM(_xlpm.Bx,-_xlpm.Ax))*SUM(_xlpm.Xx,-_xlpm.Ax)+_xlpm.Cx,
_xlpm.Ay,_xlfn.XLOOKUP(TRUE,(P$4:P46&lt;&gt;""),$N$4:$N46,_xlpm.Fundo,,-1),
_xlpm.By,_xlfn.XLOOKUP(TRUE,(P$47:P48&lt;&gt;""),$N$47:$N48,_xlpm.Fundo,,1),
_xlpm.Cy,_xlfn.XLOOKUP(TRUE,(P$4:P46&lt;&gt;""),P$4:P46,_xlpm.Fundo,,-1),
_xlpm.Dy,_xlfn.XLOOKUP(TRUE,(P$47:P48&lt;&gt;""),P$47:P48,_xlpm.Fundo,,1),
_xlpm.Xy,$N47, _xlpm.Yy,PRODUCT(SUM(_xlpm.Dy,-_xlpm.Cy),1/SUM(_xlpm.By,-_xlpm.Ay))*SUM(_xlpm.Xy,-_xlpm.Ay)+_xlpm.Cy,
_xlfn.IFS(IFERROR(ISODD(_xlpm.Borda),FALSE),_xlpm.Yy,
       IFERROR(ISEVEN(_xlpm.Borda),     FALSE),_xlpm.Yx,
      TRUE,"")))</f>
        <v>-9</v>
      </c>
      <c r="Q95" s="120" cm="1">
        <f t="array" ref="Q95">IF(Q47&lt;&gt;"",Q47,
_xlfn.LET(_xlpm.Borda,
_xlfn.IFS(
AND(COUNT(_xlfn._xlws.FILTER($F$3:$F$15,$F$3:$F$15=Q$51))&gt;=2,
    _xlfn.MAXIFS($G$3:$G$15,$F$3:$F$15,Q$51)&gt;=$N95, _xlfn.MINIFS($G$3:$G$15,$F$3:$F$15,Q$51)&lt;=$N95),1,
AND(COUNT(_xlfn._xlws.FILTER($G$3:$G$15,$G$3:$G$15=$N95))&gt;=2,
    _xlfn.MAXIFS($F$3:$F$15,$G$3:$G$15,$N95)&gt;=Q$51, _xlfn.MINIFS($F$3:$F$15,$G$3:$G$15,$N95)&lt;=Q$51),2,
OR(COUNT(_xlfn._xlws.FILTER($F$16:$F$23,($F$16:$F$23=Q$51)*($G$16:$G$23=$N95)))=1,
        ISODD(COUNT(_xlfn._xlws.SORT(_xlfn._xlws.FILTER($G$16:$G$23,($F$16:$F$23=Q$51)*($G$16:$G$23&lt;=$N95)))))),3,
OR(COUNT(_xlfn._xlws.FILTER($F$16:$F$23,($F$16:$F$23=Q$51)*($G$16:$G$23=$N95)))=1,
        ISODD(COUNT(_xlfn._xlws.SORT(_xlfn._xlws.FILTER($F$16:$F$23,($G$16:$G$23=$N95)*($F$16:$F$23&lt;=Q$51)))))),4),
_xlpm.Fundo,$L$8,
_xlpm.Ax,_xlfn.XLOOKUP(TRUE,($O47:P47&lt;&gt;""),$O$3:P$3,_xlpm.Fundo,,-1),
_xlpm.Bx,_xlfn.XLOOKUP(TRUE,(R47:$AZ47&lt;&gt;""),R$3:$AZ$3,_xlpm.Fundo,,1),
_xlpm.Cx,_xlfn.XLOOKUP(TRUE,($O47:P47&lt;&gt;""),$O47:P47,_xlpm.Fundo,,-1),
_xlpm.Dx,_xlfn.XLOOKUP(TRUE,(R47:$AZ47&lt;&gt;""),R47:$AZ47,_xlpm.Fundo,,1),
_xlpm.Xx,Q$3, _xlpm.Yx,PRODUCT(SUM(_xlpm.Dx,-_xlpm.Cx),1/SUM(_xlpm.Bx,-_xlpm.Ax))*SUM(_xlpm.Xx,-_xlpm.Ax)+_xlpm.Cx,
_xlpm.Ay,_xlfn.XLOOKUP(TRUE,(Q$4:Q46&lt;&gt;""),$N$4:$N46,_xlpm.Fundo,,-1),
_xlpm.By,_xlfn.XLOOKUP(TRUE,(Q$47:Q48&lt;&gt;""),$N$47:$N48,_xlpm.Fundo,,1),
_xlpm.Cy,_xlfn.XLOOKUP(TRUE,(Q$4:Q46&lt;&gt;""),Q$4:Q46,_xlpm.Fundo,,-1),
_xlpm.Dy,_xlfn.XLOOKUP(TRUE,(Q$47:Q48&lt;&gt;""),Q$47:Q48,_xlpm.Fundo,,1),
_xlpm.Xy,$N47, _xlpm.Yy,PRODUCT(SUM(_xlpm.Dy,-_xlpm.Cy),1/SUM(_xlpm.By,-_xlpm.Ay))*SUM(_xlpm.Xy,-_xlpm.Ay)+_xlpm.Cy,
_xlfn.IFS(IFERROR(ISODD(_xlpm.Borda),FALSE),_xlpm.Yy,
       IFERROR(ISEVEN(_xlpm.Borda),     FALSE),_xlpm.Yx,
      TRUE,"")))</f>
        <v>-9</v>
      </c>
      <c r="R95" s="120" cm="1">
        <f t="array" ref="R95">IF(R47&lt;&gt;"",R47,
_xlfn.LET(_xlpm.Borda,
_xlfn.IFS(
AND(COUNT(_xlfn._xlws.FILTER($F$3:$F$15,$F$3:$F$15=R$51))&gt;=2,
    _xlfn.MAXIFS($G$3:$G$15,$F$3:$F$15,R$51)&gt;=$N95, _xlfn.MINIFS($G$3:$G$15,$F$3:$F$15,R$51)&lt;=$N95),1,
AND(COUNT(_xlfn._xlws.FILTER($G$3:$G$15,$G$3:$G$15=$N95))&gt;=2,
    _xlfn.MAXIFS($F$3:$F$15,$G$3:$G$15,$N95)&gt;=R$51, _xlfn.MINIFS($F$3:$F$15,$G$3:$G$15,$N95)&lt;=R$51),2,
OR(COUNT(_xlfn._xlws.FILTER($F$16:$F$23,($F$16:$F$23=R$51)*($G$16:$G$23=$N95)))=1,
        ISODD(COUNT(_xlfn._xlws.SORT(_xlfn._xlws.FILTER($G$16:$G$23,($F$16:$F$23=R$51)*($G$16:$G$23&lt;=$N95)))))),3,
OR(COUNT(_xlfn._xlws.FILTER($F$16:$F$23,($F$16:$F$23=R$51)*($G$16:$G$23=$N95)))=1,
        ISODD(COUNT(_xlfn._xlws.SORT(_xlfn._xlws.FILTER($F$16:$F$23,($G$16:$G$23=$N95)*($F$16:$F$23&lt;=R$51)))))),4),
_xlpm.Fundo,$L$8,
_xlpm.Ax,_xlfn.XLOOKUP(TRUE,($O47:Q47&lt;&gt;""),$O$3:Q$3,_xlpm.Fundo,,-1),
_xlpm.Bx,_xlfn.XLOOKUP(TRUE,(S47:$AZ47&lt;&gt;""),S$3:$AZ$3,_xlpm.Fundo,,1),
_xlpm.Cx,_xlfn.XLOOKUP(TRUE,($O47:Q47&lt;&gt;""),$O47:Q47,_xlpm.Fundo,,-1),
_xlpm.Dx,_xlfn.XLOOKUP(TRUE,(S47:$AZ47&lt;&gt;""),S47:$AZ47,_xlpm.Fundo,,1),
_xlpm.Xx,R$3, _xlpm.Yx,PRODUCT(SUM(_xlpm.Dx,-_xlpm.Cx),1/SUM(_xlpm.Bx,-_xlpm.Ax))*SUM(_xlpm.Xx,-_xlpm.Ax)+_xlpm.Cx,
_xlpm.Ay,_xlfn.XLOOKUP(TRUE,(R$4:R46&lt;&gt;""),$N$4:$N46,_xlpm.Fundo,,-1),
_xlpm.By,_xlfn.XLOOKUP(TRUE,(R$47:R48&lt;&gt;""),$N$47:$N48,_xlpm.Fundo,,1),
_xlpm.Cy,_xlfn.XLOOKUP(TRUE,(R$4:R46&lt;&gt;""),R$4:R46,_xlpm.Fundo,,-1),
_xlpm.Dy,_xlfn.XLOOKUP(TRUE,(R$47:R48&lt;&gt;""),R$47:R48,_xlpm.Fundo,,1),
_xlpm.Xy,$N47, _xlpm.Yy,PRODUCT(SUM(_xlpm.Dy,-_xlpm.Cy),1/SUM(_xlpm.By,-_xlpm.Ay))*SUM(_xlpm.Xy,-_xlpm.Ay)+_xlpm.Cy,
_xlfn.IFS(IFERROR(ISODD(_xlpm.Borda),FALSE),_xlpm.Yy,
       IFERROR(ISEVEN(_xlpm.Borda),     FALSE),_xlpm.Yx,
      TRUE,"")))</f>
        <v>-9</v>
      </c>
      <c r="S95" s="120" cm="1">
        <f t="array" ref="S95">IF(S47&lt;&gt;"",S47,
_xlfn.LET(_xlpm.Borda,
_xlfn.IFS(
AND(COUNT(_xlfn._xlws.FILTER($F$3:$F$15,$F$3:$F$15=S$51))&gt;=2,
    _xlfn.MAXIFS($G$3:$G$15,$F$3:$F$15,S$51)&gt;=$N95, _xlfn.MINIFS($G$3:$G$15,$F$3:$F$15,S$51)&lt;=$N95),1,
AND(COUNT(_xlfn._xlws.FILTER($G$3:$G$15,$G$3:$G$15=$N95))&gt;=2,
    _xlfn.MAXIFS($F$3:$F$15,$G$3:$G$15,$N95)&gt;=S$51, _xlfn.MINIFS($F$3:$F$15,$G$3:$G$15,$N95)&lt;=S$51),2,
OR(COUNT(_xlfn._xlws.FILTER($F$16:$F$23,($F$16:$F$23=S$51)*($G$16:$G$23=$N95)))=1,
        ISODD(COUNT(_xlfn._xlws.SORT(_xlfn._xlws.FILTER($G$16:$G$23,($F$16:$F$23=S$51)*($G$16:$G$23&lt;=$N95)))))),3,
OR(COUNT(_xlfn._xlws.FILTER($F$16:$F$23,($F$16:$F$23=S$51)*($G$16:$G$23=$N95)))=1,
        ISODD(COUNT(_xlfn._xlws.SORT(_xlfn._xlws.FILTER($F$16:$F$23,($G$16:$G$23=$N95)*($F$16:$F$23&lt;=S$51)))))),4),
_xlpm.Fundo,$L$8,
_xlpm.Ax,_xlfn.XLOOKUP(TRUE,($O47:R47&lt;&gt;""),$O$3:R$3,_xlpm.Fundo,,-1),
_xlpm.Bx,_xlfn.XLOOKUP(TRUE,(T47:$AZ47&lt;&gt;""),T$3:$AZ$3,_xlpm.Fundo,,1),
_xlpm.Cx,_xlfn.XLOOKUP(TRUE,($O47:R47&lt;&gt;""),$O47:R47,_xlpm.Fundo,,-1),
_xlpm.Dx,_xlfn.XLOOKUP(TRUE,(T47:$AZ47&lt;&gt;""),T47:$AZ47,_xlpm.Fundo,,1),
_xlpm.Xx,S$3, _xlpm.Yx,PRODUCT(SUM(_xlpm.Dx,-_xlpm.Cx),1/SUM(_xlpm.Bx,-_xlpm.Ax))*SUM(_xlpm.Xx,-_xlpm.Ax)+_xlpm.Cx,
_xlpm.Ay,_xlfn.XLOOKUP(TRUE,(S$4:S46&lt;&gt;""),$N$4:$N46,_xlpm.Fundo,,-1),
_xlpm.By,_xlfn.XLOOKUP(TRUE,(S$47:S48&lt;&gt;""),$N$47:$N48,_xlpm.Fundo,,1),
_xlpm.Cy,_xlfn.XLOOKUP(TRUE,(S$4:S46&lt;&gt;""),S$4:S46,_xlpm.Fundo,,-1),
_xlpm.Dy,_xlfn.XLOOKUP(TRUE,(S$47:S48&lt;&gt;""),S$47:S48,_xlpm.Fundo,,1),
_xlpm.Xy,$N47, _xlpm.Yy,PRODUCT(SUM(_xlpm.Dy,-_xlpm.Cy),1/SUM(_xlpm.By,-_xlpm.Ay))*SUM(_xlpm.Xy,-_xlpm.Ay)+_xlpm.Cy,
_xlfn.IFS(IFERROR(ISODD(_xlpm.Borda),FALSE),_xlpm.Yy,
       IFERROR(ISEVEN(_xlpm.Borda),     FALSE),_xlpm.Yx,
      TRUE,"")))</f>
        <v>-9</v>
      </c>
      <c r="T95" s="120" cm="1">
        <f t="array" ref="T95">IF(T47&lt;&gt;"",T47,
_xlfn.LET(_xlpm.Borda,
_xlfn.IFS(
AND(COUNT(_xlfn._xlws.FILTER($F$3:$F$15,$F$3:$F$15=T$51))&gt;=2,
    _xlfn.MAXIFS($G$3:$G$15,$F$3:$F$15,T$51)&gt;=$N95, _xlfn.MINIFS($G$3:$G$15,$F$3:$F$15,T$51)&lt;=$N95),1,
AND(COUNT(_xlfn._xlws.FILTER($G$3:$G$15,$G$3:$G$15=$N95))&gt;=2,
    _xlfn.MAXIFS($F$3:$F$15,$G$3:$G$15,$N95)&gt;=T$51, _xlfn.MINIFS($F$3:$F$15,$G$3:$G$15,$N95)&lt;=T$51),2,
OR(COUNT(_xlfn._xlws.FILTER($F$16:$F$23,($F$16:$F$23=T$51)*($G$16:$G$23=$N95)))=1,
        ISODD(COUNT(_xlfn._xlws.SORT(_xlfn._xlws.FILTER($G$16:$G$23,($F$16:$F$23=T$51)*($G$16:$G$23&lt;=$N95)))))),3,
OR(COUNT(_xlfn._xlws.FILTER($F$16:$F$23,($F$16:$F$23=T$51)*($G$16:$G$23=$N95)))=1,
        ISODD(COUNT(_xlfn._xlws.SORT(_xlfn._xlws.FILTER($F$16:$F$23,($G$16:$G$23=$N95)*($F$16:$F$23&lt;=T$51)))))),4),
_xlpm.Fundo,$L$8,
_xlpm.Ax,_xlfn.XLOOKUP(TRUE,($O47:S47&lt;&gt;""),$O$3:S$3,_xlpm.Fundo,,-1),
_xlpm.Bx,_xlfn.XLOOKUP(TRUE,(U47:$AZ47&lt;&gt;""),U$3:$AZ$3,_xlpm.Fundo,,1),
_xlpm.Cx,_xlfn.XLOOKUP(TRUE,($O47:S47&lt;&gt;""),$O47:S47,_xlpm.Fundo,,-1),
_xlpm.Dx,_xlfn.XLOOKUP(TRUE,(U47:$AZ47&lt;&gt;""),U47:$AZ47,_xlpm.Fundo,,1),
_xlpm.Xx,T$3, _xlpm.Yx,PRODUCT(SUM(_xlpm.Dx,-_xlpm.Cx),1/SUM(_xlpm.Bx,-_xlpm.Ax))*SUM(_xlpm.Xx,-_xlpm.Ax)+_xlpm.Cx,
_xlpm.Ay,_xlfn.XLOOKUP(TRUE,(T$4:T46&lt;&gt;""),$N$4:$N46,_xlpm.Fundo,,-1),
_xlpm.By,_xlfn.XLOOKUP(TRUE,(T$47:T48&lt;&gt;""),$N$47:$N48,_xlpm.Fundo,,1),
_xlpm.Cy,_xlfn.XLOOKUP(TRUE,(T$4:T46&lt;&gt;""),T$4:T46,_xlpm.Fundo,,-1),
_xlpm.Dy,_xlfn.XLOOKUP(TRUE,(T$47:T48&lt;&gt;""),T$47:T48,_xlpm.Fundo,,1),
_xlpm.Xy,$N47, _xlpm.Yy,PRODUCT(SUM(_xlpm.Dy,-_xlpm.Cy),1/SUM(_xlpm.By,-_xlpm.Ay))*SUM(_xlpm.Xy,-_xlpm.Ay)+_xlpm.Cy,
_xlfn.IFS(IFERROR(ISODD(_xlpm.Borda),FALSE),_xlpm.Yy,
       IFERROR(ISEVEN(_xlpm.Borda),     FALSE),_xlpm.Yx,
      TRUE,"")))</f>
        <v>-9</v>
      </c>
      <c r="U95" s="120" cm="1">
        <f t="array" ref="U95">IF(U47&lt;&gt;"",U47,
_xlfn.LET(_xlpm.Borda,
_xlfn.IFS(
AND(COUNT(_xlfn._xlws.FILTER($F$3:$F$15,$F$3:$F$15=U$51))&gt;=2,
    _xlfn.MAXIFS($G$3:$G$15,$F$3:$F$15,U$51)&gt;=$N95, _xlfn.MINIFS($G$3:$G$15,$F$3:$F$15,U$51)&lt;=$N95),1,
AND(COUNT(_xlfn._xlws.FILTER($G$3:$G$15,$G$3:$G$15=$N95))&gt;=2,
    _xlfn.MAXIFS($F$3:$F$15,$G$3:$G$15,$N95)&gt;=U$51, _xlfn.MINIFS($F$3:$F$15,$G$3:$G$15,$N95)&lt;=U$51),2,
OR(COUNT(_xlfn._xlws.FILTER($F$16:$F$23,($F$16:$F$23=U$51)*($G$16:$G$23=$N95)))=1,
        ISODD(COUNT(_xlfn._xlws.SORT(_xlfn._xlws.FILTER($G$16:$G$23,($F$16:$F$23=U$51)*($G$16:$G$23&lt;=$N95)))))),3,
OR(COUNT(_xlfn._xlws.FILTER($F$16:$F$23,($F$16:$F$23=U$51)*($G$16:$G$23=$N95)))=1,
        ISODD(COUNT(_xlfn._xlws.SORT(_xlfn._xlws.FILTER($F$16:$F$23,($G$16:$G$23=$N95)*($F$16:$F$23&lt;=U$51)))))),4),
_xlpm.Fundo,$L$8,
_xlpm.Ax,_xlfn.XLOOKUP(TRUE,($O47:T47&lt;&gt;""),$O$3:T$3,_xlpm.Fundo,,-1),
_xlpm.Bx,_xlfn.XLOOKUP(TRUE,(V47:$AZ47&lt;&gt;""),V$3:$AZ$3,_xlpm.Fundo,,1),
_xlpm.Cx,_xlfn.XLOOKUP(TRUE,($O47:T47&lt;&gt;""),$O47:T47,_xlpm.Fundo,,-1),
_xlpm.Dx,_xlfn.XLOOKUP(TRUE,(V47:$AZ47&lt;&gt;""),V47:$AZ47,_xlpm.Fundo,,1),
_xlpm.Xx,U$3, _xlpm.Yx,PRODUCT(SUM(_xlpm.Dx,-_xlpm.Cx),1/SUM(_xlpm.Bx,-_xlpm.Ax))*SUM(_xlpm.Xx,-_xlpm.Ax)+_xlpm.Cx,
_xlpm.Ay,_xlfn.XLOOKUP(TRUE,(U$4:U46&lt;&gt;""),$N$4:$N46,_xlpm.Fundo,,-1),
_xlpm.By,_xlfn.XLOOKUP(TRUE,(U$47:U48&lt;&gt;""),$N$47:$N48,_xlpm.Fundo,,1),
_xlpm.Cy,_xlfn.XLOOKUP(TRUE,(U$4:U46&lt;&gt;""),U$4:U46,_xlpm.Fundo,,-1),
_xlpm.Dy,_xlfn.XLOOKUP(TRUE,(U$47:U48&lt;&gt;""),U$47:U48,_xlpm.Fundo,,1),
_xlpm.Xy,$N47, _xlpm.Yy,PRODUCT(SUM(_xlpm.Dy,-_xlpm.Cy),1/SUM(_xlpm.By,-_xlpm.Ay))*SUM(_xlpm.Xy,-_xlpm.Ay)+_xlpm.Cy,
_xlfn.IFS(IFERROR(ISODD(_xlpm.Borda),FALSE),_xlpm.Yy,
       IFERROR(ISEVEN(_xlpm.Borda),     FALSE),_xlpm.Yx,
      TRUE,"")))</f>
        <v>-9</v>
      </c>
      <c r="V95" s="120" cm="1">
        <f t="array" ref="V95">IF(V47&lt;&gt;"",V47,
_xlfn.LET(_xlpm.Borda,
_xlfn.IFS(
AND(COUNT(_xlfn._xlws.FILTER($F$3:$F$15,$F$3:$F$15=V$51))&gt;=2,
    _xlfn.MAXIFS($G$3:$G$15,$F$3:$F$15,V$51)&gt;=$N95, _xlfn.MINIFS($G$3:$G$15,$F$3:$F$15,V$51)&lt;=$N95),1,
AND(COUNT(_xlfn._xlws.FILTER($G$3:$G$15,$G$3:$G$15=$N95))&gt;=2,
    _xlfn.MAXIFS($F$3:$F$15,$G$3:$G$15,$N95)&gt;=V$51, _xlfn.MINIFS($F$3:$F$15,$G$3:$G$15,$N95)&lt;=V$51),2,
OR(COUNT(_xlfn._xlws.FILTER($F$16:$F$23,($F$16:$F$23=V$51)*($G$16:$G$23=$N95)))=1,
        ISODD(COUNT(_xlfn._xlws.SORT(_xlfn._xlws.FILTER($G$16:$G$23,($F$16:$F$23=V$51)*($G$16:$G$23&lt;=$N95)))))),3,
OR(COUNT(_xlfn._xlws.FILTER($F$16:$F$23,($F$16:$F$23=V$51)*($G$16:$G$23=$N95)))=1,
        ISODD(COUNT(_xlfn._xlws.SORT(_xlfn._xlws.FILTER($F$16:$F$23,($G$16:$G$23=$N95)*($F$16:$F$23&lt;=V$51)))))),4),
_xlpm.Fundo,$L$8,
_xlpm.Ax,_xlfn.XLOOKUP(TRUE,($O47:U47&lt;&gt;""),$O$3:U$3,_xlpm.Fundo,,-1),
_xlpm.Bx,_xlfn.XLOOKUP(TRUE,(W47:$AZ47&lt;&gt;""),W$3:$AZ$3,_xlpm.Fundo,,1),
_xlpm.Cx,_xlfn.XLOOKUP(TRUE,($O47:U47&lt;&gt;""),$O47:U47,_xlpm.Fundo,,-1),
_xlpm.Dx,_xlfn.XLOOKUP(TRUE,(W47:$AZ47&lt;&gt;""),W47:$AZ47,_xlpm.Fundo,,1),
_xlpm.Xx,V$3, _xlpm.Yx,PRODUCT(SUM(_xlpm.Dx,-_xlpm.Cx),1/SUM(_xlpm.Bx,-_xlpm.Ax))*SUM(_xlpm.Xx,-_xlpm.Ax)+_xlpm.Cx,
_xlpm.Ay,_xlfn.XLOOKUP(TRUE,(V$4:V46&lt;&gt;""),$N$4:$N46,_xlpm.Fundo,,-1),
_xlpm.By,_xlfn.XLOOKUP(TRUE,(V$47:V48&lt;&gt;""),$N$47:$N48,_xlpm.Fundo,,1),
_xlpm.Cy,_xlfn.XLOOKUP(TRUE,(V$4:V46&lt;&gt;""),V$4:V46,_xlpm.Fundo,,-1),
_xlpm.Dy,_xlfn.XLOOKUP(TRUE,(V$47:V48&lt;&gt;""),V$47:V48,_xlpm.Fundo,,1),
_xlpm.Xy,$N47, _xlpm.Yy,PRODUCT(SUM(_xlpm.Dy,-_xlpm.Cy),1/SUM(_xlpm.By,-_xlpm.Ay))*SUM(_xlpm.Xy,-_xlpm.Ay)+_xlpm.Cy,
_xlfn.IFS(IFERROR(ISODD(_xlpm.Borda),FALSE),_xlpm.Yy,
       IFERROR(ISEVEN(_xlpm.Borda),     FALSE),_xlpm.Yx,
      TRUE,"")))</f>
        <v>-9</v>
      </c>
      <c r="W95" s="120" cm="1">
        <f t="array" ref="W95">IF(W47&lt;&gt;"",W47,
_xlfn.LET(_xlpm.Borda,
_xlfn.IFS(
AND(COUNT(_xlfn._xlws.FILTER($F$3:$F$15,$F$3:$F$15=W$51))&gt;=2,
    _xlfn.MAXIFS($G$3:$G$15,$F$3:$F$15,W$51)&gt;=$N95, _xlfn.MINIFS($G$3:$G$15,$F$3:$F$15,W$51)&lt;=$N95),1,
AND(COUNT(_xlfn._xlws.FILTER($G$3:$G$15,$G$3:$G$15=$N95))&gt;=2,
    _xlfn.MAXIFS($F$3:$F$15,$G$3:$G$15,$N95)&gt;=W$51, _xlfn.MINIFS($F$3:$F$15,$G$3:$G$15,$N95)&lt;=W$51),2,
OR(COUNT(_xlfn._xlws.FILTER($F$16:$F$23,($F$16:$F$23=W$51)*($G$16:$G$23=$N95)))=1,
        ISODD(COUNT(_xlfn._xlws.SORT(_xlfn._xlws.FILTER($G$16:$G$23,($F$16:$F$23=W$51)*($G$16:$G$23&lt;=$N95)))))),3,
OR(COUNT(_xlfn._xlws.FILTER($F$16:$F$23,($F$16:$F$23=W$51)*($G$16:$G$23=$N95)))=1,
        ISODD(COUNT(_xlfn._xlws.SORT(_xlfn._xlws.FILTER($F$16:$F$23,($G$16:$G$23=$N95)*($F$16:$F$23&lt;=W$51)))))),4),
_xlpm.Fundo,$L$8,
_xlpm.Ax,_xlfn.XLOOKUP(TRUE,($O47:V47&lt;&gt;""),$O$3:V$3,_xlpm.Fundo,,-1),
_xlpm.Bx,_xlfn.XLOOKUP(TRUE,(X47:$AZ47&lt;&gt;""),X$3:$AZ$3,_xlpm.Fundo,,1),
_xlpm.Cx,_xlfn.XLOOKUP(TRUE,($O47:V47&lt;&gt;""),$O47:V47,_xlpm.Fundo,,-1),
_xlpm.Dx,_xlfn.XLOOKUP(TRUE,(X47:$AZ47&lt;&gt;""),X47:$AZ47,_xlpm.Fundo,,1),
_xlpm.Xx,W$3, _xlpm.Yx,PRODUCT(SUM(_xlpm.Dx,-_xlpm.Cx),1/SUM(_xlpm.Bx,-_xlpm.Ax))*SUM(_xlpm.Xx,-_xlpm.Ax)+_xlpm.Cx,
_xlpm.Ay,_xlfn.XLOOKUP(TRUE,(W$4:W46&lt;&gt;""),$N$4:$N46,_xlpm.Fundo,,-1),
_xlpm.By,_xlfn.XLOOKUP(TRUE,(W$47:W48&lt;&gt;""),$N$47:$N48,_xlpm.Fundo,,1),
_xlpm.Cy,_xlfn.XLOOKUP(TRUE,(W$4:W46&lt;&gt;""),W$4:W46,_xlpm.Fundo,,-1),
_xlpm.Dy,_xlfn.XLOOKUP(TRUE,(W$47:W48&lt;&gt;""),W$47:W48,_xlpm.Fundo,,1),
_xlpm.Xy,$N47, _xlpm.Yy,PRODUCT(SUM(_xlpm.Dy,-_xlpm.Cy),1/SUM(_xlpm.By,-_xlpm.Ay))*SUM(_xlpm.Xy,-_xlpm.Ay)+_xlpm.Cy,
_xlfn.IFS(IFERROR(ISODD(_xlpm.Borda),FALSE),_xlpm.Yy,
       IFERROR(ISEVEN(_xlpm.Borda),     FALSE),_xlpm.Yx,
      TRUE,"")))</f>
        <v>-9</v>
      </c>
      <c r="X95" s="120" cm="1">
        <f t="array" ref="X95">IF(X47&lt;&gt;"",X47,
_xlfn.LET(_xlpm.Borda,
_xlfn.IFS(
AND(COUNT(_xlfn._xlws.FILTER($F$3:$F$15,$F$3:$F$15=X$51))&gt;=2,
    _xlfn.MAXIFS($G$3:$G$15,$F$3:$F$15,X$51)&gt;=$N95, _xlfn.MINIFS($G$3:$G$15,$F$3:$F$15,X$51)&lt;=$N95),1,
AND(COUNT(_xlfn._xlws.FILTER($G$3:$G$15,$G$3:$G$15=$N95))&gt;=2,
    _xlfn.MAXIFS($F$3:$F$15,$G$3:$G$15,$N95)&gt;=X$51, _xlfn.MINIFS($F$3:$F$15,$G$3:$G$15,$N95)&lt;=X$51),2,
OR(COUNT(_xlfn._xlws.FILTER($F$16:$F$23,($F$16:$F$23=X$51)*($G$16:$G$23=$N95)))=1,
        ISODD(COUNT(_xlfn._xlws.SORT(_xlfn._xlws.FILTER($G$16:$G$23,($F$16:$F$23=X$51)*($G$16:$G$23&lt;=$N95)))))),3,
OR(COUNT(_xlfn._xlws.FILTER($F$16:$F$23,($F$16:$F$23=X$51)*($G$16:$G$23=$N95)))=1,
        ISODD(COUNT(_xlfn._xlws.SORT(_xlfn._xlws.FILTER($F$16:$F$23,($G$16:$G$23=$N95)*($F$16:$F$23&lt;=X$51)))))),4),
_xlpm.Fundo,$L$8,
_xlpm.Ax,_xlfn.XLOOKUP(TRUE,($O47:W47&lt;&gt;""),$O$3:W$3,_xlpm.Fundo,,-1),
_xlpm.Bx,_xlfn.XLOOKUP(TRUE,(Y47:$AZ47&lt;&gt;""),Y$3:$AZ$3,_xlpm.Fundo,,1),
_xlpm.Cx,_xlfn.XLOOKUP(TRUE,($O47:W47&lt;&gt;""),$O47:W47,_xlpm.Fundo,,-1),
_xlpm.Dx,_xlfn.XLOOKUP(TRUE,(Y47:$AZ47&lt;&gt;""),Y47:$AZ47,_xlpm.Fundo,,1),
_xlpm.Xx,X$3, _xlpm.Yx,PRODUCT(SUM(_xlpm.Dx,-_xlpm.Cx),1/SUM(_xlpm.Bx,-_xlpm.Ax))*SUM(_xlpm.Xx,-_xlpm.Ax)+_xlpm.Cx,
_xlpm.Ay,_xlfn.XLOOKUP(TRUE,(X$4:X46&lt;&gt;""),$N$4:$N46,_xlpm.Fundo,,-1),
_xlpm.By,_xlfn.XLOOKUP(TRUE,(X$47:X48&lt;&gt;""),$N$47:$N48,_xlpm.Fundo,,1),
_xlpm.Cy,_xlfn.XLOOKUP(TRUE,(X$4:X46&lt;&gt;""),X$4:X46,_xlpm.Fundo,,-1),
_xlpm.Dy,_xlfn.XLOOKUP(TRUE,(X$47:X48&lt;&gt;""),X$47:X48,_xlpm.Fundo,,1),
_xlpm.Xy,$N47, _xlpm.Yy,PRODUCT(SUM(_xlpm.Dy,-_xlpm.Cy),1/SUM(_xlpm.By,-_xlpm.Ay))*SUM(_xlpm.Xy,-_xlpm.Ay)+_xlpm.Cy,
_xlfn.IFS(IFERROR(ISODD(_xlpm.Borda),FALSE),_xlpm.Yy,
       IFERROR(ISEVEN(_xlpm.Borda),     FALSE),_xlpm.Yx,
      TRUE,"")))</f>
        <v>-9</v>
      </c>
      <c r="Y95" s="120" cm="1">
        <f t="array" ref="Y95">IF(Y47&lt;&gt;"",Y47,
_xlfn.LET(_xlpm.Borda,
_xlfn.IFS(
AND(COUNT(_xlfn._xlws.FILTER($F$3:$F$15,$F$3:$F$15=Y$51))&gt;=2,
    _xlfn.MAXIFS($G$3:$G$15,$F$3:$F$15,Y$51)&gt;=$N95, _xlfn.MINIFS($G$3:$G$15,$F$3:$F$15,Y$51)&lt;=$N95),1,
AND(COUNT(_xlfn._xlws.FILTER($G$3:$G$15,$G$3:$G$15=$N95))&gt;=2,
    _xlfn.MAXIFS($F$3:$F$15,$G$3:$G$15,$N95)&gt;=Y$51, _xlfn.MINIFS($F$3:$F$15,$G$3:$G$15,$N95)&lt;=Y$51),2,
OR(COUNT(_xlfn._xlws.FILTER($F$16:$F$23,($F$16:$F$23=Y$51)*($G$16:$G$23=$N95)))=1,
        ISODD(COUNT(_xlfn._xlws.SORT(_xlfn._xlws.FILTER($G$16:$G$23,($F$16:$F$23=Y$51)*($G$16:$G$23&lt;=$N95)))))),3,
OR(COUNT(_xlfn._xlws.FILTER($F$16:$F$23,($F$16:$F$23=Y$51)*($G$16:$G$23=$N95)))=1,
        ISODD(COUNT(_xlfn._xlws.SORT(_xlfn._xlws.FILTER($F$16:$F$23,($G$16:$G$23=$N95)*($F$16:$F$23&lt;=Y$51)))))),4),
_xlpm.Fundo,$L$8,
_xlpm.Ax,_xlfn.XLOOKUP(TRUE,($O47:X47&lt;&gt;""),$O$3:X$3,_xlpm.Fundo,,-1),
_xlpm.Bx,_xlfn.XLOOKUP(TRUE,(Z47:$AZ47&lt;&gt;""),Z$3:$AZ$3,_xlpm.Fundo,,1),
_xlpm.Cx,_xlfn.XLOOKUP(TRUE,($O47:X47&lt;&gt;""),$O47:X47,_xlpm.Fundo,,-1),
_xlpm.Dx,_xlfn.XLOOKUP(TRUE,(Z47:$AZ47&lt;&gt;""),Z47:$AZ47,_xlpm.Fundo,,1),
_xlpm.Xx,Y$3, _xlpm.Yx,PRODUCT(SUM(_xlpm.Dx,-_xlpm.Cx),1/SUM(_xlpm.Bx,-_xlpm.Ax))*SUM(_xlpm.Xx,-_xlpm.Ax)+_xlpm.Cx,
_xlpm.Ay,_xlfn.XLOOKUP(TRUE,(Y$4:Y46&lt;&gt;""),$N$4:$N46,_xlpm.Fundo,,-1),
_xlpm.By,_xlfn.XLOOKUP(TRUE,(Y$47:Y48&lt;&gt;""),$N$47:$N48,_xlpm.Fundo,,1),
_xlpm.Cy,_xlfn.XLOOKUP(TRUE,(Y$4:Y46&lt;&gt;""),Y$4:Y46,_xlpm.Fundo,,-1),
_xlpm.Dy,_xlfn.XLOOKUP(TRUE,(Y$47:Y48&lt;&gt;""),Y$47:Y48,_xlpm.Fundo,,1),
_xlpm.Xy,$N47, _xlpm.Yy,PRODUCT(SUM(_xlpm.Dy,-_xlpm.Cy),1/SUM(_xlpm.By,-_xlpm.Ay))*SUM(_xlpm.Xy,-_xlpm.Ay)+_xlpm.Cy,
_xlfn.IFS(IFERROR(ISODD(_xlpm.Borda),FALSE),_xlpm.Yy,
       IFERROR(ISEVEN(_xlpm.Borda),     FALSE),_xlpm.Yx,
      TRUE,"")))</f>
        <v>-9</v>
      </c>
      <c r="Z95" s="120" cm="1">
        <f t="array" ref="Z95">IF(Z47&lt;&gt;"",Z47,
_xlfn.LET(_xlpm.Borda,
_xlfn.IFS(
AND(COUNT(_xlfn._xlws.FILTER($F$3:$F$15,$F$3:$F$15=Z$51))&gt;=2,
    _xlfn.MAXIFS($G$3:$G$15,$F$3:$F$15,Z$51)&gt;=$N95, _xlfn.MINIFS($G$3:$G$15,$F$3:$F$15,Z$51)&lt;=$N95),1,
AND(COUNT(_xlfn._xlws.FILTER($G$3:$G$15,$G$3:$G$15=$N95))&gt;=2,
    _xlfn.MAXIFS($F$3:$F$15,$G$3:$G$15,$N95)&gt;=Z$51, _xlfn.MINIFS($F$3:$F$15,$G$3:$G$15,$N95)&lt;=Z$51),2,
OR(COUNT(_xlfn._xlws.FILTER($F$16:$F$23,($F$16:$F$23=Z$51)*($G$16:$G$23=$N95)))=1,
        ISODD(COUNT(_xlfn._xlws.SORT(_xlfn._xlws.FILTER($G$16:$G$23,($F$16:$F$23=Z$51)*($G$16:$G$23&lt;=$N95)))))),3,
OR(COUNT(_xlfn._xlws.FILTER($F$16:$F$23,($F$16:$F$23=Z$51)*($G$16:$G$23=$N95)))=1,
        ISODD(COUNT(_xlfn._xlws.SORT(_xlfn._xlws.FILTER($F$16:$F$23,($G$16:$G$23=$N95)*($F$16:$F$23&lt;=Z$51)))))),4),
_xlpm.Fundo,$L$8,
_xlpm.Ax,_xlfn.XLOOKUP(TRUE,($O47:Y47&lt;&gt;""),$O$3:Y$3,_xlpm.Fundo,,-1),
_xlpm.Bx,_xlfn.XLOOKUP(TRUE,(AA47:$AZ47&lt;&gt;""),AA$3:$AZ$3,_xlpm.Fundo,,1),
_xlpm.Cx,_xlfn.XLOOKUP(TRUE,($O47:Y47&lt;&gt;""),$O47:Y47,_xlpm.Fundo,,-1),
_xlpm.Dx,_xlfn.XLOOKUP(TRUE,(AA47:$AZ47&lt;&gt;""),AA47:$AZ47,_xlpm.Fundo,,1),
_xlpm.Xx,Z$3, _xlpm.Yx,PRODUCT(SUM(_xlpm.Dx,-_xlpm.Cx),1/SUM(_xlpm.Bx,-_xlpm.Ax))*SUM(_xlpm.Xx,-_xlpm.Ax)+_xlpm.Cx,
_xlpm.Ay,_xlfn.XLOOKUP(TRUE,(Z$4:Z46&lt;&gt;""),$N$4:$N46,_xlpm.Fundo,,-1),
_xlpm.By,_xlfn.XLOOKUP(TRUE,(Z$47:Z48&lt;&gt;""),$N$47:$N48,_xlpm.Fundo,,1),
_xlpm.Cy,_xlfn.XLOOKUP(TRUE,(Z$4:Z46&lt;&gt;""),Z$4:Z46,_xlpm.Fundo,,-1),
_xlpm.Dy,_xlfn.XLOOKUP(TRUE,(Z$47:Z48&lt;&gt;""),Z$47:Z48,_xlpm.Fundo,,1),
_xlpm.Xy,$N47, _xlpm.Yy,PRODUCT(SUM(_xlpm.Dy,-_xlpm.Cy),1/SUM(_xlpm.By,-_xlpm.Ay))*SUM(_xlpm.Xy,-_xlpm.Ay)+_xlpm.Cy,
_xlfn.IFS(IFERROR(ISODD(_xlpm.Borda),FALSE),_xlpm.Yy,
       IFERROR(ISEVEN(_xlpm.Borda),     FALSE),_xlpm.Yx,
      TRUE,"")))</f>
        <v>-9</v>
      </c>
      <c r="AA95" s="120" cm="1">
        <f t="array" ref="AA95">IF(AA47&lt;&gt;"",AA47,
_xlfn.LET(_xlpm.Borda,
_xlfn.IFS(
AND(COUNT(_xlfn._xlws.FILTER($F$3:$F$15,$F$3:$F$15=AA$51))&gt;=2,
    _xlfn.MAXIFS($G$3:$G$15,$F$3:$F$15,AA$51)&gt;=$N95, _xlfn.MINIFS($G$3:$G$15,$F$3:$F$15,AA$51)&lt;=$N95),1,
AND(COUNT(_xlfn._xlws.FILTER($G$3:$G$15,$G$3:$G$15=$N95))&gt;=2,
    _xlfn.MAXIFS($F$3:$F$15,$G$3:$G$15,$N95)&gt;=AA$51, _xlfn.MINIFS($F$3:$F$15,$G$3:$G$15,$N95)&lt;=AA$51),2,
OR(COUNT(_xlfn._xlws.FILTER($F$16:$F$23,($F$16:$F$23=AA$51)*($G$16:$G$23=$N95)))=1,
        ISODD(COUNT(_xlfn._xlws.SORT(_xlfn._xlws.FILTER($G$16:$G$23,($F$16:$F$23=AA$51)*($G$16:$G$23&lt;=$N95)))))),3,
OR(COUNT(_xlfn._xlws.FILTER($F$16:$F$23,($F$16:$F$23=AA$51)*($G$16:$G$23=$N95)))=1,
        ISODD(COUNT(_xlfn._xlws.SORT(_xlfn._xlws.FILTER($F$16:$F$23,($G$16:$G$23=$N95)*($F$16:$F$23&lt;=AA$51)))))),4),
_xlpm.Fundo,$L$8,
_xlpm.Ax,_xlfn.XLOOKUP(TRUE,($O47:Z47&lt;&gt;""),$O$3:Z$3,_xlpm.Fundo,,-1),
_xlpm.Bx,_xlfn.XLOOKUP(TRUE,(AB47:$AZ47&lt;&gt;""),AB$3:$AZ$3,_xlpm.Fundo,,1),
_xlpm.Cx,_xlfn.XLOOKUP(TRUE,($O47:Z47&lt;&gt;""),$O47:Z47,_xlpm.Fundo,,-1),
_xlpm.Dx,_xlfn.XLOOKUP(TRUE,(AB47:$AZ47&lt;&gt;""),AB47:$AZ47,_xlpm.Fundo,,1),
_xlpm.Xx,AA$3, _xlpm.Yx,PRODUCT(SUM(_xlpm.Dx,-_xlpm.Cx),1/SUM(_xlpm.Bx,-_xlpm.Ax))*SUM(_xlpm.Xx,-_xlpm.Ax)+_xlpm.Cx,
_xlpm.Ay,_xlfn.XLOOKUP(TRUE,(AA$4:AA46&lt;&gt;""),$N$4:$N46,_xlpm.Fundo,,-1),
_xlpm.By,_xlfn.XLOOKUP(TRUE,(AA$47:AA48&lt;&gt;""),$N$47:$N48,_xlpm.Fundo,,1),
_xlpm.Cy,_xlfn.XLOOKUP(TRUE,(AA$4:AA46&lt;&gt;""),AA$4:AA46,_xlpm.Fundo,,-1),
_xlpm.Dy,_xlfn.XLOOKUP(TRUE,(AA$47:AA48&lt;&gt;""),AA$47:AA48,_xlpm.Fundo,,1),
_xlpm.Xy,$N47, _xlpm.Yy,PRODUCT(SUM(_xlpm.Dy,-_xlpm.Cy),1/SUM(_xlpm.By,-_xlpm.Ay))*SUM(_xlpm.Xy,-_xlpm.Ay)+_xlpm.Cy,
_xlfn.IFS(IFERROR(ISODD(_xlpm.Borda),FALSE),_xlpm.Yy,
       IFERROR(ISEVEN(_xlpm.Borda),     FALSE),_xlpm.Yx,
      TRUE,"")))</f>
        <v>-9</v>
      </c>
      <c r="AB95" s="120" cm="1">
        <f t="array" ref="AB95">IF(AB47&lt;&gt;"",AB47,
_xlfn.LET(_xlpm.Borda,
_xlfn.IFS(
AND(COUNT(_xlfn._xlws.FILTER($F$3:$F$15,$F$3:$F$15=AB$51))&gt;=2,
    _xlfn.MAXIFS($G$3:$G$15,$F$3:$F$15,AB$51)&gt;=$N95, _xlfn.MINIFS($G$3:$G$15,$F$3:$F$15,AB$51)&lt;=$N95),1,
AND(COUNT(_xlfn._xlws.FILTER($G$3:$G$15,$G$3:$G$15=$N95))&gt;=2,
    _xlfn.MAXIFS($F$3:$F$15,$G$3:$G$15,$N95)&gt;=AB$51, _xlfn.MINIFS($F$3:$F$15,$G$3:$G$15,$N95)&lt;=AB$51),2,
OR(COUNT(_xlfn._xlws.FILTER($F$16:$F$23,($F$16:$F$23=AB$51)*($G$16:$G$23=$N95)))=1,
        ISODD(COUNT(_xlfn._xlws.SORT(_xlfn._xlws.FILTER($G$16:$G$23,($F$16:$F$23=AB$51)*($G$16:$G$23&lt;=$N95)))))),3,
OR(COUNT(_xlfn._xlws.FILTER($F$16:$F$23,($F$16:$F$23=AB$51)*($G$16:$G$23=$N95)))=1,
        ISODD(COUNT(_xlfn._xlws.SORT(_xlfn._xlws.FILTER($F$16:$F$23,($G$16:$G$23=$N95)*($F$16:$F$23&lt;=AB$51)))))),4),
_xlpm.Fundo,$L$8,
_xlpm.Ax,_xlfn.XLOOKUP(TRUE,($O47:AA47&lt;&gt;""),$O$3:AA$3,_xlpm.Fundo,,-1),
_xlpm.Bx,_xlfn.XLOOKUP(TRUE,(AC47:$AZ47&lt;&gt;""),AC$3:$AZ$3,_xlpm.Fundo,,1),
_xlpm.Cx,_xlfn.XLOOKUP(TRUE,($O47:AA47&lt;&gt;""),$O47:AA47,_xlpm.Fundo,,-1),
_xlpm.Dx,_xlfn.XLOOKUP(TRUE,(AC47:$AZ47&lt;&gt;""),AC47:$AZ47,_xlpm.Fundo,,1),
_xlpm.Xx,AB$3, _xlpm.Yx,PRODUCT(SUM(_xlpm.Dx,-_xlpm.Cx),1/SUM(_xlpm.Bx,-_xlpm.Ax))*SUM(_xlpm.Xx,-_xlpm.Ax)+_xlpm.Cx,
_xlpm.Ay,_xlfn.XLOOKUP(TRUE,(AB$4:AB46&lt;&gt;""),$N$4:$N46,_xlpm.Fundo,,-1),
_xlpm.By,_xlfn.XLOOKUP(TRUE,(AB$47:AB48&lt;&gt;""),$N$47:$N48,_xlpm.Fundo,,1),
_xlpm.Cy,_xlfn.XLOOKUP(TRUE,(AB$4:AB46&lt;&gt;""),AB$4:AB46,_xlpm.Fundo,,-1),
_xlpm.Dy,_xlfn.XLOOKUP(TRUE,(AB$47:AB48&lt;&gt;""),AB$47:AB48,_xlpm.Fundo,,1),
_xlpm.Xy,$N47, _xlpm.Yy,PRODUCT(SUM(_xlpm.Dy,-_xlpm.Cy),1/SUM(_xlpm.By,-_xlpm.Ay))*SUM(_xlpm.Xy,-_xlpm.Ay)+_xlpm.Cy,
_xlfn.IFS(IFERROR(ISODD(_xlpm.Borda),FALSE),_xlpm.Yy,
       IFERROR(ISEVEN(_xlpm.Borda),     FALSE),_xlpm.Yx,
      TRUE,"")))</f>
        <v>-9</v>
      </c>
      <c r="AC95" s="120" cm="1">
        <f t="array" ref="AC95">IF(AC47&lt;&gt;"",AC47,
_xlfn.LET(_xlpm.Borda,
_xlfn.IFS(
AND(COUNT(_xlfn._xlws.FILTER($F$3:$F$15,$F$3:$F$15=AC$51))&gt;=2,
    _xlfn.MAXIFS($G$3:$G$15,$F$3:$F$15,AC$51)&gt;=$N95, _xlfn.MINIFS($G$3:$G$15,$F$3:$F$15,AC$51)&lt;=$N95),1,
AND(COUNT(_xlfn._xlws.FILTER($G$3:$G$15,$G$3:$G$15=$N95))&gt;=2,
    _xlfn.MAXIFS($F$3:$F$15,$G$3:$G$15,$N95)&gt;=AC$51, _xlfn.MINIFS($F$3:$F$15,$G$3:$G$15,$N95)&lt;=AC$51),2,
OR(COUNT(_xlfn._xlws.FILTER($F$16:$F$23,($F$16:$F$23=AC$51)*($G$16:$G$23=$N95)))=1,
        ISODD(COUNT(_xlfn._xlws.SORT(_xlfn._xlws.FILTER($G$16:$G$23,($F$16:$F$23=AC$51)*($G$16:$G$23&lt;=$N95)))))),3,
OR(COUNT(_xlfn._xlws.FILTER($F$16:$F$23,($F$16:$F$23=AC$51)*($G$16:$G$23=$N95)))=1,
        ISODD(COUNT(_xlfn._xlws.SORT(_xlfn._xlws.FILTER($F$16:$F$23,($G$16:$G$23=$N95)*($F$16:$F$23&lt;=AC$51)))))),4),
_xlpm.Fundo,$L$8,
_xlpm.Ax,_xlfn.XLOOKUP(TRUE,($O47:AB47&lt;&gt;""),$O$3:AB$3,_xlpm.Fundo,,-1),
_xlpm.Bx,_xlfn.XLOOKUP(TRUE,(AD47:$AZ47&lt;&gt;""),AD$3:$AZ$3,_xlpm.Fundo,,1),
_xlpm.Cx,_xlfn.XLOOKUP(TRUE,($O47:AB47&lt;&gt;""),$O47:AB47,_xlpm.Fundo,,-1),
_xlpm.Dx,_xlfn.XLOOKUP(TRUE,(AD47:$AZ47&lt;&gt;""),AD47:$AZ47,_xlpm.Fundo,,1),
_xlpm.Xx,AC$3, _xlpm.Yx,PRODUCT(SUM(_xlpm.Dx,-_xlpm.Cx),1/SUM(_xlpm.Bx,-_xlpm.Ax))*SUM(_xlpm.Xx,-_xlpm.Ax)+_xlpm.Cx,
_xlpm.Ay,_xlfn.XLOOKUP(TRUE,(AC$4:AC46&lt;&gt;""),$N$4:$N46,_xlpm.Fundo,,-1),
_xlpm.By,_xlfn.XLOOKUP(TRUE,(AC$47:AC48&lt;&gt;""),$N$47:$N48,_xlpm.Fundo,,1),
_xlpm.Cy,_xlfn.XLOOKUP(TRUE,(AC$4:AC46&lt;&gt;""),AC$4:AC46,_xlpm.Fundo,,-1),
_xlpm.Dy,_xlfn.XLOOKUP(TRUE,(AC$47:AC48&lt;&gt;""),AC$47:AC48,_xlpm.Fundo,,1),
_xlpm.Xy,$N47, _xlpm.Yy,PRODUCT(SUM(_xlpm.Dy,-_xlpm.Cy),1/SUM(_xlpm.By,-_xlpm.Ay))*SUM(_xlpm.Xy,-_xlpm.Ay)+_xlpm.Cy,
_xlfn.IFS(IFERROR(ISODD(_xlpm.Borda),FALSE),_xlpm.Yy,
       IFERROR(ISEVEN(_xlpm.Borda),     FALSE),_xlpm.Yx,
      TRUE,"")))</f>
        <v>-9</v>
      </c>
      <c r="AD95" s="120" cm="1">
        <f t="array" ref="AD95">IF(AD47&lt;&gt;"",AD47,
_xlfn.LET(_xlpm.Borda,
_xlfn.IFS(
AND(COUNT(_xlfn._xlws.FILTER($F$3:$F$15,$F$3:$F$15=AD$51))&gt;=2,
    _xlfn.MAXIFS($G$3:$G$15,$F$3:$F$15,AD$51)&gt;=$N95, _xlfn.MINIFS($G$3:$G$15,$F$3:$F$15,AD$51)&lt;=$N95),1,
AND(COUNT(_xlfn._xlws.FILTER($G$3:$G$15,$G$3:$G$15=$N95))&gt;=2,
    _xlfn.MAXIFS($F$3:$F$15,$G$3:$G$15,$N95)&gt;=AD$51, _xlfn.MINIFS($F$3:$F$15,$G$3:$G$15,$N95)&lt;=AD$51),2,
OR(COUNT(_xlfn._xlws.FILTER($F$16:$F$23,($F$16:$F$23=AD$51)*($G$16:$G$23=$N95)))=1,
        ISODD(COUNT(_xlfn._xlws.SORT(_xlfn._xlws.FILTER($G$16:$G$23,($F$16:$F$23=AD$51)*($G$16:$G$23&lt;=$N95)))))),3,
OR(COUNT(_xlfn._xlws.FILTER($F$16:$F$23,($F$16:$F$23=AD$51)*($G$16:$G$23=$N95)))=1,
        ISODD(COUNT(_xlfn._xlws.SORT(_xlfn._xlws.FILTER($F$16:$F$23,($G$16:$G$23=$N95)*($F$16:$F$23&lt;=AD$51)))))),4),
_xlpm.Fundo,$L$8,
_xlpm.Ax,_xlfn.XLOOKUP(TRUE,($O47:AC47&lt;&gt;""),$O$3:AC$3,_xlpm.Fundo,,-1),
_xlpm.Bx,_xlfn.XLOOKUP(TRUE,(AE47:$AZ47&lt;&gt;""),AE$3:$AZ$3,_xlpm.Fundo,,1),
_xlpm.Cx,_xlfn.XLOOKUP(TRUE,($O47:AC47&lt;&gt;""),$O47:AC47,_xlpm.Fundo,,-1),
_xlpm.Dx,_xlfn.XLOOKUP(TRUE,(AE47:$AZ47&lt;&gt;""),AE47:$AZ47,_xlpm.Fundo,,1),
_xlpm.Xx,AD$3, _xlpm.Yx,PRODUCT(SUM(_xlpm.Dx,-_xlpm.Cx),1/SUM(_xlpm.Bx,-_xlpm.Ax))*SUM(_xlpm.Xx,-_xlpm.Ax)+_xlpm.Cx,
_xlpm.Ay,_xlfn.XLOOKUP(TRUE,(AD$4:AD46&lt;&gt;""),$N$4:$N46,_xlpm.Fundo,,-1),
_xlpm.By,_xlfn.XLOOKUP(TRUE,(AD$47:AD48&lt;&gt;""),$N$47:$N48,_xlpm.Fundo,,1),
_xlpm.Cy,_xlfn.XLOOKUP(TRUE,(AD$4:AD46&lt;&gt;""),AD$4:AD46,_xlpm.Fundo,,-1),
_xlpm.Dy,_xlfn.XLOOKUP(TRUE,(AD$47:AD48&lt;&gt;""),AD$47:AD48,_xlpm.Fundo,,1),
_xlpm.Xy,$N47, _xlpm.Yy,PRODUCT(SUM(_xlpm.Dy,-_xlpm.Cy),1/SUM(_xlpm.By,-_xlpm.Ay))*SUM(_xlpm.Xy,-_xlpm.Ay)+_xlpm.Cy,
_xlfn.IFS(IFERROR(ISODD(_xlpm.Borda),FALSE),_xlpm.Yy,
       IFERROR(ISEVEN(_xlpm.Borda),     FALSE),_xlpm.Yx,
      TRUE,"")))</f>
        <v>-9</v>
      </c>
      <c r="AE95" s="120" cm="1">
        <f t="array" ref="AE95">IF(AE47&lt;&gt;"",AE47,
_xlfn.LET(_xlpm.Borda,
_xlfn.IFS(
AND(COUNT(_xlfn._xlws.FILTER($F$3:$F$15,$F$3:$F$15=AE$51))&gt;=2,
    _xlfn.MAXIFS($G$3:$G$15,$F$3:$F$15,AE$51)&gt;=$N95, _xlfn.MINIFS($G$3:$G$15,$F$3:$F$15,AE$51)&lt;=$N95),1,
AND(COUNT(_xlfn._xlws.FILTER($G$3:$G$15,$G$3:$G$15=$N95))&gt;=2,
    _xlfn.MAXIFS($F$3:$F$15,$G$3:$G$15,$N95)&gt;=AE$51, _xlfn.MINIFS($F$3:$F$15,$G$3:$G$15,$N95)&lt;=AE$51),2,
OR(COUNT(_xlfn._xlws.FILTER($F$16:$F$23,($F$16:$F$23=AE$51)*($G$16:$G$23=$N95)))=1,
        ISODD(COUNT(_xlfn._xlws.SORT(_xlfn._xlws.FILTER($G$16:$G$23,($F$16:$F$23=AE$51)*($G$16:$G$23&lt;=$N95)))))),3,
OR(COUNT(_xlfn._xlws.FILTER($F$16:$F$23,($F$16:$F$23=AE$51)*($G$16:$G$23=$N95)))=1,
        ISODD(COUNT(_xlfn._xlws.SORT(_xlfn._xlws.FILTER($F$16:$F$23,($G$16:$G$23=$N95)*($F$16:$F$23&lt;=AE$51)))))),4),
_xlpm.Fundo,$L$8,
_xlpm.Ax,_xlfn.XLOOKUP(TRUE,($O47:AD47&lt;&gt;""),$O$3:AD$3,_xlpm.Fundo,,-1),
_xlpm.Bx,_xlfn.XLOOKUP(TRUE,(AF47:$AZ47&lt;&gt;""),AF$3:$AZ$3,_xlpm.Fundo,,1),
_xlpm.Cx,_xlfn.XLOOKUP(TRUE,($O47:AD47&lt;&gt;""),$O47:AD47,_xlpm.Fundo,,-1),
_xlpm.Dx,_xlfn.XLOOKUP(TRUE,(AF47:$AZ47&lt;&gt;""),AF47:$AZ47,_xlpm.Fundo,,1),
_xlpm.Xx,AE$3, _xlpm.Yx,PRODUCT(SUM(_xlpm.Dx,-_xlpm.Cx),1/SUM(_xlpm.Bx,-_xlpm.Ax))*SUM(_xlpm.Xx,-_xlpm.Ax)+_xlpm.Cx,
_xlpm.Ay,_xlfn.XLOOKUP(TRUE,(AE$4:AE46&lt;&gt;""),$N$4:$N46,_xlpm.Fundo,,-1),
_xlpm.By,_xlfn.XLOOKUP(TRUE,(AE$47:AE48&lt;&gt;""),$N$47:$N48,_xlpm.Fundo,,1),
_xlpm.Cy,_xlfn.XLOOKUP(TRUE,(AE$4:AE46&lt;&gt;""),AE$4:AE46,_xlpm.Fundo,,-1),
_xlpm.Dy,_xlfn.XLOOKUP(TRUE,(AE$47:AE48&lt;&gt;""),AE$47:AE48,_xlpm.Fundo,,1),
_xlpm.Xy,$N47, _xlpm.Yy,PRODUCT(SUM(_xlpm.Dy,-_xlpm.Cy),1/SUM(_xlpm.By,-_xlpm.Ay))*SUM(_xlpm.Xy,-_xlpm.Ay)+_xlpm.Cy,
_xlfn.IFS(IFERROR(ISODD(_xlpm.Borda),FALSE),_xlpm.Yy,
       IFERROR(ISEVEN(_xlpm.Borda),     FALSE),_xlpm.Yx,
      TRUE,"")))</f>
        <v>-9</v>
      </c>
      <c r="AF95" s="120" cm="1">
        <f t="array" ref="AF95">IF(AF47&lt;&gt;"",AF47,
_xlfn.LET(_xlpm.Borda,
_xlfn.IFS(
AND(COUNT(_xlfn._xlws.FILTER($F$3:$F$15,$F$3:$F$15=AF$51))&gt;=2,
    _xlfn.MAXIFS($G$3:$G$15,$F$3:$F$15,AF$51)&gt;=$N95, _xlfn.MINIFS($G$3:$G$15,$F$3:$F$15,AF$51)&lt;=$N95),1,
AND(COUNT(_xlfn._xlws.FILTER($G$3:$G$15,$G$3:$G$15=$N95))&gt;=2,
    _xlfn.MAXIFS($F$3:$F$15,$G$3:$G$15,$N95)&gt;=AF$51, _xlfn.MINIFS($F$3:$F$15,$G$3:$G$15,$N95)&lt;=AF$51),2,
OR(COUNT(_xlfn._xlws.FILTER($F$16:$F$23,($F$16:$F$23=AF$51)*($G$16:$G$23=$N95)))=1,
        ISODD(COUNT(_xlfn._xlws.SORT(_xlfn._xlws.FILTER($G$16:$G$23,($F$16:$F$23=AF$51)*($G$16:$G$23&lt;=$N95)))))),3,
OR(COUNT(_xlfn._xlws.FILTER($F$16:$F$23,($F$16:$F$23=AF$51)*($G$16:$G$23=$N95)))=1,
        ISODD(COUNT(_xlfn._xlws.SORT(_xlfn._xlws.FILTER($F$16:$F$23,($G$16:$G$23=$N95)*($F$16:$F$23&lt;=AF$51)))))),4),
_xlpm.Fundo,$L$8,
_xlpm.Ax,_xlfn.XLOOKUP(TRUE,($O47:AE47&lt;&gt;""),$O$3:AE$3,_xlpm.Fundo,,-1),
_xlpm.Bx,_xlfn.XLOOKUP(TRUE,(AG47:$AZ47&lt;&gt;""),AG$3:$AZ$3,_xlpm.Fundo,,1),
_xlpm.Cx,_xlfn.XLOOKUP(TRUE,($O47:AE47&lt;&gt;""),$O47:AE47,_xlpm.Fundo,,-1),
_xlpm.Dx,_xlfn.XLOOKUP(TRUE,(AG47:$AZ47&lt;&gt;""),AG47:$AZ47,_xlpm.Fundo,,1),
_xlpm.Xx,AF$3, _xlpm.Yx,PRODUCT(SUM(_xlpm.Dx,-_xlpm.Cx),1/SUM(_xlpm.Bx,-_xlpm.Ax))*SUM(_xlpm.Xx,-_xlpm.Ax)+_xlpm.Cx,
_xlpm.Ay,_xlfn.XLOOKUP(TRUE,(AF$4:AF46&lt;&gt;""),$N$4:$N46,_xlpm.Fundo,,-1),
_xlpm.By,_xlfn.XLOOKUP(TRUE,(AF$47:AF48&lt;&gt;""),$N$47:$N48,_xlpm.Fundo,,1),
_xlpm.Cy,_xlfn.XLOOKUP(TRUE,(AF$4:AF46&lt;&gt;""),AF$4:AF46,_xlpm.Fundo,,-1),
_xlpm.Dy,_xlfn.XLOOKUP(TRUE,(AF$47:AF48&lt;&gt;""),AF$47:AF48,_xlpm.Fundo,,1),
_xlpm.Xy,$N47, _xlpm.Yy,PRODUCT(SUM(_xlpm.Dy,-_xlpm.Cy),1/SUM(_xlpm.By,-_xlpm.Ay))*SUM(_xlpm.Xy,-_xlpm.Ay)+_xlpm.Cy,
_xlfn.IFS(IFERROR(ISODD(_xlpm.Borda),FALSE),_xlpm.Yy,
       IFERROR(ISEVEN(_xlpm.Borda),     FALSE),_xlpm.Yx,
      TRUE,"")))</f>
        <v>-9</v>
      </c>
      <c r="AG95" s="120" cm="1">
        <f t="array" ref="AG95">IF(AG47&lt;&gt;"",AG47,
_xlfn.LET(_xlpm.Borda,
_xlfn.IFS(
AND(COUNT(_xlfn._xlws.FILTER($F$3:$F$15,$F$3:$F$15=AG$51))&gt;=2,
    _xlfn.MAXIFS($G$3:$G$15,$F$3:$F$15,AG$51)&gt;=$N95, _xlfn.MINIFS($G$3:$G$15,$F$3:$F$15,AG$51)&lt;=$N95),1,
AND(COUNT(_xlfn._xlws.FILTER($G$3:$G$15,$G$3:$G$15=$N95))&gt;=2,
    _xlfn.MAXIFS($F$3:$F$15,$G$3:$G$15,$N95)&gt;=AG$51, _xlfn.MINIFS($F$3:$F$15,$G$3:$G$15,$N95)&lt;=AG$51),2,
OR(COUNT(_xlfn._xlws.FILTER($F$16:$F$23,($F$16:$F$23=AG$51)*($G$16:$G$23=$N95)))=1,
        ISODD(COUNT(_xlfn._xlws.SORT(_xlfn._xlws.FILTER($G$16:$G$23,($F$16:$F$23=AG$51)*($G$16:$G$23&lt;=$N95)))))),3,
OR(COUNT(_xlfn._xlws.FILTER($F$16:$F$23,($F$16:$F$23=AG$51)*($G$16:$G$23=$N95)))=1,
        ISODD(COUNT(_xlfn._xlws.SORT(_xlfn._xlws.FILTER($F$16:$F$23,($G$16:$G$23=$N95)*($F$16:$F$23&lt;=AG$51)))))),4),
_xlpm.Fundo,$L$8,
_xlpm.Ax,_xlfn.XLOOKUP(TRUE,($O47:AF47&lt;&gt;""),$O$3:AF$3,_xlpm.Fundo,,-1),
_xlpm.Bx,_xlfn.XLOOKUP(TRUE,(AH47:$AZ47&lt;&gt;""),AH$3:$AZ$3,_xlpm.Fundo,,1),
_xlpm.Cx,_xlfn.XLOOKUP(TRUE,($O47:AF47&lt;&gt;""),$O47:AF47,_xlpm.Fundo,,-1),
_xlpm.Dx,_xlfn.XLOOKUP(TRUE,(AH47:$AZ47&lt;&gt;""),AH47:$AZ47,_xlpm.Fundo,,1),
_xlpm.Xx,AG$3, _xlpm.Yx,PRODUCT(SUM(_xlpm.Dx,-_xlpm.Cx),1/SUM(_xlpm.Bx,-_xlpm.Ax))*SUM(_xlpm.Xx,-_xlpm.Ax)+_xlpm.Cx,
_xlpm.Ay,_xlfn.XLOOKUP(TRUE,(AG$4:AG46&lt;&gt;""),$N$4:$N46,_xlpm.Fundo,,-1),
_xlpm.By,_xlfn.XLOOKUP(TRUE,(AG$47:AG48&lt;&gt;""),$N$47:$N48,_xlpm.Fundo,,1),
_xlpm.Cy,_xlfn.XLOOKUP(TRUE,(AG$4:AG46&lt;&gt;""),AG$4:AG46,_xlpm.Fundo,,-1),
_xlpm.Dy,_xlfn.XLOOKUP(TRUE,(AG$47:AG48&lt;&gt;""),AG$47:AG48,_xlpm.Fundo,,1),
_xlpm.Xy,$N47, _xlpm.Yy,PRODUCT(SUM(_xlpm.Dy,-_xlpm.Cy),1/SUM(_xlpm.By,-_xlpm.Ay))*SUM(_xlpm.Xy,-_xlpm.Ay)+_xlpm.Cy,
_xlfn.IFS(IFERROR(ISODD(_xlpm.Borda),FALSE),_xlpm.Yy,
       IFERROR(ISEVEN(_xlpm.Borda),     FALSE),_xlpm.Yx,
      TRUE,"")))</f>
        <v>-9</v>
      </c>
      <c r="AH95" s="120" cm="1">
        <f t="array" ref="AH95">IF(AH47&lt;&gt;"",AH47,
_xlfn.LET(_xlpm.Borda,
_xlfn.IFS(
AND(COUNT(_xlfn._xlws.FILTER($F$3:$F$15,$F$3:$F$15=AH$51))&gt;=2,
    _xlfn.MAXIFS($G$3:$G$15,$F$3:$F$15,AH$51)&gt;=$N95, _xlfn.MINIFS($G$3:$G$15,$F$3:$F$15,AH$51)&lt;=$N95),1,
AND(COUNT(_xlfn._xlws.FILTER($G$3:$G$15,$G$3:$G$15=$N95))&gt;=2,
    _xlfn.MAXIFS($F$3:$F$15,$G$3:$G$15,$N95)&gt;=AH$51, _xlfn.MINIFS($F$3:$F$15,$G$3:$G$15,$N95)&lt;=AH$51),2,
OR(COUNT(_xlfn._xlws.FILTER($F$16:$F$23,($F$16:$F$23=AH$51)*($G$16:$G$23=$N95)))=1,
        ISODD(COUNT(_xlfn._xlws.SORT(_xlfn._xlws.FILTER($G$16:$G$23,($F$16:$F$23=AH$51)*($G$16:$G$23&lt;=$N95)))))),3,
OR(COUNT(_xlfn._xlws.FILTER($F$16:$F$23,($F$16:$F$23=AH$51)*($G$16:$G$23=$N95)))=1,
        ISODD(COUNT(_xlfn._xlws.SORT(_xlfn._xlws.FILTER($F$16:$F$23,($G$16:$G$23=$N95)*($F$16:$F$23&lt;=AH$51)))))),4),
_xlpm.Fundo,$L$8,
_xlpm.Ax,_xlfn.XLOOKUP(TRUE,($O47:AG47&lt;&gt;""),$O$3:AG$3,_xlpm.Fundo,,-1),
_xlpm.Bx,_xlfn.XLOOKUP(TRUE,(AI47:$AZ47&lt;&gt;""),AI$3:$AZ$3,_xlpm.Fundo,,1),
_xlpm.Cx,_xlfn.XLOOKUP(TRUE,($O47:AG47&lt;&gt;""),$O47:AG47,_xlpm.Fundo,,-1),
_xlpm.Dx,_xlfn.XLOOKUP(TRUE,(AI47:$AZ47&lt;&gt;""),AI47:$AZ47,_xlpm.Fundo,,1),
_xlpm.Xx,AH$3, _xlpm.Yx,PRODUCT(SUM(_xlpm.Dx,-_xlpm.Cx),1/SUM(_xlpm.Bx,-_xlpm.Ax))*SUM(_xlpm.Xx,-_xlpm.Ax)+_xlpm.Cx,
_xlpm.Ay,_xlfn.XLOOKUP(TRUE,(AH$4:AH46&lt;&gt;""),$N$4:$N46,_xlpm.Fundo,,-1),
_xlpm.By,_xlfn.XLOOKUP(TRUE,(AH$47:AH48&lt;&gt;""),$N$47:$N48,_xlpm.Fundo,,1),
_xlpm.Cy,_xlfn.XLOOKUP(TRUE,(AH$4:AH46&lt;&gt;""),AH$4:AH46,_xlpm.Fundo,,-1),
_xlpm.Dy,_xlfn.XLOOKUP(TRUE,(AH$47:AH48&lt;&gt;""),AH$47:AH48,_xlpm.Fundo,,1),
_xlpm.Xy,$N47, _xlpm.Yy,PRODUCT(SUM(_xlpm.Dy,-_xlpm.Cy),1/SUM(_xlpm.By,-_xlpm.Ay))*SUM(_xlpm.Xy,-_xlpm.Ay)+_xlpm.Cy,
_xlfn.IFS(IFERROR(ISODD(_xlpm.Borda),FALSE),_xlpm.Yy,
       IFERROR(ISEVEN(_xlpm.Borda),     FALSE),_xlpm.Yx,
      TRUE,"")))</f>
        <v>-9</v>
      </c>
      <c r="AI95" s="120" cm="1">
        <f t="array" ref="AI95">IF(AI47&lt;&gt;"",AI47,
_xlfn.LET(_xlpm.Borda,
_xlfn.IFS(
AND(COUNT(_xlfn._xlws.FILTER($F$3:$F$15,$F$3:$F$15=AI$51))&gt;=2,
    _xlfn.MAXIFS($G$3:$G$15,$F$3:$F$15,AI$51)&gt;=$N95, _xlfn.MINIFS($G$3:$G$15,$F$3:$F$15,AI$51)&lt;=$N95),1,
AND(COUNT(_xlfn._xlws.FILTER($G$3:$G$15,$G$3:$G$15=$N95))&gt;=2,
    _xlfn.MAXIFS($F$3:$F$15,$G$3:$G$15,$N95)&gt;=AI$51, _xlfn.MINIFS($F$3:$F$15,$G$3:$G$15,$N95)&lt;=AI$51),2,
OR(COUNT(_xlfn._xlws.FILTER($F$16:$F$23,($F$16:$F$23=AI$51)*($G$16:$G$23=$N95)))=1,
        ISODD(COUNT(_xlfn._xlws.SORT(_xlfn._xlws.FILTER($G$16:$G$23,($F$16:$F$23=AI$51)*($G$16:$G$23&lt;=$N95)))))),3,
OR(COUNT(_xlfn._xlws.FILTER($F$16:$F$23,($F$16:$F$23=AI$51)*($G$16:$G$23=$N95)))=1,
        ISODD(COUNT(_xlfn._xlws.SORT(_xlfn._xlws.FILTER($F$16:$F$23,($G$16:$G$23=$N95)*($F$16:$F$23&lt;=AI$51)))))),4),
_xlpm.Fundo,$L$8,
_xlpm.Ax,_xlfn.XLOOKUP(TRUE,($O47:AH47&lt;&gt;""),$O$3:AH$3,_xlpm.Fundo,,-1),
_xlpm.Bx,_xlfn.XLOOKUP(TRUE,(AJ47:$AZ47&lt;&gt;""),AJ$3:$AZ$3,_xlpm.Fundo,,1),
_xlpm.Cx,_xlfn.XLOOKUP(TRUE,($O47:AH47&lt;&gt;""),$O47:AH47,_xlpm.Fundo,,-1),
_xlpm.Dx,_xlfn.XLOOKUP(TRUE,(AJ47:$AZ47&lt;&gt;""),AJ47:$AZ47,_xlpm.Fundo,,1),
_xlpm.Xx,AI$3, _xlpm.Yx,PRODUCT(SUM(_xlpm.Dx,-_xlpm.Cx),1/SUM(_xlpm.Bx,-_xlpm.Ax))*SUM(_xlpm.Xx,-_xlpm.Ax)+_xlpm.Cx,
_xlpm.Ay,_xlfn.XLOOKUP(TRUE,(AI$4:AI46&lt;&gt;""),$N$4:$N46,_xlpm.Fundo,,-1),
_xlpm.By,_xlfn.XLOOKUP(TRUE,(AI$47:AI48&lt;&gt;""),$N$47:$N48,_xlpm.Fundo,,1),
_xlpm.Cy,_xlfn.XLOOKUP(TRUE,(AI$4:AI46&lt;&gt;""),AI$4:AI46,_xlpm.Fundo,,-1),
_xlpm.Dy,_xlfn.XLOOKUP(TRUE,(AI$47:AI48&lt;&gt;""),AI$47:AI48,_xlpm.Fundo,,1),
_xlpm.Xy,$N47, _xlpm.Yy,PRODUCT(SUM(_xlpm.Dy,-_xlpm.Cy),1/SUM(_xlpm.By,-_xlpm.Ay))*SUM(_xlpm.Xy,-_xlpm.Ay)+_xlpm.Cy,
_xlfn.IFS(IFERROR(ISODD(_xlpm.Borda),FALSE),_xlpm.Yy,
       IFERROR(ISEVEN(_xlpm.Borda),     FALSE),_xlpm.Yx,
      TRUE,"")))</f>
        <v>-9</v>
      </c>
      <c r="AJ95" s="120" cm="1">
        <f t="array" ref="AJ95">IF(AJ47&lt;&gt;"",AJ47,
_xlfn.LET(_xlpm.Borda,
_xlfn.IFS(
AND(COUNT(_xlfn._xlws.FILTER($F$3:$F$15,$F$3:$F$15=AJ$51))&gt;=2,
    _xlfn.MAXIFS($G$3:$G$15,$F$3:$F$15,AJ$51)&gt;=$N95, _xlfn.MINIFS($G$3:$G$15,$F$3:$F$15,AJ$51)&lt;=$N95),1,
AND(COUNT(_xlfn._xlws.FILTER($G$3:$G$15,$G$3:$G$15=$N95))&gt;=2,
    _xlfn.MAXIFS($F$3:$F$15,$G$3:$G$15,$N95)&gt;=AJ$51, _xlfn.MINIFS($F$3:$F$15,$G$3:$G$15,$N95)&lt;=AJ$51),2,
OR(COUNT(_xlfn._xlws.FILTER($F$16:$F$23,($F$16:$F$23=AJ$51)*($G$16:$G$23=$N95)))=1,
        ISODD(COUNT(_xlfn._xlws.SORT(_xlfn._xlws.FILTER($G$16:$G$23,($F$16:$F$23=AJ$51)*($G$16:$G$23&lt;=$N95)))))),3,
OR(COUNT(_xlfn._xlws.FILTER($F$16:$F$23,($F$16:$F$23=AJ$51)*($G$16:$G$23=$N95)))=1,
        ISODD(COUNT(_xlfn._xlws.SORT(_xlfn._xlws.FILTER($F$16:$F$23,($G$16:$G$23=$N95)*($F$16:$F$23&lt;=AJ$51)))))),4),
_xlpm.Fundo,$L$8,
_xlpm.Ax,_xlfn.XLOOKUP(TRUE,($O47:AI47&lt;&gt;""),$O$3:AI$3,_xlpm.Fundo,,-1),
_xlpm.Bx,_xlfn.XLOOKUP(TRUE,(AK47:$AZ47&lt;&gt;""),AK$3:$AZ$3,_xlpm.Fundo,,1),
_xlpm.Cx,_xlfn.XLOOKUP(TRUE,($O47:AI47&lt;&gt;""),$O47:AI47,_xlpm.Fundo,,-1),
_xlpm.Dx,_xlfn.XLOOKUP(TRUE,(AK47:$AZ47&lt;&gt;""),AK47:$AZ47,_xlpm.Fundo,,1),
_xlpm.Xx,AJ$3, _xlpm.Yx,PRODUCT(SUM(_xlpm.Dx,-_xlpm.Cx),1/SUM(_xlpm.Bx,-_xlpm.Ax))*SUM(_xlpm.Xx,-_xlpm.Ax)+_xlpm.Cx,
_xlpm.Ay,_xlfn.XLOOKUP(TRUE,(AJ$4:AJ46&lt;&gt;""),$N$4:$N46,_xlpm.Fundo,,-1),
_xlpm.By,_xlfn.XLOOKUP(TRUE,(AJ$47:AJ48&lt;&gt;""),$N$47:$N48,_xlpm.Fundo,,1),
_xlpm.Cy,_xlfn.XLOOKUP(TRUE,(AJ$4:AJ46&lt;&gt;""),AJ$4:AJ46,_xlpm.Fundo,,-1),
_xlpm.Dy,_xlfn.XLOOKUP(TRUE,(AJ$47:AJ48&lt;&gt;""),AJ$47:AJ48,_xlpm.Fundo,,1),
_xlpm.Xy,$N47, _xlpm.Yy,PRODUCT(SUM(_xlpm.Dy,-_xlpm.Cy),1/SUM(_xlpm.By,-_xlpm.Ay))*SUM(_xlpm.Xy,-_xlpm.Ay)+_xlpm.Cy,
_xlfn.IFS(IFERROR(ISODD(_xlpm.Borda),FALSE),_xlpm.Yy,
       IFERROR(ISEVEN(_xlpm.Borda),     FALSE),_xlpm.Yx,
      TRUE,"")))</f>
        <v>-9</v>
      </c>
      <c r="AK95" s="120" cm="1">
        <f t="array" ref="AK95">IF(AK47&lt;&gt;"",AK47,
_xlfn.LET(_xlpm.Borda,
_xlfn.IFS(
AND(COUNT(_xlfn._xlws.FILTER($F$3:$F$15,$F$3:$F$15=AK$51))&gt;=2,
    _xlfn.MAXIFS($G$3:$G$15,$F$3:$F$15,AK$51)&gt;=$N95, _xlfn.MINIFS($G$3:$G$15,$F$3:$F$15,AK$51)&lt;=$N95),1,
AND(COUNT(_xlfn._xlws.FILTER($G$3:$G$15,$G$3:$G$15=$N95))&gt;=2,
    _xlfn.MAXIFS($F$3:$F$15,$G$3:$G$15,$N95)&gt;=AK$51, _xlfn.MINIFS($F$3:$F$15,$G$3:$G$15,$N95)&lt;=AK$51),2,
OR(COUNT(_xlfn._xlws.FILTER($F$16:$F$23,($F$16:$F$23=AK$51)*($G$16:$G$23=$N95)))=1,
        ISODD(COUNT(_xlfn._xlws.SORT(_xlfn._xlws.FILTER($G$16:$G$23,($F$16:$F$23=AK$51)*($G$16:$G$23&lt;=$N95)))))),3,
OR(COUNT(_xlfn._xlws.FILTER($F$16:$F$23,($F$16:$F$23=AK$51)*($G$16:$G$23=$N95)))=1,
        ISODD(COUNT(_xlfn._xlws.SORT(_xlfn._xlws.FILTER($F$16:$F$23,($G$16:$G$23=$N95)*($F$16:$F$23&lt;=AK$51)))))),4),
_xlpm.Fundo,$L$8,
_xlpm.Ax,_xlfn.XLOOKUP(TRUE,($O47:AJ47&lt;&gt;""),$O$3:AJ$3,_xlpm.Fundo,,-1),
_xlpm.Bx,_xlfn.XLOOKUP(TRUE,(AL47:$AZ47&lt;&gt;""),AL$3:$AZ$3,_xlpm.Fundo,,1),
_xlpm.Cx,_xlfn.XLOOKUP(TRUE,($O47:AJ47&lt;&gt;""),$O47:AJ47,_xlpm.Fundo,,-1),
_xlpm.Dx,_xlfn.XLOOKUP(TRUE,(AL47:$AZ47&lt;&gt;""),AL47:$AZ47,_xlpm.Fundo,,1),
_xlpm.Xx,AK$3, _xlpm.Yx,PRODUCT(SUM(_xlpm.Dx,-_xlpm.Cx),1/SUM(_xlpm.Bx,-_xlpm.Ax))*SUM(_xlpm.Xx,-_xlpm.Ax)+_xlpm.Cx,
_xlpm.Ay,_xlfn.XLOOKUP(TRUE,(AK$4:AK46&lt;&gt;""),$N$4:$N46,_xlpm.Fundo,,-1),
_xlpm.By,_xlfn.XLOOKUP(TRUE,(AK$47:AK48&lt;&gt;""),$N$47:$N48,_xlpm.Fundo,,1),
_xlpm.Cy,_xlfn.XLOOKUP(TRUE,(AK$4:AK46&lt;&gt;""),AK$4:AK46,_xlpm.Fundo,,-1),
_xlpm.Dy,_xlfn.XLOOKUP(TRUE,(AK$47:AK48&lt;&gt;""),AK$47:AK48,_xlpm.Fundo,,1),
_xlpm.Xy,$N47, _xlpm.Yy,PRODUCT(SUM(_xlpm.Dy,-_xlpm.Cy),1/SUM(_xlpm.By,-_xlpm.Ay))*SUM(_xlpm.Xy,-_xlpm.Ay)+_xlpm.Cy,
_xlfn.IFS(IFERROR(ISODD(_xlpm.Borda),FALSE),_xlpm.Yy,
       IFERROR(ISEVEN(_xlpm.Borda),     FALSE),_xlpm.Yx,
      TRUE,"")))</f>
        <v>-9</v>
      </c>
      <c r="AL95" s="120" cm="1">
        <f t="array" ref="AL95">IF(AL47&lt;&gt;"",AL47,
_xlfn.LET(_xlpm.Borda,
_xlfn.IFS(
AND(COUNT(_xlfn._xlws.FILTER($F$3:$F$15,$F$3:$F$15=AL$51))&gt;=2,
    _xlfn.MAXIFS($G$3:$G$15,$F$3:$F$15,AL$51)&gt;=$N95, _xlfn.MINIFS($G$3:$G$15,$F$3:$F$15,AL$51)&lt;=$N95),1,
AND(COUNT(_xlfn._xlws.FILTER($G$3:$G$15,$G$3:$G$15=$N95))&gt;=2,
    _xlfn.MAXIFS($F$3:$F$15,$G$3:$G$15,$N95)&gt;=AL$51, _xlfn.MINIFS($F$3:$F$15,$G$3:$G$15,$N95)&lt;=AL$51),2,
OR(COUNT(_xlfn._xlws.FILTER($F$16:$F$23,($F$16:$F$23=AL$51)*($G$16:$G$23=$N95)))=1,
        ISODD(COUNT(_xlfn._xlws.SORT(_xlfn._xlws.FILTER($G$16:$G$23,($F$16:$F$23=AL$51)*($G$16:$G$23&lt;=$N95)))))),3,
OR(COUNT(_xlfn._xlws.FILTER($F$16:$F$23,($F$16:$F$23=AL$51)*($G$16:$G$23=$N95)))=1,
        ISODD(COUNT(_xlfn._xlws.SORT(_xlfn._xlws.FILTER($F$16:$F$23,($G$16:$G$23=$N95)*($F$16:$F$23&lt;=AL$51)))))),4),
_xlpm.Fundo,$L$8,
_xlpm.Ax,_xlfn.XLOOKUP(TRUE,($O47:AK47&lt;&gt;""),$O$3:AK$3,_xlpm.Fundo,,-1),
_xlpm.Bx,_xlfn.XLOOKUP(TRUE,(AM47:$AZ47&lt;&gt;""),AM$3:$AZ$3,_xlpm.Fundo,,1),
_xlpm.Cx,_xlfn.XLOOKUP(TRUE,($O47:AK47&lt;&gt;""),$O47:AK47,_xlpm.Fundo,,-1),
_xlpm.Dx,_xlfn.XLOOKUP(TRUE,(AM47:$AZ47&lt;&gt;""),AM47:$AZ47,_xlpm.Fundo,,1),
_xlpm.Xx,AL$3, _xlpm.Yx,PRODUCT(SUM(_xlpm.Dx,-_xlpm.Cx),1/SUM(_xlpm.Bx,-_xlpm.Ax))*SUM(_xlpm.Xx,-_xlpm.Ax)+_xlpm.Cx,
_xlpm.Ay,_xlfn.XLOOKUP(TRUE,(AL$4:AL46&lt;&gt;""),$N$4:$N46,_xlpm.Fundo,,-1),
_xlpm.By,_xlfn.XLOOKUP(TRUE,(AL$47:AL48&lt;&gt;""),$N$47:$N48,_xlpm.Fundo,,1),
_xlpm.Cy,_xlfn.XLOOKUP(TRUE,(AL$4:AL46&lt;&gt;""),AL$4:AL46,_xlpm.Fundo,,-1),
_xlpm.Dy,_xlfn.XLOOKUP(TRUE,(AL$47:AL48&lt;&gt;""),AL$47:AL48,_xlpm.Fundo,,1),
_xlpm.Xy,$N47, _xlpm.Yy,PRODUCT(SUM(_xlpm.Dy,-_xlpm.Cy),1/SUM(_xlpm.By,-_xlpm.Ay))*SUM(_xlpm.Xy,-_xlpm.Ay)+_xlpm.Cy,
_xlfn.IFS(IFERROR(ISODD(_xlpm.Borda),FALSE),_xlpm.Yy,
       IFERROR(ISEVEN(_xlpm.Borda),     FALSE),_xlpm.Yx,
      TRUE,"")))</f>
        <v>-9</v>
      </c>
      <c r="AM95" s="120" cm="1">
        <f t="array" ref="AM95">IF(AM47&lt;&gt;"",AM47,
_xlfn.LET(_xlpm.Borda,
_xlfn.IFS(
AND(COUNT(_xlfn._xlws.FILTER($F$3:$F$15,$F$3:$F$15=AM$51))&gt;=2,
    _xlfn.MAXIFS($G$3:$G$15,$F$3:$F$15,AM$51)&gt;=$N95, _xlfn.MINIFS($G$3:$G$15,$F$3:$F$15,AM$51)&lt;=$N95),1,
AND(COUNT(_xlfn._xlws.FILTER($G$3:$G$15,$G$3:$G$15=$N95))&gt;=2,
    _xlfn.MAXIFS($F$3:$F$15,$G$3:$G$15,$N95)&gt;=AM$51, _xlfn.MINIFS($F$3:$F$15,$G$3:$G$15,$N95)&lt;=AM$51),2,
OR(COUNT(_xlfn._xlws.FILTER($F$16:$F$23,($F$16:$F$23=AM$51)*($G$16:$G$23=$N95)))=1,
        ISODD(COUNT(_xlfn._xlws.SORT(_xlfn._xlws.FILTER($G$16:$G$23,($F$16:$F$23=AM$51)*($G$16:$G$23&lt;=$N95)))))),3,
OR(COUNT(_xlfn._xlws.FILTER($F$16:$F$23,($F$16:$F$23=AM$51)*($G$16:$G$23=$N95)))=1,
        ISODD(COUNT(_xlfn._xlws.SORT(_xlfn._xlws.FILTER($F$16:$F$23,($G$16:$G$23=$N95)*($F$16:$F$23&lt;=AM$51)))))),4),
_xlpm.Fundo,$L$8,
_xlpm.Ax,_xlfn.XLOOKUP(TRUE,($O47:AL47&lt;&gt;""),$O$3:AL$3,_xlpm.Fundo,,-1),
_xlpm.Bx,_xlfn.XLOOKUP(TRUE,(AN47:$AZ47&lt;&gt;""),AN$3:$AZ$3,_xlpm.Fundo,,1),
_xlpm.Cx,_xlfn.XLOOKUP(TRUE,($O47:AL47&lt;&gt;""),$O47:AL47,_xlpm.Fundo,,-1),
_xlpm.Dx,_xlfn.XLOOKUP(TRUE,(AN47:$AZ47&lt;&gt;""),AN47:$AZ47,_xlpm.Fundo,,1),
_xlpm.Xx,AM$3, _xlpm.Yx,PRODUCT(SUM(_xlpm.Dx,-_xlpm.Cx),1/SUM(_xlpm.Bx,-_xlpm.Ax))*SUM(_xlpm.Xx,-_xlpm.Ax)+_xlpm.Cx,
_xlpm.Ay,_xlfn.XLOOKUP(TRUE,(AM$4:AM46&lt;&gt;""),$N$4:$N46,_xlpm.Fundo,,-1),
_xlpm.By,_xlfn.XLOOKUP(TRUE,(AM$47:AM48&lt;&gt;""),$N$47:$N48,_xlpm.Fundo,,1),
_xlpm.Cy,_xlfn.XLOOKUP(TRUE,(AM$4:AM46&lt;&gt;""),AM$4:AM46,_xlpm.Fundo,,-1),
_xlpm.Dy,_xlfn.XLOOKUP(TRUE,(AM$47:AM48&lt;&gt;""),AM$47:AM48,_xlpm.Fundo,,1),
_xlpm.Xy,$N47, _xlpm.Yy,PRODUCT(SUM(_xlpm.Dy,-_xlpm.Cy),1/SUM(_xlpm.By,-_xlpm.Ay))*SUM(_xlpm.Xy,-_xlpm.Ay)+_xlpm.Cy,
_xlfn.IFS(IFERROR(ISODD(_xlpm.Borda),FALSE),_xlpm.Yy,
       IFERROR(ISEVEN(_xlpm.Borda),     FALSE),_xlpm.Yx,
      TRUE,"")))</f>
        <v>-9</v>
      </c>
      <c r="AN95" s="120" cm="1">
        <f t="array" ref="AN95">IF(AN47&lt;&gt;"",AN47,
_xlfn.LET(_xlpm.Borda,
_xlfn.IFS(
AND(COUNT(_xlfn._xlws.FILTER($F$3:$F$15,$F$3:$F$15=AN$51))&gt;=2,
    _xlfn.MAXIFS($G$3:$G$15,$F$3:$F$15,AN$51)&gt;=$N95, _xlfn.MINIFS($G$3:$G$15,$F$3:$F$15,AN$51)&lt;=$N95),1,
AND(COUNT(_xlfn._xlws.FILTER($G$3:$G$15,$G$3:$G$15=$N95))&gt;=2,
    _xlfn.MAXIFS($F$3:$F$15,$G$3:$G$15,$N95)&gt;=AN$51, _xlfn.MINIFS($F$3:$F$15,$G$3:$G$15,$N95)&lt;=AN$51),2,
OR(COUNT(_xlfn._xlws.FILTER($F$16:$F$23,($F$16:$F$23=AN$51)*($G$16:$G$23=$N95)))=1,
        ISODD(COUNT(_xlfn._xlws.SORT(_xlfn._xlws.FILTER($G$16:$G$23,($F$16:$F$23=AN$51)*($G$16:$G$23&lt;=$N95)))))),3,
OR(COUNT(_xlfn._xlws.FILTER($F$16:$F$23,($F$16:$F$23=AN$51)*($G$16:$G$23=$N95)))=1,
        ISODD(COUNT(_xlfn._xlws.SORT(_xlfn._xlws.FILTER($F$16:$F$23,($G$16:$G$23=$N95)*($F$16:$F$23&lt;=AN$51)))))),4),
_xlpm.Fundo,$L$8,
_xlpm.Ax,_xlfn.XLOOKUP(TRUE,($O47:AM47&lt;&gt;""),$O$3:AM$3,_xlpm.Fundo,,-1),
_xlpm.Bx,_xlfn.XLOOKUP(TRUE,(AO47:$AZ47&lt;&gt;""),AO$3:$AZ$3,_xlpm.Fundo,,1),
_xlpm.Cx,_xlfn.XLOOKUP(TRUE,($O47:AM47&lt;&gt;""),$O47:AM47,_xlpm.Fundo,,-1),
_xlpm.Dx,_xlfn.XLOOKUP(TRUE,(AO47:$AZ47&lt;&gt;""),AO47:$AZ47,_xlpm.Fundo,,1),
_xlpm.Xx,AN$3, _xlpm.Yx,PRODUCT(SUM(_xlpm.Dx,-_xlpm.Cx),1/SUM(_xlpm.Bx,-_xlpm.Ax))*SUM(_xlpm.Xx,-_xlpm.Ax)+_xlpm.Cx,
_xlpm.Ay,_xlfn.XLOOKUP(TRUE,(AN$4:AN46&lt;&gt;""),$N$4:$N46,_xlpm.Fundo,,-1),
_xlpm.By,_xlfn.XLOOKUP(TRUE,(AN$47:AN48&lt;&gt;""),$N$47:$N48,_xlpm.Fundo,,1),
_xlpm.Cy,_xlfn.XLOOKUP(TRUE,(AN$4:AN46&lt;&gt;""),AN$4:AN46,_xlpm.Fundo,,-1),
_xlpm.Dy,_xlfn.XLOOKUP(TRUE,(AN$47:AN48&lt;&gt;""),AN$47:AN48,_xlpm.Fundo,,1),
_xlpm.Xy,$N47, _xlpm.Yy,PRODUCT(SUM(_xlpm.Dy,-_xlpm.Cy),1/SUM(_xlpm.By,-_xlpm.Ay))*SUM(_xlpm.Xy,-_xlpm.Ay)+_xlpm.Cy,
_xlfn.IFS(IFERROR(ISODD(_xlpm.Borda),FALSE),_xlpm.Yy,
       IFERROR(ISEVEN(_xlpm.Borda),     FALSE),_xlpm.Yx,
      TRUE,"")))</f>
        <v>-9</v>
      </c>
      <c r="AO95" s="120" cm="1">
        <f t="array" ref="AO95">IF(AO47&lt;&gt;"",AO47,
_xlfn.LET(_xlpm.Borda,
_xlfn.IFS(
AND(COUNT(_xlfn._xlws.FILTER($F$3:$F$15,$F$3:$F$15=AO$51))&gt;=2,
    _xlfn.MAXIFS($G$3:$G$15,$F$3:$F$15,AO$51)&gt;=$N95, _xlfn.MINIFS($G$3:$G$15,$F$3:$F$15,AO$51)&lt;=$N95),1,
AND(COUNT(_xlfn._xlws.FILTER($G$3:$G$15,$G$3:$G$15=$N95))&gt;=2,
    _xlfn.MAXIFS($F$3:$F$15,$G$3:$G$15,$N95)&gt;=AO$51, _xlfn.MINIFS($F$3:$F$15,$G$3:$G$15,$N95)&lt;=AO$51),2,
OR(COUNT(_xlfn._xlws.FILTER($F$16:$F$23,($F$16:$F$23=AO$51)*($G$16:$G$23=$N95)))=1,
        ISODD(COUNT(_xlfn._xlws.SORT(_xlfn._xlws.FILTER($G$16:$G$23,($F$16:$F$23=AO$51)*($G$16:$G$23&lt;=$N95)))))),3,
OR(COUNT(_xlfn._xlws.FILTER($F$16:$F$23,($F$16:$F$23=AO$51)*($G$16:$G$23=$N95)))=1,
        ISODD(COUNT(_xlfn._xlws.SORT(_xlfn._xlws.FILTER($F$16:$F$23,($G$16:$G$23=$N95)*($F$16:$F$23&lt;=AO$51)))))),4),
_xlpm.Fundo,$L$8,
_xlpm.Ax,_xlfn.XLOOKUP(TRUE,($O47:AN47&lt;&gt;""),$O$3:AN$3,_xlpm.Fundo,,-1),
_xlpm.Bx,_xlfn.XLOOKUP(TRUE,(AP47:$AZ47&lt;&gt;""),AP$3:$AZ$3,_xlpm.Fundo,,1),
_xlpm.Cx,_xlfn.XLOOKUP(TRUE,($O47:AN47&lt;&gt;""),$O47:AN47,_xlpm.Fundo,,-1),
_xlpm.Dx,_xlfn.XLOOKUP(TRUE,(AP47:$AZ47&lt;&gt;""),AP47:$AZ47,_xlpm.Fundo,,1),
_xlpm.Xx,AO$3, _xlpm.Yx,PRODUCT(SUM(_xlpm.Dx,-_xlpm.Cx),1/SUM(_xlpm.Bx,-_xlpm.Ax))*SUM(_xlpm.Xx,-_xlpm.Ax)+_xlpm.Cx,
_xlpm.Ay,_xlfn.XLOOKUP(TRUE,(AO$4:AO46&lt;&gt;""),$N$4:$N46,_xlpm.Fundo,,-1),
_xlpm.By,_xlfn.XLOOKUP(TRUE,(AO$47:AO48&lt;&gt;""),$N$47:$N48,_xlpm.Fundo,,1),
_xlpm.Cy,_xlfn.XLOOKUP(TRUE,(AO$4:AO46&lt;&gt;""),AO$4:AO46,_xlpm.Fundo,,-1),
_xlpm.Dy,_xlfn.XLOOKUP(TRUE,(AO$47:AO48&lt;&gt;""),AO$47:AO48,_xlpm.Fundo,,1),
_xlpm.Xy,$N47, _xlpm.Yy,PRODUCT(SUM(_xlpm.Dy,-_xlpm.Cy),1/SUM(_xlpm.By,-_xlpm.Ay))*SUM(_xlpm.Xy,-_xlpm.Ay)+_xlpm.Cy,
_xlfn.IFS(IFERROR(ISODD(_xlpm.Borda),FALSE),_xlpm.Yy,
       IFERROR(ISEVEN(_xlpm.Borda),     FALSE),_xlpm.Yx,
      TRUE,"")))</f>
        <v>-9</v>
      </c>
      <c r="AP95" s="120" cm="1">
        <f t="array" ref="AP95">IF(AP47&lt;&gt;"",AP47,
_xlfn.LET(_xlpm.Borda,
_xlfn.IFS(
AND(COUNT(_xlfn._xlws.FILTER($F$3:$F$15,$F$3:$F$15=AP$51))&gt;=2,
    _xlfn.MAXIFS($G$3:$G$15,$F$3:$F$15,AP$51)&gt;=$N95, _xlfn.MINIFS($G$3:$G$15,$F$3:$F$15,AP$51)&lt;=$N95),1,
AND(COUNT(_xlfn._xlws.FILTER($G$3:$G$15,$G$3:$G$15=$N95))&gt;=2,
    _xlfn.MAXIFS($F$3:$F$15,$G$3:$G$15,$N95)&gt;=AP$51, _xlfn.MINIFS($F$3:$F$15,$G$3:$G$15,$N95)&lt;=AP$51),2,
OR(COUNT(_xlfn._xlws.FILTER($F$16:$F$23,($F$16:$F$23=AP$51)*($G$16:$G$23=$N95)))=1,
        ISODD(COUNT(_xlfn._xlws.SORT(_xlfn._xlws.FILTER($G$16:$G$23,($F$16:$F$23=AP$51)*($G$16:$G$23&lt;=$N95)))))),3,
OR(COUNT(_xlfn._xlws.FILTER($F$16:$F$23,($F$16:$F$23=AP$51)*($G$16:$G$23=$N95)))=1,
        ISODD(COUNT(_xlfn._xlws.SORT(_xlfn._xlws.FILTER($F$16:$F$23,($G$16:$G$23=$N95)*($F$16:$F$23&lt;=AP$51)))))),4),
_xlpm.Fundo,$L$8,
_xlpm.Ax,_xlfn.XLOOKUP(TRUE,($O47:AO47&lt;&gt;""),$O$3:AO$3,_xlpm.Fundo,,-1),
_xlpm.Bx,_xlfn.XLOOKUP(TRUE,(AQ47:$AZ47&lt;&gt;""),AQ$3:$AZ$3,_xlpm.Fundo,,1),
_xlpm.Cx,_xlfn.XLOOKUP(TRUE,($O47:AO47&lt;&gt;""),$O47:AO47,_xlpm.Fundo,,-1),
_xlpm.Dx,_xlfn.XLOOKUP(TRUE,(AQ47:$AZ47&lt;&gt;""),AQ47:$AZ47,_xlpm.Fundo,,1),
_xlpm.Xx,AP$3, _xlpm.Yx,PRODUCT(SUM(_xlpm.Dx,-_xlpm.Cx),1/SUM(_xlpm.Bx,-_xlpm.Ax))*SUM(_xlpm.Xx,-_xlpm.Ax)+_xlpm.Cx,
_xlpm.Ay,_xlfn.XLOOKUP(TRUE,(AP$4:AP46&lt;&gt;""),$N$4:$N46,_xlpm.Fundo,,-1),
_xlpm.By,_xlfn.XLOOKUP(TRUE,(AP$47:AP48&lt;&gt;""),$N$47:$N48,_xlpm.Fundo,,1),
_xlpm.Cy,_xlfn.XLOOKUP(TRUE,(AP$4:AP46&lt;&gt;""),AP$4:AP46,_xlpm.Fundo,,-1),
_xlpm.Dy,_xlfn.XLOOKUP(TRUE,(AP$47:AP48&lt;&gt;""),AP$47:AP48,_xlpm.Fundo,,1),
_xlpm.Xy,$N47, _xlpm.Yy,PRODUCT(SUM(_xlpm.Dy,-_xlpm.Cy),1/SUM(_xlpm.By,-_xlpm.Ay))*SUM(_xlpm.Xy,-_xlpm.Ay)+_xlpm.Cy,
_xlfn.IFS(IFERROR(ISODD(_xlpm.Borda),FALSE),_xlpm.Yy,
       IFERROR(ISEVEN(_xlpm.Borda),     FALSE),_xlpm.Yx,
      TRUE,"")))</f>
        <v>-9</v>
      </c>
      <c r="AQ95" s="120" cm="1">
        <f t="array" ref="AQ95">IF(AQ47&lt;&gt;"",AQ47,
_xlfn.LET(_xlpm.Borda,
_xlfn.IFS(
AND(COUNT(_xlfn._xlws.FILTER($F$3:$F$15,$F$3:$F$15=AQ$51))&gt;=2,
    _xlfn.MAXIFS($G$3:$G$15,$F$3:$F$15,AQ$51)&gt;=$N95, _xlfn.MINIFS($G$3:$G$15,$F$3:$F$15,AQ$51)&lt;=$N95),1,
AND(COUNT(_xlfn._xlws.FILTER($G$3:$G$15,$G$3:$G$15=$N95))&gt;=2,
    _xlfn.MAXIFS($F$3:$F$15,$G$3:$G$15,$N95)&gt;=AQ$51, _xlfn.MINIFS($F$3:$F$15,$G$3:$G$15,$N95)&lt;=AQ$51),2,
OR(COUNT(_xlfn._xlws.FILTER($F$16:$F$23,($F$16:$F$23=AQ$51)*($G$16:$G$23=$N95)))=1,
        ISODD(COUNT(_xlfn._xlws.SORT(_xlfn._xlws.FILTER($G$16:$G$23,($F$16:$F$23=AQ$51)*($G$16:$G$23&lt;=$N95)))))),3,
OR(COUNT(_xlfn._xlws.FILTER($F$16:$F$23,($F$16:$F$23=AQ$51)*($G$16:$G$23=$N95)))=1,
        ISODD(COUNT(_xlfn._xlws.SORT(_xlfn._xlws.FILTER($F$16:$F$23,($G$16:$G$23=$N95)*($F$16:$F$23&lt;=AQ$51)))))),4),
_xlpm.Fundo,$L$8,
_xlpm.Ax,_xlfn.XLOOKUP(TRUE,($O47:AP47&lt;&gt;""),$O$3:AP$3,_xlpm.Fundo,,-1),
_xlpm.Bx,_xlfn.XLOOKUP(TRUE,(AR47:$AZ47&lt;&gt;""),AR$3:$AZ$3,_xlpm.Fundo,,1),
_xlpm.Cx,_xlfn.XLOOKUP(TRUE,($O47:AP47&lt;&gt;""),$O47:AP47,_xlpm.Fundo,,-1),
_xlpm.Dx,_xlfn.XLOOKUP(TRUE,(AR47:$AZ47&lt;&gt;""),AR47:$AZ47,_xlpm.Fundo,,1),
_xlpm.Xx,AQ$3, _xlpm.Yx,PRODUCT(SUM(_xlpm.Dx,-_xlpm.Cx),1/SUM(_xlpm.Bx,-_xlpm.Ax))*SUM(_xlpm.Xx,-_xlpm.Ax)+_xlpm.Cx,
_xlpm.Ay,_xlfn.XLOOKUP(TRUE,(AQ$4:AQ46&lt;&gt;""),$N$4:$N46,_xlpm.Fundo,,-1),
_xlpm.By,_xlfn.XLOOKUP(TRUE,(AQ$47:AQ48&lt;&gt;""),$N$47:$N48,_xlpm.Fundo,,1),
_xlpm.Cy,_xlfn.XLOOKUP(TRUE,(AQ$4:AQ46&lt;&gt;""),AQ$4:AQ46,_xlpm.Fundo,,-1),
_xlpm.Dy,_xlfn.XLOOKUP(TRUE,(AQ$47:AQ48&lt;&gt;""),AQ$47:AQ48,_xlpm.Fundo,,1),
_xlpm.Xy,$N47, _xlpm.Yy,PRODUCT(SUM(_xlpm.Dy,-_xlpm.Cy),1/SUM(_xlpm.By,-_xlpm.Ay))*SUM(_xlpm.Xy,-_xlpm.Ay)+_xlpm.Cy,
_xlfn.IFS(IFERROR(ISODD(_xlpm.Borda),FALSE),_xlpm.Yy,
       IFERROR(ISEVEN(_xlpm.Borda),     FALSE),_xlpm.Yx,
      TRUE,"")))</f>
        <v>-9</v>
      </c>
      <c r="AR95" s="120" cm="1">
        <f t="array" ref="AR95">IF(AR47&lt;&gt;"",AR47,
_xlfn.LET(_xlpm.Borda,
_xlfn.IFS(
AND(COUNT(_xlfn._xlws.FILTER($F$3:$F$15,$F$3:$F$15=AR$51))&gt;=2,
    _xlfn.MAXIFS($G$3:$G$15,$F$3:$F$15,AR$51)&gt;=$N95, _xlfn.MINIFS($G$3:$G$15,$F$3:$F$15,AR$51)&lt;=$N95),1,
AND(COUNT(_xlfn._xlws.FILTER($G$3:$G$15,$G$3:$G$15=$N95))&gt;=2,
    _xlfn.MAXIFS($F$3:$F$15,$G$3:$G$15,$N95)&gt;=AR$51, _xlfn.MINIFS($F$3:$F$15,$G$3:$G$15,$N95)&lt;=AR$51),2,
OR(COUNT(_xlfn._xlws.FILTER($F$16:$F$23,($F$16:$F$23=AR$51)*($G$16:$G$23=$N95)))=1,
        ISODD(COUNT(_xlfn._xlws.SORT(_xlfn._xlws.FILTER($G$16:$G$23,($F$16:$F$23=AR$51)*($G$16:$G$23&lt;=$N95)))))),3,
OR(COUNT(_xlfn._xlws.FILTER($F$16:$F$23,($F$16:$F$23=AR$51)*($G$16:$G$23=$N95)))=1,
        ISODD(COUNT(_xlfn._xlws.SORT(_xlfn._xlws.FILTER($F$16:$F$23,($G$16:$G$23=$N95)*($F$16:$F$23&lt;=AR$51)))))),4),
_xlpm.Fundo,$L$8,
_xlpm.Ax,_xlfn.XLOOKUP(TRUE,($O47:AQ47&lt;&gt;""),$O$3:AQ$3,_xlpm.Fundo,,-1),
_xlpm.Bx,_xlfn.XLOOKUP(TRUE,(AS47:$AZ47&lt;&gt;""),AS$3:$AZ$3,_xlpm.Fundo,,1),
_xlpm.Cx,_xlfn.XLOOKUP(TRUE,($O47:AQ47&lt;&gt;""),$O47:AQ47,_xlpm.Fundo,,-1),
_xlpm.Dx,_xlfn.XLOOKUP(TRUE,(AS47:$AZ47&lt;&gt;""),AS47:$AZ47,_xlpm.Fundo,,1),
_xlpm.Xx,AR$3, _xlpm.Yx,PRODUCT(SUM(_xlpm.Dx,-_xlpm.Cx),1/SUM(_xlpm.Bx,-_xlpm.Ax))*SUM(_xlpm.Xx,-_xlpm.Ax)+_xlpm.Cx,
_xlpm.Ay,_xlfn.XLOOKUP(TRUE,(AR$4:AR46&lt;&gt;""),$N$4:$N46,_xlpm.Fundo,,-1),
_xlpm.By,_xlfn.XLOOKUP(TRUE,(AR$47:AR48&lt;&gt;""),$N$47:$N48,_xlpm.Fundo,,1),
_xlpm.Cy,_xlfn.XLOOKUP(TRUE,(AR$4:AR46&lt;&gt;""),AR$4:AR46,_xlpm.Fundo,,-1),
_xlpm.Dy,_xlfn.XLOOKUP(TRUE,(AR$47:AR48&lt;&gt;""),AR$47:AR48,_xlpm.Fundo,,1),
_xlpm.Xy,$N47, _xlpm.Yy,PRODUCT(SUM(_xlpm.Dy,-_xlpm.Cy),1/SUM(_xlpm.By,-_xlpm.Ay))*SUM(_xlpm.Xy,-_xlpm.Ay)+_xlpm.Cy,
_xlfn.IFS(IFERROR(ISODD(_xlpm.Borda),FALSE),_xlpm.Yy,
       IFERROR(ISEVEN(_xlpm.Borda),     FALSE),_xlpm.Yx,
      TRUE,"")))</f>
        <v>-9</v>
      </c>
      <c r="AS95" s="120" cm="1">
        <f t="array" ref="AS95">IF(AS47&lt;&gt;"",AS47,
_xlfn.LET(_xlpm.Borda,
_xlfn.IFS(
AND(COUNT(_xlfn._xlws.FILTER($F$3:$F$15,$F$3:$F$15=AS$51))&gt;=2,
    _xlfn.MAXIFS($G$3:$G$15,$F$3:$F$15,AS$51)&gt;=$N95, _xlfn.MINIFS($G$3:$G$15,$F$3:$F$15,AS$51)&lt;=$N95),1,
AND(COUNT(_xlfn._xlws.FILTER($G$3:$G$15,$G$3:$G$15=$N95))&gt;=2,
    _xlfn.MAXIFS($F$3:$F$15,$G$3:$G$15,$N95)&gt;=AS$51, _xlfn.MINIFS($F$3:$F$15,$G$3:$G$15,$N95)&lt;=AS$51),2,
OR(COUNT(_xlfn._xlws.FILTER($F$16:$F$23,($F$16:$F$23=AS$51)*($G$16:$G$23=$N95)))=1,
        ISODD(COUNT(_xlfn._xlws.SORT(_xlfn._xlws.FILTER($G$16:$G$23,($F$16:$F$23=AS$51)*($G$16:$G$23&lt;=$N95)))))),3,
OR(COUNT(_xlfn._xlws.FILTER($F$16:$F$23,($F$16:$F$23=AS$51)*($G$16:$G$23=$N95)))=1,
        ISODD(COUNT(_xlfn._xlws.SORT(_xlfn._xlws.FILTER($F$16:$F$23,($G$16:$G$23=$N95)*($F$16:$F$23&lt;=AS$51)))))),4),
_xlpm.Fundo,$L$8,
_xlpm.Ax,_xlfn.XLOOKUP(TRUE,($O47:AR47&lt;&gt;""),$O$3:AR$3,_xlpm.Fundo,,-1),
_xlpm.Bx,_xlfn.XLOOKUP(TRUE,(AT47:$AZ47&lt;&gt;""),AT$3:$AZ$3,_xlpm.Fundo,,1),
_xlpm.Cx,_xlfn.XLOOKUP(TRUE,($O47:AR47&lt;&gt;""),$O47:AR47,_xlpm.Fundo,,-1),
_xlpm.Dx,_xlfn.XLOOKUP(TRUE,(AT47:$AZ47&lt;&gt;""),AT47:$AZ47,_xlpm.Fundo,,1),
_xlpm.Xx,AS$3, _xlpm.Yx,PRODUCT(SUM(_xlpm.Dx,-_xlpm.Cx),1/SUM(_xlpm.Bx,-_xlpm.Ax))*SUM(_xlpm.Xx,-_xlpm.Ax)+_xlpm.Cx,
_xlpm.Ay,_xlfn.XLOOKUP(TRUE,(AS$4:AS46&lt;&gt;""),$N$4:$N46,_xlpm.Fundo,,-1),
_xlpm.By,_xlfn.XLOOKUP(TRUE,(AS$47:AS48&lt;&gt;""),$N$47:$N48,_xlpm.Fundo,,1),
_xlpm.Cy,_xlfn.XLOOKUP(TRUE,(AS$4:AS46&lt;&gt;""),AS$4:AS46,_xlpm.Fundo,,-1),
_xlpm.Dy,_xlfn.XLOOKUP(TRUE,(AS$47:AS48&lt;&gt;""),AS$47:AS48,_xlpm.Fundo,,1),
_xlpm.Xy,$N47, _xlpm.Yy,PRODUCT(SUM(_xlpm.Dy,-_xlpm.Cy),1/SUM(_xlpm.By,-_xlpm.Ay))*SUM(_xlpm.Xy,-_xlpm.Ay)+_xlpm.Cy,
_xlfn.IFS(IFERROR(ISODD(_xlpm.Borda),FALSE),_xlpm.Yy,
       IFERROR(ISEVEN(_xlpm.Borda),     FALSE),_xlpm.Yx,
      TRUE,"")))</f>
        <v>-9</v>
      </c>
      <c r="AT95" s="120" cm="1">
        <f t="array" ref="AT95">IF(AT47&lt;&gt;"",AT47,
_xlfn.LET(_xlpm.Borda,
_xlfn.IFS(
AND(COUNT(_xlfn._xlws.FILTER($F$3:$F$15,$F$3:$F$15=AT$51))&gt;=2,
    _xlfn.MAXIFS($G$3:$G$15,$F$3:$F$15,AT$51)&gt;=$N95, _xlfn.MINIFS($G$3:$G$15,$F$3:$F$15,AT$51)&lt;=$N95),1,
AND(COUNT(_xlfn._xlws.FILTER($G$3:$G$15,$G$3:$G$15=$N95))&gt;=2,
    _xlfn.MAXIFS($F$3:$F$15,$G$3:$G$15,$N95)&gt;=AT$51, _xlfn.MINIFS($F$3:$F$15,$G$3:$G$15,$N95)&lt;=AT$51),2,
OR(COUNT(_xlfn._xlws.FILTER($F$16:$F$23,($F$16:$F$23=AT$51)*($G$16:$G$23=$N95)))=1,
        ISODD(COUNT(_xlfn._xlws.SORT(_xlfn._xlws.FILTER($G$16:$G$23,($F$16:$F$23=AT$51)*($G$16:$G$23&lt;=$N95)))))),3,
OR(COUNT(_xlfn._xlws.FILTER($F$16:$F$23,($F$16:$F$23=AT$51)*($G$16:$G$23=$N95)))=1,
        ISODD(COUNT(_xlfn._xlws.SORT(_xlfn._xlws.FILTER($F$16:$F$23,($G$16:$G$23=$N95)*($F$16:$F$23&lt;=AT$51)))))),4),
_xlpm.Fundo,$L$8,
_xlpm.Ax,_xlfn.XLOOKUP(TRUE,($O47:AS47&lt;&gt;""),$O$3:AS$3,_xlpm.Fundo,,-1),
_xlpm.Bx,_xlfn.XLOOKUP(TRUE,(AZ47:$AZ47&lt;&gt;""),AZ$3:$AZ$3,_xlpm.Fundo,,1),
_xlpm.Cx,_xlfn.XLOOKUP(TRUE,($O47:AS47&lt;&gt;""),$O47:AS47,_xlpm.Fundo,,-1),
_xlpm.Dx,_xlfn.XLOOKUP(TRUE,(AZ47:$AZ47&lt;&gt;""),AZ47:$AZ47,_xlpm.Fundo,,1),
_xlpm.Xx,AT$3, _xlpm.Yx,PRODUCT(SUM(_xlpm.Dx,-_xlpm.Cx),1/SUM(_xlpm.Bx,-_xlpm.Ax))*SUM(_xlpm.Xx,-_xlpm.Ax)+_xlpm.Cx,
_xlpm.Ay,_xlfn.XLOOKUP(TRUE,(AT$4:AT46&lt;&gt;""),$N$4:$N46,_xlpm.Fundo,,-1),
_xlpm.By,_xlfn.XLOOKUP(TRUE,(AT$47:AT48&lt;&gt;""),$N$47:$N48,_xlpm.Fundo,,1),
_xlpm.Cy,_xlfn.XLOOKUP(TRUE,(AT$4:AT46&lt;&gt;""),AT$4:AT46,_xlpm.Fundo,,-1),
_xlpm.Dy,_xlfn.XLOOKUP(TRUE,(AT$47:AT48&lt;&gt;""),AT$47:AT48,_xlpm.Fundo,,1),
_xlpm.Xy,$N47, _xlpm.Yy,PRODUCT(SUM(_xlpm.Dy,-_xlpm.Cy),1/SUM(_xlpm.By,-_xlpm.Ay))*SUM(_xlpm.Xy,-_xlpm.Ay)+_xlpm.Cy,
_xlfn.IFS(IFERROR(ISODD(_xlpm.Borda),FALSE),_xlpm.Yy,
       IFERROR(ISEVEN(_xlpm.Borda),     FALSE),_xlpm.Yx,
      TRUE,"")))</f>
        <v>-9</v>
      </c>
      <c r="AU95" s="120" cm="1">
        <f t="array" ref="AU95">IF(AU47&lt;&gt;"",AU47,
_xlfn.LET(_xlpm.Borda,
_xlfn.IFS(
AND(COUNT(_xlfn._xlws.FILTER($F$3:$F$15,$F$3:$F$15=AU$51))&gt;=2,
    _xlfn.MAXIFS($G$3:$G$15,$F$3:$F$15,AU$51)&gt;=$N95, _xlfn.MINIFS($G$3:$G$15,$F$3:$F$15,AU$51)&lt;=$N95),1,
AND(COUNT(_xlfn._xlws.FILTER($G$3:$G$15,$G$3:$G$15=$N95))&gt;=2,
    _xlfn.MAXIFS($F$3:$F$15,$G$3:$G$15,$N95)&gt;=AU$51, _xlfn.MINIFS($F$3:$F$15,$G$3:$G$15,$N95)&lt;=AU$51),2,
OR(COUNT(_xlfn._xlws.FILTER($F$16:$F$23,($F$16:$F$23=AU$51)*($G$16:$G$23=$N95)))=1,
        ISODD(COUNT(_xlfn._xlws.SORT(_xlfn._xlws.FILTER($G$16:$G$23,($F$16:$F$23=AU$51)*($G$16:$G$23&lt;=$N95)))))),3,
OR(COUNT(_xlfn._xlws.FILTER($F$16:$F$23,($F$16:$F$23=AU$51)*($G$16:$G$23=$N95)))=1,
        ISODD(COUNT(_xlfn._xlws.SORT(_xlfn._xlws.FILTER($F$16:$F$23,($G$16:$G$23=$N95)*($F$16:$F$23&lt;=AU$51)))))),4),
_xlpm.Fundo,$L$8,
_xlpm.Ax,_xlfn.XLOOKUP(TRUE,($O47:AT47&lt;&gt;""),$O$3:AT$3,_xlpm.Fundo,,-1),
_xlpm.Bx,_xlfn.XLOOKUP(TRUE,($AZ47:BA47&lt;&gt;""),$AZ$3:BA$3,_xlpm.Fundo,,1),
_xlpm.Cx,_xlfn.XLOOKUP(TRUE,($O47:AT47&lt;&gt;""),$O47:AT47,_xlpm.Fundo,,-1),
_xlpm.Dx,_xlfn.XLOOKUP(TRUE,($AZ47:BA47&lt;&gt;""),$AZ47:BA47,_xlpm.Fundo,,1),
_xlpm.Xx,AU$3, _xlpm.Yx,PRODUCT(SUM(_xlpm.Dx,-_xlpm.Cx),1/SUM(_xlpm.Bx,-_xlpm.Ax))*SUM(_xlpm.Xx,-_xlpm.Ax)+_xlpm.Cx,
_xlpm.Ay,_xlfn.XLOOKUP(TRUE,(AU$4:AU46&lt;&gt;""),$N$4:$N46,_xlpm.Fundo,,-1),
_xlpm.By,_xlfn.XLOOKUP(TRUE,(AU$47:AU48&lt;&gt;""),$N$47:$N48,_xlpm.Fundo,,1),
_xlpm.Cy,_xlfn.XLOOKUP(TRUE,(AU$4:AU46&lt;&gt;""),AU$4:AU46,_xlpm.Fundo,,-1),
_xlpm.Dy,_xlfn.XLOOKUP(TRUE,(AU$47:AU48&lt;&gt;""),AU$47:AU48,_xlpm.Fundo,,1),
_xlpm.Xy,$N47, _xlpm.Yy,PRODUCT(SUM(_xlpm.Dy,-_xlpm.Cy),1/SUM(_xlpm.By,-_xlpm.Ay))*SUM(_xlpm.Xy,-_xlpm.Ay)+_xlpm.Cy,
_xlfn.IFS(IFERROR(ISODD(_xlpm.Borda),FALSE),_xlpm.Yy,
       IFERROR(ISEVEN(_xlpm.Borda),     FALSE),_xlpm.Yx,
      TRUE,"")))</f>
        <v>-9</v>
      </c>
      <c r="AV95" s="120" cm="1">
        <f t="array" ref="AV95">IF(AV47&lt;&gt;"",AV47,
_xlfn.LET(_xlpm.Borda,
_xlfn.IFS(
AND(COUNT(_xlfn._xlws.FILTER($F$3:$F$15,$F$3:$F$15=AV$51))&gt;=2,
    _xlfn.MAXIFS($G$3:$G$15,$F$3:$F$15,AV$51)&gt;=$N95, _xlfn.MINIFS($G$3:$G$15,$F$3:$F$15,AV$51)&lt;=$N95),1,
AND(COUNT(_xlfn._xlws.FILTER($G$3:$G$15,$G$3:$G$15=$N95))&gt;=2,
    _xlfn.MAXIFS($F$3:$F$15,$G$3:$G$15,$N95)&gt;=AV$51, _xlfn.MINIFS($F$3:$F$15,$G$3:$G$15,$N95)&lt;=AV$51),2,
OR(COUNT(_xlfn._xlws.FILTER($F$16:$F$23,($F$16:$F$23=AV$51)*($G$16:$G$23=$N95)))=1,
        ISODD(COUNT(_xlfn._xlws.SORT(_xlfn._xlws.FILTER($G$16:$G$23,($F$16:$F$23=AV$51)*($G$16:$G$23&lt;=$N95)))))),3,
OR(COUNT(_xlfn._xlws.FILTER($F$16:$F$23,($F$16:$F$23=AV$51)*($G$16:$G$23=$N95)))=1,
        ISODD(COUNT(_xlfn._xlws.SORT(_xlfn._xlws.FILTER($F$16:$F$23,($G$16:$G$23=$N95)*($F$16:$F$23&lt;=AV$51)))))),4),
_xlpm.Fundo,$L$8,
_xlpm.Ax,_xlfn.XLOOKUP(TRUE,($O47:AU47&lt;&gt;""),$O$3:AU$3,_xlpm.Fundo,,-1),
_xlpm.Bx,_xlfn.XLOOKUP(TRUE,($AZ47:BB47&lt;&gt;""),$AZ$3:BB$3,_xlpm.Fundo,,1),
_xlpm.Cx,_xlfn.XLOOKUP(TRUE,($O47:AU47&lt;&gt;""),$O47:AU47,_xlpm.Fundo,,-1),
_xlpm.Dx,_xlfn.XLOOKUP(TRUE,($AZ47:BB47&lt;&gt;""),$AZ47:BB47,_xlpm.Fundo,,1),
_xlpm.Xx,AV$3, _xlpm.Yx,PRODUCT(SUM(_xlpm.Dx,-_xlpm.Cx),1/SUM(_xlpm.Bx,-_xlpm.Ax))*SUM(_xlpm.Xx,-_xlpm.Ax)+_xlpm.Cx,
_xlpm.Ay,_xlfn.XLOOKUP(TRUE,(AV$4:AV46&lt;&gt;""),$N$4:$N46,_xlpm.Fundo,,-1),
_xlpm.By,_xlfn.XLOOKUP(TRUE,(AV$47:AV48&lt;&gt;""),$N$47:$N48,_xlpm.Fundo,,1),
_xlpm.Cy,_xlfn.XLOOKUP(TRUE,(AV$4:AV46&lt;&gt;""),AV$4:AV46,_xlpm.Fundo,,-1),
_xlpm.Dy,_xlfn.XLOOKUP(TRUE,(AV$47:AV48&lt;&gt;""),AV$47:AV48,_xlpm.Fundo,,1),
_xlpm.Xy,$N47, _xlpm.Yy,PRODUCT(SUM(_xlpm.Dy,-_xlpm.Cy),1/SUM(_xlpm.By,-_xlpm.Ay))*SUM(_xlpm.Xy,-_xlpm.Ay)+_xlpm.Cy,
_xlfn.IFS(IFERROR(ISODD(_xlpm.Borda),FALSE),_xlpm.Yy,
       IFERROR(ISEVEN(_xlpm.Borda),     FALSE),_xlpm.Yx,
      TRUE,"")))</f>
        <v>-9</v>
      </c>
      <c r="AW95" s="120" cm="1">
        <f t="array" ref="AW95">IF(AW47&lt;&gt;"",AW47,
_xlfn.LET(_xlpm.Borda,
_xlfn.IFS(
AND(COUNT(_xlfn._xlws.FILTER($F$3:$F$15,$F$3:$F$15=AW$51))&gt;=2,
    _xlfn.MAXIFS($G$3:$G$15,$F$3:$F$15,AW$51)&gt;=$N95, _xlfn.MINIFS($G$3:$G$15,$F$3:$F$15,AW$51)&lt;=$N95),1,
AND(COUNT(_xlfn._xlws.FILTER($G$3:$G$15,$G$3:$G$15=$N95))&gt;=2,
    _xlfn.MAXIFS($F$3:$F$15,$G$3:$G$15,$N95)&gt;=AW$51, _xlfn.MINIFS($F$3:$F$15,$G$3:$G$15,$N95)&lt;=AW$51),2,
OR(COUNT(_xlfn._xlws.FILTER($F$16:$F$23,($F$16:$F$23=AW$51)*($G$16:$G$23=$N95)))=1,
        ISODD(COUNT(_xlfn._xlws.SORT(_xlfn._xlws.FILTER($G$16:$G$23,($F$16:$F$23=AW$51)*($G$16:$G$23&lt;=$N95)))))),3,
OR(COUNT(_xlfn._xlws.FILTER($F$16:$F$23,($F$16:$F$23=AW$51)*($G$16:$G$23=$N95)))=1,
        ISODD(COUNT(_xlfn._xlws.SORT(_xlfn._xlws.FILTER($F$16:$F$23,($G$16:$G$23=$N95)*($F$16:$F$23&lt;=AW$51)))))),4),
_xlpm.Fundo,$L$8,
_xlpm.Ax,_xlfn.XLOOKUP(TRUE,($O47:AV47&lt;&gt;""),$O$3:AV$3,_xlpm.Fundo,,-1),
_xlpm.Bx,_xlfn.XLOOKUP(TRUE,($AZ47:BC47&lt;&gt;""),$AZ$3:BC$3,_xlpm.Fundo,,1),
_xlpm.Cx,_xlfn.XLOOKUP(TRUE,($O47:AV47&lt;&gt;""),$O47:AV47,_xlpm.Fundo,,-1),
_xlpm.Dx,_xlfn.XLOOKUP(TRUE,($AZ47:BC47&lt;&gt;""),$AZ47:BC47,_xlpm.Fundo,,1),
_xlpm.Xx,AW$3, _xlpm.Yx,PRODUCT(SUM(_xlpm.Dx,-_xlpm.Cx),1/SUM(_xlpm.Bx,-_xlpm.Ax))*SUM(_xlpm.Xx,-_xlpm.Ax)+_xlpm.Cx,
_xlpm.Ay,_xlfn.XLOOKUP(TRUE,(AW$4:AW46&lt;&gt;""),$N$4:$N46,_xlpm.Fundo,,-1),
_xlpm.By,_xlfn.XLOOKUP(TRUE,(AW$47:AW48&lt;&gt;""),$N$47:$N48,_xlpm.Fundo,,1),
_xlpm.Cy,_xlfn.XLOOKUP(TRUE,(AW$4:AW46&lt;&gt;""),AW$4:AW46,_xlpm.Fundo,,-1),
_xlpm.Dy,_xlfn.XLOOKUP(TRUE,(AW$47:AW48&lt;&gt;""),AW$47:AW48,_xlpm.Fundo,,1),
_xlpm.Xy,$N47, _xlpm.Yy,PRODUCT(SUM(_xlpm.Dy,-_xlpm.Cy),1/SUM(_xlpm.By,-_xlpm.Ay))*SUM(_xlpm.Xy,-_xlpm.Ay)+_xlpm.Cy,
_xlfn.IFS(IFERROR(ISODD(_xlpm.Borda),FALSE),_xlpm.Yy,
       IFERROR(ISEVEN(_xlpm.Borda),     FALSE),_xlpm.Yx,
      TRUE,"")))</f>
        <v>-9</v>
      </c>
      <c r="AX95" s="98"/>
      <c r="AY95" s="98"/>
      <c r="AZ95" s="77"/>
      <c r="BA95" s="77"/>
      <c r="BB95" s="77"/>
      <c r="BC95" s="77"/>
      <c r="BD95" s="77"/>
      <c r="BE95" s="77"/>
      <c r="BF95" s="77"/>
      <c r="BG95" s="77"/>
      <c r="BH95" s="77"/>
    </row>
    <row r="96" spans="2:60" ht="20.100000000000001" customHeight="1" x14ac:dyDescent="0.3">
      <c r="B96" s="9" t="s">
        <v>559</v>
      </c>
      <c r="C96" s="17">
        <f t="shared" si="10"/>
        <v>52.875399999999999</v>
      </c>
      <c r="D96" s="18">
        <f t="shared" si="10"/>
        <v>119.9509</v>
      </c>
      <c r="E96" s="64">
        <f t="shared" si="10"/>
        <v>-9</v>
      </c>
      <c r="F96" s="17">
        <f t="shared" si="7"/>
        <v>9.85</v>
      </c>
      <c r="G96" s="18">
        <f t="shared" si="8"/>
        <v>14.9</v>
      </c>
      <c r="H96" s="19">
        <f t="shared" si="9"/>
        <v>-9</v>
      </c>
      <c r="I96" s="8" t="str" cm="1">
        <f t="array" ref="I96">_xlfn.CONCAT(ROUND(F96:H96,2)&amp;", ")</f>
        <v xml:space="preserve">9.85, 14.9, -9, </v>
      </c>
      <c r="J96" s="8"/>
      <c r="L96"/>
      <c r="N96" s="100"/>
      <c r="O96" s="21"/>
      <c r="P96" s="21"/>
      <c r="Q96" s="21"/>
      <c r="R96" s="21"/>
      <c r="S96" s="21"/>
      <c r="T96" s="122"/>
      <c r="U96" s="122"/>
      <c r="V96" s="122"/>
      <c r="W96" s="122"/>
      <c r="X96" s="122"/>
      <c r="Y96" s="122"/>
      <c r="Z96" s="122"/>
      <c r="AA96" s="122"/>
      <c r="AB96" s="122"/>
      <c r="AC96" s="122"/>
      <c r="AD96" s="122"/>
      <c r="AE96" s="122"/>
      <c r="AF96" s="122"/>
      <c r="AG96" s="122"/>
      <c r="AH96" s="122"/>
      <c r="AI96" s="122"/>
      <c r="AJ96" s="122"/>
      <c r="AK96" s="122"/>
      <c r="AL96" s="122"/>
      <c r="AM96" s="122"/>
      <c r="AN96" s="122"/>
      <c r="AO96" s="122"/>
      <c r="AP96" s="122"/>
      <c r="AQ96" s="122"/>
      <c r="AR96" s="122"/>
      <c r="AS96" s="122"/>
      <c r="AT96" s="122"/>
      <c r="AU96" s="163"/>
      <c r="AV96" s="163"/>
      <c r="AW96" s="163"/>
      <c r="AX96" s="163"/>
      <c r="AY96" s="163"/>
      <c r="AZ96" s="77"/>
      <c r="BA96" s="77"/>
      <c r="BB96" s="77"/>
      <c r="BC96" s="77"/>
      <c r="BD96" s="77"/>
      <c r="BE96" s="77"/>
      <c r="BF96" s="77"/>
      <c r="BG96" s="77"/>
      <c r="BH96" s="77"/>
    </row>
    <row r="97" spans="1:60" ht="20.100000000000001" customHeight="1" x14ac:dyDescent="0.3">
      <c r="B97" s="9" t="s">
        <v>560</v>
      </c>
      <c r="C97" s="17">
        <f t="shared" si="10"/>
        <v>52.875399999999999</v>
      </c>
      <c r="D97" s="18">
        <f t="shared" si="10"/>
        <v>120.9509</v>
      </c>
      <c r="E97" s="64">
        <f t="shared" si="10"/>
        <v>-9</v>
      </c>
      <c r="F97" s="17">
        <f t="shared" si="7"/>
        <v>9.85</v>
      </c>
      <c r="G97" s="18">
        <f t="shared" si="8"/>
        <v>15.9</v>
      </c>
      <c r="H97" s="19">
        <f t="shared" si="9"/>
        <v>-9</v>
      </c>
      <c r="I97" s="8" t="str" cm="1">
        <f t="array" ref="I97">_xlfn.CONCAT(ROUND(F97:H97,2)&amp;", ")</f>
        <v xml:space="preserve">9.85, 15.9, -9, </v>
      </c>
      <c r="J97" s="8"/>
      <c r="L9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  <c r="AG97" s="77"/>
      <c r="AH97" s="77"/>
      <c r="AI97" s="77"/>
      <c r="AJ97" s="77"/>
      <c r="AK97" s="77"/>
      <c r="AL97" s="77"/>
      <c r="AM97" s="77"/>
      <c r="AN97" s="77"/>
      <c r="AO97" s="77"/>
      <c r="AP97" s="77"/>
      <c r="AQ97" s="77"/>
      <c r="AR97" s="77"/>
      <c r="AS97" s="77"/>
      <c r="AT97" s="77"/>
      <c r="AU97" s="77"/>
      <c r="AV97" s="77"/>
      <c r="AW97" s="77"/>
      <c r="AX97" s="77"/>
      <c r="AY97" s="77"/>
      <c r="AZ97" s="77"/>
      <c r="BA97" s="77"/>
      <c r="BB97" s="77"/>
      <c r="BC97" s="77"/>
      <c r="BD97" s="77"/>
      <c r="BE97" s="77"/>
      <c r="BF97" s="77"/>
      <c r="BG97" s="77"/>
      <c r="BH97" s="77"/>
    </row>
    <row r="98" spans="1:60" ht="20.100000000000001" customHeight="1" x14ac:dyDescent="0.3">
      <c r="B98" s="88" t="s">
        <v>561</v>
      </c>
      <c r="C98" s="17">
        <f t="shared" si="10"/>
        <v>52.875399999999999</v>
      </c>
      <c r="D98" s="18">
        <f t="shared" si="10"/>
        <v>121.1709</v>
      </c>
      <c r="E98" s="64">
        <f t="shared" si="10"/>
        <v>-9</v>
      </c>
      <c r="F98" s="17">
        <f t="shared" si="7"/>
        <v>9.85</v>
      </c>
      <c r="G98" s="18">
        <f t="shared" si="8"/>
        <v>16.12</v>
      </c>
      <c r="H98" s="19">
        <f t="shared" si="9"/>
        <v>-9</v>
      </c>
      <c r="I98" s="8" t="str" cm="1">
        <f t="array" ref="I98">_xlfn.CONCAT(ROUND(F98:H98,2)&amp;", ")</f>
        <v xml:space="preserve">9.85, 16.12, -9, </v>
      </c>
      <c r="J98" s="8"/>
      <c r="L98"/>
      <c r="N98" s="77"/>
      <c r="O98" s="77"/>
      <c r="P98" s="77"/>
      <c r="Q98" s="77"/>
      <c r="R98" s="77"/>
      <c r="S98" s="77" t="s">
        <v>671</v>
      </c>
      <c r="T98" s="77" t="s">
        <v>49</v>
      </c>
      <c r="U98" s="77"/>
      <c r="V98" s="77" t="s">
        <v>672</v>
      </c>
      <c r="W98" s="77"/>
      <c r="X98" s="77"/>
      <c r="Y98" s="77"/>
      <c r="Z98" s="77"/>
      <c r="AA98" s="77"/>
      <c r="AB98" s="77"/>
      <c r="AC98" s="77"/>
      <c r="AD98" s="77"/>
      <c r="AE98" s="77"/>
      <c r="AF98" s="77"/>
      <c r="AG98" s="77"/>
      <c r="AH98" s="77"/>
      <c r="AI98" s="77"/>
      <c r="AJ98" s="77"/>
      <c r="AK98" s="77"/>
      <c r="AL98" s="77"/>
      <c r="AM98" s="77"/>
      <c r="AN98" s="77"/>
      <c r="AO98" s="77"/>
      <c r="AP98" s="77"/>
      <c r="AQ98" s="77"/>
      <c r="AR98" s="77"/>
      <c r="AS98" s="77"/>
      <c r="AT98" s="77"/>
      <c r="AU98" s="77"/>
      <c r="AV98" s="77"/>
      <c r="AW98" s="77"/>
      <c r="AX98" s="77"/>
      <c r="AY98" s="77"/>
      <c r="AZ98" s="77"/>
      <c r="BA98" s="77"/>
      <c r="BB98" s="77"/>
      <c r="BC98" s="77"/>
      <c r="BD98" s="77"/>
      <c r="BE98" s="77"/>
      <c r="BF98" s="77"/>
      <c r="BG98" s="77"/>
      <c r="BH98" s="77"/>
    </row>
    <row r="99" spans="1:60" ht="20.100000000000001" customHeight="1" x14ac:dyDescent="0.3">
      <c r="B99" s="9" t="s">
        <v>681</v>
      </c>
      <c r="C99" s="17">
        <f t="shared" si="10"/>
        <v>49.675400000000003</v>
      </c>
      <c r="D99" s="18">
        <f t="shared" si="10"/>
        <v>105.57089999999999</v>
      </c>
      <c r="E99" s="64">
        <f t="shared" si="10"/>
        <v>-9</v>
      </c>
      <c r="F99" s="17">
        <f t="shared" ref="F99:F100" si="11">ROUND(C99-$L$2,2)</f>
        <v>6.65</v>
      </c>
      <c r="G99" s="18">
        <f t="shared" ref="G99:G100" si="12">ROUND(D99-$L$3,2)</f>
        <v>0.52</v>
      </c>
      <c r="H99" s="19">
        <f t="shared" ref="H99:H100" si="13">ROUND(E99-$L$4,2)</f>
        <v>-9</v>
      </c>
      <c r="I99" s="8" t="str" cm="1">
        <f t="array" ref="I99">_xlfn.CONCAT(ROUND(F99:H99,2)&amp;", ")</f>
        <v xml:space="preserve">6.65, 0.52, -9, </v>
      </c>
      <c r="J99" s="8"/>
      <c r="L99"/>
      <c r="N99" s="77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  <c r="AA99" s="77"/>
      <c r="AB99" s="77"/>
      <c r="AC99" s="77"/>
      <c r="AD99" s="77"/>
      <c r="AE99" s="77"/>
      <c r="AF99" s="77"/>
      <c r="AG99" s="77"/>
      <c r="AH99" s="77"/>
      <c r="AI99" s="77"/>
      <c r="AJ99" s="77"/>
      <c r="AK99" s="77"/>
      <c r="AL99" s="77"/>
      <c r="AM99" s="77"/>
      <c r="AN99" s="77"/>
      <c r="AO99" s="77"/>
      <c r="AP99" s="77"/>
      <c r="AQ99" s="77"/>
      <c r="AR99" s="77"/>
      <c r="AS99" s="77"/>
      <c r="AT99" s="77"/>
      <c r="AU99" s="77"/>
      <c r="AV99" s="77"/>
      <c r="AW99" s="77"/>
      <c r="AX99" s="77"/>
      <c r="AY99" s="77"/>
      <c r="AZ99" s="77"/>
      <c r="BA99" s="77"/>
      <c r="BB99" s="77"/>
      <c r="BC99" s="77"/>
      <c r="BD99" s="77"/>
      <c r="BE99" s="77"/>
      <c r="BF99" s="77"/>
      <c r="BG99" s="77"/>
      <c r="BH99" s="77"/>
    </row>
    <row r="100" spans="1:60" ht="20.100000000000001" customHeight="1" x14ac:dyDescent="0.3">
      <c r="B100" s="9" t="s">
        <v>491</v>
      </c>
      <c r="C100" s="17">
        <f t="shared" si="10"/>
        <v>42.9754</v>
      </c>
      <c r="D100" s="18">
        <f t="shared" si="10"/>
        <v>111.74590000000001</v>
      </c>
      <c r="E100" s="64">
        <f t="shared" si="10"/>
        <v>-9</v>
      </c>
      <c r="F100" s="17">
        <f t="shared" si="11"/>
        <v>-0.05</v>
      </c>
      <c r="G100" s="18">
        <f t="shared" si="12"/>
        <v>6.7</v>
      </c>
      <c r="H100" s="19">
        <f t="shared" si="13"/>
        <v>-9</v>
      </c>
      <c r="I100" s="8" t="str" cm="1">
        <f t="array" ref="I100">_xlfn.CONCAT(ROUND(F100:H100,2)&amp;", ")</f>
        <v xml:space="preserve">-0.05, 6.7, -9, </v>
      </c>
      <c r="J100" s="8"/>
      <c r="L100"/>
      <c r="N100" s="174" t="s">
        <v>502</v>
      </c>
      <c r="O100" s="174"/>
      <c r="P100" s="174"/>
      <c r="Q100" s="174"/>
      <c r="R100" s="174"/>
      <c r="S100" s="174"/>
      <c r="T100" s="174"/>
      <c r="U100" s="174"/>
      <c r="V100" s="174"/>
      <c r="W100" s="174"/>
      <c r="X100" s="174"/>
      <c r="Y100" s="174"/>
      <c r="Z100" s="174"/>
      <c r="AA100" s="174"/>
      <c r="AB100" s="174"/>
      <c r="AC100" s="174"/>
      <c r="AD100" s="174"/>
      <c r="AE100" s="174"/>
      <c r="AF100" s="174"/>
      <c r="AG100" s="174"/>
      <c r="AH100" s="174"/>
      <c r="AI100" s="174"/>
      <c r="AJ100" s="174"/>
      <c r="AK100" s="174"/>
      <c r="AL100" s="174"/>
      <c r="AM100" s="174"/>
      <c r="AN100" s="174"/>
      <c r="AO100" s="174"/>
      <c r="AP100" s="174"/>
      <c r="AQ100" s="174"/>
      <c r="AR100" s="174"/>
      <c r="AS100" s="174"/>
      <c r="AT100" s="174"/>
      <c r="AU100" s="174"/>
      <c r="AV100" s="174"/>
      <c r="AW100" s="174"/>
      <c r="AX100" s="162"/>
      <c r="AY100" s="162"/>
      <c r="AZ100" s="77"/>
      <c r="BA100" s="77"/>
      <c r="BB100" s="77"/>
      <c r="BC100" s="77"/>
      <c r="BD100" s="77"/>
      <c r="BE100" s="77"/>
      <c r="BF100" s="77"/>
      <c r="BG100" s="77"/>
      <c r="BH100" s="77"/>
    </row>
    <row r="101" spans="1:60" ht="20.100000000000001" customHeight="1" x14ac:dyDescent="0.3">
      <c r="A101" s="49" t="s">
        <v>82</v>
      </c>
      <c r="B101" s="90" t="s">
        <v>352</v>
      </c>
      <c r="C101" s="50">
        <f t="shared" ref="C101:E116" si="14">MID($B101,SEARCH(C$2,$B101)+3,8)*1</f>
        <v>44.775399999999998</v>
      </c>
      <c r="D101" s="51">
        <f t="shared" si="14"/>
        <v>111.87090000000001</v>
      </c>
      <c r="E101" s="70">
        <f t="shared" si="14"/>
        <v>-9</v>
      </c>
      <c r="F101" s="50">
        <f t="shared" si="7"/>
        <v>1.75</v>
      </c>
      <c r="G101" s="51">
        <f t="shared" si="8"/>
        <v>6.82</v>
      </c>
      <c r="H101" s="52">
        <f t="shared" si="9"/>
        <v>-9</v>
      </c>
      <c r="I101" s="8" t="str" cm="1">
        <f t="array" ref="I101">_xlfn.CONCAT(ROUND(F101:H101,2)&amp;", ")</f>
        <v xml:space="preserve">1.75, 6.82, -9, </v>
      </c>
      <c r="J101" s="8"/>
      <c r="K101" s="7" t="e" cm="1">
        <f t="array" ref="K101">_xlfn.XLOOKUP(K102&amp;L102,C3:C518&amp;D3:D518,B3:B518)</f>
        <v>#N/A</v>
      </c>
      <c r="L101"/>
      <c r="N101" s="119" t="s">
        <v>673</v>
      </c>
      <c r="O101" s="15" t="s">
        <v>49</v>
      </c>
      <c r="P101" s="15" cm="1">
        <f t="array" ref="P101:AW101">_xlfn.ANCHORARRAY($P$3)</f>
        <v>-1</v>
      </c>
      <c r="Q101" s="15">
        <v>-0.05</v>
      </c>
      <c r="R101" s="15">
        <v>0</v>
      </c>
      <c r="S101" s="114">
        <v>0.45</v>
      </c>
      <c r="T101" s="116">
        <v>0.95</v>
      </c>
      <c r="U101" s="15">
        <v>1.45</v>
      </c>
      <c r="V101" s="115">
        <v>1.7</v>
      </c>
      <c r="W101" s="15">
        <v>1.75</v>
      </c>
      <c r="X101" s="15">
        <v>1.95</v>
      </c>
      <c r="Y101" s="15">
        <v>2.4500000000000002</v>
      </c>
      <c r="Z101" s="15">
        <v>2.67</v>
      </c>
      <c r="AA101" s="15">
        <v>2.95</v>
      </c>
      <c r="AB101" s="15">
        <v>3.15</v>
      </c>
      <c r="AC101" s="15">
        <v>3.74</v>
      </c>
      <c r="AD101" s="15">
        <v>3.79</v>
      </c>
      <c r="AE101" s="15">
        <v>3.95</v>
      </c>
      <c r="AF101" s="15">
        <v>4.8499999999999996</v>
      </c>
      <c r="AG101" s="15">
        <v>4.9000000000000004</v>
      </c>
      <c r="AH101" s="15">
        <v>5.6</v>
      </c>
      <c r="AI101" s="15">
        <v>5.85</v>
      </c>
      <c r="AJ101" s="15">
        <v>5.95</v>
      </c>
      <c r="AK101" s="15">
        <v>6.02</v>
      </c>
      <c r="AL101" s="15">
        <v>6.45</v>
      </c>
      <c r="AM101" s="15">
        <v>6.5</v>
      </c>
      <c r="AN101" s="15">
        <v>6.6</v>
      </c>
      <c r="AO101" s="15">
        <v>6.65</v>
      </c>
      <c r="AP101" s="15">
        <v>6.85</v>
      </c>
      <c r="AQ101" s="15">
        <v>7.6</v>
      </c>
      <c r="AR101" s="15">
        <v>7.85</v>
      </c>
      <c r="AS101" s="15">
        <v>8.85</v>
      </c>
      <c r="AT101" s="56">
        <v>9.75</v>
      </c>
      <c r="AU101" s="77">
        <v>9.8000000000000007</v>
      </c>
      <c r="AV101" s="77">
        <v>9.85</v>
      </c>
      <c r="AW101" s="77">
        <v>10.8</v>
      </c>
      <c r="AX101" s="77"/>
      <c r="AY101" s="77"/>
      <c r="AZ101" s="77"/>
      <c r="BA101" s="77"/>
      <c r="BB101" s="171" t="s">
        <v>502</v>
      </c>
      <c r="BC101" s="171"/>
      <c r="BD101" s="77"/>
      <c r="BE101" s="77"/>
      <c r="BF101" s="77"/>
      <c r="BG101" s="77"/>
      <c r="BH101" s="77"/>
    </row>
    <row r="102" spans="1:60" ht="20.100000000000001" customHeight="1" x14ac:dyDescent="0.3">
      <c r="A102" s="8"/>
      <c r="B102" s="9" t="s">
        <v>353</v>
      </c>
      <c r="C102" s="17">
        <f t="shared" si="14"/>
        <v>46.760399999999997</v>
      </c>
      <c r="D102" s="18">
        <f t="shared" si="14"/>
        <v>111.87090000000001</v>
      </c>
      <c r="E102" s="64">
        <f t="shared" si="14"/>
        <v>-9</v>
      </c>
      <c r="F102" s="17">
        <f t="shared" si="7"/>
        <v>3.74</v>
      </c>
      <c r="G102" s="18">
        <f t="shared" si="8"/>
        <v>6.82</v>
      </c>
      <c r="H102" s="19">
        <f t="shared" si="9"/>
        <v>-9</v>
      </c>
      <c r="I102" s="8" t="str" cm="1">
        <f t="array" ref="I102">_xlfn.CONCAT(ROUND(F102:H102,2)&amp;", ")</f>
        <v xml:space="preserve">3.74, 6.82, -9, </v>
      </c>
      <c r="J102" s="8"/>
      <c r="K102" s="7">
        <v>50.875399999999999</v>
      </c>
      <c r="L102">
        <v>105.0509</v>
      </c>
      <c r="N102" s="31" t="s">
        <v>50</v>
      </c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56"/>
      <c r="AU102" s="77"/>
      <c r="AV102" s="77"/>
      <c r="AW102" s="77"/>
      <c r="AX102" s="77"/>
      <c r="AY102" s="77"/>
      <c r="AZ102" s="77"/>
      <c r="BA102" s="77"/>
      <c r="BB102" s="77" t="s">
        <v>831</v>
      </c>
      <c r="BC102" s="77" t="s">
        <v>832</v>
      </c>
      <c r="BD102" s="77"/>
      <c r="BE102" s="77"/>
      <c r="BF102" s="77"/>
      <c r="BG102" s="77"/>
      <c r="BH102" s="77"/>
    </row>
    <row r="103" spans="1:60" ht="20.100000000000001" customHeight="1" x14ac:dyDescent="0.3">
      <c r="A103" s="8"/>
      <c r="B103" s="9" t="s">
        <v>354</v>
      </c>
      <c r="C103" s="17">
        <f t="shared" si="14"/>
        <v>46.760399999999997</v>
      </c>
      <c r="D103" s="18">
        <f t="shared" si="14"/>
        <v>110.12090000000001</v>
      </c>
      <c r="E103" s="64">
        <f t="shared" si="14"/>
        <v>-9</v>
      </c>
      <c r="F103" s="17">
        <f t="shared" si="7"/>
        <v>3.74</v>
      </c>
      <c r="G103" s="18">
        <f t="shared" si="8"/>
        <v>5.07</v>
      </c>
      <c r="H103" s="19">
        <f t="shared" si="9"/>
        <v>-9</v>
      </c>
      <c r="I103" s="8" t="str" cm="1">
        <f t="array" ref="I103">_xlfn.CONCAT(ROUND(F103:H103,2)&amp;", ")</f>
        <v xml:space="preserve">3.74, 5.07, -9, </v>
      </c>
      <c r="J103" s="8"/>
      <c r="K103" s="7" t="e">
        <f>MATCH(K101,B3:B517,0)</f>
        <v>#N/A</v>
      </c>
      <c r="L103"/>
      <c r="N103" s="31" cm="1">
        <f t="array" ref="N103:N145">_xlfn.ANCHORARRAY($N$5)</f>
        <v>17.12</v>
      </c>
      <c r="O103" s="15"/>
      <c r="P103" s="21" cm="1">
        <f t="array" ref="P103">IF(P53&lt;&gt;"",ROUND(P53,2),
_xlfn.LET(_xlpm.Fundo,$L$8,
_xlpm.Ax,_xlfn.XLOOKUP(TRUE,($O53:O53&lt;&gt;""),$O$51:O$51,_xlpm.Fundo,,-1),
_xlpm.Bx,_xlfn.XLOOKUP(TRUE,(Q53:$AZ53&lt;&gt;""),Q$51:$AZ$51,_xlpm.Fundo,,1),
_xlpm.Cx,_xlfn.XLOOKUP(TRUE,($O53:O53&lt;&gt;""),$O53:O53,_xlpm.Fundo,,-1),
_xlpm.Dx,_xlfn.XLOOKUP(TRUE,(Q53:$AZ53&lt;&gt;""),Q53:$AZ53,_xlpm.Fundo,,1),
_xlpm.Xx,P$51,_xlpm.Yx,PRODUCT(SUM(_xlpm.Dx,-_xlpm.Cx),1/SUM(_xlpm.Bx,-_xlpm.Ax))*SUM(_xlpm.Xx,-_xlpm.Ax)+_xlpm.Cx,
_xlpm.Ay,_xlfn.XLOOKUP(TRUE,(P$52:P52&lt;&gt;""),$N$52:$N52,_xlpm.Fundo,,-1),
_xlpm.By,_xlfn.XLOOKUP(TRUE,(P54:P$95&lt;&gt;""),$N54:$N$95,_xlpm.Fundo,,1),
_xlpm.Cy,_xlfn.XLOOKUP(TRUE,(P$52:P52&lt;&gt;""),P$52:P52,_xlpm.Fundo,,-1),
_xlpm.Dy,_xlfn.XLOOKUP(TRUE,(P54:P$95&lt;&gt;""),P54:P$95,_xlpm.Fundo,,1),
_xlpm.Xy,$N53,_xlpm.Yy,PRODUCT(SUM(_xlpm.Dy,-_xlpm.Cy),1/SUM(_xlpm.By,-_xlpm.Ay))*SUM(_xlpm.Xy,-_xlpm.Ay)+_xlpm.Cy,
ROUND(_xlpm.Yx,2)))</f>
        <v>-9</v>
      </c>
      <c r="Q103" s="21" cm="1">
        <f t="array" ref="Q103">IF(Q53&lt;&gt;"",ROUND(Q53,2),
_xlfn.LET(_xlpm.Fundo,$L$8,
_xlpm.Ax,_xlfn.XLOOKUP(TRUE,($O53:P53&lt;&gt;""),$O$51:P$51,_xlpm.Fundo,,-1),
_xlpm.Bx,_xlfn.XLOOKUP(TRUE,(R53:$AZ53&lt;&gt;""),R$51:$AZ$51,_xlpm.Fundo,,1),
_xlpm.Cx,_xlfn.XLOOKUP(TRUE,($O53:P53&lt;&gt;""),$O53:P53,_xlpm.Fundo,,-1),
_xlpm.Dx,_xlfn.XLOOKUP(TRUE,(R53:$AZ53&lt;&gt;""),R53:$AZ53,_xlpm.Fundo,,1),
_xlpm.Xx,Q$51,_xlpm.Yx,PRODUCT(SUM(_xlpm.Dx,-_xlpm.Cx),1/SUM(_xlpm.Bx,-_xlpm.Ax))*SUM(_xlpm.Xx,-_xlpm.Ax)+_xlpm.Cx,
_xlpm.Ay,_xlfn.XLOOKUP(TRUE,(Q$52:Q52&lt;&gt;""),$N$52:$N52,_xlpm.Fundo,,-1),
_xlpm.By,_xlfn.XLOOKUP(TRUE,(Q54:Q$95&lt;&gt;""),$N54:$N$95,_xlpm.Fundo,,1),
_xlpm.Cy,_xlfn.XLOOKUP(TRUE,(Q$52:Q52&lt;&gt;""),Q$52:Q52,_xlpm.Fundo,,-1),
_xlpm.Dy,_xlfn.XLOOKUP(TRUE,(Q54:Q$95&lt;&gt;""),Q54:Q$95,_xlpm.Fundo,,1),
_xlpm.Xy,$N53,_xlpm.Yy,PRODUCT(SUM(_xlpm.Dy,-_xlpm.Cy),1/SUM(_xlpm.By,-_xlpm.Ay))*SUM(_xlpm.Xy,-_xlpm.Ay)+_xlpm.Cy,
ROUND(_xlpm.Yx,2)))</f>
        <v>-9</v>
      </c>
      <c r="R103" s="21" cm="1">
        <f t="array" ref="R103">IF(R53&lt;&gt;"",ROUND(R53,2),
_xlfn.LET(_xlpm.Fundo,$L$8,
_xlpm.Ax,_xlfn.XLOOKUP(TRUE,($O53:Q53&lt;&gt;""),$O$51:Q$51,_xlpm.Fundo,,-1),
_xlpm.Bx,_xlfn.XLOOKUP(TRUE,(S53:$AZ53&lt;&gt;""),S$51:$AZ$51,_xlpm.Fundo,,1),
_xlpm.Cx,_xlfn.XLOOKUP(TRUE,($O53:Q53&lt;&gt;""),$O53:Q53,_xlpm.Fundo,,-1),
_xlpm.Dx,_xlfn.XLOOKUP(TRUE,(S53:$AZ53&lt;&gt;""),S53:$AZ53,_xlpm.Fundo,,1),
_xlpm.Xx,R$51,_xlpm.Yx,PRODUCT(SUM(_xlpm.Dx,-_xlpm.Cx),1/SUM(_xlpm.Bx,-_xlpm.Ax))*SUM(_xlpm.Xx,-_xlpm.Ax)+_xlpm.Cx,
_xlpm.Ay,_xlfn.XLOOKUP(TRUE,(R$52:R52&lt;&gt;""),$N$52:$N52,_xlpm.Fundo,,-1),
_xlpm.By,_xlfn.XLOOKUP(TRUE,(R54:R$95&lt;&gt;""),$N54:$N$95,_xlpm.Fundo,,1),
_xlpm.Cy,_xlfn.XLOOKUP(TRUE,(R$52:R52&lt;&gt;""),R$52:R52,_xlpm.Fundo,,-1),
_xlpm.Dy,_xlfn.XLOOKUP(TRUE,(R54:R$95&lt;&gt;""),R54:R$95,_xlpm.Fundo,,1),
_xlpm.Xy,$N53,_xlpm.Yy,PRODUCT(SUM(_xlpm.Dy,-_xlpm.Cy),1/SUM(_xlpm.By,-_xlpm.Ay))*SUM(_xlpm.Xy,-_xlpm.Ay)+_xlpm.Cy,
ROUND(_xlpm.Yx,2)))</f>
        <v>-9</v>
      </c>
      <c r="S103" s="21" cm="1">
        <f t="array" ref="S103">IF(S53&lt;&gt;"",ROUND(S53,2),
_xlfn.LET(_xlpm.Fundo,$L$8,
_xlpm.Ax,_xlfn.XLOOKUP(TRUE,($O53:R53&lt;&gt;""),$O$51:R$51,_xlpm.Fundo,,-1),
_xlpm.Bx,_xlfn.XLOOKUP(TRUE,(T53:$AZ53&lt;&gt;""),T$51:$AZ$51,_xlpm.Fundo,,1),
_xlpm.Cx,_xlfn.XLOOKUP(TRUE,($O53:R53&lt;&gt;""),$O53:R53,_xlpm.Fundo,,-1),
_xlpm.Dx,_xlfn.XLOOKUP(TRUE,(T53:$AZ53&lt;&gt;""),T53:$AZ53,_xlpm.Fundo,,1),
_xlpm.Xx,S$51,_xlpm.Yx,PRODUCT(SUM(_xlpm.Dx,-_xlpm.Cx),1/SUM(_xlpm.Bx,-_xlpm.Ax))*SUM(_xlpm.Xx,-_xlpm.Ax)+_xlpm.Cx,
_xlpm.Ay,_xlfn.XLOOKUP(TRUE,(S$52:S52&lt;&gt;""),$N$52:$N52,_xlpm.Fundo,,-1),
_xlpm.By,_xlfn.XLOOKUP(TRUE,(S54:S$95&lt;&gt;""),$N54:$N$95,_xlpm.Fundo,,1),
_xlpm.Cy,_xlfn.XLOOKUP(TRUE,(S$52:S52&lt;&gt;""),S$52:S52,_xlpm.Fundo,,-1),
_xlpm.Dy,_xlfn.XLOOKUP(TRUE,(S54:S$95&lt;&gt;""),S54:S$95,_xlpm.Fundo,,1),
_xlpm.Xy,$N53,_xlpm.Yy,PRODUCT(SUM(_xlpm.Dy,-_xlpm.Cy),1/SUM(_xlpm.By,-_xlpm.Ay))*SUM(_xlpm.Xy,-_xlpm.Ay)+_xlpm.Cy,
ROUND(_xlpm.Yx,2)))</f>
        <v>-9</v>
      </c>
      <c r="T103" s="21" cm="1">
        <f t="array" ref="T103">IF(T53&lt;&gt;"",ROUND(T53,2),
_xlfn.LET(_xlpm.Fundo,$L$8,
_xlpm.Ax,_xlfn.XLOOKUP(TRUE,($O53:S53&lt;&gt;""),$O$51:S$51,_xlpm.Fundo,,-1),
_xlpm.Bx,_xlfn.XLOOKUP(TRUE,(U53:$AZ53&lt;&gt;""),U$51:$AZ$51,_xlpm.Fundo,,1),
_xlpm.Cx,_xlfn.XLOOKUP(TRUE,($O53:S53&lt;&gt;""),$O53:S53,_xlpm.Fundo,,-1),
_xlpm.Dx,_xlfn.XLOOKUP(TRUE,(U53:$AZ53&lt;&gt;""),U53:$AZ53,_xlpm.Fundo,,1),
_xlpm.Xx,T$51,_xlpm.Yx,PRODUCT(SUM(_xlpm.Dx,-_xlpm.Cx),1/SUM(_xlpm.Bx,-_xlpm.Ax))*SUM(_xlpm.Xx,-_xlpm.Ax)+_xlpm.Cx,
_xlpm.Ay,_xlfn.XLOOKUP(TRUE,(T$52:T52&lt;&gt;""),$N$52:$N52,_xlpm.Fundo,,-1),
_xlpm.By,_xlfn.XLOOKUP(TRUE,(T54:T$95&lt;&gt;""),$N54:$N$95,_xlpm.Fundo,,1),
_xlpm.Cy,_xlfn.XLOOKUP(TRUE,(T$52:T52&lt;&gt;""),T$52:T52,_xlpm.Fundo,,-1),
_xlpm.Dy,_xlfn.XLOOKUP(TRUE,(T54:T$95&lt;&gt;""),T54:T$95,_xlpm.Fundo,,1),
_xlpm.Xy,$N53,_xlpm.Yy,PRODUCT(SUM(_xlpm.Dy,-_xlpm.Cy),1/SUM(_xlpm.By,-_xlpm.Ay))*SUM(_xlpm.Xy,-_xlpm.Ay)+_xlpm.Cy,
ROUND(_xlpm.Yx,2)))</f>
        <v>-9</v>
      </c>
      <c r="U103" s="21" cm="1">
        <f t="array" ref="U103">IF(U53&lt;&gt;"",ROUND(U53,2),
_xlfn.LET(_xlpm.Fundo,$L$8,
_xlpm.Ax,_xlfn.XLOOKUP(TRUE,($O53:T53&lt;&gt;""),$O$51:T$51,_xlpm.Fundo,,-1),
_xlpm.Bx,_xlfn.XLOOKUP(TRUE,(V53:$AZ53&lt;&gt;""),V$51:$AZ$51,_xlpm.Fundo,,1),
_xlpm.Cx,_xlfn.XLOOKUP(TRUE,($O53:T53&lt;&gt;""),$O53:T53,_xlpm.Fundo,,-1),
_xlpm.Dx,_xlfn.XLOOKUP(TRUE,(V53:$AZ53&lt;&gt;""),V53:$AZ53,_xlpm.Fundo,,1),
_xlpm.Xx,U$51,_xlpm.Yx,PRODUCT(SUM(_xlpm.Dx,-_xlpm.Cx),1/SUM(_xlpm.Bx,-_xlpm.Ax))*SUM(_xlpm.Xx,-_xlpm.Ax)+_xlpm.Cx,
_xlpm.Ay,_xlfn.XLOOKUP(TRUE,(U$52:U52&lt;&gt;""),$N$52:$N52,_xlpm.Fundo,,-1),
_xlpm.By,_xlfn.XLOOKUP(TRUE,(U54:U$95&lt;&gt;""),$N54:$N$95,_xlpm.Fundo,,1),
_xlpm.Cy,_xlfn.XLOOKUP(TRUE,(U$52:U52&lt;&gt;""),U$52:U52,_xlpm.Fundo,,-1),
_xlpm.Dy,_xlfn.XLOOKUP(TRUE,(U54:U$95&lt;&gt;""),U54:U$95,_xlpm.Fundo,,1),
_xlpm.Xy,$N53,_xlpm.Yy,PRODUCT(SUM(_xlpm.Dy,-_xlpm.Cy),1/SUM(_xlpm.By,-_xlpm.Ay))*SUM(_xlpm.Xy,-_xlpm.Ay)+_xlpm.Cy,
ROUND(_xlpm.Yx,2)))</f>
        <v>-9</v>
      </c>
      <c r="V103" s="21" cm="1">
        <f t="array" ref="V103">IF(V53&lt;&gt;"",ROUND(V53,2),
_xlfn.LET(_xlpm.Fundo,$L$8,
_xlpm.Ax,_xlfn.XLOOKUP(TRUE,($O53:U53&lt;&gt;""),$O$51:U$51,_xlpm.Fundo,,-1),
_xlpm.Bx,_xlfn.XLOOKUP(TRUE,(W53:$AZ53&lt;&gt;""),W$51:$AZ$51,_xlpm.Fundo,,1),
_xlpm.Cx,_xlfn.XLOOKUP(TRUE,($O53:U53&lt;&gt;""),$O53:U53,_xlpm.Fundo,,-1),
_xlpm.Dx,_xlfn.XLOOKUP(TRUE,(W53:$AZ53&lt;&gt;""),W53:$AZ53,_xlpm.Fundo,,1),
_xlpm.Xx,V$51,_xlpm.Yx,PRODUCT(SUM(_xlpm.Dx,-_xlpm.Cx),1/SUM(_xlpm.Bx,-_xlpm.Ax))*SUM(_xlpm.Xx,-_xlpm.Ax)+_xlpm.Cx,
_xlpm.Ay,_xlfn.XLOOKUP(TRUE,(V$52:V52&lt;&gt;""),$N$52:$N52,_xlpm.Fundo,,-1),
_xlpm.By,_xlfn.XLOOKUP(TRUE,(V54:V$95&lt;&gt;""),$N54:$N$95,_xlpm.Fundo,,1),
_xlpm.Cy,_xlfn.XLOOKUP(TRUE,(V$52:V52&lt;&gt;""),V$52:V52,_xlpm.Fundo,,-1),
_xlpm.Dy,_xlfn.XLOOKUP(TRUE,(V54:V$95&lt;&gt;""),V54:V$95,_xlpm.Fundo,,1),
_xlpm.Xy,$N53,_xlpm.Yy,PRODUCT(SUM(_xlpm.Dy,-_xlpm.Cy),1/SUM(_xlpm.By,-_xlpm.Ay))*SUM(_xlpm.Xy,-_xlpm.Ay)+_xlpm.Cy,
ROUND(_xlpm.Yx,2)))</f>
        <v>-9</v>
      </c>
      <c r="W103" s="21" cm="1">
        <f t="array" ref="W103">IF(W53&lt;&gt;"",ROUND(W53,2),
_xlfn.LET(_xlpm.Fundo,$L$8,
_xlpm.Ax,_xlfn.XLOOKUP(TRUE,($O53:V53&lt;&gt;""),$O$51:V$51,_xlpm.Fundo,,-1),
_xlpm.Bx,_xlfn.XLOOKUP(TRUE,(X53:$AZ53&lt;&gt;""),X$51:$AZ$51,_xlpm.Fundo,,1),
_xlpm.Cx,_xlfn.XLOOKUP(TRUE,($O53:V53&lt;&gt;""),$O53:V53,_xlpm.Fundo,,-1),
_xlpm.Dx,_xlfn.XLOOKUP(TRUE,(X53:$AZ53&lt;&gt;""),X53:$AZ53,_xlpm.Fundo,,1),
_xlpm.Xx,W$51,_xlpm.Yx,PRODUCT(SUM(_xlpm.Dx,-_xlpm.Cx),1/SUM(_xlpm.Bx,-_xlpm.Ax))*SUM(_xlpm.Xx,-_xlpm.Ax)+_xlpm.Cx,
_xlpm.Ay,_xlfn.XLOOKUP(TRUE,(W$52:W52&lt;&gt;""),$N$52:$N52,_xlpm.Fundo,,-1),
_xlpm.By,_xlfn.XLOOKUP(TRUE,(W54:W$95&lt;&gt;""),$N54:$N$95,_xlpm.Fundo,,1),
_xlpm.Cy,_xlfn.XLOOKUP(TRUE,(W$52:W52&lt;&gt;""),W$52:W52,_xlpm.Fundo,,-1),
_xlpm.Dy,_xlfn.XLOOKUP(TRUE,(W54:W$95&lt;&gt;""),W54:W$95,_xlpm.Fundo,,1),
_xlpm.Xy,$N53,_xlpm.Yy,PRODUCT(SUM(_xlpm.Dy,-_xlpm.Cy),1/SUM(_xlpm.By,-_xlpm.Ay))*SUM(_xlpm.Xy,-_xlpm.Ay)+_xlpm.Cy,
ROUND(_xlpm.Yx,2)))</f>
        <v>-9</v>
      </c>
      <c r="X103" s="21" cm="1">
        <f t="array" ref="X103">IF(X53&lt;&gt;"",ROUND(X53,2),
_xlfn.LET(_xlpm.Fundo,$L$8,
_xlpm.Ax,_xlfn.XLOOKUP(TRUE,($O53:W53&lt;&gt;""),$O$51:W$51,_xlpm.Fundo,,-1),
_xlpm.Bx,_xlfn.XLOOKUP(TRUE,(Y53:$AZ53&lt;&gt;""),Y$51:$AZ$51,_xlpm.Fundo,,1),
_xlpm.Cx,_xlfn.XLOOKUP(TRUE,($O53:W53&lt;&gt;""),$O53:W53,_xlpm.Fundo,,-1),
_xlpm.Dx,_xlfn.XLOOKUP(TRUE,(Y53:$AZ53&lt;&gt;""),Y53:$AZ53,_xlpm.Fundo,,1),
_xlpm.Xx,X$51,_xlpm.Yx,PRODUCT(SUM(_xlpm.Dx,-_xlpm.Cx),1/SUM(_xlpm.Bx,-_xlpm.Ax))*SUM(_xlpm.Xx,-_xlpm.Ax)+_xlpm.Cx,
_xlpm.Ay,_xlfn.XLOOKUP(TRUE,(X$52:X52&lt;&gt;""),$N$52:$N52,_xlpm.Fundo,,-1),
_xlpm.By,_xlfn.XLOOKUP(TRUE,(X54:X$95&lt;&gt;""),$N54:$N$95,_xlpm.Fundo,,1),
_xlpm.Cy,_xlfn.XLOOKUP(TRUE,(X$52:X52&lt;&gt;""),X$52:X52,_xlpm.Fundo,,-1),
_xlpm.Dy,_xlfn.XLOOKUP(TRUE,(X54:X$95&lt;&gt;""),X54:X$95,_xlpm.Fundo,,1),
_xlpm.Xy,$N53,_xlpm.Yy,PRODUCT(SUM(_xlpm.Dy,-_xlpm.Cy),1/SUM(_xlpm.By,-_xlpm.Ay))*SUM(_xlpm.Xy,-_xlpm.Ay)+_xlpm.Cy,
ROUND(_xlpm.Yx,2)))</f>
        <v>-9</v>
      </c>
      <c r="Y103" s="21" cm="1">
        <f t="array" ref="Y103">IF(Y53&lt;&gt;"",ROUND(Y53,2),
_xlfn.LET(_xlpm.Fundo,$L$8,
_xlpm.Ax,_xlfn.XLOOKUP(TRUE,($O53:X53&lt;&gt;""),$O$51:X$51,_xlpm.Fundo,,-1),
_xlpm.Bx,_xlfn.XLOOKUP(TRUE,(Z53:$AZ53&lt;&gt;""),Z$51:$AZ$51,_xlpm.Fundo,,1),
_xlpm.Cx,_xlfn.XLOOKUP(TRUE,($O53:X53&lt;&gt;""),$O53:X53,_xlpm.Fundo,,-1),
_xlpm.Dx,_xlfn.XLOOKUP(TRUE,(Z53:$AZ53&lt;&gt;""),Z53:$AZ53,_xlpm.Fundo,,1),
_xlpm.Xx,Y$51,_xlpm.Yx,PRODUCT(SUM(_xlpm.Dx,-_xlpm.Cx),1/SUM(_xlpm.Bx,-_xlpm.Ax))*SUM(_xlpm.Xx,-_xlpm.Ax)+_xlpm.Cx,
_xlpm.Ay,_xlfn.XLOOKUP(TRUE,(Y$52:Y52&lt;&gt;""),$N$52:$N52,_xlpm.Fundo,,-1),
_xlpm.By,_xlfn.XLOOKUP(TRUE,(Y54:Y$95&lt;&gt;""),$N54:$N$95,_xlpm.Fundo,,1),
_xlpm.Cy,_xlfn.XLOOKUP(TRUE,(Y$52:Y52&lt;&gt;""),Y$52:Y52,_xlpm.Fundo,,-1),
_xlpm.Dy,_xlfn.XLOOKUP(TRUE,(Y54:Y$95&lt;&gt;""),Y54:Y$95,_xlpm.Fundo,,1),
_xlpm.Xy,$N53,_xlpm.Yy,PRODUCT(SUM(_xlpm.Dy,-_xlpm.Cy),1/SUM(_xlpm.By,-_xlpm.Ay))*SUM(_xlpm.Xy,-_xlpm.Ay)+_xlpm.Cy,
ROUND(_xlpm.Yx,2)))</f>
        <v>-9</v>
      </c>
      <c r="Z103" s="21" cm="1">
        <f t="array" ref="Z103">IF(Z53&lt;&gt;"",ROUND(Z53,2),
_xlfn.LET(_xlpm.Fundo,$L$8,
_xlpm.Ax,_xlfn.XLOOKUP(TRUE,($O53:Y53&lt;&gt;""),$O$51:Y$51,_xlpm.Fundo,,-1),
_xlpm.Bx,_xlfn.XLOOKUP(TRUE,(AA53:$AZ53&lt;&gt;""),AA$51:$AZ$51,_xlpm.Fundo,,1),
_xlpm.Cx,_xlfn.XLOOKUP(TRUE,($O53:Y53&lt;&gt;""),$O53:Y53,_xlpm.Fundo,,-1),
_xlpm.Dx,_xlfn.XLOOKUP(TRUE,(AA53:$AZ53&lt;&gt;""),AA53:$AZ53,_xlpm.Fundo,,1),
_xlpm.Xx,Z$51,_xlpm.Yx,PRODUCT(SUM(_xlpm.Dx,-_xlpm.Cx),1/SUM(_xlpm.Bx,-_xlpm.Ax))*SUM(_xlpm.Xx,-_xlpm.Ax)+_xlpm.Cx,
_xlpm.Ay,_xlfn.XLOOKUP(TRUE,(Z$52:Z52&lt;&gt;""),$N$52:$N52,_xlpm.Fundo,,-1),
_xlpm.By,_xlfn.XLOOKUP(TRUE,(Z54:Z$95&lt;&gt;""),$N54:$N$95,_xlpm.Fundo,,1),
_xlpm.Cy,_xlfn.XLOOKUP(TRUE,(Z$52:Z52&lt;&gt;""),Z$52:Z52,_xlpm.Fundo,,-1),
_xlpm.Dy,_xlfn.XLOOKUP(TRUE,(Z54:Z$95&lt;&gt;""),Z54:Z$95,_xlpm.Fundo,,1),
_xlpm.Xy,$N53,_xlpm.Yy,PRODUCT(SUM(_xlpm.Dy,-_xlpm.Cy),1/SUM(_xlpm.By,-_xlpm.Ay))*SUM(_xlpm.Xy,-_xlpm.Ay)+_xlpm.Cy,
ROUND(_xlpm.Yx,2)))</f>
        <v>-9</v>
      </c>
      <c r="AA103" s="21" cm="1">
        <f t="array" ref="AA103">IF(AA53&lt;&gt;"",ROUND(AA53,2),
_xlfn.LET(_xlpm.Fundo,$L$8,
_xlpm.Ax,_xlfn.XLOOKUP(TRUE,($O53:Z53&lt;&gt;""),$O$51:Z$51,_xlpm.Fundo,,-1),
_xlpm.Bx,_xlfn.XLOOKUP(TRUE,(AB53:$AZ53&lt;&gt;""),AB$51:$AZ$51,_xlpm.Fundo,,1),
_xlpm.Cx,_xlfn.XLOOKUP(TRUE,($O53:Z53&lt;&gt;""),$O53:Z53,_xlpm.Fundo,,-1),
_xlpm.Dx,_xlfn.XLOOKUP(TRUE,(AB53:$AZ53&lt;&gt;""),AB53:$AZ53,_xlpm.Fundo,,1),
_xlpm.Xx,AA$51,_xlpm.Yx,PRODUCT(SUM(_xlpm.Dx,-_xlpm.Cx),1/SUM(_xlpm.Bx,-_xlpm.Ax))*SUM(_xlpm.Xx,-_xlpm.Ax)+_xlpm.Cx,
_xlpm.Ay,_xlfn.XLOOKUP(TRUE,(AA$52:AA52&lt;&gt;""),$N$52:$N52,_xlpm.Fundo,,-1),
_xlpm.By,_xlfn.XLOOKUP(TRUE,(AA54:AA$95&lt;&gt;""),$N54:$N$95,_xlpm.Fundo,,1),
_xlpm.Cy,_xlfn.XLOOKUP(TRUE,(AA$52:AA52&lt;&gt;""),AA$52:AA52,_xlpm.Fundo,,-1),
_xlpm.Dy,_xlfn.XLOOKUP(TRUE,(AA54:AA$95&lt;&gt;""),AA54:AA$95,_xlpm.Fundo,,1),
_xlpm.Xy,$N53,_xlpm.Yy,PRODUCT(SUM(_xlpm.Dy,-_xlpm.Cy),1/SUM(_xlpm.By,-_xlpm.Ay))*SUM(_xlpm.Xy,-_xlpm.Ay)+_xlpm.Cy,
ROUND(_xlpm.Yx,2)))</f>
        <v>-9</v>
      </c>
      <c r="AB103" s="21" cm="1">
        <f t="array" ref="AB103">IF(AB53&lt;&gt;"",ROUND(AB53,2),
_xlfn.LET(_xlpm.Fundo,$L$8,
_xlpm.Ax,_xlfn.XLOOKUP(TRUE,($O53:AA53&lt;&gt;""),$O$51:AA$51,_xlpm.Fundo,,-1),
_xlpm.Bx,_xlfn.XLOOKUP(TRUE,(AC53:$AZ53&lt;&gt;""),AC$51:$AZ$51,_xlpm.Fundo,,1),
_xlpm.Cx,_xlfn.XLOOKUP(TRUE,($O53:AA53&lt;&gt;""),$O53:AA53,_xlpm.Fundo,,-1),
_xlpm.Dx,_xlfn.XLOOKUP(TRUE,(AC53:$AZ53&lt;&gt;""),AC53:$AZ53,_xlpm.Fundo,,1),
_xlpm.Xx,AB$51,_xlpm.Yx,PRODUCT(SUM(_xlpm.Dx,-_xlpm.Cx),1/SUM(_xlpm.Bx,-_xlpm.Ax))*SUM(_xlpm.Xx,-_xlpm.Ax)+_xlpm.Cx,
_xlpm.Ay,_xlfn.XLOOKUP(TRUE,(AB$52:AB52&lt;&gt;""),$N$52:$N52,_xlpm.Fundo,,-1),
_xlpm.By,_xlfn.XLOOKUP(TRUE,(AB54:AB$95&lt;&gt;""),$N54:$N$95,_xlpm.Fundo,,1),
_xlpm.Cy,_xlfn.XLOOKUP(TRUE,(AB$52:AB52&lt;&gt;""),AB$52:AB52,_xlpm.Fundo,,-1),
_xlpm.Dy,_xlfn.XLOOKUP(TRUE,(AB54:AB$95&lt;&gt;""),AB54:AB$95,_xlpm.Fundo,,1),
_xlpm.Xy,$N53,_xlpm.Yy,PRODUCT(SUM(_xlpm.Dy,-_xlpm.Cy),1/SUM(_xlpm.By,-_xlpm.Ay))*SUM(_xlpm.Xy,-_xlpm.Ay)+_xlpm.Cy,
ROUND(_xlpm.Yx,2)))</f>
        <v>-9</v>
      </c>
      <c r="AC103" s="21" cm="1">
        <f t="array" ref="AC103">IF(AC53&lt;&gt;"",ROUND(AC53,2),
_xlfn.LET(_xlpm.Fundo,$L$8,
_xlpm.Ax,_xlfn.XLOOKUP(TRUE,($O53:AB53&lt;&gt;""),$O$51:AB$51,_xlpm.Fundo,,-1),
_xlpm.Bx,_xlfn.XLOOKUP(TRUE,(AD53:$AZ53&lt;&gt;""),AD$51:$AZ$51,_xlpm.Fundo,,1),
_xlpm.Cx,_xlfn.XLOOKUP(TRUE,($O53:AB53&lt;&gt;""),$O53:AB53,_xlpm.Fundo,,-1),
_xlpm.Dx,_xlfn.XLOOKUP(TRUE,(AD53:$AZ53&lt;&gt;""),AD53:$AZ53,_xlpm.Fundo,,1),
_xlpm.Xx,AC$51,_xlpm.Yx,PRODUCT(SUM(_xlpm.Dx,-_xlpm.Cx),1/SUM(_xlpm.Bx,-_xlpm.Ax))*SUM(_xlpm.Xx,-_xlpm.Ax)+_xlpm.Cx,
_xlpm.Ay,_xlfn.XLOOKUP(TRUE,(AC$52:AC52&lt;&gt;""),$N$52:$N52,_xlpm.Fundo,,-1),
_xlpm.By,_xlfn.XLOOKUP(TRUE,(AC54:AC$95&lt;&gt;""),$N54:$N$95,_xlpm.Fundo,,1),
_xlpm.Cy,_xlfn.XLOOKUP(TRUE,(AC$52:AC52&lt;&gt;""),AC$52:AC52,_xlpm.Fundo,,-1),
_xlpm.Dy,_xlfn.XLOOKUP(TRUE,(AC54:AC$95&lt;&gt;""),AC54:AC$95,_xlpm.Fundo,,1),
_xlpm.Xy,$N53,_xlpm.Yy,PRODUCT(SUM(_xlpm.Dy,-_xlpm.Cy),1/SUM(_xlpm.By,-_xlpm.Ay))*SUM(_xlpm.Xy,-_xlpm.Ay)+_xlpm.Cy,
ROUND(_xlpm.Yx,2)))</f>
        <v>-9</v>
      </c>
      <c r="AD103" s="21" cm="1">
        <f t="array" ref="AD103">IF(AD53&lt;&gt;"",ROUND(AD53,2),
_xlfn.LET(_xlpm.Fundo,$L$8,
_xlpm.Ax,_xlfn.XLOOKUP(TRUE,($O53:AC53&lt;&gt;""),$O$51:AC$51,_xlpm.Fundo,,-1),
_xlpm.Bx,_xlfn.XLOOKUP(TRUE,(AE53:$AZ53&lt;&gt;""),AE$51:$AZ$51,_xlpm.Fundo,,1),
_xlpm.Cx,_xlfn.XLOOKUP(TRUE,($O53:AC53&lt;&gt;""),$O53:AC53,_xlpm.Fundo,,-1),
_xlpm.Dx,_xlfn.XLOOKUP(TRUE,(AE53:$AZ53&lt;&gt;""),AE53:$AZ53,_xlpm.Fundo,,1),
_xlpm.Xx,AD$51,_xlpm.Yx,PRODUCT(SUM(_xlpm.Dx,-_xlpm.Cx),1/SUM(_xlpm.Bx,-_xlpm.Ax))*SUM(_xlpm.Xx,-_xlpm.Ax)+_xlpm.Cx,
_xlpm.Ay,_xlfn.XLOOKUP(TRUE,(AD$52:AD52&lt;&gt;""),$N$52:$N52,_xlpm.Fundo,,-1),
_xlpm.By,_xlfn.XLOOKUP(TRUE,(AD54:AD$95&lt;&gt;""),$N54:$N$95,_xlpm.Fundo,,1),
_xlpm.Cy,_xlfn.XLOOKUP(TRUE,(AD$52:AD52&lt;&gt;""),AD$52:AD52,_xlpm.Fundo,,-1),
_xlpm.Dy,_xlfn.XLOOKUP(TRUE,(AD54:AD$95&lt;&gt;""),AD54:AD$95,_xlpm.Fundo,,1),
_xlpm.Xy,$N53,_xlpm.Yy,PRODUCT(SUM(_xlpm.Dy,-_xlpm.Cy),1/SUM(_xlpm.By,-_xlpm.Ay))*SUM(_xlpm.Xy,-_xlpm.Ay)+_xlpm.Cy,
ROUND(_xlpm.Yx,2)))</f>
        <v>-9</v>
      </c>
      <c r="AE103" s="21" cm="1">
        <f t="array" ref="AE103">IF(AE53&lt;&gt;"",ROUND(AE53,2),
_xlfn.LET(_xlpm.Fundo,$L$8,
_xlpm.Ax,_xlfn.XLOOKUP(TRUE,($O53:AD53&lt;&gt;""),$O$51:AD$51,_xlpm.Fundo,,-1),
_xlpm.Bx,_xlfn.XLOOKUP(TRUE,(AF53:$AZ53&lt;&gt;""),AF$51:$AZ$51,_xlpm.Fundo,,1),
_xlpm.Cx,_xlfn.XLOOKUP(TRUE,($O53:AD53&lt;&gt;""),$O53:AD53,_xlpm.Fundo,,-1),
_xlpm.Dx,_xlfn.XLOOKUP(TRUE,(AF53:$AZ53&lt;&gt;""),AF53:$AZ53,_xlpm.Fundo,,1),
_xlpm.Xx,AE$51,_xlpm.Yx,PRODUCT(SUM(_xlpm.Dx,-_xlpm.Cx),1/SUM(_xlpm.Bx,-_xlpm.Ax))*SUM(_xlpm.Xx,-_xlpm.Ax)+_xlpm.Cx,
_xlpm.Ay,_xlfn.XLOOKUP(TRUE,(AE$52:AE52&lt;&gt;""),$N$52:$N52,_xlpm.Fundo,,-1),
_xlpm.By,_xlfn.XLOOKUP(TRUE,(AE54:AE$95&lt;&gt;""),$N54:$N$95,_xlpm.Fundo,,1),
_xlpm.Cy,_xlfn.XLOOKUP(TRUE,(AE$52:AE52&lt;&gt;""),AE$52:AE52,_xlpm.Fundo,,-1),
_xlpm.Dy,_xlfn.XLOOKUP(TRUE,(AE54:AE$95&lt;&gt;""),AE54:AE$95,_xlpm.Fundo,,1),
_xlpm.Xy,$N53,_xlpm.Yy,PRODUCT(SUM(_xlpm.Dy,-_xlpm.Cy),1/SUM(_xlpm.By,-_xlpm.Ay))*SUM(_xlpm.Xy,-_xlpm.Ay)+_xlpm.Cy,
ROUND(_xlpm.Yx,2)))</f>
        <v>-9</v>
      </c>
      <c r="AF103" s="21" cm="1">
        <f t="array" ref="AF103">IF(AF53&lt;&gt;"",ROUND(AF53,2),
_xlfn.LET(_xlpm.Fundo,$L$8,
_xlpm.Ax,_xlfn.XLOOKUP(TRUE,($O53:AE53&lt;&gt;""),$O$51:AE$51,_xlpm.Fundo,,-1),
_xlpm.Bx,_xlfn.XLOOKUP(TRUE,(AG53:$AZ53&lt;&gt;""),AG$51:$AZ$51,_xlpm.Fundo,,1),
_xlpm.Cx,_xlfn.XLOOKUP(TRUE,($O53:AE53&lt;&gt;""),$O53:AE53,_xlpm.Fundo,,-1),
_xlpm.Dx,_xlfn.XLOOKUP(TRUE,(AG53:$AZ53&lt;&gt;""),AG53:$AZ53,_xlpm.Fundo,,1),
_xlpm.Xx,AF$51,_xlpm.Yx,PRODUCT(SUM(_xlpm.Dx,-_xlpm.Cx),1/SUM(_xlpm.Bx,-_xlpm.Ax))*SUM(_xlpm.Xx,-_xlpm.Ax)+_xlpm.Cx,
_xlpm.Ay,_xlfn.XLOOKUP(TRUE,(AF$52:AF52&lt;&gt;""),$N$52:$N52,_xlpm.Fundo,,-1),
_xlpm.By,_xlfn.XLOOKUP(TRUE,(AF54:AF$95&lt;&gt;""),$N54:$N$95,_xlpm.Fundo,,1),
_xlpm.Cy,_xlfn.XLOOKUP(TRUE,(AF$52:AF52&lt;&gt;""),AF$52:AF52,_xlpm.Fundo,,-1),
_xlpm.Dy,_xlfn.XLOOKUP(TRUE,(AF54:AF$95&lt;&gt;""),AF54:AF$95,_xlpm.Fundo,,1),
_xlpm.Xy,$N53,_xlpm.Yy,PRODUCT(SUM(_xlpm.Dy,-_xlpm.Cy),1/SUM(_xlpm.By,-_xlpm.Ay))*SUM(_xlpm.Xy,-_xlpm.Ay)+_xlpm.Cy,
ROUND(_xlpm.Yx,2)))</f>
        <v>-9</v>
      </c>
      <c r="AG103" s="21" cm="1">
        <f t="array" ref="AG103">IF(AG53&lt;&gt;"",ROUND(AG53,2),
_xlfn.LET(_xlpm.Fundo,$L$8,
_xlpm.Ax,_xlfn.XLOOKUP(TRUE,($O53:AF53&lt;&gt;""),$O$51:AF$51,_xlpm.Fundo,,-1),
_xlpm.Bx,_xlfn.XLOOKUP(TRUE,(AH53:$AZ53&lt;&gt;""),AH$51:$AZ$51,_xlpm.Fundo,,1),
_xlpm.Cx,_xlfn.XLOOKUP(TRUE,($O53:AF53&lt;&gt;""),$O53:AF53,_xlpm.Fundo,,-1),
_xlpm.Dx,_xlfn.XLOOKUP(TRUE,(AH53:$AZ53&lt;&gt;""),AH53:$AZ53,_xlpm.Fundo,,1),
_xlpm.Xx,AG$51,_xlpm.Yx,PRODUCT(SUM(_xlpm.Dx,-_xlpm.Cx),1/SUM(_xlpm.Bx,-_xlpm.Ax))*SUM(_xlpm.Xx,-_xlpm.Ax)+_xlpm.Cx,
_xlpm.Ay,_xlfn.XLOOKUP(TRUE,(AG$52:AG52&lt;&gt;""),$N$52:$N52,_xlpm.Fundo,,-1),
_xlpm.By,_xlfn.XLOOKUP(TRUE,(AG54:AG$95&lt;&gt;""),$N54:$N$95,_xlpm.Fundo,,1),
_xlpm.Cy,_xlfn.XLOOKUP(TRUE,(AG$52:AG52&lt;&gt;""),AG$52:AG52,_xlpm.Fundo,,-1),
_xlpm.Dy,_xlfn.XLOOKUP(TRUE,(AG54:AG$95&lt;&gt;""),AG54:AG$95,_xlpm.Fundo,,1),
_xlpm.Xy,$N53,_xlpm.Yy,PRODUCT(SUM(_xlpm.Dy,-_xlpm.Cy),1/SUM(_xlpm.By,-_xlpm.Ay))*SUM(_xlpm.Xy,-_xlpm.Ay)+_xlpm.Cy,
ROUND(_xlpm.Yx,2)))</f>
        <v>-9</v>
      </c>
      <c r="AH103" s="21" cm="1">
        <f t="array" ref="AH103">IF(AH53&lt;&gt;"",ROUND(AH53,2),
_xlfn.LET(_xlpm.Fundo,$L$8,
_xlpm.Ax,_xlfn.XLOOKUP(TRUE,($O53:AG53&lt;&gt;""),$O$51:AG$51,_xlpm.Fundo,,-1),
_xlpm.Bx,_xlfn.XLOOKUP(TRUE,(AI53:$AZ53&lt;&gt;""),AI$51:$AZ$51,_xlpm.Fundo,,1),
_xlpm.Cx,_xlfn.XLOOKUP(TRUE,($O53:AG53&lt;&gt;""),$O53:AG53,_xlpm.Fundo,,-1),
_xlpm.Dx,_xlfn.XLOOKUP(TRUE,(AI53:$AZ53&lt;&gt;""),AI53:$AZ53,_xlpm.Fundo,,1),
_xlpm.Xx,AH$51,_xlpm.Yx,PRODUCT(SUM(_xlpm.Dx,-_xlpm.Cx),1/SUM(_xlpm.Bx,-_xlpm.Ax))*SUM(_xlpm.Xx,-_xlpm.Ax)+_xlpm.Cx,
_xlpm.Ay,_xlfn.XLOOKUP(TRUE,(AH$52:AH52&lt;&gt;""),$N$52:$N52,_xlpm.Fundo,,-1),
_xlpm.By,_xlfn.XLOOKUP(TRUE,(AH54:AH$95&lt;&gt;""),$N54:$N$95,_xlpm.Fundo,,1),
_xlpm.Cy,_xlfn.XLOOKUP(TRUE,(AH$52:AH52&lt;&gt;""),AH$52:AH52,_xlpm.Fundo,,-1),
_xlpm.Dy,_xlfn.XLOOKUP(TRUE,(AH54:AH$95&lt;&gt;""),AH54:AH$95,_xlpm.Fundo,,1),
_xlpm.Xy,$N53,_xlpm.Yy,PRODUCT(SUM(_xlpm.Dy,-_xlpm.Cy),1/SUM(_xlpm.By,-_xlpm.Ay))*SUM(_xlpm.Xy,-_xlpm.Ay)+_xlpm.Cy,
ROUND(_xlpm.Yx,2)))</f>
        <v>-9</v>
      </c>
      <c r="AI103" s="21" cm="1">
        <f t="array" ref="AI103">IF(AI53&lt;&gt;"",ROUND(AI53,2),
_xlfn.LET(_xlpm.Fundo,$L$8,
_xlpm.Ax,_xlfn.XLOOKUP(TRUE,($O53:AH53&lt;&gt;""),$O$51:AH$51,_xlpm.Fundo,,-1),
_xlpm.Bx,_xlfn.XLOOKUP(TRUE,(AJ53:$AZ53&lt;&gt;""),AJ$51:$AZ$51,_xlpm.Fundo,,1),
_xlpm.Cx,_xlfn.XLOOKUP(TRUE,($O53:AH53&lt;&gt;""),$O53:AH53,_xlpm.Fundo,,-1),
_xlpm.Dx,_xlfn.XLOOKUP(TRUE,(AJ53:$AZ53&lt;&gt;""),AJ53:$AZ53,_xlpm.Fundo,,1),
_xlpm.Xx,AI$51,_xlpm.Yx,PRODUCT(SUM(_xlpm.Dx,-_xlpm.Cx),1/SUM(_xlpm.Bx,-_xlpm.Ax))*SUM(_xlpm.Xx,-_xlpm.Ax)+_xlpm.Cx,
_xlpm.Ay,_xlfn.XLOOKUP(TRUE,(AI$52:AI52&lt;&gt;""),$N$52:$N52,_xlpm.Fundo,,-1),
_xlpm.By,_xlfn.XLOOKUP(TRUE,(AI54:AI$95&lt;&gt;""),$N54:$N$95,_xlpm.Fundo,,1),
_xlpm.Cy,_xlfn.XLOOKUP(TRUE,(AI$52:AI52&lt;&gt;""),AI$52:AI52,_xlpm.Fundo,,-1),
_xlpm.Dy,_xlfn.XLOOKUP(TRUE,(AI54:AI$95&lt;&gt;""),AI54:AI$95,_xlpm.Fundo,,1),
_xlpm.Xy,$N53,_xlpm.Yy,PRODUCT(SUM(_xlpm.Dy,-_xlpm.Cy),1/SUM(_xlpm.By,-_xlpm.Ay))*SUM(_xlpm.Xy,-_xlpm.Ay)+_xlpm.Cy,
ROUND(_xlpm.Yx,2)))</f>
        <v>-9</v>
      </c>
      <c r="AJ103" s="21" cm="1">
        <f t="array" ref="AJ103">IF(AJ53&lt;&gt;"",ROUND(AJ53,2),
_xlfn.LET(_xlpm.Fundo,$L$8,
_xlpm.Ax,_xlfn.XLOOKUP(TRUE,($O53:AI53&lt;&gt;""),$O$51:AI$51,_xlpm.Fundo,,-1),
_xlpm.Bx,_xlfn.XLOOKUP(TRUE,(AK53:$AZ53&lt;&gt;""),AK$51:$AZ$51,_xlpm.Fundo,,1),
_xlpm.Cx,_xlfn.XLOOKUP(TRUE,($O53:AI53&lt;&gt;""),$O53:AI53,_xlpm.Fundo,,-1),
_xlpm.Dx,_xlfn.XLOOKUP(TRUE,(AK53:$AZ53&lt;&gt;""),AK53:$AZ53,_xlpm.Fundo,,1),
_xlpm.Xx,AJ$51,_xlpm.Yx,PRODUCT(SUM(_xlpm.Dx,-_xlpm.Cx),1/SUM(_xlpm.Bx,-_xlpm.Ax))*SUM(_xlpm.Xx,-_xlpm.Ax)+_xlpm.Cx,
_xlpm.Ay,_xlfn.XLOOKUP(TRUE,(AJ$52:AJ52&lt;&gt;""),$N$52:$N52,_xlpm.Fundo,,-1),
_xlpm.By,_xlfn.XLOOKUP(TRUE,(AJ54:AJ$95&lt;&gt;""),$N54:$N$95,_xlpm.Fundo,,1),
_xlpm.Cy,_xlfn.XLOOKUP(TRUE,(AJ$52:AJ52&lt;&gt;""),AJ$52:AJ52,_xlpm.Fundo,,-1),
_xlpm.Dy,_xlfn.XLOOKUP(TRUE,(AJ54:AJ$95&lt;&gt;""),AJ54:AJ$95,_xlpm.Fundo,,1),
_xlpm.Xy,$N53,_xlpm.Yy,PRODUCT(SUM(_xlpm.Dy,-_xlpm.Cy),1/SUM(_xlpm.By,-_xlpm.Ay))*SUM(_xlpm.Xy,-_xlpm.Ay)+_xlpm.Cy,
ROUND(_xlpm.Yx,2)))</f>
        <v>-9</v>
      </c>
      <c r="AK103" s="21" cm="1">
        <f t="array" ref="AK103">IF(AK53&lt;&gt;"",ROUND(AK53,2),
_xlfn.LET(_xlpm.Fundo,$L$8,
_xlpm.Ax,_xlfn.XLOOKUP(TRUE,($O53:AJ53&lt;&gt;""),$O$51:AJ$51,_xlpm.Fundo,,-1),
_xlpm.Bx,_xlfn.XLOOKUP(TRUE,(AL53:$AZ53&lt;&gt;""),AL$51:$AZ$51,_xlpm.Fundo,,1),
_xlpm.Cx,_xlfn.XLOOKUP(TRUE,($O53:AJ53&lt;&gt;""),$O53:AJ53,_xlpm.Fundo,,-1),
_xlpm.Dx,_xlfn.XLOOKUP(TRUE,(AL53:$AZ53&lt;&gt;""),AL53:$AZ53,_xlpm.Fundo,,1),
_xlpm.Xx,AK$51,_xlpm.Yx,PRODUCT(SUM(_xlpm.Dx,-_xlpm.Cx),1/SUM(_xlpm.Bx,-_xlpm.Ax))*SUM(_xlpm.Xx,-_xlpm.Ax)+_xlpm.Cx,
_xlpm.Ay,_xlfn.XLOOKUP(TRUE,(AK$52:AK52&lt;&gt;""),$N$52:$N52,_xlpm.Fundo,,-1),
_xlpm.By,_xlfn.XLOOKUP(TRUE,(AK54:AK$95&lt;&gt;""),$N54:$N$95,_xlpm.Fundo,,1),
_xlpm.Cy,_xlfn.XLOOKUP(TRUE,(AK$52:AK52&lt;&gt;""),AK$52:AK52,_xlpm.Fundo,,-1),
_xlpm.Dy,_xlfn.XLOOKUP(TRUE,(AK54:AK$95&lt;&gt;""),AK54:AK$95,_xlpm.Fundo,,1),
_xlpm.Xy,$N53,_xlpm.Yy,PRODUCT(SUM(_xlpm.Dy,-_xlpm.Cy),1/SUM(_xlpm.By,-_xlpm.Ay))*SUM(_xlpm.Xy,-_xlpm.Ay)+_xlpm.Cy,
ROUND(_xlpm.Yx,2)))</f>
        <v>-9</v>
      </c>
      <c r="AL103" s="21" cm="1">
        <f t="array" ref="AL103">IF(AL53&lt;&gt;"",ROUND(AL53,2),
_xlfn.LET(_xlpm.Fundo,$L$8,
_xlpm.Ax,_xlfn.XLOOKUP(TRUE,($O53:AK53&lt;&gt;""),$O$51:AK$51,_xlpm.Fundo,,-1),
_xlpm.Bx,_xlfn.XLOOKUP(TRUE,(AM53:$AZ53&lt;&gt;""),AM$51:$AZ$51,_xlpm.Fundo,,1),
_xlpm.Cx,_xlfn.XLOOKUP(TRUE,($O53:AK53&lt;&gt;""),$O53:AK53,_xlpm.Fundo,,-1),
_xlpm.Dx,_xlfn.XLOOKUP(TRUE,(AM53:$AZ53&lt;&gt;""),AM53:$AZ53,_xlpm.Fundo,,1),
_xlpm.Xx,AL$51,_xlpm.Yx,PRODUCT(SUM(_xlpm.Dx,-_xlpm.Cx),1/SUM(_xlpm.Bx,-_xlpm.Ax))*SUM(_xlpm.Xx,-_xlpm.Ax)+_xlpm.Cx,
_xlpm.Ay,_xlfn.XLOOKUP(TRUE,(AL$52:AL52&lt;&gt;""),$N$52:$N52,_xlpm.Fundo,,-1),
_xlpm.By,_xlfn.XLOOKUP(TRUE,(AL54:AL$95&lt;&gt;""),$N54:$N$95,_xlpm.Fundo,,1),
_xlpm.Cy,_xlfn.XLOOKUP(TRUE,(AL$52:AL52&lt;&gt;""),AL$52:AL52,_xlpm.Fundo,,-1),
_xlpm.Dy,_xlfn.XLOOKUP(TRUE,(AL54:AL$95&lt;&gt;""),AL54:AL$95,_xlpm.Fundo,,1),
_xlpm.Xy,$N53,_xlpm.Yy,PRODUCT(SUM(_xlpm.Dy,-_xlpm.Cy),1/SUM(_xlpm.By,-_xlpm.Ay))*SUM(_xlpm.Xy,-_xlpm.Ay)+_xlpm.Cy,
ROUND(_xlpm.Yx,2)))</f>
        <v>-9</v>
      </c>
      <c r="AM103" s="21" cm="1">
        <f t="array" ref="AM103">IF(AM53&lt;&gt;"",ROUND(AM53,2),
_xlfn.LET(_xlpm.Fundo,$L$8,
_xlpm.Ax,_xlfn.XLOOKUP(TRUE,($O53:AL53&lt;&gt;""),$O$51:AL$51,_xlpm.Fundo,,-1),
_xlpm.Bx,_xlfn.XLOOKUP(TRUE,(AN53:$AZ53&lt;&gt;""),AN$51:$AZ$51,_xlpm.Fundo,,1),
_xlpm.Cx,_xlfn.XLOOKUP(TRUE,($O53:AL53&lt;&gt;""),$O53:AL53,_xlpm.Fundo,,-1),
_xlpm.Dx,_xlfn.XLOOKUP(TRUE,(AN53:$AZ53&lt;&gt;""),AN53:$AZ53,_xlpm.Fundo,,1),
_xlpm.Xx,AM$51,_xlpm.Yx,PRODUCT(SUM(_xlpm.Dx,-_xlpm.Cx),1/SUM(_xlpm.Bx,-_xlpm.Ax))*SUM(_xlpm.Xx,-_xlpm.Ax)+_xlpm.Cx,
_xlpm.Ay,_xlfn.XLOOKUP(TRUE,(AM$52:AM52&lt;&gt;""),$N$52:$N52,_xlpm.Fundo,,-1),
_xlpm.By,_xlfn.XLOOKUP(TRUE,(AM54:AM$95&lt;&gt;""),$N54:$N$95,_xlpm.Fundo,,1),
_xlpm.Cy,_xlfn.XLOOKUP(TRUE,(AM$52:AM52&lt;&gt;""),AM$52:AM52,_xlpm.Fundo,,-1),
_xlpm.Dy,_xlfn.XLOOKUP(TRUE,(AM54:AM$95&lt;&gt;""),AM54:AM$95,_xlpm.Fundo,,1),
_xlpm.Xy,$N53,_xlpm.Yy,PRODUCT(SUM(_xlpm.Dy,-_xlpm.Cy),1/SUM(_xlpm.By,-_xlpm.Ay))*SUM(_xlpm.Xy,-_xlpm.Ay)+_xlpm.Cy,
ROUND(_xlpm.Yx,2)))</f>
        <v>-9</v>
      </c>
      <c r="AN103" s="21" cm="1">
        <f t="array" ref="AN103">IF(AN53&lt;&gt;"",ROUND(AN53,2),
_xlfn.LET(_xlpm.Fundo,$L$8,
_xlpm.Ax,_xlfn.XLOOKUP(TRUE,($O53:AM53&lt;&gt;""),$O$51:AM$51,_xlpm.Fundo,,-1),
_xlpm.Bx,_xlfn.XLOOKUP(TRUE,(AO53:$AZ53&lt;&gt;""),AO$51:$AZ$51,_xlpm.Fundo,,1),
_xlpm.Cx,_xlfn.XLOOKUP(TRUE,($O53:AM53&lt;&gt;""),$O53:AM53,_xlpm.Fundo,,-1),
_xlpm.Dx,_xlfn.XLOOKUP(TRUE,(AO53:$AZ53&lt;&gt;""),AO53:$AZ53,_xlpm.Fundo,,1),
_xlpm.Xx,AN$51,_xlpm.Yx,PRODUCT(SUM(_xlpm.Dx,-_xlpm.Cx),1/SUM(_xlpm.Bx,-_xlpm.Ax))*SUM(_xlpm.Xx,-_xlpm.Ax)+_xlpm.Cx,
_xlpm.Ay,_xlfn.XLOOKUP(TRUE,(AN$52:AN52&lt;&gt;""),$N$52:$N52,_xlpm.Fundo,,-1),
_xlpm.By,_xlfn.XLOOKUP(TRUE,(AN54:AN$95&lt;&gt;""),$N54:$N$95,_xlpm.Fundo,,1),
_xlpm.Cy,_xlfn.XLOOKUP(TRUE,(AN$52:AN52&lt;&gt;""),AN$52:AN52,_xlpm.Fundo,,-1),
_xlpm.Dy,_xlfn.XLOOKUP(TRUE,(AN54:AN$95&lt;&gt;""),AN54:AN$95,_xlpm.Fundo,,1),
_xlpm.Xy,$N53,_xlpm.Yy,PRODUCT(SUM(_xlpm.Dy,-_xlpm.Cy),1/SUM(_xlpm.By,-_xlpm.Ay))*SUM(_xlpm.Xy,-_xlpm.Ay)+_xlpm.Cy,
ROUND(_xlpm.Yx,2)))</f>
        <v>-9</v>
      </c>
      <c r="AO103" s="21" cm="1">
        <f t="array" ref="AO103">IF(AO53&lt;&gt;"",ROUND(AO53,2),
_xlfn.LET(_xlpm.Fundo,$L$8,
_xlpm.Ax,_xlfn.XLOOKUP(TRUE,($O53:AN53&lt;&gt;""),$O$51:AN$51,_xlpm.Fundo,,-1),
_xlpm.Bx,_xlfn.XLOOKUP(TRUE,(AP53:$AZ53&lt;&gt;""),AP$51:$AZ$51,_xlpm.Fundo,,1),
_xlpm.Cx,_xlfn.XLOOKUP(TRUE,($O53:AN53&lt;&gt;""),$O53:AN53,_xlpm.Fundo,,-1),
_xlpm.Dx,_xlfn.XLOOKUP(TRUE,(AP53:$AZ53&lt;&gt;""),AP53:$AZ53,_xlpm.Fundo,,1),
_xlpm.Xx,AO$51,_xlpm.Yx,PRODUCT(SUM(_xlpm.Dx,-_xlpm.Cx),1/SUM(_xlpm.Bx,-_xlpm.Ax))*SUM(_xlpm.Xx,-_xlpm.Ax)+_xlpm.Cx,
_xlpm.Ay,_xlfn.XLOOKUP(TRUE,(AO$52:AO52&lt;&gt;""),$N$52:$N52,_xlpm.Fundo,,-1),
_xlpm.By,_xlfn.XLOOKUP(TRUE,(AO54:AO$95&lt;&gt;""),$N54:$N$95,_xlpm.Fundo,,1),
_xlpm.Cy,_xlfn.XLOOKUP(TRUE,(AO$52:AO52&lt;&gt;""),AO$52:AO52,_xlpm.Fundo,,-1),
_xlpm.Dy,_xlfn.XLOOKUP(TRUE,(AO54:AO$95&lt;&gt;""),AO54:AO$95,_xlpm.Fundo,,1),
_xlpm.Xy,$N53,_xlpm.Yy,PRODUCT(SUM(_xlpm.Dy,-_xlpm.Cy),1/SUM(_xlpm.By,-_xlpm.Ay))*SUM(_xlpm.Xy,-_xlpm.Ay)+_xlpm.Cy,
ROUND(_xlpm.Yx,2)))</f>
        <v>-9</v>
      </c>
      <c r="AP103" s="21" cm="1">
        <f t="array" ref="AP103">IF(AP53&lt;&gt;"",ROUND(AP53,2),
_xlfn.LET(_xlpm.Fundo,$L$8,
_xlpm.Ax,_xlfn.XLOOKUP(TRUE,($O53:AO53&lt;&gt;""),$O$51:AO$51,_xlpm.Fundo,,-1),
_xlpm.Bx,_xlfn.XLOOKUP(TRUE,(AQ53:$AZ53&lt;&gt;""),AQ$51:$AZ$51,_xlpm.Fundo,,1),
_xlpm.Cx,_xlfn.XLOOKUP(TRUE,($O53:AO53&lt;&gt;""),$O53:AO53,_xlpm.Fundo,,-1),
_xlpm.Dx,_xlfn.XLOOKUP(TRUE,(AQ53:$AZ53&lt;&gt;""),AQ53:$AZ53,_xlpm.Fundo,,1),
_xlpm.Xx,AP$51,_xlpm.Yx,PRODUCT(SUM(_xlpm.Dx,-_xlpm.Cx),1/SUM(_xlpm.Bx,-_xlpm.Ax))*SUM(_xlpm.Xx,-_xlpm.Ax)+_xlpm.Cx,
_xlpm.Ay,_xlfn.XLOOKUP(TRUE,(AP$52:AP52&lt;&gt;""),$N$52:$N52,_xlpm.Fundo,,-1),
_xlpm.By,_xlfn.XLOOKUP(TRUE,(AP54:AP$95&lt;&gt;""),$N54:$N$95,_xlpm.Fundo,,1),
_xlpm.Cy,_xlfn.XLOOKUP(TRUE,(AP$52:AP52&lt;&gt;""),AP$52:AP52,_xlpm.Fundo,,-1),
_xlpm.Dy,_xlfn.XLOOKUP(TRUE,(AP54:AP$95&lt;&gt;""),AP54:AP$95,_xlpm.Fundo,,1),
_xlpm.Xy,$N53,_xlpm.Yy,PRODUCT(SUM(_xlpm.Dy,-_xlpm.Cy),1/SUM(_xlpm.By,-_xlpm.Ay))*SUM(_xlpm.Xy,-_xlpm.Ay)+_xlpm.Cy,
ROUND(_xlpm.Yx,2)))</f>
        <v>-9</v>
      </c>
      <c r="AQ103" s="21" cm="1">
        <f t="array" ref="AQ103">IF(AQ53&lt;&gt;"",ROUND(AQ53,2),
_xlfn.LET(_xlpm.Fundo,$L$8,
_xlpm.Ax,_xlfn.XLOOKUP(TRUE,($O53:AP53&lt;&gt;""),$O$51:AP$51,_xlpm.Fundo,,-1),
_xlpm.Bx,_xlfn.XLOOKUP(TRUE,(AR53:$AZ53&lt;&gt;""),AR$51:$AZ$51,_xlpm.Fundo,,1),
_xlpm.Cx,_xlfn.XLOOKUP(TRUE,($O53:AP53&lt;&gt;""),$O53:AP53,_xlpm.Fundo,,-1),
_xlpm.Dx,_xlfn.XLOOKUP(TRUE,(AR53:$AZ53&lt;&gt;""),AR53:$AZ53,_xlpm.Fundo,,1),
_xlpm.Xx,AQ$51,_xlpm.Yx,PRODUCT(SUM(_xlpm.Dx,-_xlpm.Cx),1/SUM(_xlpm.Bx,-_xlpm.Ax))*SUM(_xlpm.Xx,-_xlpm.Ax)+_xlpm.Cx,
_xlpm.Ay,_xlfn.XLOOKUP(TRUE,(AQ$52:AQ52&lt;&gt;""),$N$52:$N52,_xlpm.Fundo,,-1),
_xlpm.By,_xlfn.XLOOKUP(TRUE,(AQ54:AQ$95&lt;&gt;""),$N54:$N$95,_xlpm.Fundo,,1),
_xlpm.Cy,_xlfn.XLOOKUP(TRUE,(AQ$52:AQ52&lt;&gt;""),AQ$52:AQ52,_xlpm.Fundo,,-1),
_xlpm.Dy,_xlfn.XLOOKUP(TRUE,(AQ54:AQ$95&lt;&gt;""),AQ54:AQ$95,_xlpm.Fundo,,1),
_xlpm.Xy,$N53,_xlpm.Yy,PRODUCT(SUM(_xlpm.Dy,-_xlpm.Cy),1/SUM(_xlpm.By,-_xlpm.Ay))*SUM(_xlpm.Xy,-_xlpm.Ay)+_xlpm.Cy,
ROUND(_xlpm.Yx,2)))</f>
        <v>-9</v>
      </c>
      <c r="AR103" s="21" cm="1">
        <f t="array" ref="AR103">IF(AR53&lt;&gt;"",ROUND(AR53,2),
_xlfn.LET(_xlpm.Fundo,$L$8,
_xlpm.Ax,_xlfn.XLOOKUP(TRUE,($O53:AQ53&lt;&gt;""),$O$51:AQ$51,_xlpm.Fundo,,-1),
_xlpm.Bx,_xlfn.XLOOKUP(TRUE,(AS53:$AZ53&lt;&gt;""),AS$51:$AZ$51,_xlpm.Fundo,,1),
_xlpm.Cx,_xlfn.XLOOKUP(TRUE,($O53:AQ53&lt;&gt;""),$O53:AQ53,_xlpm.Fundo,,-1),
_xlpm.Dx,_xlfn.XLOOKUP(TRUE,(AS53:$AZ53&lt;&gt;""),AS53:$AZ53,_xlpm.Fundo,,1),
_xlpm.Xx,AR$51,_xlpm.Yx,PRODUCT(SUM(_xlpm.Dx,-_xlpm.Cx),1/SUM(_xlpm.Bx,-_xlpm.Ax))*SUM(_xlpm.Xx,-_xlpm.Ax)+_xlpm.Cx,
_xlpm.Ay,_xlfn.XLOOKUP(TRUE,(AR$52:AR52&lt;&gt;""),$N$52:$N52,_xlpm.Fundo,,-1),
_xlpm.By,_xlfn.XLOOKUP(TRUE,(AR54:AR$95&lt;&gt;""),$N54:$N$95,_xlpm.Fundo,,1),
_xlpm.Cy,_xlfn.XLOOKUP(TRUE,(AR$52:AR52&lt;&gt;""),AR$52:AR52,_xlpm.Fundo,,-1),
_xlpm.Dy,_xlfn.XLOOKUP(TRUE,(AR54:AR$95&lt;&gt;""),AR54:AR$95,_xlpm.Fundo,,1),
_xlpm.Xy,$N53,_xlpm.Yy,PRODUCT(SUM(_xlpm.Dy,-_xlpm.Cy),1/SUM(_xlpm.By,-_xlpm.Ay))*SUM(_xlpm.Xy,-_xlpm.Ay)+_xlpm.Cy,
ROUND(_xlpm.Yx,2)))</f>
        <v>-9</v>
      </c>
      <c r="AS103" s="21" cm="1">
        <f t="array" ref="AS103">IF(AS53&lt;&gt;"",ROUND(AS53,2),
_xlfn.LET(_xlpm.Fundo,$L$8,
_xlpm.Ax,_xlfn.XLOOKUP(TRUE,($O53:AR53&lt;&gt;""),$O$51:AR$51,_xlpm.Fundo,,-1),
_xlpm.Bx,_xlfn.XLOOKUP(TRUE,(AT53:$AZ53&lt;&gt;""),AT$51:$AZ$51,_xlpm.Fundo,,1),
_xlpm.Cx,_xlfn.XLOOKUP(TRUE,($O53:AR53&lt;&gt;""),$O53:AR53,_xlpm.Fundo,,-1),
_xlpm.Dx,_xlfn.XLOOKUP(TRUE,(AT53:$AZ53&lt;&gt;""),AT53:$AZ53,_xlpm.Fundo,,1),
_xlpm.Xx,AS$51,_xlpm.Yx,PRODUCT(SUM(_xlpm.Dx,-_xlpm.Cx),1/SUM(_xlpm.Bx,-_xlpm.Ax))*SUM(_xlpm.Xx,-_xlpm.Ax)+_xlpm.Cx,
_xlpm.Ay,_xlfn.XLOOKUP(TRUE,(AS$52:AS52&lt;&gt;""),$N$52:$N52,_xlpm.Fundo,,-1),
_xlpm.By,_xlfn.XLOOKUP(TRUE,(AS54:AS$95&lt;&gt;""),$N54:$N$95,_xlpm.Fundo,,1),
_xlpm.Cy,_xlfn.XLOOKUP(TRUE,(AS$52:AS52&lt;&gt;""),AS$52:AS52,_xlpm.Fundo,,-1),
_xlpm.Dy,_xlfn.XLOOKUP(TRUE,(AS54:AS$95&lt;&gt;""),AS54:AS$95,_xlpm.Fundo,,1),
_xlpm.Xy,$N53,_xlpm.Yy,PRODUCT(SUM(_xlpm.Dy,-_xlpm.Cy),1/SUM(_xlpm.By,-_xlpm.Ay))*SUM(_xlpm.Xy,-_xlpm.Ay)+_xlpm.Cy,
ROUND(_xlpm.Yx,2)))</f>
        <v>-9</v>
      </c>
      <c r="AT103" s="21" cm="1">
        <f t="array" ref="AT103">IF(AT53&lt;&gt;"",ROUND(AT53,2),
_xlfn.LET(_xlpm.Fundo,$L$8,
_xlpm.Ax,_xlfn.XLOOKUP(TRUE,($O53:AS53&lt;&gt;""),$O$51:AS$51,_xlpm.Fundo,,-1),
_xlpm.Bx,_xlfn.XLOOKUP(TRUE,(AU53:$AZ53&lt;&gt;""),AU$51:$AZ$51,_xlpm.Fundo,,1),
_xlpm.Cx,_xlfn.XLOOKUP(TRUE,($O53:AS53&lt;&gt;""),$O53:AS53,_xlpm.Fundo,,-1),
_xlpm.Dx,_xlfn.XLOOKUP(TRUE,(AU53:$AZ53&lt;&gt;""),AU53:$AZ53,_xlpm.Fundo,,1),
_xlpm.Xx,AT$51,_xlpm.Yx,PRODUCT(SUM(_xlpm.Dx,-_xlpm.Cx),1/SUM(_xlpm.Bx,-_xlpm.Ax))*SUM(_xlpm.Xx,-_xlpm.Ax)+_xlpm.Cx,
_xlpm.Ay,_xlfn.XLOOKUP(TRUE,(AT$52:AT52&lt;&gt;""),$N$52:$N52,_xlpm.Fundo,,-1),
_xlpm.By,_xlfn.XLOOKUP(TRUE,(AT54:AT$95&lt;&gt;""),$N54:$N$95,_xlpm.Fundo,,1),
_xlpm.Cy,_xlfn.XLOOKUP(TRUE,(AT$52:AT52&lt;&gt;""),AT$52:AT52,_xlpm.Fundo,,-1),
_xlpm.Dy,_xlfn.XLOOKUP(TRUE,(AT54:AT$95&lt;&gt;""),AT54:AT$95,_xlpm.Fundo,,1),
_xlpm.Xy,$N53,_xlpm.Yy,PRODUCT(SUM(_xlpm.Dy,-_xlpm.Cy),1/SUM(_xlpm.By,-_xlpm.Ay))*SUM(_xlpm.Xy,-_xlpm.Ay)+_xlpm.Cy,
ROUND(_xlpm.Yx,2)))</f>
        <v>-9</v>
      </c>
      <c r="AU103" s="21" cm="1">
        <f t="array" ref="AU103">IF(AU53&lt;&gt;"",ROUND(AU53,2),
_xlfn.LET(_xlpm.Fundo,$L$8,
_xlpm.Ax,_xlfn.XLOOKUP(TRUE,($O53:AT53&lt;&gt;""),$O$51:AT$51,_xlpm.Fundo,,-1),
_xlpm.Bx,_xlfn.XLOOKUP(TRUE,(AV53:$AZ53&lt;&gt;""),AV$51:$AZ$51,_xlpm.Fundo,,1),
_xlpm.Cx,_xlfn.XLOOKUP(TRUE,($O53:AT53&lt;&gt;""),$O53:AT53,_xlpm.Fundo,,-1),
_xlpm.Dx,_xlfn.XLOOKUP(TRUE,(AV53:$AZ53&lt;&gt;""),AV53:$AZ53,_xlpm.Fundo,,1),
_xlpm.Xx,AU$51,_xlpm.Yx,PRODUCT(SUM(_xlpm.Dx,-_xlpm.Cx),1/SUM(_xlpm.Bx,-_xlpm.Ax))*SUM(_xlpm.Xx,-_xlpm.Ax)+_xlpm.Cx,
_xlpm.Ay,_xlfn.XLOOKUP(TRUE,(AU$52:AU52&lt;&gt;""),$N$52:$N52,_xlpm.Fundo,,-1),
_xlpm.By,_xlfn.XLOOKUP(TRUE,(AU54:AU$95&lt;&gt;""),$N54:$N$95,_xlpm.Fundo,,1),
_xlpm.Cy,_xlfn.XLOOKUP(TRUE,(AU$52:AU52&lt;&gt;""),AU$52:AU52,_xlpm.Fundo,,-1),
_xlpm.Dy,_xlfn.XLOOKUP(TRUE,(AU54:AU$95&lt;&gt;""),AU54:AU$95,_xlpm.Fundo,,1),
_xlpm.Xy,$N53,_xlpm.Yy,PRODUCT(SUM(_xlpm.Dy,-_xlpm.Cy),1/SUM(_xlpm.By,-_xlpm.Ay))*SUM(_xlpm.Xy,-_xlpm.Ay)+_xlpm.Cy,
ROUND(_xlpm.Yx,2)))</f>
        <v>-9</v>
      </c>
      <c r="AV103" s="21" cm="1">
        <f t="array" ref="AV103">IF(AV53&lt;&gt;"",ROUND(AV53,2),
_xlfn.LET(_xlpm.Fundo,$L$8,
_xlpm.Ax,_xlfn.XLOOKUP(TRUE,($O53:AU53&lt;&gt;""),$O$51:AU$51,_xlpm.Fundo,,-1),
_xlpm.Bx,_xlfn.XLOOKUP(TRUE,(AW53:$AZ53&lt;&gt;""),AW$51:$AZ$51,_xlpm.Fundo,,1),
_xlpm.Cx,_xlfn.XLOOKUP(TRUE,($O53:AU53&lt;&gt;""),$O53:AU53,_xlpm.Fundo,,-1),
_xlpm.Dx,_xlfn.XLOOKUP(TRUE,(AW53:$AZ53&lt;&gt;""),AW53:$AZ53,_xlpm.Fundo,,1),
_xlpm.Xx,AV$51,_xlpm.Yx,PRODUCT(SUM(_xlpm.Dx,-_xlpm.Cx),1/SUM(_xlpm.Bx,-_xlpm.Ax))*SUM(_xlpm.Xx,-_xlpm.Ax)+_xlpm.Cx,
_xlpm.Ay,_xlfn.XLOOKUP(TRUE,(AV$52:AV52&lt;&gt;""),$N$52:$N52,_xlpm.Fundo,,-1),
_xlpm.By,_xlfn.XLOOKUP(TRUE,(AV54:AV$95&lt;&gt;""),$N54:$N$95,_xlpm.Fundo,,1),
_xlpm.Cy,_xlfn.XLOOKUP(TRUE,(AV$52:AV52&lt;&gt;""),AV$52:AV52,_xlpm.Fundo,,-1),
_xlpm.Dy,_xlfn.XLOOKUP(TRUE,(AV54:AV$95&lt;&gt;""),AV54:AV$95,_xlpm.Fundo,,1),
_xlpm.Xy,$N53,_xlpm.Yy,PRODUCT(SUM(_xlpm.Dy,-_xlpm.Cy),1/SUM(_xlpm.By,-_xlpm.Ay))*SUM(_xlpm.Xy,-_xlpm.Ay)+_xlpm.Cy,
ROUND(_xlpm.Yx,2)))</f>
        <v>-9</v>
      </c>
      <c r="AW103" s="21" cm="1">
        <f t="array" ref="AW103">IF(AW53&lt;&gt;"",ROUND(AW53,2),
_xlfn.LET(_xlpm.Fundo,$L$8,
_xlpm.Ax,_xlfn.XLOOKUP(TRUE,($O53:AV53&lt;&gt;""),$O$51:AV$51,_xlpm.Fundo,,-1),
_xlpm.Bx,_xlfn.XLOOKUP(TRUE,(AX53:$AZ53&lt;&gt;""),AX$51:$AZ$51,_xlpm.Fundo,,1),
_xlpm.Cx,_xlfn.XLOOKUP(TRUE,($O53:AV53&lt;&gt;""),$O53:AV53,_xlpm.Fundo,,-1),
_xlpm.Dx,_xlfn.XLOOKUP(TRUE,(AX53:$AZ53&lt;&gt;""),AX53:$AZ53,_xlpm.Fundo,,1),
_xlpm.Xx,AW$51,_xlpm.Yx,PRODUCT(SUM(_xlpm.Dx,-_xlpm.Cx),1/SUM(_xlpm.Bx,-_xlpm.Ax))*SUM(_xlpm.Xx,-_xlpm.Ax)+_xlpm.Cx,
_xlpm.Ay,_xlfn.XLOOKUP(TRUE,(AW$52:AW52&lt;&gt;""),$N$52:$N52,_xlpm.Fundo,,-1),
_xlpm.By,_xlfn.XLOOKUP(TRUE,(AW54:AW$95&lt;&gt;""),$N54:$N$95,_xlpm.Fundo,,1),
_xlpm.Cy,_xlfn.XLOOKUP(TRUE,(AW$52:AW52&lt;&gt;""),AW$52:AW52,_xlpm.Fundo,,-1),
_xlpm.Dy,_xlfn.XLOOKUP(TRUE,(AW54:AW$95&lt;&gt;""),AW54:AW$95,_xlpm.Fundo,,1),
_xlpm.Xy,$N53,_xlpm.Yy,PRODUCT(SUM(_xlpm.Dy,-_xlpm.Cy),1/SUM(_xlpm.By,-_xlpm.Ay))*SUM(_xlpm.Xy,-_xlpm.Ay)+_xlpm.Cy,
ROUND(_xlpm.Yx,2)))</f>
        <v>-9</v>
      </c>
      <c r="AX103" s="77" t="s">
        <v>678</v>
      </c>
      <c r="AY103" s="77"/>
      <c r="BA103" s="77"/>
      <c r="BB103" s="98" t="str" cm="1">
        <f t="array" ref="BB103">SUBSTITUTE(_xlfn.CONCAT(P103:AX145&amp;"  "),"  ;",";  ")</f>
        <v xml:space="preserve">-9  -9  -9  -9  -9  -9  -9  -9  -9  -9  -9  -9  -9  -9  -9  -9  -9  -9  -9  -9  -9  -9  -9  -9  -9  -9  -9  -9  -9  -9  -9  -9  -9  -9;    -9  -9  -9  -9  -9  -9  -9  -9  -9  -9  -9  -9  -9  -9  -9  -9  -9  -9  -9  -9  -9  -9  -9  -9  -9  -9  -9  -9  -9  -9  -9  -9  -9  -9;    -9  -9  -9  -9  -9  -9  -9  -9  -9  -9  -9  -9  -9  -9  -9  -9  -9  0  0  0  0.07  0.12  0.42  0.46  0.53  0.56  0.7  0.55  0.5  0.6  1.08  0  -9  -9;    -9  -9  -9  -9  -9  -9  -9  -9  -9  -9  -9  -9  -9  -9  -9  -9  -9  0.7  0.18  0  0.04  0.07  0.24  0.26  0.3  0.32  0.4  0.4  0.4  0.4  0.4  0.4  -9  -9;    -9  -9  -9  -9  -9  -9  -9  -9  -9  -9  -9  -9  -9  -9  -9  -9  -9  0.19  0.23  0.24  0.24  0.25  0.27  0.27  0.27  0.28  0.29  0.32  0.33  0.38  0.42  0.43  -9  -9;    -9  -9  0  0.28  0.6  0.55  0.53  0.52  0.5  0.6  0.64  0.7  0.56  0.15  0.11  0  0  0  0.06  0.08  0.09  0.1  0.14  0.14  0.15  0.16  0.17  0.24  0.26  0.35  0.43  0.44  -9  -9;    -9  -9  0  -0.19  -0.4  -0.5  -0.55  -0.56  -0.6  -0.6  -0.6  -0.6  -0.56  -0.44  -0.43  -0.4  2.54  2.7  1.01  0.4  0.26  0.16  -0.44  -0.51  -0.65  -0.72  -1  -0.93  -0.9  -0.7  0.53  0.6  -9  -9;    -9  -9  0.7  -0.11  -1  -1.15  -1.23  -1.24  -1.3  -1.2  -1.16  -1.1  -0.8  0.09  0.16  0.4  3.15  3.3  1.16  0.4  0.25  0.15  -0.5  -0.58  -0.73  -0.8  -1.1  -1.33  -1.4  -1.1  -0.06  0  -9  -9;    -9  -9  0.6  -0.16  -1  -1.15  -1.23  -1.24  -1.3  -1.15  -1.08  -1  -0.72  0.11  0.18  0.4  2.39  2.5  0.66  0  -0.08  -0.14  -0.48  -0.52  -0.6  -0.64  -0.8  -1.03  -1.1  -0.9  0.33  0.4  -9  -9;    -9  -9  0  -0.24  -0.5  -0.55  -0.58  -0.58  -0.6  -0.6  -0.6  -0.6  -0.48  -0.13  -0.1  0  1.23  1.3  0.34  0  -0.04  -0.07  -0.24  -0.26  -0.3  -0.32  -0.4  -0.4  -0.4  -0.4  -0.02  0  -9  -9;    -9  -9  -0.33  -0.31  -0.28  -0.25  -0.24  -0.24  -0.22  -0.2  -0.18  -0.17  -0.16  -0.13  -0.12  -0.11  -0.06  -0.06  -0.02  -0.01  0  0  0.98  1.1  1.33  1.44  1.9  2.28  2.4  1.4  0.07  0  -9  -9;    -9  -9  -0.4  0.31  1.1  1.65  1.93  1.98  2.2  1.7  1.48  1.2  1.08  0.73  0.7  0.6  0.03  0  0.29  0.4  0.47  0.52  0.82  0.86  0.93  0.96  1.1  1.33  1.4  0.9  -0.33  -0.4  -9  -9;    -9  -9  0  1.2  1.5  2  2.6  2.72  3.2  2.9  0  0  0  0  0  0  0  0  0  0  0  0  -0.04  -0.05  -0.06  -0.06  -0.08  -0.15  -0.17  -0.27  -0.36  -0.36  -9  -9;    -9  -9  0  -0.02  -0.03  -0.05  -0.06  -0.06  -0.07  -0.09  -0.1  -0.11  -0.11  -0.13  -0.14  -0.14  -0.17  -0.18  -0.2  -0.21  -0.21  -0.22  -0.23  -0.23  -0.24  -0.24  -0.25  -0.27  -0.28  -0.32  -0.35  -0.35  -9  -9;    -9  -9  0  0.19  0.4  0.4  0.4  0.4  0.4  0.4  0.4  0.4  0.4  0.4  0.4  0.4  0.02  0  0.29  0.4  0.4  0.4  -0.01  -0.06  -0.16  -0.21  -0.4  -0.4  -0.4  -0.4  -0.24  -0.23  -9  -9;    -9  -9  0  -0.19  -0.4  -0.55  -0.63  -0.64  -0.7  -0.55  -0.48  -0.4  -0.09  0.82  0.9  0.5  0.03  0  0.29  0.4  0.4  0.4  0.19  0.17  0.12  0.1  0  -0.3  -0.4  -0.4  -0.08  -0.06  -9  -9;    -9  -9  -0.14  -0.13  -0.13  -0.12  -0.12  -0.12  -0.11  -0.11  -0.1  -0.1  -0.1  -0.09  -0.09  -0.09  -0.07  -0.07  -0.06  -0.06  -0.06  -0.06  -0.05  -0.05  -0.05  -0.05  -0.05  -0.04  -0.03  -0.02  -0.01  -0.01  -9  -9;    -9  -9  -0.15  -0.14  -0.13  -0.11  -0.11  -0.1  -0.1  -0.09  -0.08  -0.07  -0.07  -0.05  -0.05  -0.04  -0.02  -0.02  0  0.4  0.4  0  0  0.05  0.15  0.2  0.4  0.1  0  0  0  0  -9  -9;    -9  -9  -0.17  -0.16  -0.15  -0.13  -0.13  -0.13  -0.12  -0.11  -0.1  -0.09  -0.09  -0.07  -0.07  -0.07  -0.04  -0.04  -0.02  -0.02  -0.01  -0.01  0  -9  -9  -9  -9  -9  -9  -9  -9  0  -9  -9;    -9  -9  -0.4  -0.4  -0.4  -0.45  -0.48  -0.48  -0.5  -0.45  -0.43  -0.4  -0.11  0.73  0.8  0.5  0.03  0  0.4  0.28  0.24  0.2  0  -9  -9  -9  -9  -9  -9  -9  -9  0  -9  -9;    -9  -9  -0.35  -0.29  -0.22  -0.16  -0.12  -0.12  -0.09  -0.02  0.01  0.05  0.07  0.15  0.16  0.18  0.3  0.31  0.4  0.11  0  0  0  -9  -9  -9  -9  -9  -9  -9  -9  0  -9  -9;    -9  -9  -0.01  0.04  0.09  0.14  0.17  0.17  0.19  0.24  0.27  0.3  0.32  0.38  0.38  0.4  0.02  0  0.4  0.28  0.24  0.2  0  -9  -9  -9  -9  -9  -9  -9  -9  0  -9  -9;    -9  -9  0  0  0  0  0  0.24  1.2  0.8  0.62  0.4  0.3  0.02  0  0  0  0  0  0  0  0  0  -9  -9  -9  -9  -9  -9  -9  -9  0  -9  -9;    -9  -9  0  0  0  0  0  -9  -9  -9  -9  -9  -9  -9  0  0  0  0  0  0  0  0  0  -9  -9  -9  -9  -9  -9  -9  -9  0  -9  -9;    -9  -9  0  0  0  0  0  -9  -9  -9  -9  -9  -9  -9  0  0.04  0.23  0.25  0.4  0.11  0  0  0  -9  -9  -9  -9  -9  -9  -9  -9  0  -9  -9;    -9  -9  0  0.24  0.5  0.17  0  -9  -9  -9  -9  -9  -9  -9  0  0  0  0  0  0  0  0  0  -9  -9  -9  -9  -9  -9  -9  -9  0  -9  -9;    -9  -9  0  0  0  0  0  -9  -9  -9  -9  -9  -9  -9  0  0  0  0  0.4  0.28  0.24  0.2  0  -9  -9  -9  -9  -9  -9  -9  -9  0  -9  -9;    -9  -9  0  0  0  0  0  -9  -9  -9  -9  -9  -9  -9  0  0.04  0.23  0.25  0.4  0.11  0  0  0  -9  -9  -9  -9  -9  -9  -9  -9  0  -9  -9;    -9  -9  0  0  0  0  0  -9  -9  -9  -9  -9  -9  -9  0  0  0  0  0  0  0  0  0  -9  -9  -9  -9  -9  -9  -9  -9  0  -9  -9;    -9  -9  0  0  0  0  0  -9  -9  -9  -9  -9  -9  -9  0  0  0  0  0  0  0  0  0  -9  -9  -9  -9  -9  -9  -9  -9  0  -9  -9;    -9  -9  0  0  0  0  0  0.08  0.4  0.4  0.4  0.4  0.3  0  0  0.7  0.51  0.5  0  0.4  0.4  0.34  0  0  0  0  0  0  0  0  0.45  0  -9  -9;    -9  -9  0  -0.19  -0.4  0  0.2  0.24  0.4  0.4  0.4  0.4  0.4  0.4  0.4  0.4  0.4  0.4  0.4  0.4  0.36  0.33  0.16  0.14  0.1  0.08  0  0  0  0  0  0  -9  -9;    -9  -9  0  0  0  0  0  0  0  0.2  0.29  0.4  0.24  -0.23  -0.27  -0.4  -0.4  -0.4  -0.11  0  0  0  0  0  0  0.18  0.9  0.6  0.5  0.5  0.03  0  -9  -9;    -9  -9  0  0.28  0.6  0.55  0.53  0.52  0.5  0.45  0.43  0.4  0  0.01  0.02  0.02  0.04  0.04  0.06  0.06  0.07  0.07  0.08  0.08  0.08  0.08  0.09  0.11  0.11  0.14  0.16  0.16  -9  -9;    -9  -9  0  -0.19  -0.4  -0.4  -0.4  -0.4  -0.4  0  0.18  0.4  0.5  0.13  0.1  0  -0.38  -0.4  -0.11  0  0.11  0.18  0.64  0.69  0.8  0.72  0.4  -0.2  -0.4  -0.4  0.36  0.4  -9  -9;    -9  -9  0  -0.19  -0.4  -0.4  -0.4  -0.4  -0.4  0  0.18  0.4  0.4  0.4  0.4  0.4  0.4  0.4  0.4  0.4  0.4  0.4  0.4  0.4  0.4  0.32  0  -0.3  -0.4  -0.4  -0.02  0  -9  -9;    -9  -9  0  0  0  0  0  0  0  0  0  0  0  0.96  1.04  1.3  1.68  1.7  2.29  2.5  2.17  1.93  0.5  0.33  0  0.02  0.08  0.32  0.4  0.4  0.87  0  -9  -9;    -9  -9  0  0  0.01  0.01  0.01  0.02  0.02  0.02  0.02  0.03  0.03  0.03  0.03  0.03  0.04  0.04  0.05  0.05  0.05  0.05  0.06  0.06  0.06  -9  -9  -9  -9  -9  -9  -9  -9  -9;    -9  -9  0  0.24  0.5  0.45  0.43  0.42  0.4  0.4  0.4  0.4  1  0.85  0.84  0.8  0.99  1  1.22  1.3  1.18  1.1  0.58  0.52  0.4  -9  -9  -9  -9  -9  -9  -9  -9  -9;    -9  -9  0  0.43  0.9  0.9  0.9  0.9  0.9  1.6  1.91  2.3  0  0.05  0.05  0.06  0.13  0.14  0.19  0.21  0.22  0.22  0.26  0.26  0.27  -9  -9  -9  -9  -9  -9  -9  -9  -9;    -9  -9  0  0  0  0  0  0  0  0  0  0  0  0  0  0  0  0  0  0  0  0  0  0  0  -9  -9  -9  -9  -9  -9  -9  -9  -9;    -9  -9  -9  -9  -9  -9  -9  -9  -9  -9  -9  -9  -9  -9  -9  -9  -9  -9  -9  -9  -9  -9  -9  -9  -9  -9  -9  -9  -9  -9  -9  -9  -9  -9;    -9  -9  -9  -9  -9  -9  -9  -9  -9  -9  -9  -9  -9  -9  -9  -9  -9  -9  -9  -9  -9  -9  -9  -9  -9  -9  -9  -9  -9  -9  -9  -9  -9  -9;    </v>
      </c>
      <c r="BC103" s="165" t="str" cm="1">
        <f t="array" ref="BC103">SUBSTITUTE(_xlfn.CONCAT(P103:AW145&amp;", "),"  ,",",")</f>
        <v xml:space="preserve">-9, -9, -9, -9, -9, -9, -9, -9, -9, -9, -9, -9, -9, -9, -9, -9, -9, -9, -9, -9, -9, -9, -9, -9, -9, -9, -9, -9, -9, -9, -9, -9, -9, -9, -9, -9, -9, -9, -9, -9, -9, -9, -9, -9, -9, -9, -9, -9, -9, -9, -9, -9, -9, -9, -9, -9, -9, -9, -9, -9, -9, -9, -9, -9, -9, -9, -9, -9, -9, -9, -9, -9, -9, -9, -9, -9, -9, -9, -9, -9, -9, -9, -9, -9, -9, 0, 0, 0, 0.07, 0.12, 0.42, 0.46, 0.53, 0.56, 0.7, 0.55, 0.5, 0.6, 1.08, 0, -9, -9, -9, -9, -9, -9, -9, -9, -9, -9, -9, -9, -9, -9, -9, -9, -9, -9, -9, 0.7, 0.18, 0, 0.04, 0.07, 0.24, 0.26, 0.3, 0.32, 0.4, 0.4, 0.4, 0.4, 0.4, 0.4, -9, -9, -9, -9, -9, -9, -9, -9, -9, -9, -9, -9, -9, -9, -9, -9, -9, -9, -9, 0.19, 0.23, 0.24, 0.24, 0.25, 0.27, 0.27, 0.27, 0.28, 0.29, 0.32, 0.33, 0.38, 0.42, 0.43, -9, -9, -9, -9, 0, 0.28, 0.6, 0.55, 0.53, 0.52, 0.5, 0.6, 0.64, 0.7, 0.56, 0.15, 0.11, 0, 0, 0, 0.06, 0.08, 0.09, 0.1, 0.14, 0.14, 0.15, 0.16, 0.17, 0.24, 0.26, 0.35, 0.43, 0.44, -9, -9, -9, -9, 0, -0.19, -0.4, -0.5, -0.55, -0.56, -0.6, -0.6, -0.6, -0.6, -0.56, -0.44, -0.43, -0.4, 2.54, 2.7, 1.01, 0.4, 0.26, 0.16, -0.44, -0.51, -0.65, -0.72, -1, -0.93, -0.9, -0.7, 0.53, 0.6, -9, -9, -9, -9, 0.7, -0.11, -1, -1.15, -1.23, -1.24, -1.3, -1.2, -1.16, -1.1, -0.8, 0.09, 0.16, 0.4, 3.15, 3.3, 1.16, 0.4, 0.25, 0.15, -0.5, -0.58, -0.73, -0.8, -1.1, -1.33, -1.4, -1.1, -0.06, 0, -9, -9, -9, -9, 0.6, -0.16, -1, -1.15, -1.23, -1.24, -1.3, -1.15, -1.08, -1, -0.72, 0.11, 0.18, 0.4, 2.39, 2.5, 0.66, 0, -0.08, -0.14, -0.48, -0.52, -0.6, -0.64, -0.8, -1.03, -1.1, -0.9, 0.33, 0.4, -9, -9, -9, -9, 0, -0.24, -0.5, -0.55, -0.58, -0.58, -0.6, -0.6, -0.6, -0.6, -0.48, -0.13, -0.1, 0, 1.23, 1.3, 0.34, 0, -0.04, -0.07, -0.24, -0.26, -0.3, -0.32, -0.4, -0.4, -0.4, -0.4, -0.02, 0, -9, -9, -9, -9, -0.33, -0.31, -0.28, -0.25, -0.24, -0.24, -0.22, -0.2, -0.18, -0.17, -0.16, -0.13, -0.12, -0.11, -0.06, -0.06, -0.02, -0.01, 0, 0, 0.98, 1.1, 1.33, 1.44, 1.9, 2.28, 2.4, 1.4, 0.07, 0, -9, -9, -9, -9, -0.4, 0.31, 1.1, 1.65, 1.93, 1.98, 2.2, 1.7, 1.48, 1.2, 1.08, 0.73, 0.7, 0.6, 0.03, 0, 0.29, 0.4, 0.47, 0.52, 0.82, 0.86, 0.93, 0.96, 1.1, 1.33, 1.4, 0.9, -0.33, -0.4, -9, -9, -9, -9, 0, 1.2, 1.5, 2, 2.6, 2.72, 3.2, 2.9, 0, 0, 0, 0, 0, 0, 0, 0, 0, 0, 0, 0, -0.04, -0.05, -0.06, -0.06, -0.08, -0.15, -0.17, -0.27, -0.36, -0.36, -9, -9, -9, -9, 0, -0.02, -0.03, -0.05, -0.06, -0.06, -0.07, -0.09, -0.1, -0.11, -0.11, -0.13, -0.14, -0.14, -0.17, -0.18, -0.2, -0.21, -0.21, -0.22, -0.23, -0.23, -0.24, -0.24, -0.25, -0.27, -0.28, -0.32, -0.35, -0.35, -9, -9, -9, -9, 0, 0.19, 0.4, 0.4, 0.4, 0.4, 0.4, 0.4, 0.4, 0.4, 0.4, 0.4, 0.4, 0.4, 0.02, 0, 0.29, 0.4, 0.4, 0.4, -0.01, -0.06, -0.16, -0.21, -0.4, -0.4, -0.4, -0.4, -0.24, -0.23, -9, -9, -9, -9, 0, -0.19, -0.4, -0.55, -0.63, -0.64, -0.7, -0.55, -0.48, -0.4, -0.09, 0.82, 0.9, 0.5, 0.03, 0, 0.29, 0.4, 0.4, 0.4, 0.19, 0.17, 0.12, 0.1, 0, -0.3, -0.4, -0.4, -0.08, -0.06, -9, -9, -9, -9, -0.14, -0.13, -0.13, -0.12, -0.12, -0.12, -0.11, -0.11, -0.1, -0.1, -0.1, -0.09, -0.09, -0.09, -0.07, -0.07, -0.06, -0.06, -0.06, -0.06, -0.05, -0.05, -0.05, -0.05, -0.05, -0.04, -0.03, -0.02, -0.01, -0.01, -9, -9, -9, -9, -0.15, -0.14, -0.13, -0.11, -0.11, -0.1, -0.1, -0.09, -0.08, -0.07, -0.07, -0.05, -0.05, -0.04, -0.02, -0.02, 0, 0.4, 0.4, 0, 0, 0.05, 0.15, 0.2, 0.4, 0.1, 0, 0, 0, 0, -9, -9, -9, -9, -0.17, -0.16, -0.15, -0.13, -0.13, -0.13, -0.12, -0.11, -0.1, -0.09, -0.09, -0.07, -0.07, -0.07, -0.04, -0.04, -0.02, -0.02, -0.01, -0.01, 0, -9, -9, -9, -9, -9, -9, -9, -9, 0, -9, -9, -9, -9, -0.4, -0.4, -0.4, -0.45, -0.48, -0.48, -0.5, -0.45, -0.43, -0.4, -0.11, 0.73, 0.8, 0.5, 0.03, 0, 0.4, 0.28, 0.24, 0.2, 0, -9, -9, -9, -9, -9, -9, -9, -9, 0, -9, -9, -9, -9, -0.35, -0.29, -0.22, -0.16, -0.12, -0.12, -0.09, -0.02, 0.01, 0.05, 0.07, 0.15, 0.16, 0.18, 0.3, 0.31, 0.4, 0.11, 0, 0, 0, -9, -9, -9, -9, -9, -9, -9, -9, 0, -9, -9, -9, -9, -0.01, 0.04, 0.09, 0.14, 0.17, 0.17, 0.19, 0.24, 0.27, 0.3, 0.32, 0.38, 0.38, 0.4, 0.02, 0, 0.4, 0.28, 0.24, 0.2, 0, -9, -9, -9, -9, -9, -9, -9, -9, 0, -9, -9, -9, -9, 0, 0, 0, 0, 0, 0.24, 1.2, 0.8, 0.62, 0.4, 0.3, 0.02, 0, 0, 0, 0, 0, 0, 0, 0, 0, -9, -9, -9, -9, -9, -9, -9, -9, 0, -9, -9, -9, -9, 0, 0, 0, 0, 0, -9, -9, -9, -9, -9, -9, -9, 0, 0, 0, 0, 0, 0, 0, 0, 0, -9, -9, -9, -9, -9, -9, -9, -9, 0, -9, -9, -9, -9, 0, 0, 0, 0, 0, -9, -9, -9, -9, -9, -9, -9, 0, 0.04, 0.23, 0.25, 0.4, 0.11, 0, 0, 0, -9, -9, -9, -9, -9, -9, -9, -9, 0, -9, -9, -9, -9, 0, 0.24, 0.5, 0.17, 0, -9, -9, -9, -9, -9, -9, -9, 0, 0, 0, 0, 0, 0, 0, 0, 0, -9, -9, -9, -9, -9, -9, -9, -9, 0, -9, -9, -9, -9, 0, 0, 0, 0, 0, -9, -9, -9, -9, -9, -9, -9, 0, 0, 0, 0, 0.4, 0.28, 0.24, 0.2, 0, -9, -9, -9, -9, -9, -9, -9, -9, 0, -9, -9, -9, -9, 0, 0, 0, 0, 0, -9, -9, -9, -9, -9, -9, -9, 0, 0.04, 0.23, 0.25, 0.4, 0.11, 0, 0, 0, -9, -9, -9, -9, -9, -9, -9, -9, 0, -9, -9, -9, -9, 0, 0, 0, 0, 0, -9, -9, -9, -9, -9, -9, -9, 0, 0, 0, 0, 0, 0, 0, 0, 0, -9, -9, -9, -9, -9, -9, -9, -9, 0, -9, -9, -9, -9, 0, 0, 0, 0, 0, -9, -9, -9, -9, -9, -9, -9, 0, 0, 0, 0, 0, 0, 0, 0, 0, -9, -9, -9, -9, -9, -9, -9, -9, 0, -9, -9, -9, -9, 0, 0, 0, 0, 0, 0.08, 0.4, 0.4, 0.4, 0.4, 0.3, 0, 0, 0.7, 0.51, 0.5, 0, 0.4, 0.4, 0.34, 0, 0, 0, 0, 0, 0, 0, 0, 0.45, 0, -9, -9, -9, -9, 0, -0.19, -0.4, 0, 0.2, 0.24, 0.4, 0.4, 0.4, 0.4, 0.4, 0.4, 0.4, 0.4, 0.4, 0.4, 0.4, 0.4, 0.36, 0.33, 0.16, 0.14, 0.1, 0.08, 0, 0, 0, 0, 0, 0, -9, -9, -9, -9, 0, 0, 0, 0, 0, 0, 0, 0.2, 0.29, 0.4, 0.24, -0.23, -0.27, -0.4, -0.4, -0.4, -0.11, 0, 0, 0, 0, 0, 0, 0.18, 0.9, 0.6, 0.5, 0.5, 0.03, 0, -9, -9, -9, -9, 0, 0.28, 0.6, 0.55, 0.53, 0.52, 0.5, 0.45, 0.43, 0.4, 0, 0.01, 0.02, 0.02, 0.04, 0.04, 0.06, 0.06, 0.07, 0.07, 0.08, 0.08, 0.08, 0.08, 0.09, 0.11, 0.11, 0.14, 0.16, 0.16, -9, -9, -9, -9, 0, -0.19, -0.4, -0.4, -0.4, -0.4, -0.4, 0, 0.18, 0.4, 0.5, 0.13, 0.1, 0, -0.38, -0.4, -0.11, 0, 0.11, 0.18, 0.64, 0.69, 0.8, 0.72, 0.4, -0.2, -0.4, -0.4, 0.36, 0.4, -9, -9, -9, -9, 0, -0.19, -0.4, -0.4, -0.4, -0.4, -0.4, 0, 0.18, 0.4, 0.4, 0.4, 0.4, 0.4, 0.4, 0.4, 0.4, 0.4, 0.4, 0.4, 0.4, 0.4, 0.4, 0.32, 0, -0.3, -0.4, -0.4, -0.02, 0, -9, -9, -9, -9, 0, 0, 0, 0, 0, 0, 0, 0, 0, 0, 0, 0.96, 1.04, 1.3, 1.68, 1.7, 2.29, 2.5, 2.17, 1.93, 0.5, 0.33, 0, 0.02, 0.08, 0.32, 0.4, 0.4, 0.87, 0, -9, -9, -9, -9, 0, 0, 0.01, 0.01, 0.01, 0.02, 0.02, 0.02, 0.02, 0.03, 0.03, 0.03, 0.03, 0.03, 0.04, 0.04, 0.05, 0.05, 0.05, 0.05, 0.06, 0.06, 0.06, -9, -9, -9, -9, -9, -9, -9, -9, -9, -9, -9, 0, 0.24, 0.5, 0.45, 0.43, 0.42, 0.4, 0.4, 0.4, 0.4, 1, 0.85, 0.84, 0.8, 0.99, 1, 1.22, 1.3, 1.18, 1.1, 0.58, 0.52, 0.4, -9, -9, -9, -9, -9, -9, -9, -9, -9, -9, -9, 0, 0.43, 0.9, 0.9, 0.9, 0.9, 0.9, 1.6, 1.91, 2.3, 0, 0.05, 0.05, 0.06, 0.13, 0.14, 0.19, 0.21, 0.22, 0.22, 0.26, 0.26, 0.27, -9, -9, -9, -9, -9, -9, -9, -9, -9, -9, -9, 0, 0, 0, 0, 0, 0, 0, 0, 0, 0, 0, 0, 0, 0, 0, 0, 0, 0, 0, 0, 0, 0, 0, -9, -9, -9, -9, -9, -9, -9, -9, -9, -9, -9, -9, -9, -9, -9, -9, -9, -9, -9, -9, -9, -9, -9, -9, -9, -9, -9, -9, -9, -9, -9, -9, -9, -9, -9, -9, -9, -9, -9, -9, -9, -9, -9, -9, -9, -9, -9, -9, -9, -9, -9, -9, -9, -9, -9, -9, -9, -9, -9, -9, -9, -9, -9, -9, -9, -9, -9, -9, -9, -9, -9, -9, -9, -9, -9, -9, -9, </v>
      </c>
      <c r="BD103" s="77"/>
      <c r="BE103" s="77"/>
      <c r="BF103" s="77"/>
      <c r="BG103" s="77"/>
      <c r="BH103" s="77"/>
    </row>
    <row r="104" spans="1:60" ht="20.100000000000001" customHeight="1" x14ac:dyDescent="0.3">
      <c r="A104" s="53"/>
      <c r="B104" s="91" t="s">
        <v>355</v>
      </c>
      <c r="C104" s="60">
        <f t="shared" si="14"/>
        <v>44.775399999999998</v>
      </c>
      <c r="D104" s="61">
        <f t="shared" si="14"/>
        <v>110.12090000000001</v>
      </c>
      <c r="E104" s="72">
        <f t="shared" si="14"/>
        <v>-9</v>
      </c>
      <c r="F104" s="60">
        <f t="shared" si="7"/>
        <v>1.75</v>
      </c>
      <c r="G104" s="61">
        <f t="shared" si="8"/>
        <v>5.07</v>
      </c>
      <c r="H104" s="62">
        <f t="shared" si="9"/>
        <v>-9</v>
      </c>
      <c r="I104" s="8" t="str" cm="1">
        <f t="array" ref="I104">_xlfn.CONCAT(ROUND(F104:H104,2)&amp;", ")</f>
        <v xml:space="preserve">1.75, 5.07, -9, </v>
      </c>
      <c r="J104" s="8"/>
      <c r="L104"/>
      <c r="N104" s="31">
        <v>16.170000000000002</v>
      </c>
      <c r="O104" s="15"/>
      <c r="P104" s="21" cm="1">
        <f t="array" ref="P104">IF(P54&lt;&gt;"",ROUND(P54,2),
_xlfn.LET(_xlpm.Fundo,$L$8,
_xlpm.Ax,_xlfn.XLOOKUP(TRUE,($O54:O54&lt;&gt;""),$O$51:O$51,_xlpm.Fundo,,-1),
_xlpm.Bx,_xlfn.XLOOKUP(TRUE,(Q54:$AZ54&lt;&gt;""),Q$51:$AZ$51,_xlpm.Fundo,,1),
_xlpm.Cx,_xlfn.XLOOKUP(TRUE,($O54:O54&lt;&gt;""),$O54:O54,_xlpm.Fundo,,-1),
_xlpm.Dx,_xlfn.XLOOKUP(TRUE,(Q54:$AZ54&lt;&gt;""),Q54:$AZ54,_xlpm.Fundo,,1),
_xlpm.Xx,P$51,_xlpm.Yx,PRODUCT(SUM(_xlpm.Dx,-_xlpm.Cx),1/SUM(_xlpm.Bx,-_xlpm.Ax))*SUM(_xlpm.Xx,-_xlpm.Ax)+_xlpm.Cx,
_xlpm.Ay,_xlfn.XLOOKUP(TRUE,(P$52:P53&lt;&gt;""),$N$52:$N53,_xlpm.Fundo,,-1),
_xlpm.By,_xlfn.XLOOKUP(TRUE,(P55:P$95&lt;&gt;""),$N55:$N$95,_xlpm.Fundo,,1),
_xlpm.Cy,_xlfn.XLOOKUP(TRUE,(P$52:P53&lt;&gt;""),P$52:P53,_xlpm.Fundo,,-1),
_xlpm.Dy,_xlfn.XLOOKUP(TRUE,(P55:P$95&lt;&gt;""),P55:P$95,_xlpm.Fundo,,1),
_xlpm.Xy,$N54,_xlpm.Yy,PRODUCT(SUM(_xlpm.Dy,-_xlpm.Cy),1/SUM(_xlpm.By,-_xlpm.Ay))*SUM(_xlpm.Xy,-_xlpm.Ay)+_xlpm.Cy,
ROUND(_xlpm.Yx,2)))</f>
        <v>-9</v>
      </c>
      <c r="Q104" s="21" cm="1">
        <f t="array" ref="Q104">IF(Q54&lt;&gt;"",ROUND(Q54,2),
_xlfn.LET(_xlpm.Fundo,$L$8,
_xlpm.Ax,_xlfn.XLOOKUP(TRUE,($O54:P54&lt;&gt;""),$O$51:P$51,_xlpm.Fundo,,-1),
_xlpm.Bx,_xlfn.XLOOKUP(TRUE,(R54:$AZ54&lt;&gt;""),R$51:$AZ$51,_xlpm.Fundo,,1),
_xlpm.Cx,_xlfn.XLOOKUP(TRUE,($O54:P54&lt;&gt;""),$O54:P54,_xlpm.Fundo,,-1),
_xlpm.Dx,_xlfn.XLOOKUP(TRUE,(R54:$AZ54&lt;&gt;""),R54:$AZ54,_xlpm.Fundo,,1),
_xlpm.Xx,Q$51,_xlpm.Yx,PRODUCT(SUM(_xlpm.Dx,-_xlpm.Cx),1/SUM(_xlpm.Bx,-_xlpm.Ax))*SUM(_xlpm.Xx,-_xlpm.Ax)+_xlpm.Cx,
_xlpm.Ay,_xlfn.XLOOKUP(TRUE,(Q$52:Q53&lt;&gt;""),$N$52:$N53,_xlpm.Fundo,,-1),
_xlpm.By,_xlfn.XLOOKUP(TRUE,(Q55:Q$95&lt;&gt;""),$N55:$N$95,_xlpm.Fundo,,1),
_xlpm.Cy,_xlfn.XLOOKUP(TRUE,(Q$52:Q53&lt;&gt;""),Q$52:Q53,_xlpm.Fundo,,-1),
_xlpm.Dy,_xlfn.XLOOKUP(TRUE,(Q55:Q$95&lt;&gt;""),Q55:Q$95,_xlpm.Fundo,,1),
_xlpm.Xy,$N54,_xlpm.Yy,PRODUCT(SUM(_xlpm.Dy,-_xlpm.Cy),1/SUM(_xlpm.By,-_xlpm.Ay))*SUM(_xlpm.Xy,-_xlpm.Ay)+_xlpm.Cy,
ROUND(_xlpm.Yx,2)))</f>
        <v>-9</v>
      </c>
      <c r="R104" s="21" cm="1">
        <f t="array" ref="R104">IF(R54&lt;&gt;"",ROUND(R54,2),
_xlfn.LET(_xlpm.Fundo,$L$8,
_xlpm.Ax,_xlfn.XLOOKUP(TRUE,($O54:Q54&lt;&gt;""),$O$51:Q$51,_xlpm.Fundo,,-1),
_xlpm.Bx,_xlfn.XLOOKUP(TRUE,(S54:$AZ54&lt;&gt;""),S$51:$AZ$51,_xlpm.Fundo,,1),
_xlpm.Cx,_xlfn.XLOOKUP(TRUE,($O54:Q54&lt;&gt;""),$O54:Q54,_xlpm.Fundo,,-1),
_xlpm.Dx,_xlfn.XLOOKUP(TRUE,(S54:$AZ54&lt;&gt;""),S54:$AZ54,_xlpm.Fundo,,1),
_xlpm.Xx,R$51,_xlpm.Yx,PRODUCT(SUM(_xlpm.Dx,-_xlpm.Cx),1/SUM(_xlpm.Bx,-_xlpm.Ax))*SUM(_xlpm.Xx,-_xlpm.Ax)+_xlpm.Cx,
_xlpm.Ay,_xlfn.XLOOKUP(TRUE,(R$52:R53&lt;&gt;""),$N$52:$N53,_xlpm.Fundo,,-1),
_xlpm.By,_xlfn.XLOOKUP(TRUE,(R55:R$95&lt;&gt;""),$N55:$N$95,_xlpm.Fundo,,1),
_xlpm.Cy,_xlfn.XLOOKUP(TRUE,(R$52:R53&lt;&gt;""),R$52:R53,_xlpm.Fundo,,-1),
_xlpm.Dy,_xlfn.XLOOKUP(TRUE,(R55:R$95&lt;&gt;""),R55:R$95,_xlpm.Fundo,,1),
_xlpm.Xy,$N54,_xlpm.Yy,PRODUCT(SUM(_xlpm.Dy,-_xlpm.Cy),1/SUM(_xlpm.By,-_xlpm.Ay))*SUM(_xlpm.Xy,-_xlpm.Ay)+_xlpm.Cy,
ROUND(_xlpm.Yx,2)))</f>
        <v>-9</v>
      </c>
      <c r="S104" s="21" cm="1">
        <f t="array" ref="S104">IF(S54&lt;&gt;"",ROUND(S54,2),
_xlfn.LET(_xlpm.Fundo,$L$8,
_xlpm.Ax,_xlfn.XLOOKUP(TRUE,($O54:R54&lt;&gt;""),$O$51:R$51,_xlpm.Fundo,,-1),
_xlpm.Bx,_xlfn.XLOOKUP(TRUE,(T54:$AZ54&lt;&gt;""),T$51:$AZ$51,_xlpm.Fundo,,1),
_xlpm.Cx,_xlfn.XLOOKUP(TRUE,($O54:R54&lt;&gt;""),$O54:R54,_xlpm.Fundo,,-1),
_xlpm.Dx,_xlfn.XLOOKUP(TRUE,(T54:$AZ54&lt;&gt;""),T54:$AZ54,_xlpm.Fundo,,1),
_xlpm.Xx,S$51,_xlpm.Yx,PRODUCT(SUM(_xlpm.Dx,-_xlpm.Cx),1/SUM(_xlpm.Bx,-_xlpm.Ax))*SUM(_xlpm.Xx,-_xlpm.Ax)+_xlpm.Cx,
_xlpm.Ay,_xlfn.XLOOKUP(TRUE,(S$52:S53&lt;&gt;""),$N$52:$N53,_xlpm.Fundo,,-1),
_xlpm.By,_xlfn.XLOOKUP(TRUE,(S55:S$95&lt;&gt;""),$N55:$N$95,_xlpm.Fundo,,1),
_xlpm.Cy,_xlfn.XLOOKUP(TRUE,(S$52:S53&lt;&gt;""),S$52:S53,_xlpm.Fundo,,-1),
_xlpm.Dy,_xlfn.XLOOKUP(TRUE,(S55:S$95&lt;&gt;""),S55:S$95,_xlpm.Fundo,,1),
_xlpm.Xy,$N54,_xlpm.Yy,PRODUCT(SUM(_xlpm.Dy,-_xlpm.Cy),1/SUM(_xlpm.By,-_xlpm.Ay))*SUM(_xlpm.Xy,-_xlpm.Ay)+_xlpm.Cy,
ROUND(_xlpm.Yx,2)))</f>
        <v>-9</v>
      </c>
      <c r="T104" s="21" cm="1">
        <f t="array" ref="T104">IF(T54&lt;&gt;"",ROUND(T54,2),
_xlfn.LET(_xlpm.Fundo,$L$8,
_xlpm.Ax,_xlfn.XLOOKUP(TRUE,($O54:S54&lt;&gt;""),$O$51:S$51,_xlpm.Fundo,,-1),
_xlpm.Bx,_xlfn.XLOOKUP(TRUE,(U54:$AZ54&lt;&gt;""),U$51:$AZ$51,_xlpm.Fundo,,1),
_xlpm.Cx,_xlfn.XLOOKUP(TRUE,($O54:S54&lt;&gt;""),$O54:S54,_xlpm.Fundo,,-1),
_xlpm.Dx,_xlfn.XLOOKUP(TRUE,(U54:$AZ54&lt;&gt;""),U54:$AZ54,_xlpm.Fundo,,1),
_xlpm.Xx,T$51,_xlpm.Yx,PRODUCT(SUM(_xlpm.Dx,-_xlpm.Cx),1/SUM(_xlpm.Bx,-_xlpm.Ax))*SUM(_xlpm.Xx,-_xlpm.Ax)+_xlpm.Cx,
_xlpm.Ay,_xlfn.XLOOKUP(TRUE,(T$52:T53&lt;&gt;""),$N$52:$N53,_xlpm.Fundo,,-1),
_xlpm.By,_xlfn.XLOOKUP(TRUE,(T55:T$95&lt;&gt;""),$N55:$N$95,_xlpm.Fundo,,1),
_xlpm.Cy,_xlfn.XLOOKUP(TRUE,(T$52:T53&lt;&gt;""),T$52:T53,_xlpm.Fundo,,-1),
_xlpm.Dy,_xlfn.XLOOKUP(TRUE,(T55:T$95&lt;&gt;""),T55:T$95,_xlpm.Fundo,,1),
_xlpm.Xy,$N54,_xlpm.Yy,PRODUCT(SUM(_xlpm.Dy,-_xlpm.Cy),1/SUM(_xlpm.By,-_xlpm.Ay))*SUM(_xlpm.Xy,-_xlpm.Ay)+_xlpm.Cy,
ROUND(_xlpm.Yx,2)))</f>
        <v>-9</v>
      </c>
      <c r="U104" s="21" cm="1">
        <f t="array" ref="U104">IF(U54&lt;&gt;"",ROUND(U54,2),
_xlfn.LET(_xlpm.Fundo,$L$8,
_xlpm.Ax,_xlfn.XLOOKUP(TRUE,($O54:T54&lt;&gt;""),$O$51:T$51,_xlpm.Fundo,,-1),
_xlpm.Bx,_xlfn.XLOOKUP(TRUE,(V54:$AZ54&lt;&gt;""),V$51:$AZ$51,_xlpm.Fundo,,1),
_xlpm.Cx,_xlfn.XLOOKUP(TRUE,($O54:T54&lt;&gt;""),$O54:T54,_xlpm.Fundo,,-1),
_xlpm.Dx,_xlfn.XLOOKUP(TRUE,(V54:$AZ54&lt;&gt;""),V54:$AZ54,_xlpm.Fundo,,1),
_xlpm.Xx,U$51,_xlpm.Yx,PRODUCT(SUM(_xlpm.Dx,-_xlpm.Cx),1/SUM(_xlpm.Bx,-_xlpm.Ax))*SUM(_xlpm.Xx,-_xlpm.Ax)+_xlpm.Cx,
_xlpm.Ay,_xlfn.XLOOKUP(TRUE,(U$52:U53&lt;&gt;""),$N$52:$N53,_xlpm.Fundo,,-1),
_xlpm.By,_xlfn.XLOOKUP(TRUE,(U55:U$95&lt;&gt;""),$N55:$N$95,_xlpm.Fundo,,1),
_xlpm.Cy,_xlfn.XLOOKUP(TRUE,(U$52:U53&lt;&gt;""),U$52:U53,_xlpm.Fundo,,-1),
_xlpm.Dy,_xlfn.XLOOKUP(TRUE,(U55:U$95&lt;&gt;""),U55:U$95,_xlpm.Fundo,,1),
_xlpm.Xy,$N54,_xlpm.Yy,PRODUCT(SUM(_xlpm.Dy,-_xlpm.Cy),1/SUM(_xlpm.By,-_xlpm.Ay))*SUM(_xlpm.Xy,-_xlpm.Ay)+_xlpm.Cy,
ROUND(_xlpm.Yx,2)))</f>
        <v>-9</v>
      </c>
      <c r="V104" s="21" cm="1">
        <f t="array" ref="V104">IF(V54&lt;&gt;"",ROUND(V54,2),
_xlfn.LET(_xlpm.Fundo,$L$8,
_xlpm.Ax,_xlfn.XLOOKUP(TRUE,($O54:U54&lt;&gt;""),$O$51:U$51,_xlpm.Fundo,,-1),
_xlpm.Bx,_xlfn.XLOOKUP(TRUE,(W54:$AZ54&lt;&gt;""),W$51:$AZ$51,_xlpm.Fundo,,1),
_xlpm.Cx,_xlfn.XLOOKUP(TRUE,($O54:U54&lt;&gt;""),$O54:U54,_xlpm.Fundo,,-1),
_xlpm.Dx,_xlfn.XLOOKUP(TRUE,(W54:$AZ54&lt;&gt;""),W54:$AZ54,_xlpm.Fundo,,1),
_xlpm.Xx,V$51,_xlpm.Yx,PRODUCT(SUM(_xlpm.Dx,-_xlpm.Cx),1/SUM(_xlpm.Bx,-_xlpm.Ax))*SUM(_xlpm.Xx,-_xlpm.Ax)+_xlpm.Cx,
_xlpm.Ay,_xlfn.XLOOKUP(TRUE,(V$52:V53&lt;&gt;""),$N$52:$N53,_xlpm.Fundo,,-1),
_xlpm.By,_xlfn.XLOOKUP(TRUE,(V55:V$95&lt;&gt;""),$N55:$N$95,_xlpm.Fundo,,1),
_xlpm.Cy,_xlfn.XLOOKUP(TRUE,(V$52:V53&lt;&gt;""),V$52:V53,_xlpm.Fundo,,-1),
_xlpm.Dy,_xlfn.XLOOKUP(TRUE,(V55:V$95&lt;&gt;""),V55:V$95,_xlpm.Fundo,,1),
_xlpm.Xy,$N54,_xlpm.Yy,PRODUCT(SUM(_xlpm.Dy,-_xlpm.Cy),1/SUM(_xlpm.By,-_xlpm.Ay))*SUM(_xlpm.Xy,-_xlpm.Ay)+_xlpm.Cy,
ROUND(_xlpm.Yx,2)))</f>
        <v>-9</v>
      </c>
      <c r="W104" s="21" cm="1">
        <f t="array" ref="W104">IF(W54&lt;&gt;"",ROUND(W54,2),
_xlfn.LET(_xlpm.Fundo,$L$8,
_xlpm.Ax,_xlfn.XLOOKUP(TRUE,($O54:V54&lt;&gt;""),$O$51:V$51,_xlpm.Fundo,,-1),
_xlpm.Bx,_xlfn.XLOOKUP(TRUE,(X54:$AZ54&lt;&gt;""),X$51:$AZ$51,_xlpm.Fundo,,1),
_xlpm.Cx,_xlfn.XLOOKUP(TRUE,($O54:V54&lt;&gt;""),$O54:V54,_xlpm.Fundo,,-1),
_xlpm.Dx,_xlfn.XLOOKUP(TRUE,(X54:$AZ54&lt;&gt;""),X54:$AZ54,_xlpm.Fundo,,1),
_xlpm.Xx,W$51,_xlpm.Yx,PRODUCT(SUM(_xlpm.Dx,-_xlpm.Cx),1/SUM(_xlpm.Bx,-_xlpm.Ax))*SUM(_xlpm.Xx,-_xlpm.Ax)+_xlpm.Cx,
_xlpm.Ay,_xlfn.XLOOKUP(TRUE,(W$52:W53&lt;&gt;""),$N$52:$N53,_xlpm.Fundo,,-1),
_xlpm.By,_xlfn.XLOOKUP(TRUE,(W55:W$95&lt;&gt;""),$N55:$N$95,_xlpm.Fundo,,1),
_xlpm.Cy,_xlfn.XLOOKUP(TRUE,(W$52:W53&lt;&gt;""),W$52:W53,_xlpm.Fundo,,-1),
_xlpm.Dy,_xlfn.XLOOKUP(TRUE,(W55:W$95&lt;&gt;""),W55:W$95,_xlpm.Fundo,,1),
_xlpm.Xy,$N54,_xlpm.Yy,PRODUCT(SUM(_xlpm.Dy,-_xlpm.Cy),1/SUM(_xlpm.By,-_xlpm.Ay))*SUM(_xlpm.Xy,-_xlpm.Ay)+_xlpm.Cy,
ROUND(_xlpm.Yx,2)))</f>
        <v>-9</v>
      </c>
      <c r="X104" s="21" cm="1">
        <f t="array" ref="X104">IF(X54&lt;&gt;"",ROUND(X54,2),
_xlfn.LET(_xlpm.Fundo,$L$8,
_xlpm.Ax,_xlfn.XLOOKUP(TRUE,($O54:W54&lt;&gt;""),$O$51:W$51,_xlpm.Fundo,,-1),
_xlpm.Bx,_xlfn.XLOOKUP(TRUE,(Y54:$AZ54&lt;&gt;""),Y$51:$AZ$51,_xlpm.Fundo,,1),
_xlpm.Cx,_xlfn.XLOOKUP(TRUE,($O54:W54&lt;&gt;""),$O54:W54,_xlpm.Fundo,,-1),
_xlpm.Dx,_xlfn.XLOOKUP(TRUE,(Y54:$AZ54&lt;&gt;""),Y54:$AZ54,_xlpm.Fundo,,1),
_xlpm.Xx,X$51,_xlpm.Yx,PRODUCT(SUM(_xlpm.Dx,-_xlpm.Cx),1/SUM(_xlpm.Bx,-_xlpm.Ax))*SUM(_xlpm.Xx,-_xlpm.Ax)+_xlpm.Cx,
_xlpm.Ay,_xlfn.XLOOKUP(TRUE,(X$52:X53&lt;&gt;""),$N$52:$N53,_xlpm.Fundo,,-1),
_xlpm.By,_xlfn.XLOOKUP(TRUE,(X55:X$95&lt;&gt;""),$N55:$N$95,_xlpm.Fundo,,1),
_xlpm.Cy,_xlfn.XLOOKUP(TRUE,(X$52:X53&lt;&gt;""),X$52:X53,_xlpm.Fundo,,-1),
_xlpm.Dy,_xlfn.XLOOKUP(TRUE,(X55:X$95&lt;&gt;""),X55:X$95,_xlpm.Fundo,,1),
_xlpm.Xy,$N54,_xlpm.Yy,PRODUCT(SUM(_xlpm.Dy,-_xlpm.Cy),1/SUM(_xlpm.By,-_xlpm.Ay))*SUM(_xlpm.Xy,-_xlpm.Ay)+_xlpm.Cy,
ROUND(_xlpm.Yx,2)))</f>
        <v>-9</v>
      </c>
      <c r="Y104" s="21" cm="1">
        <f t="array" ref="Y104">IF(Y54&lt;&gt;"",ROUND(Y54,2),
_xlfn.LET(_xlpm.Fundo,$L$8,
_xlpm.Ax,_xlfn.XLOOKUP(TRUE,($O54:X54&lt;&gt;""),$O$51:X$51,_xlpm.Fundo,,-1),
_xlpm.Bx,_xlfn.XLOOKUP(TRUE,(Z54:$AZ54&lt;&gt;""),Z$51:$AZ$51,_xlpm.Fundo,,1),
_xlpm.Cx,_xlfn.XLOOKUP(TRUE,($O54:X54&lt;&gt;""),$O54:X54,_xlpm.Fundo,,-1),
_xlpm.Dx,_xlfn.XLOOKUP(TRUE,(Z54:$AZ54&lt;&gt;""),Z54:$AZ54,_xlpm.Fundo,,1),
_xlpm.Xx,Y$51,_xlpm.Yx,PRODUCT(SUM(_xlpm.Dx,-_xlpm.Cx),1/SUM(_xlpm.Bx,-_xlpm.Ax))*SUM(_xlpm.Xx,-_xlpm.Ax)+_xlpm.Cx,
_xlpm.Ay,_xlfn.XLOOKUP(TRUE,(Y$52:Y53&lt;&gt;""),$N$52:$N53,_xlpm.Fundo,,-1),
_xlpm.By,_xlfn.XLOOKUP(TRUE,(Y55:Y$95&lt;&gt;""),$N55:$N$95,_xlpm.Fundo,,1),
_xlpm.Cy,_xlfn.XLOOKUP(TRUE,(Y$52:Y53&lt;&gt;""),Y$52:Y53,_xlpm.Fundo,,-1),
_xlpm.Dy,_xlfn.XLOOKUP(TRUE,(Y55:Y$95&lt;&gt;""),Y55:Y$95,_xlpm.Fundo,,1),
_xlpm.Xy,$N54,_xlpm.Yy,PRODUCT(SUM(_xlpm.Dy,-_xlpm.Cy),1/SUM(_xlpm.By,-_xlpm.Ay))*SUM(_xlpm.Xy,-_xlpm.Ay)+_xlpm.Cy,
ROUND(_xlpm.Yx,2)))</f>
        <v>-9</v>
      </c>
      <c r="Z104" s="21" cm="1">
        <f t="array" ref="Z104">IF(Z54&lt;&gt;"",ROUND(Z54,2),
_xlfn.LET(_xlpm.Fundo,$L$8,
_xlpm.Ax,_xlfn.XLOOKUP(TRUE,($O54:Y54&lt;&gt;""),$O$51:Y$51,_xlpm.Fundo,,-1),
_xlpm.Bx,_xlfn.XLOOKUP(TRUE,(AA54:$AZ54&lt;&gt;""),AA$51:$AZ$51,_xlpm.Fundo,,1),
_xlpm.Cx,_xlfn.XLOOKUP(TRUE,($O54:Y54&lt;&gt;""),$O54:Y54,_xlpm.Fundo,,-1),
_xlpm.Dx,_xlfn.XLOOKUP(TRUE,(AA54:$AZ54&lt;&gt;""),AA54:$AZ54,_xlpm.Fundo,,1),
_xlpm.Xx,Z$51,_xlpm.Yx,PRODUCT(SUM(_xlpm.Dx,-_xlpm.Cx),1/SUM(_xlpm.Bx,-_xlpm.Ax))*SUM(_xlpm.Xx,-_xlpm.Ax)+_xlpm.Cx,
_xlpm.Ay,_xlfn.XLOOKUP(TRUE,(Z$52:Z53&lt;&gt;""),$N$52:$N53,_xlpm.Fundo,,-1),
_xlpm.By,_xlfn.XLOOKUP(TRUE,(Z55:Z$95&lt;&gt;""),$N55:$N$95,_xlpm.Fundo,,1),
_xlpm.Cy,_xlfn.XLOOKUP(TRUE,(Z$52:Z53&lt;&gt;""),Z$52:Z53,_xlpm.Fundo,,-1),
_xlpm.Dy,_xlfn.XLOOKUP(TRUE,(Z55:Z$95&lt;&gt;""),Z55:Z$95,_xlpm.Fundo,,1),
_xlpm.Xy,$N54,_xlpm.Yy,PRODUCT(SUM(_xlpm.Dy,-_xlpm.Cy),1/SUM(_xlpm.By,-_xlpm.Ay))*SUM(_xlpm.Xy,-_xlpm.Ay)+_xlpm.Cy,
ROUND(_xlpm.Yx,2)))</f>
        <v>-9</v>
      </c>
      <c r="AA104" s="21" cm="1">
        <f t="array" ref="AA104">IF(AA54&lt;&gt;"",ROUND(AA54,2),
_xlfn.LET(_xlpm.Fundo,$L$8,
_xlpm.Ax,_xlfn.XLOOKUP(TRUE,($O54:Z54&lt;&gt;""),$O$51:Z$51,_xlpm.Fundo,,-1),
_xlpm.Bx,_xlfn.XLOOKUP(TRUE,(AB54:$AZ54&lt;&gt;""),AB$51:$AZ$51,_xlpm.Fundo,,1),
_xlpm.Cx,_xlfn.XLOOKUP(TRUE,($O54:Z54&lt;&gt;""),$O54:Z54,_xlpm.Fundo,,-1),
_xlpm.Dx,_xlfn.XLOOKUP(TRUE,(AB54:$AZ54&lt;&gt;""),AB54:$AZ54,_xlpm.Fundo,,1),
_xlpm.Xx,AA$51,_xlpm.Yx,PRODUCT(SUM(_xlpm.Dx,-_xlpm.Cx),1/SUM(_xlpm.Bx,-_xlpm.Ax))*SUM(_xlpm.Xx,-_xlpm.Ax)+_xlpm.Cx,
_xlpm.Ay,_xlfn.XLOOKUP(TRUE,(AA$52:AA53&lt;&gt;""),$N$52:$N53,_xlpm.Fundo,,-1),
_xlpm.By,_xlfn.XLOOKUP(TRUE,(AA55:AA$95&lt;&gt;""),$N55:$N$95,_xlpm.Fundo,,1),
_xlpm.Cy,_xlfn.XLOOKUP(TRUE,(AA$52:AA53&lt;&gt;""),AA$52:AA53,_xlpm.Fundo,,-1),
_xlpm.Dy,_xlfn.XLOOKUP(TRUE,(AA55:AA$95&lt;&gt;""),AA55:AA$95,_xlpm.Fundo,,1),
_xlpm.Xy,$N54,_xlpm.Yy,PRODUCT(SUM(_xlpm.Dy,-_xlpm.Cy),1/SUM(_xlpm.By,-_xlpm.Ay))*SUM(_xlpm.Xy,-_xlpm.Ay)+_xlpm.Cy,
ROUND(_xlpm.Yx,2)))</f>
        <v>-9</v>
      </c>
      <c r="AB104" s="21" cm="1">
        <f t="array" ref="AB104">IF(AB54&lt;&gt;"",ROUND(AB54,2),
_xlfn.LET(_xlpm.Fundo,$L$8,
_xlpm.Ax,_xlfn.XLOOKUP(TRUE,($O54:AA54&lt;&gt;""),$O$51:AA$51,_xlpm.Fundo,,-1),
_xlpm.Bx,_xlfn.XLOOKUP(TRUE,(AC54:$AZ54&lt;&gt;""),AC$51:$AZ$51,_xlpm.Fundo,,1),
_xlpm.Cx,_xlfn.XLOOKUP(TRUE,($O54:AA54&lt;&gt;""),$O54:AA54,_xlpm.Fundo,,-1),
_xlpm.Dx,_xlfn.XLOOKUP(TRUE,(AC54:$AZ54&lt;&gt;""),AC54:$AZ54,_xlpm.Fundo,,1),
_xlpm.Xx,AB$51,_xlpm.Yx,PRODUCT(SUM(_xlpm.Dx,-_xlpm.Cx),1/SUM(_xlpm.Bx,-_xlpm.Ax))*SUM(_xlpm.Xx,-_xlpm.Ax)+_xlpm.Cx,
_xlpm.Ay,_xlfn.XLOOKUP(TRUE,(AB$52:AB53&lt;&gt;""),$N$52:$N53,_xlpm.Fundo,,-1),
_xlpm.By,_xlfn.XLOOKUP(TRUE,(AB55:AB$95&lt;&gt;""),$N55:$N$95,_xlpm.Fundo,,1),
_xlpm.Cy,_xlfn.XLOOKUP(TRUE,(AB$52:AB53&lt;&gt;""),AB$52:AB53,_xlpm.Fundo,,-1),
_xlpm.Dy,_xlfn.XLOOKUP(TRUE,(AB55:AB$95&lt;&gt;""),AB55:AB$95,_xlpm.Fundo,,1),
_xlpm.Xy,$N54,_xlpm.Yy,PRODUCT(SUM(_xlpm.Dy,-_xlpm.Cy),1/SUM(_xlpm.By,-_xlpm.Ay))*SUM(_xlpm.Xy,-_xlpm.Ay)+_xlpm.Cy,
ROUND(_xlpm.Yx,2)))</f>
        <v>-9</v>
      </c>
      <c r="AC104" s="21" cm="1">
        <f t="array" ref="AC104">IF(AC54&lt;&gt;"",ROUND(AC54,2),
_xlfn.LET(_xlpm.Fundo,$L$8,
_xlpm.Ax,_xlfn.XLOOKUP(TRUE,($O54:AB54&lt;&gt;""),$O$51:AB$51,_xlpm.Fundo,,-1),
_xlpm.Bx,_xlfn.XLOOKUP(TRUE,(AD54:$AZ54&lt;&gt;""),AD$51:$AZ$51,_xlpm.Fundo,,1),
_xlpm.Cx,_xlfn.XLOOKUP(TRUE,($O54:AB54&lt;&gt;""),$O54:AB54,_xlpm.Fundo,,-1),
_xlpm.Dx,_xlfn.XLOOKUP(TRUE,(AD54:$AZ54&lt;&gt;""),AD54:$AZ54,_xlpm.Fundo,,1),
_xlpm.Xx,AC$51,_xlpm.Yx,PRODUCT(SUM(_xlpm.Dx,-_xlpm.Cx),1/SUM(_xlpm.Bx,-_xlpm.Ax))*SUM(_xlpm.Xx,-_xlpm.Ax)+_xlpm.Cx,
_xlpm.Ay,_xlfn.XLOOKUP(TRUE,(AC$52:AC53&lt;&gt;""),$N$52:$N53,_xlpm.Fundo,,-1),
_xlpm.By,_xlfn.XLOOKUP(TRUE,(AC55:AC$95&lt;&gt;""),$N55:$N$95,_xlpm.Fundo,,1),
_xlpm.Cy,_xlfn.XLOOKUP(TRUE,(AC$52:AC53&lt;&gt;""),AC$52:AC53,_xlpm.Fundo,,-1),
_xlpm.Dy,_xlfn.XLOOKUP(TRUE,(AC55:AC$95&lt;&gt;""),AC55:AC$95,_xlpm.Fundo,,1),
_xlpm.Xy,$N54,_xlpm.Yy,PRODUCT(SUM(_xlpm.Dy,-_xlpm.Cy),1/SUM(_xlpm.By,-_xlpm.Ay))*SUM(_xlpm.Xy,-_xlpm.Ay)+_xlpm.Cy,
ROUND(_xlpm.Yx,2)))</f>
        <v>-9</v>
      </c>
      <c r="AD104" s="21" cm="1">
        <f t="array" ref="AD104">IF(AD54&lt;&gt;"",ROUND(AD54,2),
_xlfn.LET(_xlpm.Fundo,$L$8,
_xlpm.Ax,_xlfn.XLOOKUP(TRUE,($O54:AC54&lt;&gt;""),$O$51:AC$51,_xlpm.Fundo,,-1),
_xlpm.Bx,_xlfn.XLOOKUP(TRUE,(AE54:$AZ54&lt;&gt;""),AE$51:$AZ$51,_xlpm.Fundo,,1),
_xlpm.Cx,_xlfn.XLOOKUP(TRUE,($O54:AC54&lt;&gt;""),$O54:AC54,_xlpm.Fundo,,-1),
_xlpm.Dx,_xlfn.XLOOKUP(TRUE,(AE54:$AZ54&lt;&gt;""),AE54:$AZ54,_xlpm.Fundo,,1),
_xlpm.Xx,AD$51,_xlpm.Yx,PRODUCT(SUM(_xlpm.Dx,-_xlpm.Cx),1/SUM(_xlpm.Bx,-_xlpm.Ax))*SUM(_xlpm.Xx,-_xlpm.Ax)+_xlpm.Cx,
_xlpm.Ay,_xlfn.XLOOKUP(TRUE,(AD$52:AD53&lt;&gt;""),$N$52:$N53,_xlpm.Fundo,,-1),
_xlpm.By,_xlfn.XLOOKUP(TRUE,(AD55:AD$95&lt;&gt;""),$N55:$N$95,_xlpm.Fundo,,1),
_xlpm.Cy,_xlfn.XLOOKUP(TRUE,(AD$52:AD53&lt;&gt;""),AD$52:AD53,_xlpm.Fundo,,-1),
_xlpm.Dy,_xlfn.XLOOKUP(TRUE,(AD55:AD$95&lt;&gt;""),AD55:AD$95,_xlpm.Fundo,,1),
_xlpm.Xy,$N54,_xlpm.Yy,PRODUCT(SUM(_xlpm.Dy,-_xlpm.Cy),1/SUM(_xlpm.By,-_xlpm.Ay))*SUM(_xlpm.Xy,-_xlpm.Ay)+_xlpm.Cy,
ROUND(_xlpm.Yx,2)))</f>
        <v>-9</v>
      </c>
      <c r="AE104" s="21" cm="1">
        <f t="array" ref="AE104">IF(AE54&lt;&gt;"",ROUND(AE54,2),
_xlfn.LET(_xlpm.Fundo,$L$8,
_xlpm.Ax,_xlfn.XLOOKUP(TRUE,($O54:AD54&lt;&gt;""),$O$51:AD$51,_xlpm.Fundo,,-1),
_xlpm.Bx,_xlfn.XLOOKUP(TRUE,(AF54:$AZ54&lt;&gt;""),AF$51:$AZ$51,_xlpm.Fundo,,1),
_xlpm.Cx,_xlfn.XLOOKUP(TRUE,($O54:AD54&lt;&gt;""),$O54:AD54,_xlpm.Fundo,,-1),
_xlpm.Dx,_xlfn.XLOOKUP(TRUE,(AF54:$AZ54&lt;&gt;""),AF54:$AZ54,_xlpm.Fundo,,1),
_xlpm.Xx,AE$51,_xlpm.Yx,PRODUCT(SUM(_xlpm.Dx,-_xlpm.Cx),1/SUM(_xlpm.Bx,-_xlpm.Ax))*SUM(_xlpm.Xx,-_xlpm.Ax)+_xlpm.Cx,
_xlpm.Ay,_xlfn.XLOOKUP(TRUE,(AE$52:AE53&lt;&gt;""),$N$52:$N53,_xlpm.Fundo,,-1),
_xlpm.By,_xlfn.XLOOKUP(TRUE,(AE55:AE$95&lt;&gt;""),$N55:$N$95,_xlpm.Fundo,,1),
_xlpm.Cy,_xlfn.XLOOKUP(TRUE,(AE$52:AE53&lt;&gt;""),AE$52:AE53,_xlpm.Fundo,,-1),
_xlpm.Dy,_xlfn.XLOOKUP(TRUE,(AE55:AE$95&lt;&gt;""),AE55:AE$95,_xlpm.Fundo,,1),
_xlpm.Xy,$N54,_xlpm.Yy,PRODUCT(SUM(_xlpm.Dy,-_xlpm.Cy),1/SUM(_xlpm.By,-_xlpm.Ay))*SUM(_xlpm.Xy,-_xlpm.Ay)+_xlpm.Cy,
ROUND(_xlpm.Yx,2)))</f>
        <v>-9</v>
      </c>
      <c r="AF104" s="21" cm="1">
        <f t="array" ref="AF104">IF(AF54&lt;&gt;"",ROUND(AF54,2),
_xlfn.LET(_xlpm.Fundo,$L$8,
_xlpm.Ax,_xlfn.XLOOKUP(TRUE,($O54:AE54&lt;&gt;""),$O$51:AE$51,_xlpm.Fundo,,-1),
_xlpm.Bx,_xlfn.XLOOKUP(TRUE,(AG54:$AZ54&lt;&gt;""),AG$51:$AZ$51,_xlpm.Fundo,,1),
_xlpm.Cx,_xlfn.XLOOKUP(TRUE,($O54:AE54&lt;&gt;""),$O54:AE54,_xlpm.Fundo,,-1),
_xlpm.Dx,_xlfn.XLOOKUP(TRUE,(AG54:$AZ54&lt;&gt;""),AG54:$AZ54,_xlpm.Fundo,,1),
_xlpm.Xx,AF$51,_xlpm.Yx,PRODUCT(SUM(_xlpm.Dx,-_xlpm.Cx),1/SUM(_xlpm.Bx,-_xlpm.Ax))*SUM(_xlpm.Xx,-_xlpm.Ax)+_xlpm.Cx,
_xlpm.Ay,_xlfn.XLOOKUP(TRUE,(AF$52:AF53&lt;&gt;""),$N$52:$N53,_xlpm.Fundo,,-1),
_xlpm.By,_xlfn.XLOOKUP(TRUE,(AF55:AF$95&lt;&gt;""),$N55:$N$95,_xlpm.Fundo,,1),
_xlpm.Cy,_xlfn.XLOOKUP(TRUE,(AF$52:AF53&lt;&gt;""),AF$52:AF53,_xlpm.Fundo,,-1),
_xlpm.Dy,_xlfn.XLOOKUP(TRUE,(AF55:AF$95&lt;&gt;""),AF55:AF$95,_xlpm.Fundo,,1),
_xlpm.Xy,$N54,_xlpm.Yy,PRODUCT(SUM(_xlpm.Dy,-_xlpm.Cy),1/SUM(_xlpm.By,-_xlpm.Ay))*SUM(_xlpm.Xy,-_xlpm.Ay)+_xlpm.Cy,
ROUND(_xlpm.Yx,2)))</f>
        <v>-9</v>
      </c>
      <c r="AG104" s="21" cm="1">
        <f t="array" ref="AG104">IF(AG54&lt;&gt;"",ROUND(AG54,2),
_xlfn.LET(_xlpm.Fundo,$L$8,
_xlpm.Ax,_xlfn.XLOOKUP(TRUE,($O54:AF54&lt;&gt;""),$O$51:AF$51,_xlpm.Fundo,,-1),
_xlpm.Bx,_xlfn.XLOOKUP(TRUE,(AH54:$AZ54&lt;&gt;""),AH$51:$AZ$51,_xlpm.Fundo,,1),
_xlpm.Cx,_xlfn.XLOOKUP(TRUE,($O54:AF54&lt;&gt;""),$O54:AF54,_xlpm.Fundo,,-1),
_xlpm.Dx,_xlfn.XLOOKUP(TRUE,(AH54:$AZ54&lt;&gt;""),AH54:$AZ54,_xlpm.Fundo,,1),
_xlpm.Xx,AG$51,_xlpm.Yx,PRODUCT(SUM(_xlpm.Dx,-_xlpm.Cx),1/SUM(_xlpm.Bx,-_xlpm.Ax))*SUM(_xlpm.Xx,-_xlpm.Ax)+_xlpm.Cx,
_xlpm.Ay,_xlfn.XLOOKUP(TRUE,(AG$52:AG53&lt;&gt;""),$N$52:$N53,_xlpm.Fundo,,-1),
_xlpm.By,_xlfn.XLOOKUP(TRUE,(AG55:AG$95&lt;&gt;""),$N55:$N$95,_xlpm.Fundo,,1),
_xlpm.Cy,_xlfn.XLOOKUP(TRUE,(AG$52:AG53&lt;&gt;""),AG$52:AG53,_xlpm.Fundo,,-1),
_xlpm.Dy,_xlfn.XLOOKUP(TRUE,(AG55:AG$95&lt;&gt;""),AG55:AG$95,_xlpm.Fundo,,1),
_xlpm.Xy,$N54,_xlpm.Yy,PRODUCT(SUM(_xlpm.Dy,-_xlpm.Cy),1/SUM(_xlpm.By,-_xlpm.Ay))*SUM(_xlpm.Xy,-_xlpm.Ay)+_xlpm.Cy,
ROUND(_xlpm.Yx,2)))</f>
        <v>-9</v>
      </c>
      <c r="AH104" s="21" cm="1">
        <f t="array" ref="AH104">IF(AH54&lt;&gt;"",ROUND(AH54,2),
_xlfn.LET(_xlpm.Fundo,$L$8,
_xlpm.Ax,_xlfn.XLOOKUP(TRUE,($O54:AG54&lt;&gt;""),$O$51:AG$51,_xlpm.Fundo,,-1),
_xlpm.Bx,_xlfn.XLOOKUP(TRUE,(AI54:$AZ54&lt;&gt;""),AI$51:$AZ$51,_xlpm.Fundo,,1),
_xlpm.Cx,_xlfn.XLOOKUP(TRUE,($O54:AG54&lt;&gt;""),$O54:AG54,_xlpm.Fundo,,-1),
_xlpm.Dx,_xlfn.XLOOKUP(TRUE,(AI54:$AZ54&lt;&gt;""),AI54:$AZ54,_xlpm.Fundo,,1),
_xlpm.Xx,AH$51,_xlpm.Yx,PRODUCT(SUM(_xlpm.Dx,-_xlpm.Cx),1/SUM(_xlpm.Bx,-_xlpm.Ax))*SUM(_xlpm.Xx,-_xlpm.Ax)+_xlpm.Cx,
_xlpm.Ay,_xlfn.XLOOKUP(TRUE,(AH$52:AH53&lt;&gt;""),$N$52:$N53,_xlpm.Fundo,,-1),
_xlpm.By,_xlfn.XLOOKUP(TRUE,(AH55:AH$95&lt;&gt;""),$N55:$N$95,_xlpm.Fundo,,1),
_xlpm.Cy,_xlfn.XLOOKUP(TRUE,(AH$52:AH53&lt;&gt;""),AH$52:AH53,_xlpm.Fundo,,-1),
_xlpm.Dy,_xlfn.XLOOKUP(TRUE,(AH55:AH$95&lt;&gt;""),AH55:AH$95,_xlpm.Fundo,,1),
_xlpm.Xy,$N54,_xlpm.Yy,PRODUCT(SUM(_xlpm.Dy,-_xlpm.Cy),1/SUM(_xlpm.By,-_xlpm.Ay))*SUM(_xlpm.Xy,-_xlpm.Ay)+_xlpm.Cy,
ROUND(_xlpm.Yx,2)))</f>
        <v>-9</v>
      </c>
      <c r="AI104" s="21" cm="1">
        <f t="array" ref="AI104">IF(AI54&lt;&gt;"",ROUND(AI54,2),
_xlfn.LET(_xlpm.Fundo,$L$8,
_xlpm.Ax,_xlfn.XLOOKUP(TRUE,($O54:AH54&lt;&gt;""),$O$51:AH$51,_xlpm.Fundo,,-1),
_xlpm.Bx,_xlfn.XLOOKUP(TRUE,(AJ54:$AZ54&lt;&gt;""),AJ$51:$AZ$51,_xlpm.Fundo,,1),
_xlpm.Cx,_xlfn.XLOOKUP(TRUE,($O54:AH54&lt;&gt;""),$O54:AH54,_xlpm.Fundo,,-1),
_xlpm.Dx,_xlfn.XLOOKUP(TRUE,(AJ54:$AZ54&lt;&gt;""),AJ54:$AZ54,_xlpm.Fundo,,1),
_xlpm.Xx,AI$51,_xlpm.Yx,PRODUCT(SUM(_xlpm.Dx,-_xlpm.Cx),1/SUM(_xlpm.Bx,-_xlpm.Ax))*SUM(_xlpm.Xx,-_xlpm.Ax)+_xlpm.Cx,
_xlpm.Ay,_xlfn.XLOOKUP(TRUE,(AI$52:AI53&lt;&gt;""),$N$52:$N53,_xlpm.Fundo,,-1),
_xlpm.By,_xlfn.XLOOKUP(TRUE,(AI55:AI$95&lt;&gt;""),$N55:$N$95,_xlpm.Fundo,,1),
_xlpm.Cy,_xlfn.XLOOKUP(TRUE,(AI$52:AI53&lt;&gt;""),AI$52:AI53,_xlpm.Fundo,,-1),
_xlpm.Dy,_xlfn.XLOOKUP(TRUE,(AI55:AI$95&lt;&gt;""),AI55:AI$95,_xlpm.Fundo,,1),
_xlpm.Xy,$N54,_xlpm.Yy,PRODUCT(SUM(_xlpm.Dy,-_xlpm.Cy),1/SUM(_xlpm.By,-_xlpm.Ay))*SUM(_xlpm.Xy,-_xlpm.Ay)+_xlpm.Cy,
ROUND(_xlpm.Yx,2)))</f>
        <v>-9</v>
      </c>
      <c r="AJ104" s="21" cm="1">
        <f t="array" ref="AJ104">IF(AJ54&lt;&gt;"",ROUND(AJ54,2),
_xlfn.LET(_xlpm.Fundo,$L$8,
_xlpm.Ax,_xlfn.XLOOKUP(TRUE,($O54:AI54&lt;&gt;""),$O$51:AI$51,_xlpm.Fundo,,-1),
_xlpm.Bx,_xlfn.XLOOKUP(TRUE,(AK54:$AZ54&lt;&gt;""),AK$51:$AZ$51,_xlpm.Fundo,,1),
_xlpm.Cx,_xlfn.XLOOKUP(TRUE,($O54:AI54&lt;&gt;""),$O54:AI54,_xlpm.Fundo,,-1),
_xlpm.Dx,_xlfn.XLOOKUP(TRUE,(AK54:$AZ54&lt;&gt;""),AK54:$AZ54,_xlpm.Fundo,,1),
_xlpm.Xx,AJ$51,_xlpm.Yx,PRODUCT(SUM(_xlpm.Dx,-_xlpm.Cx),1/SUM(_xlpm.Bx,-_xlpm.Ax))*SUM(_xlpm.Xx,-_xlpm.Ax)+_xlpm.Cx,
_xlpm.Ay,_xlfn.XLOOKUP(TRUE,(AJ$52:AJ53&lt;&gt;""),$N$52:$N53,_xlpm.Fundo,,-1),
_xlpm.By,_xlfn.XLOOKUP(TRUE,(AJ55:AJ$95&lt;&gt;""),$N55:$N$95,_xlpm.Fundo,,1),
_xlpm.Cy,_xlfn.XLOOKUP(TRUE,(AJ$52:AJ53&lt;&gt;""),AJ$52:AJ53,_xlpm.Fundo,,-1),
_xlpm.Dy,_xlfn.XLOOKUP(TRUE,(AJ55:AJ$95&lt;&gt;""),AJ55:AJ$95,_xlpm.Fundo,,1),
_xlpm.Xy,$N54,_xlpm.Yy,PRODUCT(SUM(_xlpm.Dy,-_xlpm.Cy),1/SUM(_xlpm.By,-_xlpm.Ay))*SUM(_xlpm.Xy,-_xlpm.Ay)+_xlpm.Cy,
ROUND(_xlpm.Yx,2)))</f>
        <v>-9</v>
      </c>
      <c r="AK104" s="21" cm="1">
        <f t="array" ref="AK104">IF(AK54&lt;&gt;"",ROUND(AK54,2),
_xlfn.LET(_xlpm.Fundo,$L$8,
_xlpm.Ax,_xlfn.XLOOKUP(TRUE,($O54:AJ54&lt;&gt;""),$O$51:AJ$51,_xlpm.Fundo,,-1),
_xlpm.Bx,_xlfn.XLOOKUP(TRUE,(AL54:$AZ54&lt;&gt;""),AL$51:$AZ$51,_xlpm.Fundo,,1),
_xlpm.Cx,_xlfn.XLOOKUP(TRUE,($O54:AJ54&lt;&gt;""),$O54:AJ54,_xlpm.Fundo,,-1),
_xlpm.Dx,_xlfn.XLOOKUP(TRUE,(AL54:$AZ54&lt;&gt;""),AL54:$AZ54,_xlpm.Fundo,,1),
_xlpm.Xx,AK$51,_xlpm.Yx,PRODUCT(SUM(_xlpm.Dx,-_xlpm.Cx),1/SUM(_xlpm.Bx,-_xlpm.Ax))*SUM(_xlpm.Xx,-_xlpm.Ax)+_xlpm.Cx,
_xlpm.Ay,_xlfn.XLOOKUP(TRUE,(AK$52:AK53&lt;&gt;""),$N$52:$N53,_xlpm.Fundo,,-1),
_xlpm.By,_xlfn.XLOOKUP(TRUE,(AK55:AK$95&lt;&gt;""),$N55:$N$95,_xlpm.Fundo,,1),
_xlpm.Cy,_xlfn.XLOOKUP(TRUE,(AK$52:AK53&lt;&gt;""),AK$52:AK53,_xlpm.Fundo,,-1),
_xlpm.Dy,_xlfn.XLOOKUP(TRUE,(AK55:AK$95&lt;&gt;""),AK55:AK$95,_xlpm.Fundo,,1),
_xlpm.Xy,$N54,_xlpm.Yy,PRODUCT(SUM(_xlpm.Dy,-_xlpm.Cy),1/SUM(_xlpm.By,-_xlpm.Ay))*SUM(_xlpm.Xy,-_xlpm.Ay)+_xlpm.Cy,
ROUND(_xlpm.Yx,2)))</f>
        <v>-9</v>
      </c>
      <c r="AL104" s="21" cm="1">
        <f t="array" ref="AL104">IF(AL54&lt;&gt;"",ROUND(AL54,2),
_xlfn.LET(_xlpm.Fundo,$L$8,
_xlpm.Ax,_xlfn.XLOOKUP(TRUE,($O54:AK54&lt;&gt;""),$O$51:AK$51,_xlpm.Fundo,,-1),
_xlpm.Bx,_xlfn.XLOOKUP(TRUE,(AM54:$AZ54&lt;&gt;""),AM$51:$AZ$51,_xlpm.Fundo,,1),
_xlpm.Cx,_xlfn.XLOOKUP(TRUE,($O54:AK54&lt;&gt;""),$O54:AK54,_xlpm.Fundo,,-1),
_xlpm.Dx,_xlfn.XLOOKUP(TRUE,(AM54:$AZ54&lt;&gt;""),AM54:$AZ54,_xlpm.Fundo,,1),
_xlpm.Xx,AL$51,_xlpm.Yx,PRODUCT(SUM(_xlpm.Dx,-_xlpm.Cx),1/SUM(_xlpm.Bx,-_xlpm.Ax))*SUM(_xlpm.Xx,-_xlpm.Ax)+_xlpm.Cx,
_xlpm.Ay,_xlfn.XLOOKUP(TRUE,(AL$52:AL53&lt;&gt;""),$N$52:$N53,_xlpm.Fundo,,-1),
_xlpm.By,_xlfn.XLOOKUP(TRUE,(AL55:AL$95&lt;&gt;""),$N55:$N$95,_xlpm.Fundo,,1),
_xlpm.Cy,_xlfn.XLOOKUP(TRUE,(AL$52:AL53&lt;&gt;""),AL$52:AL53,_xlpm.Fundo,,-1),
_xlpm.Dy,_xlfn.XLOOKUP(TRUE,(AL55:AL$95&lt;&gt;""),AL55:AL$95,_xlpm.Fundo,,1),
_xlpm.Xy,$N54,_xlpm.Yy,PRODUCT(SUM(_xlpm.Dy,-_xlpm.Cy),1/SUM(_xlpm.By,-_xlpm.Ay))*SUM(_xlpm.Xy,-_xlpm.Ay)+_xlpm.Cy,
ROUND(_xlpm.Yx,2)))</f>
        <v>-9</v>
      </c>
      <c r="AM104" s="21" cm="1">
        <f t="array" ref="AM104">IF(AM54&lt;&gt;"",ROUND(AM54,2),
_xlfn.LET(_xlpm.Fundo,$L$8,
_xlpm.Ax,_xlfn.XLOOKUP(TRUE,($O54:AL54&lt;&gt;""),$O$51:AL$51,_xlpm.Fundo,,-1),
_xlpm.Bx,_xlfn.XLOOKUP(TRUE,(AN54:$AZ54&lt;&gt;""),AN$51:$AZ$51,_xlpm.Fundo,,1),
_xlpm.Cx,_xlfn.XLOOKUP(TRUE,($O54:AL54&lt;&gt;""),$O54:AL54,_xlpm.Fundo,,-1),
_xlpm.Dx,_xlfn.XLOOKUP(TRUE,(AN54:$AZ54&lt;&gt;""),AN54:$AZ54,_xlpm.Fundo,,1),
_xlpm.Xx,AM$51,_xlpm.Yx,PRODUCT(SUM(_xlpm.Dx,-_xlpm.Cx),1/SUM(_xlpm.Bx,-_xlpm.Ax))*SUM(_xlpm.Xx,-_xlpm.Ax)+_xlpm.Cx,
_xlpm.Ay,_xlfn.XLOOKUP(TRUE,(AM$52:AM53&lt;&gt;""),$N$52:$N53,_xlpm.Fundo,,-1),
_xlpm.By,_xlfn.XLOOKUP(TRUE,(AM55:AM$95&lt;&gt;""),$N55:$N$95,_xlpm.Fundo,,1),
_xlpm.Cy,_xlfn.XLOOKUP(TRUE,(AM$52:AM53&lt;&gt;""),AM$52:AM53,_xlpm.Fundo,,-1),
_xlpm.Dy,_xlfn.XLOOKUP(TRUE,(AM55:AM$95&lt;&gt;""),AM55:AM$95,_xlpm.Fundo,,1),
_xlpm.Xy,$N54,_xlpm.Yy,PRODUCT(SUM(_xlpm.Dy,-_xlpm.Cy),1/SUM(_xlpm.By,-_xlpm.Ay))*SUM(_xlpm.Xy,-_xlpm.Ay)+_xlpm.Cy,
ROUND(_xlpm.Yx,2)))</f>
        <v>-9</v>
      </c>
      <c r="AN104" s="21" cm="1">
        <f t="array" ref="AN104">IF(AN54&lt;&gt;"",ROUND(AN54,2),
_xlfn.LET(_xlpm.Fundo,$L$8,
_xlpm.Ax,_xlfn.XLOOKUP(TRUE,($O54:AM54&lt;&gt;""),$O$51:AM$51,_xlpm.Fundo,,-1),
_xlpm.Bx,_xlfn.XLOOKUP(TRUE,(AO54:$AZ54&lt;&gt;""),AO$51:$AZ$51,_xlpm.Fundo,,1),
_xlpm.Cx,_xlfn.XLOOKUP(TRUE,($O54:AM54&lt;&gt;""),$O54:AM54,_xlpm.Fundo,,-1),
_xlpm.Dx,_xlfn.XLOOKUP(TRUE,(AO54:$AZ54&lt;&gt;""),AO54:$AZ54,_xlpm.Fundo,,1),
_xlpm.Xx,AN$51,_xlpm.Yx,PRODUCT(SUM(_xlpm.Dx,-_xlpm.Cx),1/SUM(_xlpm.Bx,-_xlpm.Ax))*SUM(_xlpm.Xx,-_xlpm.Ax)+_xlpm.Cx,
_xlpm.Ay,_xlfn.XLOOKUP(TRUE,(AN$52:AN53&lt;&gt;""),$N$52:$N53,_xlpm.Fundo,,-1),
_xlpm.By,_xlfn.XLOOKUP(TRUE,(AN55:AN$95&lt;&gt;""),$N55:$N$95,_xlpm.Fundo,,1),
_xlpm.Cy,_xlfn.XLOOKUP(TRUE,(AN$52:AN53&lt;&gt;""),AN$52:AN53,_xlpm.Fundo,,-1),
_xlpm.Dy,_xlfn.XLOOKUP(TRUE,(AN55:AN$95&lt;&gt;""),AN55:AN$95,_xlpm.Fundo,,1),
_xlpm.Xy,$N54,_xlpm.Yy,PRODUCT(SUM(_xlpm.Dy,-_xlpm.Cy),1/SUM(_xlpm.By,-_xlpm.Ay))*SUM(_xlpm.Xy,-_xlpm.Ay)+_xlpm.Cy,
ROUND(_xlpm.Yx,2)))</f>
        <v>-9</v>
      </c>
      <c r="AO104" s="21" cm="1">
        <f t="array" ref="AO104">IF(AO54&lt;&gt;"",ROUND(AO54,2),
_xlfn.LET(_xlpm.Fundo,$L$8,
_xlpm.Ax,_xlfn.XLOOKUP(TRUE,($O54:AN54&lt;&gt;""),$O$51:AN$51,_xlpm.Fundo,,-1),
_xlpm.Bx,_xlfn.XLOOKUP(TRUE,(AP54:$AZ54&lt;&gt;""),AP$51:$AZ$51,_xlpm.Fundo,,1),
_xlpm.Cx,_xlfn.XLOOKUP(TRUE,($O54:AN54&lt;&gt;""),$O54:AN54,_xlpm.Fundo,,-1),
_xlpm.Dx,_xlfn.XLOOKUP(TRUE,(AP54:$AZ54&lt;&gt;""),AP54:$AZ54,_xlpm.Fundo,,1),
_xlpm.Xx,AO$51,_xlpm.Yx,PRODUCT(SUM(_xlpm.Dx,-_xlpm.Cx),1/SUM(_xlpm.Bx,-_xlpm.Ax))*SUM(_xlpm.Xx,-_xlpm.Ax)+_xlpm.Cx,
_xlpm.Ay,_xlfn.XLOOKUP(TRUE,(AO$52:AO53&lt;&gt;""),$N$52:$N53,_xlpm.Fundo,,-1),
_xlpm.By,_xlfn.XLOOKUP(TRUE,(AO55:AO$95&lt;&gt;""),$N55:$N$95,_xlpm.Fundo,,1),
_xlpm.Cy,_xlfn.XLOOKUP(TRUE,(AO$52:AO53&lt;&gt;""),AO$52:AO53,_xlpm.Fundo,,-1),
_xlpm.Dy,_xlfn.XLOOKUP(TRUE,(AO55:AO$95&lt;&gt;""),AO55:AO$95,_xlpm.Fundo,,1),
_xlpm.Xy,$N54,_xlpm.Yy,PRODUCT(SUM(_xlpm.Dy,-_xlpm.Cy),1/SUM(_xlpm.By,-_xlpm.Ay))*SUM(_xlpm.Xy,-_xlpm.Ay)+_xlpm.Cy,
ROUND(_xlpm.Yx,2)))</f>
        <v>-9</v>
      </c>
      <c r="AP104" s="21" cm="1">
        <f t="array" ref="AP104">IF(AP54&lt;&gt;"",ROUND(AP54,2),
_xlfn.LET(_xlpm.Fundo,$L$8,
_xlpm.Ax,_xlfn.XLOOKUP(TRUE,($O54:AO54&lt;&gt;""),$O$51:AO$51,_xlpm.Fundo,,-1),
_xlpm.Bx,_xlfn.XLOOKUP(TRUE,(AQ54:$AZ54&lt;&gt;""),AQ$51:$AZ$51,_xlpm.Fundo,,1),
_xlpm.Cx,_xlfn.XLOOKUP(TRUE,($O54:AO54&lt;&gt;""),$O54:AO54,_xlpm.Fundo,,-1),
_xlpm.Dx,_xlfn.XLOOKUP(TRUE,(AQ54:$AZ54&lt;&gt;""),AQ54:$AZ54,_xlpm.Fundo,,1),
_xlpm.Xx,AP$51,_xlpm.Yx,PRODUCT(SUM(_xlpm.Dx,-_xlpm.Cx),1/SUM(_xlpm.Bx,-_xlpm.Ax))*SUM(_xlpm.Xx,-_xlpm.Ax)+_xlpm.Cx,
_xlpm.Ay,_xlfn.XLOOKUP(TRUE,(AP$52:AP53&lt;&gt;""),$N$52:$N53,_xlpm.Fundo,,-1),
_xlpm.By,_xlfn.XLOOKUP(TRUE,(AP55:AP$95&lt;&gt;""),$N55:$N$95,_xlpm.Fundo,,1),
_xlpm.Cy,_xlfn.XLOOKUP(TRUE,(AP$52:AP53&lt;&gt;""),AP$52:AP53,_xlpm.Fundo,,-1),
_xlpm.Dy,_xlfn.XLOOKUP(TRUE,(AP55:AP$95&lt;&gt;""),AP55:AP$95,_xlpm.Fundo,,1),
_xlpm.Xy,$N54,_xlpm.Yy,PRODUCT(SUM(_xlpm.Dy,-_xlpm.Cy),1/SUM(_xlpm.By,-_xlpm.Ay))*SUM(_xlpm.Xy,-_xlpm.Ay)+_xlpm.Cy,
ROUND(_xlpm.Yx,2)))</f>
        <v>-9</v>
      </c>
      <c r="AQ104" s="21" cm="1">
        <f t="array" ref="AQ104">IF(AQ54&lt;&gt;"",ROUND(AQ54,2),
_xlfn.LET(_xlpm.Fundo,$L$8,
_xlpm.Ax,_xlfn.XLOOKUP(TRUE,($O54:AP54&lt;&gt;""),$O$51:AP$51,_xlpm.Fundo,,-1),
_xlpm.Bx,_xlfn.XLOOKUP(TRUE,(AR54:$AZ54&lt;&gt;""),AR$51:$AZ$51,_xlpm.Fundo,,1),
_xlpm.Cx,_xlfn.XLOOKUP(TRUE,($O54:AP54&lt;&gt;""),$O54:AP54,_xlpm.Fundo,,-1),
_xlpm.Dx,_xlfn.XLOOKUP(TRUE,(AR54:$AZ54&lt;&gt;""),AR54:$AZ54,_xlpm.Fundo,,1),
_xlpm.Xx,AQ$51,_xlpm.Yx,PRODUCT(SUM(_xlpm.Dx,-_xlpm.Cx),1/SUM(_xlpm.Bx,-_xlpm.Ax))*SUM(_xlpm.Xx,-_xlpm.Ax)+_xlpm.Cx,
_xlpm.Ay,_xlfn.XLOOKUP(TRUE,(AQ$52:AQ53&lt;&gt;""),$N$52:$N53,_xlpm.Fundo,,-1),
_xlpm.By,_xlfn.XLOOKUP(TRUE,(AQ55:AQ$95&lt;&gt;""),$N55:$N$95,_xlpm.Fundo,,1),
_xlpm.Cy,_xlfn.XLOOKUP(TRUE,(AQ$52:AQ53&lt;&gt;""),AQ$52:AQ53,_xlpm.Fundo,,-1),
_xlpm.Dy,_xlfn.XLOOKUP(TRUE,(AQ55:AQ$95&lt;&gt;""),AQ55:AQ$95,_xlpm.Fundo,,1),
_xlpm.Xy,$N54,_xlpm.Yy,PRODUCT(SUM(_xlpm.Dy,-_xlpm.Cy),1/SUM(_xlpm.By,-_xlpm.Ay))*SUM(_xlpm.Xy,-_xlpm.Ay)+_xlpm.Cy,
ROUND(_xlpm.Yx,2)))</f>
        <v>-9</v>
      </c>
      <c r="AR104" s="21" cm="1">
        <f t="array" ref="AR104">IF(AR54&lt;&gt;"",ROUND(AR54,2),
_xlfn.LET(_xlpm.Fundo,$L$8,
_xlpm.Ax,_xlfn.XLOOKUP(TRUE,($O54:AQ54&lt;&gt;""),$O$51:AQ$51,_xlpm.Fundo,,-1),
_xlpm.Bx,_xlfn.XLOOKUP(TRUE,(AS54:$AZ54&lt;&gt;""),AS$51:$AZ$51,_xlpm.Fundo,,1),
_xlpm.Cx,_xlfn.XLOOKUP(TRUE,($O54:AQ54&lt;&gt;""),$O54:AQ54,_xlpm.Fundo,,-1),
_xlpm.Dx,_xlfn.XLOOKUP(TRUE,(AS54:$AZ54&lt;&gt;""),AS54:$AZ54,_xlpm.Fundo,,1),
_xlpm.Xx,AR$51,_xlpm.Yx,PRODUCT(SUM(_xlpm.Dx,-_xlpm.Cx),1/SUM(_xlpm.Bx,-_xlpm.Ax))*SUM(_xlpm.Xx,-_xlpm.Ax)+_xlpm.Cx,
_xlpm.Ay,_xlfn.XLOOKUP(TRUE,(AR$52:AR53&lt;&gt;""),$N$52:$N53,_xlpm.Fundo,,-1),
_xlpm.By,_xlfn.XLOOKUP(TRUE,(AR55:AR$95&lt;&gt;""),$N55:$N$95,_xlpm.Fundo,,1),
_xlpm.Cy,_xlfn.XLOOKUP(TRUE,(AR$52:AR53&lt;&gt;""),AR$52:AR53,_xlpm.Fundo,,-1),
_xlpm.Dy,_xlfn.XLOOKUP(TRUE,(AR55:AR$95&lt;&gt;""),AR55:AR$95,_xlpm.Fundo,,1),
_xlpm.Xy,$N54,_xlpm.Yy,PRODUCT(SUM(_xlpm.Dy,-_xlpm.Cy),1/SUM(_xlpm.By,-_xlpm.Ay))*SUM(_xlpm.Xy,-_xlpm.Ay)+_xlpm.Cy,
ROUND(_xlpm.Yx,2)))</f>
        <v>-9</v>
      </c>
      <c r="AS104" s="21" cm="1">
        <f t="array" ref="AS104">IF(AS54&lt;&gt;"",ROUND(AS54,2),
_xlfn.LET(_xlpm.Fundo,$L$8,
_xlpm.Ax,_xlfn.XLOOKUP(TRUE,($O54:AR54&lt;&gt;""),$O$51:AR$51,_xlpm.Fundo,,-1),
_xlpm.Bx,_xlfn.XLOOKUP(TRUE,(AT54:$AZ54&lt;&gt;""),AT$51:$AZ$51,_xlpm.Fundo,,1),
_xlpm.Cx,_xlfn.XLOOKUP(TRUE,($O54:AR54&lt;&gt;""),$O54:AR54,_xlpm.Fundo,,-1),
_xlpm.Dx,_xlfn.XLOOKUP(TRUE,(AT54:$AZ54&lt;&gt;""),AT54:$AZ54,_xlpm.Fundo,,1),
_xlpm.Xx,AS$51,_xlpm.Yx,PRODUCT(SUM(_xlpm.Dx,-_xlpm.Cx),1/SUM(_xlpm.Bx,-_xlpm.Ax))*SUM(_xlpm.Xx,-_xlpm.Ax)+_xlpm.Cx,
_xlpm.Ay,_xlfn.XLOOKUP(TRUE,(AS$52:AS53&lt;&gt;""),$N$52:$N53,_xlpm.Fundo,,-1),
_xlpm.By,_xlfn.XLOOKUP(TRUE,(AS55:AS$95&lt;&gt;""),$N55:$N$95,_xlpm.Fundo,,1),
_xlpm.Cy,_xlfn.XLOOKUP(TRUE,(AS$52:AS53&lt;&gt;""),AS$52:AS53,_xlpm.Fundo,,-1),
_xlpm.Dy,_xlfn.XLOOKUP(TRUE,(AS55:AS$95&lt;&gt;""),AS55:AS$95,_xlpm.Fundo,,1),
_xlpm.Xy,$N54,_xlpm.Yy,PRODUCT(SUM(_xlpm.Dy,-_xlpm.Cy),1/SUM(_xlpm.By,-_xlpm.Ay))*SUM(_xlpm.Xy,-_xlpm.Ay)+_xlpm.Cy,
ROUND(_xlpm.Yx,2)))</f>
        <v>-9</v>
      </c>
      <c r="AT104" s="21" cm="1">
        <f t="array" ref="AT104">IF(AT54&lt;&gt;"",ROUND(AT54,2),
_xlfn.LET(_xlpm.Fundo,$L$8,
_xlpm.Ax,_xlfn.XLOOKUP(TRUE,($O54:AS54&lt;&gt;""),$O$51:AS$51,_xlpm.Fundo,,-1),
_xlpm.Bx,_xlfn.XLOOKUP(TRUE,(AU54:$AZ54&lt;&gt;""),AU$51:$AZ$51,_xlpm.Fundo,,1),
_xlpm.Cx,_xlfn.XLOOKUP(TRUE,($O54:AS54&lt;&gt;""),$O54:AS54,_xlpm.Fundo,,-1),
_xlpm.Dx,_xlfn.XLOOKUP(TRUE,(AU54:$AZ54&lt;&gt;""),AU54:$AZ54,_xlpm.Fundo,,1),
_xlpm.Xx,AT$51,_xlpm.Yx,PRODUCT(SUM(_xlpm.Dx,-_xlpm.Cx),1/SUM(_xlpm.Bx,-_xlpm.Ax))*SUM(_xlpm.Xx,-_xlpm.Ax)+_xlpm.Cx,
_xlpm.Ay,_xlfn.XLOOKUP(TRUE,(AT$52:AT53&lt;&gt;""),$N$52:$N53,_xlpm.Fundo,,-1),
_xlpm.By,_xlfn.XLOOKUP(TRUE,(AT55:AT$95&lt;&gt;""),$N55:$N$95,_xlpm.Fundo,,1),
_xlpm.Cy,_xlfn.XLOOKUP(TRUE,(AT$52:AT53&lt;&gt;""),AT$52:AT53,_xlpm.Fundo,,-1),
_xlpm.Dy,_xlfn.XLOOKUP(TRUE,(AT55:AT$95&lt;&gt;""),AT55:AT$95,_xlpm.Fundo,,1),
_xlpm.Xy,$N54,_xlpm.Yy,PRODUCT(SUM(_xlpm.Dy,-_xlpm.Cy),1/SUM(_xlpm.By,-_xlpm.Ay))*SUM(_xlpm.Xy,-_xlpm.Ay)+_xlpm.Cy,
ROUND(_xlpm.Yx,2)))</f>
        <v>-9</v>
      </c>
      <c r="AU104" s="21" cm="1">
        <f t="array" ref="AU104">IF(AU54&lt;&gt;"",ROUND(AU54,2),
_xlfn.LET(_xlpm.Fundo,$L$8,
_xlpm.Ax,_xlfn.XLOOKUP(TRUE,($O54:AT54&lt;&gt;""),$O$51:AT$51,_xlpm.Fundo,,-1),
_xlpm.Bx,_xlfn.XLOOKUP(TRUE,(AV54:$AZ54&lt;&gt;""),AV$51:$AZ$51,_xlpm.Fundo,,1),
_xlpm.Cx,_xlfn.XLOOKUP(TRUE,($O54:AT54&lt;&gt;""),$O54:AT54,_xlpm.Fundo,,-1),
_xlpm.Dx,_xlfn.XLOOKUP(TRUE,(AV54:$AZ54&lt;&gt;""),AV54:$AZ54,_xlpm.Fundo,,1),
_xlpm.Xx,AU$51,_xlpm.Yx,PRODUCT(SUM(_xlpm.Dx,-_xlpm.Cx),1/SUM(_xlpm.Bx,-_xlpm.Ax))*SUM(_xlpm.Xx,-_xlpm.Ax)+_xlpm.Cx,
_xlpm.Ay,_xlfn.XLOOKUP(TRUE,(AU$52:AU53&lt;&gt;""),$N$52:$N53,_xlpm.Fundo,,-1),
_xlpm.By,_xlfn.XLOOKUP(TRUE,(AU55:AU$95&lt;&gt;""),$N55:$N$95,_xlpm.Fundo,,1),
_xlpm.Cy,_xlfn.XLOOKUP(TRUE,(AU$52:AU53&lt;&gt;""),AU$52:AU53,_xlpm.Fundo,,-1),
_xlpm.Dy,_xlfn.XLOOKUP(TRUE,(AU55:AU$95&lt;&gt;""),AU55:AU$95,_xlpm.Fundo,,1),
_xlpm.Xy,$N54,_xlpm.Yy,PRODUCT(SUM(_xlpm.Dy,-_xlpm.Cy),1/SUM(_xlpm.By,-_xlpm.Ay))*SUM(_xlpm.Xy,-_xlpm.Ay)+_xlpm.Cy,
ROUND(_xlpm.Yx,2)))</f>
        <v>-9</v>
      </c>
      <c r="AV104" s="21" cm="1">
        <f t="array" ref="AV104">IF(AV54&lt;&gt;"",ROUND(AV54,2),
_xlfn.LET(_xlpm.Fundo,$L$8,
_xlpm.Ax,_xlfn.XLOOKUP(TRUE,($O54:AU54&lt;&gt;""),$O$51:AU$51,_xlpm.Fundo,,-1),
_xlpm.Bx,_xlfn.XLOOKUP(TRUE,(AW54:$AZ54&lt;&gt;""),AW$51:$AZ$51,_xlpm.Fundo,,1),
_xlpm.Cx,_xlfn.XLOOKUP(TRUE,($O54:AU54&lt;&gt;""),$O54:AU54,_xlpm.Fundo,,-1),
_xlpm.Dx,_xlfn.XLOOKUP(TRUE,(AW54:$AZ54&lt;&gt;""),AW54:$AZ54,_xlpm.Fundo,,1),
_xlpm.Xx,AV$51,_xlpm.Yx,PRODUCT(SUM(_xlpm.Dx,-_xlpm.Cx),1/SUM(_xlpm.Bx,-_xlpm.Ax))*SUM(_xlpm.Xx,-_xlpm.Ax)+_xlpm.Cx,
_xlpm.Ay,_xlfn.XLOOKUP(TRUE,(AV$52:AV53&lt;&gt;""),$N$52:$N53,_xlpm.Fundo,,-1),
_xlpm.By,_xlfn.XLOOKUP(TRUE,(AV55:AV$95&lt;&gt;""),$N55:$N$95,_xlpm.Fundo,,1),
_xlpm.Cy,_xlfn.XLOOKUP(TRUE,(AV$52:AV53&lt;&gt;""),AV$52:AV53,_xlpm.Fundo,,-1),
_xlpm.Dy,_xlfn.XLOOKUP(TRUE,(AV55:AV$95&lt;&gt;""),AV55:AV$95,_xlpm.Fundo,,1),
_xlpm.Xy,$N54,_xlpm.Yy,PRODUCT(SUM(_xlpm.Dy,-_xlpm.Cy),1/SUM(_xlpm.By,-_xlpm.Ay))*SUM(_xlpm.Xy,-_xlpm.Ay)+_xlpm.Cy,
ROUND(_xlpm.Yx,2)))</f>
        <v>-9</v>
      </c>
      <c r="AW104" s="21" cm="1">
        <f t="array" ref="AW104">IF(AW54&lt;&gt;"",ROUND(AW54,2),
_xlfn.LET(_xlpm.Fundo,$L$8,
_xlpm.Ax,_xlfn.XLOOKUP(TRUE,($O54:AV54&lt;&gt;""),$O$51:AV$51,_xlpm.Fundo,,-1),
_xlpm.Bx,_xlfn.XLOOKUP(TRUE,(AX54:$AZ54&lt;&gt;""),AX$51:$AZ$51,_xlpm.Fundo,,1),
_xlpm.Cx,_xlfn.XLOOKUP(TRUE,($O54:AV54&lt;&gt;""),$O54:AV54,_xlpm.Fundo,,-1),
_xlpm.Dx,_xlfn.XLOOKUP(TRUE,(AX54:$AZ54&lt;&gt;""),AX54:$AZ54,_xlpm.Fundo,,1),
_xlpm.Xx,AW$51,_xlpm.Yx,PRODUCT(SUM(_xlpm.Dx,-_xlpm.Cx),1/SUM(_xlpm.Bx,-_xlpm.Ax))*SUM(_xlpm.Xx,-_xlpm.Ax)+_xlpm.Cx,
_xlpm.Ay,_xlfn.XLOOKUP(TRUE,(AW$52:AW53&lt;&gt;""),$N$52:$N53,_xlpm.Fundo,,-1),
_xlpm.By,_xlfn.XLOOKUP(TRUE,(AW55:AW$95&lt;&gt;""),$N55:$N$95,_xlpm.Fundo,,1),
_xlpm.Cy,_xlfn.XLOOKUP(TRUE,(AW$52:AW53&lt;&gt;""),AW$52:AW53,_xlpm.Fundo,,-1),
_xlpm.Dy,_xlfn.XLOOKUP(TRUE,(AW55:AW$95&lt;&gt;""),AW55:AW$95,_xlpm.Fundo,,1),
_xlpm.Xy,$N54,_xlpm.Yy,PRODUCT(SUM(_xlpm.Dy,-_xlpm.Cy),1/SUM(_xlpm.By,-_xlpm.Ay))*SUM(_xlpm.Xy,-_xlpm.Ay)+_xlpm.Cy,
ROUND(_xlpm.Yx,2)))</f>
        <v>-9</v>
      </c>
      <c r="AX104" s="77" t="s">
        <v>678</v>
      </c>
      <c r="AY104" s="77"/>
      <c r="BA104" s="77"/>
      <c r="BB104" s="98" t="s">
        <v>835</v>
      </c>
      <c r="BC104" s="77" t="s">
        <v>836</v>
      </c>
      <c r="BD104" s="77"/>
      <c r="BE104" s="77"/>
      <c r="BF104" s="77"/>
      <c r="BG104" s="77"/>
      <c r="BH104" s="77"/>
    </row>
    <row r="105" spans="1:60" ht="20.100000000000001" customHeight="1" x14ac:dyDescent="0.3">
      <c r="A105" s="7" t="s">
        <v>83</v>
      </c>
      <c r="B105" s="9" t="s">
        <v>154</v>
      </c>
      <c r="C105" s="17">
        <f t="shared" si="14"/>
        <v>52.775399999999998</v>
      </c>
      <c r="D105" s="18">
        <f t="shared" si="14"/>
        <v>113.5209</v>
      </c>
      <c r="E105" s="64">
        <f t="shared" si="14"/>
        <v>-9</v>
      </c>
      <c r="F105" s="17">
        <f t="shared" si="7"/>
        <v>9.75</v>
      </c>
      <c r="G105" s="18">
        <f t="shared" si="8"/>
        <v>8.4700000000000006</v>
      </c>
      <c r="H105" s="19">
        <f t="shared" si="9"/>
        <v>-9</v>
      </c>
      <c r="I105" s="8" t="str" cm="1">
        <f t="array" ref="I105">_xlfn.CONCAT(ROUND(F105:H105,2)&amp;", ")</f>
        <v xml:space="preserve">9.75, 8.47, -9, </v>
      </c>
      <c r="J105" s="8"/>
      <c r="L105"/>
      <c r="N105" s="31">
        <v>16.12</v>
      </c>
      <c r="O105" s="15"/>
      <c r="P105" s="21" cm="1">
        <f t="array" ref="P105">IF(P55&lt;&gt;"",ROUND(P55,2),
_xlfn.LET(_xlpm.Fundo,$L$8,
_xlpm.Ax,_xlfn.XLOOKUP(TRUE,($O55:O55&lt;&gt;""),$O$51:O$51,_xlpm.Fundo,,-1),
_xlpm.Bx,_xlfn.XLOOKUP(TRUE,(Q55:$AZ55&lt;&gt;""),Q$51:$AZ$51,_xlpm.Fundo,,1),
_xlpm.Cx,_xlfn.XLOOKUP(TRUE,($O55:O55&lt;&gt;""),$O55:O55,_xlpm.Fundo,,-1),
_xlpm.Dx,_xlfn.XLOOKUP(TRUE,(Q55:$AZ55&lt;&gt;""),Q55:$AZ55,_xlpm.Fundo,,1),
_xlpm.Xx,P$51,_xlpm.Yx,PRODUCT(SUM(_xlpm.Dx,-_xlpm.Cx),1/SUM(_xlpm.Bx,-_xlpm.Ax))*SUM(_xlpm.Xx,-_xlpm.Ax)+_xlpm.Cx,
_xlpm.Ay,_xlfn.XLOOKUP(TRUE,(P$52:P54&lt;&gt;""),$N$52:$N54,_xlpm.Fundo,,-1),
_xlpm.By,_xlfn.XLOOKUP(TRUE,(P56:P$95&lt;&gt;""),$N56:$N$95,_xlpm.Fundo,,1),
_xlpm.Cy,_xlfn.XLOOKUP(TRUE,(P$52:P54&lt;&gt;""),P$52:P54,_xlpm.Fundo,,-1),
_xlpm.Dy,_xlfn.XLOOKUP(TRUE,(P56:P$95&lt;&gt;""),P56:P$95,_xlpm.Fundo,,1),
_xlpm.Xy,$N55,_xlpm.Yy,PRODUCT(SUM(_xlpm.Dy,-_xlpm.Cy),1/SUM(_xlpm.By,-_xlpm.Ay))*SUM(_xlpm.Xy,-_xlpm.Ay)+_xlpm.Cy,
ROUND(_xlpm.Yx,2)))</f>
        <v>-9</v>
      </c>
      <c r="Q105" s="21" cm="1">
        <f t="array" ref="Q105">IF(Q55&lt;&gt;"",ROUND(Q55,2),
_xlfn.LET(_xlpm.Fundo,$L$8,
_xlpm.Ax,_xlfn.XLOOKUP(TRUE,($O55:P55&lt;&gt;""),$O$51:P$51,_xlpm.Fundo,,-1),
_xlpm.Bx,_xlfn.XLOOKUP(TRUE,(R55:$AZ55&lt;&gt;""),R$51:$AZ$51,_xlpm.Fundo,,1),
_xlpm.Cx,_xlfn.XLOOKUP(TRUE,($O55:P55&lt;&gt;""),$O55:P55,_xlpm.Fundo,,-1),
_xlpm.Dx,_xlfn.XLOOKUP(TRUE,(R55:$AZ55&lt;&gt;""),R55:$AZ55,_xlpm.Fundo,,1),
_xlpm.Xx,Q$51,_xlpm.Yx,PRODUCT(SUM(_xlpm.Dx,-_xlpm.Cx),1/SUM(_xlpm.Bx,-_xlpm.Ax))*SUM(_xlpm.Xx,-_xlpm.Ax)+_xlpm.Cx,
_xlpm.Ay,_xlfn.XLOOKUP(TRUE,(Q$52:Q54&lt;&gt;""),$N$52:$N54,_xlpm.Fundo,,-1),
_xlpm.By,_xlfn.XLOOKUP(TRUE,(Q56:Q$95&lt;&gt;""),$N56:$N$95,_xlpm.Fundo,,1),
_xlpm.Cy,_xlfn.XLOOKUP(TRUE,(Q$52:Q54&lt;&gt;""),Q$52:Q54,_xlpm.Fundo,,-1),
_xlpm.Dy,_xlfn.XLOOKUP(TRUE,(Q56:Q$95&lt;&gt;""),Q56:Q$95,_xlpm.Fundo,,1),
_xlpm.Xy,$N55,_xlpm.Yy,PRODUCT(SUM(_xlpm.Dy,-_xlpm.Cy),1/SUM(_xlpm.By,-_xlpm.Ay))*SUM(_xlpm.Xy,-_xlpm.Ay)+_xlpm.Cy,
ROUND(_xlpm.Yx,2)))</f>
        <v>-9</v>
      </c>
      <c r="R105" s="21" cm="1">
        <f t="array" ref="R105">IF(R55&lt;&gt;"",ROUND(R55,2),
_xlfn.LET(_xlpm.Fundo,$L$8,
_xlpm.Ax,_xlfn.XLOOKUP(TRUE,($O55:Q55&lt;&gt;""),$O$51:Q$51,_xlpm.Fundo,,-1),
_xlpm.Bx,_xlfn.XLOOKUP(TRUE,(S55:$AZ55&lt;&gt;""),S$51:$AZ$51,_xlpm.Fundo,,1),
_xlpm.Cx,_xlfn.XLOOKUP(TRUE,($O55:Q55&lt;&gt;""),$O55:Q55,_xlpm.Fundo,,-1),
_xlpm.Dx,_xlfn.XLOOKUP(TRUE,(S55:$AZ55&lt;&gt;""),S55:$AZ55,_xlpm.Fundo,,1),
_xlpm.Xx,R$51,_xlpm.Yx,PRODUCT(SUM(_xlpm.Dx,-_xlpm.Cx),1/SUM(_xlpm.Bx,-_xlpm.Ax))*SUM(_xlpm.Xx,-_xlpm.Ax)+_xlpm.Cx,
_xlpm.Ay,_xlfn.XLOOKUP(TRUE,(R$52:R54&lt;&gt;""),$N$52:$N54,_xlpm.Fundo,,-1),
_xlpm.By,_xlfn.XLOOKUP(TRUE,(R56:R$95&lt;&gt;""),$N56:$N$95,_xlpm.Fundo,,1),
_xlpm.Cy,_xlfn.XLOOKUP(TRUE,(R$52:R54&lt;&gt;""),R$52:R54,_xlpm.Fundo,,-1),
_xlpm.Dy,_xlfn.XLOOKUP(TRUE,(R56:R$95&lt;&gt;""),R56:R$95,_xlpm.Fundo,,1),
_xlpm.Xy,$N55,_xlpm.Yy,PRODUCT(SUM(_xlpm.Dy,-_xlpm.Cy),1/SUM(_xlpm.By,-_xlpm.Ay))*SUM(_xlpm.Xy,-_xlpm.Ay)+_xlpm.Cy,
ROUND(_xlpm.Yx,2)))</f>
        <v>-9</v>
      </c>
      <c r="S105" s="21" cm="1">
        <f t="array" ref="S105">IF(S55&lt;&gt;"",ROUND(S55,2),
_xlfn.LET(_xlpm.Fundo,$L$8,
_xlpm.Ax,_xlfn.XLOOKUP(TRUE,($O55:R55&lt;&gt;""),$O$51:R$51,_xlpm.Fundo,,-1),
_xlpm.Bx,_xlfn.XLOOKUP(TRUE,(T55:$AZ55&lt;&gt;""),T$51:$AZ$51,_xlpm.Fundo,,1),
_xlpm.Cx,_xlfn.XLOOKUP(TRUE,($O55:R55&lt;&gt;""),$O55:R55,_xlpm.Fundo,,-1),
_xlpm.Dx,_xlfn.XLOOKUP(TRUE,(T55:$AZ55&lt;&gt;""),T55:$AZ55,_xlpm.Fundo,,1),
_xlpm.Xx,S$51,_xlpm.Yx,PRODUCT(SUM(_xlpm.Dx,-_xlpm.Cx),1/SUM(_xlpm.Bx,-_xlpm.Ax))*SUM(_xlpm.Xx,-_xlpm.Ax)+_xlpm.Cx,
_xlpm.Ay,_xlfn.XLOOKUP(TRUE,(S$52:S54&lt;&gt;""),$N$52:$N54,_xlpm.Fundo,,-1),
_xlpm.By,_xlfn.XLOOKUP(TRUE,(S56:S$95&lt;&gt;""),$N56:$N$95,_xlpm.Fundo,,1),
_xlpm.Cy,_xlfn.XLOOKUP(TRUE,(S$52:S54&lt;&gt;""),S$52:S54,_xlpm.Fundo,,-1),
_xlpm.Dy,_xlfn.XLOOKUP(TRUE,(S56:S$95&lt;&gt;""),S56:S$95,_xlpm.Fundo,,1),
_xlpm.Xy,$N55,_xlpm.Yy,PRODUCT(SUM(_xlpm.Dy,-_xlpm.Cy),1/SUM(_xlpm.By,-_xlpm.Ay))*SUM(_xlpm.Xy,-_xlpm.Ay)+_xlpm.Cy,
ROUND(_xlpm.Yx,2)))</f>
        <v>-9</v>
      </c>
      <c r="T105" s="21" cm="1">
        <f t="array" ref="T105">IF(T55&lt;&gt;"",ROUND(T55,2),
_xlfn.LET(_xlpm.Fundo,$L$8,
_xlpm.Ax,_xlfn.XLOOKUP(TRUE,($O55:S55&lt;&gt;""),$O$51:S$51,_xlpm.Fundo,,-1),
_xlpm.Bx,_xlfn.XLOOKUP(TRUE,(U55:$AZ55&lt;&gt;""),U$51:$AZ$51,_xlpm.Fundo,,1),
_xlpm.Cx,_xlfn.XLOOKUP(TRUE,($O55:S55&lt;&gt;""),$O55:S55,_xlpm.Fundo,,-1),
_xlpm.Dx,_xlfn.XLOOKUP(TRUE,(U55:$AZ55&lt;&gt;""),U55:$AZ55,_xlpm.Fundo,,1),
_xlpm.Xx,T$51,_xlpm.Yx,PRODUCT(SUM(_xlpm.Dx,-_xlpm.Cx),1/SUM(_xlpm.Bx,-_xlpm.Ax))*SUM(_xlpm.Xx,-_xlpm.Ax)+_xlpm.Cx,
_xlpm.Ay,_xlfn.XLOOKUP(TRUE,(T$52:T54&lt;&gt;""),$N$52:$N54,_xlpm.Fundo,,-1),
_xlpm.By,_xlfn.XLOOKUP(TRUE,(T56:T$95&lt;&gt;""),$N56:$N$95,_xlpm.Fundo,,1),
_xlpm.Cy,_xlfn.XLOOKUP(TRUE,(T$52:T54&lt;&gt;""),T$52:T54,_xlpm.Fundo,,-1),
_xlpm.Dy,_xlfn.XLOOKUP(TRUE,(T56:T$95&lt;&gt;""),T56:T$95,_xlpm.Fundo,,1),
_xlpm.Xy,$N55,_xlpm.Yy,PRODUCT(SUM(_xlpm.Dy,-_xlpm.Cy),1/SUM(_xlpm.By,-_xlpm.Ay))*SUM(_xlpm.Xy,-_xlpm.Ay)+_xlpm.Cy,
ROUND(_xlpm.Yx,2)))</f>
        <v>-9</v>
      </c>
      <c r="U105" s="21" cm="1">
        <f t="array" ref="U105">IF(U55&lt;&gt;"",ROUND(U55,2),
_xlfn.LET(_xlpm.Fundo,$L$8,
_xlpm.Ax,_xlfn.XLOOKUP(TRUE,($O55:T55&lt;&gt;""),$O$51:T$51,_xlpm.Fundo,,-1),
_xlpm.Bx,_xlfn.XLOOKUP(TRUE,(V55:$AZ55&lt;&gt;""),V$51:$AZ$51,_xlpm.Fundo,,1),
_xlpm.Cx,_xlfn.XLOOKUP(TRUE,($O55:T55&lt;&gt;""),$O55:T55,_xlpm.Fundo,,-1),
_xlpm.Dx,_xlfn.XLOOKUP(TRUE,(V55:$AZ55&lt;&gt;""),V55:$AZ55,_xlpm.Fundo,,1),
_xlpm.Xx,U$51,_xlpm.Yx,PRODUCT(SUM(_xlpm.Dx,-_xlpm.Cx),1/SUM(_xlpm.Bx,-_xlpm.Ax))*SUM(_xlpm.Xx,-_xlpm.Ax)+_xlpm.Cx,
_xlpm.Ay,_xlfn.XLOOKUP(TRUE,(U$52:U54&lt;&gt;""),$N$52:$N54,_xlpm.Fundo,,-1),
_xlpm.By,_xlfn.XLOOKUP(TRUE,(U56:U$95&lt;&gt;""),$N56:$N$95,_xlpm.Fundo,,1),
_xlpm.Cy,_xlfn.XLOOKUP(TRUE,(U$52:U54&lt;&gt;""),U$52:U54,_xlpm.Fundo,,-1),
_xlpm.Dy,_xlfn.XLOOKUP(TRUE,(U56:U$95&lt;&gt;""),U56:U$95,_xlpm.Fundo,,1),
_xlpm.Xy,$N55,_xlpm.Yy,PRODUCT(SUM(_xlpm.Dy,-_xlpm.Cy),1/SUM(_xlpm.By,-_xlpm.Ay))*SUM(_xlpm.Xy,-_xlpm.Ay)+_xlpm.Cy,
ROUND(_xlpm.Yx,2)))</f>
        <v>-9</v>
      </c>
      <c r="V105" s="21" cm="1">
        <f t="array" ref="V105">IF(V55&lt;&gt;"",ROUND(V55,2),
_xlfn.LET(_xlpm.Fundo,$L$8,
_xlpm.Ax,_xlfn.XLOOKUP(TRUE,($O55:U55&lt;&gt;""),$O$51:U$51,_xlpm.Fundo,,-1),
_xlpm.Bx,_xlfn.XLOOKUP(TRUE,(W55:$AZ55&lt;&gt;""),W$51:$AZ$51,_xlpm.Fundo,,1),
_xlpm.Cx,_xlfn.XLOOKUP(TRUE,($O55:U55&lt;&gt;""),$O55:U55,_xlpm.Fundo,,-1),
_xlpm.Dx,_xlfn.XLOOKUP(TRUE,(W55:$AZ55&lt;&gt;""),W55:$AZ55,_xlpm.Fundo,,1),
_xlpm.Xx,V$51,_xlpm.Yx,PRODUCT(SUM(_xlpm.Dx,-_xlpm.Cx),1/SUM(_xlpm.Bx,-_xlpm.Ax))*SUM(_xlpm.Xx,-_xlpm.Ax)+_xlpm.Cx,
_xlpm.Ay,_xlfn.XLOOKUP(TRUE,(V$52:V54&lt;&gt;""),$N$52:$N54,_xlpm.Fundo,,-1),
_xlpm.By,_xlfn.XLOOKUP(TRUE,(V56:V$95&lt;&gt;""),$N56:$N$95,_xlpm.Fundo,,1),
_xlpm.Cy,_xlfn.XLOOKUP(TRUE,(V$52:V54&lt;&gt;""),V$52:V54,_xlpm.Fundo,,-1),
_xlpm.Dy,_xlfn.XLOOKUP(TRUE,(V56:V$95&lt;&gt;""),V56:V$95,_xlpm.Fundo,,1),
_xlpm.Xy,$N55,_xlpm.Yy,PRODUCT(SUM(_xlpm.Dy,-_xlpm.Cy),1/SUM(_xlpm.By,-_xlpm.Ay))*SUM(_xlpm.Xy,-_xlpm.Ay)+_xlpm.Cy,
ROUND(_xlpm.Yx,2)))</f>
        <v>-9</v>
      </c>
      <c r="W105" s="21" cm="1">
        <f t="array" ref="W105">IF(W55&lt;&gt;"",ROUND(W55,2),
_xlfn.LET(_xlpm.Fundo,$L$8,
_xlpm.Ax,_xlfn.XLOOKUP(TRUE,($O55:V55&lt;&gt;""),$O$51:V$51,_xlpm.Fundo,,-1),
_xlpm.Bx,_xlfn.XLOOKUP(TRUE,(X55:$AZ55&lt;&gt;""),X$51:$AZ$51,_xlpm.Fundo,,1),
_xlpm.Cx,_xlfn.XLOOKUP(TRUE,($O55:V55&lt;&gt;""),$O55:V55,_xlpm.Fundo,,-1),
_xlpm.Dx,_xlfn.XLOOKUP(TRUE,(X55:$AZ55&lt;&gt;""),X55:$AZ55,_xlpm.Fundo,,1),
_xlpm.Xx,W$51,_xlpm.Yx,PRODUCT(SUM(_xlpm.Dx,-_xlpm.Cx),1/SUM(_xlpm.Bx,-_xlpm.Ax))*SUM(_xlpm.Xx,-_xlpm.Ax)+_xlpm.Cx,
_xlpm.Ay,_xlfn.XLOOKUP(TRUE,(W$52:W54&lt;&gt;""),$N$52:$N54,_xlpm.Fundo,,-1),
_xlpm.By,_xlfn.XLOOKUP(TRUE,(W56:W$95&lt;&gt;""),$N56:$N$95,_xlpm.Fundo,,1),
_xlpm.Cy,_xlfn.XLOOKUP(TRUE,(W$52:W54&lt;&gt;""),W$52:W54,_xlpm.Fundo,,-1),
_xlpm.Dy,_xlfn.XLOOKUP(TRUE,(W56:W$95&lt;&gt;""),W56:W$95,_xlpm.Fundo,,1),
_xlpm.Xy,$N55,_xlpm.Yy,PRODUCT(SUM(_xlpm.Dy,-_xlpm.Cy),1/SUM(_xlpm.By,-_xlpm.Ay))*SUM(_xlpm.Xy,-_xlpm.Ay)+_xlpm.Cy,
ROUND(_xlpm.Yx,2)))</f>
        <v>-9</v>
      </c>
      <c r="X105" s="21" cm="1">
        <f t="array" ref="X105">IF(X55&lt;&gt;"",ROUND(X55,2),
_xlfn.LET(_xlpm.Fundo,$L$8,
_xlpm.Ax,_xlfn.XLOOKUP(TRUE,($O55:W55&lt;&gt;""),$O$51:W$51,_xlpm.Fundo,,-1),
_xlpm.Bx,_xlfn.XLOOKUP(TRUE,(Y55:$AZ55&lt;&gt;""),Y$51:$AZ$51,_xlpm.Fundo,,1),
_xlpm.Cx,_xlfn.XLOOKUP(TRUE,($O55:W55&lt;&gt;""),$O55:W55,_xlpm.Fundo,,-1),
_xlpm.Dx,_xlfn.XLOOKUP(TRUE,(Y55:$AZ55&lt;&gt;""),Y55:$AZ55,_xlpm.Fundo,,1),
_xlpm.Xx,X$51,_xlpm.Yx,PRODUCT(SUM(_xlpm.Dx,-_xlpm.Cx),1/SUM(_xlpm.Bx,-_xlpm.Ax))*SUM(_xlpm.Xx,-_xlpm.Ax)+_xlpm.Cx,
_xlpm.Ay,_xlfn.XLOOKUP(TRUE,(X$52:X54&lt;&gt;""),$N$52:$N54,_xlpm.Fundo,,-1),
_xlpm.By,_xlfn.XLOOKUP(TRUE,(X56:X$95&lt;&gt;""),$N56:$N$95,_xlpm.Fundo,,1),
_xlpm.Cy,_xlfn.XLOOKUP(TRUE,(X$52:X54&lt;&gt;""),X$52:X54,_xlpm.Fundo,,-1),
_xlpm.Dy,_xlfn.XLOOKUP(TRUE,(X56:X$95&lt;&gt;""),X56:X$95,_xlpm.Fundo,,1),
_xlpm.Xy,$N55,_xlpm.Yy,PRODUCT(SUM(_xlpm.Dy,-_xlpm.Cy),1/SUM(_xlpm.By,-_xlpm.Ay))*SUM(_xlpm.Xy,-_xlpm.Ay)+_xlpm.Cy,
ROUND(_xlpm.Yx,2)))</f>
        <v>-9</v>
      </c>
      <c r="Y105" s="21" cm="1">
        <f t="array" ref="Y105">IF(Y55&lt;&gt;"",ROUND(Y55,2),
_xlfn.LET(_xlpm.Fundo,$L$8,
_xlpm.Ax,_xlfn.XLOOKUP(TRUE,($O55:X55&lt;&gt;""),$O$51:X$51,_xlpm.Fundo,,-1),
_xlpm.Bx,_xlfn.XLOOKUP(TRUE,(Z55:$AZ55&lt;&gt;""),Z$51:$AZ$51,_xlpm.Fundo,,1),
_xlpm.Cx,_xlfn.XLOOKUP(TRUE,($O55:X55&lt;&gt;""),$O55:X55,_xlpm.Fundo,,-1),
_xlpm.Dx,_xlfn.XLOOKUP(TRUE,(Z55:$AZ55&lt;&gt;""),Z55:$AZ55,_xlpm.Fundo,,1),
_xlpm.Xx,Y$51,_xlpm.Yx,PRODUCT(SUM(_xlpm.Dx,-_xlpm.Cx),1/SUM(_xlpm.Bx,-_xlpm.Ax))*SUM(_xlpm.Xx,-_xlpm.Ax)+_xlpm.Cx,
_xlpm.Ay,_xlfn.XLOOKUP(TRUE,(Y$52:Y54&lt;&gt;""),$N$52:$N54,_xlpm.Fundo,,-1),
_xlpm.By,_xlfn.XLOOKUP(TRUE,(Y56:Y$95&lt;&gt;""),$N56:$N$95,_xlpm.Fundo,,1),
_xlpm.Cy,_xlfn.XLOOKUP(TRUE,(Y$52:Y54&lt;&gt;""),Y$52:Y54,_xlpm.Fundo,,-1),
_xlpm.Dy,_xlfn.XLOOKUP(TRUE,(Y56:Y$95&lt;&gt;""),Y56:Y$95,_xlpm.Fundo,,1),
_xlpm.Xy,$N55,_xlpm.Yy,PRODUCT(SUM(_xlpm.Dy,-_xlpm.Cy),1/SUM(_xlpm.By,-_xlpm.Ay))*SUM(_xlpm.Xy,-_xlpm.Ay)+_xlpm.Cy,
ROUND(_xlpm.Yx,2)))</f>
        <v>-9</v>
      </c>
      <c r="Z105" s="21" cm="1">
        <f t="array" ref="Z105">IF(Z55&lt;&gt;"",ROUND(Z55,2),
_xlfn.LET(_xlpm.Fundo,$L$8,
_xlpm.Ax,_xlfn.XLOOKUP(TRUE,($O55:Y55&lt;&gt;""),$O$51:Y$51,_xlpm.Fundo,,-1),
_xlpm.Bx,_xlfn.XLOOKUP(TRUE,(AA55:$AZ55&lt;&gt;""),AA$51:$AZ$51,_xlpm.Fundo,,1),
_xlpm.Cx,_xlfn.XLOOKUP(TRUE,($O55:Y55&lt;&gt;""),$O55:Y55,_xlpm.Fundo,,-1),
_xlpm.Dx,_xlfn.XLOOKUP(TRUE,(AA55:$AZ55&lt;&gt;""),AA55:$AZ55,_xlpm.Fundo,,1),
_xlpm.Xx,Z$51,_xlpm.Yx,PRODUCT(SUM(_xlpm.Dx,-_xlpm.Cx),1/SUM(_xlpm.Bx,-_xlpm.Ax))*SUM(_xlpm.Xx,-_xlpm.Ax)+_xlpm.Cx,
_xlpm.Ay,_xlfn.XLOOKUP(TRUE,(Z$52:Z54&lt;&gt;""),$N$52:$N54,_xlpm.Fundo,,-1),
_xlpm.By,_xlfn.XLOOKUP(TRUE,(Z56:Z$95&lt;&gt;""),$N56:$N$95,_xlpm.Fundo,,1),
_xlpm.Cy,_xlfn.XLOOKUP(TRUE,(Z$52:Z54&lt;&gt;""),Z$52:Z54,_xlpm.Fundo,,-1),
_xlpm.Dy,_xlfn.XLOOKUP(TRUE,(Z56:Z$95&lt;&gt;""),Z56:Z$95,_xlpm.Fundo,,1),
_xlpm.Xy,$N55,_xlpm.Yy,PRODUCT(SUM(_xlpm.Dy,-_xlpm.Cy),1/SUM(_xlpm.By,-_xlpm.Ay))*SUM(_xlpm.Xy,-_xlpm.Ay)+_xlpm.Cy,
ROUND(_xlpm.Yx,2)))</f>
        <v>-9</v>
      </c>
      <c r="AA105" s="21" cm="1">
        <f t="array" ref="AA105">IF(AA55&lt;&gt;"",ROUND(AA55,2),
_xlfn.LET(_xlpm.Fundo,$L$8,
_xlpm.Ax,_xlfn.XLOOKUP(TRUE,($O55:Z55&lt;&gt;""),$O$51:Z$51,_xlpm.Fundo,,-1),
_xlpm.Bx,_xlfn.XLOOKUP(TRUE,(AB55:$AZ55&lt;&gt;""),AB$51:$AZ$51,_xlpm.Fundo,,1),
_xlpm.Cx,_xlfn.XLOOKUP(TRUE,($O55:Z55&lt;&gt;""),$O55:Z55,_xlpm.Fundo,,-1),
_xlpm.Dx,_xlfn.XLOOKUP(TRUE,(AB55:$AZ55&lt;&gt;""),AB55:$AZ55,_xlpm.Fundo,,1),
_xlpm.Xx,AA$51,_xlpm.Yx,PRODUCT(SUM(_xlpm.Dx,-_xlpm.Cx),1/SUM(_xlpm.Bx,-_xlpm.Ax))*SUM(_xlpm.Xx,-_xlpm.Ax)+_xlpm.Cx,
_xlpm.Ay,_xlfn.XLOOKUP(TRUE,(AA$52:AA54&lt;&gt;""),$N$52:$N54,_xlpm.Fundo,,-1),
_xlpm.By,_xlfn.XLOOKUP(TRUE,(AA56:AA$95&lt;&gt;""),$N56:$N$95,_xlpm.Fundo,,1),
_xlpm.Cy,_xlfn.XLOOKUP(TRUE,(AA$52:AA54&lt;&gt;""),AA$52:AA54,_xlpm.Fundo,,-1),
_xlpm.Dy,_xlfn.XLOOKUP(TRUE,(AA56:AA$95&lt;&gt;""),AA56:AA$95,_xlpm.Fundo,,1),
_xlpm.Xy,$N55,_xlpm.Yy,PRODUCT(SUM(_xlpm.Dy,-_xlpm.Cy),1/SUM(_xlpm.By,-_xlpm.Ay))*SUM(_xlpm.Xy,-_xlpm.Ay)+_xlpm.Cy,
ROUND(_xlpm.Yx,2)))</f>
        <v>-9</v>
      </c>
      <c r="AB105" s="21" cm="1">
        <f t="array" ref="AB105">IF(AB55&lt;&gt;"",ROUND(AB55,2),
_xlfn.LET(_xlpm.Fundo,$L$8,
_xlpm.Ax,_xlfn.XLOOKUP(TRUE,($O55:AA55&lt;&gt;""),$O$51:AA$51,_xlpm.Fundo,,-1),
_xlpm.Bx,_xlfn.XLOOKUP(TRUE,(AC55:$AZ55&lt;&gt;""),AC$51:$AZ$51,_xlpm.Fundo,,1),
_xlpm.Cx,_xlfn.XLOOKUP(TRUE,($O55:AA55&lt;&gt;""),$O55:AA55,_xlpm.Fundo,,-1),
_xlpm.Dx,_xlfn.XLOOKUP(TRUE,(AC55:$AZ55&lt;&gt;""),AC55:$AZ55,_xlpm.Fundo,,1),
_xlpm.Xx,AB$51,_xlpm.Yx,PRODUCT(SUM(_xlpm.Dx,-_xlpm.Cx),1/SUM(_xlpm.Bx,-_xlpm.Ax))*SUM(_xlpm.Xx,-_xlpm.Ax)+_xlpm.Cx,
_xlpm.Ay,_xlfn.XLOOKUP(TRUE,(AB$52:AB54&lt;&gt;""),$N$52:$N54,_xlpm.Fundo,,-1),
_xlpm.By,_xlfn.XLOOKUP(TRUE,(AB56:AB$95&lt;&gt;""),$N56:$N$95,_xlpm.Fundo,,1),
_xlpm.Cy,_xlfn.XLOOKUP(TRUE,(AB$52:AB54&lt;&gt;""),AB$52:AB54,_xlpm.Fundo,,-1),
_xlpm.Dy,_xlfn.XLOOKUP(TRUE,(AB56:AB$95&lt;&gt;""),AB56:AB$95,_xlpm.Fundo,,1),
_xlpm.Xy,$N55,_xlpm.Yy,PRODUCT(SUM(_xlpm.Dy,-_xlpm.Cy),1/SUM(_xlpm.By,-_xlpm.Ay))*SUM(_xlpm.Xy,-_xlpm.Ay)+_xlpm.Cy,
ROUND(_xlpm.Yx,2)))</f>
        <v>-9</v>
      </c>
      <c r="AC105" s="21" cm="1">
        <f t="array" ref="AC105">IF(AC55&lt;&gt;"",ROUND(AC55,2),
_xlfn.LET(_xlpm.Fundo,$L$8,
_xlpm.Ax,_xlfn.XLOOKUP(TRUE,($O55:AB55&lt;&gt;""),$O$51:AB$51,_xlpm.Fundo,,-1),
_xlpm.Bx,_xlfn.XLOOKUP(TRUE,(AD55:$AZ55&lt;&gt;""),AD$51:$AZ$51,_xlpm.Fundo,,1),
_xlpm.Cx,_xlfn.XLOOKUP(TRUE,($O55:AB55&lt;&gt;""),$O55:AB55,_xlpm.Fundo,,-1),
_xlpm.Dx,_xlfn.XLOOKUP(TRUE,(AD55:$AZ55&lt;&gt;""),AD55:$AZ55,_xlpm.Fundo,,1),
_xlpm.Xx,AC$51,_xlpm.Yx,PRODUCT(SUM(_xlpm.Dx,-_xlpm.Cx),1/SUM(_xlpm.Bx,-_xlpm.Ax))*SUM(_xlpm.Xx,-_xlpm.Ax)+_xlpm.Cx,
_xlpm.Ay,_xlfn.XLOOKUP(TRUE,(AC$52:AC54&lt;&gt;""),$N$52:$N54,_xlpm.Fundo,,-1),
_xlpm.By,_xlfn.XLOOKUP(TRUE,(AC56:AC$95&lt;&gt;""),$N56:$N$95,_xlpm.Fundo,,1),
_xlpm.Cy,_xlfn.XLOOKUP(TRUE,(AC$52:AC54&lt;&gt;""),AC$52:AC54,_xlpm.Fundo,,-1),
_xlpm.Dy,_xlfn.XLOOKUP(TRUE,(AC56:AC$95&lt;&gt;""),AC56:AC$95,_xlpm.Fundo,,1),
_xlpm.Xy,$N55,_xlpm.Yy,PRODUCT(SUM(_xlpm.Dy,-_xlpm.Cy),1/SUM(_xlpm.By,-_xlpm.Ay))*SUM(_xlpm.Xy,-_xlpm.Ay)+_xlpm.Cy,
ROUND(_xlpm.Yx,2)))</f>
        <v>-9</v>
      </c>
      <c r="AD105" s="21" cm="1">
        <f t="array" ref="AD105">IF(AD55&lt;&gt;"",ROUND(AD55,2),
_xlfn.LET(_xlpm.Fundo,$L$8,
_xlpm.Ax,_xlfn.XLOOKUP(TRUE,($O55:AC55&lt;&gt;""),$O$51:AC$51,_xlpm.Fundo,,-1),
_xlpm.Bx,_xlfn.XLOOKUP(TRUE,(AE55:$AZ55&lt;&gt;""),AE$51:$AZ$51,_xlpm.Fundo,,1),
_xlpm.Cx,_xlfn.XLOOKUP(TRUE,($O55:AC55&lt;&gt;""),$O55:AC55,_xlpm.Fundo,,-1),
_xlpm.Dx,_xlfn.XLOOKUP(TRUE,(AE55:$AZ55&lt;&gt;""),AE55:$AZ55,_xlpm.Fundo,,1),
_xlpm.Xx,AD$51,_xlpm.Yx,PRODUCT(SUM(_xlpm.Dx,-_xlpm.Cx),1/SUM(_xlpm.Bx,-_xlpm.Ax))*SUM(_xlpm.Xx,-_xlpm.Ax)+_xlpm.Cx,
_xlpm.Ay,_xlfn.XLOOKUP(TRUE,(AD$52:AD54&lt;&gt;""),$N$52:$N54,_xlpm.Fundo,,-1),
_xlpm.By,_xlfn.XLOOKUP(TRUE,(AD56:AD$95&lt;&gt;""),$N56:$N$95,_xlpm.Fundo,,1),
_xlpm.Cy,_xlfn.XLOOKUP(TRUE,(AD$52:AD54&lt;&gt;""),AD$52:AD54,_xlpm.Fundo,,-1),
_xlpm.Dy,_xlfn.XLOOKUP(TRUE,(AD56:AD$95&lt;&gt;""),AD56:AD$95,_xlpm.Fundo,,1),
_xlpm.Xy,$N55,_xlpm.Yy,PRODUCT(SUM(_xlpm.Dy,-_xlpm.Cy),1/SUM(_xlpm.By,-_xlpm.Ay))*SUM(_xlpm.Xy,-_xlpm.Ay)+_xlpm.Cy,
ROUND(_xlpm.Yx,2)))</f>
        <v>-9</v>
      </c>
      <c r="AE105" s="21" cm="1">
        <f t="array" ref="AE105">IF(AE55&lt;&gt;"",ROUND(AE55,2),
_xlfn.LET(_xlpm.Fundo,$L$8,
_xlpm.Ax,_xlfn.XLOOKUP(TRUE,($O55:AD55&lt;&gt;""),$O$51:AD$51,_xlpm.Fundo,,-1),
_xlpm.Bx,_xlfn.XLOOKUP(TRUE,(AF55:$AZ55&lt;&gt;""),AF$51:$AZ$51,_xlpm.Fundo,,1),
_xlpm.Cx,_xlfn.XLOOKUP(TRUE,($O55:AD55&lt;&gt;""),$O55:AD55,_xlpm.Fundo,,-1),
_xlpm.Dx,_xlfn.XLOOKUP(TRUE,(AF55:$AZ55&lt;&gt;""),AF55:$AZ55,_xlpm.Fundo,,1),
_xlpm.Xx,AE$51,_xlpm.Yx,PRODUCT(SUM(_xlpm.Dx,-_xlpm.Cx),1/SUM(_xlpm.Bx,-_xlpm.Ax))*SUM(_xlpm.Xx,-_xlpm.Ax)+_xlpm.Cx,
_xlpm.Ay,_xlfn.XLOOKUP(TRUE,(AE$52:AE54&lt;&gt;""),$N$52:$N54,_xlpm.Fundo,,-1),
_xlpm.By,_xlfn.XLOOKUP(TRUE,(AE56:AE$95&lt;&gt;""),$N56:$N$95,_xlpm.Fundo,,1),
_xlpm.Cy,_xlfn.XLOOKUP(TRUE,(AE$52:AE54&lt;&gt;""),AE$52:AE54,_xlpm.Fundo,,-1),
_xlpm.Dy,_xlfn.XLOOKUP(TRUE,(AE56:AE$95&lt;&gt;""),AE56:AE$95,_xlpm.Fundo,,1),
_xlpm.Xy,$N55,_xlpm.Yy,PRODUCT(SUM(_xlpm.Dy,-_xlpm.Cy),1/SUM(_xlpm.By,-_xlpm.Ay))*SUM(_xlpm.Xy,-_xlpm.Ay)+_xlpm.Cy,
ROUND(_xlpm.Yx,2)))</f>
        <v>-9</v>
      </c>
      <c r="AF105" s="21" cm="1">
        <f t="array" ref="AF105">IF(AF55&lt;&gt;"",ROUND(AF55,2),
_xlfn.LET(_xlpm.Fundo,$L$8,
_xlpm.Ax,_xlfn.XLOOKUP(TRUE,($O55:AE55&lt;&gt;""),$O$51:AE$51,_xlpm.Fundo,,-1),
_xlpm.Bx,_xlfn.XLOOKUP(TRUE,(AG55:$AZ55&lt;&gt;""),AG$51:$AZ$51,_xlpm.Fundo,,1),
_xlpm.Cx,_xlfn.XLOOKUP(TRUE,($O55:AE55&lt;&gt;""),$O55:AE55,_xlpm.Fundo,,-1),
_xlpm.Dx,_xlfn.XLOOKUP(TRUE,(AG55:$AZ55&lt;&gt;""),AG55:$AZ55,_xlpm.Fundo,,1),
_xlpm.Xx,AF$51,_xlpm.Yx,PRODUCT(SUM(_xlpm.Dx,-_xlpm.Cx),1/SUM(_xlpm.Bx,-_xlpm.Ax))*SUM(_xlpm.Xx,-_xlpm.Ax)+_xlpm.Cx,
_xlpm.Ay,_xlfn.XLOOKUP(TRUE,(AF$52:AF54&lt;&gt;""),$N$52:$N54,_xlpm.Fundo,,-1),
_xlpm.By,_xlfn.XLOOKUP(TRUE,(AF56:AF$95&lt;&gt;""),$N56:$N$95,_xlpm.Fundo,,1),
_xlpm.Cy,_xlfn.XLOOKUP(TRUE,(AF$52:AF54&lt;&gt;""),AF$52:AF54,_xlpm.Fundo,,-1),
_xlpm.Dy,_xlfn.XLOOKUP(TRUE,(AF56:AF$95&lt;&gt;""),AF56:AF$95,_xlpm.Fundo,,1),
_xlpm.Xy,$N55,_xlpm.Yy,PRODUCT(SUM(_xlpm.Dy,-_xlpm.Cy),1/SUM(_xlpm.By,-_xlpm.Ay))*SUM(_xlpm.Xy,-_xlpm.Ay)+_xlpm.Cy,
ROUND(_xlpm.Yx,2)))</f>
        <v>-9</v>
      </c>
      <c r="AG105" s="21" cm="1">
        <f t="array" ref="AG105">IF(AG55&lt;&gt;"",ROUND(AG55,2),
_xlfn.LET(_xlpm.Fundo,$L$8,
_xlpm.Ax,_xlfn.XLOOKUP(TRUE,($O55:AF55&lt;&gt;""),$O$51:AF$51,_xlpm.Fundo,,-1),
_xlpm.Bx,_xlfn.XLOOKUP(TRUE,(AH55:$AZ55&lt;&gt;""),AH$51:$AZ$51,_xlpm.Fundo,,1),
_xlpm.Cx,_xlfn.XLOOKUP(TRUE,($O55:AF55&lt;&gt;""),$O55:AF55,_xlpm.Fundo,,-1),
_xlpm.Dx,_xlfn.XLOOKUP(TRUE,(AH55:$AZ55&lt;&gt;""),AH55:$AZ55,_xlpm.Fundo,,1),
_xlpm.Xx,AG$51,_xlpm.Yx,PRODUCT(SUM(_xlpm.Dx,-_xlpm.Cx),1/SUM(_xlpm.Bx,-_xlpm.Ax))*SUM(_xlpm.Xx,-_xlpm.Ax)+_xlpm.Cx,
_xlpm.Ay,_xlfn.XLOOKUP(TRUE,(AG$52:AG54&lt;&gt;""),$N$52:$N54,_xlpm.Fundo,,-1),
_xlpm.By,_xlfn.XLOOKUP(TRUE,(AG56:AG$95&lt;&gt;""),$N56:$N$95,_xlpm.Fundo,,1),
_xlpm.Cy,_xlfn.XLOOKUP(TRUE,(AG$52:AG54&lt;&gt;""),AG$52:AG54,_xlpm.Fundo,,-1),
_xlpm.Dy,_xlfn.XLOOKUP(TRUE,(AG56:AG$95&lt;&gt;""),AG56:AG$95,_xlpm.Fundo,,1),
_xlpm.Xy,$N55,_xlpm.Yy,PRODUCT(SUM(_xlpm.Dy,-_xlpm.Cy),1/SUM(_xlpm.By,-_xlpm.Ay))*SUM(_xlpm.Xy,-_xlpm.Ay)+_xlpm.Cy,
ROUND(_xlpm.Yx,2)))</f>
        <v>0</v>
      </c>
      <c r="AH105" s="21" cm="1">
        <f t="array" ref="AH105">IF(AH55&lt;&gt;"",ROUND(AH55,2),
_xlfn.LET(_xlpm.Fundo,$L$8,
_xlpm.Ax,_xlfn.XLOOKUP(TRUE,($O55:AG55&lt;&gt;""),$O$51:AG$51,_xlpm.Fundo,,-1),
_xlpm.Bx,_xlfn.XLOOKUP(TRUE,(AI55:$AZ55&lt;&gt;""),AI$51:$AZ$51,_xlpm.Fundo,,1),
_xlpm.Cx,_xlfn.XLOOKUP(TRUE,($O55:AG55&lt;&gt;""),$O55:AG55,_xlpm.Fundo,,-1),
_xlpm.Dx,_xlfn.XLOOKUP(TRUE,(AI55:$AZ55&lt;&gt;""),AI55:$AZ55,_xlpm.Fundo,,1),
_xlpm.Xx,AH$51,_xlpm.Yx,PRODUCT(SUM(_xlpm.Dx,-_xlpm.Cx),1/SUM(_xlpm.Bx,-_xlpm.Ax))*SUM(_xlpm.Xx,-_xlpm.Ax)+_xlpm.Cx,
_xlpm.Ay,_xlfn.XLOOKUP(TRUE,(AH$52:AH54&lt;&gt;""),$N$52:$N54,_xlpm.Fundo,,-1),
_xlpm.By,_xlfn.XLOOKUP(TRUE,(AH56:AH$95&lt;&gt;""),$N56:$N$95,_xlpm.Fundo,,1),
_xlpm.Cy,_xlfn.XLOOKUP(TRUE,(AH$52:AH54&lt;&gt;""),AH$52:AH54,_xlpm.Fundo,,-1),
_xlpm.Dy,_xlfn.XLOOKUP(TRUE,(AH56:AH$95&lt;&gt;""),AH56:AH$95,_xlpm.Fundo,,1),
_xlpm.Xy,$N55,_xlpm.Yy,PRODUCT(SUM(_xlpm.Dy,-_xlpm.Cy),1/SUM(_xlpm.By,-_xlpm.Ay))*SUM(_xlpm.Xy,-_xlpm.Ay)+_xlpm.Cy,
ROUND(_xlpm.Yx,2)))</f>
        <v>0</v>
      </c>
      <c r="AI105" s="21" cm="1">
        <f t="array" ref="AI105">IF(AI55&lt;&gt;"",ROUND(AI55,2),
_xlfn.LET(_xlpm.Fundo,$L$8,
_xlpm.Ax,_xlfn.XLOOKUP(TRUE,($O55:AH55&lt;&gt;""),$O$51:AH$51,_xlpm.Fundo,,-1),
_xlpm.Bx,_xlfn.XLOOKUP(TRUE,(AJ55:$AZ55&lt;&gt;""),AJ$51:$AZ$51,_xlpm.Fundo,,1),
_xlpm.Cx,_xlfn.XLOOKUP(TRUE,($O55:AH55&lt;&gt;""),$O55:AH55,_xlpm.Fundo,,-1),
_xlpm.Dx,_xlfn.XLOOKUP(TRUE,(AJ55:$AZ55&lt;&gt;""),AJ55:$AZ55,_xlpm.Fundo,,1),
_xlpm.Xx,AI$51,_xlpm.Yx,PRODUCT(SUM(_xlpm.Dx,-_xlpm.Cx),1/SUM(_xlpm.Bx,-_xlpm.Ax))*SUM(_xlpm.Xx,-_xlpm.Ax)+_xlpm.Cx,
_xlpm.Ay,_xlfn.XLOOKUP(TRUE,(AI$52:AI54&lt;&gt;""),$N$52:$N54,_xlpm.Fundo,,-1),
_xlpm.By,_xlfn.XLOOKUP(TRUE,(AI56:AI$95&lt;&gt;""),$N56:$N$95,_xlpm.Fundo,,1),
_xlpm.Cy,_xlfn.XLOOKUP(TRUE,(AI$52:AI54&lt;&gt;""),AI$52:AI54,_xlpm.Fundo,,-1),
_xlpm.Dy,_xlfn.XLOOKUP(TRUE,(AI56:AI$95&lt;&gt;""),AI56:AI$95,_xlpm.Fundo,,1),
_xlpm.Xy,$N55,_xlpm.Yy,PRODUCT(SUM(_xlpm.Dy,-_xlpm.Cy),1/SUM(_xlpm.By,-_xlpm.Ay))*SUM(_xlpm.Xy,-_xlpm.Ay)+_xlpm.Cy,
ROUND(_xlpm.Yx,2)))</f>
        <v>0</v>
      </c>
      <c r="AJ105" s="21" cm="1">
        <f t="array" ref="AJ105">IF(AJ55&lt;&gt;"",ROUND(AJ55,2),
_xlfn.LET(_xlpm.Fundo,$L$8,
_xlpm.Ax,_xlfn.XLOOKUP(TRUE,($O55:AI55&lt;&gt;""),$O$51:AI$51,_xlpm.Fundo,,-1),
_xlpm.Bx,_xlfn.XLOOKUP(TRUE,(AK55:$AZ55&lt;&gt;""),AK$51:$AZ$51,_xlpm.Fundo,,1),
_xlpm.Cx,_xlfn.XLOOKUP(TRUE,($O55:AI55&lt;&gt;""),$O55:AI55,_xlpm.Fundo,,-1),
_xlpm.Dx,_xlfn.XLOOKUP(TRUE,(AK55:$AZ55&lt;&gt;""),AK55:$AZ55,_xlpm.Fundo,,1),
_xlpm.Xx,AJ$51,_xlpm.Yx,PRODUCT(SUM(_xlpm.Dx,-_xlpm.Cx),1/SUM(_xlpm.Bx,-_xlpm.Ax))*SUM(_xlpm.Xx,-_xlpm.Ax)+_xlpm.Cx,
_xlpm.Ay,_xlfn.XLOOKUP(TRUE,(AJ$52:AJ54&lt;&gt;""),$N$52:$N54,_xlpm.Fundo,,-1),
_xlpm.By,_xlfn.XLOOKUP(TRUE,(AJ56:AJ$95&lt;&gt;""),$N56:$N$95,_xlpm.Fundo,,1),
_xlpm.Cy,_xlfn.XLOOKUP(TRUE,(AJ$52:AJ54&lt;&gt;""),AJ$52:AJ54,_xlpm.Fundo,,-1),
_xlpm.Dy,_xlfn.XLOOKUP(TRUE,(AJ56:AJ$95&lt;&gt;""),AJ56:AJ$95,_xlpm.Fundo,,1),
_xlpm.Xy,$N55,_xlpm.Yy,PRODUCT(SUM(_xlpm.Dy,-_xlpm.Cy),1/SUM(_xlpm.By,-_xlpm.Ay))*SUM(_xlpm.Xy,-_xlpm.Ay)+_xlpm.Cy,
ROUND(_xlpm.Yx,2)))</f>
        <v>7.0000000000000007E-2</v>
      </c>
      <c r="AK105" s="21" cm="1">
        <f t="array" ref="AK105">IF(AK55&lt;&gt;"",ROUND(AK55,2),
_xlfn.LET(_xlpm.Fundo,$L$8,
_xlpm.Ax,_xlfn.XLOOKUP(TRUE,($O55:AJ55&lt;&gt;""),$O$51:AJ$51,_xlpm.Fundo,,-1),
_xlpm.Bx,_xlfn.XLOOKUP(TRUE,(AL55:$AZ55&lt;&gt;""),AL$51:$AZ$51,_xlpm.Fundo,,1),
_xlpm.Cx,_xlfn.XLOOKUP(TRUE,($O55:AJ55&lt;&gt;""),$O55:AJ55,_xlpm.Fundo,,-1),
_xlpm.Dx,_xlfn.XLOOKUP(TRUE,(AL55:$AZ55&lt;&gt;""),AL55:$AZ55,_xlpm.Fundo,,1),
_xlpm.Xx,AK$51,_xlpm.Yx,PRODUCT(SUM(_xlpm.Dx,-_xlpm.Cx),1/SUM(_xlpm.Bx,-_xlpm.Ax))*SUM(_xlpm.Xx,-_xlpm.Ax)+_xlpm.Cx,
_xlpm.Ay,_xlfn.XLOOKUP(TRUE,(AK$52:AK54&lt;&gt;""),$N$52:$N54,_xlpm.Fundo,,-1),
_xlpm.By,_xlfn.XLOOKUP(TRUE,(AK56:AK$95&lt;&gt;""),$N56:$N$95,_xlpm.Fundo,,1),
_xlpm.Cy,_xlfn.XLOOKUP(TRUE,(AK$52:AK54&lt;&gt;""),AK$52:AK54,_xlpm.Fundo,,-1),
_xlpm.Dy,_xlfn.XLOOKUP(TRUE,(AK56:AK$95&lt;&gt;""),AK56:AK$95,_xlpm.Fundo,,1),
_xlpm.Xy,$N55,_xlpm.Yy,PRODUCT(SUM(_xlpm.Dy,-_xlpm.Cy),1/SUM(_xlpm.By,-_xlpm.Ay))*SUM(_xlpm.Xy,-_xlpm.Ay)+_xlpm.Cy,
ROUND(_xlpm.Yx,2)))</f>
        <v>0.12</v>
      </c>
      <c r="AL105" s="21" cm="1">
        <f t="array" ref="AL105">IF(AL55&lt;&gt;"",ROUND(AL55,2),
_xlfn.LET(_xlpm.Fundo,$L$8,
_xlpm.Ax,_xlfn.XLOOKUP(TRUE,($O55:AK55&lt;&gt;""),$O$51:AK$51,_xlpm.Fundo,,-1),
_xlpm.Bx,_xlfn.XLOOKUP(TRUE,(AM55:$AZ55&lt;&gt;""),AM$51:$AZ$51,_xlpm.Fundo,,1),
_xlpm.Cx,_xlfn.XLOOKUP(TRUE,($O55:AK55&lt;&gt;""),$O55:AK55,_xlpm.Fundo,,-1),
_xlpm.Dx,_xlfn.XLOOKUP(TRUE,(AM55:$AZ55&lt;&gt;""),AM55:$AZ55,_xlpm.Fundo,,1),
_xlpm.Xx,AL$51,_xlpm.Yx,PRODUCT(SUM(_xlpm.Dx,-_xlpm.Cx),1/SUM(_xlpm.Bx,-_xlpm.Ax))*SUM(_xlpm.Xx,-_xlpm.Ax)+_xlpm.Cx,
_xlpm.Ay,_xlfn.XLOOKUP(TRUE,(AL$52:AL54&lt;&gt;""),$N$52:$N54,_xlpm.Fundo,,-1),
_xlpm.By,_xlfn.XLOOKUP(TRUE,(AL56:AL$95&lt;&gt;""),$N56:$N$95,_xlpm.Fundo,,1),
_xlpm.Cy,_xlfn.XLOOKUP(TRUE,(AL$52:AL54&lt;&gt;""),AL$52:AL54,_xlpm.Fundo,,-1),
_xlpm.Dy,_xlfn.XLOOKUP(TRUE,(AL56:AL$95&lt;&gt;""),AL56:AL$95,_xlpm.Fundo,,1),
_xlpm.Xy,$N55,_xlpm.Yy,PRODUCT(SUM(_xlpm.Dy,-_xlpm.Cy),1/SUM(_xlpm.By,-_xlpm.Ay))*SUM(_xlpm.Xy,-_xlpm.Ay)+_xlpm.Cy,
ROUND(_xlpm.Yx,2)))</f>
        <v>0.42</v>
      </c>
      <c r="AM105" s="21" cm="1">
        <f t="array" ref="AM105">IF(AM55&lt;&gt;"",ROUND(AM55,2),
_xlfn.LET(_xlpm.Fundo,$L$8,
_xlpm.Ax,_xlfn.XLOOKUP(TRUE,($O55:AL55&lt;&gt;""),$O$51:AL$51,_xlpm.Fundo,,-1),
_xlpm.Bx,_xlfn.XLOOKUP(TRUE,(AN55:$AZ55&lt;&gt;""),AN$51:$AZ$51,_xlpm.Fundo,,1),
_xlpm.Cx,_xlfn.XLOOKUP(TRUE,($O55:AL55&lt;&gt;""),$O55:AL55,_xlpm.Fundo,,-1),
_xlpm.Dx,_xlfn.XLOOKUP(TRUE,(AN55:$AZ55&lt;&gt;""),AN55:$AZ55,_xlpm.Fundo,,1),
_xlpm.Xx,AM$51,_xlpm.Yx,PRODUCT(SUM(_xlpm.Dx,-_xlpm.Cx),1/SUM(_xlpm.Bx,-_xlpm.Ax))*SUM(_xlpm.Xx,-_xlpm.Ax)+_xlpm.Cx,
_xlpm.Ay,_xlfn.XLOOKUP(TRUE,(AM$52:AM54&lt;&gt;""),$N$52:$N54,_xlpm.Fundo,,-1),
_xlpm.By,_xlfn.XLOOKUP(TRUE,(AM56:AM$95&lt;&gt;""),$N56:$N$95,_xlpm.Fundo,,1),
_xlpm.Cy,_xlfn.XLOOKUP(TRUE,(AM$52:AM54&lt;&gt;""),AM$52:AM54,_xlpm.Fundo,,-1),
_xlpm.Dy,_xlfn.XLOOKUP(TRUE,(AM56:AM$95&lt;&gt;""),AM56:AM$95,_xlpm.Fundo,,1),
_xlpm.Xy,$N55,_xlpm.Yy,PRODUCT(SUM(_xlpm.Dy,-_xlpm.Cy),1/SUM(_xlpm.By,-_xlpm.Ay))*SUM(_xlpm.Xy,-_xlpm.Ay)+_xlpm.Cy,
ROUND(_xlpm.Yx,2)))</f>
        <v>0.46</v>
      </c>
      <c r="AN105" s="21" cm="1">
        <f t="array" ref="AN105">IF(AN55&lt;&gt;"",ROUND(AN55,2),
_xlfn.LET(_xlpm.Fundo,$L$8,
_xlpm.Ax,_xlfn.XLOOKUP(TRUE,($O55:AM55&lt;&gt;""),$O$51:AM$51,_xlpm.Fundo,,-1),
_xlpm.Bx,_xlfn.XLOOKUP(TRUE,(AO55:$AZ55&lt;&gt;""),AO$51:$AZ$51,_xlpm.Fundo,,1),
_xlpm.Cx,_xlfn.XLOOKUP(TRUE,($O55:AM55&lt;&gt;""),$O55:AM55,_xlpm.Fundo,,-1),
_xlpm.Dx,_xlfn.XLOOKUP(TRUE,(AO55:$AZ55&lt;&gt;""),AO55:$AZ55,_xlpm.Fundo,,1),
_xlpm.Xx,AN$51,_xlpm.Yx,PRODUCT(SUM(_xlpm.Dx,-_xlpm.Cx),1/SUM(_xlpm.Bx,-_xlpm.Ax))*SUM(_xlpm.Xx,-_xlpm.Ax)+_xlpm.Cx,
_xlpm.Ay,_xlfn.XLOOKUP(TRUE,(AN$52:AN54&lt;&gt;""),$N$52:$N54,_xlpm.Fundo,,-1),
_xlpm.By,_xlfn.XLOOKUP(TRUE,(AN56:AN$95&lt;&gt;""),$N56:$N$95,_xlpm.Fundo,,1),
_xlpm.Cy,_xlfn.XLOOKUP(TRUE,(AN$52:AN54&lt;&gt;""),AN$52:AN54,_xlpm.Fundo,,-1),
_xlpm.Dy,_xlfn.XLOOKUP(TRUE,(AN56:AN$95&lt;&gt;""),AN56:AN$95,_xlpm.Fundo,,1),
_xlpm.Xy,$N55,_xlpm.Yy,PRODUCT(SUM(_xlpm.Dy,-_xlpm.Cy),1/SUM(_xlpm.By,-_xlpm.Ay))*SUM(_xlpm.Xy,-_xlpm.Ay)+_xlpm.Cy,
ROUND(_xlpm.Yx,2)))</f>
        <v>0.53</v>
      </c>
      <c r="AO105" s="21" cm="1">
        <f t="array" ref="AO105">IF(AO55&lt;&gt;"",ROUND(AO55,2),
_xlfn.LET(_xlpm.Fundo,$L$8,
_xlpm.Ax,_xlfn.XLOOKUP(TRUE,($O55:AN55&lt;&gt;""),$O$51:AN$51,_xlpm.Fundo,,-1),
_xlpm.Bx,_xlfn.XLOOKUP(TRUE,(AP55:$AZ55&lt;&gt;""),AP$51:$AZ$51,_xlpm.Fundo,,1),
_xlpm.Cx,_xlfn.XLOOKUP(TRUE,($O55:AN55&lt;&gt;""),$O55:AN55,_xlpm.Fundo,,-1),
_xlpm.Dx,_xlfn.XLOOKUP(TRUE,(AP55:$AZ55&lt;&gt;""),AP55:$AZ55,_xlpm.Fundo,,1),
_xlpm.Xx,AO$51,_xlpm.Yx,PRODUCT(SUM(_xlpm.Dx,-_xlpm.Cx),1/SUM(_xlpm.Bx,-_xlpm.Ax))*SUM(_xlpm.Xx,-_xlpm.Ax)+_xlpm.Cx,
_xlpm.Ay,_xlfn.XLOOKUP(TRUE,(AO$52:AO54&lt;&gt;""),$N$52:$N54,_xlpm.Fundo,,-1),
_xlpm.By,_xlfn.XLOOKUP(TRUE,(AO56:AO$95&lt;&gt;""),$N56:$N$95,_xlpm.Fundo,,1),
_xlpm.Cy,_xlfn.XLOOKUP(TRUE,(AO$52:AO54&lt;&gt;""),AO$52:AO54,_xlpm.Fundo,,-1),
_xlpm.Dy,_xlfn.XLOOKUP(TRUE,(AO56:AO$95&lt;&gt;""),AO56:AO$95,_xlpm.Fundo,,1),
_xlpm.Xy,$N55,_xlpm.Yy,PRODUCT(SUM(_xlpm.Dy,-_xlpm.Cy),1/SUM(_xlpm.By,-_xlpm.Ay))*SUM(_xlpm.Xy,-_xlpm.Ay)+_xlpm.Cy,
ROUND(_xlpm.Yx,2)))</f>
        <v>0.56000000000000005</v>
      </c>
      <c r="AP105" s="21" cm="1">
        <f t="array" ref="AP105">IF(AP55&lt;&gt;"",ROUND(AP55,2),
_xlfn.LET(_xlpm.Fundo,$L$8,
_xlpm.Ax,_xlfn.XLOOKUP(TRUE,($O55:AO55&lt;&gt;""),$O$51:AO$51,_xlpm.Fundo,,-1),
_xlpm.Bx,_xlfn.XLOOKUP(TRUE,(AQ55:$AZ55&lt;&gt;""),AQ$51:$AZ$51,_xlpm.Fundo,,1),
_xlpm.Cx,_xlfn.XLOOKUP(TRUE,($O55:AO55&lt;&gt;""),$O55:AO55,_xlpm.Fundo,,-1),
_xlpm.Dx,_xlfn.XLOOKUP(TRUE,(AQ55:$AZ55&lt;&gt;""),AQ55:$AZ55,_xlpm.Fundo,,1),
_xlpm.Xx,AP$51,_xlpm.Yx,PRODUCT(SUM(_xlpm.Dx,-_xlpm.Cx),1/SUM(_xlpm.Bx,-_xlpm.Ax))*SUM(_xlpm.Xx,-_xlpm.Ax)+_xlpm.Cx,
_xlpm.Ay,_xlfn.XLOOKUP(TRUE,(AP$52:AP54&lt;&gt;""),$N$52:$N54,_xlpm.Fundo,,-1),
_xlpm.By,_xlfn.XLOOKUP(TRUE,(AP56:AP$95&lt;&gt;""),$N56:$N$95,_xlpm.Fundo,,1),
_xlpm.Cy,_xlfn.XLOOKUP(TRUE,(AP$52:AP54&lt;&gt;""),AP$52:AP54,_xlpm.Fundo,,-1),
_xlpm.Dy,_xlfn.XLOOKUP(TRUE,(AP56:AP$95&lt;&gt;""),AP56:AP$95,_xlpm.Fundo,,1),
_xlpm.Xy,$N55,_xlpm.Yy,PRODUCT(SUM(_xlpm.Dy,-_xlpm.Cy),1/SUM(_xlpm.By,-_xlpm.Ay))*SUM(_xlpm.Xy,-_xlpm.Ay)+_xlpm.Cy,
ROUND(_xlpm.Yx,2)))</f>
        <v>0.7</v>
      </c>
      <c r="AQ105" s="21" cm="1">
        <f t="array" ref="AQ105">IF(AQ55&lt;&gt;"",ROUND(AQ55,2),
_xlfn.LET(_xlpm.Fundo,$L$8,
_xlpm.Ax,_xlfn.XLOOKUP(TRUE,($O55:AP55&lt;&gt;""),$O$51:AP$51,_xlpm.Fundo,,-1),
_xlpm.Bx,_xlfn.XLOOKUP(TRUE,(AR55:$AZ55&lt;&gt;""),AR$51:$AZ$51,_xlpm.Fundo,,1),
_xlpm.Cx,_xlfn.XLOOKUP(TRUE,($O55:AP55&lt;&gt;""),$O55:AP55,_xlpm.Fundo,,-1),
_xlpm.Dx,_xlfn.XLOOKUP(TRUE,(AR55:$AZ55&lt;&gt;""),AR55:$AZ55,_xlpm.Fundo,,1),
_xlpm.Xx,AQ$51,_xlpm.Yx,PRODUCT(SUM(_xlpm.Dx,-_xlpm.Cx),1/SUM(_xlpm.Bx,-_xlpm.Ax))*SUM(_xlpm.Xx,-_xlpm.Ax)+_xlpm.Cx,
_xlpm.Ay,_xlfn.XLOOKUP(TRUE,(AQ$52:AQ54&lt;&gt;""),$N$52:$N54,_xlpm.Fundo,,-1),
_xlpm.By,_xlfn.XLOOKUP(TRUE,(AQ56:AQ$95&lt;&gt;""),$N56:$N$95,_xlpm.Fundo,,1),
_xlpm.Cy,_xlfn.XLOOKUP(TRUE,(AQ$52:AQ54&lt;&gt;""),AQ$52:AQ54,_xlpm.Fundo,,-1),
_xlpm.Dy,_xlfn.XLOOKUP(TRUE,(AQ56:AQ$95&lt;&gt;""),AQ56:AQ$95,_xlpm.Fundo,,1),
_xlpm.Xy,$N55,_xlpm.Yy,PRODUCT(SUM(_xlpm.Dy,-_xlpm.Cy),1/SUM(_xlpm.By,-_xlpm.Ay))*SUM(_xlpm.Xy,-_xlpm.Ay)+_xlpm.Cy,
ROUND(_xlpm.Yx,2)))</f>
        <v>0.55000000000000004</v>
      </c>
      <c r="AR105" s="21" cm="1">
        <f t="array" ref="AR105">IF(AR55&lt;&gt;"",ROUND(AR55,2),
_xlfn.LET(_xlpm.Fundo,$L$8,
_xlpm.Ax,_xlfn.XLOOKUP(TRUE,($O55:AQ55&lt;&gt;""),$O$51:AQ$51,_xlpm.Fundo,,-1),
_xlpm.Bx,_xlfn.XLOOKUP(TRUE,(AS55:$AZ55&lt;&gt;""),AS$51:$AZ$51,_xlpm.Fundo,,1),
_xlpm.Cx,_xlfn.XLOOKUP(TRUE,($O55:AQ55&lt;&gt;""),$O55:AQ55,_xlpm.Fundo,,-1),
_xlpm.Dx,_xlfn.XLOOKUP(TRUE,(AS55:$AZ55&lt;&gt;""),AS55:$AZ55,_xlpm.Fundo,,1),
_xlpm.Xx,AR$51,_xlpm.Yx,PRODUCT(SUM(_xlpm.Dx,-_xlpm.Cx),1/SUM(_xlpm.Bx,-_xlpm.Ax))*SUM(_xlpm.Xx,-_xlpm.Ax)+_xlpm.Cx,
_xlpm.Ay,_xlfn.XLOOKUP(TRUE,(AR$52:AR54&lt;&gt;""),$N$52:$N54,_xlpm.Fundo,,-1),
_xlpm.By,_xlfn.XLOOKUP(TRUE,(AR56:AR$95&lt;&gt;""),$N56:$N$95,_xlpm.Fundo,,1),
_xlpm.Cy,_xlfn.XLOOKUP(TRUE,(AR$52:AR54&lt;&gt;""),AR$52:AR54,_xlpm.Fundo,,-1),
_xlpm.Dy,_xlfn.XLOOKUP(TRUE,(AR56:AR$95&lt;&gt;""),AR56:AR$95,_xlpm.Fundo,,1),
_xlpm.Xy,$N55,_xlpm.Yy,PRODUCT(SUM(_xlpm.Dy,-_xlpm.Cy),1/SUM(_xlpm.By,-_xlpm.Ay))*SUM(_xlpm.Xy,-_xlpm.Ay)+_xlpm.Cy,
ROUND(_xlpm.Yx,2)))</f>
        <v>0.5</v>
      </c>
      <c r="AS105" s="21" cm="1">
        <f t="array" ref="AS105">IF(AS55&lt;&gt;"",ROUND(AS55,2),
_xlfn.LET(_xlpm.Fundo,$L$8,
_xlpm.Ax,_xlfn.XLOOKUP(TRUE,($O55:AR55&lt;&gt;""),$O$51:AR$51,_xlpm.Fundo,,-1),
_xlpm.Bx,_xlfn.XLOOKUP(TRUE,(AT55:$AZ55&lt;&gt;""),AT$51:$AZ$51,_xlpm.Fundo,,1),
_xlpm.Cx,_xlfn.XLOOKUP(TRUE,($O55:AR55&lt;&gt;""),$O55:AR55,_xlpm.Fundo,,-1),
_xlpm.Dx,_xlfn.XLOOKUP(TRUE,(AT55:$AZ55&lt;&gt;""),AT55:$AZ55,_xlpm.Fundo,,1),
_xlpm.Xx,AS$51,_xlpm.Yx,PRODUCT(SUM(_xlpm.Dx,-_xlpm.Cx),1/SUM(_xlpm.Bx,-_xlpm.Ax))*SUM(_xlpm.Xx,-_xlpm.Ax)+_xlpm.Cx,
_xlpm.Ay,_xlfn.XLOOKUP(TRUE,(AS$52:AS54&lt;&gt;""),$N$52:$N54,_xlpm.Fundo,,-1),
_xlpm.By,_xlfn.XLOOKUP(TRUE,(AS56:AS$95&lt;&gt;""),$N56:$N$95,_xlpm.Fundo,,1),
_xlpm.Cy,_xlfn.XLOOKUP(TRUE,(AS$52:AS54&lt;&gt;""),AS$52:AS54,_xlpm.Fundo,,-1),
_xlpm.Dy,_xlfn.XLOOKUP(TRUE,(AS56:AS$95&lt;&gt;""),AS56:AS$95,_xlpm.Fundo,,1),
_xlpm.Xy,$N55,_xlpm.Yy,PRODUCT(SUM(_xlpm.Dy,-_xlpm.Cy),1/SUM(_xlpm.By,-_xlpm.Ay))*SUM(_xlpm.Xy,-_xlpm.Ay)+_xlpm.Cy,
ROUND(_xlpm.Yx,2)))</f>
        <v>0.6</v>
      </c>
      <c r="AT105" s="21" cm="1">
        <f t="array" ref="AT105">IF(AT55&lt;&gt;"",ROUND(AT55,2),
_xlfn.LET(_xlpm.Fundo,$L$8,
_xlpm.Ax,_xlfn.XLOOKUP(TRUE,($O55:AS55&lt;&gt;""),$O$51:AS$51,_xlpm.Fundo,,-1),
_xlpm.Bx,_xlfn.XLOOKUP(TRUE,(AU55:$AZ55&lt;&gt;""),AU$51:$AZ$51,_xlpm.Fundo,,1),
_xlpm.Cx,_xlfn.XLOOKUP(TRUE,($O55:AS55&lt;&gt;""),$O55:AS55,_xlpm.Fundo,,-1),
_xlpm.Dx,_xlfn.XLOOKUP(TRUE,(AU55:$AZ55&lt;&gt;""),AU55:$AZ55,_xlpm.Fundo,,1),
_xlpm.Xx,AT$51,_xlpm.Yx,PRODUCT(SUM(_xlpm.Dx,-_xlpm.Cx),1/SUM(_xlpm.Bx,-_xlpm.Ax))*SUM(_xlpm.Xx,-_xlpm.Ax)+_xlpm.Cx,
_xlpm.Ay,_xlfn.XLOOKUP(TRUE,(AT$52:AT54&lt;&gt;""),$N$52:$N54,_xlpm.Fundo,,-1),
_xlpm.By,_xlfn.XLOOKUP(TRUE,(AT56:AT$95&lt;&gt;""),$N56:$N$95,_xlpm.Fundo,,1),
_xlpm.Cy,_xlfn.XLOOKUP(TRUE,(AT$52:AT54&lt;&gt;""),AT$52:AT54,_xlpm.Fundo,,-1),
_xlpm.Dy,_xlfn.XLOOKUP(TRUE,(AT56:AT$95&lt;&gt;""),AT56:AT$95,_xlpm.Fundo,,1),
_xlpm.Xy,$N55,_xlpm.Yy,PRODUCT(SUM(_xlpm.Dy,-_xlpm.Cy),1/SUM(_xlpm.By,-_xlpm.Ay))*SUM(_xlpm.Xy,-_xlpm.Ay)+_xlpm.Cy,
ROUND(_xlpm.Yx,2)))</f>
        <v>1.08</v>
      </c>
      <c r="AU105" s="21" cm="1">
        <f t="array" ref="AU105">IF(AU55&lt;&gt;"",ROUND(AU55,2),
_xlfn.LET(_xlpm.Fundo,$L$8,
_xlpm.Ax,_xlfn.XLOOKUP(TRUE,($O55:AT55&lt;&gt;""),$O$51:AT$51,_xlpm.Fundo,,-1),
_xlpm.Bx,_xlfn.XLOOKUP(TRUE,(AV55:$AZ55&lt;&gt;""),AV$51:$AZ$51,_xlpm.Fundo,,1),
_xlpm.Cx,_xlfn.XLOOKUP(TRUE,($O55:AT55&lt;&gt;""),$O55:AT55,_xlpm.Fundo,,-1),
_xlpm.Dx,_xlfn.XLOOKUP(TRUE,(AV55:$AZ55&lt;&gt;""),AV55:$AZ55,_xlpm.Fundo,,1),
_xlpm.Xx,AU$51,_xlpm.Yx,PRODUCT(SUM(_xlpm.Dx,-_xlpm.Cx),1/SUM(_xlpm.Bx,-_xlpm.Ax))*SUM(_xlpm.Xx,-_xlpm.Ax)+_xlpm.Cx,
_xlpm.Ay,_xlfn.XLOOKUP(TRUE,(AU$52:AU54&lt;&gt;""),$N$52:$N54,_xlpm.Fundo,,-1),
_xlpm.By,_xlfn.XLOOKUP(TRUE,(AU56:AU$95&lt;&gt;""),$N56:$N$95,_xlpm.Fundo,,1),
_xlpm.Cy,_xlfn.XLOOKUP(TRUE,(AU$52:AU54&lt;&gt;""),AU$52:AU54,_xlpm.Fundo,,-1),
_xlpm.Dy,_xlfn.XLOOKUP(TRUE,(AU56:AU$95&lt;&gt;""),AU56:AU$95,_xlpm.Fundo,,1),
_xlpm.Xy,$N55,_xlpm.Yy,PRODUCT(SUM(_xlpm.Dy,-_xlpm.Cy),1/SUM(_xlpm.By,-_xlpm.Ay))*SUM(_xlpm.Xy,-_xlpm.Ay)+_xlpm.Cy,
ROUND(_xlpm.Yx,2)))</f>
        <v>0</v>
      </c>
      <c r="AV105" s="21" cm="1">
        <f t="array" ref="AV105">IF(AV55&lt;&gt;"",ROUND(AV55,2),
_xlfn.LET(_xlpm.Fundo,$L$8,
_xlpm.Ax,_xlfn.XLOOKUP(TRUE,($O55:AU55&lt;&gt;""),$O$51:AU$51,_xlpm.Fundo,,-1),
_xlpm.Bx,_xlfn.XLOOKUP(TRUE,(AW55:$AZ55&lt;&gt;""),AW$51:$AZ$51,_xlpm.Fundo,,1),
_xlpm.Cx,_xlfn.XLOOKUP(TRUE,($O55:AU55&lt;&gt;""),$O55:AU55,_xlpm.Fundo,,-1),
_xlpm.Dx,_xlfn.XLOOKUP(TRUE,(AW55:$AZ55&lt;&gt;""),AW55:$AZ55,_xlpm.Fundo,,1),
_xlpm.Xx,AV$51,_xlpm.Yx,PRODUCT(SUM(_xlpm.Dx,-_xlpm.Cx),1/SUM(_xlpm.Bx,-_xlpm.Ax))*SUM(_xlpm.Xx,-_xlpm.Ax)+_xlpm.Cx,
_xlpm.Ay,_xlfn.XLOOKUP(TRUE,(AV$52:AV54&lt;&gt;""),$N$52:$N54,_xlpm.Fundo,,-1),
_xlpm.By,_xlfn.XLOOKUP(TRUE,(AV56:AV$95&lt;&gt;""),$N56:$N$95,_xlpm.Fundo,,1),
_xlpm.Cy,_xlfn.XLOOKUP(TRUE,(AV$52:AV54&lt;&gt;""),AV$52:AV54,_xlpm.Fundo,,-1),
_xlpm.Dy,_xlfn.XLOOKUP(TRUE,(AV56:AV$95&lt;&gt;""),AV56:AV$95,_xlpm.Fundo,,1),
_xlpm.Xy,$N55,_xlpm.Yy,PRODUCT(SUM(_xlpm.Dy,-_xlpm.Cy),1/SUM(_xlpm.By,-_xlpm.Ay))*SUM(_xlpm.Xy,-_xlpm.Ay)+_xlpm.Cy,
ROUND(_xlpm.Yx,2)))</f>
        <v>-9</v>
      </c>
      <c r="AW105" s="21" cm="1">
        <f t="array" ref="AW105">IF(AW55&lt;&gt;"",ROUND(AW55,2),
_xlfn.LET(_xlpm.Fundo,$L$8,
_xlpm.Ax,_xlfn.XLOOKUP(TRUE,($O55:AV55&lt;&gt;""),$O$51:AV$51,_xlpm.Fundo,,-1),
_xlpm.Bx,_xlfn.XLOOKUP(TRUE,(AX55:$AZ55&lt;&gt;""),AX$51:$AZ$51,_xlpm.Fundo,,1),
_xlpm.Cx,_xlfn.XLOOKUP(TRUE,($O55:AV55&lt;&gt;""),$O55:AV55,_xlpm.Fundo,,-1),
_xlpm.Dx,_xlfn.XLOOKUP(TRUE,(AX55:$AZ55&lt;&gt;""),AX55:$AZ55,_xlpm.Fundo,,1),
_xlpm.Xx,AW$51,_xlpm.Yx,PRODUCT(SUM(_xlpm.Dx,-_xlpm.Cx),1/SUM(_xlpm.Bx,-_xlpm.Ax))*SUM(_xlpm.Xx,-_xlpm.Ax)+_xlpm.Cx,
_xlpm.Ay,_xlfn.XLOOKUP(TRUE,(AW$52:AW54&lt;&gt;""),$N$52:$N54,_xlpm.Fundo,,-1),
_xlpm.By,_xlfn.XLOOKUP(TRUE,(AW56:AW$95&lt;&gt;""),$N56:$N$95,_xlpm.Fundo,,1),
_xlpm.Cy,_xlfn.XLOOKUP(TRUE,(AW$52:AW54&lt;&gt;""),AW$52:AW54,_xlpm.Fundo,,-1),
_xlpm.Dy,_xlfn.XLOOKUP(TRUE,(AW56:AW$95&lt;&gt;""),AW56:AW$95,_xlpm.Fundo,,1),
_xlpm.Xy,$N55,_xlpm.Yy,PRODUCT(SUM(_xlpm.Dy,-_xlpm.Cy),1/SUM(_xlpm.By,-_xlpm.Ay))*SUM(_xlpm.Xy,-_xlpm.Ay)+_xlpm.Cy,
ROUND(_xlpm.Yx,2)))</f>
        <v>-9</v>
      </c>
      <c r="AX105" s="77" t="s">
        <v>678</v>
      </c>
      <c r="AY105" s="77"/>
      <c r="BA105" s="77"/>
      <c r="BB105" s="77"/>
      <c r="BC105" s="77"/>
      <c r="BD105" s="77"/>
      <c r="BE105" s="77"/>
      <c r="BF105" s="77"/>
      <c r="BG105" s="77"/>
      <c r="BH105" s="77"/>
    </row>
    <row r="106" spans="1:60" ht="20.100000000000001" customHeight="1" x14ac:dyDescent="0.3">
      <c r="B106" s="9" t="s">
        <v>155</v>
      </c>
      <c r="C106" s="17">
        <f t="shared" si="14"/>
        <v>52.775399999999998</v>
      </c>
      <c r="D106" s="18">
        <f t="shared" si="14"/>
        <v>110.12090000000001</v>
      </c>
      <c r="E106" s="64">
        <f t="shared" si="14"/>
        <v>-9</v>
      </c>
      <c r="F106" s="17">
        <f t="shared" si="7"/>
        <v>9.75</v>
      </c>
      <c r="G106" s="18">
        <f t="shared" si="8"/>
        <v>5.07</v>
      </c>
      <c r="H106" s="19">
        <f t="shared" si="9"/>
        <v>-9</v>
      </c>
      <c r="I106" s="8" t="str" cm="1">
        <f t="array" ref="I106">_xlfn.CONCAT(ROUND(F106:H106,2)&amp;", ")</f>
        <v xml:space="preserve">9.75, 5.07, -9, </v>
      </c>
      <c r="J106" s="8"/>
      <c r="L106"/>
      <c r="N106" s="31">
        <v>15.9</v>
      </c>
      <c r="O106" s="15"/>
      <c r="P106" s="21" cm="1">
        <f t="array" ref="P106">IF(P56&lt;&gt;"",ROUND(P56,2),
_xlfn.LET(_xlpm.Fundo,$L$8,
_xlpm.Ax,_xlfn.XLOOKUP(TRUE,($O56:O56&lt;&gt;""),$O$51:O$51,_xlpm.Fundo,,-1),
_xlpm.Bx,_xlfn.XLOOKUP(TRUE,(Q56:$AZ56&lt;&gt;""),Q$51:$AZ$51,_xlpm.Fundo,,1),
_xlpm.Cx,_xlfn.XLOOKUP(TRUE,($O56:O56&lt;&gt;""),$O56:O56,_xlpm.Fundo,,-1),
_xlpm.Dx,_xlfn.XLOOKUP(TRUE,(Q56:$AZ56&lt;&gt;""),Q56:$AZ56,_xlpm.Fundo,,1),
_xlpm.Xx,P$51,_xlpm.Yx,PRODUCT(SUM(_xlpm.Dx,-_xlpm.Cx),1/SUM(_xlpm.Bx,-_xlpm.Ax))*SUM(_xlpm.Xx,-_xlpm.Ax)+_xlpm.Cx,
_xlpm.Ay,_xlfn.XLOOKUP(TRUE,(P$52:P55&lt;&gt;""),$N$52:$N55,_xlpm.Fundo,,-1),
_xlpm.By,_xlfn.XLOOKUP(TRUE,(P57:P$95&lt;&gt;""),$N57:$N$95,_xlpm.Fundo,,1),
_xlpm.Cy,_xlfn.XLOOKUP(TRUE,(P$52:P55&lt;&gt;""),P$52:P55,_xlpm.Fundo,,-1),
_xlpm.Dy,_xlfn.XLOOKUP(TRUE,(P57:P$95&lt;&gt;""),P57:P$95,_xlpm.Fundo,,1),
_xlpm.Xy,$N56,_xlpm.Yy,PRODUCT(SUM(_xlpm.Dy,-_xlpm.Cy),1/SUM(_xlpm.By,-_xlpm.Ay))*SUM(_xlpm.Xy,-_xlpm.Ay)+_xlpm.Cy,
ROUND(_xlpm.Yx,2)))</f>
        <v>-9</v>
      </c>
      <c r="Q106" s="21" cm="1">
        <f t="array" ref="Q106">IF(Q56&lt;&gt;"",ROUND(Q56,2),
_xlfn.LET(_xlpm.Fundo,$L$8,
_xlpm.Ax,_xlfn.XLOOKUP(TRUE,($O56:P56&lt;&gt;""),$O$51:P$51,_xlpm.Fundo,,-1),
_xlpm.Bx,_xlfn.XLOOKUP(TRUE,(R56:$AZ56&lt;&gt;""),R$51:$AZ$51,_xlpm.Fundo,,1),
_xlpm.Cx,_xlfn.XLOOKUP(TRUE,($O56:P56&lt;&gt;""),$O56:P56,_xlpm.Fundo,,-1),
_xlpm.Dx,_xlfn.XLOOKUP(TRUE,(R56:$AZ56&lt;&gt;""),R56:$AZ56,_xlpm.Fundo,,1),
_xlpm.Xx,Q$51,_xlpm.Yx,PRODUCT(SUM(_xlpm.Dx,-_xlpm.Cx),1/SUM(_xlpm.Bx,-_xlpm.Ax))*SUM(_xlpm.Xx,-_xlpm.Ax)+_xlpm.Cx,
_xlpm.Ay,_xlfn.XLOOKUP(TRUE,(Q$52:Q55&lt;&gt;""),$N$52:$N55,_xlpm.Fundo,,-1),
_xlpm.By,_xlfn.XLOOKUP(TRUE,(Q57:Q$95&lt;&gt;""),$N57:$N$95,_xlpm.Fundo,,1),
_xlpm.Cy,_xlfn.XLOOKUP(TRUE,(Q$52:Q55&lt;&gt;""),Q$52:Q55,_xlpm.Fundo,,-1),
_xlpm.Dy,_xlfn.XLOOKUP(TRUE,(Q57:Q$95&lt;&gt;""),Q57:Q$95,_xlpm.Fundo,,1),
_xlpm.Xy,$N56,_xlpm.Yy,PRODUCT(SUM(_xlpm.Dy,-_xlpm.Cy),1/SUM(_xlpm.By,-_xlpm.Ay))*SUM(_xlpm.Xy,-_xlpm.Ay)+_xlpm.Cy,
ROUND(_xlpm.Yx,2)))</f>
        <v>-9</v>
      </c>
      <c r="R106" s="21" cm="1">
        <f t="array" ref="R106">IF(R56&lt;&gt;"",ROUND(R56,2),
_xlfn.LET(_xlpm.Fundo,$L$8,
_xlpm.Ax,_xlfn.XLOOKUP(TRUE,($O56:Q56&lt;&gt;""),$O$51:Q$51,_xlpm.Fundo,,-1),
_xlpm.Bx,_xlfn.XLOOKUP(TRUE,(S56:$AZ56&lt;&gt;""),S$51:$AZ$51,_xlpm.Fundo,,1),
_xlpm.Cx,_xlfn.XLOOKUP(TRUE,($O56:Q56&lt;&gt;""),$O56:Q56,_xlpm.Fundo,,-1),
_xlpm.Dx,_xlfn.XLOOKUP(TRUE,(S56:$AZ56&lt;&gt;""),S56:$AZ56,_xlpm.Fundo,,1),
_xlpm.Xx,R$51,_xlpm.Yx,PRODUCT(SUM(_xlpm.Dx,-_xlpm.Cx),1/SUM(_xlpm.Bx,-_xlpm.Ax))*SUM(_xlpm.Xx,-_xlpm.Ax)+_xlpm.Cx,
_xlpm.Ay,_xlfn.XLOOKUP(TRUE,(R$52:R55&lt;&gt;""),$N$52:$N55,_xlpm.Fundo,,-1),
_xlpm.By,_xlfn.XLOOKUP(TRUE,(R57:R$95&lt;&gt;""),$N57:$N$95,_xlpm.Fundo,,1),
_xlpm.Cy,_xlfn.XLOOKUP(TRUE,(R$52:R55&lt;&gt;""),R$52:R55,_xlpm.Fundo,,-1),
_xlpm.Dy,_xlfn.XLOOKUP(TRUE,(R57:R$95&lt;&gt;""),R57:R$95,_xlpm.Fundo,,1),
_xlpm.Xy,$N56,_xlpm.Yy,PRODUCT(SUM(_xlpm.Dy,-_xlpm.Cy),1/SUM(_xlpm.By,-_xlpm.Ay))*SUM(_xlpm.Xy,-_xlpm.Ay)+_xlpm.Cy,
ROUND(_xlpm.Yx,2)))</f>
        <v>-9</v>
      </c>
      <c r="S106" s="21" cm="1">
        <f t="array" ref="S106">IF(S56&lt;&gt;"",ROUND(S56,2),
_xlfn.LET(_xlpm.Fundo,$L$8,
_xlpm.Ax,_xlfn.XLOOKUP(TRUE,($O56:R56&lt;&gt;""),$O$51:R$51,_xlpm.Fundo,,-1),
_xlpm.Bx,_xlfn.XLOOKUP(TRUE,(T56:$AZ56&lt;&gt;""),T$51:$AZ$51,_xlpm.Fundo,,1),
_xlpm.Cx,_xlfn.XLOOKUP(TRUE,($O56:R56&lt;&gt;""),$O56:R56,_xlpm.Fundo,,-1),
_xlpm.Dx,_xlfn.XLOOKUP(TRUE,(T56:$AZ56&lt;&gt;""),T56:$AZ56,_xlpm.Fundo,,1),
_xlpm.Xx,S$51,_xlpm.Yx,PRODUCT(SUM(_xlpm.Dx,-_xlpm.Cx),1/SUM(_xlpm.Bx,-_xlpm.Ax))*SUM(_xlpm.Xx,-_xlpm.Ax)+_xlpm.Cx,
_xlpm.Ay,_xlfn.XLOOKUP(TRUE,(S$52:S55&lt;&gt;""),$N$52:$N55,_xlpm.Fundo,,-1),
_xlpm.By,_xlfn.XLOOKUP(TRUE,(S57:S$95&lt;&gt;""),$N57:$N$95,_xlpm.Fundo,,1),
_xlpm.Cy,_xlfn.XLOOKUP(TRUE,(S$52:S55&lt;&gt;""),S$52:S55,_xlpm.Fundo,,-1),
_xlpm.Dy,_xlfn.XLOOKUP(TRUE,(S57:S$95&lt;&gt;""),S57:S$95,_xlpm.Fundo,,1),
_xlpm.Xy,$N56,_xlpm.Yy,PRODUCT(SUM(_xlpm.Dy,-_xlpm.Cy),1/SUM(_xlpm.By,-_xlpm.Ay))*SUM(_xlpm.Xy,-_xlpm.Ay)+_xlpm.Cy,
ROUND(_xlpm.Yx,2)))</f>
        <v>-9</v>
      </c>
      <c r="T106" s="21" cm="1">
        <f t="array" ref="T106">IF(T56&lt;&gt;"",ROUND(T56,2),
_xlfn.LET(_xlpm.Fundo,$L$8,
_xlpm.Ax,_xlfn.XLOOKUP(TRUE,($O56:S56&lt;&gt;""),$O$51:S$51,_xlpm.Fundo,,-1),
_xlpm.Bx,_xlfn.XLOOKUP(TRUE,(U56:$AZ56&lt;&gt;""),U$51:$AZ$51,_xlpm.Fundo,,1),
_xlpm.Cx,_xlfn.XLOOKUP(TRUE,($O56:S56&lt;&gt;""),$O56:S56,_xlpm.Fundo,,-1),
_xlpm.Dx,_xlfn.XLOOKUP(TRUE,(U56:$AZ56&lt;&gt;""),U56:$AZ56,_xlpm.Fundo,,1),
_xlpm.Xx,T$51,_xlpm.Yx,PRODUCT(SUM(_xlpm.Dx,-_xlpm.Cx),1/SUM(_xlpm.Bx,-_xlpm.Ax))*SUM(_xlpm.Xx,-_xlpm.Ax)+_xlpm.Cx,
_xlpm.Ay,_xlfn.XLOOKUP(TRUE,(T$52:T55&lt;&gt;""),$N$52:$N55,_xlpm.Fundo,,-1),
_xlpm.By,_xlfn.XLOOKUP(TRUE,(T57:T$95&lt;&gt;""),$N57:$N$95,_xlpm.Fundo,,1),
_xlpm.Cy,_xlfn.XLOOKUP(TRUE,(T$52:T55&lt;&gt;""),T$52:T55,_xlpm.Fundo,,-1),
_xlpm.Dy,_xlfn.XLOOKUP(TRUE,(T57:T$95&lt;&gt;""),T57:T$95,_xlpm.Fundo,,1),
_xlpm.Xy,$N56,_xlpm.Yy,PRODUCT(SUM(_xlpm.Dy,-_xlpm.Cy),1/SUM(_xlpm.By,-_xlpm.Ay))*SUM(_xlpm.Xy,-_xlpm.Ay)+_xlpm.Cy,
ROUND(_xlpm.Yx,2)))</f>
        <v>-9</v>
      </c>
      <c r="U106" s="21" cm="1">
        <f t="array" ref="U106">IF(U56&lt;&gt;"",ROUND(U56,2),
_xlfn.LET(_xlpm.Fundo,$L$8,
_xlpm.Ax,_xlfn.XLOOKUP(TRUE,($O56:T56&lt;&gt;""),$O$51:T$51,_xlpm.Fundo,,-1),
_xlpm.Bx,_xlfn.XLOOKUP(TRUE,(V56:$AZ56&lt;&gt;""),V$51:$AZ$51,_xlpm.Fundo,,1),
_xlpm.Cx,_xlfn.XLOOKUP(TRUE,($O56:T56&lt;&gt;""),$O56:T56,_xlpm.Fundo,,-1),
_xlpm.Dx,_xlfn.XLOOKUP(TRUE,(V56:$AZ56&lt;&gt;""),V56:$AZ56,_xlpm.Fundo,,1),
_xlpm.Xx,U$51,_xlpm.Yx,PRODUCT(SUM(_xlpm.Dx,-_xlpm.Cx),1/SUM(_xlpm.Bx,-_xlpm.Ax))*SUM(_xlpm.Xx,-_xlpm.Ax)+_xlpm.Cx,
_xlpm.Ay,_xlfn.XLOOKUP(TRUE,(U$52:U55&lt;&gt;""),$N$52:$N55,_xlpm.Fundo,,-1),
_xlpm.By,_xlfn.XLOOKUP(TRUE,(U57:U$95&lt;&gt;""),$N57:$N$95,_xlpm.Fundo,,1),
_xlpm.Cy,_xlfn.XLOOKUP(TRUE,(U$52:U55&lt;&gt;""),U$52:U55,_xlpm.Fundo,,-1),
_xlpm.Dy,_xlfn.XLOOKUP(TRUE,(U57:U$95&lt;&gt;""),U57:U$95,_xlpm.Fundo,,1),
_xlpm.Xy,$N56,_xlpm.Yy,PRODUCT(SUM(_xlpm.Dy,-_xlpm.Cy),1/SUM(_xlpm.By,-_xlpm.Ay))*SUM(_xlpm.Xy,-_xlpm.Ay)+_xlpm.Cy,
ROUND(_xlpm.Yx,2)))</f>
        <v>-9</v>
      </c>
      <c r="V106" s="21" cm="1">
        <f t="array" ref="V106">IF(V56&lt;&gt;"",ROUND(V56,2),
_xlfn.LET(_xlpm.Fundo,$L$8,
_xlpm.Ax,_xlfn.XLOOKUP(TRUE,($O56:U56&lt;&gt;""),$O$51:U$51,_xlpm.Fundo,,-1),
_xlpm.Bx,_xlfn.XLOOKUP(TRUE,(W56:$AZ56&lt;&gt;""),W$51:$AZ$51,_xlpm.Fundo,,1),
_xlpm.Cx,_xlfn.XLOOKUP(TRUE,($O56:U56&lt;&gt;""),$O56:U56,_xlpm.Fundo,,-1),
_xlpm.Dx,_xlfn.XLOOKUP(TRUE,(W56:$AZ56&lt;&gt;""),W56:$AZ56,_xlpm.Fundo,,1),
_xlpm.Xx,V$51,_xlpm.Yx,PRODUCT(SUM(_xlpm.Dx,-_xlpm.Cx),1/SUM(_xlpm.Bx,-_xlpm.Ax))*SUM(_xlpm.Xx,-_xlpm.Ax)+_xlpm.Cx,
_xlpm.Ay,_xlfn.XLOOKUP(TRUE,(V$52:V55&lt;&gt;""),$N$52:$N55,_xlpm.Fundo,,-1),
_xlpm.By,_xlfn.XLOOKUP(TRUE,(V57:V$95&lt;&gt;""),$N57:$N$95,_xlpm.Fundo,,1),
_xlpm.Cy,_xlfn.XLOOKUP(TRUE,(V$52:V55&lt;&gt;""),V$52:V55,_xlpm.Fundo,,-1),
_xlpm.Dy,_xlfn.XLOOKUP(TRUE,(V57:V$95&lt;&gt;""),V57:V$95,_xlpm.Fundo,,1),
_xlpm.Xy,$N56,_xlpm.Yy,PRODUCT(SUM(_xlpm.Dy,-_xlpm.Cy),1/SUM(_xlpm.By,-_xlpm.Ay))*SUM(_xlpm.Xy,-_xlpm.Ay)+_xlpm.Cy,
ROUND(_xlpm.Yx,2)))</f>
        <v>-9</v>
      </c>
      <c r="W106" s="21" cm="1">
        <f t="array" ref="W106">IF(W56&lt;&gt;"",ROUND(W56,2),
_xlfn.LET(_xlpm.Fundo,$L$8,
_xlpm.Ax,_xlfn.XLOOKUP(TRUE,($O56:V56&lt;&gt;""),$O$51:V$51,_xlpm.Fundo,,-1),
_xlpm.Bx,_xlfn.XLOOKUP(TRUE,(X56:$AZ56&lt;&gt;""),X$51:$AZ$51,_xlpm.Fundo,,1),
_xlpm.Cx,_xlfn.XLOOKUP(TRUE,($O56:V56&lt;&gt;""),$O56:V56,_xlpm.Fundo,,-1),
_xlpm.Dx,_xlfn.XLOOKUP(TRUE,(X56:$AZ56&lt;&gt;""),X56:$AZ56,_xlpm.Fundo,,1),
_xlpm.Xx,W$51,_xlpm.Yx,PRODUCT(SUM(_xlpm.Dx,-_xlpm.Cx),1/SUM(_xlpm.Bx,-_xlpm.Ax))*SUM(_xlpm.Xx,-_xlpm.Ax)+_xlpm.Cx,
_xlpm.Ay,_xlfn.XLOOKUP(TRUE,(W$52:W55&lt;&gt;""),$N$52:$N55,_xlpm.Fundo,,-1),
_xlpm.By,_xlfn.XLOOKUP(TRUE,(W57:W$95&lt;&gt;""),$N57:$N$95,_xlpm.Fundo,,1),
_xlpm.Cy,_xlfn.XLOOKUP(TRUE,(W$52:W55&lt;&gt;""),W$52:W55,_xlpm.Fundo,,-1),
_xlpm.Dy,_xlfn.XLOOKUP(TRUE,(W57:W$95&lt;&gt;""),W57:W$95,_xlpm.Fundo,,1),
_xlpm.Xy,$N56,_xlpm.Yy,PRODUCT(SUM(_xlpm.Dy,-_xlpm.Cy),1/SUM(_xlpm.By,-_xlpm.Ay))*SUM(_xlpm.Xy,-_xlpm.Ay)+_xlpm.Cy,
ROUND(_xlpm.Yx,2)))</f>
        <v>-9</v>
      </c>
      <c r="X106" s="21" cm="1">
        <f t="array" ref="X106">IF(X56&lt;&gt;"",ROUND(X56,2),
_xlfn.LET(_xlpm.Fundo,$L$8,
_xlpm.Ax,_xlfn.XLOOKUP(TRUE,($O56:W56&lt;&gt;""),$O$51:W$51,_xlpm.Fundo,,-1),
_xlpm.Bx,_xlfn.XLOOKUP(TRUE,(Y56:$AZ56&lt;&gt;""),Y$51:$AZ$51,_xlpm.Fundo,,1),
_xlpm.Cx,_xlfn.XLOOKUP(TRUE,($O56:W56&lt;&gt;""),$O56:W56,_xlpm.Fundo,,-1),
_xlpm.Dx,_xlfn.XLOOKUP(TRUE,(Y56:$AZ56&lt;&gt;""),Y56:$AZ56,_xlpm.Fundo,,1),
_xlpm.Xx,X$51,_xlpm.Yx,PRODUCT(SUM(_xlpm.Dx,-_xlpm.Cx),1/SUM(_xlpm.Bx,-_xlpm.Ax))*SUM(_xlpm.Xx,-_xlpm.Ax)+_xlpm.Cx,
_xlpm.Ay,_xlfn.XLOOKUP(TRUE,(X$52:X55&lt;&gt;""),$N$52:$N55,_xlpm.Fundo,,-1),
_xlpm.By,_xlfn.XLOOKUP(TRUE,(X57:X$95&lt;&gt;""),$N57:$N$95,_xlpm.Fundo,,1),
_xlpm.Cy,_xlfn.XLOOKUP(TRUE,(X$52:X55&lt;&gt;""),X$52:X55,_xlpm.Fundo,,-1),
_xlpm.Dy,_xlfn.XLOOKUP(TRUE,(X57:X$95&lt;&gt;""),X57:X$95,_xlpm.Fundo,,1),
_xlpm.Xy,$N56,_xlpm.Yy,PRODUCT(SUM(_xlpm.Dy,-_xlpm.Cy),1/SUM(_xlpm.By,-_xlpm.Ay))*SUM(_xlpm.Xy,-_xlpm.Ay)+_xlpm.Cy,
ROUND(_xlpm.Yx,2)))</f>
        <v>-9</v>
      </c>
      <c r="Y106" s="21" cm="1">
        <f t="array" ref="Y106">IF(Y56&lt;&gt;"",ROUND(Y56,2),
_xlfn.LET(_xlpm.Fundo,$L$8,
_xlpm.Ax,_xlfn.XLOOKUP(TRUE,($O56:X56&lt;&gt;""),$O$51:X$51,_xlpm.Fundo,,-1),
_xlpm.Bx,_xlfn.XLOOKUP(TRUE,(Z56:$AZ56&lt;&gt;""),Z$51:$AZ$51,_xlpm.Fundo,,1),
_xlpm.Cx,_xlfn.XLOOKUP(TRUE,($O56:X56&lt;&gt;""),$O56:X56,_xlpm.Fundo,,-1),
_xlpm.Dx,_xlfn.XLOOKUP(TRUE,(Z56:$AZ56&lt;&gt;""),Z56:$AZ56,_xlpm.Fundo,,1),
_xlpm.Xx,Y$51,_xlpm.Yx,PRODUCT(SUM(_xlpm.Dx,-_xlpm.Cx),1/SUM(_xlpm.Bx,-_xlpm.Ax))*SUM(_xlpm.Xx,-_xlpm.Ax)+_xlpm.Cx,
_xlpm.Ay,_xlfn.XLOOKUP(TRUE,(Y$52:Y55&lt;&gt;""),$N$52:$N55,_xlpm.Fundo,,-1),
_xlpm.By,_xlfn.XLOOKUP(TRUE,(Y57:Y$95&lt;&gt;""),$N57:$N$95,_xlpm.Fundo,,1),
_xlpm.Cy,_xlfn.XLOOKUP(TRUE,(Y$52:Y55&lt;&gt;""),Y$52:Y55,_xlpm.Fundo,,-1),
_xlpm.Dy,_xlfn.XLOOKUP(TRUE,(Y57:Y$95&lt;&gt;""),Y57:Y$95,_xlpm.Fundo,,1),
_xlpm.Xy,$N56,_xlpm.Yy,PRODUCT(SUM(_xlpm.Dy,-_xlpm.Cy),1/SUM(_xlpm.By,-_xlpm.Ay))*SUM(_xlpm.Xy,-_xlpm.Ay)+_xlpm.Cy,
ROUND(_xlpm.Yx,2)))</f>
        <v>-9</v>
      </c>
      <c r="Z106" s="21" cm="1">
        <f t="array" ref="Z106">IF(Z56&lt;&gt;"",ROUND(Z56,2),
_xlfn.LET(_xlpm.Fundo,$L$8,
_xlpm.Ax,_xlfn.XLOOKUP(TRUE,($O56:Y56&lt;&gt;""),$O$51:Y$51,_xlpm.Fundo,,-1),
_xlpm.Bx,_xlfn.XLOOKUP(TRUE,(AA56:$AZ56&lt;&gt;""),AA$51:$AZ$51,_xlpm.Fundo,,1),
_xlpm.Cx,_xlfn.XLOOKUP(TRUE,($O56:Y56&lt;&gt;""),$O56:Y56,_xlpm.Fundo,,-1),
_xlpm.Dx,_xlfn.XLOOKUP(TRUE,(AA56:$AZ56&lt;&gt;""),AA56:$AZ56,_xlpm.Fundo,,1),
_xlpm.Xx,Z$51,_xlpm.Yx,PRODUCT(SUM(_xlpm.Dx,-_xlpm.Cx),1/SUM(_xlpm.Bx,-_xlpm.Ax))*SUM(_xlpm.Xx,-_xlpm.Ax)+_xlpm.Cx,
_xlpm.Ay,_xlfn.XLOOKUP(TRUE,(Z$52:Z55&lt;&gt;""),$N$52:$N55,_xlpm.Fundo,,-1),
_xlpm.By,_xlfn.XLOOKUP(TRUE,(Z57:Z$95&lt;&gt;""),$N57:$N$95,_xlpm.Fundo,,1),
_xlpm.Cy,_xlfn.XLOOKUP(TRUE,(Z$52:Z55&lt;&gt;""),Z$52:Z55,_xlpm.Fundo,,-1),
_xlpm.Dy,_xlfn.XLOOKUP(TRUE,(Z57:Z$95&lt;&gt;""),Z57:Z$95,_xlpm.Fundo,,1),
_xlpm.Xy,$N56,_xlpm.Yy,PRODUCT(SUM(_xlpm.Dy,-_xlpm.Cy),1/SUM(_xlpm.By,-_xlpm.Ay))*SUM(_xlpm.Xy,-_xlpm.Ay)+_xlpm.Cy,
ROUND(_xlpm.Yx,2)))</f>
        <v>-9</v>
      </c>
      <c r="AA106" s="21" cm="1">
        <f t="array" ref="AA106">IF(AA56&lt;&gt;"",ROUND(AA56,2),
_xlfn.LET(_xlpm.Fundo,$L$8,
_xlpm.Ax,_xlfn.XLOOKUP(TRUE,($O56:Z56&lt;&gt;""),$O$51:Z$51,_xlpm.Fundo,,-1),
_xlpm.Bx,_xlfn.XLOOKUP(TRUE,(AB56:$AZ56&lt;&gt;""),AB$51:$AZ$51,_xlpm.Fundo,,1),
_xlpm.Cx,_xlfn.XLOOKUP(TRUE,($O56:Z56&lt;&gt;""),$O56:Z56,_xlpm.Fundo,,-1),
_xlpm.Dx,_xlfn.XLOOKUP(TRUE,(AB56:$AZ56&lt;&gt;""),AB56:$AZ56,_xlpm.Fundo,,1),
_xlpm.Xx,AA$51,_xlpm.Yx,PRODUCT(SUM(_xlpm.Dx,-_xlpm.Cx),1/SUM(_xlpm.Bx,-_xlpm.Ax))*SUM(_xlpm.Xx,-_xlpm.Ax)+_xlpm.Cx,
_xlpm.Ay,_xlfn.XLOOKUP(TRUE,(AA$52:AA55&lt;&gt;""),$N$52:$N55,_xlpm.Fundo,,-1),
_xlpm.By,_xlfn.XLOOKUP(TRUE,(AA57:AA$95&lt;&gt;""),$N57:$N$95,_xlpm.Fundo,,1),
_xlpm.Cy,_xlfn.XLOOKUP(TRUE,(AA$52:AA55&lt;&gt;""),AA$52:AA55,_xlpm.Fundo,,-1),
_xlpm.Dy,_xlfn.XLOOKUP(TRUE,(AA57:AA$95&lt;&gt;""),AA57:AA$95,_xlpm.Fundo,,1),
_xlpm.Xy,$N56,_xlpm.Yy,PRODUCT(SUM(_xlpm.Dy,-_xlpm.Cy),1/SUM(_xlpm.By,-_xlpm.Ay))*SUM(_xlpm.Xy,-_xlpm.Ay)+_xlpm.Cy,
ROUND(_xlpm.Yx,2)))</f>
        <v>-9</v>
      </c>
      <c r="AB106" s="21" cm="1">
        <f t="array" ref="AB106">IF(AB56&lt;&gt;"",ROUND(AB56,2),
_xlfn.LET(_xlpm.Fundo,$L$8,
_xlpm.Ax,_xlfn.XLOOKUP(TRUE,($O56:AA56&lt;&gt;""),$O$51:AA$51,_xlpm.Fundo,,-1),
_xlpm.Bx,_xlfn.XLOOKUP(TRUE,(AC56:$AZ56&lt;&gt;""),AC$51:$AZ$51,_xlpm.Fundo,,1),
_xlpm.Cx,_xlfn.XLOOKUP(TRUE,($O56:AA56&lt;&gt;""),$O56:AA56,_xlpm.Fundo,,-1),
_xlpm.Dx,_xlfn.XLOOKUP(TRUE,(AC56:$AZ56&lt;&gt;""),AC56:$AZ56,_xlpm.Fundo,,1),
_xlpm.Xx,AB$51,_xlpm.Yx,PRODUCT(SUM(_xlpm.Dx,-_xlpm.Cx),1/SUM(_xlpm.Bx,-_xlpm.Ax))*SUM(_xlpm.Xx,-_xlpm.Ax)+_xlpm.Cx,
_xlpm.Ay,_xlfn.XLOOKUP(TRUE,(AB$52:AB55&lt;&gt;""),$N$52:$N55,_xlpm.Fundo,,-1),
_xlpm.By,_xlfn.XLOOKUP(TRUE,(AB57:AB$95&lt;&gt;""),$N57:$N$95,_xlpm.Fundo,,1),
_xlpm.Cy,_xlfn.XLOOKUP(TRUE,(AB$52:AB55&lt;&gt;""),AB$52:AB55,_xlpm.Fundo,,-1),
_xlpm.Dy,_xlfn.XLOOKUP(TRUE,(AB57:AB$95&lt;&gt;""),AB57:AB$95,_xlpm.Fundo,,1),
_xlpm.Xy,$N56,_xlpm.Yy,PRODUCT(SUM(_xlpm.Dy,-_xlpm.Cy),1/SUM(_xlpm.By,-_xlpm.Ay))*SUM(_xlpm.Xy,-_xlpm.Ay)+_xlpm.Cy,
ROUND(_xlpm.Yx,2)))</f>
        <v>-9</v>
      </c>
      <c r="AC106" s="21" cm="1">
        <f t="array" ref="AC106">IF(AC56&lt;&gt;"",ROUND(AC56,2),
_xlfn.LET(_xlpm.Fundo,$L$8,
_xlpm.Ax,_xlfn.XLOOKUP(TRUE,($O56:AB56&lt;&gt;""),$O$51:AB$51,_xlpm.Fundo,,-1),
_xlpm.Bx,_xlfn.XLOOKUP(TRUE,(AD56:$AZ56&lt;&gt;""),AD$51:$AZ$51,_xlpm.Fundo,,1),
_xlpm.Cx,_xlfn.XLOOKUP(TRUE,($O56:AB56&lt;&gt;""),$O56:AB56,_xlpm.Fundo,,-1),
_xlpm.Dx,_xlfn.XLOOKUP(TRUE,(AD56:$AZ56&lt;&gt;""),AD56:$AZ56,_xlpm.Fundo,,1),
_xlpm.Xx,AC$51,_xlpm.Yx,PRODUCT(SUM(_xlpm.Dx,-_xlpm.Cx),1/SUM(_xlpm.Bx,-_xlpm.Ax))*SUM(_xlpm.Xx,-_xlpm.Ax)+_xlpm.Cx,
_xlpm.Ay,_xlfn.XLOOKUP(TRUE,(AC$52:AC55&lt;&gt;""),$N$52:$N55,_xlpm.Fundo,,-1),
_xlpm.By,_xlfn.XLOOKUP(TRUE,(AC57:AC$95&lt;&gt;""),$N57:$N$95,_xlpm.Fundo,,1),
_xlpm.Cy,_xlfn.XLOOKUP(TRUE,(AC$52:AC55&lt;&gt;""),AC$52:AC55,_xlpm.Fundo,,-1),
_xlpm.Dy,_xlfn.XLOOKUP(TRUE,(AC57:AC$95&lt;&gt;""),AC57:AC$95,_xlpm.Fundo,,1),
_xlpm.Xy,$N56,_xlpm.Yy,PRODUCT(SUM(_xlpm.Dy,-_xlpm.Cy),1/SUM(_xlpm.By,-_xlpm.Ay))*SUM(_xlpm.Xy,-_xlpm.Ay)+_xlpm.Cy,
ROUND(_xlpm.Yx,2)))</f>
        <v>-9</v>
      </c>
      <c r="AD106" s="21" cm="1">
        <f t="array" ref="AD106">IF(AD56&lt;&gt;"",ROUND(AD56,2),
_xlfn.LET(_xlpm.Fundo,$L$8,
_xlpm.Ax,_xlfn.XLOOKUP(TRUE,($O56:AC56&lt;&gt;""),$O$51:AC$51,_xlpm.Fundo,,-1),
_xlpm.Bx,_xlfn.XLOOKUP(TRUE,(AE56:$AZ56&lt;&gt;""),AE$51:$AZ$51,_xlpm.Fundo,,1),
_xlpm.Cx,_xlfn.XLOOKUP(TRUE,($O56:AC56&lt;&gt;""),$O56:AC56,_xlpm.Fundo,,-1),
_xlpm.Dx,_xlfn.XLOOKUP(TRUE,(AE56:$AZ56&lt;&gt;""),AE56:$AZ56,_xlpm.Fundo,,1),
_xlpm.Xx,AD$51,_xlpm.Yx,PRODUCT(SUM(_xlpm.Dx,-_xlpm.Cx),1/SUM(_xlpm.Bx,-_xlpm.Ax))*SUM(_xlpm.Xx,-_xlpm.Ax)+_xlpm.Cx,
_xlpm.Ay,_xlfn.XLOOKUP(TRUE,(AD$52:AD55&lt;&gt;""),$N$52:$N55,_xlpm.Fundo,,-1),
_xlpm.By,_xlfn.XLOOKUP(TRUE,(AD57:AD$95&lt;&gt;""),$N57:$N$95,_xlpm.Fundo,,1),
_xlpm.Cy,_xlfn.XLOOKUP(TRUE,(AD$52:AD55&lt;&gt;""),AD$52:AD55,_xlpm.Fundo,,-1),
_xlpm.Dy,_xlfn.XLOOKUP(TRUE,(AD57:AD$95&lt;&gt;""),AD57:AD$95,_xlpm.Fundo,,1),
_xlpm.Xy,$N56,_xlpm.Yy,PRODUCT(SUM(_xlpm.Dy,-_xlpm.Cy),1/SUM(_xlpm.By,-_xlpm.Ay))*SUM(_xlpm.Xy,-_xlpm.Ay)+_xlpm.Cy,
ROUND(_xlpm.Yx,2)))</f>
        <v>-9</v>
      </c>
      <c r="AE106" s="21" cm="1">
        <f t="array" ref="AE106">IF(AE56&lt;&gt;"",ROUND(AE56,2),
_xlfn.LET(_xlpm.Fundo,$L$8,
_xlpm.Ax,_xlfn.XLOOKUP(TRUE,($O56:AD56&lt;&gt;""),$O$51:AD$51,_xlpm.Fundo,,-1),
_xlpm.Bx,_xlfn.XLOOKUP(TRUE,(AF56:$AZ56&lt;&gt;""),AF$51:$AZ$51,_xlpm.Fundo,,1),
_xlpm.Cx,_xlfn.XLOOKUP(TRUE,($O56:AD56&lt;&gt;""),$O56:AD56,_xlpm.Fundo,,-1),
_xlpm.Dx,_xlfn.XLOOKUP(TRUE,(AF56:$AZ56&lt;&gt;""),AF56:$AZ56,_xlpm.Fundo,,1),
_xlpm.Xx,AE$51,_xlpm.Yx,PRODUCT(SUM(_xlpm.Dx,-_xlpm.Cx),1/SUM(_xlpm.Bx,-_xlpm.Ax))*SUM(_xlpm.Xx,-_xlpm.Ax)+_xlpm.Cx,
_xlpm.Ay,_xlfn.XLOOKUP(TRUE,(AE$52:AE55&lt;&gt;""),$N$52:$N55,_xlpm.Fundo,,-1),
_xlpm.By,_xlfn.XLOOKUP(TRUE,(AE57:AE$95&lt;&gt;""),$N57:$N$95,_xlpm.Fundo,,1),
_xlpm.Cy,_xlfn.XLOOKUP(TRUE,(AE$52:AE55&lt;&gt;""),AE$52:AE55,_xlpm.Fundo,,-1),
_xlpm.Dy,_xlfn.XLOOKUP(TRUE,(AE57:AE$95&lt;&gt;""),AE57:AE$95,_xlpm.Fundo,,1),
_xlpm.Xy,$N56,_xlpm.Yy,PRODUCT(SUM(_xlpm.Dy,-_xlpm.Cy),1/SUM(_xlpm.By,-_xlpm.Ay))*SUM(_xlpm.Xy,-_xlpm.Ay)+_xlpm.Cy,
ROUND(_xlpm.Yx,2)))</f>
        <v>-9</v>
      </c>
      <c r="AF106" s="21" cm="1">
        <f t="array" ref="AF106">IF(AF56&lt;&gt;"",ROUND(AF56,2),
_xlfn.LET(_xlpm.Fundo,$L$8,
_xlpm.Ax,_xlfn.XLOOKUP(TRUE,($O56:AE56&lt;&gt;""),$O$51:AE$51,_xlpm.Fundo,,-1),
_xlpm.Bx,_xlfn.XLOOKUP(TRUE,(AG56:$AZ56&lt;&gt;""),AG$51:$AZ$51,_xlpm.Fundo,,1),
_xlpm.Cx,_xlfn.XLOOKUP(TRUE,($O56:AE56&lt;&gt;""),$O56:AE56,_xlpm.Fundo,,-1),
_xlpm.Dx,_xlfn.XLOOKUP(TRUE,(AG56:$AZ56&lt;&gt;""),AG56:$AZ56,_xlpm.Fundo,,1),
_xlpm.Xx,AF$51,_xlpm.Yx,PRODUCT(SUM(_xlpm.Dx,-_xlpm.Cx),1/SUM(_xlpm.Bx,-_xlpm.Ax))*SUM(_xlpm.Xx,-_xlpm.Ax)+_xlpm.Cx,
_xlpm.Ay,_xlfn.XLOOKUP(TRUE,(AF$52:AF55&lt;&gt;""),$N$52:$N55,_xlpm.Fundo,,-1),
_xlpm.By,_xlfn.XLOOKUP(TRUE,(AF57:AF$95&lt;&gt;""),$N57:$N$95,_xlpm.Fundo,,1),
_xlpm.Cy,_xlfn.XLOOKUP(TRUE,(AF$52:AF55&lt;&gt;""),AF$52:AF55,_xlpm.Fundo,,-1),
_xlpm.Dy,_xlfn.XLOOKUP(TRUE,(AF57:AF$95&lt;&gt;""),AF57:AF$95,_xlpm.Fundo,,1),
_xlpm.Xy,$N56,_xlpm.Yy,PRODUCT(SUM(_xlpm.Dy,-_xlpm.Cy),1/SUM(_xlpm.By,-_xlpm.Ay))*SUM(_xlpm.Xy,-_xlpm.Ay)+_xlpm.Cy,
ROUND(_xlpm.Yx,2)))</f>
        <v>-9</v>
      </c>
      <c r="AG106" s="21" cm="1">
        <f t="array" ref="AG106">IF(AG56&lt;&gt;"",ROUND(AG56,2),
_xlfn.LET(_xlpm.Fundo,$L$8,
_xlpm.Ax,_xlfn.XLOOKUP(TRUE,($O56:AF56&lt;&gt;""),$O$51:AF$51,_xlpm.Fundo,,-1),
_xlpm.Bx,_xlfn.XLOOKUP(TRUE,(AH56:$AZ56&lt;&gt;""),AH$51:$AZ$51,_xlpm.Fundo,,1),
_xlpm.Cx,_xlfn.XLOOKUP(TRUE,($O56:AF56&lt;&gt;""),$O56:AF56,_xlpm.Fundo,,-1),
_xlpm.Dx,_xlfn.XLOOKUP(TRUE,(AH56:$AZ56&lt;&gt;""),AH56:$AZ56,_xlpm.Fundo,,1),
_xlpm.Xx,AG$51,_xlpm.Yx,PRODUCT(SUM(_xlpm.Dx,-_xlpm.Cx),1/SUM(_xlpm.Bx,-_xlpm.Ax))*SUM(_xlpm.Xx,-_xlpm.Ax)+_xlpm.Cx,
_xlpm.Ay,_xlfn.XLOOKUP(TRUE,(AG$52:AG55&lt;&gt;""),$N$52:$N55,_xlpm.Fundo,,-1),
_xlpm.By,_xlfn.XLOOKUP(TRUE,(AG57:AG$95&lt;&gt;""),$N57:$N$95,_xlpm.Fundo,,1),
_xlpm.Cy,_xlfn.XLOOKUP(TRUE,(AG$52:AG55&lt;&gt;""),AG$52:AG55,_xlpm.Fundo,,-1),
_xlpm.Dy,_xlfn.XLOOKUP(TRUE,(AG57:AG$95&lt;&gt;""),AG57:AG$95,_xlpm.Fundo,,1),
_xlpm.Xy,$N56,_xlpm.Yy,PRODUCT(SUM(_xlpm.Dy,-_xlpm.Cy),1/SUM(_xlpm.By,-_xlpm.Ay))*SUM(_xlpm.Xy,-_xlpm.Ay)+_xlpm.Cy,
ROUND(_xlpm.Yx,2)))</f>
        <v>0.7</v>
      </c>
      <c r="AH106" s="21" cm="1">
        <f t="array" ref="AH106">IF(AH56&lt;&gt;"",ROUND(AH56,2),
_xlfn.LET(_xlpm.Fundo,$L$8,
_xlpm.Ax,_xlfn.XLOOKUP(TRUE,($O56:AG56&lt;&gt;""),$O$51:AG$51,_xlpm.Fundo,,-1),
_xlpm.Bx,_xlfn.XLOOKUP(TRUE,(AI56:$AZ56&lt;&gt;""),AI$51:$AZ$51,_xlpm.Fundo,,1),
_xlpm.Cx,_xlfn.XLOOKUP(TRUE,($O56:AG56&lt;&gt;""),$O56:AG56,_xlpm.Fundo,,-1),
_xlpm.Dx,_xlfn.XLOOKUP(TRUE,(AI56:$AZ56&lt;&gt;""),AI56:$AZ56,_xlpm.Fundo,,1),
_xlpm.Xx,AH$51,_xlpm.Yx,PRODUCT(SUM(_xlpm.Dx,-_xlpm.Cx),1/SUM(_xlpm.Bx,-_xlpm.Ax))*SUM(_xlpm.Xx,-_xlpm.Ax)+_xlpm.Cx,
_xlpm.Ay,_xlfn.XLOOKUP(TRUE,(AH$52:AH55&lt;&gt;""),$N$52:$N55,_xlpm.Fundo,,-1),
_xlpm.By,_xlfn.XLOOKUP(TRUE,(AH57:AH$95&lt;&gt;""),$N57:$N$95,_xlpm.Fundo,,1),
_xlpm.Cy,_xlfn.XLOOKUP(TRUE,(AH$52:AH55&lt;&gt;""),AH$52:AH55,_xlpm.Fundo,,-1),
_xlpm.Dy,_xlfn.XLOOKUP(TRUE,(AH57:AH$95&lt;&gt;""),AH57:AH$95,_xlpm.Fundo,,1),
_xlpm.Xy,$N56,_xlpm.Yy,PRODUCT(SUM(_xlpm.Dy,-_xlpm.Cy),1/SUM(_xlpm.By,-_xlpm.Ay))*SUM(_xlpm.Xy,-_xlpm.Ay)+_xlpm.Cy,
ROUND(_xlpm.Yx,2)))</f>
        <v>0.18</v>
      </c>
      <c r="AI106" s="21" cm="1">
        <f t="array" ref="AI106">IF(AI56&lt;&gt;"",ROUND(AI56,2),
_xlfn.LET(_xlpm.Fundo,$L$8,
_xlpm.Ax,_xlfn.XLOOKUP(TRUE,($O56:AH56&lt;&gt;""),$O$51:AH$51,_xlpm.Fundo,,-1),
_xlpm.Bx,_xlfn.XLOOKUP(TRUE,(AJ56:$AZ56&lt;&gt;""),AJ$51:$AZ$51,_xlpm.Fundo,,1),
_xlpm.Cx,_xlfn.XLOOKUP(TRUE,($O56:AH56&lt;&gt;""),$O56:AH56,_xlpm.Fundo,,-1),
_xlpm.Dx,_xlfn.XLOOKUP(TRUE,(AJ56:$AZ56&lt;&gt;""),AJ56:$AZ56,_xlpm.Fundo,,1),
_xlpm.Xx,AI$51,_xlpm.Yx,PRODUCT(SUM(_xlpm.Dx,-_xlpm.Cx),1/SUM(_xlpm.Bx,-_xlpm.Ax))*SUM(_xlpm.Xx,-_xlpm.Ax)+_xlpm.Cx,
_xlpm.Ay,_xlfn.XLOOKUP(TRUE,(AI$52:AI55&lt;&gt;""),$N$52:$N55,_xlpm.Fundo,,-1),
_xlpm.By,_xlfn.XLOOKUP(TRUE,(AI57:AI$95&lt;&gt;""),$N57:$N$95,_xlpm.Fundo,,1),
_xlpm.Cy,_xlfn.XLOOKUP(TRUE,(AI$52:AI55&lt;&gt;""),AI$52:AI55,_xlpm.Fundo,,-1),
_xlpm.Dy,_xlfn.XLOOKUP(TRUE,(AI57:AI$95&lt;&gt;""),AI57:AI$95,_xlpm.Fundo,,1),
_xlpm.Xy,$N56,_xlpm.Yy,PRODUCT(SUM(_xlpm.Dy,-_xlpm.Cy),1/SUM(_xlpm.By,-_xlpm.Ay))*SUM(_xlpm.Xy,-_xlpm.Ay)+_xlpm.Cy,
ROUND(_xlpm.Yx,2)))</f>
        <v>0</v>
      </c>
      <c r="AJ106" s="21" cm="1">
        <f t="array" ref="AJ106">IF(AJ56&lt;&gt;"",ROUND(AJ56,2),
_xlfn.LET(_xlpm.Fundo,$L$8,
_xlpm.Ax,_xlfn.XLOOKUP(TRUE,($O56:AI56&lt;&gt;""),$O$51:AI$51,_xlpm.Fundo,,-1),
_xlpm.Bx,_xlfn.XLOOKUP(TRUE,(AK56:$AZ56&lt;&gt;""),AK$51:$AZ$51,_xlpm.Fundo,,1),
_xlpm.Cx,_xlfn.XLOOKUP(TRUE,($O56:AI56&lt;&gt;""),$O56:AI56,_xlpm.Fundo,,-1),
_xlpm.Dx,_xlfn.XLOOKUP(TRUE,(AK56:$AZ56&lt;&gt;""),AK56:$AZ56,_xlpm.Fundo,,1),
_xlpm.Xx,AJ$51,_xlpm.Yx,PRODUCT(SUM(_xlpm.Dx,-_xlpm.Cx),1/SUM(_xlpm.Bx,-_xlpm.Ax))*SUM(_xlpm.Xx,-_xlpm.Ax)+_xlpm.Cx,
_xlpm.Ay,_xlfn.XLOOKUP(TRUE,(AJ$52:AJ55&lt;&gt;""),$N$52:$N55,_xlpm.Fundo,,-1),
_xlpm.By,_xlfn.XLOOKUP(TRUE,(AJ57:AJ$95&lt;&gt;""),$N57:$N$95,_xlpm.Fundo,,1),
_xlpm.Cy,_xlfn.XLOOKUP(TRUE,(AJ$52:AJ55&lt;&gt;""),AJ$52:AJ55,_xlpm.Fundo,,-1),
_xlpm.Dy,_xlfn.XLOOKUP(TRUE,(AJ57:AJ$95&lt;&gt;""),AJ57:AJ$95,_xlpm.Fundo,,1),
_xlpm.Xy,$N56,_xlpm.Yy,PRODUCT(SUM(_xlpm.Dy,-_xlpm.Cy),1/SUM(_xlpm.By,-_xlpm.Ay))*SUM(_xlpm.Xy,-_xlpm.Ay)+_xlpm.Cy,
ROUND(_xlpm.Yx,2)))</f>
        <v>0.04</v>
      </c>
      <c r="AK106" s="21" cm="1">
        <f t="array" ref="AK106">IF(AK56&lt;&gt;"",ROUND(AK56,2),
_xlfn.LET(_xlpm.Fundo,$L$8,
_xlpm.Ax,_xlfn.XLOOKUP(TRUE,($O56:AJ56&lt;&gt;""),$O$51:AJ$51,_xlpm.Fundo,,-1),
_xlpm.Bx,_xlfn.XLOOKUP(TRUE,(AL56:$AZ56&lt;&gt;""),AL$51:$AZ$51,_xlpm.Fundo,,1),
_xlpm.Cx,_xlfn.XLOOKUP(TRUE,($O56:AJ56&lt;&gt;""),$O56:AJ56,_xlpm.Fundo,,-1),
_xlpm.Dx,_xlfn.XLOOKUP(TRUE,(AL56:$AZ56&lt;&gt;""),AL56:$AZ56,_xlpm.Fundo,,1),
_xlpm.Xx,AK$51,_xlpm.Yx,PRODUCT(SUM(_xlpm.Dx,-_xlpm.Cx),1/SUM(_xlpm.Bx,-_xlpm.Ax))*SUM(_xlpm.Xx,-_xlpm.Ax)+_xlpm.Cx,
_xlpm.Ay,_xlfn.XLOOKUP(TRUE,(AK$52:AK55&lt;&gt;""),$N$52:$N55,_xlpm.Fundo,,-1),
_xlpm.By,_xlfn.XLOOKUP(TRUE,(AK57:AK$95&lt;&gt;""),$N57:$N$95,_xlpm.Fundo,,1),
_xlpm.Cy,_xlfn.XLOOKUP(TRUE,(AK$52:AK55&lt;&gt;""),AK$52:AK55,_xlpm.Fundo,,-1),
_xlpm.Dy,_xlfn.XLOOKUP(TRUE,(AK57:AK$95&lt;&gt;""),AK57:AK$95,_xlpm.Fundo,,1),
_xlpm.Xy,$N56,_xlpm.Yy,PRODUCT(SUM(_xlpm.Dy,-_xlpm.Cy),1/SUM(_xlpm.By,-_xlpm.Ay))*SUM(_xlpm.Xy,-_xlpm.Ay)+_xlpm.Cy,
ROUND(_xlpm.Yx,2)))</f>
        <v>7.0000000000000007E-2</v>
      </c>
      <c r="AL106" s="21" cm="1">
        <f t="array" ref="AL106">IF(AL56&lt;&gt;"",ROUND(AL56,2),
_xlfn.LET(_xlpm.Fundo,$L$8,
_xlpm.Ax,_xlfn.XLOOKUP(TRUE,($O56:AK56&lt;&gt;""),$O$51:AK$51,_xlpm.Fundo,,-1),
_xlpm.Bx,_xlfn.XLOOKUP(TRUE,(AM56:$AZ56&lt;&gt;""),AM$51:$AZ$51,_xlpm.Fundo,,1),
_xlpm.Cx,_xlfn.XLOOKUP(TRUE,($O56:AK56&lt;&gt;""),$O56:AK56,_xlpm.Fundo,,-1),
_xlpm.Dx,_xlfn.XLOOKUP(TRUE,(AM56:$AZ56&lt;&gt;""),AM56:$AZ56,_xlpm.Fundo,,1),
_xlpm.Xx,AL$51,_xlpm.Yx,PRODUCT(SUM(_xlpm.Dx,-_xlpm.Cx),1/SUM(_xlpm.Bx,-_xlpm.Ax))*SUM(_xlpm.Xx,-_xlpm.Ax)+_xlpm.Cx,
_xlpm.Ay,_xlfn.XLOOKUP(TRUE,(AL$52:AL55&lt;&gt;""),$N$52:$N55,_xlpm.Fundo,,-1),
_xlpm.By,_xlfn.XLOOKUP(TRUE,(AL57:AL$95&lt;&gt;""),$N57:$N$95,_xlpm.Fundo,,1),
_xlpm.Cy,_xlfn.XLOOKUP(TRUE,(AL$52:AL55&lt;&gt;""),AL$52:AL55,_xlpm.Fundo,,-1),
_xlpm.Dy,_xlfn.XLOOKUP(TRUE,(AL57:AL$95&lt;&gt;""),AL57:AL$95,_xlpm.Fundo,,1),
_xlpm.Xy,$N56,_xlpm.Yy,PRODUCT(SUM(_xlpm.Dy,-_xlpm.Cy),1/SUM(_xlpm.By,-_xlpm.Ay))*SUM(_xlpm.Xy,-_xlpm.Ay)+_xlpm.Cy,
ROUND(_xlpm.Yx,2)))</f>
        <v>0.24</v>
      </c>
      <c r="AM106" s="21" cm="1">
        <f t="array" ref="AM106">IF(AM56&lt;&gt;"",ROUND(AM56,2),
_xlfn.LET(_xlpm.Fundo,$L$8,
_xlpm.Ax,_xlfn.XLOOKUP(TRUE,($O56:AL56&lt;&gt;""),$O$51:AL$51,_xlpm.Fundo,,-1),
_xlpm.Bx,_xlfn.XLOOKUP(TRUE,(AN56:$AZ56&lt;&gt;""),AN$51:$AZ$51,_xlpm.Fundo,,1),
_xlpm.Cx,_xlfn.XLOOKUP(TRUE,($O56:AL56&lt;&gt;""),$O56:AL56,_xlpm.Fundo,,-1),
_xlpm.Dx,_xlfn.XLOOKUP(TRUE,(AN56:$AZ56&lt;&gt;""),AN56:$AZ56,_xlpm.Fundo,,1),
_xlpm.Xx,AM$51,_xlpm.Yx,PRODUCT(SUM(_xlpm.Dx,-_xlpm.Cx),1/SUM(_xlpm.Bx,-_xlpm.Ax))*SUM(_xlpm.Xx,-_xlpm.Ax)+_xlpm.Cx,
_xlpm.Ay,_xlfn.XLOOKUP(TRUE,(AM$52:AM55&lt;&gt;""),$N$52:$N55,_xlpm.Fundo,,-1),
_xlpm.By,_xlfn.XLOOKUP(TRUE,(AM57:AM$95&lt;&gt;""),$N57:$N$95,_xlpm.Fundo,,1),
_xlpm.Cy,_xlfn.XLOOKUP(TRUE,(AM$52:AM55&lt;&gt;""),AM$52:AM55,_xlpm.Fundo,,-1),
_xlpm.Dy,_xlfn.XLOOKUP(TRUE,(AM57:AM$95&lt;&gt;""),AM57:AM$95,_xlpm.Fundo,,1),
_xlpm.Xy,$N56,_xlpm.Yy,PRODUCT(SUM(_xlpm.Dy,-_xlpm.Cy),1/SUM(_xlpm.By,-_xlpm.Ay))*SUM(_xlpm.Xy,-_xlpm.Ay)+_xlpm.Cy,
ROUND(_xlpm.Yx,2)))</f>
        <v>0.26</v>
      </c>
      <c r="AN106" s="21" cm="1">
        <f t="array" ref="AN106">IF(AN56&lt;&gt;"",ROUND(AN56,2),
_xlfn.LET(_xlpm.Fundo,$L$8,
_xlpm.Ax,_xlfn.XLOOKUP(TRUE,($O56:AM56&lt;&gt;""),$O$51:AM$51,_xlpm.Fundo,,-1),
_xlpm.Bx,_xlfn.XLOOKUP(TRUE,(AO56:$AZ56&lt;&gt;""),AO$51:$AZ$51,_xlpm.Fundo,,1),
_xlpm.Cx,_xlfn.XLOOKUP(TRUE,($O56:AM56&lt;&gt;""),$O56:AM56,_xlpm.Fundo,,-1),
_xlpm.Dx,_xlfn.XLOOKUP(TRUE,(AO56:$AZ56&lt;&gt;""),AO56:$AZ56,_xlpm.Fundo,,1),
_xlpm.Xx,AN$51,_xlpm.Yx,PRODUCT(SUM(_xlpm.Dx,-_xlpm.Cx),1/SUM(_xlpm.Bx,-_xlpm.Ax))*SUM(_xlpm.Xx,-_xlpm.Ax)+_xlpm.Cx,
_xlpm.Ay,_xlfn.XLOOKUP(TRUE,(AN$52:AN55&lt;&gt;""),$N$52:$N55,_xlpm.Fundo,,-1),
_xlpm.By,_xlfn.XLOOKUP(TRUE,(AN57:AN$95&lt;&gt;""),$N57:$N$95,_xlpm.Fundo,,1),
_xlpm.Cy,_xlfn.XLOOKUP(TRUE,(AN$52:AN55&lt;&gt;""),AN$52:AN55,_xlpm.Fundo,,-1),
_xlpm.Dy,_xlfn.XLOOKUP(TRUE,(AN57:AN$95&lt;&gt;""),AN57:AN$95,_xlpm.Fundo,,1),
_xlpm.Xy,$N56,_xlpm.Yy,PRODUCT(SUM(_xlpm.Dy,-_xlpm.Cy),1/SUM(_xlpm.By,-_xlpm.Ay))*SUM(_xlpm.Xy,-_xlpm.Ay)+_xlpm.Cy,
ROUND(_xlpm.Yx,2)))</f>
        <v>0.3</v>
      </c>
      <c r="AO106" s="21" cm="1">
        <f t="array" ref="AO106">IF(AO56&lt;&gt;"",ROUND(AO56,2),
_xlfn.LET(_xlpm.Fundo,$L$8,
_xlpm.Ax,_xlfn.XLOOKUP(TRUE,($O56:AN56&lt;&gt;""),$O$51:AN$51,_xlpm.Fundo,,-1),
_xlpm.Bx,_xlfn.XLOOKUP(TRUE,(AP56:$AZ56&lt;&gt;""),AP$51:$AZ$51,_xlpm.Fundo,,1),
_xlpm.Cx,_xlfn.XLOOKUP(TRUE,($O56:AN56&lt;&gt;""),$O56:AN56,_xlpm.Fundo,,-1),
_xlpm.Dx,_xlfn.XLOOKUP(TRUE,(AP56:$AZ56&lt;&gt;""),AP56:$AZ56,_xlpm.Fundo,,1),
_xlpm.Xx,AO$51,_xlpm.Yx,PRODUCT(SUM(_xlpm.Dx,-_xlpm.Cx),1/SUM(_xlpm.Bx,-_xlpm.Ax))*SUM(_xlpm.Xx,-_xlpm.Ax)+_xlpm.Cx,
_xlpm.Ay,_xlfn.XLOOKUP(TRUE,(AO$52:AO55&lt;&gt;""),$N$52:$N55,_xlpm.Fundo,,-1),
_xlpm.By,_xlfn.XLOOKUP(TRUE,(AO57:AO$95&lt;&gt;""),$N57:$N$95,_xlpm.Fundo,,1),
_xlpm.Cy,_xlfn.XLOOKUP(TRUE,(AO$52:AO55&lt;&gt;""),AO$52:AO55,_xlpm.Fundo,,-1),
_xlpm.Dy,_xlfn.XLOOKUP(TRUE,(AO57:AO$95&lt;&gt;""),AO57:AO$95,_xlpm.Fundo,,1),
_xlpm.Xy,$N56,_xlpm.Yy,PRODUCT(SUM(_xlpm.Dy,-_xlpm.Cy),1/SUM(_xlpm.By,-_xlpm.Ay))*SUM(_xlpm.Xy,-_xlpm.Ay)+_xlpm.Cy,
ROUND(_xlpm.Yx,2)))</f>
        <v>0.32</v>
      </c>
      <c r="AP106" s="21" cm="1">
        <f t="array" ref="AP106">IF(AP56&lt;&gt;"",ROUND(AP56,2),
_xlfn.LET(_xlpm.Fundo,$L$8,
_xlpm.Ax,_xlfn.XLOOKUP(TRUE,($O56:AO56&lt;&gt;""),$O$51:AO$51,_xlpm.Fundo,,-1),
_xlpm.Bx,_xlfn.XLOOKUP(TRUE,(AQ56:$AZ56&lt;&gt;""),AQ$51:$AZ$51,_xlpm.Fundo,,1),
_xlpm.Cx,_xlfn.XLOOKUP(TRUE,($O56:AO56&lt;&gt;""),$O56:AO56,_xlpm.Fundo,,-1),
_xlpm.Dx,_xlfn.XLOOKUP(TRUE,(AQ56:$AZ56&lt;&gt;""),AQ56:$AZ56,_xlpm.Fundo,,1),
_xlpm.Xx,AP$51,_xlpm.Yx,PRODUCT(SUM(_xlpm.Dx,-_xlpm.Cx),1/SUM(_xlpm.Bx,-_xlpm.Ax))*SUM(_xlpm.Xx,-_xlpm.Ax)+_xlpm.Cx,
_xlpm.Ay,_xlfn.XLOOKUP(TRUE,(AP$52:AP55&lt;&gt;""),$N$52:$N55,_xlpm.Fundo,,-1),
_xlpm.By,_xlfn.XLOOKUP(TRUE,(AP57:AP$95&lt;&gt;""),$N57:$N$95,_xlpm.Fundo,,1),
_xlpm.Cy,_xlfn.XLOOKUP(TRUE,(AP$52:AP55&lt;&gt;""),AP$52:AP55,_xlpm.Fundo,,-1),
_xlpm.Dy,_xlfn.XLOOKUP(TRUE,(AP57:AP$95&lt;&gt;""),AP57:AP$95,_xlpm.Fundo,,1),
_xlpm.Xy,$N56,_xlpm.Yy,PRODUCT(SUM(_xlpm.Dy,-_xlpm.Cy),1/SUM(_xlpm.By,-_xlpm.Ay))*SUM(_xlpm.Xy,-_xlpm.Ay)+_xlpm.Cy,
ROUND(_xlpm.Yx,2)))</f>
        <v>0.4</v>
      </c>
      <c r="AQ106" s="21" cm="1">
        <f t="array" ref="AQ106">IF(AQ56&lt;&gt;"",ROUND(AQ56,2),
_xlfn.LET(_xlpm.Fundo,$L$8,
_xlpm.Ax,_xlfn.XLOOKUP(TRUE,($O56:AP56&lt;&gt;""),$O$51:AP$51,_xlpm.Fundo,,-1),
_xlpm.Bx,_xlfn.XLOOKUP(TRUE,(AR56:$AZ56&lt;&gt;""),AR$51:$AZ$51,_xlpm.Fundo,,1),
_xlpm.Cx,_xlfn.XLOOKUP(TRUE,($O56:AP56&lt;&gt;""),$O56:AP56,_xlpm.Fundo,,-1),
_xlpm.Dx,_xlfn.XLOOKUP(TRUE,(AR56:$AZ56&lt;&gt;""),AR56:$AZ56,_xlpm.Fundo,,1),
_xlpm.Xx,AQ$51,_xlpm.Yx,PRODUCT(SUM(_xlpm.Dx,-_xlpm.Cx),1/SUM(_xlpm.Bx,-_xlpm.Ax))*SUM(_xlpm.Xx,-_xlpm.Ax)+_xlpm.Cx,
_xlpm.Ay,_xlfn.XLOOKUP(TRUE,(AQ$52:AQ55&lt;&gt;""),$N$52:$N55,_xlpm.Fundo,,-1),
_xlpm.By,_xlfn.XLOOKUP(TRUE,(AQ57:AQ$95&lt;&gt;""),$N57:$N$95,_xlpm.Fundo,,1),
_xlpm.Cy,_xlfn.XLOOKUP(TRUE,(AQ$52:AQ55&lt;&gt;""),AQ$52:AQ55,_xlpm.Fundo,,-1),
_xlpm.Dy,_xlfn.XLOOKUP(TRUE,(AQ57:AQ$95&lt;&gt;""),AQ57:AQ$95,_xlpm.Fundo,,1),
_xlpm.Xy,$N56,_xlpm.Yy,PRODUCT(SUM(_xlpm.Dy,-_xlpm.Cy),1/SUM(_xlpm.By,-_xlpm.Ay))*SUM(_xlpm.Xy,-_xlpm.Ay)+_xlpm.Cy,
ROUND(_xlpm.Yx,2)))</f>
        <v>0.4</v>
      </c>
      <c r="AR106" s="21" cm="1">
        <f t="array" ref="AR106">IF(AR56&lt;&gt;"",ROUND(AR56,2),
_xlfn.LET(_xlpm.Fundo,$L$8,
_xlpm.Ax,_xlfn.XLOOKUP(TRUE,($O56:AQ56&lt;&gt;""),$O$51:AQ$51,_xlpm.Fundo,,-1),
_xlpm.Bx,_xlfn.XLOOKUP(TRUE,(AS56:$AZ56&lt;&gt;""),AS$51:$AZ$51,_xlpm.Fundo,,1),
_xlpm.Cx,_xlfn.XLOOKUP(TRUE,($O56:AQ56&lt;&gt;""),$O56:AQ56,_xlpm.Fundo,,-1),
_xlpm.Dx,_xlfn.XLOOKUP(TRUE,(AS56:$AZ56&lt;&gt;""),AS56:$AZ56,_xlpm.Fundo,,1),
_xlpm.Xx,AR$51,_xlpm.Yx,PRODUCT(SUM(_xlpm.Dx,-_xlpm.Cx),1/SUM(_xlpm.Bx,-_xlpm.Ax))*SUM(_xlpm.Xx,-_xlpm.Ax)+_xlpm.Cx,
_xlpm.Ay,_xlfn.XLOOKUP(TRUE,(AR$52:AR55&lt;&gt;""),$N$52:$N55,_xlpm.Fundo,,-1),
_xlpm.By,_xlfn.XLOOKUP(TRUE,(AR57:AR$95&lt;&gt;""),$N57:$N$95,_xlpm.Fundo,,1),
_xlpm.Cy,_xlfn.XLOOKUP(TRUE,(AR$52:AR55&lt;&gt;""),AR$52:AR55,_xlpm.Fundo,,-1),
_xlpm.Dy,_xlfn.XLOOKUP(TRUE,(AR57:AR$95&lt;&gt;""),AR57:AR$95,_xlpm.Fundo,,1),
_xlpm.Xy,$N56,_xlpm.Yy,PRODUCT(SUM(_xlpm.Dy,-_xlpm.Cy),1/SUM(_xlpm.By,-_xlpm.Ay))*SUM(_xlpm.Xy,-_xlpm.Ay)+_xlpm.Cy,
ROUND(_xlpm.Yx,2)))</f>
        <v>0.4</v>
      </c>
      <c r="AS106" s="21" cm="1">
        <f t="array" ref="AS106">IF(AS56&lt;&gt;"",ROUND(AS56,2),
_xlfn.LET(_xlpm.Fundo,$L$8,
_xlpm.Ax,_xlfn.XLOOKUP(TRUE,($O56:AR56&lt;&gt;""),$O$51:AR$51,_xlpm.Fundo,,-1),
_xlpm.Bx,_xlfn.XLOOKUP(TRUE,(AT56:$AZ56&lt;&gt;""),AT$51:$AZ$51,_xlpm.Fundo,,1),
_xlpm.Cx,_xlfn.XLOOKUP(TRUE,($O56:AR56&lt;&gt;""),$O56:AR56,_xlpm.Fundo,,-1),
_xlpm.Dx,_xlfn.XLOOKUP(TRUE,(AT56:$AZ56&lt;&gt;""),AT56:$AZ56,_xlpm.Fundo,,1),
_xlpm.Xx,AS$51,_xlpm.Yx,PRODUCT(SUM(_xlpm.Dx,-_xlpm.Cx),1/SUM(_xlpm.Bx,-_xlpm.Ax))*SUM(_xlpm.Xx,-_xlpm.Ax)+_xlpm.Cx,
_xlpm.Ay,_xlfn.XLOOKUP(TRUE,(AS$52:AS55&lt;&gt;""),$N$52:$N55,_xlpm.Fundo,,-1),
_xlpm.By,_xlfn.XLOOKUP(TRUE,(AS57:AS$95&lt;&gt;""),$N57:$N$95,_xlpm.Fundo,,1),
_xlpm.Cy,_xlfn.XLOOKUP(TRUE,(AS$52:AS55&lt;&gt;""),AS$52:AS55,_xlpm.Fundo,,-1),
_xlpm.Dy,_xlfn.XLOOKUP(TRUE,(AS57:AS$95&lt;&gt;""),AS57:AS$95,_xlpm.Fundo,,1),
_xlpm.Xy,$N56,_xlpm.Yy,PRODUCT(SUM(_xlpm.Dy,-_xlpm.Cy),1/SUM(_xlpm.By,-_xlpm.Ay))*SUM(_xlpm.Xy,-_xlpm.Ay)+_xlpm.Cy,
ROUND(_xlpm.Yx,2)))</f>
        <v>0.4</v>
      </c>
      <c r="AT106" s="21" cm="1">
        <f t="array" ref="AT106">IF(AT56&lt;&gt;"",ROUND(AT56,2),
_xlfn.LET(_xlpm.Fundo,$L$8,
_xlpm.Ax,_xlfn.XLOOKUP(TRUE,($O56:AS56&lt;&gt;""),$O$51:AS$51,_xlpm.Fundo,,-1),
_xlpm.Bx,_xlfn.XLOOKUP(TRUE,(AU56:$AZ56&lt;&gt;""),AU$51:$AZ$51,_xlpm.Fundo,,1),
_xlpm.Cx,_xlfn.XLOOKUP(TRUE,($O56:AS56&lt;&gt;""),$O56:AS56,_xlpm.Fundo,,-1),
_xlpm.Dx,_xlfn.XLOOKUP(TRUE,(AU56:$AZ56&lt;&gt;""),AU56:$AZ56,_xlpm.Fundo,,1),
_xlpm.Xx,AT$51,_xlpm.Yx,PRODUCT(SUM(_xlpm.Dx,-_xlpm.Cx),1/SUM(_xlpm.Bx,-_xlpm.Ax))*SUM(_xlpm.Xx,-_xlpm.Ax)+_xlpm.Cx,
_xlpm.Ay,_xlfn.XLOOKUP(TRUE,(AT$52:AT55&lt;&gt;""),$N$52:$N55,_xlpm.Fundo,,-1),
_xlpm.By,_xlfn.XLOOKUP(TRUE,(AT57:AT$95&lt;&gt;""),$N57:$N$95,_xlpm.Fundo,,1),
_xlpm.Cy,_xlfn.XLOOKUP(TRUE,(AT$52:AT55&lt;&gt;""),AT$52:AT55,_xlpm.Fundo,,-1),
_xlpm.Dy,_xlfn.XLOOKUP(TRUE,(AT57:AT$95&lt;&gt;""),AT57:AT$95,_xlpm.Fundo,,1),
_xlpm.Xy,$N56,_xlpm.Yy,PRODUCT(SUM(_xlpm.Dy,-_xlpm.Cy),1/SUM(_xlpm.By,-_xlpm.Ay))*SUM(_xlpm.Xy,-_xlpm.Ay)+_xlpm.Cy,
ROUND(_xlpm.Yx,2)))</f>
        <v>0.4</v>
      </c>
      <c r="AU106" s="21" cm="1">
        <f t="array" ref="AU106">IF(AU56&lt;&gt;"",ROUND(AU56,2),
_xlfn.LET(_xlpm.Fundo,$L$8,
_xlpm.Ax,_xlfn.XLOOKUP(TRUE,($O56:AT56&lt;&gt;""),$O$51:AT$51,_xlpm.Fundo,,-1),
_xlpm.Bx,_xlfn.XLOOKUP(TRUE,(AV56:$AZ56&lt;&gt;""),AV$51:$AZ$51,_xlpm.Fundo,,1),
_xlpm.Cx,_xlfn.XLOOKUP(TRUE,($O56:AT56&lt;&gt;""),$O56:AT56,_xlpm.Fundo,,-1),
_xlpm.Dx,_xlfn.XLOOKUP(TRUE,(AV56:$AZ56&lt;&gt;""),AV56:$AZ56,_xlpm.Fundo,,1),
_xlpm.Xx,AU$51,_xlpm.Yx,PRODUCT(SUM(_xlpm.Dx,-_xlpm.Cx),1/SUM(_xlpm.Bx,-_xlpm.Ax))*SUM(_xlpm.Xx,-_xlpm.Ax)+_xlpm.Cx,
_xlpm.Ay,_xlfn.XLOOKUP(TRUE,(AU$52:AU55&lt;&gt;""),$N$52:$N55,_xlpm.Fundo,,-1),
_xlpm.By,_xlfn.XLOOKUP(TRUE,(AU57:AU$95&lt;&gt;""),$N57:$N$95,_xlpm.Fundo,,1),
_xlpm.Cy,_xlfn.XLOOKUP(TRUE,(AU$52:AU55&lt;&gt;""),AU$52:AU55,_xlpm.Fundo,,-1),
_xlpm.Dy,_xlfn.XLOOKUP(TRUE,(AU57:AU$95&lt;&gt;""),AU57:AU$95,_xlpm.Fundo,,1),
_xlpm.Xy,$N56,_xlpm.Yy,PRODUCT(SUM(_xlpm.Dy,-_xlpm.Cy),1/SUM(_xlpm.By,-_xlpm.Ay))*SUM(_xlpm.Xy,-_xlpm.Ay)+_xlpm.Cy,
ROUND(_xlpm.Yx,2)))</f>
        <v>0.4</v>
      </c>
      <c r="AV106" s="21" cm="1">
        <f t="array" ref="AV106">IF(AV56&lt;&gt;"",ROUND(AV56,2),
_xlfn.LET(_xlpm.Fundo,$L$8,
_xlpm.Ax,_xlfn.XLOOKUP(TRUE,($O56:AU56&lt;&gt;""),$O$51:AU$51,_xlpm.Fundo,,-1),
_xlpm.Bx,_xlfn.XLOOKUP(TRUE,(AW56:$AZ56&lt;&gt;""),AW$51:$AZ$51,_xlpm.Fundo,,1),
_xlpm.Cx,_xlfn.XLOOKUP(TRUE,($O56:AU56&lt;&gt;""),$O56:AU56,_xlpm.Fundo,,-1),
_xlpm.Dx,_xlfn.XLOOKUP(TRUE,(AW56:$AZ56&lt;&gt;""),AW56:$AZ56,_xlpm.Fundo,,1),
_xlpm.Xx,AV$51,_xlpm.Yx,PRODUCT(SUM(_xlpm.Dx,-_xlpm.Cx),1/SUM(_xlpm.Bx,-_xlpm.Ax))*SUM(_xlpm.Xx,-_xlpm.Ax)+_xlpm.Cx,
_xlpm.Ay,_xlfn.XLOOKUP(TRUE,(AV$52:AV55&lt;&gt;""),$N$52:$N55,_xlpm.Fundo,,-1),
_xlpm.By,_xlfn.XLOOKUP(TRUE,(AV57:AV$95&lt;&gt;""),$N57:$N$95,_xlpm.Fundo,,1),
_xlpm.Cy,_xlfn.XLOOKUP(TRUE,(AV$52:AV55&lt;&gt;""),AV$52:AV55,_xlpm.Fundo,,-1),
_xlpm.Dy,_xlfn.XLOOKUP(TRUE,(AV57:AV$95&lt;&gt;""),AV57:AV$95,_xlpm.Fundo,,1),
_xlpm.Xy,$N56,_xlpm.Yy,PRODUCT(SUM(_xlpm.Dy,-_xlpm.Cy),1/SUM(_xlpm.By,-_xlpm.Ay))*SUM(_xlpm.Xy,-_xlpm.Ay)+_xlpm.Cy,
ROUND(_xlpm.Yx,2)))</f>
        <v>-9</v>
      </c>
      <c r="AW106" s="21" cm="1">
        <f t="array" ref="AW106">IF(AW56&lt;&gt;"",ROUND(AW56,2),
_xlfn.LET(_xlpm.Fundo,$L$8,
_xlpm.Ax,_xlfn.XLOOKUP(TRUE,($O56:AV56&lt;&gt;""),$O$51:AV$51,_xlpm.Fundo,,-1),
_xlpm.Bx,_xlfn.XLOOKUP(TRUE,(AX56:$AZ56&lt;&gt;""),AX$51:$AZ$51,_xlpm.Fundo,,1),
_xlpm.Cx,_xlfn.XLOOKUP(TRUE,($O56:AV56&lt;&gt;""),$O56:AV56,_xlpm.Fundo,,-1),
_xlpm.Dx,_xlfn.XLOOKUP(TRUE,(AX56:$AZ56&lt;&gt;""),AX56:$AZ56,_xlpm.Fundo,,1),
_xlpm.Xx,AW$51,_xlpm.Yx,PRODUCT(SUM(_xlpm.Dx,-_xlpm.Cx),1/SUM(_xlpm.Bx,-_xlpm.Ax))*SUM(_xlpm.Xx,-_xlpm.Ax)+_xlpm.Cx,
_xlpm.Ay,_xlfn.XLOOKUP(TRUE,(AW$52:AW55&lt;&gt;""),$N$52:$N55,_xlpm.Fundo,,-1),
_xlpm.By,_xlfn.XLOOKUP(TRUE,(AW57:AW$95&lt;&gt;""),$N57:$N$95,_xlpm.Fundo,,1),
_xlpm.Cy,_xlfn.XLOOKUP(TRUE,(AW$52:AW55&lt;&gt;""),AW$52:AW55,_xlpm.Fundo,,-1),
_xlpm.Dy,_xlfn.XLOOKUP(TRUE,(AW57:AW$95&lt;&gt;""),AW57:AW$95,_xlpm.Fundo,,1),
_xlpm.Xy,$N56,_xlpm.Yy,PRODUCT(SUM(_xlpm.Dy,-_xlpm.Cy),1/SUM(_xlpm.By,-_xlpm.Ay))*SUM(_xlpm.Xy,-_xlpm.Ay)+_xlpm.Cy,
ROUND(_xlpm.Yx,2)))</f>
        <v>-9</v>
      </c>
      <c r="AX106" s="77" t="s">
        <v>678</v>
      </c>
      <c r="AY106" s="77"/>
      <c r="BA106" s="77"/>
      <c r="BB106" s="77"/>
      <c r="BC106" s="77"/>
      <c r="BD106" s="77"/>
      <c r="BE106" s="77"/>
      <c r="BF106" s="77"/>
      <c r="BG106" s="77"/>
      <c r="BH106" s="77"/>
    </row>
    <row r="107" spans="1:60" ht="20.100000000000001" customHeight="1" x14ac:dyDescent="0.3">
      <c r="B107" s="9" t="s">
        <v>156</v>
      </c>
      <c r="C107" s="17">
        <f t="shared" si="14"/>
        <v>49.525399999999998</v>
      </c>
      <c r="D107" s="18">
        <f t="shared" si="14"/>
        <v>110.12090000000001</v>
      </c>
      <c r="E107" s="64">
        <f t="shared" si="14"/>
        <v>-9</v>
      </c>
      <c r="F107" s="17">
        <f t="shared" si="7"/>
        <v>6.5</v>
      </c>
      <c r="G107" s="18">
        <f t="shared" si="8"/>
        <v>5.07</v>
      </c>
      <c r="H107" s="19">
        <f t="shared" si="9"/>
        <v>-9</v>
      </c>
      <c r="I107" s="8" t="str" cm="1">
        <f t="array" ref="I107">_xlfn.CONCAT(ROUND(F107:H107,2)&amp;", ")</f>
        <v xml:space="preserve">6.5, 5.07, -9, </v>
      </c>
      <c r="J107" s="8"/>
      <c r="L107"/>
      <c r="N107" s="31">
        <v>15.77</v>
      </c>
      <c r="O107" s="15"/>
      <c r="P107" s="21" cm="1">
        <f t="array" ref="P107">IF(P57&lt;&gt;"",ROUND(P57,2),
_xlfn.LET(_xlpm.Fundo,$L$8,
_xlpm.Ax,_xlfn.XLOOKUP(TRUE,($O57:O57&lt;&gt;""),$O$51:O$51,_xlpm.Fundo,,-1),
_xlpm.Bx,_xlfn.XLOOKUP(TRUE,(Q57:$AZ57&lt;&gt;""),Q$51:$AZ$51,_xlpm.Fundo,,1),
_xlpm.Cx,_xlfn.XLOOKUP(TRUE,($O57:O57&lt;&gt;""),$O57:O57,_xlpm.Fundo,,-1),
_xlpm.Dx,_xlfn.XLOOKUP(TRUE,(Q57:$AZ57&lt;&gt;""),Q57:$AZ57,_xlpm.Fundo,,1),
_xlpm.Xx,P$51,_xlpm.Yx,PRODUCT(SUM(_xlpm.Dx,-_xlpm.Cx),1/SUM(_xlpm.Bx,-_xlpm.Ax))*SUM(_xlpm.Xx,-_xlpm.Ax)+_xlpm.Cx,
_xlpm.Ay,_xlfn.XLOOKUP(TRUE,(P$52:P56&lt;&gt;""),$N$52:$N56,_xlpm.Fundo,,-1),
_xlpm.By,_xlfn.XLOOKUP(TRUE,(P58:P$95&lt;&gt;""),$N58:$N$95,_xlpm.Fundo,,1),
_xlpm.Cy,_xlfn.XLOOKUP(TRUE,(P$52:P56&lt;&gt;""),P$52:P56,_xlpm.Fundo,,-1),
_xlpm.Dy,_xlfn.XLOOKUP(TRUE,(P58:P$95&lt;&gt;""),P58:P$95,_xlpm.Fundo,,1),
_xlpm.Xy,$N57,_xlpm.Yy,PRODUCT(SUM(_xlpm.Dy,-_xlpm.Cy),1/SUM(_xlpm.By,-_xlpm.Ay))*SUM(_xlpm.Xy,-_xlpm.Ay)+_xlpm.Cy,
ROUND(_xlpm.Yx,2)))</f>
        <v>-9</v>
      </c>
      <c r="Q107" s="21" cm="1">
        <f t="array" ref="Q107">IF(Q57&lt;&gt;"",ROUND(Q57,2),
_xlfn.LET(_xlpm.Fundo,$L$8,
_xlpm.Ax,_xlfn.XLOOKUP(TRUE,($O57:P57&lt;&gt;""),$O$51:P$51,_xlpm.Fundo,,-1),
_xlpm.Bx,_xlfn.XLOOKUP(TRUE,(R57:$AZ57&lt;&gt;""),R$51:$AZ$51,_xlpm.Fundo,,1),
_xlpm.Cx,_xlfn.XLOOKUP(TRUE,($O57:P57&lt;&gt;""),$O57:P57,_xlpm.Fundo,,-1),
_xlpm.Dx,_xlfn.XLOOKUP(TRUE,(R57:$AZ57&lt;&gt;""),R57:$AZ57,_xlpm.Fundo,,1),
_xlpm.Xx,Q$51,_xlpm.Yx,PRODUCT(SUM(_xlpm.Dx,-_xlpm.Cx),1/SUM(_xlpm.Bx,-_xlpm.Ax))*SUM(_xlpm.Xx,-_xlpm.Ax)+_xlpm.Cx,
_xlpm.Ay,_xlfn.XLOOKUP(TRUE,(Q$52:Q56&lt;&gt;""),$N$52:$N56,_xlpm.Fundo,,-1),
_xlpm.By,_xlfn.XLOOKUP(TRUE,(Q58:Q$95&lt;&gt;""),$N58:$N$95,_xlpm.Fundo,,1),
_xlpm.Cy,_xlfn.XLOOKUP(TRUE,(Q$52:Q56&lt;&gt;""),Q$52:Q56,_xlpm.Fundo,,-1),
_xlpm.Dy,_xlfn.XLOOKUP(TRUE,(Q58:Q$95&lt;&gt;""),Q58:Q$95,_xlpm.Fundo,,1),
_xlpm.Xy,$N57,_xlpm.Yy,PRODUCT(SUM(_xlpm.Dy,-_xlpm.Cy),1/SUM(_xlpm.By,-_xlpm.Ay))*SUM(_xlpm.Xy,-_xlpm.Ay)+_xlpm.Cy,
ROUND(_xlpm.Yx,2)))</f>
        <v>-9</v>
      </c>
      <c r="R107" s="21" cm="1">
        <f t="array" ref="R107">IF(R57&lt;&gt;"",ROUND(R57,2),
_xlfn.LET(_xlpm.Fundo,$L$8,
_xlpm.Ax,_xlfn.XLOOKUP(TRUE,($O57:Q57&lt;&gt;""),$O$51:Q$51,_xlpm.Fundo,,-1),
_xlpm.Bx,_xlfn.XLOOKUP(TRUE,(S57:$AZ57&lt;&gt;""),S$51:$AZ$51,_xlpm.Fundo,,1),
_xlpm.Cx,_xlfn.XLOOKUP(TRUE,($O57:Q57&lt;&gt;""),$O57:Q57,_xlpm.Fundo,,-1),
_xlpm.Dx,_xlfn.XLOOKUP(TRUE,(S57:$AZ57&lt;&gt;""),S57:$AZ57,_xlpm.Fundo,,1),
_xlpm.Xx,R$51,_xlpm.Yx,PRODUCT(SUM(_xlpm.Dx,-_xlpm.Cx),1/SUM(_xlpm.Bx,-_xlpm.Ax))*SUM(_xlpm.Xx,-_xlpm.Ax)+_xlpm.Cx,
_xlpm.Ay,_xlfn.XLOOKUP(TRUE,(R$52:R56&lt;&gt;""),$N$52:$N56,_xlpm.Fundo,,-1),
_xlpm.By,_xlfn.XLOOKUP(TRUE,(R58:R$95&lt;&gt;""),$N58:$N$95,_xlpm.Fundo,,1),
_xlpm.Cy,_xlfn.XLOOKUP(TRUE,(R$52:R56&lt;&gt;""),R$52:R56,_xlpm.Fundo,,-1),
_xlpm.Dy,_xlfn.XLOOKUP(TRUE,(R58:R$95&lt;&gt;""),R58:R$95,_xlpm.Fundo,,1),
_xlpm.Xy,$N57,_xlpm.Yy,PRODUCT(SUM(_xlpm.Dy,-_xlpm.Cy),1/SUM(_xlpm.By,-_xlpm.Ay))*SUM(_xlpm.Xy,-_xlpm.Ay)+_xlpm.Cy,
ROUND(_xlpm.Yx,2)))</f>
        <v>-9</v>
      </c>
      <c r="S107" s="21" cm="1">
        <f t="array" ref="S107">IF(S57&lt;&gt;"",ROUND(S57,2),
_xlfn.LET(_xlpm.Fundo,$L$8,
_xlpm.Ax,_xlfn.XLOOKUP(TRUE,($O57:R57&lt;&gt;""),$O$51:R$51,_xlpm.Fundo,,-1),
_xlpm.Bx,_xlfn.XLOOKUP(TRUE,(T57:$AZ57&lt;&gt;""),T$51:$AZ$51,_xlpm.Fundo,,1),
_xlpm.Cx,_xlfn.XLOOKUP(TRUE,($O57:R57&lt;&gt;""),$O57:R57,_xlpm.Fundo,,-1),
_xlpm.Dx,_xlfn.XLOOKUP(TRUE,(T57:$AZ57&lt;&gt;""),T57:$AZ57,_xlpm.Fundo,,1),
_xlpm.Xx,S$51,_xlpm.Yx,PRODUCT(SUM(_xlpm.Dx,-_xlpm.Cx),1/SUM(_xlpm.Bx,-_xlpm.Ax))*SUM(_xlpm.Xx,-_xlpm.Ax)+_xlpm.Cx,
_xlpm.Ay,_xlfn.XLOOKUP(TRUE,(S$52:S56&lt;&gt;""),$N$52:$N56,_xlpm.Fundo,,-1),
_xlpm.By,_xlfn.XLOOKUP(TRUE,(S58:S$95&lt;&gt;""),$N58:$N$95,_xlpm.Fundo,,1),
_xlpm.Cy,_xlfn.XLOOKUP(TRUE,(S$52:S56&lt;&gt;""),S$52:S56,_xlpm.Fundo,,-1),
_xlpm.Dy,_xlfn.XLOOKUP(TRUE,(S58:S$95&lt;&gt;""),S58:S$95,_xlpm.Fundo,,1),
_xlpm.Xy,$N57,_xlpm.Yy,PRODUCT(SUM(_xlpm.Dy,-_xlpm.Cy),1/SUM(_xlpm.By,-_xlpm.Ay))*SUM(_xlpm.Xy,-_xlpm.Ay)+_xlpm.Cy,
ROUND(_xlpm.Yx,2)))</f>
        <v>-9</v>
      </c>
      <c r="T107" s="21" cm="1">
        <f t="array" ref="T107">IF(T57&lt;&gt;"",ROUND(T57,2),
_xlfn.LET(_xlpm.Fundo,$L$8,
_xlpm.Ax,_xlfn.XLOOKUP(TRUE,($O57:S57&lt;&gt;""),$O$51:S$51,_xlpm.Fundo,,-1),
_xlpm.Bx,_xlfn.XLOOKUP(TRUE,(U57:$AZ57&lt;&gt;""),U$51:$AZ$51,_xlpm.Fundo,,1),
_xlpm.Cx,_xlfn.XLOOKUP(TRUE,($O57:S57&lt;&gt;""),$O57:S57,_xlpm.Fundo,,-1),
_xlpm.Dx,_xlfn.XLOOKUP(TRUE,(U57:$AZ57&lt;&gt;""),U57:$AZ57,_xlpm.Fundo,,1),
_xlpm.Xx,T$51,_xlpm.Yx,PRODUCT(SUM(_xlpm.Dx,-_xlpm.Cx),1/SUM(_xlpm.Bx,-_xlpm.Ax))*SUM(_xlpm.Xx,-_xlpm.Ax)+_xlpm.Cx,
_xlpm.Ay,_xlfn.XLOOKUP(TRUE,(T$52:T56&lt;&gt;""),$N$52:$N56,_xlpm.Fundo,,-1),
_xlpm.By,_xlfn.XLOOKUP(TRUE,(T58:T$95&lt;&gt;""),$N58:$N$95,_xlpm.Fundo,,1),
_xlpm.Cy,_xlfn.XLOOKUP(TRUE,(T$52:T56&lt;&gt;""),T$52:T56,_xlpm.Fundo,,-1),
_xlpm.Dy,_xlfn.XLOOKUP(TRUE,(T58:T$95&lt;&gt;""),T58:T$95,_xlpm.Fundo,,1),
_xlpm.Xy,$N57,_xlpm.Yy,PRODUCT(SUM(_xlpm.Dy,-_xlpm.Cy),1/SUM(_xlpm.By,-_xlpm.Ay))*SUM(_xlpm.Xy,-_xlpm.Ay)+_xlpm.Cy,
ROUND(_xlpm.Yx,2)))</f>
        <v>-9</v>
      </c>
      <c r="U107" s="21" cm="1">
        <f t="array" ref="U107">IF(U57&lt;&gt;"",ROUND(U57,2),
_xlfn.LET(_xlpm.Fundo,$L$8,
_xlpm.Ax,_xlfn.XLOOKUP(TRUE,($O57:T57&lt;&gt;""),$O$51:T$51,_xlpm.Fundo,,-1),
_xlpm.Bx,_xlfn.XLOOKUP(TRUE,(V57:$AZ57&lt;&gt;""),V$51:$AZ$51,_xlpm.Fundo,,1),
_xlpm.Cx,_xlfn.XLOOKUP(TRUE,($O57:T57&lt;&gt;""),$O57:T57,_xlpm.Fundo,,-1),
_xlpm.Dx,_xlfn.XLOOKUP(TRUE,(V57:$AZ57&lt;&gt;""),V57:$AZ57,_xlpm.Fundo,,1),
_xlpm.Xx,U$51,_xlpm.Yx,PRODUCT(SUM(_xlpm.Dx,-_xlpm.Cx),1/SUM(_xlpm.Bx,-_xlpm.Ax))*SUM(_xlpm.Xx,-_xlpm.Ax)+_xlpm.Cx,
_xlpm.Ay,_xlfn.XLOOKUP(TRUE,(U$52:U56&lt;&gt;""),$N$52:$N56,_xlpm.Fundo,,-1),
_xlpm.By,_xlfn.XLOOKUP(TRUE,(U58:U$95&lt;&gt;""),$N58:$N$95,_xlpm.Fundo,,1),
_xlpm.Cy,_xlfn.XLOOKUP(TRUE,(U$52:U56&lt;&gt;""),U$52:U56,_xlpm.Fundo,,-1),
_xlpm.Dy,_xlfn.XLOOKUP(TRUE,(U58:U$95&lt;&gt;""),U58:U$95,_xlpm.Fundo,,1),
_xlpm.Xy,$N57,_xlpm.Yy,PRODUCT(SUM(_xlpm.Dy,-_xlpm.Cy),1/SUM(_xlpm.By,-_xlpm.Ay))*SUM(_xlpm.Xy,-_xlpm.Ay)+_xlpm.Cy,
ROUND(_xlpm.Yx,2)))</f>
        <v>-9</v>
      </c>
      <c r="V107" s="21" cm="1">
        <f t="array" ref="V107">IF(V57&lt;&gt;"",ROUND(V57,2),
_xlfn.LET(_xlpm.Fundo,$L$8,
_xlpm.Ax,_xlfn.XLOOKUP(TRUE,($O57:U57&lt;&gt;""),$O$51:U$51,_xlpm.Fundo,,-1),
_xlpm.Bx,_xlfn.XLOOKUP(TRUE,(W57:$AZ57&lt;&gt;""),W$51:$AZ$51,_xlpm.Fundo,,1),
_xlpm.Cx,_xlfn.XLOOKUP(TRUE,($O57:U57&lt;&gt;""),$O57:U57,_xlpm.Fundo,,-1),
_xlpm.Dx,_xlfn.XLOOKUP(TRUE,(W57:$AZ57&lt;&gt;""),W57:$AZ57,_xlpm.Fundo,,1),
_xlpm.Xx,V$51,_xlpm.Yx,PRODUCT(SUM(_xlpm.Dx,-_xlpm.Cx),1/SUM(_xlpm.Bx,-_xlpm.Ax))*SUM(_xlpm.Xx,-_xlpm.Ax)+_xlpm.Cx,
_xlpm.Ay,_xlfn.XLOOKUP(TRUE,(V$52:V56&lt;&gt;""),$N$52:$N56,_xlpm.Fundo,,-1),
_xlpm.By,_xlfn.XLOOKUP(TRUE,(V58:V$95&lt;&gt;""),$N58:$N$95,_xlpm.Fundo,,1),
_xlpm.Cy,_xlfn.XLOOKUP(TRUE,(V$52:V56&lt;&gt;""),V$52:V56,_xlpm.Fundo,,-1),
_xlpm.Dy,_xlfn.XLOOKUP(TRUE,(V58:V$95&lt;&gt;""),V58:V$95,_xlpm.Fundo,,1),
_xlpm.Xy,$N57,_xlpm.Yy,PRODUCT(SUM(_xlpm.Dy,-_xlpm.Cy),1/SUM(_xlpm.By,-_xlpm.Ay))*SUM(_xlpm.Xy,-_xlpm.Ay)+_xlpm.Cy,
ROUND(_xlpm.Yx,2)))</f>
        <v>-9</v>
      </c>
      <c r="W107" s="21" cm="1">
        <f t="array" ref="W107">IF(W57&lt;&gt;"",ROUND(W57,2),
_xlfn.LET(_xlpm.Fundo,$L$8,
_xlpm.Ax,_xlfn.XLOOKUP(TRUE,($O57:V57&lt;&gt;""),$O$51:V$51,_xlpm.Fundo,,-1),
_xlpm.Bx,_xlfn.XLOOKUP(TRUE,(X57:$AZ57&lt;&gt;""),X$51:$AZ$51,_xlpm.Fundo,,1),
_xlpm.Cx,_xlfn.XLOOKUP(TRUE,($O57:V57&lt;&gt;""),$O57:V57,_xlpm.Fundo,,-1),
_xlpm.Dx,_xlfn.XLOOKUP(TRUE,(X57:$AZ57&lt;&gt;""),X57:$AZ57,_xlpm.Fundo,,1),
_xlpm.Xx,W$51,_xlpm.Yx,PRODUCT(SUM(_xlpm.Dx,-_xlpm.Cx),1/SUM(_xlpm.Bx,-_xlpm.Ax))*SUM(_xlpm.Xx,-_xlpm.Ax)+_xlpm.Cx,
_xlpm.Ay,_xlfn.XLOOKUP(TRUE,(W$52:W56&lt;&gt;""),$N$52:$N56,_xlpm.Fundo,,-1),
_xlpm.By,_xlfn.XLOOKUP(TRUE,(W58:W$95&lt;&gt;""),$N58:$N$95,_xlpm.Fundo,,1),
_xlpm.Cy,_xlfn.XLOOKUP(TRUE,(W$52:W56&lt;&gt;""),W$52:W56,_xlpm.Fundo,,-1),
_xlpm.Dy,_xlfn.XLOOKUP(TRUE,(W58:W$95&lt;&gt;""),W58:W$95,_xlpm.Fundo,,1),
_xlpm.Xy,$N57,_xlpm.Yy,PRODUCT(SUM(_xlpm.Dy,-_xlpm.Cy),1/SUM(_xlpm.By,-_xlpm.Ay))*SUM(_xlpm.Xy,-_xlpm.Ay)+_xlpm.Cy,
ROUND(_xlpm.Yx,2)))</f>
        <v>-9</v>
      </c>
      <c r="X107" s="21" cm="1">
        <f t="array" ref="X107">IF(X57&lt;&gt;"",ROUND(X57,2),
_xlfn.LET(_xlpm.Fundo,$L$8,
_xlpm.Ax,_xlfn.XLOOKUP(TRUE,($O57:W57&lt;&gt;""),$O$51:W$51,_xlpm.Fundo,,-1),
_xlpm.Bx,_xlfn.XLOOKUP(TRUE,(Y57:$AZ57&lt;&gt;""),Y$51:$AZ$51,_xlpm.Fundo,,1),
_xlpm.Cx,_xlfn.XLOOKUP(TRUE,($O57:W57&lt;&gt;""),$O57:W57,_xlpm.Fundo,,-1),
_xlpm.Dx,_xlfn.XLOOKUP(TRUE,(Y57:$AZ57&lt;&gt;""),Y57:$AZ57,_xlpm.Fundo,,1),
_xlpm.Xx,X$51,_xlpm.Yx,PRODUCT(SUM(_xlpm.Dx,-_xlpm.Cx),1/SUM(_xlpm.Bx,-_xlpm.Ax))*SUM(_xlpm.Xx,-_xlpm.Ax)+_xlpm.Cx,
_xlpm.Ay,_xlfn.XLOOKUP(TRUE,(X$52:X56&lt;&gt;""),$N$52:$N56,_xlpm.Fundo,,-1),
_xlpm.By,_xlfn.XLOOKUP(TRUE,(X58:X$95&lt;&gt;""),$N58:$N$95,_xlpm.Fundo,,1),
_xlpm.Cy,_xlfn.XLOOKUP(TRUE,(X$52:X56&lt;&gt;""),X$52:X56,_xlpm.Fundo,,-1),
_xlpm.Dy,_xlfn.XLOOKUP(TRUE,(X58:X$95&lt;&gt;""),X58:X$95,_xlpm.Fundo,,1),
_xlpm.Xy,$N57,_xlpm.Yy,PRODUCT(SUM(_xlpm.Dy,-_xlpm.Cy),1/SUM(_xlpm.By,-_xlpm.Ay))*SUM(_xlpm.Xy,-_xlpm.Ay)+_xlpm.Cy,
ROUND(_xlpm.Yx,2)))</f>
        <v>-9</v>
      </c>
      <c r="Y107" s="21" cm="1">
        <f t="array" ref="Y107">IF(Y57&lt;&gt;"",ROUND(Y57,2),
_xlfn.LET(_xlpm.Fundo,$L$8,
_xlpm.Ax,_xlfn.XLOOKUP(TRUE,($O57:X57&lt;&gt;""),$O$51:X$51,_xlpm.Fundo,,-1),
_xlpm.Bx,_xlfn.XLOOKUP(TRUE,(Z57:$AZ57&lt;&gt;""),Z$51:$AZ$51,_xlpm.Fundo,,1),
_xlpm.Cx,_xlfn.XLOOKUP(TRUE,($O57:X57&lt;&gt;""),$O57:X57,_xlpm.Fundo,,-1),
_xlpm.Dx,_xlfn.XLOOKUP(TRUE,(Z57:$AZ57&lt;&gt;""),Z57:$AZ57,_xlpm.Fundo,,1),
_xlpm.Xx,Y$51,_xlpm.Yx,PRODUCT(SUM(_xlpm.Dx,-_xlpm.Cx),1/SUM(_xlpm.Bx,-_xlpm.Ax))*SUM(_xlpm.Xx,-_xlpm.Ax)+_xlpm.Cx,
_xlpm.Ay,_xlfn.XLOOKUP(TRUE,(Y$52:Y56&lt;&gt;""),$N$52:$N56,_xlpm.Fundo,,-1),
_xlpm.By,_xlfn.XLOOKUP(TRUE,(Y58:Y$95&lt;&gt;""),$N58:$N$95,_xlpm.Fundo,,1),
_xlpm.Cy,_xlfn.XLOOKUP(TRUE,(Y$52:Y56&lt;&gt;""),Y$52:Y56,_xlpm.Fundo,,-1),
_xlpm.Dy,_xlfn.XLOOKUP(TRUE,(Y58:Y$95&lt;&gt;""),Y58:Y$95,_xlpm.Fundo,,1),
_xlpm.Xy,$N57,_xlpm.Yy,PRODUCT(SUM(_xlpm.Dy,-_xlpm.Cy),1/SUM(_xlpm.By,-_xlpm.Ay))*SUM(_xlpm.Xy,-_xlpm.Ay)+_xlpm.Cy,
ROUND(_xlpm.Yx,2)))</f>
        <v>-9</v>
      </c>
      <c r="Z107" s="21" cm="1">
        <f t="array" ref="Z107">IF(Z57&lt;&gt;"",ROUND(Z57,2),
_xlfn.LET(_xlpm.Fundo,$L$8,
_xlpm.Ax,_xlfn.XLOOKUP(TRUE,($O57:Y57&lt;&gt;""),$O$51:Y$51,_xlpm.Fundo,,-1),
_xlpm.Bx,_xlfn.XLOOKUP(TRUE,(AA57:$AZ57&lt;&gt;""),AA$51:$AZ$51,_xlpm.Fundo,,1),
_xlpm.Cx,_xlfn.XLOOKUP(TRUE,($O57:Y57&lt;&gt;""),$O57:Y57,_xlpm.Fundo,,-1),
_xlpm.Dx,_xlfn.XLOOKUP(TRUE,(AA57:$AZ57&lt;&gt;""),AA57:$AZ57,_xlpm.Fundo,,1),
_xlpm.Xx,Z$51,_xlpm.Yx,PRODUCT(SUM(_xlpm.Dx,-_xlpm.Cx),1/SUM(_xlpm.Bx,-_xlpm.Ax))*SUM(_xlpm.Xx,-_xlpm.Ax)+_xlpm.Cx,
_xlpm.Ay,_xlfn.XLOOKUP(TRUE,(Z$52:Z56&lt;&gt;""),$N$52:$N56,_xlpm.Fundo,,-1),
_xlpm.By,_xlfn.XLOOKUP(TRUE,(Z58:Z$95&lt;&gt;""),$N58:$N$95,_xlpm.Fundo,,1),
_xlpm.Cy,_xlfn.XLOOKUP(TRUE,(Z$52:Z56&lt;&gt;""),Z$52:Z56,_xlpm.Fundo,,-1),
_xlpm.Dy,_xlfn.XLOOKUP(TRUE,(Z58:Z$95&lt;&gt;""),Z58:Z$95,_xlpm.Fundo,,1),
_xlpm.Xy,$N57,_xlpm.Yy,PRODUCT(SUM(_xlpm.Dy,-_xlpm.Cy),1/SUM(_xlpm.By,-_xlpm.Ay))*SUM(_xlpm.Xy,-_xlpm.Ay)+_xlpm.Cy,
ROUND(_xlpm.Yx,2)))</f>
        <v>-9</v>
      </c>
      <c r="AA107" s="21" cm="1">
        <f t="array" ref="AA107">IF(AA57&lt;&gt;"",ROUND(AA57,2),
_xlfn.LET(_xlpm.Fundo,$L$8,
_xlpm.Ax,_xlfn.XLOOKUP(TRUE,($O57:Z57&lt;&gt;""),$O$51:Z$51,_xlpm.Fundo,,-1),
_xlpm.Bx,_xlfn.XLOOKUP(TRUE,(AB57:$AZ57&lt;&gt;""),AB$51:$AZ$51,_xlpm.Fundo,,1),
_xlpm.Cx,_xlfn.XLOOKUP(TRUE,($O57:Z57&lt;&gt;""),$O57:Z57,_xlpm.Fundo,,-1),
_xlpm.Dx,_xlfn.XLOOKUP(TRUE,(AB57:$AZ57&lt;&gt;""),AB57:$AZ57,_xlpm.Fundo,,1),
_xlpm.Xx,AA$51,_xlpm.Yx,PRODUCT(SUM(_xlpm.Dx,-_xlpm.Cx),1/SUM(_xlpm.Bx,-_xlpm.Ax))*SUM(_xlpm.Xx,-_xlpm.Ax)+_xlpm.Cx,
_xlpm.Ay,_xlfn.XLOOKUP(TRUE,(AA$52:AA56&lt;&gt;""),$N$52:$N56,_xlpm.Fundo,,-1),
_xlpm.By,_xlfn.XLOOKUP(TRUE,(AA58:AA$95&lt;&gt;""),$N58:$N$95,_xlpm.Fundo,,1),
_xlpm.Cy,_xlfn.XLOOKUP(TRUE,(AA$52:AA56&lt;&gt;""),AA$52:AA56,_xlpm.Fundo,,-1),
_xlpm.Dy,_xlfn.XLOOKUP(TRUE,(AA58:AA$95&lt;&gt;""),AA58:AA$95,_xlpm.Fundo,,1),
_xlpm.Xy,$N57,_xlpm.Yy,PRODUCT(SUM(_xlpm.Dy,-_xlpm.Cy),1/SUM(_xlpm.By,-_xlpm.Ay))*SUM(_xlpm.Xy,-_xlpm.Ay)+_xlpm.Cy,
ROUND(_xlpm.Yx,2)))</f>
        <v>-9</v>
      </c>
      <c r="AB107" s="21" cm="1">
        <f t="array" ref="AB107">IF(AB57&lt;&gt;"",ROUND(AB57,2),
_xlfn.LET(_xlpm.Fundo,$L$8,
_xlpm.Ax,_xlfn.XLOOKUP(TRUE,($O57:AA57&lt;&gt;""),$O$51:AA$51,_xlpm.Fundo,,-1),
_xlpm.Bx,_xlfn.XLOOKUP(TRUE,(AC57:$AZ57&lt;&gt;""),AC$51:$AZ$51,_xlpm.Fundo,,1),
_xlpm.Cx,_xlfn.XLOOKUP(TRUE,($O57:AA57&lt;&gt;""),$O57:AA57,_xlpm.Fundo,,-1),
_xlpm.Dx,_xlfn.XLOOKUP(TRUE,(AC57:$AZ57&lt;&gt;""),AC57:$AZ57,_xlpm.Fundo,,1),
_xlpm.Xx,AB$51,_xlpm.Yx,PRODUCT(SUM(_xlpm.Dx,-_xlpm.Cx),1/SUM(_xlpm.Bx,-_xlpm.Ax))*SUM(_xlpm.Xx,-_xlpm.Ax)+_xlpm.Cx,
_xlpm.Ay,_xlfn.XLOOKUP(TRUE,(AB$52:AB56&lt;&gt;""),$N$52:$N56,_xlpm.Fundo,,-1),
_xlpm.By,_xlfn.XLOOKUP(TRUE,(AB58:AB$95&lt;&gt;""),$N58:$N$95,_xlpm.Fundo,,1),
_xlpm.Cy,_xlfn.XLOOKUP(TRUE,(AB$52:AB56&lt;&gt;""),AB$52:AB56,_xlpm.Fundo,,-1),
_xlpm.Dy,_xlfn.XLOOKUP(TRUE,(AB58:AB$95&lt;&gt;""),AB58:AB$95,_xlpm.Fundo,,1),
_xlpm.Xy,$N57,_xlpm.Yy,PRODUCT(SUM(_xlpm.Dy,-_xlpm.Cy),1/SUM(_xlpm.By,-_xlpm.Ay))*SUM(_xlpm.Xy,-_xlpm.Ay)+_xlpm.Cy,
ROUND(_xlpm.Yx,2)))</f>
        <v>-9</v>
      </c>
      <c r="AC107" s="21" cm="1">
        <f t="array" ref="AC107">IF(AC57&lt;&gt;"",ROUND(AC57,2),
_xlfn.LET(_xlpm.Fundo,$L$8,
_xlpm.Ax,_xlfn.XLOOKUP(TRUE,($O57:AB57&lt;&gt;""),$O$51:AB$51,_xlpm.Fundo,,-1),
_xlpm.Bx,_xlfn.XLOOKUP(TRUE,(AD57:$AZ57&lt;&gt;""),AD$51:$AZ$51,_xlpm.Fundo,,1),
_xlpm.Cx,_xlfn.XLOOKUP(TRUE,($O57:AB57&lt;&gt;""),$O57:AB57,_xlpm.Fundo,,-1),
_xlpm.Dx,_xlfn.XLOOKUP(TRUE,(AD57:$AZ57&lt;&gt;""),AD57:$AZ57,_xlpm.Fundo,,1),
_xlpm.Xx,AC$51,_xlpm.Yx,PRODUCT(SUM(_xlpm.Dx,-_xlpm.Cx),1/SUM(_xlpm.Bx,-_xlpm.Ax))*SUM(_xlpm.Xx,-_xlpm.Ax)+_xlpm.Cx,
_xlpm.Ay,_xlfn.XLOOKUP(TRUE,(AC$52:AC56&lt;&gt;""),$N$52:$N56,_xlpm.Fundo,,-1),
_xlpm.By,_xlfn.XLOOKUP(TRUE,(AC58:AC$95&lt;&gt;""),$N58:$N$95,_xlpm.Fundo,,1),
_xlpm.Cy,_xlfn.XLOOKUP(TRUE,(AC$52:AC56&lt;&gt;""),AC$52:AC56,_xlpm.Fundo,,-1),
_xlpm.Dy,_xlfn.XLOOKUP(TRUE,(AC58:AC$95&lt;&gt;""),AC58:AC$95,_xlpm.Fundo,,1),
_xlpm.Xy,$N57,_xlpm.Yy,PRODUCT(SUM(_xlpm.Dy,-_xlpm.Cy),1/SUM(_xlpm.By,-_xlpm.Ay))*SUM(_xlpm.Xy,-_xlpm.Ay)+_xlpm.Cy,
ROUND(_xlpm.Yx,2)))</f>
        <v>-9</v>
      </c>
      <c r="AD107" s="21" cm="1">
        <f t="array" ref="AD107">IF(AD57&lt;&gt;"",ROUND(AD57,2),
_xlfn.LET(_xlpm.Fundo,$L$8,
_xlpm.Ax,_xlfn.XLOOKUP(TRUE,($O57:AC57&lt;&gt;""),$O$51:AC$51,_xlpm.Fundo,,-1),
_xlpm.Bx,_xlfn.XLOOKUP(TRUE,(AE57:$AZ57&lt;&gt;""),AE$51:$AZ$51,_xlpm.Fundo,,1),
_xlpm.Cx,_xlfn.XLOOKUP(TRUE,($O57:AC57&lt;&gt;""),$O57:AC57,_xlpm.Fundo,,-1),
_xlpm.Dx,_xlfn.XLOOKUP(TRUE,(AE57:$AZ57&lt;&gt;""),AE57:$AZ57,_xlpm.Fundo,,1),
_xlpm.Xx,AD$51,_xlpm.Yx,PRODUCT(SUM(_xlpm.Dx,-_xlpm.Cx),1/SUM(_xlpm.Bx,-_xlpm.Ax))*SUM(_xlpm.Xx,-_xlpm.Ax)+_xlpm.Cx,
_xlpm.Ay,_xlfn.XLOOKUP(TRUE,(AD$52:AD56&lt;&gt;""),$N$52:$N56,_xlpm.Fundo,,-1),
_xlpm.By,_xlfn.XLOOKUP(TRUE,(AD58:AD$95&lt;&gt;""),$N58:$N$95,_xlpm.Fundo,,1),
_xlpm.Cy,_xlfn.XLOOKUP(TRUE,(AD$52:AD56&lt;&gt;""),AD$52:AD56,_xlpm.Fundo,,-1),
_xlpm.Dy,_xlfn.XLOOKUP(TRUE,(AD58:AD$95&lt;&gt;""),AD58:AD$95,_xlpm.Fundo,,1),
_xlpm.Xy,$N57,_xlpm.Yy,PRODUCT(SUM(_xlpm.Dy,-_xlpm.Cy),1/SUM(_xlpm.By,-_xlpm.Ay))*SUM(_xlpm.Xy,-_xlpm.Ay)+_xlpm.Cy,
ROUND(_xlpm.Yx,2)))</f>
        <v>-9</v>
      </c>
      <c r="AE107" s="21" cm="1">
        <f t="array" ref="AE107">IF(AE57&lt;&gt;"",ROUND(AE57,2),
_xlfn.LET(_xlpm.Fundo,$L$8,
_xlpm.Ax,_xlfn.XLOOKUP(TRUE,($O57:AD57&lt;&gt;""),$O$51:AD$51,_xlpm.Fundo,,-1),
_xlpm.Bx,_xlfn.XLOOKUP(TRUE,(AF57:$AZ57&lt;&gt;""),AF$51:$AZ$51,_xlpm.Fundo,,1),
_xlpm.Cx,_xlfn.XLOOKUP(TRUE,($O57:AD57&lt;&gt;""),$O57:AD57,_xlpm.Fundo,,-1),
_xlpm.Dx,_xlfn.XLOOKUP(TRUE,(AF57:$AZ57&lt;&gt;""),AF57:$AZ57,_xlpm.Fundo,,1),
_xlpm.Xx,AE$51,_xlpm.Yx,PRODUCT(SUM(_xlpm.Dx,-_xlpm.Cx),1/SUM(_xlpm.Bx,-_xlpm.Ax))*SUM(_xlpm.Xx,-_xlpm.Ax)+_xlpm.Cx,
_xlpm.Ay,_xlfn.XLOOKUP(TRUE,(AE$52:AE56&lt;&gt;""),$N$52:$N56,_xlpm.Fundo,,-1),
_xlpm.By,_xlfn.XLOOKUP(TRUE,(AE58:AE$95&lt;&gt;""),$N58:$N$95,_xlpm.Fundo,,1),
_xlpm.Cy,_xlfn.XLOOKUP(TRUE,(AE$52:AE56&lt;&gt;""),AE$52:AE56,_xlpm.Fundo,,-1),
_xlpm.Dy,_xlfn.XLOOKUP(TRUE,(AE58:AE$95&lt;&gt;""),AE58:AE$95,_xlpm.Fundo,,1),
_xlpm.Xy,$N57,_xlpm.Yy,PRODUCT(SUM(_xlpm.Dy,-_xlpm.Cy),1/SUM(_xlpm.By,-_xlpm.Ay))*SUM(_xlpm.Xy,-_xlpm.Ay)+_xlpm.Cy,
ROUND(_xlpm.Yx,2)))</f>
        <v>-9</v>
      </c>
      <c r="AF107" s="21" cm="1">
        <f t="array" ref="AF107">IF(AF57&lt;&gt;"",ROUND(AF57,2),
_xlfn.LET(_xlpm.Fundo,$L$8,
_xlpm.Ax,_xlfn.XLOOKUP(TRUE,($O57:AE57&lt;&gt;""),$O$51:AE$51,_xlpm.Fundo,,-1),
_xlpm.Bx,_xlfn.XLOOKUP(TRUE,(AG57:$AZ57&lt;&gt;""),AG$51:$AZ$51,_xlpm.Fundo,,1),
_xlpm.Cx,_xlfn.XLOOKUP(TRUE,($O57:AE57&lt;&gt;""),$O57:AE57,_xlpm.Fundo,,-1),
_xlpm.Dx,_xlfn.XLOOKUP(TRUE,(AG57:$AZ57&lt;&gt;""),AG57:$AZ57,_xlpm.Fundo,,1),
_xlpm.Xx,AF$51,_xlpm.Yx,PRODUCT(SUM(_xlpm.Dx,-_xlpm.Cx),1/SUM(_xlpm.Bx,-_xlpm.Ax))*SUM(_xlpm.Xx,-_xlpm.Ax)+_xlpm.Cx,
_xlpm.Ay,_xlfn.XLOOKUP(TRUE,(AF$52:AF56&lt;&gt;""),$N$52:$N56,_xlpm.Fundo,,-1),
_xlpm.By,_xlfn.XLOOKUP(TRUE,(AF58:AF$95&lt;&gt;""),$N58:$N$95,_xlpm.Fundo,,1),
_xlpm.Cy,_xlfn.XLOOKUP(TRUE,(AF$52:AF56&lt;&gt;""),AF$52:AF56,_xlpm.Fundo,,-1),
_xlpm.Dy,_xlfn.XLOOKUP(TRUE,(AF58:AF$95&lt;&gt;""),AF58:AF$95,_xlpm.Fundo,,1),
_xlpm.Xy,$N57,_xlpm.Yy,PRODUCT(SUM(_xlpm.Dy,-_xlpm.Cy),1/SUM(_xlpm.By,-_xlpm.Ay))*SUM(_xlpm.Xy,-_xlpm.Ay)+_xlpm.Cy,
ROUND(_xlpm.Yx,2)))</f>
        <v>-9</v>
      </c>
      <c r="AG107" s="21" cm="1">
        <f t="array" ref="AG107">IF(AG57&lt;&gt;"",ROUND(AG57,2),
_xlfn.LET(_xlpm.Fundo,$L$8,
_xlpm.Ax,_xlfn.XLOOKUP(TRUE,($O57:AF57&lt;&gt;""),$O$51:AF$51,_xlpm.Fundo,,-1),
_xlpm.Bx,_xlfn.XLOOKUP(TRUE,(AH57:$AZ57&lt;&gt;""),AH$51:$AZ$51,_xlpm.Fundo,,1),
_xlpm.Cx,_xlfn.XLOOKUP(TRUE,($O57:AF57&lt;&gt;""),$O57:AF57,_xlpm.Fundo,,-1),
_xlpm.Dx,_xlfn.XLOOKUP(TRUE,(AH57:$AZ57&lt;&gt;""),AH57:$AZ57,_xlpm.Fundo,,1),
_xlpm.Xx,AG$51,_xlpm.Yx,PRODUCT(SUM(_xlpm.Dx,-_xlpm.Cx),1/SUM(_xlpm.Bx,-_xlpm.Ax))*SUM(_xlpm.Xx,-_xlpm.Ax)+_xlpm.Cx,
_xlpm.Ay,_xlfn.XLOOKUP(TRUE,(AG$52:AG56&lt;&gt;""),$N$52:$N56,_xlpm.Fundo,,-1),
_xlpm.By,_xlfn.XLOOKUP(TRUE,(AG58:AG$95&lt;&gt;""),$N58:$N$95,_xlpm.Fundo,,1),
_xlpm.Cy,_xlfn.XLOOKUP(TRUE,(AG$52:AG56&lt;&gt;""),AG$52:AG56,_xlpm.Fundo,,-1),
_xlpm.Dy,_xlfn.XLOOKUP(TRUE,(AG58:AG$95&lt;&gt;""),AG58:AG$95,_xlpm.Fundo,,1),
_xlpm.Xy,$N57,_xlpm.Yy,PRODUCT(SUM(_xlpm.Dy,-_xlpm.Cy),1/SUM(_xlpm.By,-_xlpm.Ay))*SUM(_xlpm.Xy,-_xlpm.Ay)+_xlpm.Cy,
ROUND(_xlpm.Yx,2)))</f>
        <v>0.19</v>
      </c>
      <c r="AH107" s="21" cm="1">
        <f t="array" ref="AH107">IF(AH57&lt;&gt;"",ROUND(AH57,2),
_xlfn.LET(_xlpm.Fundo,$L$8,
_xlpm.Ax,_xlfn.XLOOKUP(TRUE,($O57:AG57&lt;&gt;""),$O$51:AG$51,_xlpm.Fundo,,-1),
_xlpm.Bx,_xlfn.XLOOKUP(TRUE,(AI57:$AZ57&lt;&gt;""),AI$51:$AZ$51,_xlpm.Fundo,,1),
_xlpm.Cx,_xlfn.XLOOKUP(TRUE,($O57:AG57&lt;&gt;""),$O57:AG57,_xlpm.Fundo,,-1),
_xlpm.Dx,_xlfn.XLOOKUP(TRUE,(AI57:$AZ57&lt;&gt;""),AI57:$AZ57,_xlpm.Fundo,,1),
_xlpm.Xx,AH$51,_xlpm.Yx,PRODUCT(SUM(_xlpm.Dx,-_xlpm.Cx),1/SUM(_xlpm.Bx,-_xlpm.Ax))*SUM(_xlpm.Xx,-_xlpm.Ax)+_xlpm.Cx,
_xlpm.Ay,_xlfn.XLOOKUP(TRUE,(AH$52:AH56&lt;&gt;""),$N$52:$N56,_xlpm.Fundo,,-1),
_xlpm.By,_xlfn.XLOOKUP(TRUE,(AH58:AH$95&lt;&gt;""),$N58:$N$95,_xlpm.Fundo,,1),
_xlpm.Cy,_xlfn.XLOOKUP(TRUE,(AH$52:AH56&lt;&gt;""),AH$52:AH56,_xlpm.Fundo,,-1),
_xlpm.Dy,_xlfn.XLOOKUP(TRUE,(AH58:AH$95&lt;&gt;""),AH58:AH$95,_xlpm.Fundo,,1),
_xlpm.Xy,$N57,_xlpm.Yy,PRODUCT(SUM(_xlpm.Dy,-_xlpm.Cy),1/SUM(_xlpm.By,-_xlpm.Ay))*SUM(_xlpm.Xy,-_xlpm.Ay)+_xlpm.Cy,
ROUND(_xlpm.Yx,2)))</f>
        <v>0.23</v>
      </c>
      <c r="AI107" s="21" cm="1">
        <f t="array" ref="AI107">IF(AI57&lt;&gt;"",ROUND(AI57,2),
_xlfn.LET(_xlpm.Fundo,$L$8,
_xlpm.Ax,_xlfn.XLOOKUP(TRUE,($O57:AH57&lt;&gt;""),$O$51:AH$51,_xlpm.Fundo,,-1),
_xlpm.Bx,_xlfn.XLOOKUP(TRUE,(AJ57:$AZ57&lt;&gt;""),AJ$51:$AZ$51,_xlpm.Fundo,,1),
_xlpm.Cx,_xlfn.XLOOKUP(TRUE,($O57:AH57&lt;&gt;""),$O57:AH57,_xlpm.Fundo,,-1),
_xlpm.Dx,_xlfn.XLOOKUP(TRUE,(AJ57:$AZ57&lt;&gt;""),AJ57:$AZ57,_xlpm.Fundo,,1),
_xlpm.Xx,AI$51,_xlpm.Yx,PRODUCT(SUM(_xlpm.Dx,-_xlpm.Cx),1/SUM(_xlpm.Bx,-_xlpm.Ax))*SUM(_xlpm.Xx,-_xlpm.Ax)+_xlpm.Cx,
_xlpm.Ay,_xlfn.XLOOKUP(TRUE,(AI$52:AI56&lt;&gt;""),$N$52:$N56,_xlpm.Fundo,,-1),
_xlpm.By,_xlfn.XLOOKUP(TRUE,(AI58:AI$95&lt;&gt;""),$N58:$N$95,_xlpm.Fundo,,1),
_xlpm.Cy,_xlfn.XLOOKUP(TRUE,(AI$52:AI56&lt;&gt;""),AI$52:AI56,_xlpm.Fundo,,-1),
_xlpm.Dy,_xlfn.XLOOKUP(TRUE,(AI58:AI$95&lt;&gt;""),AI58:AI$95,_xlpm.Fundo,,1),
_xlpm.Xy,$N57,_xlpm.Yy,PRODUCT(SUM(_xlpm.Dy,-_xlpm.Cy),1/SUM(_xlpm.By,-_xlpm.Ay))*SUM(_xlpm.Xy,-_xlpm.Ay)+_xlpm.Cy,
ROUND(_xlpm.Yx,2)))</f>
        <v>0.24</v>
      </c>
      <c r="AJ107" s="21" cm="1">
        <f t="array" ref="AJ107">IF(AJ57&lt;&gt;"",ROUND(AJ57,2),
_xlfn.LET(_xlpm.Fundo,$L$8,
_xlpm.Ax,_xlfn.XLOOKUP(TRUE,($O57:AI57&lt;&gt;""),$O$51:AI$51,_xlpm.Fundo,,-1),
_xlpm.Bx,_xlfn.XLOOKUP(TRUE,(AK57:$AZ57&lt;&gt;""),AK$51:$AZ$51,_xlpm.Fundo,,1),
_xlpm.Cx,_xlfn.XLOOKUP(TRUE,($O57:AI57&lt;&gt;""),$O57:AI57,_xlpm.Fundo,,-1),
_xlpm.Dx,_xlfn.XLOOKUP(TRUE,(AK57:$AZ57&lt;&gt;""),AK57:$AZ57,_xlpm.Fundo,,1),
_xlpm.Xx,AJ$51,_xlpm.Yx,PRODUCT(SUM(_xlpm.Dx,-_xlpm.Cx),1/SUM(_xlpm.Bx,-_xlpm.Ax))*SUM(_xlpm.Xx,-_xlpm.Ax)+_xlpm.Cx,
_xlpm.Ay,_xlfn.XLOOKUP(TRUE,(AJ$52:AJ56&lt;&gt;""),$N$52:$N56,_xlpm.Fundo,,-1),
_xlpm.By,_xlfn.XLOOKUP(TRUE,(AJ58:AJ$95&lt;&gt;""),$N58:$N$95,_xlpm.Fundo,,1),
_xlpm.Cy,_xlfn.XLOOKUP(TRUE,(AJ$52:AJ56&lt;&gt;""),AJ$52:AJ56,_xlpm.Fundo,,-1),
_xlpm.Dy,_xlfn.XLOOKUP(TRUE,(AJ58:AJ$95&lt;&gt;""),AJ58:AJ$95,_xlpm.Fundo,,1),
_xlpm.Xy,$N57,_xlpm.Yy,PRODUCT(SUM(_xlpm.Dy,-_xlpm.Cy),1/SUM(_xlpm.By,-_xlpm.Ay))*SUM(_xlpm.Xy,-_xlpm.Ay)+_xlpm.Cy,
ROUND(_xlpm.Yx,2)))</f>
        <v>0.24</v>
      </c>
      <c r="AK107" s="21" cm="1">
        <f t="array" ref="AK107">IF(AK57&lt;&gt;"",ROUND(AK57,2),
_xlfn.LET(_xlpm.Fundo,$L$8,
_xlpm.Ax,_xlfn.XLOOKUP(TRUE,($O57:AJ57&lt;&gt;""),$O$51:AJ$51,_xlpm.Fundo,,-1),
_xlpm.Bx,_xlfn.XLOOKUP(TRUE,(AL57:$AZ57&lt;&gt;""),AL$51:$AZ$51,_xlpm.Fundo,,1),
_xlpm.Cx,_xlfn.XLOOKUP(TRUE,($O57:AJ57&lt;&gt;""),$O57:AJ57,_xlpm.Fundo,,-1),
_xlpm.Dx,_xlfn.XLOOKUP(TRUE,(AL57:$AZ57&lt;&gt;""),AL57:$AZ57,_xlpm.Fundo,,1),
_xlpm.Xx,AK$51,_xlpm.Yx,PRODUCT(SUM(_xlpm.Dx,-_xlpm.Cx),1/SUM(_xlpm.Bx,-_xlpm.Ax))*SUM(_xlpm.Xx,-_xlpm.Ax)+_xlpm.Cx,
_xlpm.Ay,_xlfn.XLOOKUP(TRUE,(AK$52:AK56&lt;&gt;""),$N$52:$N56,_xlpm.Fundo,,-1),
_xlpm.By,_xlfn.XLOOKUP(TRUE,(AK58:AK$95&lt;&gt;""),$N58:$N$95,_xlpm.Fundo,,1),
_xlpm.Cy,_xlfn.XLOOKUP(TRUE,(AK$52:AK56&lt;&gt;""),AK$52:AK56,_xlpm.Fundo,,-1),
_xlpm.Dy,_xlfn.XLOOKUP(TRUE,(AK58:AK$95&lt;&gt;""),AK58:AK$95,_xlpm.Fundo,,1),
_xlpm.Xy,$N57,_xlpm.Yy,PRODUCT(SUM(_xlpm.Dy,-_xlpm.Cy),1/SUM(_xlpm.By,-_xlpm.Ay))*SUM(_xlpm.Xy,-_xlpm.Ay)+_xlpm.Cy,
ROUND(_xlpm.Yx,2)))</f>
        <v>0.25</v>
      </c>
      <c r="AL107" s="21" cm="1">
        <f t="array" ref="AL107">IF(AL57&lt;&gt;"",ROUND(AL57,2),
_xlfn.LET(_xlpm.Fundo,$L$8,
_xlpm.Ax,_xlfn.XLOOKUP(TRUE,($O57:AK57&lt;&gt;""),$O$51:AK$51,_xlpm.Fundo,,-1),
_xlpm.Bx,_xlfn.XLOOKUP(TRUE,(AM57:$AZ57&lt;&gt;""),AM$51:$AZ$51,_xlpm.Fundo,,1),
_xlpm.Cx,_xlfn.XLOOKUP(TRUE,($O57:AK57&lt;&gt;""),$O57:AK57,_xlpm.Fundo,,-1),
_xlpm.Dx,_xlfn.XLOOKUP(TRUE,(AM57:$AZ57&lt;&gt;""),AM57:$AZ57,_xlpm.Fundo,,1),
_xlpm.Xx,AL$51,_xlpm.Yx,PRODUCT(SUM(_xlpm.Dx,-_xlpm.Cx),1/SUM(_xlpm.Bx,-_xlpm.Ax))*SUM(_xlpm.Xx,-_xlpm.Ax)+_xlpm.Cx,
_xlpm.Ay,_xlfn.XLOOKUP(TRUE,(AL$52:AL56&lt;&gt;""),$N$52:$N56,_xlpm.Fundo,,-1),
_xlpm.By,_xlfn.XLOOKUP(TRUE,(AL58:AL$95&lt;&gt;""),$N58:$N$95,_xlpm.Fundo,,1),
_xlpm.Cy,_xlfn.XLOOKUP(TRUE,(AL$52:AL56&lt;&gt;""),AL$52:AL56,_xlpm.Fundo,,-1),
_xlpm.Dy,_xlfn.XLOOKUP(TRUE,(AL58:AL$95&lt;&gt;""),AL58:AL$95,_xlpm.Fundo,,1),
_xlpm.Xy,$N57,_xlpm.Yy,PRODUCT(SUM(_xlpm.Dy,-_xlpm.Cy),1/SUM(_xlpm.By,-_xlpm.Ay))*SUM(_xlpm.Xy,-_xlpm.Ay)+_xlpm.Cy,
ROUND(_xlpm.Yx,2)))</f>
        <v>0.27</v>
      </c>
      <c r="AM107" s="21" cm="1">
        <f t="array" ref="AM107">IF(AM57&lt;&gt;"",ROUND(AM57,2),
_xlfn.LET(_xlpm.Fundo,$L$8,
_xlpm.Ax,_xlfn.XLOOKUP(TRUE,($O57:AL57&lt;&gt;""),$O$51:AL$51,_xlpm.Fundo,,-1),
_xlpm.Bx,_xlfn.XLOOKUP(TRUE,(AN57:$AZ57&lt;&gt;""),AN$51:$AZ$51,_xlpm.Fundo,,1),
_xlpm.Cx,_xlfn.XLOOKUP(TRUE,($O57:AL57&lt;&gt;""),$O57:AL57,_xlpm.Fundo,,-1),
_xlpm.Dx,_xlfn.XLOOKUP(TRUE,(AN57:$AZ57&lt;&gt;""),AN57:$AZ57,_xlpm.Fundo,,1),
_xlpm.Xx,AM$51,_xlpm.Yx,PRODUCT(SUM(_xlpm.Dx,-_xlpm.Cx),1/SUM(_xlpm.Bx,-_xlpm.Ax))*SUM(_xlpm.Xx,-_xlpm.Ax)+_xlpm.Cx,
_xlpm.Ay,_xlfn.XLOOKUP(TRUE,(AM$52:AM56&lt;&gt;""),$N$52:$N56,_xlpm.Fundo,,-1),
_xlpm.By,_xlfn.XLOOKUP(TRUE,(AM58:AM$95&lt;&gt;""),$N58:$N$95,_xlpm.Fundo,,1),
_xlpm.Cy,_xlfn.XLOOKUP(TRUE,(AM$52:AM56&lt;&gt;""),AM$52:AM56,_xlpm.Fundo,,-1),
_xlpm.Dy,_xlfn.XLOOKUP(TRUE,(AM58:AM$95&lt;&gt;""),AM58:AM$95,_xlpm.Fundo,,1),
_xlpm.Xy,$N57,_xlpm.Yy,PRODUCT(SUM(_xlpm.Dy,-_xlpm.Cy),1/SUM(_xlpm.By,-_xlpm.Ay))*SUM(_xlpm.Xy,-_xlpm.Ay)+_xlpm.Cy,
ROUND(_xlpm.Yx,2)))</f>
        <v>0.27</v>
      </c>
      <c r="AN107" s="21" cm="1">
        <f t="array" ref="AN107">IF(AN57&lt;&gt;"",ROUND(AN57,2),
_xlfn.LET(_xlpm.Fundo,$L$8,
_xlpm.Ax,_xlfn.XLOOKUP(TRUE,($O57:AM57&lt;&gt;""),$O$51:AM$51,_xlpm.Fundo,,-1),
_xlpm.Bx,_xlfn.XLOOKUP(TRUE,(AO57:$AZ57&lt;&gt;""),AO$51:$AZ$51,_xlpm.Fundo,,1),
_xlpm.Cx,_xlfn.XLOOKUP(TRUE,($O57:AM57&lt;&gt;""),$O57:AM57,_xlpm.Fundo,,-1),
_xlpm.Dx,_xlfn.XLOOKUP(TRUE,(AO57:$AZ57&lt;&gt;""),AO57:$AZ57,_xlpm.Fundo,,1),
_xlpm.Xx,AN$51,_xlpm.Yx,PRODUCT(SUM(_xlpm.Dx,-_xlpm.Cx),1/SUM(_xlpm.Bx,-_xlpm.Ax))*SUM(_xlpm.Xx,-_xlpm.Ax)+_xlpm.Cx,
_xlpm.Ay,_xlfn.XLOOKUP(TRUE,(AN$52:AN56&lt;&gt;""),$N$52:$N56,_xlpm.Fundo,,-1),
_xlpm.By,_xlfn.XLOOKUP(TRUE,(AN58:AN$95&lt;&gt;""),$N58:$N$95,_xlpm.Fundo,,1),
_xlpm.Cy,_xlfn.XLOOKUP(TRUE,(AN$52:AN56&lt;&gt;""),AN$52:AN56,_xlpm.Fundo,,-1),
_xlpm.Dy,_xlfn.XLOOKUP(TRUE,(AN58:AN$95&lt;&gt;""),AN58:AN$95,_xlpm.Fundo,,1),
_xlpm.Xy,$N57,_xlpm.Yy,PRODUCT(SUM(_xlpm.Dy,-_xlpm.Cy),1/SUM(_xlpm.By,-_xlpm.Ay))*SUM(_xlpm.Xy,-_xlpm.Ay)+_xlpm.Cy,
ROUND(_xlpm.Yx,2)))</f>
        <v>0.27</v>
      </c>
      <c r="AO107" s="21" cm="1">
        <f t="array" ref="AO107">IF(AO57&lt;&gt;"",ROUND(AO57,2),
_xlfn.LET(_xlpm.Fundo,$L$8,
_xlpm.Ax,_xlfn.XLOOKUP(TRUE,($O57:AN57&lt;&gt;""),$O$51:AN$51,_xlpm.Fundo,,-1),
_xlpm.Bx,_xlfn.XLOOKUP(TRUE,(AP57:$AZ57&lt;&gt;""),AP$51:$AZ$51,_xlpm.Fundo,,1),
_xlpm.Cx,_xlfn.XLOOKUP(TRUE,($O57:AN57&lt;&gt;""),$O57:AN57,_xlpm.Fundo,,-1),
_xlpm.Dx,_xlfn.XLOOKUP(TRUE,(AP57:$AZ57&lt;&gt;""),AP57:$AZ57,_xlpm.Fundo,,1),
_xlpm.Xx,AO$51,_xlpm.Yx,PRODUCT(SUM(_xlpm.Dx,-_xlpm.Cx),1/SUM(_xlpm.Bx,-_xlpm.Ax))*SUM(_xlpm.Xx,-_xlpm.Ax)+_xlpm.Cx,
_xlpm.Ay,_xlfn.XLOOKUP(TRUE,(AO$52:AO56&lt;&gt;""),$N$52:$N56,_xlpm.Fundo,,-1),
_xlpm.By,_xlfn.XLOOKUP(TRUE,(AO58:AO$95&lt;&gt;""),$N58:$N$95,_xlpm.Fundo,,1),
_xlpm.Cy,_xlfn.XLOOKUP(TRUE,(AO$52:AO56&lt;&gt;""),AO$52:AO56,_xlpm.Fundo,,-1),
_xlpm.Dy,_xlfn.XLOOKUP(TRUE,(AO58:AO$95&lt;&gt;""),AO58:AO$95,_xlpm.Fundo,,1),
_xlpm.Xy,$N57,_xlpm.Yy,PRODUCT(SUM(_xlpm.Dy,-_xlpm.Cy),1/SUM(_xlpm.By,-_xlpm.Ay))*SUM(_xlpm.Xy,-_xlpm.Ay)+_xlpm.Cy,
ROUND(_xlpm.Yx,2)))</f>
        <v>0.28000000000000003</v>
      </c>
      <c r="AP107" s="21" cm="1">
        <f t="array" ref="AP107">IF(AP57&lt;&gt;"",ROUND(AP57,2),
_xlfn.LET(_xlpm.Fundo,$L$8,
_xlpm.Ax,_xlfn.XLOOKUP(TRUE,($O57:AO57&lt;&gt;""),$O$51:AO$51,_xlpm.Fundo,,-1),
_xlpm.Bx,_xlfn.XLOOKUP(TRUE,(AQ57:$AZ57&lt;&gt;""),AQ$51:$AZ$51,_xlpm.Fundo,,1),
_xlpm.Cx,_xlfn.XLOOKUP(TRUE,($O57:AO57&lt;&gt;""),$O57:AO57,_xlpm.Fundo,,-1),
_xlpm.Dx,_xlfn.XLOOKUP(TRUE,(AQ57:$AZ57&lt;&gt;""),AQ57:$AZ57,_xlpm.Fundo,,1),
_xlpm.Xx,AP$51,_xlpm.Yx,PRODUCT(SUM(_xlpm.Dx,-_xlpm.Cx),1/SUM(_xlpm.Bx,-_xlpm.Ax))*SUM(_xlpm.Xx,-_xlpm.Ax)+_xlpm.Cx,
_xlpm.Ay,_xlfn.XLOOKUP(TRUE,(AP$52:AP56&lt;&gt;""),$N$52:$N56,_xlpm.Fundo,,-1),
_xlpm.By,_xlfn.XLOOKUP(TRUE,(AP58:AP$95&lt;&gt;""),$N58:$N$95,_xlpm.Fundo,,1),
_xlpm.Cy,_xlfn.XLOOKUP(TRUE,(AP$52:AP56&lt;&gt;""),AP$52:AP56,_xlpm.Fundo,,-1),
_xlpm.Dy,_xlfn.XLOOKUP(TRUE,(AP58:AP$95&lt;&gt;""),AP58:AP$95,_xlpm.Fundo,,1),
_xlpm.Xy,$N57,_xlpm.Yy,PRODUCT(SUM(_xlpm.Dy,-_xlpm.Cy),1/SUM(_xlpm.By,-_xlpm.Ay))*SUM(_xlpm.Xy,-_xlpm.Ay)+_xlpm.Cy,
ROUND(_xlpm.Yx,2)))</f>
        <v>0.28999999999999998</v>
      </c>
      <c r="AQ107" s="21" cm="1">
        <f t="array" ref="AQ107">IF(AQ57&lt;&gt;"",ROUND(AQ57,2),
_xlfn.LET(_xlpm.Fundo,$L$8,
_xlpm.Ax,_xlfn.XLOOKUP(TRUE,($O57:AP57&lt;&gt;""),$O$51:AP$51,_xlpm.Fundo,,-1),
_xlpm.Bx,_xlfn.XLOOKUP(TRUE,(AR57:$AZ57&lt;&gt;""),AR$51:$AZ$51,_xlpm.Fundo,,1),
_xlpm.Cx,_xlfn.XLOOKUP(TRUE,($O57:AP57&lt;&gt;""),$O57:AP57,_xlpm.Fundo,,-1),
_xlpm.Dx,_xlfn.XLOOKUP(TRUE,(AR57:$AZ57&lt;&gt;""),AR57:$AZ57,_xlpm.Fundo,,1),
_xlpm.Xx,AQ$51,_xlpm.Yx,PRODUCT(SUM(_xlpm.Dx,-_xlpm.Cx),1/SUM(_xlpm.Bx,-_xlpm.Ax))*SUM(_xlpm.Xx,-_xlpm.Ax)+_xlpm.Cx,
_xlpm.Ay,_xlfn.XLOOKUP(TRUE,(AQ$52:AQ56&lt;&gt;""),$N$52:$N56,_xlpm.Fundo,,-1),
_xlpm.By,_xlfn.XLOOKUP(TRUE,(AQ58:AQ$95&lt;&gt;""),$N58:$N$95,_xlpm.Fundo,,1),
_xlpm.Cy,_xlfn.XLOOKUP(TRUE,(AQ$52:AQ56&lt;&gt;""),AQ$52:AQ56,_xlpm.Fundo,,-1),
_xlpm.Dy,_xlfn.XLOOKUP(TRUE,(AQ58:AQ$95&lt;&gt;""),AQ58:AQ$95,_xlpm.Fundo,,1),
_xlpm.Xy,$N57,_xlpm.Yy,PRODUCT(SUM(_xlpm.Dy,-_xlpm.Cy),1/SUM(_xlpm.By,-_xlpm.Ay))*SUM(_xlpm.Xy,-_xlpm.Ay)+_xlpm.Cy,
ROUND(_xlpm.Yx,2)))</f>
        <v>0.32</v>
      </c>
      <c r="AR107" s="21" cm="1">
        <f t="array" ref="AR107">IF(AR57&lt;&gt;"",ROUND(AR57,2),
_xlfn.LET(_xlpm.Fundo,$L$8,
_xlpm.Ax,_xlfn.XLOOKUP(TRUE,($O57:AQ57&lt;&gt;""),$O$51:AQ$51,_xlpm.Fundo,,-1),
_xlpm.Bx,_xlfn.XLOOKUP(TRUE,(AS57:$AZ57&lt;&gt;""),AS$51:$AZ$51,_xlpm.Fundo,,1),
_xlpm.Cx,_xlfn.XLOOKUP(TRUE,($O57:AQ57&lt;&gt;""),$O57:AQ57,_xlpm.Fundo,,-1),
_xlpm.Dx,_xlfn.XLOOKUP(TRUE,(AS57:$AZ57&lt;&gt;""),AS57:$AZ57,_xlpm.Fundo,,1),
_xlpm.Xx,AR$51,_xlpm.Yx,PRODUCT(SUM(_xlpm.Dx,-_xlpm.Cx),1/SUM(_xlpm.Bx,-_xlpm.Ax))*SUM(_xlpm.Xx,-_xlpm.Ax)+_xlpm.Cx,
_xlpm.Ay,_xlfn.XLOOKUP(TRUE,(AR$52:AR56&lt;&gt;""),$N$52:$N56,_xlpm.Fundo,,-1),
_xlpm.By,_xlfn.XLOOKUP(TRUE,(AR58:AR$95&lt;&gt;""),$N58:$N$95,_xlpm.Fundo,,1),
_xlpm.Cy,_xlfn.XLOOKUP(TRUE,(AR$52:AR56&lt;&gt;""),AR$52:AR56,_xlpm.Fundo,,-1),
_xlpm.Dy,_xlfn.XLOOKUP(TRUE,(AR58:AR$95&lt;&gt;""),AR58:AR$95,_xlpm.Fundo,,1),
_xlpm.Xy,$N57,_xlpm.Yy,PRODUCT(SUM(_xlpm.Dy,-_xlpm.Cy),1/SUM(_xlpm.By,-_xlpm.Ay))*SUM(_xlpm.Xy,-_xlpm.Ay)+_xlpm.Cy,
ROUND(_xlpm.Yx,2)))</f>
        <v>0.33</v>
      </c>
      <c r="AS107" s="21" cm="1">
        <f t="array" ref="AS107">IF(AS57&lt;&gt;"",ROUND(AS57,2),
_xlfn.LET(_xlpm.Fundo,$L$8,
_xlpm.Ax,_xlfn.XLOOKUP(TRUE,($O57:AR57&lt;&gt;""),$O$51:AR$51,_xlpm.Fundo,,-1),
_xlpm.Bx,_xlfn.XLOOKUP(TRUE,(AT57:$AZ57&lt;&gt;""),AT$51:$AZ$51,_xlpm.Fundo,,1),
_xlpm.Cx,_xlfn.XLOOKUP(TRUE,($O57:AR57&lt;&gt;""),$O57:AR57,_xlpm.Fundo,,-1),
_xlpm.Dx,_xlfn.XLOOKUP(TRUE,(AT57:$AZ57&lt;&gt;""),AT57:$AZ57,_xlpm.Fundo,,1),
_xlpm.Xx,AS$51,_xlpm.Yx,PRODUCT(SUM(_xlpm.Dx,-_xlpm.Cx),1/SUM(_xlpm.Bx,-_xlpm.Ax))*SUM(_xlpm.Xx,-_xlpm.Ax)+_xlpm.Cx,
_xlpm.Ay,_xlfn.XLOOKUP(TRUE,(AS$52:AS56&lt;&gt;""),$N$52:$N56,_xlpm.Fundo,,-1),
_xlpm.By,_xlfn.XLOOKUP(TRUE,(AS58:AS$95&lt;&gt;""),$N58:$N$95,_xlpm.Fundo,,1),
_xlpm.Cy,_xlfn.XLOOKUP(TRUE,(AS$52:AS56&lt;&gt;""),AS$52:AS56,_xlpm.Fundo,,-1),
_xlpm.Dy,_xlfn.XLOOKUP(TRUE,(AS58:AS$95&lt;&gt;""),AS58:AS$95,_xlpm.Fundo,,1),
_xlpm.Xy,$N57,_xlpm.Yy,PRODUCT(SUM(_xlpm.Dy,-_xlpm.Cy),1/SUM(_xlpm.By,-_xlpm.Ay))*SUM(_xlpm.Xy,-_xlpm.Ay)+_xlpm.Cy,
ROUND(_xlpm.Yx,2)))</f>
        <v>0.38</v>
      </c>
      <c r="AT107" s="21" cm="1">
        <f t="array" ref="AT107">IF(AT57&lt;&gt;"",ROUND(AT57,2),
_xlfn.LET(_xlpm.Fundo,$L$8,
_xlpm.Ax,_xlfn.XLOOKUP(TRUE,($O57:AS57&lt;&gt;""),$O$51:AS$51,_xlpm.Fundo,,-1),
_xlpm.Bx,_xlfn.XLOOKUP(TRUE,(AU57:$AZ57&lt;&gt;""),AU$51:$AZ$51,_xlpm.Fundo,,1),
_xlpm.Cx,_xlfn.XLOOKUP(TRUE,($O57:AS57&lt;&gt;""),$O57:AS57,_xlpm.Fundo,,-1),
_xlpm.Dx,_xlfn.XLOOKUP(TRUE,(AU57:$AZ57&lt;&gt;""),AU57:$AZ57,_xlpm.Fundo,,1),
_xlpm.Xx,AT$51,_xlpm.Yx,PRODUCT(SUM(_xlpm.Dx,-_xlpm.Cx),1/SUM(_xlpm.Bx,-_xlpm.Ax))*SUM(_xlpm.Xx,-_xlpm.Ax)+_xlpm.Cx,
_xlpm.Ay,_xlfn.XLOOKUP(TRUE,(AT$52:AT56&lt;&gt;""),$N$52:$N56,_xlpm.Fundo,,-1),
_xlpm.By,_xlfn.XLOOKUP(TRUE,(AT58:AT$95&lt;&gt;""),$N58:$N$95,_xlpm.Fundo,,1),
_xlpm.Cy,_xlfn.XLOOKUP(TRUE,(AT$52:AT56&lt;&gt;""),AT$52:AT56,_xlpm.Fundo,,-1),
_xlpm.Dy,_xlfn.XLOOKUP(TRUE,(AT58:AT$95&lt;&gt;""),AT58:AT$95,_xlpm.Fundo,,1),
_xlpm.Xy,$N57,_xlpm.Yy,PRODUCT(SUM(_xlpm.Dy,-_xlpm.Cy),1/SUM(_xlpm.By,-_xlpm.Ay))*SUM(_xlpm.Xy,-_xlpm.Ay)+_xlpm.Cy,
ROUND(_xlpm.Yx,2)))</f>
        <v>0.42</v>
      </c>
      <c r="AU107" s="21" cm="1">
        <f t="array" ref="AU107">IF(AU57&lt;&gt;"",ROUND(AU57,2),
_xlfn.LET(_xlpm.Fundo,$L$8,
_xlpm.Ax,_xlfn.XLOOKUP(TRUE,($O57:AT57&lt;&gt;""),$O$51:AT$51,_xlpm.Fundo,,-1),
_xlpm.Bx,_xlfn.XLOOKUP(TRUE,(AV57:$AZ57&lt;&gt;""),AV$51:$AZ$51,_xlpm.Fundo,,1),
_xlpm.Cx,_xlfn.XLOOKUP(TRUE,($O57:AT57&lt;&gt;""),$O57:AT57,_xlpm.Fundo,,-1),
_xlpm.Dx,_xlfn.XLOOKUP(TRUE,(AV57:$AZ57&lt;&gt;""),AV57:$AZ57,_xlpm.Fundo,,1),
_xlpm.Xx,AU$51,_xlpm.Yx,PRODUCT(SUM(_xlpm.Dx,-_xlpm.Cx),1/SUM(_xlpm.Bx,-_xlpm.Ax))*SUM(_xlpm.Xx,-_xlpm.Ax)+_xlpm.Cx,
_xlpm.Ay,_xlfn.XLOOKUP(TRUE,(AU$52:AU56&lt;&gt;""),$N$52:$N56,_xlpm.Fundo,,-1),
_xlpm.By,_xlfn.XLOOKUP(TRUE,(AU58:AU$95&lt;&gt;""),$N58:$N$95,_xlpm.Fundo,,1),
_xlpm.Cy,_xlfn.XLOOKUP(TRUE,(AU$52:AU56&lt;&gt;""),AU$52:AU56,_xlpm.Fundo,,-1),
_xlpm.Dy,_xlfn.XLOOKUP(TRUE,(AU58:AU$95&lt;&gt;""),AU58:AU$95,_xlpm.Fundo,,1),
_xlpm.Xy,$N57,_xlpm.Yy,PRODUCT(SUM(_xlpm.Dy,-_xlpm.Cy),1/SUM(_xlpm.By,-_xlpm.Ay))*SUM(_xlpm.Xy,-_xlpm.Ay)+_xlpm.Cy,
ROUND(_xlpm.Yx,2)))</f>
        <v>0.43</v>
      </c>
      <c r="AV107" s="21" cm="1">
        <f t="array" ref="AV107">IF(AV57&lt;&gt;"",ROUND(AV57,2),
_xlfn.LET(_xlpm.Fundo,$L$8,
_xlpm.Ax,_xlfn.XLOOKUP(TRUE,($O57:AU57&lt;&gt;""),$O$51:AU$51,_xlpm.Fundo,,-1),
_xlpm.Bx,_xlfn.XLOOKUP(TRUE,(AW57:$AZ57&lt;&gt;""),AW$51:$AZ$51,_xlpm.Fundo,,1),
_xlpm.Cx,_xlfn.XLOOKUP(TRUE,($O57:AU57&lt;&gt;""),$O57:AU57,_xlpm.Fundo,,-1),
_xlpm.Dx,_xlfn.XLOOKUP(TRUE,(AW57:$AZ57&lt;&gt;""),AW57:$AZ57,_xlpm.Fundo,,1),
_xlpm.Xx,AV$51,_xlpm.Yx,PRODUCT(SUM(_xlpm.Dx,-_xlpm.Cx),1/SUM(_xlpm.Bx,-_xlpm.Ax))*SUM(_xlpm.Xx,-_xlpm.Ax)+_xlpm.Cx,
_xlpm.Ay,_xlfn.XLOOKUP(TRUE,(AV$52:AV56&lt;&gt;""),$N$52:$N56,_xlpm.Fundo,,-1),
_xlpm.By,_xlfn.XLOOKUP(TRUE,(AV58:AV$95&lt;&gt;""),$N58:$N$95,_xlpm.Fundo,,1),
_xlpm.Cy,_xlfn.XLOOKUP(TRUE,(AV$52:AV56&lt;&gt;""),AV$52:AV56,_xlpm.Fundo,,-1),
_xlpm.Dy,_xlfn.XLOOKUP(TRUE,(AV58:AV$95&lt;&gt;""),AV58:AV$95,_xlpm.Fundo,,1),
_xlpm.Xy,$N57,_xlpm.Yy,PRODUCT(SUM(_xlpm.Dy,-_xlpm.Cy),1/SUM(_xlpm.By,-_xlpm.Ay))*SUM(_xlpm.Xy,-_xlpm.Ay)+_xlpm.Cy,
ROUND(_xlpm.Yx,2)))</f>
        <v>-9</v>
      </c>
      <c r="AW107" s="21" cm="1">
        <f t="array" ref="AW107">IF(AW57&lt;&gt;"",ROUND(AW57,2),
_xlfn.LET(_xlpm.Fundo,$L$8,
_xlpm.Ax,_xlfn.XLOOKUP(TRUE,($O57:AV57&lt;&gt;""),$O$51:AV$51,_xlpm.Fundo,,-1),
_xlpm.Bx,_xlfn.XLOOKUP(TRUE,(AX57:$AZ57&lt;&gt;""),AX$51:$AZ$51,_xlpm.Fundo,,1),
_xlpm.Cx,_xlfn.XLOOKUP(TRUE,($O57:AV57&lt;&gt;""),$O57:AV57,_xlpm.Fundo,,-1),
_xlpm.Dx,_xlfn.XLOOKUP(TRUE,(AX57:$AZ57&lt;&gt;""),AX57:$AZ57,_xlpm.Fundo,,1),
_xlpm.Xx,AW$51,_xlpm.Yx,PRODUCT(SUM(_xlpm.Dx,-_xlpm.Cx),1/SUM(_xlpm.Bx,-_xlpm.Ax))*SUM(_xlpm.Xx,-_xlpm.Ax)+_xlpm.Cx,
_xlpm.Ay,_xlfn.XLOOKUP(TRUE,(AW$52:AW56&lt;&gt;""),$N$52:$N56,_xlpm.Fundo,,-1),
_xlpm.By,_xlfn.XLOOKUP(TRUE,(AW58:AW$95&lt;&gt;""),$N58:$N$95,_xlpm.Fundo,,1),
_xlpm.Cy,_xlfn.XLOOKUP(TRUE,(AW$52:AW56&lt;&gt;""),AW$52:AW56,_xlpm.Fundo,,-1),
_xlpm.Dy,_xlfn.XLOOKUP(TRUE,(AW58:AW$95&lt;&gt;""),AW58:AW$95,_xlpm.Fundo,,1),
_xlpm.Xy,$N57,_xlpm.Yy,PRODUCT(SUM(_xlpm.Dy,-_xlpm.Cy),1/SUM(_xlpm.By,-_xlpm.Ay))*SUM(_xlpm.Xy,-_xlpm.Ay)+_xlpm.Cy,
ROUND(_xlpm.Yx,2)))</f>
        <v>-9</v>
      </c>
      <c r="AX107" s="77" t="s">
        <v>678</v>
      </c>
      <c r="AY107" s="77"/>
      <c r="BA107" s="77"/>
      <c r="BB107" s="77"/>
      <c r="BC107" s="77"/>
      <c r="BD107" s="77"/>
      <c r="BE107" s="77"/>
      <c r="BF107" s="77"/>
      <c r="BG107" s="77"/>
      <c r="BH107" s="77"/>
    </row>
    <row r="108" spans="1:60" ht="20.100000000000001" customHeight="1" x14ac:dyDescent="0.3">
      <c r="B108" s="9" t="s">
        <v>157</v>
      </c>
      <c r="C108" s="17">
        <f t="shared" si="14"/>
        <v>49.525399999999998</v>
      </c>
      <c r="D108" s="18">
        <f t="shared" si="14"/>
        <v>113.5209</v>
      </c>
      <c r="E108" s="64">
        <f t="shared" si="14"/>
        <v>-9</v>
      </c>
      <c r="F108" s="17">
        <f t="shared" si="7"/>
        <v>6.5</v>
      </c>
      <c r="G108" s="18">
        <f t="shared" si="8"/>
        <v>8.4700000000000006</v>
      </c>
      <c r="H108" s="19">
        <f t="shared" si="9"/>
        <v>-9</v>
      </c>
      <c r="I108" s="8" t="str" cm="1">
        <f t="array" ref="I108">_xlfn.CONCAT(ROUND(F108:H108,2)&amp;", ")</f>
        <v xml:space="preserve">6.5, 8.47, -9, </v>
      </c>
      <c r="J108" s="8"/>
      <c r="L108"/>
      <c r="M108"/>
      <c r="N108" s="31">
        <v>15.72</v>
      </c>
      <c r="O108" s="15"/>
      <c r="P108" s="21" cm="1">
        <f t="array" ref="P108">IF(P58&lt;&gt;"",ROUND(P58,2),
_xlfn.LET(_xlpm.Fundo,$L$8,
_xlpm.Ax,_xlfn.XLOOKUP(TRUE,($O58:O58&lt;&gt;""),$O$51:O$51,_xlpm.Fundo,,-1),
_xlpm.Bx,_xlfn.XLOOKUP(TRUE,(Q58:$AZ58&lt;&gt;""),Q$51:$AZ$51,_xlpm.Fundo,,1),
_xlpm.Cx,_xlfn.XLOOKUP(TRUE,($O58:O58&lt;&gt;""),$O58:O58,_xlpm.Fundo,,-1),
_xlpm.Dx,_xlfn.XLOOKUP(TRUE,(Q58:$AZ58&lt;&gt;""),Q58:$AZ58,_xlpm.Fundo,,1),
_xlpm.Xx,P$51,_xlpm.Yx,PRODUCT(SUM(_xlpm.Dx,-_xlpm.Cx),1/SUM(_xlpm.Bx,-_xlpm.Ax))*SUM(_xlpm.Xx,-_xlpm.Ax)+_xlpm.Cx,
_xlpm.Ay,_xlfn.XLOOKUP(TRUE,(P$52:P57&lt;&gt;""),$N$52:$N57,_xlpm.Fundo,,-1),
_xlpm.By,_xlfn.XLOOKUP(TRUE,(P59:P$95&lt;&gt;""),$N59:$N$95,_xlpm.Fundo,,1),
_xlpm.Cy,_xlfn.XLOOKUP(TRUE,(P$52:P57&lt;&gt;""),P$52:P57,_xlpm.Fundo,,-1),
_xlpm.Dy,_xlfn.XLOOKUP(TRUE,(P59:P$95&lt;&gt;""),P59:P$95,_xlpm.Fundo,,1),
_xlpm.Xy,$N58,_xlpm.Yy,PRODUCT(SUM(_xlpm.Dy,-_xlpm.Cy),1/SUM(_xlpm.By,-_xlpm.Ay))*SUM(_xlpm.Xy,-_xlpm.Ay)+_xlpm.Cy,
ROUND(_xlpm.Yx,2)))</f>
        <v>-9</v>
      </c>
      <c r="Q108" s="21" cm="1">
        <f t="array" ref="Q108">IF(Q58&lt;&gt;"",ROUND(Q58,2),
_xlfn.LET(_xlpm.Fundo,$L$8,
_xlpm.Ax,_xlfn.XLOOKUP(TRUE,($O58:P58&lt;&gt;""),$O$51:P$51,_xlpm.Fundo,,-1),
_xlpm.Bx,_xlfn.XLOOKUP(TRUE,(R58:$AZ58&lt;&gt;""),R$51:$AZ$51,_xlpm.Fundo,,1),
_xlpm.Cx,_xlfn.XLOOKUP(TRUE,($O58:P58&lt;&gt;""),$O58:P58,_xlpm.Fundo,,-1),
_xlpm.Dx,_xlfn.XLOOKUP(TRUE,(R58:$AZ58&lt;&gt;""),R58:$AZ58,_xlpm.Fundo,,1),
_xlpm.Xx,Q$51,_xlpm.Yx,PRODUCT(SUM(_xlpm.Dx,-_xlpm.Cx),1/SUM(_xlpm.Bx,-_xlpm.Ax))*SUM(_xlpm.Xx,-_xlpm.Ax)+_xlpm.Cx,
_xlpm.Ay,_xlfn.XLOOKUP(TRUE,(Q$52:Q57&lt;&gt;""),$N$52:$N57,_xlpm.Fundo,,-1),
_xlpm.By,_xlfn.XLOOKUP(TRUE,(Q59:Q$95&lt;&gt;""),$N59:$N$95,_xlpm.Fundo,,1),
_xlpm.Cy,_xlfn.XLOOKUP(TRUE,(Q$52:Q57&lt;&gt;""),Q$52:Q57,_xlpm.Fundo,,-1),
_xlpm.Dy,_xlfn.XLOOKUP(TRUE,(Q59:Q$95&lt;&gt;""),Q59:Q$95,_xlpm.Fundo,,1),
_xlpm.Xy,$N58,_xlpm.Yy,PRODUCT(SUM(_xlpm.Dy,-_xlpm.Cy),1/SUM(_xlpm.By,-_xlpm.Ay))*SUM(_xlpm.Xy,-_xlpm.Ay)+_xlpm.Cy,
ROUND(_xlpm.Yx,2)))</f>
        <v>-9</v>
      </c>
      <c r="R108" s="21" cm="1">
        <f t="array" ref="R108">IF(R58&lt;&gt;"",ROUND(R58,2),
_xlfn.LET(_xlpm.Fundo,$L$8,
_xlpm.Ax,_xlfn.XLOOKUP(TRUE,($O58:Q58&lt;&gt;""),$O$51:Q$51,_xlpm.Fundo,,-1),
_xlpm.Bx,_xlfn.XLOOKUP(TRUE,(S58:$AZ58&lt;&gt;""),S$51:$AZ$51,_xlpm.Fundo,,1),
_xlpm.Cx,_xlfn.XLOOKUP(TRUE,($O58:Q58&lt;&gt;""),$O58:Q58,_xlpm.Fundo,,-1),
_xlpm.Dx,_xlfn.XLOOKUP(TRUE,(S58:$AZ58&lt;&gt;""),S58:$AZ58,_xlpm.Fundo,,1),
_xlpm.Xx,R$51,_xlpm.Yx,PRODUCT(SUM(_xlpm.Dx,-_xlpm.Cx),1/SUM(_xlpm.Bx,-_xlpm.Ax))*SUM(_xlpm.Xx,-_xlpm.Ax)+_xlpm.Cx,
_xlpm.Ay,_xlfn.XLOOKUP(TRUE,(R$52:R57&lt;&gt;""),$N$52:$N57,_xlpm.Fundo,,-1),
_xlpm.By,_xlfn.XLOOKUP(TRUE,(R59:R$95&lt;&gt;""),$N59:$N$95,_xlpm.Fundo,,1),
_xlpm.Cy,_xlfn.XLOOKUP(TRUE,(R$52:R57&lt;&gt;""),R$52:R57,_xlpm.Fundo,,-1),
_xlpm.Dy,_xlfn.XLOOKUP(TRUE,(R59:R$95&lt;&gt;""),R59:R$95,_xlpm.Fundo,,1),
_xlpm.Xy,$N58,_xlpm.Yy,PRODUCT(SUM(_xlpm.Dy,-_xlpm.Cy),1/SUM(_xlpm.By,-_xlpm.Ay))*SUM(_xlpm.Xy,-_xlpm.Ay)+_xlpm.Cy,
ROUND(_xlpm.Yx,2)))</f>
        <v>0</v>
      </c>
      <c r="S108" s="21" cm="1">
        <f t="array" ref="S108">IF(S58&lt;&gt;"",ROUND(S58,2),
_xlfn.LET(_xlpm.Fundo,$L$8,
_xlpm.Ax,_xlfn.XLOOKUP(TRUE,($O58:R58&lt;&gt;""),$O$51:R$51,_xlpm.Fundo,,-1),
_xlpm.Bx,_xlfn.XLOOKUP(TRUE,(T58:$AZ58&lt;&gt;""),T$51:$AZ$51,_xlpm.Fundo,,1),
_xlpm.Cx,_xlfn.XLOOKUP(TRUE,($O58:R58&lt;&gt;""),$O58:R58,_xlpm.Fundo,,-1),
_xlpm.Dx,_xlfn.XLOOKUP(TRUE,(T58:$AZ58&lt;&gt;""),T58:$AZ58,_xlpm.Fundo,,1),
_xlpm.Xx,S$51,_xlpm.Yx,PRODUCT(SUM(_xlpm.Dx,-_xlpm.Cx),1/SUM(_xlpm.Bx,-_xlpm.Ax))*SUM(_xlpm.Xx,-_xlpm.Ax)+_xlpm.Cx,
_xlpm.Ay,_xlfn.XLOOKUP(TRUE,(S$52:S57&lt;&gt;""),$N$52:$N57,_xlpm.Fundo,,-1),
_xlpm.By,_xlfn.XLOOKUP(TRUE,(S59:S$95&lt;&gt;""),$N59:$N$95,_xlpm.Fundo,,1),
_xlpm.Cy,_xlfn.XLOOKUP(TRUE,(S$52:S57&lt;&gt;""),S$52:S57,_xlpm.Fundo,,-1),
_xlpm.Dy,_xlfn.XLOOKUP(TRUE,(S59:S$95&lt;&gt;""),S59:S$95,_xlpm.Fundo,,1),
_xlpm.Xy,$N58,_xlpm.Yy,PRODUCT(SUM(_xlpm.Dy,-_xlpm.Cy),1/SUM(_xlpm.By,-_xlpm.Ay))*SUM(_xlpm.Xy,-_xlpm.Ay)+_xlpm.Cy,
ROUND(_xlpm.Yx,2)))</f>
        <v>0.28000000000000003</v>
      </c>
      <c r="T108" s="21" cm="1">
        <f t="array" ref="T108">IF(T58&lt;&gt;"",ROUND(T58,2),
_xlfn.LET(_xlpm.Fundo,$L$8,
_xlpm.Ax,_xlfn.XLOOKUP(TRUE,($O58:S58&lt;&gt;""),$O$51:S$51,_xlpm.Fundo,,-1),
_xlpm.Bx,_xlfn.XLOOKUP(TRUE,(U58:$AZ58&lt;&gt;""),U$51:$AZ$51,_xlpm.Fundo,,1),
_xlpm.Cx,_xlfn.XLOOKUP(TRUE,($O58:S58&lt;&gt;""),$O58:S58,_xlpm.Fundo,,-1),
_xlpm.Dx,_xlfn.XLOOKUP(TRUE,(U58:$AZ58&lt;&gt;""),U58:$AZ58,_xlpm.Fundo,,1),
_xlpm.Xx,T$51,_xlpm.Yx,PRODUCT(SUM(_xlpm.Dx,-_xlpm.Cx),1/SUM(_xlpm.Bx,-_xlpm.Ax))*SUM(_xlpm.Xx,-_xlpm.Ax)+_xlpm.Cx,
_xlpm.Ay,_xlfn.XLOOKUP(TRUE,(T$52:T57&lt;&gt;""),$N$52:$N57,_xlpm.Fundo,,-1),
_xlpm.By,_xlfn.XLOOKUP(TRUE,(T59:T$95&lt;&gt;""),$N59:$N$95,_xlpm.Fundo,,1),
_xlpm.Cy,_xlfn.XLOOKUP(TRUE,(T$52:T57&lt;&gt;""),T$52:T57,_xlpm.Fundo,,-1),
_xlpm.Dy,_xlfn.XLOOKUP(TRUE,(T59:T$95&lt;&gt;""),T59:T$95,_xlpm.Fundo,,1),
_xlpm.Xy,$N58,_xlpm.Yy,PRODUCT(SUM(_xlpm.Dy,-_xlpm.Cy),1/SUM(_xlpm.By,-_xlpm.Ay))*SUM(_xlpm.Xy,-_xlpm.Ay)+_xlpm.Cy,
ROUND(_xlpm.Yx,2)))</f>
        <v>0.6</v>
      </c>
      <c r="U108" s="21" cm="1">
        <f t="array" ref="U108">IF(U58&lt;&gt;"",ROUND(U58,2),
_xlfn.LET(_xlpm.Fundo,$L$8,
_xlpm.Ax,_xlfn.XLOOKUP(TRUE,($O58:T58&lt;&gt;""),$O$51:T$51,_xlpm.Fundo,,-1),
_xlpm.Bx,_xlfn.XLOOKUP(TRUE,(V58:$AZ58&lt;&gt;""),V$51:$AZ$51,_xlpm.Fundo,,1),
_xlpm.Cx,_xlfn.XLOOKUP(TRUE,($O58:T58&lt;&gt;""),$O58:T58,_xlpm.Fundo,,-1),
_xlpm.Dx,_xlfn.XLOOKUP(TRUE,(V58:$AZ58&lt;&gt;""),V58:$AZ58,_xlpm.Fundo,,1),
_xlpm.Xx,U$51,_xlpm.Yx,PRODUCT(SUM(_xlpm.Dx,-_xlpm.Cx),1/SUM(_xlpm.Bx,-_xlpm.Ax))*SUM(_xlpm.Xx,-_xlpm.Ax)+_xlpm.Cx,
_xlpm.Ay,_xlfn.XLOOKUP(TRUE,(U$52:U57&lt;&gt;""),$N$52:$N57,_xlpm.Fundo,,-1),
_xlpm.By,_xlfn.XLOOKUP(TRUE,(U59:U$95&lt;&gt;""),$N59:$N$95,_xlpm.Fundo,,1),
_xlpm.Cy,_xlfn.XLOOKUP(TRUE,(U$52:U57&lt;&gt;""),U$52:U57,_xlpm.Fundo,,-1),
_xlpm.Dy,_xlfn.XLOOKUP(TRUE,(U59:U$95&lt;&gt;""),U59:U$95,_xlpm.Fundo,,1),
_xlpm.Xy,$N58,_xlpm.Yy,PRODUCT(SUM(_xlpm.Dy,-_xlpm.Cy),1/SUM(_xlpm.By,-_xlpm.Ay))*SUM(_xlpm.Xy,-_xlpm.Ay)+_xlpm.Cy,
ROUND(_xlpm.Yx,2)))</f>
        <v>0.55000000000000004</v>
      </c>
      <c r="V108" s="21" cm="1">
        <f t="array" ref="V108">IF(V58&lt;&gt;"",ROUND(V58,2),
_xlfn.LET(_xlpm.Fundo,$L$8,
_xlpm.Ax,_xlfn.XLOOKUP(TRUE,($O58:U58&lt;&gt;""),$O$51:U$51,_xlpm.Fundo,,-1),
_xlpm.Bx,_xlfn.XLOOKUP(TRUE,(W58:$AZ58&lt;&gt;""),W$51:$AZ$51,_xlpm.Fundo,,1),
_xlpm.Cx,_xlfn.XLOOKUP(TRUE,($O58:U58&lt;&gt;""),$O58:U58,_xlpm.Fundo,,-1),
_xlpm.Dx,_xlfn.XLOOKUP(TRUE,(W58:$AZ58&lt;&gt;""),W58:$AZ58,_xlpm.Fundo,,1),
_xlpm.Xx,V$51,_xlpm.Yx,PRODUCT(SUM(_xlpm.Dx,-_xlpm.Cx),1/SUM(_xlpm.Bx,-_xlpm.Ax))*SUM(_xlpm.Xx,-_xlpm.Ax)+_xlpm.Cx,
_xlpm.Ay,_xlfn.XLOOKUP(TRUE,(V$52:V57&lt;&gt;""),$N$52:$N57,_xlpm.Fundo,,-1),
_xlpm.By,_xlfn.XLOOKUP(TRUE,(V59:V$95&lt;&gt;""),$N59:$N$95,_xlpm.Fundo,,1),
_xlpm.Cy,_xlfn.XLOOKUP(TRUE,(V$52:V57&lt;&gt;""),V$52:V57,_xlpm.Fundo,,-1),
_xlpm.Dy,_xlfn.XLOOKUP(TRUE,(V59:V$95&lt;&gt;""),V59:V$95,_xlpm.Fundo,,1),
_xlpm.Xy,$N58,_xlpm.Yy,PRODUCT(SUM(_xlpm.Dy,-_xlpm.Cy),1/SUM(_xlpm.By,-_xlpm.Ay))*SUM(_xlpm.Xy,-_xlpm.Ay)+_xlpm.Cy,
ROUND(_xlpm.Yx,2)))</f>
        <v>0.53</v>
      </c>
      <c r="W108" s="21" cm="1">
        <f t="array" ref="W108">IF(W58&lt;&gt;"",ROUND(W58,2),
_xlfn.LET(_xlpm.Fundo,$L$8,
_xlpm.Ax,_xlfn.XLOOKUP(TRUE,($O58:V58&lt;&gt;""),$O$51:V$51,_xlpm.Fundo,,-1),
_xlpm.Bx,_xlfn.XLOOKUP(TRUE,(X58:$AZ58&lt;&gt;""),X$51:$AZ$51,_xlpm.Fundo,,1),
_xlpm.Cx,_xlfn.XLOOKUP(TRUE,($O58:V58&lt;&gt;""),$O58:V58,_xlpm.Fundo,,-1),
_xlpm.Dx,_xlfn.XLOOKUP(TRUE,(X58:$AZ58&lt;&gt;""),X58:$AZ58,_xlpm.Fundo,,1),
_xlpm.Xx,W$51,_xlpm.Yx,PRODUCT(SUM(_xlpm.Dx,-_xlpm.Cx),1/SUM(_xlpm.Bx,-_xlpm.Ax))*SUM(_xlpm.Xx,-_xlpm.Ax)+_xlpm.Cx,
_xlpm.Ay,_xlfn.XLOOKUP(TRUE,(W$52:W57&lt;&gt;""),$N$52:$N57,_xlpm.Fundo,,-1),
_xlpm.By,_xlfn.XLOOKUP(TRUE,(W59:W$95&lt;&gt;""),$N59:$N$95,_xlpm.Fundo,,1),
_xlpm.Cy,_xlfn.XLOOKUP(TRUE,(W$52:W57&lt;&gt;""),W$52:W57,_xlpm.Fundo,,-1),
_xlpm.Dy,_xlfn.XLOOKUP(TRUE,(W59:W$95&lt;&gt;""),W59:W$95,_xlpm.Fundo,,1),
_xlpm.Xy,$N58,_xlpm.Yy,PRODUCT(SUM(_xlpm.Dy,-_xlpm.Cy),1/SUM(_xlpm.By,-_xlpm.Ay))*SUM(_xlpm.Xy,-_xlpm.Ay)+_xlpm.Cy,
ROUND(_xlpm.Yx,2)))</f>
        <v>0.52</v>
      </c>
      <c r="X108" s="21" cm="1">
        <f t="array" ref="X108">IF(X58&lt;&gt;"",ROUND(X58,2),
_xlfn.LET(_xlpm.Fundo,$L$8,
_xlpm.Ax,_xlfn.XLOOKUP(TRUE,($O58:W58&lt;&gt;""),$O$51:W$51,_xlpm.Fundo,,-1),
_xlpm.Bx,_xlfn.XLOOKUP(TRUE,(Y58:$AZ58&lt;&gt;""),Y$51:$AZ$51,_xlpm.Fundo,,1),
_xlpm.Cx,_xlfn.XLOOKUP(TRUE,($O58:W58&lt;&gt;""),$O58:W58,_xlpm.Fundo,,-1),
_xlpm.Dx,_xlfn.XLOOKUP(TRUE,(Y58:$AZ58&lt;&gt;""),Y58:$AZ58,_xlpm.Fundo,,1),
_xlpm.Xx,X$51,_xlpm.Yx,PRODUCT(SUM(_xlpm.Dx,-_xlpm.Cx),1/SUM(_xlpm.Bx,-_xlpm.Ax))*SUM(_xlpm.Xx,-_xlpm.Ax)+_xlpm.Cx,
_xlpm.Ay,_xlfn.XLOOKUP(TRUE,(X$52:X57&lt;&gt;""),$N$52:$N57,_xlpm.Fundo,,-1),
_xlpm.By,_xlfn.XLOOKUP(TRUE,(X59:X$95&lt;&gt;""),$N59:$N$95,_xlpm.Fundo,,1),
_xlpm.Cy,_xlfn.XLOOKUP(TRUE,(X$52:X57&lt;&gt;""),X$52:X57,_xlpm.Fundo,,-1),
_xlpm.Dy,_xlfn.XLOOKUP(TRUE,(X59:X$95&lt;&gt;""),X59:X$95,_xlpm.Fundo,,1),
_xlpm.Xy,$N58,_xlpm.Yy,PRODUCT(SUM(_xlpm.Dy,-_xlpm.Cy),1/SUM(_xlpm.By,-_xlpm.Ay))*SUM(_xlpm.Xy,-_xlpm.Ay)+_xlpm.Cy,
ROUND(_xlpm.Yx,2)))</f>
        <v>0.5</v>
      </c>
      <c r="Y108" s="21" cm="1">
        <f t="array" ref="Y108">IF(Y58&lt;&gt;"",ROUND(Y58,2),
_xlfn.LET(_xlpm.Fundo,$L$8,
_xlpm.Ax,_xlfn.XLOOKUP(TRUE,($O58:X58&lt;&gt;""),$O$51:X$51,_xlpm.Fundo,,-1),
_xlpm.Bx,_xlfn.XLOOKUP(TRUE,(Z58:$AZ58&lt;&gt;""),Z$51:$AZ$51,_xlpm.Fundo,,1),
_xlpm.Cx,_xlfn.XLOOKUP(TRUE,($O58:X58&lt;&gt;""),$O58:X58,_xlpm.Fundo,,-1),
_xlpm.Dx,_xlfn.XLOOKUP(TRUE,(Z58:$AZ58&lt;&gt;""),Z58:$AZ58,_xlpm.Fundo,,1),
_xlpm.Xx,Y$51,_xlpm.Yx,PRODUCT(SUM(_xlpm.Dx,-_xlpm.Cx),1/SUM(_xlpm.Bx,-_xlpm.Ax))*SUM(_xlpm.Xx,-_xlpm.Ax)+_xlpm.Cx,
_xlpm.Ay,_xlfn.XLOOKUP(TRUE,(Y$52:Y57&lt;&gt;""),$N$52:$N57,_xlpm.Fundo,,-1),
_xlpm.By,_xlfn.XLOOKUP(TRUE,(Y59:Y$95&lt;&gt;""),$N59:$N$95,_xlpm.Fundo,,1),
_xlpm.Cy,_xlfn.XLOOKUP(TRUE,(Y$52:Y57&lt;&gt;""),Y$52:Y57,_xlpm.Fundo,,-1),
_xlpm.Dy,_xlfn.XLOOKUP(TRUE,(Y59:Y$95&lt;&gt;""),Y59:Y$95,_xlpm.Fundo,,1),
_xlpm.Xy,$N58,_xlpm.Yy,PRODUCT(SUM(_xlpm.Dy,-_xlpm.Cy),1/SUM(_xlpm.By,-_xlpm.Ay))*SUM(_xlpm.Xy,-_xlpm.Ay)+_xlpm.Cy,
ROUND(_xlpm.Yx,2)))</f>
        <v>0.6</v>
      </c>
      <c r="Z108" s="21" cm="1">
        <f t="array" ref="Z108">IF(Z58&lt;&gt;"",ROUND(Z58,2),
_xlfn.LET(_xlpm.Fundo,$L$8,
_xlpm.Ax,_xlfn.XLOOKUP(TRUE,($O58:Y58&lt;&gt;""),$O$51:Y$51,_xlpm.Fundo,,-1),
_xlpm.Bx,_xlfn.XLOOKUP(TRUE,(AA58:$AZ58&lt;&gt;""),AA$51:$AZ$51,_xlpm.Fundo,,1),
_xlpm.Cx,_xlfn.XLOOKUP(TRUE,($O58:Y58&lt;&gt;""),$O58:Y58,_xlpm.Fundo,,-1),
_xlpm.Dx,_xlfn.XLOOKUP(TRUE,(AA58:$AZ58&lt;&gt;""),AA58:$AZ58,_xlpm.Fundo,,1),
_xlpm.Xx,Z$51,_xlpm.Yx,PRODUCT(SUM(_xlpm.Dx,-_xlpm.Cx),1/SUM(_xlpm.Bx,-_xlpm.Ax))*SUM(_xlpm.Xx,-_xlpm.Ax)+_xlpm.Cx,
_xlpm.Ay,_xlfn.XLOOKUP(TRUE,(Z$52:Z57&lt;&gt;""),$N$52:$N57,_xlpm.Fundo,,-1),
_xlpm.By,_xlfn.XLOOKUP(TRUE,(Z59:Z$95&lt;&gt;""),$N59:$N$95,_xlpm.Fundo,,1),
_xlpm.Cy,_xlfn.XLOOKUP(TRUE,(Z$52:Z57&lt;&gt;""),Z$52:Z57,_xlpm.Fundo,,-1),
_xlpm.Dy,_xlfn.XLOOKUP(TRUE,(Z59:Z$95&lt;&gt;""),Z59:Z$95,_xlpm.Fundo,,1),
_xlpm.Xy,$N58,_xlpm.Yy,PRODUCT(SUM(_xlpm.Dy,-_xlpm.Cy),1/SUM(_xlpm.By,-_xlpm.Ay))*SUM(_xlpm.Xy,-_xlpm.Ay)+_xlpm.Cy,
ROUND(_xlpm.Yx,2)))</f>
        <v>0.64</v>
      </c>
      <c r="AA108" s="21" cm="1">
        <f t="array" ref="AA108">IF(AA58&lt;&gt;"",ROUND(AA58,2),
_xlfn.LET(_xlpm.Fundo,$L$8,
_xlpm.Ax,_xlfn.XLOOKUP(TRUE,($O58:Z58&lt;&gt;""),$O$51:Z$51,_xlpm.Fundo,,-1),
_xlpm.Bx,_xlfn.XLOOKUP(TRUE,(AB58:$AZ58&lt;&gt;""),AB$51:$AZ$51,_xlpm.Fundo,,1),
_xlpm.Cx,_xlfn.XLOOKUP(TRUE,($O58:Z58&lt;&gt;""),$O58:Z58,_xlpm.Fundo,,-1),
_xlpm.Dx,_xlfn.XLOOKUP(TRUE,(AB58:$AZ58&lt;&gt;""),AB58:$AZ58,_xlpm.Fundo,,1),
_xlpm.Xx,AA$51,_xlpm.Yx,PRODUCT(SUM(_xlpm.Dx,-_xlpm.Cx),1/SUM(_xlpm.Bx,-_xlpm.Ax))*SUM(_xlpm.Xx,-_xlpm.Ax)+_xlpm.Cx,
_xlpm.Ay,_xlfn.XLOOKUP(TRUE,(AA$52:AA57&lt;&gt;""),$N$52:$N57,_xlpm.Fundo,,-1),
_xlpm.By,_xlfn.XLOOKUP(TRUE,(AA59:AA$95&lt;&gt;""),$N59:$N$95,_xlpm.Fundo,,1),
_xlpm.Cy,_xlfn.XLOOKUP(TRUE,(AA$52:AA57&lt;&gt;""),AA$52:AA57,_xlpm.Fundo,,-1),
_xlpm.Dy,_xlfn.XLOOKUP(TRUE,(AA59:AA$95&lt;&gt;""),AA59:AA$95,_xlpm.Fundo,,1),
_xlpm.Xy,$N58,_xlpm.Yy,PRODUCT(SUM(_xlpm.Dy,-_xlpm.Cy),1/SUM(_xlpm.By,-_xlpm.Ay))*SUM(_xlpm.Xy,-_xlpm.Ay)+_xlpm.Cy,
ROUND(_xlpm.Yx,2)))</f>
        <v>0.7</v>
      </c>
      <c r="AB108" s="21" cm="1">
        <f t="array" ref="AB108">IF(AB58&lt;&gt;"",ROUND(AB58,2),
_xlfn.LET(_xlpm.Fundo,$L$8,
_xlpm.Ax,_xlfn.XLOOKUP(TRUE,($O58:AA58&lt;&gt;""),$O$51:AA$51,_xlpm.Fundo,,-1),
_xlpm.Bx,_xlfn.XLOOKUP(TRUE,(AC58:$AZ58&lt;&gt;""),AC$51:$AZ$51,_xlpm.Fundo,,1),
_xlpm.Cx,_xlfn.XLOOKUP(TRUE,($O58:AA58&lt;&gt;""),$O58:AA58,_xlpm.Fundo,,-1),
_xlpm.Dx,_xlfn.XLOOKUP(TRUE,(AC58:$AZ58&lt;&gt;""),AC58:$AZ58,_xlpm.Fundo,,1),
_xlpm.Xx,AB$51,_xlpm.Yx,PRODUCT(SUM(_xlpm.Dx,-_xlpm.Cx),1/SUM(_xlpm.Bx,-_xlpm.Ax))*SUM(_xlpm.Xx,-_xlpm.Ax)+_xlpm.Cx,
_xlpm.Ay,_xlfn.XLOOKUP(TRUE,(AB$52:AB57&lt;&gt;""),$N$52:$N57,_xlpm.Fundo,,-1),
_xlpm.By,_xlfn.XLOOKUP(TRUE,(AB59:AB$95&lt;&gt;""),$N59:$N$95,_xlpm.Fundo,,1),
_xlpm.Cy,_xlfn.XLOOKUP(TRUE,(AB$52:AB57&lt;&gt;""),AB$52:AB57,_xlpm.Fundo,,-1),
_xlpm.Dy,_xlfn.XLOOKUP(TRUE,(AB59:AB$95&lt;&gt;""),AB59:AB$95,_xlpm.Fundo,,1),
_xlpm.Xy,$N58,_xlpm.Yy,PRODUCT(SUM(_xlpm.Dy,-_xlpm.Cy),1/SUM(_xlpm.By,-_xlpm.Ay))*SUM(_xlpm.Xy,-_xlpm.Ay)+_xlpm.Cy,
ROUND(_xlpm.Yx,2)))</f>
        <v>0.56000000000000005</v>
      </c>
      <c r="AC108" s="21" cm="1">
        <f t="array" ref="AC108">IF(AC58&lt;&gt;"",ROUND(AC58,2),
_xlfn.LET(_xlpm.Fundo,$L$8,
_xlpm.Ax,_xlfn.XLOOKUP(TRUE,($O58:AB58&lt;&gt;""),$O$51:AB$51,_xlpm.Fundo,,-1),
_xlpm.Bx,_xlfn.XLOOKUP(TRUE,(AD58:$AZ58&lt;&gt;""),AD$51:$AZ$51,_xlpm.Fundo,,1),
_xlpm.Cx,_xlfn.XLOOKUP(TRUE,($O58:AB58&lt;&gt;""),$O58:AB58,_xlpm.Fundo,,-1),
_xlpm.Dx,_xlfn.XLOOKUP(TRUE,(AD58:$AZ58&lt;&gt;""),AD58:$AZ58,_xlpm.Fundo,,1),
_xlpm.Xx,AC$51,_xlpm.Yx,PRODUCT(SUM(_xlpm.Dx,-_xlpm.Cx),1/SUM(_xlpm.Bx,-_xlpm.Ax))*SUM(_xlpm.Xx,-_xlpm.Ax)+_xlpm.Cx,
_xlpm.Ay,_xlfn.XLOOKUP(TRUE,(AC$52:AC57&lt;&gt;""),$N$52:$N57,_xlpm.Fundo,,-1),
_xlpm.By,_xlfn.XLOOKUP(TRUE,(AC59:AC$95&lt;&gt;""),$N59:$N$95,_xlpm.Fundo,,1),
_xlpm.Cy,_xlfn.XLOOKUP(TRUE,(AC$52:AC57&lt;&gt;""),AC$52:AC57,_xlpm.Fundo,,-1),
_xlpm.Dy,_xlfn.XLOOKUP(TRUE,(AC59:AC$95&lt;&gt;""),AC59:AC$95,_xlpm.Fundo,,1),
_xlpm.Xy,$N58,_xlpm.Yy,PRODUCT(SUM(_xlpm.Dy,-_xlpm.Cy),1/SUM(_xlpm.By,-_xlpm.Ay))*SUM(_xlpm.Xy,-_xlpm.Ay)+_xlpm.Cy,
ROUND(_xlpm.Yx,2)))</f>
        <v>0.15</v>
      </c>
      <c r="AD108" s="21" cm="1">
        <f t="array" ref="AD108">IF(AD58&lt;&gt;"",ROUND(AD58,2),
_xlfn.LET(_xlpm.Fundo,$L$8,
_xlpm.Ax,_xlfn.XLOOKUP(TRUE,($O58:AC58&lt;&gt;""),$O$51:AC$51,_xlpm.Fundo,,-1),
_xlpm.Bx,_xlfn.XLOOKUP(TRUE,(AE58:$AZ58&lt;&gt;""),AE$51:$AZ$51,_xlpm.Fundo,,1),
_xlpm.Cx,_xlfn.XLOOKUP(TRUE,($O58:AC58&lt;&gt;""),$O58:AC58,_xlpm.Fundo,,-1),
_xlpm.Dx,_xlfn.XLOOKUP(TRUE,(AE58:$AZ58&lt;&gt;""),AE58:$AZ58,_xlpm.Fundo,,1),
_xlpm.Xx,AD$51,_xlpm.Yx,PRODUCT(SUM(_xlpm.Dx,-_xlpm.Cx),1/SUM(_xlpm.Bx,-_xlpm.Ax))*SUM(_xlpm.Xx,-_xlpm.Ax)+_xlpm.Cx,
_xlpm.Ay,_xlfn.XLOOKUP(TRUE,(AD$52:AD57&lt;&gt;""),$N$52:$N57,_xlpm.Fundo,,-1),
_xlpm.By,_xlfn.XLOOKUP(TRUE,(AD59:AD$95&lt;&gt;""),$N59:$N$95,_xlpm.Fundo,,1),
_xlpm.Cy,_xlfn.XLOOKUP(TRUE,(AD$52:AD57&lt;&gt;""),AD$52:AD57,_xlpm.Fundo,,-1),
_xlpm.Dy,_xlfn.XLOOKUP(TRUE,(AD59:AD$95&lt;&gt;""),AD59:AD$95,_xlpm.Fundo,,1),
_xlpm.Xy,$N58,_xlpm.Yy,PRODUCT(SUM(_xlpm.Dy,-_xlpm.Cy),1/SUM(_xlpm.By,-_xlpm.Ay))*SUM(_xlpm.Xy,-_xlpm.Ay)+_xlpm.Cy,
ROUND(_xlpm.Yx,2)))</f>
        <v>0.11</v>
      </c>
      <c r="AE108" s="21" cm="1">
        <f t="array" ref="AE108">IF(AE58&lt;&gt;"",ROUND(AE58,2),
_xlfn.LET(_xlpm.Fundo,$L$8,
_xlpm.Ax,_xlfn.XLOOKUP(TRUE,($O58:AD58&lt;&gt;""),$O$51:AD$51,_xlpm.Fundo,,-1),
_xlpm.Bx,_xlfn.XLOOKUP(TRUE,(AF58:$AZ58&lt;&gt;""),AF$51:$AZ$51,_xlpm.Fundo,,1),
_xlpm.Cx,_xlfn.XLOOKUP(TRUE,($O58:AD58&lt;&gt;""),$O58:AD58,_xlpm.Fundo,,-1),
_xlpm.Dx,_xlfn.XLOOKUP(TRUE,(AF58:$AZ58&lt;&gt;""),AF58:$AZ58,_xlpm.Fundo,,1),
_xlpm.Xx,AE$51,_xlpm.Yx,PRODUCT(SUM(_xlpm.Dx,-_xlpm.Cx),1/SUM(_xlpm.Bx,-_xlpm.Ax))*SUM(_xlpm.Xx,-_xlpm.Ax)+_xlpm.Cx,
_xlpm.Ay,_xlfn.XLOOKUP(TRUE,(AE$52:AE57&lt;&gt;""),$N$52:$N57,_xlpm.Fundo,,-1),
_xlpm.By,_xlfn.XLOOKUP(TRUE,(AE59:AE$95&lt;&gt;""),$N59:$N$95,_xlpm.Fundo,,1),
_xlpm.Cy,_xlfn.XLOOKUP(TRUE,(AE$52:AE57&lt;&gt;""),AE$52:AE57,_xlpm.Fundo,,-1),
_xlpm.Dy,_xlfn.XLOOKUP(TRUE,(AE59:AE$95&lt;&gt;""),AE59:AE$95,_xlpm.Fundo,,1),
_xlpm.Xy,$N58,_xlpm.Yy,PRODUCT(SUM(_xlpm.Dy,-_xlpm.Cy),1/SUM(_xlpm.By,-_xlpm.Ay))*SUM(_xlpm.Xy,-_xlpm.Ay)+_xlpm.Cy,
ROUND(_xlpm.Yx,2)))</f>
        <v>0</v>
      </c>
      <c r="AF108" s="21" cm="1">
        <f t="array" ref="AF108">IF(AF58&lt;&gt;"",ROUND(AF58,2),
_xlfn.LET(_xlpm.Fundo,$L$8,
_xlpm.Ax,_xlfn.XLOOKUP(TRUE,($O58:AE58&lt;&gt;""),$O$51:AE$51,_xlpm.Fundo,,-1),
_xlpm.Bx,_xlfn.XLOOKUP(TRUE,(AG58:$AZ58&lt;&gt;""),AG$51:$AZ$51,_xlpm.Fundo,,1),
_xlpm.Cx,_xlfn.XLOOKUP(TRUE,($O58:AE58&lt;&gt;""),$O58:AE58,_xlpm.Fundo,,-1),
_xlpm.Dx,_xlfn.XLOOKUP(TRUE,(AG58:$AZ58&lt;&gt;""),AG58:$AZ58,_xlpm.Fundo,,1),
_xlpm.Xx,AF$51,_xlpm.Yx,PRODUCT(SUM(_xlpm.Dx,-_xlpm.Cx),1/SUM(_xlpm.Bx,-_xlpm.Ax))*SUM(_xlpm.Xx,-_xlpm.Ax)+_xlpm.Cx,
_xlpm.Ay,_xlfn.XLOOKUP(TRUE,(AF$52:AF57&lt;&gt;""),$N$52:$N57,_xlpm.Fundo,,-1),
_xlpm.By,_xlfn.XLOOKUP(TRUE,(AF59:AF$95&lt;&gt;""),$N59:$N$95,_xlpm.Fundo,,1),
_xlpm.Cy,_xlfn.XLOOKUP(TRUE,(AF$52:AF57&lt;&gt;""),AF$52:AF57,_xlpm.Fundo,,-1),
_xlpm.Dy,_xlfn.XLOOKUP(TRUE,(AF59:AF$95&lt;&gt;""),AF59:AF$95,_xlpm.Fundo,,1),
_xlpm.Xy,$N58,_xlpm.Yy,PRODUCT(SUM(_xlpm.Dy,-_xlpm.Cy),1/SUM(_xlpm.By,-_xlpm.Ay))*SUM(_xlpm.Xy,-_xlpm.Ay)+_xlpm.Cy,
ROUND(_xlpm.Yx,2)))</f>
        <v>0</v>
      </c>
      <c r="AG108" s="21" cm="1">
        <f t="array" ref="AG108">IF(AG58&lt;&gt;"",ROUND(AG58,2),
_xlfn.LET(_xlpm.Fundo,$L$8,
_xlpm.Ax,_xlfn.XLOOKUP(TRUE,($O58:AF58&lt;&gt;""),$O$51:AF$51,_xlpm.Fundo,,-1),
_xlpm.Bx,_xlfn.XLOOKUP(TRUE,(AH58:$AZ58&lt;&gt;""),AH$51:$AZ$51,_xlpm.Fundo,,1),
_xlpm.Cx,_xlfn.XLOOKUP(TRUE,($O58:AF58&lt;&gt;""),$O58:AF58,_xlpm.Fundo,,-1),
_xlpm.Dx,_xlfn.XLOOKUP(TRUE,(AH58:$AZ58&lt;&gt;""),AH58:$AZ58,_xlpm.Fundo,,1),
_xlpm.Xx,AG$51,_xlpm.Yx,PRODUCT(SUM(_xlpm.Dx,-_xlpm.Cx),1/SUM(_xlpm.Bx,-_xlpm.Ax))*SUM(_xlpm.Xx,-_xlpm.Ax)+_xlpm.Cx,
_xlpm.Ay,_xlfn.XLOOKUP(TRUE,(AG$52:AG57&lt;&gt;""),$N$52:$N57,_xlpm.Fundo,,-1),
_xlpm.By,_xlfn.XLOOKUP(TRUE,(AG59:AG$95&lt;&gt;""),$N59:$N$95,_xlpm.Fundo,,1),
_xlpm.Cy,_xlfn.XLOOKUP(TRUE,(AG$52:AG57&lt;&gt;""),AG$52:AG57,_xlpm.Fundo,,-1),
_xlpm.Dy,_xlfn.XLOOKUP(TRUE,(AG59:AG$95&lt;&gt;""),AG59:AG$95,_xlpm.Fundo,,1),
_xlpm.Xy,$N58,_xlpm.Yy,PRODUCT(SUM(_xlpm.Dy,-_xlpm.Cy),1/SUM(_xlpm.By,-_xlpm.Ay))*SUM(_xlpm.Xy,-_xlpm.Ay)+_xlpm.Cy,
ROUND(_xlpm.Yx,2)))</f>
        <v>0</v>
      </c>
      <c r="AH108" s="21" cm="1">
        <f t="array" ref="AH108">IF(AH58&lt;&gt;"",ROUND(AH58,2),
_xlfn.LET(_xlpm.Fundo,$L$8,
_xlpm.Ax,_xlfn.XLOOKUP(TRUE,($O58:AG58&lt;&gt;""),$O$51:AG$51,_xlpm.Fundo,,-1),
_xlpm.Bx,_xlfn.XLOOKUP(TRUE,(AI58:$AZ58&lt;&gt;""),AI$51:$AZ$51,_xlpm.Fundo,,1),
_xlpm.Cx,_xlfn.XLOOKUP(TRUE,($O58:AG58&lt;&gt;""),$O58:AG58,_xlpm.Fundo,,-1),
_xlpm.Dx,_xlfn.XLOOKUP(TRUE,(AI58:$AZ58&lt;&gt;""),AI58:$AZ58,_xlpm.Fundo,,1),
_xlpm.Xx,AH$51,_xlpm.Yx,PRODUCT(SUM(_xlpm.Dx,-_xlpm.Cx),1/SUM(_xlpm.Bx,-_xlpm.Ax))*SUM(_xlpm.Xx,-_xlpm.Ax)+_xlpm.Cx,
_xlpm.Ay,_xlfn.XLOOKUP(TRUE,(AH$52:AH57&lt;&gt;""),$N$52:$N57,_xlpm.Fundo,,-1),
_xlpm.By,_xlfn.XLOOKUP(TRUE,(AH59:AH$95&lt;&gt;""),$N59:$N$95,_xlpm.Fundo,,1),
_xlpm.Cy,_xlfn.XLOOKUP(TRUE,(AH$52:AH57&lt;&gt;""),AH$52:AH57,_xlpm.Fundo,,-1),
_xlpm.Dy,_xlfn.XLOOKUP(TRUE,(AH59:AH$95&lt;&gt;""),AH59:AH$95,_xlpm.Fundo,,1),
_xlpm.Xy,$N58,_xlpm.Yy,PRODUCT(SUM(_xlpm.Dy,-_xlpm.Cy),1/SUM(_xlpm.By,-_xlpm.Ay))*SUM(_xlpm.Xy,-_xlpm.Ay)+_xlpm.Cy,
ROUND(_xlpm.Yx,2)))</f>
        <v>0.06</v>
      </c>
      <c r="AI108" s="21" cm="1">
        <f t="array" ref="AI108">IF(AI58&lt;&gt;"",ROUND(AI58,2),
_xlfn.LET(_xlpm.Fundo,$L$8,
_xlpm.Ax,_xlfn.XLOOKUP(TRUE,($O58:AH58&lt;&gt;""),$O$51:AH$51,_xlpm.Fundo,,-1),
_xlpm.Bx,_xlfn.XLOOKUP(TRUE,(AJ58:$AZ58&lt;&gt;""),AJ$51:$AZ$51,_xlpm.Fundo,,1),
_xlpm.Cx,_xlfn.XLOOKUP(TRUE,($O58:AH58&lt;&gt;""),$O58:AH58,_xlpm.Fundo,,-1),
_xlpm.Dx,_xlfn.XLOOKUP(TRUE,(AJ58:$AZ58&lt;&gt;""),AJ58:$AZ58,_xlpm.Fundo,,1),
_xlpm.Xx,AI$51,_xlpm.Yx,PRODUCT(SUM(_xlpm.Dx,-_xlpm.Cx),1/SUM(_xlpm.Bx,-_xlpm.Ax))*SUM(_xlpm.Xx,-_xlpm.Ax)+_xlpm.Cx,
_xlpm.Ay,_xlfn.XLOOKUP(TRUE,(AI$52:AI57&lt;&gt;""),$N$52:$N57,_xlpm.Fundo,,-1),
_xlpm.By,_xlfn.XLOOKUP(TRUE,(AI59:AI$95&lt;&gt;""),$N59:$N$95,_xlpm.Fundo,,1),
_xlpm.Cy,_xlfn.XLOOKUP(TRUE,(AI$52:AI57&lt;&gt;""),AI$52:AI57,_xlpm.Fundo,,-1),
_xlpm.Dy,_xlfn.XLOOKUP(TRUE,(AI59:AI$95&lt;&gt;""),AI59:AI$95,_xlpm.Fundo,,1),
_xlpm.Xy,$N58,_xlpm.Yy,PRODUCT(SUM(_xlpm.Dy,-_xlpm.Cy),1/SUM(_xlpm.By,-_xlpm.Ay))*SUM(_xlpm.Xy,-_xlpm.Ay)+_xlpm.Cy,
ROUND(_xlpm.Yx,2)))</f>
        <v>0.08</v>
      </c>
      <c r="AJ108" s="21" cm="1">
        <f t="array" ref="AJ108">IF(AJ58&lt;&gt;"",ROUND(AJ58,2),
_xlfn.LET(_xlpm.Fundo,$L$8,
_xlpm.Ax,_xlfn.XLOOKUP(TRUE,($O58:AI58&lt;&gt;""),$O$51:AI$51,_xlpm.Fundo,,-1),
_xlpm.Bx,_xlfn.XLOOKUP(TRUE,(AK58:$AZ58&lt;&gt;""),AK$51:$AZ$51,_xlpm.Fundo,,1),
_xlpm.Cx,_xlfn.XLOOKUP(TRUE,($O58:AI58&lt;&gt;""),$O58:AI58,_xlpm.Fundo,,-1),
_xlpm.Dx,_xlfn.XLOOKUP(TRUE,(AK58:$AZ58&lt;&gt;""),AK58:$AZ58,_xlpm.Fundo,,1),
_xlpm.Xx,AJ$51,_xlpm.Yx,PRODUCT(SUM(_xlpm.Dx,-_xlpm.Cx),1/SUM(_xlpm.Bx,-_xlpm.Ax))*SUM(_xlpm.Xx,-_xlpm.Ax)+_xlpm.Cx,
_xlpm.Ay,_xlfn.XLOOKUP(TRUE,(AJ$52:AJ57&lt;&gt;""),$N$52:$N57,_xlpm.Fundo,,-1),
_xlpm.By,_xlfn.XLOOKUP(TRUE,(AJ59:AJ$95&lt;&gt;""),$N59:$N$95,_xlpm.Fundo,,1),
_xlpm.Cy,_xlfn.XLOOKUP(TRUE,(AJ$52:AJ57&lt;&gt;""),AJ$52:AJ57,_xlpm.Fundo,,-1),
_xlpm.Dy,_xlfn.XLOOKUP(TRUE,(AJ59:AJ$95&lt;&gt;""),AJ59:AJ$95,_xlpm.Fundo,,1),
_xlpm.Xy,$N58,_xlpm.Yy,PRODUCT(SUM(_xlpm.Dy,-_xlpm.Cy),1/SUM(_xlpm.By,-_xlpm.Ay))*SUM(_xlpm.Xy,-_xlpm.Ay)+_xlpm.Cy,
ROUND(_xlpm.Yx,2)))</f>
        <v>0.09</v>
      </c>
      <c r="AK108" s="21" cm="1">
        <f t="array" ref="AK108">IF(AK58&lt;&gt;"",ROUND(AK58,2),
_xlfn.LET(_xlpm.Fundo,$L$8,
_xlpm.Ax,_xlfn.XLOOKUP(TRUE,($O58:AJ58&lt;&gt;""),$O$51:AJ$51,_xlpm.Fundo,,-1),
_xlpm.Bx,_xlfn.XLOOKUP(TRUE,(AL58:$AZ58&lt;&gt;""),AL$51:$AZ$51,_xlpm.Fundo,,1),
_xlpm.Cx,_xlfn.XLOOKUP(TRUE,($O58:AJ58&lt;&gt;""),$O58:AJ58,_xlpm.Fundo,,-1),
_xlpm.Dx,_xlfn.XLOOKUP(TRUE,(AL58:$AZ58&lt;&gt;""),AL58:$AZ58,_xlpm.Fundo,,1),
_xlpm.Xx,AK$51,_xlpm.Yx,PRODUCT(SUM(_xlpm.Dx,-_xlpm.Cx),1/SUM(_xlpm.Bx,-_xlpm.Ax))*SUM(_xlpm.Xx,-_xlpm.Ax)+_xlpm.Cx,
_xlpm.Ay,_xlfn.XLOOKUP(TRUE,(AK$52:AK57&lt;&gt;""),$N$52:$N57,_xlpm.Fundo,,-1),
_xlpm.By,_xlfn.XLOOKUP(TRUE,(AK59:AK$95&lt;&gt;""),$N59:$N$95,_xlpm.Fundo,,1),
_xlpm.Cy,_xlfn.XLOOKUP(TRUE,(AK$52:AK57&lt;&gt;""),AK$52:AK57,_xlpm.Fundo,,-1),
_xlpm.Dy,_xlfn.XLOOKUP(TRUE,(AK59:AK$95&lt;&gt;""),AK59:AK$95,_xlpm.Fundo,,1),
_xlpm.Xy,$N58,_xlpm.Yy,PRODUCT(SUM(_xlpm.Dy,-_xlpm.Cy),1/SUM(_xlpm.By,-_xlpm.Ay))*SUM(_xlpm.Xy,-_xlpm.Ay)+_xlpm.Cy,
ROUND(_xlpm.Yx,2)))</f>
        <v>0.1</v>
      </c>
      <c r="AL108" s="21" cm="1">
        <f t="array" ref="AL108">IF(AL58&lt;&gt;"",ROUND(AL58,2),
_xlfn.LET(_xlpm.Fundo,$L$8,
_xlpm.Ax,_xlfn.XLOOKUP(TRUE,($O58:AK58&lt;&gt;""),$O$51:AK$51,_xlpm.Fundo,,-1),
_xlpm.Bx,_xlfn.XLOOKUP(TRUE,(AM58:$AZ58&lt;&gt;""),AM$51:$AZ$51,_xlpm.Fundo,,1),
_xlpm.Cx,_xlfn.XLOOKUP(TRUE,($O58:AK58&lt;&gt;""),$O58:AK58,_xlpm.Fundo,,-1),
_xlpm.Dx,_xlfn.XLOOKUP(TRUE,(AM58:$AZ58&lt;&gt;""),AM58:$AZ58,_xlpm.Fundo,,1),
_xlpm.Xx,AL$51,_xlpm.Yx,PRODUCT(SUM(_xlpm.Dx,-_xlpm.Cx),1/SUM(_xlpm.Bx,-_xlpm.Ax))*SUM(_xlpm.Xx,-_xlpm.Ax)+_xlpm.Cx,
_xlpm.Ay,_xlfn.XLOOKUP(TRUE,(AL$52:AL57&lt;&gt;""),$N$52:$N57,_xlpm.Fundo,,-1),
_xlpm.By,_xlfn.XLOOKUP(TRUE,(AL59:AL$95&lt;&gt;""),$N59:$N$95,_xlpm.Fundo,,1),
_xlpm.Cy,_xlfn.XLOOKUP(TRUE,(AL$52:AL57&lt;&gt;""),AL$52:AL57,_xlpm.Fundo,,-1),
_xlpm.Dy,_xlfn.XLOOKUP(TRUE,(AL59:AL$95&lt;&gt;""),AL59:AL$95,_xlpm.Fundo,,1),
_xlpm.Xy,$N58,_xlpm.Yy,PRODUCT(SUM(_xlpm.Dy,-_xlpm.Cy),1/SUM(_xlpm.By,-_xlpm.Ay))*SUM(_xlpm.Xy,-_xlpm.Ay)+_xlpm.Cy,
ROUND(_xlpm.Yx,2)))</f>
        <v>0.14000000000000001</v>
      </c>
      <c r="AM108" s="21" cm="1">
        <f t="array" ref="AM108">IF(AM58&lt;&gt;"",ROUND(AM58,2),
_xlfn.LET(_xlpm.Fundo,$L$8,
_xlpm.Ax,_xlfn.XLOOKUP(TRUE,($O58:AL58&lt;&gt;""),$O$51:AL$51,_xlpm.Fundo,,-1),
_xlpm.Bx,_xlfn.XLOOKUP(TRUE,(AN58:$AZ58&lt;&gt;""),AN$51:$AZ$51,_xlpm.Fundo,,1),
_xlpm.Cx,_xlfn.XLOOKUP(TRUE,($O58:AL58&lt;&gt;""),$O58:AL58,_xlpm.Fundo,,-1),
_xlpm.Dx,_xlfn.XLOOKUP(TRUE,(AN58:$AZ58&lt;&gt;""),AN58:$AZ58,_xlpm.Fundo,,1),
_xlpm.Xx,AM$51,_xlpm.Yx,PRODUCT(SUM(_xlpm.Dx,-_xlpm.Cx),1/SUM(_xlpm.Bx,-_xlpm.Ax))*SUM(_xlpm.Xx,-_xlpm.Ax)+_xlpm.Cx,
_xlpm.Ay,_xlfn.XLOOKUP(TRUE,(AM$52:AM57&lt;&gt;""),$N$52:$N57,_xlpm.Fundo,,-1),
_xlpm.By,_xlfn.XLOOKUP(TRUE,(AM59:AM$95&lt;&gt;""),$N59:$N$95,_xlpm.Fundo,,1),
_xlpm.Cy,_xlfn.XLOOKUP(TRUE,(AM$52:AM57&lt;&gt;""),AM$52:AM57,_xlpm.Fundo,,-1),
_xlpm.Dy,_xlfn.XLOOKUP(TRUE,(AM59:AM$95&lt;&gt;""),AM59:AM$95,_xlpm.Fundo,,1),
_xlpm.Xy,$N58,_xlpm.Yy,PRODUCT(SUM(_xlpm.Dy,-_xlpm.Cy),1/SUM(_xlpm.By,-_xlpm.Ay))*SUM(_xlpm.Xy,-_xlpm.Ay)+_xlpm.Cy,
ROUND(_xlpm.Yx,2)))</f>
        <v>0.14000000000000001</v>
      </c>
      <c r="AN108" s="21" cm="1">
        <f t="array" ref="AN108">IF(AN58&lt;&gt;"",ROUND(AN58,2),
_xlfn.LET(_xlpm.Fundo,$L$8,
_xlpm.Ax,_xlfn.XLOOKUP(TRUE,($O58:AM58&lt;&gt;""),$O$51:AM$51,_xlpm.Fundo,,-1),
_xlpm.Bx,_xlfn.XLOOKUP(TRUE,(AO58:$AZ58&lt;&gt;""),AO$51:$AZ$51,_xlpm.Fundo,,1),
_xlpm.Cx,_xlfn.XLOOKUP(TRUE,($O58:AM58&lt;&gt;""),$O58:AM58,_xlpm.Fundo,,-1),
_xlpm.Dx,_xlfn.XLOOKUP(TRUE,(AO58:$AZ58&lt;&gt;""),AO58:$AZ58,_xlpm.Fundo,,1),
_xlpm.Xx,AN$51,_xlpm.Yx,PRODUCT(SUM(_xlpm.Dx,-_xlpm.Cx),1/SUM(_xlpm.Bx,-_xlpm.Ax))*SUM(_xlpm.Xx,-_xlpm.Ax)+_xlpm.Cx,
_xlpm.Ay,_xlfn.XLOOKUP(TRUE,(AN$52:AN57&lt;&gt;""),$N$52:$N57,_xlpm.Fundo,,-1),
_xlpm.By,_xlfn.XLOOKUP(TRUE,(AN59:AN$95&lt;&gt;""),$N59:$N$95,_xlpm.Fundo,,1),
_xlpm.Cy,_xlfn.XLOOKUP(TRUE,(AN$52:AN57&lt;&gt;""),AN$52:AN57,_xlpm.Fundo,,-1),
_xlpm.Dy,_xlfn.XLOOKUP(TRUE,(AN59:AN$95&lt;&gt;""),AN59:AN$95,_xlpm.Fundo,,1),
_xlpm.Xy,$N58,_xlpm.Yy,PRODUCT(SUM(_xlpm.Dy,-_xlpm.Cy),1/SUM(_xlpm.By,-_xlpm.Ay))*SUM(_xlpm.Xy,-_xlpm.Ay)+_xlpm.Cy,
ROUND(_xlpm.Yx,2)))</f>
        <v>0.15</v>
      </c>
      <c r="AO108" s="21" cm="1">
        <f t="array" ref="AO108">IF(AO58&lt;&gt;"",ROUND(AO58,2),
_xlfn.LET(_xlpm.Fundo,$L$8,
_xlpm.Ax,_xlfn.XLOOKUP(TRUE,($O58:AN58&lt;&gt;""),$O$51:AN$51,_xlpm.Fundo,,-1),
_xlpm.Bx,_xlfn.XLOOKUP(TRUE,(AP58:$AZ58&lt;&gt;""),AP$51:$AZ$51,_xlpm.Fundo,,1),
_xlpm.Cx,_xlfn.XLOOKUP(TRUE,($O58:AN58&lt;&gt;""),$O58:AN58,_xlpm.Fundo,,-1),
_xlpm.Dx,_xlfn.XLOOKUP(TRUE,(AP58:$AZ58&lt;&gt;""),AP58:$AZ58,_xlpm.Fundo,,1),
_xlpm.Xx,AO$51,_xlpm.Yx,PRODUCT(SUM(_xlpm.Dx,-_xlpm.Cx),1/SUM(_xlpm.Bx,-_xlpm.Ax))*SUM(_xlpm.Xx,-_xlpm.Ax)+_xlpm.Cx,
_xlpm.Ay,_xlfn.XLOOKUP(TRUE,(AO$52:AO57&lt;&gt;""),$N$52:$N57,_xlpm.Fundo,,-1),
_xlpm.By,_xlfn.XLOOKUP(TRUE,(AO59:AO$95&lt;&gt;""),$N59:$N$95,_xlpm.Fundo,,1),
_xlpm.Cy,_xlfn.XLOOKUP(TRUE,(AO$52:AO57&lt;&gt;""),AO$52:AO57,_xlpm.Fundo,,-1),
_xlpm.Dy,_xlfn.XLOOKUP(TRUE,(AO59:AO$95&lt;&gt;""),AO59:AO$95,_xlpm.Fundo,,1),
_xlpm.Xy,$N58,_xlpm.Yy,PRODUCT(SUM(_xlpm.Dy,-_xlpm.Cy),1/SUM(_xlpm.By,-_xlpm.Ay))*SUM(_xlpm.Xy,-_xlpm.Ay)+_xlpm.Cy,
ROUND(_xlpm.Yx,2)))</f>
        <v>0.16</v>
      </c>
      <c r="AP108" s="21" cm="1">
        <f t="array" ref="AP108">IF(AP58&lt;&gt;"",ROUND(AP58,2),
_xlfn.LET(_xlpm.Fundo,$L$8,
_xlpm.Ax,_xlfn.XLOOKUP(TRUE,($O58:AO58&lt;&gt;""),$O$51:AO$51,_xlpm.Fundo,,-1),
_xlpm.Bx,_xlfn.XLOOKUP(TRUE,(AQ58:$AZ58&lt;&gt;""),AQ$51:$AZ$51,_xlpm.Fundo,,1),
_xlpm.Cx,_xlfn.XLOOKUP(TRUE,($O58:AO58&lt;&gt;""),$O58:AO58,_xlpm.Fundo,,-1),
_xlpm.Dx,_xlfn.XLOOKUP(TRUE,(AQ58:$AZ58&lt;&gt;""),AQ58:$AZ58,_xlpm.Fundo,,1),
_xlpm.Xx,AP$51,_xlpm.Yx,PRODUCT(SUM(_xlpm.Dx,-_xlpm.Cx),1/SUM(_xlpm.Bx,-_xlpm.Ax))*SUM(_xlpm.Xx,-_xlpm.Ax)+_xlpm.Cx,
_xlpm.Ay,_xlfn.XLOOKUP(TRUE,(AP$52:AP57&lt;&gt;""),$N$52:$N57,_xlpm.Fundo,,-1),
_xlpm.By,_xlfn.XLOOKUP(TRUE,(AP59:AP$95&lt;&gt;""),$N59:$N$95,_xlpm.Fundo,,1),
_xlpm.Cy,_xlfn.XLOOKUP(TRUE,(AP$52:AP57&lt;&gt;""),AP$52:AP57,_xlpm.Fundo,,-1),
_xlpm.Dy,_xlfn.XLOOKUP(TRUE,(AP59:AP$95&lt;&gt;""),AP59:AP$95,_xlpm.Fundo,,1),
_xlpm.Xy,$N58,_xlpm.Yy,PRODUCT(SUM(_xlpm.Dy,-_xlpm.Cy),1/SUM(_xlpm.By,-_xlpm.Ay))*SUM(_xlpm.Xy,-_xlpm.Ay)+_xlpm.Cy,
ROUND(_xlpm.Yx,2)))</f>
        <v>0.17</v>
      </c>
      <c r="AQ108" s="21" cm="1">
        <f t="array" ref="AQ108">IF(AQ58&lt;&gt;"",ROUND(AQ58,2),
_xlfn.LET(_xlpm.Fundo,$L$8,
_xlpm.Ax,_xlfn.XLOOKUP(TRUE,($O58:AP58&lt;&gt;""),$O$51:AP$51,_xlpm.Fundo,,-1),
_xlpm.Bx,_xlfn.XLOOKUP(TRUE,(AR58:$AZ58&lt;&gt;""),AR$51:$AZ$51,_xlpm.Fundo,,1),
_xlpm.Cx,_xlfn.XLOOKUP(TRUE,($O58:AP58&lt;&gt;""),$O58:AP58,_xlpm.Fundo,,-1),
_xlpm.Dx,_xlfn.XLOOKUP(TRUE,(AR58:$AZ58&lt;&gt;""),AR58:$AZ58,_xlpm.Fundo,,1),
_xlpm.Xx,AQ$51,_xlpm.Yx,PRODUCT(SUM(_xlpm.Dx,-_xlpm.Cx),1/SUM(_xlpm.Bx,-_xlpm.Ax))*SUM(_xlpm.Xx,-_xlpm.Ax)+_xlpm.Cx,
_xlpm.Ay,_xlfn.XLOOKUP(TRUE,(AQ$52:AQ57&lt;&gt;""),$N$52:$N57,_xlpm.Fundo,,-1),
_xlpm.By,_xlfn.XLOOKUP(TRUE,(AQ59:AQ$95&lt;&gt;""),$N59:$N$95,_xlpm.Fundo,,1),
_xlpm.Cy,_xlfn.XLOOKUP(TRUE,(AQ$52:AQ57&lt;&gt;""),AQ$52:AQ57,_xlpm.Fundo,,-1),
_xlpm.Dy,_xlfn.XLOOKUP(TRUE,(AQ59:AQ$95&lt;&gt;""),AQ59:AQ$95,_xlpm.Fundo,,1),
_xlpm.Xy,$N58,_xlpm.Yy,PRODUCT(SUM(_xlpm.Dy,-_xlpm.Cy),1/SUM(_xlpm.By,-_xlpm.Ay))*SUM(_xlpm.Xy,-_xlpm.Ay)+_xlpm.Cy,
ROUND(_xlpm.Yx,2)))</f>
        <v>0.24</v>
      </c>
      <c r="AR108" s="21" cm="1">
        <f t="array" ref="AR108">IF(AR58&lt;&gt;"",ROUND(AR58,2),
_xlfn.LET(_xlpm.Fundo,$L$8,
_xlpm.Ax,_xlfn.XLOOKUP(TRUE,($O58:AQ58&lt;&gt;""),$O$51:AQ$51,_xlpm.Fundo,,-1),
_xlpm.Bx,_xlfn.XLOOKUP(TRUE,(AS58:$AZ58&lt;&gt;""),AS$51:$AZ$51,_xlpm.Fundo,,1),
_xlpm.Cx,_xlfn.XLOOKUP(TRUE,($O58:AQ58&lt;&gt;""),$O58:AQ58,_xlpm.Fundo,,-1),
_xlpm.Dx,_xlfn.XLOOKUP(TRUE,(AS58:$AZ58&lt;&gt;""),AS58:$AZ58,_xlpm.Fundo,,1),
_xlpm.Xx,AR$51,_xlpm.Yx,PRODUCT(SUM(_xlpm.Dx,-_xlpm.Cx),1/SUM(_xlpm.Bx,-_xlpm.Ax))*SUM(_xlpm.Xx,-_xlpm.Ax)+_xlpm.Cx,
_xlpm.Ay,_xlfn.XLOOKUP(TRUE,(AR$52:AR57&lt;&gt;""),$N$52:$N57,_xlpm.Fundo,,-1),
_xlpm.By,_xlfn.XLOOKUP(TRUE,(AR59:AR$95&lt;&gt;""),$N59:$N$95,_xlpm.Fundo,,1),
_xlpm.Cy,_xlfn.XLOOKUP(TRUE,(AR$52:AR57&lt;&gt;""),AR$52:AR57,_xlpm.Fundo,,-1),
_xlpm.Dy,_xlfn.XLOOKUP(TRUE,(AR59:AR$95&lt;&gt;""),AR59:AR$95,_xlpm.Fundo,,1),
_xlpm.Xy,$N58,_xlpm.Yy,PRODUCT(SUM(_xlpm.Dy,-_xlpm.Cy),1/SUM(_xlpm.By,-_xlpm.Ay))*SUM(_xlpm.Xy,-_xlpm.Ay)+_xlpm.Cy,
ROUND(_xlpm.Yx,2)))</f>
        <v>0.26</v>
      </c>
      <c r="AS108" s="21" cm="1">
        <f t="array" ref="AS108">IF(AS58&lt;&gt;"",ROUND(AS58,2),
_xlfn.LET(_xlpm.Fundo,$L$8,
_xlpm.Ax,_xlfn.XLOOKUP(TRUE,($O58:AR58&lt;&gt;""),$O$51:AR$51,_xlpm.Fundo,,-1),
_xlpm.Bx,_xlfn.XLOOKUP(TRUE,(AT58:$AZ58&lt;&gt;""),AT$51:$AZ$51,_xlpm.Fundo,,1),
_xlpm.Cx,_xlfn.XLOOKUP(TRUE,($O58:AR58&lt;&gt;""),$O58:AR58,_xlpm.Fundo,,-1),
_xlpm.Dx,_xlfn.XLOOKUP(TRUE,(AT58:$AZ58&lt;&gt;""),AT58:$AZ58,_xlpm.Fundo,,1),
_xlpm.Xx,AS$51,_xlpm.Yx,PRODUCT(SUM(_xlpm.Dx,-_xlpm.Cx),1/SUM(_xlpm.Bx,-_xlpm.Ax))*SUM(_xlpm.Xx,-_xlpm.Ax)+_xlpm.Cx,
_xlpm.Ay,_xlfn.XLOOKUP(TRUE,(AS$52:AS57&lt;&gt;""),$N$52:$N57,_xlpm.Fundo,,-1),
_xlpm.By,_xlfn.XLOOKUP(TRUE,(AS59:AS$95&lt;&gt;""),$N59:$N$95,_xlpm.Fundo,,1),
_xlpm.Cy,_xlfn.XLOOKUP(TRUE,(AS$52:AS57&lt;&gt;""),AS$52:AS57,_xlpm.Fundo,,-1),
_xlpm.Dy,_xlfn.XLOOKUP(TRUE,(AS59:AS$95&lt;&gt;""),AS59:AS$95,_xlpm.Fundo,,1),
_xlpm.Xy,$N58,_xlpm.Yy,PRODUCT(SUM(_xlpm.Dy,-_xlpm.Cy),1/SUM(_xlpm.By,-_xlpm.Ay))*SUM(_xlpm.Xy,-_xlpm.Ay)+_xlpm.Cy,
ROUND(_xlpm.Yx,2)))</f>
        <v>0.35</v>
      </c>
      <c r="AT108" s="21" cm="1">
        <f t="array" ref="AT108">IF(AT58&lt;&gt;"",ROUND(AT58,2),
_xlfn.LET(_xlpm.Fundo,$L$8,
_xlpm.Ax,_xlfn.XLOOKUP(TRUE,($O58:AS58&lt;&gt;""),$O$51:AS$51,_xlpm.Fundo,,-1),
_xlpm.Bx,_xlfn.XLOOKUP(TRUE,(AU58:$AZ58&lt;&gt;""),AU$51:$AZ$51,_xlpm.Fundo,,1),
_xlpm.Cx,_xlfn.XLOOKUP(TRUE,($O58:AS58&lt;&gt;""),$O58:AS58,_xlpm.Fundo,,-1),
_xlpm.Dx,_xlfn.XLOOKUP(TRUE,(AU58:$AZ58&lt;&gt;""),AU58:$AZ58,_xlpm.Fundo,,1),
_xlpm.Xx,AT$51,_xlpm.Yx,PRODUCT(SUM(_xlpm.Dx,-_xlpm.Cx),1/SUM(_xlpm.Bx,-_xlpm.Ax))*SUM(_xlpm.Xx,-_xlpm.Ax)+_xlpm.Cx,
_xlpm.Ay,_xlfn.XLOOKUP(TRUE,(AT$52:AT57&lt;&gt;""),$N$52:$N57,_xlpm.Fundo,,-1),
_xlpm.By,_xlfn.XLOOKUP(TRUE,(AT59:AT$95&lt;&gt;""),$N59:$N$95,_xlpm.Fundo,,1),
_xlpm.Cy,_xlfn.XLOOKUP(TRUE,(AT$52:AT57&lt;&gt;""),AT$52:AT57,_xlpm.Fundo,,-1),
_xlpm.Dy,_xlfn.XLOOKUP(TRUE,(AT59:AT$95&lt;&gt;""),AT59:AT$95,_xlpm.Fundo,,1),
_xlpm.Xy,$N58,_xlpm.Yy,PRODUCT(SUM(_xlpm.Dy,-_xlpm.Cy),1/SUM(_xlpm.By,-_xlpm.Ay))*SUM(_xlpm.Xy,-_xlpm.Ay)+_xlpm.Cy,
ROUND(_xlpm.Yx,2)))</f>
        <v>0.43</v>
      </c>
      <c r="AU108" s="21" cm="1">
        <f t="array" ref="AU108">IF(AU58&lt;&gt;"",ROUND(AU58,2),
_xlfn.LET(_xlpm.Fundo,$L$8,
_xlpm.Ax,_xlfn.XLOOKUP(TRUE,($O58:AT58&lt;&gt;""),$O$51:AT$51,_xlpm.Fundo,,-1),
_xlpm.Bx,_xlfn.XLOOKUP(TRUE,(AV58:$AZ58&lt;&gt;""),AV$51:$AZ$51,_xlpm.Fundo,,1),
_xlpm.Cx,_xlfn.XLOOKUP(TRUE,($O58:AT58&lt;&gt;""),$O58:AT58,_xlpm.Fundo,,-1),
_xlpm.Dx,_xlfn.XLOOKUP(TRUE,(AV58:$AZ58&lt;&gt;""),AV58:$AZ58,_xlpm.Fundo,,1),
_xlpm.Xx,AU$51,_xlpm.Yx,PRODUCT(SUM(_xlpm.Dx,-_xlpm.Cx),1/SUM(_xlpm.Bx,-_xlpm.Ax))*SUM(_xlpm.Xx,-_xlpm.Ax)+_xlpm.Cx,
_xlpm.Ay,_xlfn.XLOOKUP(TRUE,(AU$52:AU57&lt;&gt;""),$N$52:$N57,_xlpm.Fundo,,-1),
_xlpm.By,_xlfn.XLOOKUP(TRUE,(AU59:AU$95&lt;&gt;""),$N59:$N$95,_xlpm.Fundo,,1),
_xlpm.Cy,_xlfn.XLOOKUP(TRUE,(AU$52:AU57&lt;&gt;""),AU$52:AU57,_xlpm.Fundo,,-1),
_xlpm.Dy,_xlfn.XLOOKUP(TRUE,(AU59:AU$95&lt;&gt;""),AU59:AU$95,_xlpm.Fundo,,1),
_xlpm.Xy,$N58,_xlpm.Yy,PRODUCT(SUM(_xlpm.Dy,-_xlpm.Cy),1/SUM(_xlpm.By,-_xlpm.Ay))*SUM(_xlpm.Xy,-_xlpm.Ay)+_xlpm.Cy,
ROUND(_xlpm.Yx,2)))</f>
        <v>0.44</v>
      </c>
      <c r="AV108" s="21" cm="1">
        <f t="array" ref="AV108">IF(AV58&lt;&gt;"",ROUND(AV58,2),
_xlfn.LET(_xlpm.Fundo,$L$8,
_xlpm.Ax,_xlfn.XLOOKUP(TRUE,($O58:AU58&lt;&gt;""),$O$51:AU$51,_xlpm.Fundo,,-1),
_xlpm.Bx,_xlfn.XLOOKUP(TRUE,(AW58:$AZ58&lt;&gt;""),AW$51:$AZ$51,_xlpm.Fundo,,1),
_xlpm.Cx,_xlfn.XLOOKUP(TRUE,($O58:AU58&lt;&gt;""),$O58:AU58,_xlpm.Fundo,,-1),
_xlpm.Dx,_xlfn.XLOOKUP(TRUE,(AW58:$AZ58&lt;&gt;""),AW58:$AZ58,_xlpm.Fundo,,1),
_xlpm.Xx,AV$51,_xlpm.Yx,PRODUCT(SUM(_xlpm.Dx,-_xlpm.Cx),1/SUM(_xlpm.Bx,-_xlpm.Ax))*SUM(_xlpm.Xx,-_xlpm.Ax)+_xlpm.Cx,
_xlpm.Ay,_xlfn.XLOOKUP(TRUE,(AV$52:AV57&lt;&gt;""),$N$52:$N57,_xlpm.Fundo,,-1),
_xlpm.By,_xlfn.XLOOKUP(TRUE,(AV59:AV$95&lt;&gt;""),$N59:$N$95,_xlpm.Fundo,,1),
_xlpm.Cy,_xlfn.XLOOKUP(TRUE,(AV$52:AV57&lt;&gt;""),AV$52:AV57,_xlpm.Fundo,,-1),
_xlpm.Dy,_xlfn.XLOOKUP(TRUE,(AV59:AV$95&lt;&gt;""),AV59:AV$95,_xlpm.Fundo,,1),
_xlpm.Xy,$N58,_xlpm.Yy,PRODUCT(SUM(_xlpm.Dy,-_xlpm.Cy),1/SUM(_xlpm.By,-_xlpm.Ay))*SUM(_xlpm.Xy,-_xlpm.Ay)+_xlpm.Cy,
ROUND(_xlpm.Yx,2)))</f>
        <v>-9</v>
      </c>
      <c r="AW108" s="21" cm="1">
        <f t="array" ref="AW108">IF(AW58&lt;&gt;"",ROUND(AW58,2),
_xlfn.LET(_xlpm.Fundo,$L$8,
_xlpm.Ax,_xlfn.XLOOKUP(TRUE,($O58:AV58&lt;&gt;""),$O$51:AV$51,_xlpm.Fundo,,-1),
_xlpm.Bx,_xlfn.XLOOKUP(TRUE,(AX58:$AZ58&lt;&gt;""),AX$51:$AZ$51,_xlpm.Fundo,,1),
_xlpm.Cx,_xlfn.XLOOKUP(TRUE,($O58:AV58&lt;&gt;""),$O58:AV58,_xlpm.Fundo,,-1),
_xlpm.Dx,_xlfn.XLOOKUP(TRUE,(AX58:$AZ58&lt;&gt;""),AX58:$AZ58,_xlpm.Fundo,,1),
_xlpm.Xx,AW$51,_xlpm.Yx,PRODUCT(SUM(_xlpm.Dx,-_xlpm.Cx),1/SUM(_xlpm.Bx,-_xlpm.Ax))*SUM(_xlpm.Xx,-_xlpm.Ax)+_xlpm.Cx,
_xlpm.Ay,_xlfn.XLOOKUP(TRUE,(AW$52:AW57&lt;&gt;""),$N$52:$N57,_xlpm.Fundo,,-1),
_xlpm.By,_xlfn.XLOOKUP(TRUE,(AW59:AW$95&lt;&gt;""),$N59:$N$95,_xlpm.Fundo,,1),
_xlpm.Cy,_xlfn.XLOOKUP(TRUE,(AW$52:AW57&lt;&gt;""),AW$52:AW57,_xlpm.Fundo,,-1),
_xlpm.Dy,_xlfn.XLOOKUP(TRUE,(AW59:AW$95&lt;&gt;""),AW59:AW$95,_xlpm.Fundo,,1),
_xlpm.Xy,$N58,_xlpm.Yy,PRODUCT(SUM(_xlpm.Dy,-_xlpm.Cy),1/SUM(_xlpm.By,-_xlpm.Ay))*SUM(_xlpm.Xy,-_xlpm.Ay)+_xlpm.Cy,
ROUND(_xlpm.Yx,2)))</f>
        <v>-9</v>
      </c>
      <c r="AX108" s="77" t="s">
        <v>678</v>
      </c>
      <c r="AY108" s="77"/>
      <c r="BA108" s="77"/>
      <c r="BB108" s="77"/>
      <c r="BC108" s="77"/>
      <c r="BD108" s="77"/>
      <c r="BE108" s="77"/>
      <c r="BF108" s="77"/>
      <c r="BG108" s="77"/>
      <c r="BH108" s="77"/>
    </row>
    <row r="109" spans="1:60" ht="20.100000000000001" customHeight="1" x14ac:dyDescent="0.3">
      <c r="A109" s="35" t="s">
        <v>84</v>
      </c>
      <c r="B109" s="35" t="s">
        <v>85</v>
      </c>
      <c r="C109" s="36">
        <f t="shared" si="14"/>
        <v>49.040399999999998</v>
      </c>
      <c r="D109" s="37">
        <f t="shared" si="14"/>
        <v>116.12090000000001</v>
      </c>
      <c r="E109" s="68">
        <f t="shared" si="14"/>
        <v>0</v>
      </c>
      <c r="F109" s="36">
        <f t="shared" si="7"/>
        <v>6.02</v>
      </c>
      <c r="G109" s="37">
        <f t="shared" si="8"/>
        <v>11.07</v>
      </c>
      <c r="H109" s="38">
        <f t="shared" si="9"/>
        <v>0</v>
      </c>
      <c r="I109" s="8" t="str" cm="1">
        <f t="array" ref="I109">_xlfn.CONCAT(ROUND(F109:H109,2)&amp;", ")</f>
        <v xml:space="preserve">6.02, 11.07, 0, </v>
      </c>
      <c r="J109" s="8"/>
      <c r="L109"/>
      <c r="M109"/>
      <c r="N109" s="117">
        <v>14.9</v>
      </c>
      <c r="O109" s="118"/>
      <c r="P109" s="21" cm="1">
        <f t="array" ref="P109">IF(P59&lt;&gt;"",ROUND(P59,2),
_xlfn.LET(_xlpm.Fundo,$L$8,
_xlpm.Ax,_xlfn.XLOOKUP(TRUE,($O59:O59&lt;&gt;""),$O$51:O$51,_xlpm.Fundo,,-1),
_xlpm.Bx,_xlfn.XLOOKUP(TRUE,(Q59:$AZ59&lt;&gt;""),Q$51:$AZ$51,_xlpm.Fundo,,1),
_xlpm.Cx,_xlfn.XLOOKUP(TRUE,($O59:O59&lt;&gt;""),$O59:O59,_xlpm.Fundo,,-1),
_xlpm.Dx,_xlfn.XLOOKUP(TRUE,(Q59:$AZ59&lt;&gt;""),Q59:$AZ59,_xlpm.Fundo,,1),
_xlpm.Xx,P$51,_xlpm.Yx,PRODUCT(SUM(_xlpm.Dx,-_xlpm.Cx),1/SUM(_xlpm.Bx,-_xlpm.Ax))*SUM(_xlpm.Xx,-_xlpm.Ax)+_xlpm.Cx,
_xlpm.Ay,_xlfn.XLOOKUP(TRUE,(P$52:P58&lt;&gt;""),$N$52:$N58,_xlpm.Fundo,,-1),
_xlpm.By,_xlfn.XLOOKUP(TRUE,(P60:P$95&lt;&gt;""),$N60:$N$95,_xlpm.Fundo,,1),
_xlpm.Cy,_xlfn.XLOOKUP(TRUE,(P$52:P58&lt;&gt;""),P$52:P58,_xlpm.Fundo,,-1),
_xlpm.Dy,_xlfn.XLOOKUP(TRUE,(P60:P$95&lt;&gt;""),P60:P$95,_xlpm.Fundo,,1),
_xlpm.Xy,$N59,_xlpm.Yy,PRODUCT(SUM(_xlpm.Dy,-_xlpm.Cy),1/SUM(_xlpm.By,-_xlpm.Ay))*SUM(_xlpm.Xy,-_xlpm.Ay)+_xlpm.Cy,
ROUND(_xlpm.Yx,2)))</f>
        <v>-9</v>
      </c>
      <c r="Q109" s="21" cm="1">
        <f t="array" ref="Q109">IF(Q59&lt;&gt;"",ROUND(Q59,2),
_xlfn.LET(_xlpm.Fundo,$L$8,
_xlpm.Ax,_xlfn.XLOOKUP(TRUE,($O59:P59&lt;&gt;""),$O$51:P$51,_xlpm.Fundo,,-1),
_xlpm.Bx,_xlfn.XLOOKUP(TRUE,(R59:$AZ59&lt;&gt;""),R$51:$AZ$51,_xlpm.Fundo,,1),
_xlpm.Cx,_xlfn.XLOOKUP(TRUE,($O59:P59&lt;&gt;""),$O59:P59,_xlpm.Fundo,,-1),
_xlpm.Dx,_xlfn.XLOOKUP(TRUE,(R59:$AZ59&lt;&gt;""),R59:$AZ59,_xlpm.Fundo,,1),
_xlpm.Xx,Q$51,_xlpm.Yx,PRODUCT(SUM(_xlpm.Dx,-_xlpm.Cx),1/SUM(_xlpm.Bx,-_xlpm.Ax))*SUM(_xlpm.Xx,-_xlpm.Ax)+_xlpm.Cx,
_xlpm.Ay,_xlfn.XLOOKUP(TRUE,(Q$52:Q58&lt;&gt;""),$N$52:$N58,_xlpm.Fundo,,-1),
_xlpm.By,_xlfn.XLOOKUP(TRUE,(Q60:Q$95&lt;&gt;""),$N60:$N$95,_xlpm.Fundo,,1),
_xlpm.Cy,_xlfn.XLOOKUP(TRUE,(Q$52:Q58&lt;&gt;""),Q$52:Q58,_xlpm.Fundo,,-1),
_xlpm.Dy,_xlfn.XLOOKUP(TRUE,(Q60:Q$95&lt;&gt;""),Q60:Q$95,_xlpm.Fundo,,1),
_xlpm.Xy,$N59,_xlpm.Yy,PRODUCT(SUM(_xlpm.Dy,-_xlpm.Cy),1/SUM(_xlpm.By,-_xlpm.Ay))*SUM(_xlpm.Xy,-_xlpm.Ay)+_xlpm.Cy,
ROUND(_xlpm.Yx,2)))</f>
        <v>-9</v>
      </c>
      <c r="R109" s="21" cm="1">
        <f t="array" ref="R109">IF(R59&lt;&gt;"",ROUND(R59,2),
_xlfn.LET(_xlpm.Fundo,$L$8,
_xlpm.Ax,_xlfn.XLOOKUP(TRUE,($O59:Q59&lt;&gt;""),$O$51:Q$51,_xlpm.Fundo,,-1),
_xlpm.Bx,_xlfn.XLOOKUP(TRUE,(S59:$AZ59&lt;&gt;""),S$51:$AZ$51,_xlpm.Fundo,,1),
_xlpm.Cx,_xlfn.XLOOKUP(TRUE,($O59:Q59&lt;&gt;""),$O59:Q59,_xlpm.Fundo,,-1),
_xlpm.Dx,_xlfn.XLOOKUP(TRUE,(S59:$AZ59&lt;&gt;""),S59:$AZ59,_xlpm.Fundo,,1),
_xlpm.Xx,R$51,_xlpm.Yx,PRODUCT(SUM(_xlpm.Dx,-_xlpm.Cx),1/SUM(_xlpm.Bx,-_xlpm.Ax))*SUM(_xlpm.Xx,-_xlpm.Ax)+_xlpm.Cx,
_xlpm.Ay,_xlfn.XLOOKUP(TRUE,(R$52:R58&lt;&gt;""),$N$52:$N58,_xlpm.Fundo,,-1),
_xlpm.By,_xlfn.XLOOKUP(TRUE,(R60:R$95&lt;&gt;""),$N60:$N$95,_xlpm.Fundo,,1),
_xlpm.Cy,_xlfn.XLOOKUP(TRUE,(R$52:R58&lt;&gt;""),R$52:R58,_xlpm.Fundo,,-1),
_xlpm.Dy,_xlfn.XLOOKUP(TRUE,(R60:R$95&lt;&gt;""),R60:R$95,_xlpm.Fundo,,1),
_xlpm.Xy,$N59,_xlpm.Yy,PRODUCT(SUM(_xlpm.Dy,-_xlpm.Cy),1/SUM(_xlpm.By,-_xlpm.Ay))*SUM(_xlpm.Xy,-_xlpm.Ay)+_xlpm.Cy,
ROUND(_xlpm.Yx,2)))</f>
        <v>0</v>
      </c>
      <c r="S109" s="21" cm="1">
        <f t="array" ref="S109">IF(S59&lt;&gt;"",ROUND(S59,2),
_xlfn.LET(_xlpm.Fundo,$L$8,
_xlpm.Ax,_xlfn.XLOOKUP(TRUE,($O59:R59&lt;&gt;""),$O$51:R$51,_xlpm.Fundo,,-1),
_xlpm.Bx,_xlfn.XLOOKUP(TRUE,(T59:$AZ59&lt;&gt;""),T$51:$AZ$51,_xlpm.Fundo,,1),
_xlpm.Cx,_xlfn.XLOOKUP(TRUE,($O59:R59&lt;&gt;""),$O59:R59,_xlpm.Fundo,,-1),
_xlpm.Dx,_xlfn.XLOOKUP(TRUE,(T59:$AZ59&lt;&gt;""),T59:$AZ59,_xlpm.Fundo,,1),
_xlpm.Xx,S$51,_xlpm.Yx,PRODUCT(SUM(_xlpm.Dx,-_xlpm.Cx),1/SUM(_xlpm.Bx,-_xlpm.Ax))*SUM(_xlpm.Xx,-_xlpm.Ax)+_xlpm.Cx,
_xlpm.Ay,_xlfn.XLOOKUP(TRUE,(S$52:S58&lt;&gt;""),$N$52:$N58,_xlpm.Fundo,,-1),
_xlpm.By,_xlfn.XLOOKUP(TRUE,(S60:S$95&lt;&gt;""),$N60:$N$95,_xlpm.Fundo,,1),
_xlpm.Cy,_xlfn.XLOOKUP(TRUE,(S$52:S58&lt;&gt;""),S$52:S58,_xlpm.Fundo,,-1),
_xlpm.Dy,_xlfn.XLOOKUP(TRUE,(S60:S$95&lt;&gt;""),S60:S$95,_xlpm.Fundo,,1),
_xlpm.Xy,$N59,_xlpm.Yy,PRODUCT(SUM(_xlpm.Dy,-_xlpm.Cy),1/SUM(_xlpm.By,-_xlpm.Ay))*SUM(_xlpm.Xy,-_xlpm.Ay)+_xlpm.Cy,
ROUND(_xlpm.Yx,2)))</f>
        <v>-0.19</v>
      </c>
      <c r="T109" s="21" cm="1">
        <f t="array" ref="T109">IF(T59&lt;&gt;"",ROUND(T59,2),
_xlfn.LET(_xlpm.Fundo,$L$8,
_xlpm.Ax,_xlfn.XLOOKUP(TRUE,($O59:S59&lt;&gt;""),$O$51:S$51,_xlpm.Fundo,,-1),
_xlpm.Bx,_xlfn.XLOOKUP(TRUE,(U59:$AZ59&lt;&gt;""),U$51:$AZ$51,_xlpm.Fundo,,1),
_xlpm.Cx,_xlfn.XLOOKUP(TRUE,($O59:S59&lt;&gt;""),$O59:S59,_xlpm.Fundo,,-1),
_xlpm.Dx,_xlfn.XLOOKUP(TRUE,(U59:$AZ59&lt;&gt;""),U59:$AZ59,_xlpm.Fundo,,1),
_xlpm.Xx,T$51,_xlpm.Yx,PRODUCT(SUM(_xlpm.Dx,-_xlpm.Cx),1/SUM(_xlpm.Bx,-_xlpm.Ax))*SUM(_xlpm.Xx,-_xlpm.Ax)+_xlpm.Cx,
_xlpm.Ay,_xlfn.XLOOKUP(TRUE,(T$52:T58&lt;&gt;""),$N$52:$N58,_xlpm.Fundo,,-1),
_xlpm.By,_xlfn.XLOOKUP(TRUE,(T60:T$95&lt;&gt;""),$N60:$N$95,_xlpm.Fundo,,1),
_xlpm.Cy,_xlfn.XLOOKUP(TRUE,(T$52:T58&lt;&gt;""),T$52:T58,_xlpm.Fundo,,-1),
_xlpm.Dy,_xlfn.XLOOKUP(TRUE,(T60:T$95&lt;&gt;""),T60:T$95,_xlpm.Fundo,,1),
_xlpm.Xy,$N59,_xlpm.Yy,PRODUCT(SUM(_xlpm.Dy,-_xlpm.Cy),1/SUM(_xlpm.By,-_xlpm.Ay))*SUM(_xlpm.Xy,-_xlpm.Ay)+_xlpm.Cy,
ROUND(_xlpm.Yx,2)))</f>
        <v>-0.4</v>
      </c>
      <c r="U109" s="21" cm="1">
        <f t="array" ref="U109">IF(U59&lt;&gt;"",ROUND(U59,2),
_xlfn.LET(_xlpm.Fundo,$L$8,
_xlpm.Ax,_xlfn.XLOOKUP(TRUE,($O59:T59&lt;&gt;""),$O$51:T$51,_xlpm.Fundo,,-1),
_xlpm.Bx,_xlfn.XLOOKUP(TRUE,(V59:$AZ59&lt;&gt;""),V$51:$AZ$51,_xlpm.Fundo,,1),
_xlpm.Cx,_xlfn.XLOOKUP(TRUE,($O59:T59&lt;&gt;""),$O59:T59,_xlpm.Fundo,,-1),
_xlpm.Dx,_xlfn.XLOOKUP(TRUE,(V59:$AZ59&lt;&gt;""),V59:$AZ59,_xlpm.Fundo,,1),
_xlpm.Xx,U$51,_xlpm.Yx,PRODUCT(SUM(_xlpm.Dx,-_xlpm.Cx),1/SUM(_xlpm.Bx,-_xlpm.Ax))*SUM(_xlpm.Xx,-_xlpm.Ax)+_xlpm.Cx,
_xlpm.Ay,_xlfn.XLOOKUP(TRUE,(U$52:U58&lt;&gt;""),$N$52:$N58,_xlpm.Fundo,,-1),
_xlpm.By,_xlfn.XLOOKUP(TRUE,(U60:U$95&lt;&gt;""),$N60:$N$95,_xlpm.Fundo,,1),
_xlpm.Cy,_xlfn.XLOOKUP(TRUE,(U$52:U58&lt;&gt;""),U$52:U58,_xlpm.Fundo,,-1),
_xlpm.Dy,_xlfn.XLOOKUP(TRUE,(U60:U$95&lt;&gt;""),U60:U$95,_xlpm.Fundo,,1),
_xlpm.Xy,$N59,_xlpm.Yy,PRODUCT(SUM(_xlpm.Dy,-_xlpm.Cy),1/SUM(_xlpm.By,-_xlpm.Ay))*SUM(_xlpm.Xy,-_xlpm.Ay)+_xlpm.Cy,
ROUND(_xlpm.Yx,2)))</f>
        <v>-0.5</v>
      </c>
      <c r="V109" s="21" cm="1">
        <f t="array" ref="V109">IF(V59&lt;&gt;"",ROUND(V59,2),
_xlfn.LET(_xlpm.Fundo,$L$8,
_xlpm.Ax,_xlfn.XLOOKUP(TRUE,($O59:U59&lt;&gt;""),$O$51:U$51,_xlpm.Fundo,,-1),
_xlpm.Bx,_xlfn.XLOOKUP(TRUE,(W59:$AZ59&lt;&gt;""),W$51:$AZ$51,_xlpm.Fundo,,1),
_xlpm.Cx,_xlfn.XLOOKUP(TRUE,($O59:U59&lt;&gt;""),$O59:U59,_xlpm.Fundo,,-1),
_xlpm.Dx,_xlfn.XLOOKUP(TRUE,(W59:$AZ59&lt;&gt;""),W59:$AZ59,_xlpm.Fundo,,1),
_xlpm.Xx,V$51,_xlpm.Yx,PRODUCT(SUM(_xlpm.Dx,-_xlpm.Cx),1/SUM(_xlpm.Bx,-_xlpm.Ax))*SUM(_xlpm.Xx,-_xlpm.Ax)+_xlpm.Cx,
_xlpm.Ay,_xlfn.XLOOKUP(TRUE,(V$52:V58&lt;&gt;""),$N$52:$N58,_xlpm.Fundo,,-1),
_xlpm.By,_xlfn.XLOOKUP(TRUE,(V60:V$95&lt;&gt;""),$N60:$N$95,_xlpm.Fundo,,1),
_xlpm.Cy,_xlfn.XLOOKUP(TRUE,(V$52:V58&lt;&gt;""),V$52:V58,_xlpm.Fundo,,-1),
_xlpm.Dy,_xlfn.XLOOKUP(TRUE,(V60:V$95&lt;&gt;""),V60:V$95,_xlpm.Fundo,,1),
_xlpm.Xy,$N59,_xlpm.Yy,PRODUCT(SUM(_xlpm.Dy,-_xlpm.Cy),1/SUM(_xlpm.By,-_xlpm.Ay))*SUM(_xlpm.Xy,-_xlpm.Ay)+_xlpm.Cy,
ROUND(_xlpm.Yx,2)))</f>
        <v>-0.55000000000000004</v>
      </c>
      <c r="W109" s="21" cm="1">
        <f t="array" ref="W109">IF(W59&lt;&gt;"",ROUND(W59,2),
_xlfn.LET(_xlpm.Fundo,$L$8,
_xlpm.Ax,_xlfn.XLOOKUP(TRUE,($O59:V59&lt;&gt;""),$O$51:V$51,_xlpm.Fundo,,-1),
_xlpm.Bx,_xlfn.XLOOKUP(TRUE,(X59:$AZ59&lt;&gt;""),X$51:$AZ$51,_xlpm.Fundo,,1),
_xlpm.Cx,_xlfn.XLOOKUP(TRUE,($O59:V59&lt;&gt;""),$O59:V59,_xlpm.Fundo,,-1),
_xlpm.Dx,_xlfn.XLOOKUP(TRUE,(X59:$AZ59&lt;&gt;""),X59:$AZ59,_xlpm.Fundo,,1),
_xlpm.Xx,W$51,_xlpm.Yx,PRODUCT(SUM(_xlpm.Dx,-_xlpm.Cx),1/SUM(_xlpm.Bx,-_xlpm.Ax))*SUM(_xlpm.Xx,-_xlpm.Ax)+_xlpm.Cx,
_xlpm.Ay,_xlfn.XLOOKUP(TRUE,(W$52:W58&lt;&gt;""),$N$52:$N58,_xlpm.Fundo,,-1),
_xlpm.By,_xlfn.XLOOKUP(TRUE,(W60:W$95&lt;&gt;""),$N60:$N$95,_xlpm.Fundo,,1),
_xlpm.Cy,_xlfn.XLOOKUP(TRUE,(W$52:W58&lt;&gt;""),W$52:W58,_xlpm.Fundo,,-1),
_xlpm.Dy,_xlfn.XLOOKUP(TRUE,(W60:W$95&lt;&gt;""),W60:W$95,_xlpm.Fundo,,1),
_xlpm.Xy,$N59,_xlpm.Yy,PRODUCT(SUM(_xlpm.Dy,-_xlpm.Cy),1/SUM(_xlpm.By,-_xlpm.Ay))*SUM(_xlpm.Xy,-_xlpm.Ay)+_xlpm.Cy,
ROUND(_xlpm.Yx,2)))</f>
        <v>-0.56000000000000005</v>
      </c>
      <c r="X109" s="21" cm="1">
        <f t="array" ref="X109">IF(X59&lt;&gt;"",ROUND(X59,2),
_xlfn.LET(_xlpm.Fundo,$L$8,
_xlpm.Ax,_xlfn.XLOOKUP(TRUE,($O59:W59&lt;&gt;""),$O$51:W$51,_xlpm.Fundo,,-1),
_xlpm.Bx,_xlfn.XLOOKUP(TRUE,(Y59:$AZ59&lt;&gt;""),Y$51:$AZ$51,_xlpm.Fundo,,1),
_xlpm.Cx,_xlfn.XLOOKUP(TRUE,($O59:W59&lt;&gt;""),$O59:W59,_xlpm.Fundo,,-1),
_xlpm.Dx,_xlfn.XLOOKUP(TRUE,(Y59:$AZ59&lt;&gt;""),Y59:$AZ59,_xlpm.Fundo,,1),
_xlpm.Xx,X$51,_xlpm.Yx,PRODUCT(SUM(_xlpm.Dx,-_xlpm.Cx),1/SUM(_xlpm.Bx,-_xlpm.Ax))*SUM(_xlpm.Xx,-_xlpm.Ax)+_xlpm.Cx,
_xlpm.Ay,_xlfn.XLOOKUP(TRUE,(X$52:X58&lt;&gt;""),$N$52:$N58,_xlpm.Fundo,,-1),
_xlpm.By,_xlfn.XLOOKUP(TRUE,(X60:X$95&lt;&gt;""),$N60:$N$95,_xlpm.Fundo,,1),
_xlpm.Cy,_xlfn.XLOOKUP(TRUE,(X$52:X58&lt;&gt;""),X$52:X58,_xlpm.Fundo,,-1),
_xlpm.Dy,_xlfn.XLOOKUP(TRUE,(X60:X$95&lt;&gt;""),X60:X$95,_xlpm.Fundo,,1),
_xlpm.Xy,$N59,_xlpm.Yy,PRODUCT(SUM(_xlpm.Dy,-_xlpm.Cy),1/SUM(_xlpm.By,-_xlpm.Ay))*SUM(_xlpm.Xy,-_xlpm.Ay)+_xlpm.Cy,
ROUND(_xlpm.Yx,2)))</f>
        <v>-0.6</v>
      </c>
      <c r="Y109" s="21" cm="1">
        <f t="array" ref="Y109">IF(Y59&lt;&gt;"",ROUND(Y59,2),
_xlfn.LET(_xlpm.Fundo,$L$8,
_xlpm.Ax,_xlfn.XLOOKUP(TRUE,($O59:X59&lt;&gt;""),$O$51:X$51,_xlpm.Fundo,,-1),
_xlpm.Bx,_xlfn.XLOOKUP(TRUE,(Z59:$AZ59&lt;&gt;""),Z$51:$AZ$51,_xlpm.Fundo,,1),
_xlpm.Cx,_xlfn.XLOOKUP(TRUE,($O59:X59&lt;&gt;""),$O59:X59,_xlpm.Fundo,,-1),
_xlpm.Dx,_xlfn.XLOOKUP(TRUE,(Z59:$AZ59&lt;&gt;""),Z59:$AZ59,_xlpm.Fundo,,1),
_xlpm.Xx,Y$51,_xlpm.Yx,PRODUCT(SUM(_xlpm.Dx,-_xlpm.Cx),1/SUM(_xlpm.Bx,-_xlpm.Ax))*SUM(_xlpm.Xx,-_xlpm.Ax)+_xlpm.Cx,
_xlpm.Ay,_xlfn.XLOOKUP(TRUE,(Y$52:Y58&lt;&gt;""),$N$52:$N58,_xlpm.Fundo,,-1),
_xlpm.By,_xlfn.XLOOKUP(TRUE,(Y60:Y$95&lt;&gt;""),$N60:$N$95,_xlpm.Fundo,,1),
_xlpm.Cy,_xlfn.XLOOKUP(TRUE,(Y$52:Y58&lt;&gt;""),Y$52:Y58,_xlpm.Fundo,,-1),
_xlpm.Dy,_xlfn.XLOOKUP(TRUE,(Y60:Y$95&lt;&gt;""),Y60:Y$95,_xlpm.Fundo,,1),
_xlpm.Xy,$N59,_xlpm.Yy,PRODUCT(SUM(_xlpm.Dy,-_xlpm.Cy),1/SUM(_xlpm.By,-_xlpm.Ay))*SUM(_xlpm.Xy,-_xlpm.Ay)+_xlpm.Cy,
ROUND(_xlpm.Yx,2)))</f>
        <v>-0.6</v>
      </c>
      <c r="Z109" s="21" cm="1">
        <f t="array" ref="Z109">IF(Z59&lt;&gt;"",ROUND(Z59,2),
_xlfn.LET(_xlpm.Fundo,$L$8,
_xlpm.Ax,_xlfn.XLOOKUP(TRUE,($O59:Y59&lt;&gt;""),$O$51:Y$51,_xlpm.Fundo,,-1),
_xlpm.Bx,_xlfn.XLOOKUP(TRUE,(AA59:$AZ59&lt;&gt;""),AA$51:$AZ$51,_xlpm.Fundo,,1),
_xlpm.Cx,_xlfn.XLOOKUP(TRUE,($O59:Y59&lt;&gt;""),$O59:Y59,_xlpm.Fundo,,-1),
_xlpm.Dx,_xlfn.XLOOKUP(TRUE,(AA59:$AZ59&lt;&gt;""),AA59:$AZ59,_xlpm.Fundo,,1),
_xlpm.Xx,Z$51,_xlpm.Yx,PRODUCT(SUM(_xlpm.Dx,-_xlpm.Cx),1/SUM(_xlpm.Bx,-_xlpm.Ax))*SUM(_xlpm.Xx,-_xlpm.Ax)+_xlpm.Cx,
_xlpm.Ay,_xlfn.XLOOKUP(TRUE,(Z$52:Z58&lt;&gt;""),$N$52:$N58,_xlpm.Fundo,,-1),
_xlpm.By,_xlfn.XLOOKUP(TRUE,(Z60:Z$95&lt;&gt;""),$N60:$N$95,_xlpm.Fundo,,1),
_xlpm.Cy,_xlfn.XLOOKUP(TRUE,(Z$52:Z58&lt;&gt;""),Z$52:Z58,_xlpm.Fundo,,-1),
_xlpm.Dy,_xlfn.XLOOKUP(TRUE,(Z60:Z$95&lt;&gt;""),Z60:Z$95,_xlpm.Fundo,,1),
_xlpm.Xy,$N59,_xlpm.Yy,PRODUCT(SUM(_xlpm.Dy,-_xlpm.Cy),1/SUM(_xlpm.By,-_xlpm.Ay))*SUM(_xlpm.Xy,-_xlpm.Ay)+_xlpm.Cy,
ROUND(_xlpm.Yx,2)))</f>
        <v>-0.6</v>
      </c>
      <c r="AA109" s="21" cm="1">
        <f t="array" ref="AA109">IF(AA59&lt;&gt;"",ROUND(AA59,2),
_xlfn.LET(_xlpm.Fundo,$L$8,
_xlpm.Ax,_xlfn.XLOOKUP(TRUE,($O59:Z59&lt;&gt;""),$O$51:Z$51,_xlpm.Fundo,,-1),
_xlpm.Bx,_xlfn.XLOOKUP(TRUE,(AB59:$AZ59&lt;&gt;""),AB$51:$AZ$51,_xlpm.Fundo,,1),
_xlpm.Cx,_xlfn.XLOOKUP(TRUE,($O59:Z59&lt;&gt;""),$O59:Z59,_xlpm.Fundo,,-1),
_xlpm.Dx,_xlfn.XLOOKUP(TRUE,(AB59:$AZ59&lt;&gt;""),AB59:$AZ59,_xlpm.Fundo,,1),
_xlpm.Xx,AA$51,_xlpm.Yx,PRODUCT(SUM(_xlpm.Dx,-_xlpm.Cx),1/SUM(_xlpm.Bx,-_xlpm.Ax))*SUM(_xlpm.Xx,-_xlpm.Ax)+_xlpm.Cx,
_xlpm.Ay,_xlfn.XLOOKUP(TRUE,(AA$52:AA58&lt;&gt;""),$N$52:$N58,_xlpm.Fundo,,-1),
_xlpm.By,_xlfn.XLOOKUP(TRUE,(AA60:AA$95&lt;&gt;""),$N60:$N$95,_xlpm.Fundo,,1),
_xlpm.Cy,_xlfn.XLOOKUP(TRUE,(AA$52:AA58&lt;&gt;""),AA$52:AA58,_xlpm.Fundo,,-1),
_xlpm.Dy,_xlfn.XLOOKUP(TRUE,(AA60:AA$95&lt;&gt;""),AA60:AA$95,_xlpm.Fundo,,1),
_xlpm.Xy,$N59,_xlpm.Yy,PRODUCT(SUM(_xlpm.Dy,-_xlpm.Cy),1/SUM(_xlpm.By,-_xlpm.Ay))*SUM(_xlpm.Xy,-_xlpm.Ay)+_xlpm.Cy,
ROUND(_xlpm.Yx,2)))</f>
        <v>-0.6</v>
      </c>
      <c r="AB109" s="21" cm="1">
        <f t="array" ref="AB109">IF(AB59&lt;&gt;"",ROUND(AB59,2),
_xlfn.LET(_xlpm.Fundo,$L$8,
_xlpm.Ax,_xlfn.XLOOKUP(TRUE,($O59:AA59&lt;&gt;""),$O$51:AA$51,_xlpm.Fundo,,-1),
_xlpm.Bx,_xlfn.XLOOKUP(TRUE,(AC59:$AZ59&lt;&gt;""),AC$51:$AZ$51,_xlpm.Fundo,,1),
_xlpm.Cx,_xlfn.XLOOKUP(TRUE,($O59:AA59&lt;&gt;""),$O59:AA59,_xlpm.Fundo,,-1),
_xlpm.Dx,_xlfn.XLOOKUP(TRUE,(AC59:$AZ59&lt;&gt;""),AC59:$AZ59,_xlpm.Fundo,,1),
_xlpm.Xx,AB$51,_xlpm.Yx,PRODUCT(SUM(_xlpm.Dx,-_xlpm.Cx),1/SUM(_xlpm.Bx,-_xlpm.Ax))*SUM(_xlpm.Xx,-_xlpm.Ax)+_xlpm.Cx,
_xlpm.Ay,_xlfn.XLOOKUP(TRUE,(AB$52:AB58&lt;&gt;""),$N$52:$N58,_xlpm.Fundo,,-1),
_xlpm.By,_xlfn.XLOOKUP(TRUE,(AB60:AB$95&lt;&gt;""),$N60:$N$95,_xlpm.Fundo,,1),
_xlpm.Cy,_xlfn.XLOOKUP(TRUE,(AB$52:AB58&lt;&gt;""),AB$52:AB58,_xlpm.Fundo,,-1),
_xlpm.Dy,_xlfn.XLOOKUP(TRUE,(AB60:AB$95&lt;&gt;""),AB60:AB$95,_xlpm.Fundo,,1),
_xlpm.Xy,$N59,_xlpm.Yy,PRODUCT(SUM(_xlpm.Dy,-_xlpm.Cy),1/SUM(_xlpm.By,-_xlpm.Ay))*SUM(_xlpm.Xy,-_xlpm.Ay)+_xlpm.Cy,
ROUND(_xlpm.Yx,2)))</f>
        <v>-0.56000000000000005</v>
      </c>
      <c r="AC109" s="21" cm="1">
        <f t="array" ref="AC109">IF(AC59&lt;&gt;"",ROUND(AC59,2),
_xlfn.LET(_xlpm.Fundo,$L$8,
_xlpm.Ax,_xlfn.XLOOKUP(TRUE,($O59:AB59&lt;&gt;""),$O$51:AB$51,_xlpm.Fundo,,-1),
_xlpm.Bx,_xlfn.XLOOKUP(TRUE,(AD59:$AZ59&lt;&gt;""),AD$51:$AZ$51,_xlpm.Fundo,,1),
_xlpm.Cx,_xlfn.XLOOKUP(TRUE,($O59:AB59&lt;&gt;""),$O59:AB59,_xlpm.Fundo,,-1),
_xlpm.Dx,_xlfn.XLOOKUP(TRUE,(AD59:$AZ59&lt;&gt;""),AD59:$AZ59,_xlpm.Fundo,,1),
_xlpm.Xx,AC$51,_xlpm.Yx,PRODUCT(SUM(_xlpm.Dx,-_xlpm.Cx),1/SUM(_xlpm.Bx,-_xlpm.Ax))*SUM(_xlpm.Xx,-_xlpm.Ax)+_xlpm.Cx,
_xlpm.Ay,_xlfn.XLOOKUP(TRUE,(AC$52:AC58&lt;&gt;""),$N$52:$N58,_xlpm.Fundo,,-1),
_xlpm.By,_xlfn.XLOOKUP(TRUE,(AC60:AC$95&lt;&gt;""),$N60:$N$95,_xlpm.Fundo,,1),
_xlpm.Cy,_xlfn.XLOOKUP(TRUE,(AC$52:AC58&lt;&gt;""),AC$52:AC58,_xlpm.Fundo,,-1),
_xlpm.Dy,_xlfn.XLOOKUP(TRUE,(AC60:AC$95&lt;&gt;""),AC60:AC$95,_xlpm.Fundo,,1),
_xlpm.Xy,$N59,_xlpm.Yy,PRODUCT(SUM(_xlpm.Dy,-_xlpm.Cy),1/SUM(_xlpm.By,-_xlpm.Ay))*SUM(_xlpm.Xy,-_xlpm.Ay)+_xlpm.Cy,
ROUND(_xlpm.Yx,2)))</f>
        <v>-0.44</v>
      </c>
      <c r="AD109" s="21" cm="1">
        <f t="array" ref="AD109">IF(AD59&lt;&gt;"",ROUND(AD59,2),
_xlfn.LET(_xlpm.Fundo,$L$8,
_xlpm.Ax,_xlfn.XLOOKUP(TRUE,($O59:AC59&lt;&gt;""),$O$51:AC$51,_xlpm.Fundo,,-1),
_xlpm.Bx,_xlfn.XLOOKUP(TRUE,(AE59:$AZ59&lt;&gt;""),AE$51:$AZ$51,_xlpm.Fundo,,1),
_xlpm.Cx,_xlfn.XLOOKUP(TRUE,($O59:AC59&lt;&gt;""),$O59:AC59,_xlpm.Fundo,,-1),
_xlpm.Dx,_xlfn.XLOOKUP(TRUE,(AE59:$AZ59&lt;&gt;""),AE59:$AZ59,_xlpm.Fundo,,1),
_xlpm.Xx,AD$51,_xlpm.Yx,PRODUCT(SUM(_xlpm.Dx,-_xlpm.Cx),1/SUM(_xlpm.Bx,-_xlpm.Ax))*SUM(_xlpm.Xx,-_xlpm.Ax)+_xlpm.Cx,
_xlpm.Ay,_xlfn.XLOOKUP(TRUE,(AD$52:AD58&lt;&gt;""),$N$52:$N58,_xlpm.Fundo,,-1),
_xlpm.By,_xlfn.XLOOKUP(TRUE,(AD60:AD$95&lt;&gt;""),$N60:$N$95,_xlpm.Fundo,,1),
_xlpm.Cy,_xlfn.XLOOKUP(TRUE,(AD$52:AD58&lt;&gt;""),AD$52:AD58,_xlpm.Fundo,,-1),
_xlpm.Dy,_xlfn.XLOOKUP(TRUE,(AD60:AD$95&lt;&gt;""),AD60:AD$95,_xlpm.Fundo,,1),
_xlpm.Xy,$N59,_xlpm.Yy,PRODUCT(SUM(_xlpm.Dy,-_xlpm.Cy),1/SUM(_xlpm.By,-_xlpm.Ay))*SUM(_xlpm.Xy,-_xlpm.Ay)+_xlpm.Cy,
ROUND(_xlpm.Yx,2)))</f>
        <v>-0.43</v>
      </c>
      <c r="AE109" s="21" cm="1">
        <f t="array" ref="AE109">IF(AE59&lt;&gt;"",ROUND(AE59,2),
_xlfn.LET(_xlpm.Fundo,$L$8,
_xlpm.Ax,_xlfn.XLOOKUP(TRUE,($O59:AD59&lt;&gt;""),$O$51:AD$51,_xlpm.Fundo,,-1),
_xlpm.Bx,_xlfn.XLOOKUP(TRUE,(AF59:$AZ59&lt;&gt;""),AF$51:$AZ$51,_xlpm.Fundo,,1),
_xlpm.Cx,_xlfn.XLOOKUP(TRUE,($O59:AD59&lt;&gt;""),$O59:AD59,_xlpm.Fundo,,-1),
_xlpm.Dx,_xlfn.XLOOKUP(TRUE,(AF59:$AZ59&lt;&gt;""),AF59:$AZ59,_xlpm.Fundo,,1),
_xlpm.Xx,AE$51,_xlpm.Yx,PRODUCT(SUM(_xlpm.Dx,-_xlpm.Cx),1/SUM(_xlpm.Bx,-_xlpm.Ax))*SUM(_xlpm.Xx,-_xlpm.Ax)+_xlpm.Cx,
_xlpm.Ay,_xlfn.XLOOKUP(TRUE,(AE$52:AE58&lt;&gt;""),$N$52:$N58,_xlpm.Fundo,,-1),
_xlpm.By,_xlfn.XLOOKUP(TRUE,(AE60:AE$95&lt;&gt;""),$N60:$N$95,_xlpm.Fundo,,1),
_xlpm.Cy,_xlfn.XLOOKUP(TRUE,(AE$52:AE58&lt;&gt;""),AE$52:AE58,_xlpm.Fundo,,-1),
_xlpm.Dy,_xlfn.XLOOKUP(TRUE,(AE60:AE$95&lt;&gt;""),AE60:AE$95,_xlpm.Fundo,,1),
_xlpm.Xy,$N59,_xlpm.Yy,PRODUCT(SUM(_xlpm.Dy,-_xlpm.Cy),1/SUM(_xlpm.By,-_xlpm.Ay))*SUM(_xlpm.Xy,-_xlpm.Ay)+_xlpm.Cy,
ROUND(_xlpm.Yx,2)))</f>
        <v>-0.4</v>
      </c>
      <c r="AF109" s="21" cm="1">
        <f t="array" ref="AF109">IF(AF59&lt;&gt;"",ROUND(AF59,2),
_xlfn.LET(_xlpm.Fundo,$L$8,
_xlpm.Ax,_xlfn.XLOOKUP(TRUE,($O59:AE59&lt;&gt;""),$O$51:AE$51,_xlpm.Fundo,,-1),
_xlpm.Bx,_xlfn.XLOOKUP(TRUE,(AG59:$AZ59&lt;&gt;""),AG$51:$AZ$51,_xlpm.Fundo,,1),
_xlpm.Cx,_xlfn.XLOOKUP(TRUE,($O59:AE59&lt;&gt;""),$O59:AE59,_xlpm.Fundo,,-1),
_xlpm.Dx,_xlfn.XLOOKUP(TRUE,(AG59:$AZ59&lt;&gt;""),AG59:$AZ59,_xlpm.Fundo,,1),
_xlpm.Xx,AF$51,_xlpm.Yx,PRODUCT(SUM(_xlpm.Dx,-_xlpm.Cx),1/SUM(_xlpm.Bx,-_xlpm.Ax))*SUM(_xlpm.Xx,-_xlpm.Ax)+_xlpm.Cx,
_xlpm.Ay,_xlfn.XLOOKUP(TRUE,(AF$52:AF58&lt;&gt;""),$N$52:$N58,_xlpm.Fundo,,-1),
_xlpm.By,_xlfn.XLOOKUP(TRUE,(AF60:AF$95&lt;&gt;""),$N60:$N$95,_xlpm.Fundo,,1),
_xlpm.Cy,_xlfn.XLOOKUP(TRUE,(AF$52:AF58&lt;&gt;""),AF$52:AF58,_xlpm.Fundo,,-1),
_xlpm.Dy,_xlfn.XLOOKUP(TRUE,(AF60:AF$95&lt;&gt;""),AF60:AF$95,_xlpm.Fundo,,1),
_xlpm.Xy,$N59,_xlpm.Yy,PRODUCT(SUM(_xlpm.Dy,-_xlpm.Cy),1/SUM(_xlpm.By,-_xlpm.Ay))*SUM(_xlpm.Xy,-_xlpm.Ay)+_xlpm.Cy,
ROUND(_xlpm.Yx,2)))</f>
        <v>2.54</v>
      </c>
      <c r="AG109" s="21" cm="1">
        <f t="array" ref="AG109">IF(AG59&lt;&gt;"",ROUND(AG59,2),
_xlfn.LET(_xlpm.Fundo,$L$8,
_xlpm.Ax,_xlfn.XLOOKUP(TRUE,($O59:AF59&lt;&gt;""),$O$51:AF$51,_xlpm.Fundo,,-1),
_xlpm.Bx,_xlfn.XLOOKUP(TRUE,(AH59:$AZ59&lt;&gt;""),AH$51:$AZ$51,_xlpm.Fundo,,1),
_xlpm.Cx,_xlfn.XLOOKUP(TRUE,($O59:AF59&lt;&gt;""),$O59:AF59,_xlpm.Fundo,,-1),
_xlpm.Dx,_xlfn.XLOOKUP(TRUE,(AH59:$AZ59&lt;&gt;""),AH59:$AZ59,_xlpm.Fundo,,1),
_xlpm.Xx,AG$51,_xlpm.Yx,PRODUCT(SUM(_xlpm.Dx,-_xlpm.Cx),1/SUM(_xlpm.Bx,-_xlpm.Ax))*SUM(_xlpm.Xx,-_xlpm.Ax)+_xlpm.Cx,
_xlpm.Ay,_xlfn.XLOOKUP(TRUE,(AG$52:AG58&lt;&gt;""),$N$52:$N58,_xlpm.Fundo,,-1),
_xlpm.By,_xlfn.XLOOKUP(TRUE,(AG60:AG$95&lt;&gt;""),$N60:$N$95,_xlpm.Fundo,,1),
_xlpm.Cy,_xlfn.XLOOKUP(TRUE,(AG$52:AG58&lt;&gt;""),AG$52:AG58,_xlpm.Fundo,,-1),
_xlpm.Dy,_xlfn.XLOOKUP(TRUE,(AG60:AG$95&lt;&gt;""),AG60:AG$95,_xlpm.Fundo,,1),
_xlpm.Xy,$N59,_xlpm.Yy,PRODUCT(SUM(_xlpm.Dy,-_xlpm.Cy),1/SUM(_xlpm.By,-_xlpm.Ay))*SUM(_xlpm.Xy,-_xlpm.Ay)+_xlpm.Cy,
ROUND(_xlpm.Yx,2)))</f>
        <v>2.7</v>
      </c>
      <c r="AH109" s="21" cm="1">
        <f t="array" ref="AH109">IF(AH59&lt;&gt;"",ROUND(AH59,2),
_xlfn.LET(_xlpm.Fundo,$L$8,
_xlpm.Ax,_xlfn.XLOOKUP(TRUE,($O59:AG59&lt;&gt;""),$O$51:AG$51,_xlpm.Fundo,,-1),
_xlpm.Bx,_xlfn.XLOOKUP(TRUE,(AI59:$AZ59&lt;&gt;""),AI$51:$AZ$51,_xlpm.Fundo,,1),
_xlpm.Cx,_xlfn.XLOOKUP(TRUE,($O59:AG59&lt;&gt;""),$O59:AG59,_xlpm.Fundo,,-1),
_xlpm.Dx,_xlfn.XLOOKUP(TRUE,(AI59:$AZ59&lt;&gt;""),AI59:$AZ59,_xlpm.Fundo,,1),
_xlpm.Xx,AH$51,_xlpm.Yx,PRODUCT(SUM(_xlpm.Dx,-_xlpm.Cx),1/SUM(_xlpm.Bx,-_xlpm.Ax))*SUM(_xlpm.Xx,-_xlpm.Ax)+_xlpm.Cx,
_xlpm.Ay,_xlfn.XLOOKUP(TRUE,(AH$52:AH58&lt;&gt;""),$N$52:$N58,_xlpm.Fundo,,-1),
_xlpm.By,_xlfn.XLOOKUP(TRUE,(AH60:AH$95&lt;&gt;""),$N60:$N$95,_xlpm.Fundo,,1),
_xlpm.Cy,_xlfn.XLOOKUP(TRUE,(AH$52:AH58&lt;&gt;""),AH$52:AH58,_xlpm.Fundo,,-1),
_xlpm.Dy,_xlfn.XLOOKUP(TRUE,(AH60:AH$95&lt;&gt;""),AH60:AH$95,_xlpm.Fundo,,1),
_xlpm.Xy,$N59,_xlpm.Yy,PRODUCT(SUM(_xlpm.Dy,-_xlpm.Cy),1/SUM(_xlpm.By,-_xlpm.Ay))*SUM(_xlpm.Xy,-_xlpm.Ay)+_xlpm.Cy,
ROUND(_xlpm.Yx,2)))</f>
        <v>1.01</v>
      </c>
      <c r="AI109" s="21" cm="1">
        <f t="array" ref="AI109">IF(AI59&lt;&gt;"",ROUND(AI59,2),
_xlfn.LET(_xlpm.Fundo,$L$8,
_xlpm.Ax,_xlfn.XLOOKUP(TRUE,($O59:AH59&lt;&gt;""),$O$51:AH$51,_xlpm.Fundo,,-1),
_xlpm.Bx,_xlfn.XLOOKUP(TRUE,(AJ59:$AZ59&lt;&gt;""),AJ$51:$AZ$51,_xlpm.Fundo,,1),
_xlpm.Cx,_xlfn.XLOOKUP(TRUE,($O59:AH59&lt;&gt;""),$O59:AH59,_xlpm.Fundo,,-1),
_xlpm.Dx,_xlfn.XLOOKUP(TRUE,(AJ59:$AZ59&lt;&gt;""),AJ59:$AZ59,_xlpm.Fundo,,1),
_xlpm.Xx,AI$51,_xlpm.Yx,PRODUCT(SUM(_xlpm.Dx,-_xlpm.Cx),1/SUM(_xlpm.Bx,-_xlpm.Ax))*SUM(_xlpm.Xx,-_xlpm.Ax)+_xlpm.Cx,
_xlpm.Ay,_xlfn.XLOOKUP(TRUE,(AI$52:AI58&lt;&gt;""),$N$52:$N58,_xlpm.Fundo,,-1),
_xlpm.By,_xlfn.XLOOKUP(TRUE,(AI60:AI$95&lt;&gt;""),$N60:$N$95,_xlpm.Fundo,,1),
_xlpm.Cy,_xlfn.XLOOKUP(TRUE,(AI$52:AI58&lt;&gt;""),AI$52:AI58,_xlpm.Fundo,,-1),
_xlpm.Dy,_xlfn.XLOOKUP(TRUE,(AI60:AI$95&lt;&gt;""),AI60:AI$95,_xlpm.Fundo,,1),
_xlpm.Xy,$N59,_xlpm.Yy,PRODUCT(SUM(_xlpm.Dy,-_xlpm.Cy),1/SUM(_xlpm.By,-_xlpm.Ay))*SUM(_xlpm.Xy,-_xlpm.Ay)+_xlpm.Cy,
ROUND(_xlpm.Yx,2)))</f>
        <v>0.4</v>
      </c>
      <c r="AJ109" s="21" cm="1">
        <f t="array" ref="AJ109">IF(AJ59&lt;&gt;"",ROUND(AJ59,2),
_xlfn.LET(_xlpm.Fundo,$L$8,
_xlpm.Ax,_xlfn.XLOOKUP(TRUE,($O59:AI59&lt;&gt;""),$O$51:AI$51,_xlpm.Fundo,,-1),
_xlpm.Bx,_xlfn.XLOOKUP(TRUE,(AK59:$AZ59&lt;&gt;""),AK$51:$AZ$51,_xlpm.Fundo,,1),
_xlpm.Cx,_xlfn.XLOOKUP(TRUE,($O59:AI59&lt;&gt;""),$O59:AI59,_xlpm.Fundo,,-1),
_xlpm.Dx,_xlfn.XLOOKUP(TRUE,(AK59:$AZ59&lt;&gt;""),AK59:$AZ59,_xlpm.Fundo,,1),
_xlpm.Xx,AJ$51,_xlpm.Yx,PRODUCT(SUM(_xlpm.Dx,-_xlpm.Cx),1/SUM(_xlpm.Bx,-_xlpm.Ax))*SUM(_xlpm.Xx,-_xlpm.Ax)+_xlpm.Cx,
_xlpm.Ay,_xlfn.XLOOKUP(TRUE,(AJ$52:AJ58&lt;&gt;""),$N$52:$N58,_xlpm.Fundo,,-1),
_xlpm.By,_xlfn.XLOOKUP(TRUE,(AJ60:AJ$95&lt;&gt;""),$N60:$N$95,_xlpm.Fundo,,1),
_xlpm.Cy,_xlfn.XLOOKUP(TRUE,(AJ$52:AJ58&lt;&gt;""),AJ$52:AJ58,_xlpm.Fundo,,-1),
_xlpm.Dy,_xlfn.XLOOKUP(TRUE,(AJ60:AJ$95&lt;&gt;""),AJ60:AJ$95,_xlpm.Fundo,,1),
_xlpm.Xy,$N59,_xlpm.Yy,PRODUCT(SUM(_xlpm.Dy,-_xlpm.Cy),1/SUM(_xlpm.By,-_xlpm.Ay))*SUM(_xlpm.Xy,-_xlpm.Ay)+_xlpm.Cy,
ROUND(_xlpm.Yx,2)))</f>
        <v>0.26</v>
      </c>
      <c r="AK109" s="21" cm="1">
        <f t="array" ref="AK109">IF(AK59&lt;&gt;"",ROUND(AK59,2),
_xlfn.LET(_xlpm.Fundo,$L$8,
_xlpm.Ax,_xlfn.XLOOKUP(TRUE,($O59:AJ59&lt;&gt;""),$O$51:AJ$51,_xlpm.Fundo,,-1),
_xlpm.Bx,_xlfn.XLOOKUP(TRUE,(AL59:$AZ59&lt;&gt;""),AL$51:$AZ$51,_xlpm.Fundo,,1),
_xlpm.Cx,_xlfn.XLOOKUP(TRUE,($O59:AJ59&lt;&gt;""),$O59:AJ59,_xlpm.Fundo,,-1),
_xlpm.Dx,_xlfn.XLOOKUP(TRUE,(AL59:$AZ59&lt;&gt;""),AL59:$AZ59,_xlpm.Fundo,,1),
_xlpm.Xx,AK$51,_xlpm.Yx,PRODUCT(SUM(_xlpm.Dx,-_xlpm.Cx),1/SUM(_xlpm.Bx,-_xlpm.Ax))*SUM(_xlpm.Xx,-_xlpm.Ax)+_xlpm.Cx,
_xlpm.Ay,_xlfn.XLOOKUP(TRUE,(AK$52:AK58&lt;&gt;""),$N$52:$N58,_xlpm.Fundo,,-1),
_xlpm.By,_xlfn.XLOOKUP(TRUE,(AK60:AK$95&lt;&gt;""),$N60:$N$95,_xlpm.Fundo,,1),
_xlpm.Cy,_xlfn.XLOOKUP(TRUE,(AK$52:AK58&lt;&gt;""),AK$52:AK58,_xlpm.Fundo,,-1),
_xlpm.Dy,_xlfn.XLOOKUP(TRUE,(AK60:AK$95&lt;&gt;""),AK60:AK$95,_xlpm.Fundo,,1),
_xlpm.Xy,$N59,_xlpm.Yy,PRODUCT(SUM(_xlpm.Dy,-_xlpm.Cy),1/SUM(_xlpm.By,-_xlpm.Ay))*SUM(_xlpm.Xy,-_xlpm.Ay)+_xlpm.Cy,
ROUND(_xlpm.Yx,2)))</f>
        <v>0.16</v>
      </c>
      <c r="AL109" s="21" cm="1">
        <f t="array" ref="AL109">IF(AL59&lt;&gt;"",ROUND(AL59,2),
_xlfn.LET(_xlpm.Fundo,$L$8,
_xlpm.Ax,_xlfn.XLOOKUP(TRUE,($O59:AK59&lt;&gt;""),$O$51:AK$51,_xlpm.Fundo,,-1),
_xlpm.Bx,_xlfn.XLOOKUP(TRUE,(AM59:$AZ59&lt;&gt;""),AM$51:$AZ$51,_xlpm.Fundo,,1),
_xlpm.Cx,_xlfn.XLOOKUP(TRUE,($O59:AK59&lt;&gt;""),$O59:AK59,_xlpm.Fundo,,-1),
_xlpm.Dx,_xlfn.XLOOKUP(TRUE,(AM59:$AZ59&lt;&gt;""),AM59:$AZ59,_xlpm.Fundo,,1),
_xlpm.Xx,AL$51,_xlpm.Yx,PRODUCT(SUM(_xlpm.Dx,-_xlpm.Cx),1/SUM(_xlpm.Bx,-_xlpm.Ax))*SUM(_xlpm.Xx,-_xlpm.Ax)+_xlpm.Cx,
_xlpm.Ay,_xlfn.XLOOKUP(TRUE,(AL$52:AL58&lt;&gt;""),$N$52:$N58,_xlpm.Fundo,,-1),
_xlpm.By,_xlfn.XLOOKUP(TRUE,(AL60:AL$95&lt;&gt;""),$N60:$N$95,_xlpm.Fundo,,1),
_xlpm.Cy,_xlfn.XLOOKUP(TRUE,(AL$52:AL58&lt;&gt;""),AL$52:AL58,_xlpm.Fundo,,-1),
_xlpm.Dy,_xlfn.XLOOKUP(TRUE,(AL60:AL$95&lt;&gt;""),AL60:AL$95,_xlpm.Fundo,,1),
_xlpm.Xy,$N59,_xlpm.Yy,PRODUCT(SUM(_xlpm.Dy,-_xlpm.Cy),1/SUM(_xlpm.By,-_xlpm.Ay))*SUM(_xlpm.Xy,-_xlpm.Ay)+_xlpm.Cy,
ROUND(_xlpm.Yx,2)))</f>
        <v>-0.44</v>
      </c>
      <c r="AM109" s="21" cm="1">
        <f t="array" ref="AM109">IF(AM59&lt;&gt;"",ROUND(AM59,2),
_xlfn.LET(_xlpm.Fundo,$L$8,
_xlpm.Ax,_xlfn.XLOOKUP(TRUE,($O59:AL59&lt;&gt;""),$O$51:AL$51,_xlpm.Fundo,,-1),
_xlpm.Bx,_xlfn.XLOOKUP(TRUE,(AN59:$AZ59&lt;&gt;""),AN$51:$AZ$51,_xlpm.Fundo,,1),
_xlpm.Cx,_xlfn.XLOOKUP(TRUE,($O59:AL59&lt;&gt;""),$O59:AL59,_xlpm.Fundo,,-1),
_xlpm.Dx,_xlfn.XLOOKUP(TRUE,(AN59:$AZ59&lt;&gt;""),AN59:$AZ59,_xlpm.Fundo,,1),
_xlpm.Xx,AM$51,_xlpm.Yx,PRODUCT(SUM(_xlpm.Dx,-_xlpm.Cx),1/SUM(_xlpm.Bx,-_xlpm.Ax))*SUM(_xlpm.Xx,-_xlpm.Ax)+_xlpm.Cx,
_xlpm.Ay,_xlfn.XLOOKUP(TRUE,(AM$52:AM58&lt;&gt;""),$N$52:$N58,_xlpm.Fundo,,-1),
_xlpm.By,_xlfn.XLOOKUP(TRUE,(AM60:AM$95&lt;&gt;""),$N60:$N$95,_xlpm.Fundo,,1),
_xlpm.Cy,_xlfn.XLOOKUP(TRUE,(AM$52:AM58&lt;&gt;""),AM$52:AM58,_xlpm.Fundo,,-1),
_xlpm.Dy,_xlfn.XLOOKUP(TRUE,(AM60:AM$95&lt;&gt;""),AM60:AM$95,_xlpm.Fundo,,1),
_xlpm.Xy,$N59,_xlpm.Yy,PRODUCT(SUM(_xlpm.Dy,-_xlpm.Cy),1/SUM(_xlpm.By,-_xlpm.Ay))*SUM(_xlpm.Xy,-_xlpm.Ay)+_xlpm.Cy,
ROUND(_xlpm.Yx,2)))</f>
        <v>-0.51</v>
      </c>
      <c r="AN109" s="21" cm="1">
        <f t="array" ref="AN109">IF(AN59&lt;&gt;"",ROUND(AN59,2),
_xlfn.LET(_xlpm.Fundo,$L$8,
_xlpm.Ax,_xlfn.XLOOKUP(TRUE,($O59:AM59&lt;&gt;""),$O$51:AM$51,_xlpm.Fundo,,-1),
_xlpm.Bx,_xlfn.XLOOKUP(TRUE,(AO59:$AZ59&lt;&gt;""),AO$51:$AZ$51,_xlpm.Fundo,,1),
_xlpm.Cx,_xlfn.XLOOKUP(TRUE,($O59:AM59&lt;&gt;""),$O59:AM59,_xlpm.Fundo,,-1),
_xlpm.Dx,_xlfn.XLOOKUP(TRUE,(AO59:$AZ59&lt;&gt;""),AO59:$AZ59,_xlpm.Fundo,,1),
_xlpm.Xx,AN$51,_xlpm.Yx,PRODUCT(SUM(_xlpm.Dx,-_xlpm.Cx),1/SUM(_xlpm.Bx,-_xlpm.Ax))*SUM(_xlpm.Xx,-_xlpm.Ax)+_xlpm.Cx,
_xlpm.Ay,_xlfn.XLOOKUP(TRUE,(AN$52:AN58&lt;&gt;""),$N$52:$N58,_xlpm.Fundo,,-1),
_xlpm.By,_xlfn.XLOOKUP(TRUE,(AN60:AN$95&lt;&gt;""),$N60:$N$95,_xlpm.Fundo,,1),
_xlpm.Cy,_xlfn.XLOOKUP(TRUE,(AN$52:AN58&lt;&gt;""),AN$52:AN58,_xlpm.Fundo,,-1),
_xlpm.Dy,_xlfn.XLOOKUP(TRUE,(AN60:AN$95&lt;&gt;""),AN60:AN$95,_xlpm.Fundo,,1),
_xlpm.Xy,$N59,_xlpm.Yy,PRODUCT(SUM(_xlpm.Dy,-_xlpm.Cy),1/SUM(_xlpm.By,-_xlpm.Ay))*SUM(_xlpm.Xy,-_xlpm.Ay)+_xlpm.Cy,
ROUND(_xlpm.Yx,2)))</f>
        <v>-0.65</v>
      </c>
      <c r="AO109" s="21" cm="1">
        <f t="array" ref="AO109">IF(AO59&lt;&gt;"",ROUND(AO59,2),
_xlfn.LET(_xlpm.Fundo,$L$8,
_xlpm.Ax,_xlfn.XLOOKUP(TRUE,($O59:AN59&lt;&gt;""),$O$51:AN$51,_xlpm.Fundo,,-1),
_xlpm.Bx,_xlfn.XLOOKUP(TRUE,(AP59:$AZ59&lt;&gt;""),AP$51:$AZ$51,_xlpm.Fundo,,1),
_xlpm.Cx,_xlfn.XLOOKUP(TRUE,($O59:AN59&lt;&gt;""),$O59:AN59,_xlpm.Fundo,,-1),
_xlpm.Dx,_xlfn.XLOOKUP(TRUE,(AP59:$AZ59&lt;&gt;""),AP59:$AZ59,_xlpm.Fundo,,1),
_xlpm.Xx,AO$51,_xlpm.Yx,PRODUCT(SUM(_xlpm.Dx,-_xlpm.Cx),1/SUM(_xlpm.Bx,-_xlpm.Ax))*SUM(_xlpm.Xx,-_xlpm.Ax)+_xlpm.Cx,
_xlpm.Ay,_xlfn.XLOOKUP(TRUE,(AO$52:AO58&lt;&gt;""),$N$52:$N58,_xlpm.Fundo,,-1),
_xlpm.By,_xlfn.XLOOKUP(TRUE,(AO60:AO$95&lt;&gt;""),$N60:$N$95,_xlpm.Fundo,,1),
_xlpm.Cy,_xlfn.XLOOKUP(TRUE,(AO$52:AO58&lt;&gt;""),AO$52:AO58,_xlpm.Fundo,,-1),
_xlpm.Dy,_xlfn.XLOOKUP(TRUE,(AO60:AO$95&lt;&gt;""),AO60:AO$95,_xlpm.Fundo,,1),
_xlpm.Xy,$N59,_xlpm.Yy,PRODUCT(SUM(_xlpm.Dy,-_xlpm.Cy),1/SUM(_xlpm.By,-_xlpm.Ay))*SUM(_xlpm.Xy,-_xlpm.Ay)+_xlpm.Cy,
ROUND(_xlpm.Yx,2)))</f>
        <v>-0.72</v>
      </c>
      <c r="AP109" s="21" cm="1">
        <f t="array" ref="AP109">IF(AP59&lt;&gt;"",ROUND(AP59,2),
_xlfn.LET(_xlpm.Fundo,$L$8,
_xlpm.Ax,_xlfn.XLOOKUP(TRUE,($O59:AO59&lt;&gt;""),$O$51:AO$51,_xlpm.Fundo,,-1),
_xlpm.Bx,_xlfn.XLOOKUP(TRUE,(AQ59:$AZ59&lt;&gt;""),AQ$51:$AZ$51,_xlpm.Fundo,,1),
_xlpm.Cx,_xlfn.XLOOKUP(TRUE,($O59:AO59&lt;&gt;""),$O59:AO59,_xlpm.Fundo,,-1),
_xlpm.Dx,_xlfn.XLOOKUP(TRUE,(AQ59:$AZ59&lt;&gt;""),AQ59:$AZ59,_xlpm.Fundo,,1),
_xlpm.Xx,AP$51,_xlpm.Yx,PRODUCT(SUM(_xlpm.Dx,-_xlpm.Cx),1/SUM(_xlpm.Bx,-_xlpm.Ax))*SUM(_xlpm.Xx,-_xlpm.Ax)+_xlpm.Cx,
_xlpm.Ay,_xlfn.XLOOKUP(TRUE,(AP$52:AP58&lt;&gt;""),$N$52:$N58,_xlpm.Fundo,,-1),
_xlpm.By,_xlfn.XLOOKUP(TRUE,(AP60:AP$95&lt;&gt;""),$N60:$N$95,_xlpm.Fundo,,1),
_xlpm.Cy,_xlfn.XLOOKUP(TRUE,(AP$52:AP58&lt;&gt;""),AP$52:AP58,_xlpm.Fundo,,-1),
_xlpm.Dy,_xlfn.XLOOKUP(TRUE,(AP60:AP$95&lt;&gt;""),AP60:AP$95,_xlpm.Fundo,,1),
_xlpm.Xy,$N59,_xlpm.Yy,PRODUCT(SUM(_xlpm.Dy,-_xlpm.Cy),1/SUM(_xlpm.By,-_xlpm.Ay))*SUM(_xlpm.Xy,-_xlpm.Ay)+_xlpm.Cy,
ROUND(_xlpm.Yx,2)))</f>
        <v>-1</v>
      </c>
      <c r="AQ109" s="21" cm="1">
        <f t="array" ref="AQ109">IF(AQ59&lt;&gt;"",ROUND(AQ59,2),
_xlfn.LET(_xlpm.Fundo,$L$8,
_xlpm.Ax,_xlfn.XLOOKUP(TRUE,($O59:AP59&lt;&gt;""),$O$51:AP$51,_xlpm.Fundo,,-1),
_xlpm.Bx,_xlfn.XLOOKUP(TRUE,(AR59:$AZ59&lt;&gt;""),AR$51:$AZ$51,_xlpm.Fundo,,1),
_xlpm.Cx,_xlfn.XLOOKUP(TRUE,($O59:AP59&lt;&gt;""),$O59:AP59,_xlpm.Fundo,,-1),
_xlpm.Dx,_xlfn.XLOOKUP(TRUE,(AR59:$AZ59&lt;&gt;""),AR59:$AZ59,_xlpm.Fundo,,1),
_xlpm.Xx,AQ$51,_xlpm.Yx,PRODUCT(SUM(_xlpm.Dx,-_xlpm.Cx),1/SUM(_xlpm.Bx,-_xlpm.Ax))*SUM(_xlpm.Xx,-_xlpm.Ax)+_xlpm.Cx,
_xlpm.Ay,_xlfn.XLOOKUP(TRUE,(AQ$52:AQ58&lt;&gt;""),$N$52:$N58,_xlpm.Fundo,,-1),
_xlpm.By,_xlfn.XLOOKUP(TRUE,(AQ60:AQ$95&lt;&gt;""),$N60:$N$95,_xlpm.Fundo,,1),
_xlpm.Cy,_xlfn.XLOOKUP(TRUE,(AQ$52:AQ58&lt;&gt;""),AQ$52:AQ58,_xlpm.Fundo,,-1),
_xlpm.Dy,_xlfn.XLOOKUP(TRUE,(AQ60:AQ$95&lt;&gt;""),AQ60:AQ$95,_xlpm.Fundo,,1),
_xlpm.Xy,$N59,_xlpm.Yy,PRODUCT(SUM(_xlpm.Dy,-_xlpm.Cy),1/SUM(_xlpm.By,-_xlpm.Ay))*SUM(_xlpm.Xy,-_xlpm.Ay)+_xlpm.Cy,
ROUND(_xlpm.Yx,2)))</f>
        <v>-0.93</v>
      </c>
      <c r="AR109" s="21" cm="1">
        <f t="array" ref="AR109">IF(AR59&lt;&gt;"",ROUND(AR59,2),
_xlfn.LET(_xlpm.Fundo,$L$8,
_xlpm.Ax,_xlfn.XLOOKUP(TRUE,($O59:AQ59&lt;&gt;""),$O$51:AQ$51,_xlpm.Fundo,,-1),
_xlpm.Bx,_xlfn.XLOOKUP(TRUE,(AS59:$AZ59&lt;&gt;""),AS$51:$AZ$51,_xlpm.Fundo,,1),
_xlpm.Cx,_xlfn.XLOOKUP(TRUE,($O59:AQ59&lt;&gt;""),$O59:AQ59,_xlpm.Fundo,,-1),
_xlpm.Dx,_xlfn.XLOOKUP(TRUE,(AS59:$AZ59&lt;&gt;""),AS59:$AZ59,_xlpm.Fundo,,1),
_xlpm.Xx,AR$51,_xlpm.Yx,PRODUCT(SUM(_xlpm.Dx,-_xlpm.Cx),1/SUM(_xlpm.Bx,-_xlpm.Ax))*SUM(_xlpm.Xx,-_xlpm.Ax)+_xlpm.Cx,
_xlpm.Ay,_xlfn.XLOOKUP(TRUE,(AR$52:AR58&lt;&gt;""),$N$52:$N58,_xlpm.Fundo,,-1),
_xlpm.By,_xlfn.XLOOKUP(TRUE,(AR60:AR$95&lt;&gt;""),$N60:$N$95,_xlpm.Fundo,,1),
_xlpm.Cy,_xlfn.XLOOKUP(TRUE,(AR$52:AR58&lt;&gt;""),AR$52:AR58,_xlpm.Fundo,,-1),
_xlpm.Dy,_xlfn.XLOOKUP(TRUE,(AR60:AR$95&lt;&gt;""),AR60:AR$95,_xlpm.Fundo,,1),
_xlpm.Xy,$N59,_xlpm.Yy,PRODUCT(SUM(_xlpm.Dy,-_xlpm.Cy),1/SUM(_xlpm.By,-_xlpm.Ay))*SUM(_xlpm.Xy,-_xlpm.Ay)+_xlpm.Cy,
ROUND(_xlpm.Yx,2)))</f>
        <v>-0.9</v>
      </c>
      <c r="AS109" s="21" cm="1">
        <f t="array" ref="AS109">IF(AS59&lt;&gt;"",ROUND(AS59,2),
_xlfn.LET(_xlpm.Fundo,$L$8,
_xlpm.Ax,_xlfn.XLOOKUP(TRUE,($O59:AR59&lt;&gt;""),$O$51:AR$51,_xlpm.Fundo,,-1),
_xlpm.Bx,_xlfn.XLOOKUP(TRUE,(AT59:$AZ59&lt;&gt;""),AT$51:$AZ$51,_xlpm.Fundo,,1),
_xlpm.Cx,_xlfn.XLOOKUP(TRUE,($O59:AR59&lt;&gt;""),$O59:AR59,_xlpm.Fundo,,-1),
_xlpm.Dx,_xlfn.XLOOKUP(TRUE,(AT59:$AZ59&lt;&gt;""),AT59:$AZ59,_xlpm.Fundo,,1),
_xlpm.Xx,AS$51,_xlpm.Yx,PRODUCT(SUM(_xlpm.Dx,-_xlpm.Cx),1/SUM(_xlpm.Bx,-_xlpm.Ax))*SUM(_xlpm.Xx,-_xlpm.Ax)+_xlpm.Cx,
_xlpm.Ay,_xlfn.XLOOKUP(TRUE,(AS$52:AS58&lt;&gt;""),$N$52:$N58,_xlpm.Fundo,,-1),
_xlpm.By,_xlfn.XLOOKUP(TRUE,(AS60:AS$95&lt;&gt;""),$N60:$N$95,_xlpm.Fundo,,1),
_xlpm.Cy,_xlfn.XLOOKUP(TRUE,(AS$52:AS58&lt;&gt;""),AS$52:AS58,_xlpm.Fundo,,-1),
_xlpm.Dy,_xlfn.XLOOKUP(TRUE,(AS60:AS$95&lt;&gt;""),AS60:AS$95,_xlpm.Fundo,,1),
_xlpm.Xy,$N59,_xlpm.Yy,PRODUCT(SUM(_xlpm.Dy,-_xlpm.Cy),1/SUM(_xlpm.By,-_xlpm.Ay))*SUM(_xlpm.Xy,-_xlpm.Ay)+_xlpm.Cy,
ROUND(_xlpm.Yx,2)))</f>
        <v>-0.7</v>
      </c>
      <c r="AT109" s="21" cm="1">
        <f t="array" ref="AT109">IF(AT59&lt;&gt;"",ROUND(AT59,2),
_xlfn.LET(_xlpm.Fundo,$L$8,
_xlpm.Ax,_xlfn.XLOOKUP(TRUE,($O59:AS59&lt;&gt;""),$O$51:AS$51,_xlpm.Fundo,,-1),
_xlpm.Bx,_xlfn.XLOOKUP(TRUE,(AU59:$AZ59&lt;&gt;""),AU$51:$AZ$51,_xlpm.Fundo,,1),
_xlpm.Cx,_xlfn.XLOOKUP(TRUE,($O59:AS59&lt;&gt;""),$O59:AS59,_xlpm.Fundo,,-1),
_xlpm.Dx,_xlfn.XLOOKUP(TRUE,(AU59:$AZ59&lt;&gt;""),AU59:$AZ59,_xlpm.Fundo,,1),
_xlpm.Xx,AT$51,_xlpm.Yx,PRODUCT(SUM(_xlpm.Dx,-_xlpm.Cx),1/SUM(_xlpm.Bx,-_xlpm.Ax))*SUM(_xlpm.Xx,-_xlpm.Ax)+_xlpm.Cx,
_xlpm.Ay,_xlfn.XLOOKUP(TRUE,(AT$52:AT58&lt;&gt;""),$N$52:$N58,_xlpm.Fundo,,-1),
_xlpm.By,_xlfn.XLOOKUP(TRUE,(AT60:AT$95&lt;&gt;""),$N60:$N$95,_xlpm.Fundo,,1),
_xlpm.Cy,_xlfn.XLOOKUP(TRUE,(AT$52:AT58&lt;&gt;""),AT$52:AT58,_xlpm.Fundo,,-1),
_xlpm.Dy,_xlfn.XLOOKUP(TRUE,(AT60:AT$95&lt;&gt;""),AT60:AT$95,_xlpm.Fundo,,1),
_xlpm.Xy,$N59,_xlpm.Yy,PRODUCT(SUM(_xlpm.Dy,-_xlpm.Cy),1/SUM(_xlpm.By,-_xlpm.Ay))*SUM(_xlpm.Xy,-_xlpm.Ay)+_xlpm.Cy,
ROUND(_xlpm.Yx,2)))</f>
        <v>0.53</v>
      </c>
      <c r="AU109" s="21" cm="1">
        <f t="array" ref="AU109">IF(AU59&lt;&gt;"",ROUND(AU59,2),
_xlfn.LET(_xlpm.Fundo,$L$8,
_xlpm.Ax,_xlfn.XLOOKUP(TRUE,($O59:AT59&lt;&gt;""),$O$51:AT$51,_xlpm.Fundo,,-1),
_xlpm.Bx,_xlfn.XLOOKUP(TRUE,(AV59:$AZ59&lt;&gt;""),AV$51:$AZ$51,_xlpm.Fundo,,1),
_xlpm.Cx,_xlfn.XLOOKUP(TRUE,($O59:AT59&lt;&gt;""),$O59:AT59,_xlpm.Fundo,,-1),
_xlpm.Dx,_xlfn.XLOOKUP(TRUE,(AV59:$AZ59&lt;&gt;""),AV59:$AZ59,_xlpm.Fundo,,1),
_xlpm.Xx,AU$51,_xlpm.Yx,PRODUCT(SUM(_xlpm.Dx,-_xlpm.Cx),1/SUM(_xlpm.Bx,-_xlpm.Ax))*SUM(_xlpm.Xx,-_xlpm.Ax)+_xlpm.Cx,
_xlpm.Ay,_xlfn.XLOOKUP(TRUE,(AU$52:AU58&lt;&gt;""),$N$52:$N58,_xlpm.Fundo,,-1),
_xlpm.By,_xlfn.XLOOKUP(TRUE,(AU60:AU$95&lt;&gt;""),$N60:$N$95,_xlpm.Fundo,,1),
_xlpm.Cy,_xlfn.XLOOKUP(TRUE,(AU$52:AU58&lt;&gt;""),AU$52:AU58,_xlpm.Fundo,,-1),
_xlpm.Dy,_xlfn.XLOOKUP(TRUE,(AU60:AU$95&lt;&gt;""),AU60:AU$95,_xlpm.Fundo,,1),
_xlpm.Xy,$N59,_xlpm.Yy,PRODUCT(SUM(_xlpm.Dy,-_xlpm.Cy),1/SUM(_xlpm.By,-_xlpm.Ay))*SUM(_xlpm.Xy,-_xlpm.Ay)+_xlpm.Cy,
ROUND(_xlpm.Yx,2)))</f>
        <v>0.6</v>
      </c>
      <c r="AV109" s="21" cm="1">
        <f t="array" ref="AV109">IF(AV59&lt;&gt;"",ROUND(AV59,2),
_xlfn.LET(_xlpm.Fundo,$L$8,
_xlpm.Ax,_xlfn.XLOOKUP(TRUE,($O59:AU59&lt;&gt;""),$O$51:AU$51,_xlpm.Fundo,,-1),
_xlpm.Bx,_xlfn.XLOOKUP(TRUE,(AW59:$AZ59&lt;&gt;""),AW$51:$AZ$51,_xlpm.Fundo,,1),
_xlpm.Cx,_xlfn.XLOOKUP(TRUE,($O59:AU59&lt;&gt;""),$O59:AU59,_xlpm.Fundo,,-1),
_xlpm.Dx,_xlfn.XLOOKUP(TRUE,(AW59:$AZ59&lt;&gt;""),AW59:$AZ59,_xlpm.Fundo,,1),
_xlpm.Xx,AV$51,_xlpm.Yx,PRODUCT(SUM(_xlpm.Dx,-_xlpm.Cx),1/SUM(_xlpm.Bx,-_xlpm.Ax))*SUM(_xlpm.Xx,-_xlpm.Ax)+_xlpm.Cx,
_xlpm.Ay,_xlfn.XLOOKUP(TRUE,(AV$52:AV58&lt;&gt;""),$N$52:$N58,_xlpm.Fundo,,-1),
_xlpm.By,_xlfn.XLOOKUP(TRUE,(AV60:AV$95&lt;&gt;""),$N60:$N$95,_xlpm.Fundo,,1),
_xlpm.Cy,_xlfn.XLOOKUP(TRUE,(AV$52:AV58&lt;&gt;""),AV$52:AV58,_xlpm.Fundo,,-1),
_xlpm.Dy,_xlfn.XLOOKUP(TRUE,(AV60:AV$95&lt;&gt;""),AV60:AV$95,_xlpm.Fundo,,1),
_xlpm.Xy,$N59,_xlpm.Yy,PRODUCT(SUM(_xlpm.Dy,-_xlpm.Cy),1/SUM(_xlpm.By,-_xlpm.Ay))*SUM(_xlpm.Xy,-_xlpm.Ay)+_xlpm.Cy,
ROUND(_xlpm.Yx,2)))</f>
        <v>-9</v>
      </c>
      <c r="AW109" s="21" cm="1">
        <f t="array" ref="AW109">IF(AW59&lt;&gt;"",ROUND(AW59,2),
_xlfn.LET(_xlpm.Fundo,$L$8,
_xlpm.Ax,_xlfn.XLOOKUP(TRUE,($O59:AV59&lt;&gt;""),$O$51:AV$51,_xlpm.Fundo,,-1),
_xlpm.Bx,_xlfn.XLOOKUP(TRUE,(AX59:$AZ59&lt;&gt;""),AX$51:$AZ$51,_xlpm.Fundo,,1),
_xlpm.Cx,_xlfn.XLOOKUP(TRUE,($O59:AV59&lt;&gt;""),$O59:AV59,_xlpm.Fundo,,-1),
_xlpm.Dx,_xlfn.XLOOKUP(TRUE,(AX59:$AZ59&lt;&gt;""),AX59:$AZ59,_xlpm.Fundo,,1),
_xlpm.Xx,AW$51,_xlpm.Yx,PRODUCT(SUM(_xlpm.Dx,-_xlpm.Cx),1/SUM(_xlpm.Bx,-_xlpm.Ax))*SUM(_xlpm.Xx,-_xlpm.Ax)+_xlpm.Cx,
_xlpm.Ay,_xlfn.XLOOKUP(TRUE,(AW$52:AW58&lt;&gt;""),$N$52:$N58,_xlpm.Fundo,,-1),
_xlpm.By,_xlfn.XLOOKUP(TRUE,(AW60:AW$95&lt;&gt;""),$N60:$N$95,_xlpm.Fundo,,1),
_xlpm.Cy,_xlfn.XLOOKUP(TRUE,(AW$52:AW58&lt;&gt;""),AW$52:AW58,_xlpm.Fundo,,-1),
_xlpm.Dy,_xlfn.XLOOKUP(TRUE,(AW60:AW$95&lt;&gt;""),AW60:AW$95,_xlpm.Fundo,,1),
_xlpm.Xy,$N59,_xlpm.Yy,PRODUCT(SUM(_xlpm.Dy,-_xlpm.Cy),1/SUM(_xlpm.By,-_xlpm.Ay))*SUM(_xlpm.Xy,-_xlpm.Ay)+_xlpm.Cy,
ROUND(_xlpm.Yx,2)))</f>
        <v>-9</v>
      </c>
      <c r="AX109" s="77" t="s">
        <v>678</v>
      </c>
      <c r="AY109" s="77"/>
      <c r="BA109" s="77"/>
      <c r="BB109" s="77"/>
      <c r="BC109" s="77"/>
      <c r="BD109" s="77"/>
      <c r="BE109" s="77"/>
      <c r="BF109" s="77"/>
      <c r="BG109" s="77"/>
      <c r="BH109" s="77"/>
    </row>
    <row r="110" spans="1:60" ht="20.100000000000001" customHeight="1" x14ac:dyDescent="0.3">
      <c r="A110" s="8"/>
      <c r="B110" s="8" t="s">
        <v>86</v>
      </c>
      <c r="C110" s="17">
        <f t="shared" si="14"/>
        <v>52.825400000000002</v>
      </c>
      <c r="D110" s="18">
        <f t="shared" si="14"/>
        <v>116.12090000000001</v>
      </c>
      <c r="E110" s="64">
        <f t="shared" si="14"/>
        <v>0</v>
      </c>
      <c r="F110" s="17">
        <f t="shared" si="7"/>
        <v>9.8000000000000007</v>
      </c>
      <c r="G110" s="18">
        <f t="shared" si="8"/>
        <v>11.07</v>
      </c>
      <c r="H110" s="19">
        <f t="shared" si="9"/>
        <v>0</v>
      </c>
      <c r="I110" s="8" t="str" cm="1">
        <f t="array" ref="I110">_xlfn.CONCAT(ROUND(F110:H110,2)&amp;", ")</f>
        <v xml:space="preserve">9.8, 11.07, 0, </v>
      </c>
      <c r="J110" s="8"/>
      <c r="N110" s="31">
        <v>13.9</v>
      </c>
      <c r="O110" s="15"/>
      <c r="P110" s="21" cm="1">
        <f t="array" ref="P110">IF(P60&lt;&gt;"",ROUND(P60,2),
_xlfn.LET(_xlpm.Fundo,$L$8,
_xlpm.Ax,_xlfn.XLOOKUP(TRUE,($O60:O60&lt;&gt;""),$O$51:O$51,_xlpm.Fundo,,-1),
_xlpm.Bx,_xlfn.XLOOKUP(TRUE,(Q60:$AZ60&lt;&gt;""),Q$51:$AZ$51,_xlpm.Fundo,,1),
_xlpm.Cx,_xlfn.XLOOKUP(TRUE,($O60:O60&lt;&gt;""),$O60:O60,_xlpm.Fundo,,-1),
_xlpm.Dx,_xlfn.XLOOKUP(TRUE,(Q60:$AZ60&lt;&gt;""),Q60:$AZ60,_xlpm.Fundo,,1),
_xlpm.Xx,P$51,_xlpm.Yx,PRODUCT(SUM(_xlpm.Dx,-_xlpm.Cx),1/SUM(_xlpm.Bx,-_xlpm.Ax))*SUM(_xlpm.Xx,-_xlpm.Ax)+_xlpm.Cx,
_xlpm.Ay,_xlfn.XLOOKUP(TRUE,(P$52:P59&lt;&gt;""),$N$52:$N59,_xlpm.Fundo,,-1),
_xlpm.By,_xlfn.XLOOKUP(TRUE,(P61:P$95&lt;&gt;""),$N61:$N$95,_xlpm.Fundo,,1),
_xlpm.Cy,_xlfn.XLOOKUP(TRUE,(P$52:P59&lt;&gt;""),P$52:P59,_xlpm.Fundo,,-1),
_xlpm.Dy,_xlfn.XLOOKUP(TRUE,(P61:P$95&lt;&gt;""),P61:P$95,_xlpm.Fundo,,1),
_xlpm.Xy,$N60,_xlpm.Yy,PRODUCT(SUM(_xlpm.Dy,-_xlpm.Cy),1/SUM(_xlpm.By,-_xlpm.Ay))*SUM(_xlpm.Xy,-_xlpm.Ay)+_xlpm.Cy,
ROUND(_xlpm.Yx,2)))</f>
        <v>-9</v>
      </c>
      <c r="Q110" s="21" cm="1">
        <f t="array" ref="Q110">IF(Q60&lt;&gt;"",ROUND(Q60,2),
_xlfn.LET(_xlpm.Fundo,$L$8,
_xlpm.Ax,_xlfn.XLOOKUP(TRUE,($O60:P60&lt;&gt;""),$O$51:P$51,_xlpm.Fundo,,-1),
_xlpm.Bx,_xlfn.XLOOKUP(TRUE,(R60:$AZ60&lt;&gt;""),R$51:$AZ$51,_xlpm.Fundo,,1),
_xlpm.Cx,_xlfn.XLOOKUP(TRUE,($O60:P60&lt;&gt;""),$O60:P60,_xlpm.Fundo,,-1),
_xlpm.Dx,_xlfn.XLOOKUP(TRUE,(R60:$AZ60&lt;&gt;""),R60:$AZ60,_xlpm.Fundo,,1),
_xlpm.Xx,Q$51,_xlpm.Yx,PRODUCT(SUM(_xlpm.Dx,-_xlpm.Cx),1/SUM(_xlpm.Bx,-_xlpm.Ax))*SUM(_xlpm.Xx,-_xlpm.Ax)+_xlpm.Cx,
_xlpm.Ay,_xlfn.XLOOKUP(TRUE,(Q$52:Q59&lt;&gt;""),$N$52:$N59,_xlpm.Fundo,,-1),
_xlpm.By,_xlfn.XLOOKUP(TRUE,(Q61:Q$95&lt;&gt;""),$N61:$N$95,_xlpm.Fundo,,1),
_xlpm.Cy,_xlfn.XLOOKUP(TRUE,(Q$52:Q59&lt;&gt;""),Q$52:Q59,_xlpm.Fundo,,-1),
_xlpm.Dy,_xlfn.XLOOKUP(TRUE,(Q61:Q$95&lt;&gt;""),Q61:Q$95,_xlpm.Fundo,,1),
_xlpm.Xy,$N60,_xlpm.Yy,PRODUCT(SUM(_xlpm.Dy,-_xlpm.Cy),1/SUM(_xlpm.By,-_xlpm.Ay))*SUM(_xlpm.Xy,-_xlpm.Ay)+_xlpm.Cy,
ROUND(_xlpm.Yx,2)))</f>
        <v>-9</v>
      </c>
      <c r="R110" s="21" cm="1">
        <f t="array" ref="R110">IF(R60&lt;&gt;"",ROUND(R60,2),
_xlfn.LET(_xlpm.Fundo,$L$8,
_xlpm.Ax,_xlfn.XLOOKUP(TRUE,($O60:Q60&lt;&gt;""),$O$51:Q$51,_xlpm.Fundo,,-1),
_xlpm.Bx,_xlfn.XLOOKUP(TRUE,(S60:$AZ60&lt;&gt;""),S$51:$AZ$51,_xlpm.Fundo,,1),
_xlpm.Cx,_xlfn.XLOOKUP(TRUE,($O60:Q60&lt;&gt;""),$O60:Q60,_xlpm.Fundo,,-1),
_xlpm.Dx,_xlfn.XLOOKUP(TRUE,(S60:$AZ60&lt;&gt;""),S60:$AZ60,_xlpm.Fundo,,1),
_xlpm.Xx,R$51,_xlpm.Yx,PRODUCT(SUM(_xlpm.Dx,-_xlpm.Cx),1/SUM(_xlpm.Bx,-_xlpm.Ax))*SUM(_xlpm.Xx,-_xlpm.Ax)+_xlpm.Cx,
_xlpm.Ay,_xlfn.XLOOKUP(TRUE,(R$52:R59&lt;&gt;""),$N$52:$N59,_xlpm.Fundo,,-1),
_xlpm.By,_xlfn.XLOOKUP(TRUE,(R61:R$95&lt;&gt;""),$N61:$N$95,_xlpm.Fundo,,1),
_xlpm.Cy,_xlfn.XLOOKUP(TRUE,(R$52:R59&lt;&gt;""),R$52:R59,_xlpm.Fundo,,-1),
_xlpm.Dy,_xlfn.XLOOKUP(TRUE,(R61:R$95&lt;&gt;""),R61:R$95,_xlpm.Fundo,,1),
_xlpm.Xy,$N60,_xlpm.Yy,PRODUCT(SUM(_xlpm.Dy,-_xlpm.Cy),1/SUM(_xlpm.By,-_xlpm.Ay))*SUM(_xlpm.Xy,-_xlpm.Ay)+_xlpm.Cy,
ROUND(_xlpm.Yx,2)))</f>
        <v>0.7</v>
      </c>
      <c r="S110" s="21" cm="1">
        <f t="array" ref="S110">IF(S60&lt;&gt;"",ROUND(S60,2),
_xlfn.LET(_xlpm.Fundo,$L$8,
_xlpm.Ax,_xlfn.XLOOKUP(TRUE,($O60:R60&lt;&gt;""),$O$51:R$51,_xlpm.Fundo,,-1),
_xlpm.Bx,_xlfn.XLOOKUP(TRUE,(T60:$AZ60&lt;&gt;""),T$51:$AZ$51,_xlpm.Fundo,,1),
_xlpm.Cx,_xlfn.XLOOKUP(TRUE,($O60:R60&lt;&gt;""),$O60:R60,_xlpm.Fundo,,-1),
_xlpm.Dx,_xlfn.XLOOKUP(TRUE,(T60:$AZ60&lt;&gt;""),T60:$AZ60,_xlpm.Fundo,,1),
_xlpm.Xx,S$51,_xlpm.Yx,PRODUCT(SUM(_xlpm.Dx,-_xlpm.Cx),1/SUM(_xlpm.Bx,-_xlpm.Ax))*SUM(_xlpm.Xx,-_xlpm.Ax)+_xlpm.Cx,
_xlpm.Ay,_xlfn.XLOOKUP(TRUE,(S$52:S59&lt;&gt;""),$N$52:$N59,_xlpm.Fundo,,-1),
_xlpm.By,_xlfn.XLOOKUP(TRUE,(S61:S$95&lt;&gt;""),$N61:$N$95,_xlpm.Fundo,,1),
_xlpm.Cy,_xlfn.XLOOKUP(TRUE,(S$52:S59&lt;&gt;""),S$52:S59,_xlpm.Fundo,,-1),
_xlpm.Dy,_xlfn.XLOOKUP(TRUE,(S61:S$95&lt;&gt;""),S61:S$95,_xlpm.Fundo,,1),
_xlpm.Xy,$N60,_xlpm.Yy,PRODUCT(SUM(_xlpm.Dy,-_xlpm.Cy),1/SUM(_xlpm.By,-_xlpm.Ay))*SUM(_xlpm.Xy,-_xlpm.Ay)+_xlpm.Cy,
ROUND(_xlpm.Yx,2)))</f>
        <v>-0.11</v>
      </c>
      <c r="T110" s="21" cm="1">
        <f t="array" ref="T110">IF(T60&lt;&gt;"",ROUND(T60,2),
_xlfn.LET(_xlpm.Fundo,$L$8,
_xlpm.Ax,_xlfn.XLOOKUP(TRUE,($O60:S60&lt;&gt;""),$O$51:S$51,_xlpm.Fundo,,-1),
_xlpm.Bx,_xlfn.XLOOKUP(TRUE,(U60:$AZ60&lt;&gt;""),U$51:$AZ$51,_xlpm.Fundo,,1),
_xlpm.Cx,_xlfn.XLOOKUP(TRUE,($O60:S60&lt;&gt;""),$O60:S60,_xlpm.Fundo,,-1),
_xlpm.Dx,_xlfn.XLOOKUP(TRUE,(U60:$AZ60&lt;&gt;""),U60:$AZ60,_xlpm.Fundo,,1),
_xlpm.Xx,T$51,_xlpm.Yx,PRODUCT(SUM(_xlpm.Dx,-_xlpm.Cx),1/SUM(_xlpm.Bx,-_xlpm.Ax))*SUM(_xlpm.Xx,-_xlpm.Ax)+_xlpm.Cx,
_xlpm.Ay,_xlfn.XLOOKUP(TRUE,(T$52:T59&lt;&gt;""),$N$52:$N59,_xlpm.Fundo,,-1),
_xlpm.By,_xlfn.XLOOKUP(TRUE,(T61:T$95&lt;&gt;""),$N61:$N$95,_xlpm.Fundo,,1),
_xlpm.Cy,_xlfn.XLOOKUP(TRUE,(T$52:T59&lt;&gt;""),T$52:T59,_xlpm.Fundo,,-1),
_xlpm.Dy,_xlfn.XLOOKUP(TRUE,(T61:T$95&lt;&gt;""),T61:T$95,_xlpm.Fundo,,1),
_xlpm.Xy,$N60,_xlpm.Yy,PRODUCT(SUM(_xlpm.Dy,-_xlpm.Cy),1/SUM(_xlpm.By,-_xlpm.Ay))*SUM(_xlpm.Xy,-_xlpm.Ay)+_xlpm.Cy,
ROUND(_xlpm.Yx,2)))</f>
        <v>-1</v>
      </c>
      <c r="U110" s="21" cm="1">
        <f t="array" ref="U110">IF(U60&lt;&gt;"",ROUND(U60,2),
_xlfn.LET(_xlpm.Fundo,$L$8,
_xlpm.Ax,_xlfn.XLOOKUP(TRUE,($O60:T60&lt;&gt;""),$O$51:T$51,_xlpm.Fundo,,-1),
_xlpm.Bx,_xlfn.XLOOKUP(TRUE,(V60:$AZ60&lt;&gt;""),V$51:$AZ$51,_xlpm.Fundo,,1),
_xlpm.Cx,_xlfn.XLOOKUP(TRUE,($O60:T60&lt;&gt;""),$O60:T60,_xlpm.Fundo,,-1),
_xlpm.Dx,_xlfn.XLOOKUP(TRUE,(V60:$AZ60&lt;&gt;""),V60:$AZ60,_xlpm.Fundo,,1),
_xlpm.Xx,U$51,_xlpm.Yx,PRODUCT(SUM(_xlpm.Dx,-_xlpm.Cx),1/SUM(_xlpm.Bx,-_xlpm.Ax))*SUM(_xlpm.Xx,-_xlpm.Ax)+_xlpm.Cx,
_xlpm.Ay,_xlfn.XLOOKUP(TRUE,(U$52:U59&lt;&gt;""),$N$52:$N59,_xlpm.Fundo,,-1),
_xlpm.By,_xlfn.XLOOKUP(TRUE,(U61:U$95&lt;&gt;""),$N61:$N$95,_xlpm.Fundo,,1),
_xlpm.Cy,_xlfn.XLOOKUP(TRUE,(U$52:U59&lt;&gt;""),U$52:U59,_xlpm.Fundo,,-1),
_xlpm.Dy,_xlfn.XLOOKUP(TRUE,(U61:U$95&lt;&gt;""),U61:U$95,_xlpm.Fundo,,1),
_xlpm.Xy,$N60,_xlpm.Yy,PRODUCT(SUM(_xlpm.Dy,-_xlpm.Cy),1/SUM(_xlpm.By,-_xlpm.Ay))*SUM(_xlpm.Xy,-_xlpm.Ay)+_xlpm.Cy,
ROUND(_xlpm.Yx,2)))</f>
        <v>-1.1499999999999999</v>
      </c>
      <c r="V110" s="21" cm="1">
        <f t="array" ref="V110">IF(V60&lt;&gt;"",ROUND(V60,2),
_xlfn.LET(_xlpm.Fundo,$L$8,
_xlpm.Ax,_xlfn.XLOOKUP(TRUE,($O60:U60&lt;&gt;""),$O$51:U$51,_xlpm.Fundo,,-1),
_xlpm.Bx,_xlfn.XLOOKUP(TRUE,(W60:$AZ60&lt;&gt;""),W$51:$AZ$51,_xlpm.Fundo,,1),
_xlpm.Cx,_xlfn.XLOOKUP(TRUE,($O60:U60&lt;&gt;""),$O60:U60,_xlpm.Fundo,,-1),
_xlpm.Dx,_xlfn.XLOOKUP(TRUE,(W60:$AZ60&lt;&gt;""),W60:$AZ60,_xlpm.Fundo,,1),
_xlpm.Xx,V$51,_xlpm.Yx,PRODUCT(SUM(_xlpm.Dx,-_xlpm.Cx),1/SUM(_xlpm.Bx,-_xlpm.Ax))*SUM(_xlpm.Xx,-_xlpm.Ax)+_xlpm.Cx,
_xlpm.Ay,_xlfn.XLOOKUP(TRUE,(V$52:V59&lt;&gt;""),$N$52:$N59,_xlpm.Fundo,,-1),
_xlpm.By,_xlfn.XLOOKUP(TRUE,(V61:V$95&lt;&gt;""),$N61:$N$95,_xlpm.Fundo,,1),
_xlpm.Cy,_xlfn.XLOOKUP(TRUE,(V$52:V59&lt;&gt;""),V$52:V59,_xlpm.Fundo,,-1),
_xlpm.Dy,_xlfn.XLOOKUP(TRUE,(V61:V$95&lt;&gt;""),V61:V$95,_xlpm.Fundo,,1),
_xlpm.Xy,$N60,_xlpm.Yy,PRODUCT(SUM(_xlpm.Dy,-_xlpm.Cy),1/SUM(_xlpm.By,-_xlpm.Ay))*SUM(_xlpm.Xy,-_xlpm.Ay)+_xlpm.Cy,
ROUND(_xlpm.Yx,2)))</f>
        <v>-1.23</v>
      </c>
      <c r="W110" s="21" cm="1">
        <f t="array" ref="W110">IF(W60&lt;&gt;"",ROUND(W60,2),
_xlfn.LET(_xlpm.Fundo,$L$8,
_xlpm.Ax,_xlfn.XLOOKUP(TRUE,($O60:V60&lt;&gt;""),$O$51:V$51,_xlpm.Fundo,,-1),
_xlpm.Bx,_xlfn.XLOOKUP(TRUE,(X60:$AZ60&lt;&gt;""),X$51:$AZ$51,_xlpm.Fundo,,1),
_xlpm.Cx,_xlfn.XLOOKUP(TRUE,($O60:V60&lt;&gt;""),$O60:V60,_xlpm.Fundo,,-1),
_xlpm.Dx,_xlfn.XLOOKUP(TRUE,(X60:$AZ60&lt;&gt;""),X60:$AZ60,_xlpm.Fundo,,1),
_xlpm.Xx,W$51,_xlpm.Yx,PRODUCT(SUM(_xlpm.Dx,-_xlpm.Cx),1/SUM(_xlpm.Bx,-_xlpm.Ax))*SUM(_xlpm.Xx,-_xlpm.Ax)+_xlpm.Cx,
_xlpm.Ay,_xlfn.XLOOKUP(TRUE,(W$52:W59&lt;&gt;""),$N$52:$N59,_xlpm.Fundo,,-1),
_xlpm.By,_xlfn.XLOOKUP(TRUE,(W61:W$95&lt;&gt;""),$N61:$N$95,_xlpm.Fundo,,1),
_xlpm.Cy,_xlfn.XLOOKUP(TRUE,(W$52:W59&lt;&gt;""),W$52:W59,_xlpm.Fundo,,-1),
_xlpm.Dy,_xlfn.XLOOKUP(TRUE,(W61:W$95&lt;&gt;""),W61:W$95,_xlpm.Fundo,,1),
_xlpm.Xy,$N60,_xlpm.Yy,PRODUCT(SUM(_xlpm.Dy,-_xlpm.Cy),1/SUM(_xlpm.By,-_xlpm.Ay))*SUM(_xlpm.Xy,-_xlpm.Ay)+_xlpm.Cy,
ROUND(_xlpm.Yx,2)))</f>
        <v>-1.24</v>
      </c>
      <c r="X110" s="21" cm="1">
        <f t="array" ref="X110">IF(X60&lt;&gt;"",ROUND(X60,2),
_xlfn.LET(_xlpm.Fundo,$L$8,
_xlpm.Ax,_xlfn.XLOOKUP(TRUE,($O60:W60&lt;&gt;""),$O$51:W$51,_xlpm.Fundo,,-1),
_xlpm.Bx,_xlfn.XLOOKUP(TRUE,(Y60:$AZ60&lt;&gt;""),Y$51:$AZ$51,_xlpm.Fundo,,1),
_xlpm.Cx,_xlfn.XLOOKUP(TRUE,($O60:W60&lt;&gt;""),$O60:W60,_xlpm.Fundo,,-1),
_xlpm.Dx,_xlfn.XLOOKUP(TRUE,(Y60:$AZ60&lt;&gt;""),Y60:$AZ60,_xlpm.Fundo,,1),
_xlpm.Xx,X$51,_xlpm.Yx,PRODUCT(SUM(_xlpm.Dx,-_xlpm.Cx),1/SUM(_xlpm.Bx,-_xlpm.Ax))*SUM(_xlpm.Xx,-_xlpm.Ax)+_xlpm.Cx,
_xlpm.Ay,_xlfn.XLOOKUP(TRUE,(X$52:X59&lt;&gt;""),$N$52:$N59,_xlpm.Fundo,,-1),
_xlpm.By,_xlfn.XLOOKUP(TRUE,(X61:X$95&lt;&gt;""),$N61:$N$95,_xlpm.Fundo,,1),
_xlpm.Cy,_xlfn.XLOOKUP(TRUE,(X$52:X59&lt;&gt;""),X$52:X59,_xlpm.Fundo,,-1),
_xlpm.Dy,_xlfn.XLOOKUP(TRUE,(X61:X$95&lt;&gt;""),X61:X$95,_xlpm.Fundo,,1),
_xlpm.Xy,$N60,_xlpm.Yy,PRODUCT(SUM(_xlpm.Dy,-_xlpm.Cy),1/SUM(_xlpm.By,-_xlpm.Ay))*SUM(_xlpm.Xy,-_xlpm.Ay)+_xlpm.Cy,
ROUND(_xlpm.Yx,2)))</f>
        <v>-1.3</v>
      </c>
      <c r="Y110" s="21" cm="1">
        <f t="array" ref="Y110">IF(Y60&lt;&gt;"",ROUND(Y60,2),
_xlfn.LET(_xlpm.Fundo,$L$8,
_xlpm.Ax,_xlfn.XLOOKUP(TRUE,($O60:X60&lt;&gt;""),$O$51:X$51,_xlpm.Fundo,,-1),
_xlpm.Bx,_xlfn.XLOOKUP(TRUE,(Z60:$AZ60&lt;&gt;""),Z$51:$AZ$51,_xlpm.Fundo,,1),
_xlpm.Cx,_xlfn.XLOOKUP(TRUE,($O60:X60&lt;&gt;""),$O60:X60,_xlpm.Fundo,,-1),
_xlpm.Dx,_xlfn.XLOOKUP(TRUE,(Z60:$AZ60&lt;&gt;""),Z60:$AZ60,_xlpm.Fundo,,1),
_xlpm.Xx,Y$51,_xlpm.Yx,PRODUCT(SUM(_xlpm.Dx,-_xlpm.Cx),1/SUM(_xlpm.Bx,-_xlpm.Ax))*SUM(_xlpm.Xx,-_xlpm.Ax)+_xlpm.Cx,
_xlpm.Ay,_xlfn.XLOOKUP(TRUE,(Y$52:Y59&lt;&gt;""),$N$52:$N59,_xlpm.Fundo,,-1),
_xlpm.By,_xlfn.XLOOKUP(TRUE,(Y61:Y$95&lt;&gt;""),$N61:$N$95,_xlpm.Fundo,,1),
_xlpm.Cy,_xlfn.XLOOKUP(TRUE,(Y$52:Y59&lt;&gt;""),Y$52:Y59,_xlpm.Fundo,,-1),
_xlpm.Dy,_xlfn.XLOOKUP(TRUE,(Y61:Y$95&lt;&gt;""),Y61:Y$95,_xlpm.Fundo,,1),
_xlpm.Xy,$N60,_xlpm.Yy,PRODUCT(SUM(_xlpm.Dy,-_xlpm.Cy),1/SUM(_xlpm.By,-_xlpm.Ay))*SUM(_xlpm.Xy,-_xlpm.Ay)+_xlpm.Cy,
ROUND(_xlpm.Yx,2)))</f>
        <v>-1.2</v>
      </c>
      <c r="Z110" s="21" cm="1">
        <f t="array" ref="Z110">IF(Z60&lt;&gt;"",ROUND(Z60,2),
_xlfn.LET(_xlpm.Fundo,$L$8,
_xlpm.Ax,_xlfn.XLOOKUP(TRUE,($O60:Y60&lt;&gt;""),$O$51:Y$51,_xlpm.Fundo,,-1),
_xlpm.Bx,_xlfn.XLOOKUP(TRUE,(AA60:$AZ60&lt;&gt;""),AA$51:$AZ$51,_xlpm.Fundo,,1),
_xlpm.Cx,_xlfn.XLOOKUP(TRUE,($O60:Y60&lt;&gt;""),$O60:Y60,_xlpm.Fundo,,-1),
_xlpm.Dx,_xlfn.XLOOKUP(TRUE,(AA60:$AZ60&lt;&gt;""),AA60:$AZ60,_xlpm.Fundo,,1),
_xlpm.Xx,Z$51,_xlpm.Yx,PRODUCT(SUM(_xlpm.Dx,-_xlpm.Cx),1/SUM(_xlpm.Bx,-_xlpm.Ax))*SUM(_xlpm.Xx,-_xlpm.Ax)+_xlpm.Cx,
_xlpm.Ay,_xlfn.XLOOKUP(TRUE,(Z$52:Z59&lt;&gt;""),$N$52:$N59,_xlpm.Fundo,,-1),
_xlpm.By,_xlfn.XLOOKUP(TRUE,(Z61:Z$95&lt;&gt;""),$N61:$N$95,_xlpm.Fundo,,1),
_xlpm.Cy,_xlfn.XLOOKUP(TRUE,(Z$52:Z59&lt;&gt;""),Z$52:Z59,_xlpm.Fundo,,-1),
_xlpm.Dy,_xlfn.XLOOKUP(TRUE,(Z61:Z$95&lt;&gt;""),Z61:Z$95,_xlpm.Fundo,,1),
_xlpm.Xy,$N60,_xlpm.Yy,PRODUCT(SUM(_xlpm.Dy,-_xlpm.Cy),1/SUM(_xlpm.By,-_xlpm.Ay))*SUM(_xlpm.Xy,-_xlpm.Ay)+_xlpm.Cy,
ROUND(_xlpm.Yx,2)))</f>
        <v>-1.1599999999999999</v>
      </c>
      <c r="AA110" s="21" cm="1">
        <f t="array" ref="AA110">IF(AA60&lt;&gt;"",ROUND(AA60,2),
_xlfn.LET(_xlpm.Fundo,$L$8,
_xlpm.Ax,_xlfn.XLOOKUP(TRUE,($O60:Z60&lt;&gt;""),$O$51:Z$51,_xlpm.Fundo,,-1),
_xlpm.Bx,_xlfn.XLOOKUP(TRUE,(AB60:$AZ60&lt;&gt;""),AB$51:$AZ$51,_xlpm.Fundo,,1),
_xlpm.Cx,_xlfn.XLOOKUP(TRUE,($O60:Z60&lt;&gt;""),$O60:Z60,_xlpm.Fundo,,-1),
_xlpm.Dx,_xlfn.XLOOKUP(TRUE,(AB60:$AZ60&lt;&gt;""),AB60:$AZ60,_xlpm.Fundo,,1),
_xlpm.Xx,AA$51,_xlpm.Yx,PRODUCT(SUM(_xlpm.Dx,-_xlpm.Cx),1/SUM(_xlpm.Bx,-_xlpm.Ax))*SUM(_xlpm.Xx,-_xlpm.Ax)+_xlpm.Cx,
_xlpm.Ay,_xlfn.XLOOKUP(TRUE,(AA$52:AA59&lt;&gt;""),$N$52:$N59,_xlpm.Fundo,,-1),
_xlpm.By,_xlfn.XLOOKUP(TRUE,(AA61:AA$95&lt;&gt;""),$N61:$N$95,_xlpm.Fundo,,1),
_xlpm.Cy,_xlfn.XLOOKUP(TRUE,(AA$52:AA59&lt;&gt;""),AA$52:AA59,_xlpm.Fundo,,-1),
_xlpm.Dy,_xlfn.XLOOKUP(TRUE,(AA61:AA$95&lt;&gt;""),AA61:AA$95,_xlpm.Fundo,,1),
_xlpm.Xy,$N60,_xlpm.Yy,PRODUCT(SUM(_xlpm.Dy,-_xlpm.Cy),1/SUM(_xlpm.By,-_xlpm.Ay))*SUM(_xlpm.Xy,-_xlpm.Ay)+_xlpm.Cy,
ROUND(_xlpm.Yx,2)))</f>
        <v>-1.1000000000000001</v>
      </c>
      <c r="AB110" s="21" cm="1">
        <f t="array" ref="AB110">IF(AB60&lt;&gt;"",ROUND(AB60,2),
_xlfn.LET(_xlpm.Fundo,$L$8,
_xlpm.Ax,_xlfn.XLOOKUP(TRUE,($O60:AA60&lt;&gt;""),$O$51:AA$51,_xlpm.Fundo,,-1),
_xlpm.Bx,_xlfn.XLOOKUP(TRUE,(AC60:$AZ60&lt;&gt;""),AC$51:$AZ$51,_xlpm.Fundo,,1),
_xlpm.Cx,_xlfn.XLOOKUP(TRUE,($O60:AA60&lt;&gt;""),$O60:AA60,_xlpm.Fundo,,-1),
_xlpm.Dx,_xlfn.XLOOKUP(TRUE,(AC60:$AZ60&lt;&gt;""),AC60:$AZ60,_xlpm.Fundo,,1),
_xlpm.Xx,AB$51,_xlpm.Yx,PRODUCT(SUM(_xlpm.Dx,-_xlpm.Cx),1/SUM(_xlpm.Bx,-_xlpm.Ax))*SUM(_xlpm.Xx,-_xlpm.Ax)+_xlpm.Cx,
_xlpm.Ay,_xlfn.XLOOKUP(TRUE,(AB$52:AB59&lt;&gt;""),$N$52:$N59,_xlpm.Fundo,,-1),
_xlpm.By,_xlfn.XLOOKUP(TRUE,(AB61:AB$95&lt;&gt;""),$N61:$N$95,_xlpm.Fundo,,1),
_xlpm.Cy,_xlfn.XLOOKUP(TRUE,(AB$52:AB59&lt;&gt;""),AB$52:AB59,_xlpm.Fundo,,-1),
_xlpm.Dy,_xlfn.XLOOKUP(TRUE,(AB61:AB$95&lt;&gt;""),AB61:AB$95,_xlpm.Fundo,,1),
_xlpm.Xy,$N60,_xlpm.Yy,PRODUCT(SUM(_xlpm.Dy,-_xlpm.Cy),1/SUM(_xlpm.By,-_xlpm.Ay))*SUM(_xlpm.Xy,-_xlpm.Ay)+_xlpm.Cy,
ROUND(_xlpm.Yx,2)))</f>
        <v>-0.8</v>
      </c>
      <c r="AC110" s="21" cm="1">
        <f t="array" ref="AC110">IF(AC60&lt;&gt;"",ROUND(AC60,2),
_xlfn.LET(_xlpm.Fundo,$L$8,
_xlpm.Ax,_xlfn.XLOOKUP(TRUE,($O60:AB60&lt;&gt;""),$O$51:AB$51,_xlpm.Fundo,,-1),
_xlpm.Bx,_xlfn.XLOOKUP(TRUE,(AD60:$AZ60&lt;&gt;""),AD$51:$AZ$51,_xlpm.Fundo,,1),
_xlpm.Cx,_xlfn.XLOOKUP(TRUE,($O60:AB60&lt;&gt;""),$O60:AB60,_xlpm.Fundo,,-1),
_xlpm.Dx,_xlfn.XLOOKUP(TRUE,(AD60:$AZ60&lt;&gt;""),AD60:$AZ60,_xlpm.Fundo,,1),
_xlpm.Xx,AC$51,_xlpm.Yx,PRODUCT(SUM(_xlpm.Dx,-_xlpm.Cx),1/SUM(_xlpm.Bx,-_xlpm.Ax))*SUM(_xlpm.Xx,-_xlpm.Ax)+_xlpm.Cx,
_xlpm.Ay,_xlfn.XLOOKUP(TRUE,(AC$52:AC59&lt;&gt;""),$N$52:$N59,_xlpm.Fundo,,-1),
_xlpm.By,_xlfn.XLOOKUP(TRUE,(AC61:AC$95&lt;&gt;""),$N61:$N$95,_xlpm.Fundo,,1),
_xlpm.Cy,_xlfn.XLOOKUP(TRUE,(AC$52:AC59&lt;&gt;""),AC$52:AC59,_xlpm.Fundo,,-1),
_xlpm.Dy,_xlfn.XLOOKUP(TRUE,(AC61:AC$95&lt;&gt;""),AC61:AC$95,_xlpm.Fundo,,1),
_xlpm.Xy,$N60,_xlpm.Yy,PRODUCT(SUM(_xlpm.Dy,-_xlpm.Cy),1/SUM(_xlpm.By,-_xlpm.Ay))*SUM(_xlpm.Xy,-_xlpm.Ay)+_xlpm.Cy,
ROUND(_xlpm.Yx,2)))</f>
        <v>0.09</v>
      </c>
      <c r="AD110" s="21" cm="1">
        <f t="array" ref="AD110">IF(AD60&lt;&gt;"",ROUND(AD60,2),
_xlfn.LET(_xlpm.Fundo,$L$8,
_xlpm.Ax,_xlfn.XLOOKUP(TRUE,($O60:AC60&lt;&gt;""),$O$51:AC$51,_xlpm.Fundo,,-1),
_xlpm.Bx,_xlfn.XLOOKUP(TRUE,(AE60:$AZ60&lt;&gt;""),AE$51:$AZ$51,_xlpm.Fundo,,1),
_xlpm.Cx,_xlfn.XLOOKUP(TRUE,($O60:AC60&lt;&gt;""),$O60:AC60,_xlpm.Fundo,,-1),
_xlpm.Dx,_xlfn.XLOOKUP(TRUE,(AE60:$AZ60&lt;&gt;""),AE60:$AZ60,_xlpm.Fundo,,1),
_xlpm.Xx,AD$51,_xlpm.Yx,PRODUCT(SUM(_xlpm.Dx,-_xlpm.Cx),1/SUM(_xlpm.Bx,-_xlpm.Ax))*SUM(_xlpm.Xx,-_xlpm.Ax)+_xlpm.Cx,
_xlpm.Ay,_xlfn.XLOOKUP(TRUE,(AD$52:AD59&lt;&gt;""),$N$52:$N59,_xlpm.Fundo,,-1),
_xlpm.By,_xlfn.XLOOKUP(TRUE,(AD61:AD$95&lt;&gt;""),$N61:$N$95,_xlpm.Fundo,,1),
_xlpm.Cy,_xlfn.XLOOKUP(TRUE,(AD$52:AD59&lt;&gt;""),AD$52:AD59,_xlpm.Fundo,,-1),
_xlpm.Dy,_xlfn.XLOOKUP(TRUE,(AD61:AD$95&lt;&gt;""),AD61:AD$95,_xlpm.Fundo,,1),
_xlpm.Xy,$N60,_xlpm.Yy,PRODUCT(SUM(_xlpm.Dy,-_xlpm.Cy),1/SUM(_xlpm.By,-_xlpm.Ay))*SUM(_xlpm.Xy,-_xlpm.Ay)+_xlpm.Cy,
ROUND(_xlpm.Yx,2)))</f>
        <v>0.16</v>
      </c>
      <c r="AE110" s="21" cm="1">
        <f t="array" ref="AE110">IF(AE60&lt;&gt;"",ROUND(AE60,2),
_xlfn.LET(_xlpm.Fundo,$L$8,
_xlpm.Ax,_xlfn.XLOOKUP(TRUE,($O60:AD60&lt;&gt;""),$O$51:AD$51,_xlpm.Fundo,,-1),
_xlpm.Bx,_xlfn.XLOOKUP(TRUE,(AF60:$AZ60&lt;&gt;""),AF$51:$AZ$51,_xlpm.Fundo,,1),
_xlpm.Cx,_xlfn.XLOOKUP(TRUE,($O60:AD60&lt;&gt;""),$O60:AD60,_xlpm.Fundo,,-1),
_xlpm.Dx,_xlfn.XLOOKUP(TRUE,(AF60:$AZ60&lt;&gt;""),AF60:$AZ60,_xlpm.Fundo,,1),
_xlpm.Xx,AE$51,_xlpm.Yx,PRODUCT(SUM(_xlpm.Dx,-_xlpm.Cx),1/SUM(_xlpm.Bx,-_xlpm.Ax))*SUM(_xlpm.Xx,-_xlpm.Ax)+_xlpm.Cx,
_xlpm.Ay,_xlfn.XLOOKUP(TRUE,(AE$52:AE59&lt;&gt;""),$N$52:$N59,_xlpm.Fundo,,-1),
_xlpm.By,_xlfn.XLOOKUP(TRUE,(AE61:AE$95&lt;&gt;""),$N61:$N$95,_xlpm.Fundo,,1),
_xlpm.Cy,_xlfn.XLOOKUP(TRUE,(AE$52:AE59&lt;&gt;""),AE$52:AE59,_xlpm.Fundo,,-1),
_xlpm.Dy,_xlfn.XLOOKUP(TRUE,(AE61:AE$95&lt;&gt;""),AE61:AE$95,_xlpm.Fundo,,1),
_xlpm.Xy,$N60,_xlpm.Yy,PRODUCT(SUM(_xlpm.Dy,-_xlpm.Cy),1/SUM(_xlpm.By,-_xlpm.Ay))*SUM(_xlpm.Xy,-_xlpm.Ay)+_xlpm.Cy,
ROUND(_xlpm.Yx,2)))</f>
        <v>0.4</v>
      </c>
      <c r="AF110" s="21" cm="1">
        <f t="array" ref="AF110">IF(AF60&lt;&gt;"",ROUND(AF60,2),
_xlfn.LET(_xlpm.Fundo,$L$8,
_xlpm.Ax,_xlfn.XLOOKUP(TRUE,($O60:AE60&lt;&gt;""),$O$51:AE$51,_xlpm.Fundo,,-1),
_xlpm.Bx,_xlfn.XLOOKUP(TRUE,(AG60:$AZ60&lt;&gt;""),AG$51:$AZ$51,_xlpm.Fundo,,1),
_xlpm.Cx,_xlfn.XLOOKUP(TRUE,($O60:AE60&lt;&gt;""),$O60:AE60,_xlpm.Fundo,,-1),
_xlpm.Dx,_xlfn.XLOOKUP(TRUE,(AG60:$AZ60&lt;&gt;""),AG60:$AZ60,_xlpm.Fundo,,1),
_xlpm.Xx,AF$51,_xlpm.Yx,PRODUCT(SUM(_xlpm.Dx,-_xlpm.Cx),1/SUM(_xlpm.Bx,-_xlpm.Ax))*SUM(_xlpm.Xx,-_xlpm.Ax)+_xlpm.Cx,
_xlpm.Ay,_xlfn.XLOOKUP(TRUE,(AF$52:AF59&lt;&gt;""),$N$52:$N59,_xlpm.Fundo,,-1),
_xlpm.By,_xlfn.XLOOKUP(TRUE,(AF61:AF$95&lt;&gt;""),$N61:$N$95,_xlpm.Fundo,,1),
_xlpm.Cy,_xlfn.XLOOKUP(TRUE,(AF$52:AF59&lt;&gt;""),AF$52:AF59,_xlpm.Fundo,,-1),
_xlpm.Dy,_xlfn.XLOOKUP(TRUE,(AF61:AF$95&lt;&gt;""),AF61:AF$95,_xlpm.Fundo,,1),
_xlpm.Xy,$N60,_xlpm.Yy,PRODUCT(SUM(_xlpm.Dy,-_xlpm.Cy),1/SUM(_xlpm.By,-_xlpm.Ay))*SUM(_xlpm.Xy,-_xlpm.Ay)+_xlpm.Cy,
ROUND(_xlpm.Yx,2)))</f>
        <v>3.15</v>
      </c>
      <c r="AG110" s="21" cm="1">
        <f t="array" ref="AG110">IF(AG60&lt;&gt;"",ROUND(AG60,2),
_xlfn.LET(_xlpm.Fundo,$L$8,
_xlpm.Ax,_xlfn.XLOOKUP(TRUE,($O60:AF60&lt;&gt;""),$O$51:AF$51,_xlpm.Fundo,,-1),
_xlpm.Bx,_xlfn.XLOOKUP(TRUE,(AH60:$AZ60&lt;&gt;""),AH$51:$AZ$51,_xlpm.Fundo,,1),
_xlpm.Cx,_xlfn.XLOOKUP(TRUE,($O60:AF60&lt;&gt;""),$O60:AF60,_xlpm.Fundo,,-1),
_xlpm.Dx,_xlfn.XLOOKUP(TRUE,(AH60:$AZ60&lt;&gt;""),AH60:$AZ60,_xlpm.Fundo,,1),
_xlpm.Xx,AG$51,_xlpm.Yx,PRODUCT(SUM(_xlpm.Dx,-_xlpm.Cx),1/SUM(_xlpm.Bx,-_xlpm.Ax))*SUM(_xlpm.Xx,-_xlpm.Ax)+_xlpm.Cx,
_xlpm.Ay,_xlfn.XLOOKUP(TRUE,(AG$52:AG59&lt;&gt;""),$N$52:$N59,_xlpm.Fundo,,-1),
_xlpm.By,_xlfn.XLOOKUP(TRUE,(AG61:AG$95&lt;&gt;""),$N61:$N$95,_xlpm.Fundo,,1),
_xlpm.Cy,_xlfn.XLOOKUP(TRUE,(AG$52:AG59&lt;&gt;""),AG$52:AG59,_xlpm.Fundo,,-1),
_xlpm.Dy,_xlfn.XLOOKUP(TRUE,(AG61:AG$95&lt;&gt;""),AG61:AG$95,_xlpm.Fundo,,1),
_xlpm.Xy,$N60,_xlpm.Yy,PRODUCT(SUM(_xlpm.Dy,-_xlpm.Cy),1/SUM(_xlpm.By,-_xlpm.Ay))*SUM(_xlpm.Xy,-_xlpm.Ay)+_xlpm.Cy,
ROUND(_xlpm.Yx,2)))</f>
        <v>3.3</v>
      </c>
      <c r="AH110" s="21" cm="1">
        <f t="array" ref="AH110">IF(AH60&lt;&gt;"",ROUND(AH60,2),
_xlfn.LET(_xlpm.Fundo,$L$8,
_xlpm.Ax,_xlfn.XLOOKUP(TRUE,($O60:AG60&lt;&gt;""),$O$51:AG$51,_xlpm.Fundo,,-1),
_xlpm.Bx,_xlfn.XLOOKUP(TRUE,(AI60:$AZ60&lt;&gt;""),AI$51:$AZ$51,_xlpm.Fundo,,1),
_xlpm.Cx,_xlfn.XLOOKUP(TRUE,($O60:AG60&lt;&gt;""),$O60:AG60,_xlpm.Fundo,,-1),
_xlpm.Dx,_xlfn.XLOOKUP(TRUE,(AI60:$AZ60&lt;&gt;""),AI60:$AZ60,_xlpm.Fundo,,1),
_xlpm.Xx,AH$51,_xlpm.Yx,PRODUCT(SUM(_xlpm.Dx,-_xlpm.Cx),1/SUM(_xlpm.Bx,-_xlpm.Ax))*SUM(_xlpm.Xx,-_xlpm.Ax)+_xlpm.Cx,
_xlpm.Ay,_xlfn.XLOOKUP(TRUE,(AH$52:AH59&lt;&gt;""),$N$52:$N59,_xlpm.Fundo,,-1),
_xlpm.By,_xlfn.XLOOKUP(TRUE,(AH61:AH$95&lt;&gt;""),$N61:$N$95,_xlpm.Fundo,,1),
_xlpm.Cy,_xlfn.XLOOKUP(TRUE,(AH$52:AH59&lt;&gt;""),AH$52:AH59,_xlpm.Fundo,,-1),
_xlpm.Dy,_xlfn.XLOOKUP(TRUE,(AH61:AH$95&lt;&gt;""),AH61:AH$95,_xlpm.Fundo,,1),
_xlpm.Xy,$N60,_xlpm.Yy,PRODUCT(SUM(_xlpm.Dy,-_xlpm.Cy),1/SUM(_xlpm.By,-_xlpm.Ay))*SUM(_xlpm.Xy,-_xlpm.Ay)+_xlpm.Cy,
ROUND(_xlpm.Yx,2)))</f>
        <v>1.1599999999999999</v>
      </c>
      <c r="AI110" s="21" cm="1">
        <f t="array" ref="AI110">IF(AI60&lt;&gt;"",ROUND(AI60,2),
_xlfn.LET(_xlpm.Fundo,$L$8,
_xlpm.Ax,_xlfn.XLOOKUP(TRUE,($O60:AH60&lt;&gt;""),$O$51:AH$51,_xlpm.Fundo,,-1),
_xlpm.Bx,_xlfn.XLOOKUP(TRUE,(AJ60:$AZ60&lt;&gt;""),AJ$51:$AZ$51,_xlpm.Fundo,,1),
_xlpm.Cx,_xlfn.XLOOKUP(TRUE,($O60:AH60&lt;&gt;""),$O60:AH60,_xlpm.Fundo,,-1),
_xlpm.Dx,_xlfn.XLOOKUP(TRUE,(AJ60:$AZ60&lt;&gt;""),AJ60:$AZ60,_xlpm.Fundo,,1),
_xlpm.Xx,AI$51,_xlpm.Yx,PRODUCT(SUM(_xlpm.Dx,-_xlpm.Cx),1/SUM(_xlpm.Bx,-_xlpm.Ax))*SUM(_xlpm.Xx,-_xlpm.Ax)+_xlpm.Cx,
_xlpm.Ay,_xlfn.XLOOKUP(TRUE,(AI$52:AI59&lt;&gt;""),$N$52:$N59,_xlpm.Fundo,,-1),
_xlpm.By,_xlfn.XLOOKUP(TRUE,(AI61:AI$95&lt;&gt;""),$N61:$N$95,_xlpm.Fundo,,1),
_xlpm.Cy,_xlfn.XLOOKUP(TRUE,(AI$52:AI59&lt;&gt;""),AI$52:AI59,_xlpm.Fundo,,-1),
_xlpm.Dy,_xlfn.XLOOKUP(TRUE,(AI61:AI$95&lt;&gt;""),AI61:AI$95,_xlpm.Fundo,,1),
_xlpm.Xy,$N60,_xlpm.Yy,PRODUCT(SUM(_xlpm.Dy,-_xlpm.Cy),1/SUM(_xlpm.By,-_xlpm.Ay))*SUM(_xlpm.Xy,-_xlpm.Ay)+_xlpm.Cy,
ROUND(_xlpm.Yx,2)))</f>
        <v>0.4</v>
      </c>
      <c r="AJ110" s="21" cm="1">
        <f t="array" ref="AJ110">IF(AJ60&lt;&gt;"",ROUND(AJ60,2),
_xlfn.LET(_xlpm.Fundo,$L$8,
_xlpm.Ax,_xlfn.XLOOKUP(TRUE,($O60:AI60&lt;&gt;""),$O$51:AI$51,_xlpm.Fundo,,-1),
_xlpm.Bx,_xlfn.XLOOKUP(TRUE,(AK60:$AZ60&lt;&gt;""),AK$51:$AZ$51,_xlpm.Fundo,,1),
_xlpm.Cx,_xlfn.XLOOKUP(TRUE,($O60:AI60&lt;&gt;""),$O60:AI60,_xlpm.Fundo,,-1),
_xlpm.Dx,_xlfn.XLOOKUP(TRUE,(AK60:$AZ60&lt;&gt;""),AK60:$AZ60,_xlpm.Fundo,,1),
_xlpm.Xx,AJ$51,_xlpm.Yx,PRODUCT(SUM(_xlpm.Dx,-_xlpm.Cx),1/SUM(_xlpm.Bx,-_xlpm.Ax))*SUM(_xlpm.Xx,-_xlpm.Ax)+_xlpm.Cx,
_xlpm.Ay,_xlfn.XLOOKUP(TRUE,(AJ$52:AJ59&lt;&gt;""),$N$52:$N59,_xlpm.Fundo,,-1),
_xlpm.By,_xlfn.XLOOKUP(TRUE,(AJ61:AJ$95&lt;&gt;""),$N61:$N$95,_xlpm.Fundo,,1),
_xlpm.Cy,_xlfn.XLOOKUP(TRUE,(AJ$52:AJ59&lt;&gt;""),AJ$52:AJ59,_xlpm.Fundo,,-1),
_xlpm.Dy,_xlfn.XLOOKUP(TRUE,(AJ61:AJ$95&lt;&gt;""),AJ61:AJ$95,_xlpm.Fundo,,1),
_xlpm.Xy,$N60,_xlpm.Yy,PRODUCT(SUM(_xlpm.Dy,-_xlpm.Cy),1/SUM(_xlpm.By,-_xlpm.Ay))*SUM(_xlpm.Xy,-_xlpm.Ay)+_xlpm.Cy,
ROUND(_xlpm.Yx,2)))</f>
        <v>0.25</v>
      </c>
      <c r="AK110" s="21" cm="1">
        <f t="array" ref="AK110">IF(AK60&lt;&gt;"",ROUND(AK60,2),
_xlfn.LET(_xlpm.Fundo,$L$8,
_xlpm.Ax,_xlfn.XLOOKUP(TRUE,($O60:AJ60&lt;&gt;""),$O$51:AJ$51,_xlpm.Fundo,,-1),
_xlpm.Bx,_xlfn.XLOOKUP(TRUE,(AL60:$AZ60&lt;&gt;""),AL$51:$AZ$51,_xlpm.Fundo,,1),
_xlpm.Cx,_xlfn.XLOOKUP(TRUE,($O60:AJ60&lt;&gt;""),$O60:AJ60,_xlpm.Fundo,,-1),
_xlpm.Dx,_xlfn.XLOOKUP(TRUE,(AL60:$AZ60&lt;&gt;""),AL60:$AZ60,_xlpm.Fundo,,1),
_xlpm.Xx,AK$51,_xlpm.Yx,PRODUCT(SUM(_xlpm.Dx,-_xlpm.Cx),1/SUM(_xlpm.Bx,-_xlpm.Ax))*SUM(_xlpm.Xx,-_xlpm.Ax)+_xlpm.Cx,
_xlpm.Ay,_xlfn.XLOOKUP(TRUE,(AK$52:AK59&lt;&gt;""),$N$52:$N59,_xlpm.Fundo,,-1),
_xlpm.By,_xlfn.XLOOKUP(TRUE,(AK61:AK$95&lt;&gt;""),$N61:$N$95,_xlpm.Fundo,,1),
_xlpm.Cy,_xlfn.XLOOKUP(TRUE,(AK$52:AK59&lt;&gt;""),AK$52:AK59,_xlpm.Fundo,,-1),
_xlpm.Dy,_xlfn.XLOOKUP(TRUE,(AK61:AK$95&lt;&gt;""),AK61:AK$95,_xlpm.Fundo,,1),
_xlpm.Xy,$N60,_xlpm.Yy,PRODUCT(SUM(_xlpm.Dy,-_xlpm.Cy),1/SUM(_xlpm.By,-_xlpm.Ay))*SUM(_xlpm.Xy,-_xlpm.Ay)+_xlpm.Cy,
ROUND(_xlpm.Yx,2)))</f>
        <v>0.15</v>
      </c>
      <c r="AL110" s="21" cm="1">
        <f t="array" ref="AL110">IF(AL60&lt;&gt;"",ROUND(AL60,2),
_xlfn.LET(_xlpm.Fundo,$L$8,
_xlpm.Ax,_xlfn.XLOOKUP(TRUE,($O60:AK60&lt;&gt;""),$O$51:AK$51,_xlpm.Fundo,,-1),
_xlpm.Bx,_xlfn.XLOOKUP(TRUE,(AM60:$AZ60&lt;&gt;""),AM$51:$AZ$51,_xlpm.Fundo,,1),
_xlpm.Cx,_xlfn.XLOOKUP(TRUE,($O60:AK60&lt;&gt;""),$O60:AK60,_xlpm.Fundo,,-1),
_xlpm.Dx,_xlfn.XLOOKUP(TRUE,(AM60:$AZ60&lt;&gt;""),AM60:$AZ60,_xlpm.Fundo,,1),
_xlpm.Xx,AL$51,_xlpm.Yx,PRODUCT(SUM(_xlpm.Dx,-_xlpm.Cx),1/SUM(_xlpm.Bx,-_xlpm.Ax))*SUM(_xlpm.Xx,-_xlpm.Ax)+_xlpm.Cx,
_xlpm.Ay,_xlfn.XLOOKUP(TRUE,(AL$52:AL59&lt;&gt;""),$N$52:$N59,_xlpm.Fundo,,-1),
_xlpm.By,_xlfn.XLOOKUP(TRUE,(AL61:AL$95&lt;&gt;""),$N61:$N$95,_xlpm.Fundo,,1),
_xlpm.Cy,_xlfn.XLOOKUP(TRUE,(AL$52:AL59&lt;&gt;""),AL$52:AL59,_xlpm.Fundo,,-1),
_xlpm.Dy,_xlfn.XLOOKUP(TRUE,(AL61:AL$95&lt;&gt;""),AL61:AL$95,_xlpm.Fundo,,1),
_xlpm.Xy,$N60,_xlpm.Yy,PRODUCT(SUM(_xlpm.Dy,-_xlpm.Cy),1/SUM(_xlpm.By,-_xlpm.Ay))*SUM(_xlpm.Xy,-_xlpm.Ay)+_xlpm.Cy,
ROUND(_xlpm.Yx,2)))</f>
        <v>-0.5</v>
      </c>
      <c r="AM110" s="21" cm="1">
        <f t="array" ref="AM110">IF(AM60&lt;&gt;"",ROUND(AM60,2),
_xlfn.LET(_xlpm.Fundo,$L$8,
_xlpm.Ax,_xlfn.XLOOKUP(TRUE,($O60:AL60&lt;&gt;""),$O$51:AL$51,_xlpm.Fundo,,-1),
_xlpm.Bx,_xlfn.XLOOKUP(TRUE,(AN60:$AZ60&lt;&gt;""),AN$51:$AZ$51,_xlpm.Fundo,,1),
_xlpm.Cx,_xlfn.XLOOKUP(TRUE,($O60:AL60&lt;&gt;""),$O60:AL60,_xlpm.Fundo,,-1),
_xlpm.Dx,_xlfn.XLOOKUP(TRUE,(AN60:$AZ60&lt;&gt;""),AN60:$AZ60,_xlpm.Fundo,,1),
_xlpm.Xx,AM$51,_xlpm.Yx,PRODUCT(SUM(_xlpm.Dx,-_xlpm.Cx),1/SUM(_xlpm.Bx,-_xlpm.Ax))*SUM(_xlpm.Xx,-_xlpm.Ax)+_xlpm.Cx,
_xlpm.Ay,_xlfn.XLOOKUP(TRUE,(AM$52:AM59&lt;&gt;""),$N$52:$N59,_xlpm.Fundo,,-1),
_xlpm.By,_xlfn.XLOOKUP(TRUE,(AM61:AM$95&lt;&gt;""),$N61:$N$95,_xlpm.Fundo,,1),
_xlpm.Cy,_xlfn.XLOOKUP(TRUE,(AM$52:AM59&lt;&gt;""),AM$52:AM59,_xlpm.Fundo,,-1),
_xlpm.Dy,_xlfn.XLOOKUP(TRUE,(AM61:AM$95&lt;&gt;""),AM61:AM$95,_xlpm.Fundo,,1),
_xlpm.Xy,$N60,_xlpm.Yy,PRODUCT(SUM(_xlpm.Dy,-_xlpm.Cy),1/SUM(_xlpm.By,-_xlpm.Ay))*SUM(_xlpm.Xy,-_xlpm.Ay)+_xlpm.Cy,
ROUND(_xlpm.Yx,2)))</f>
        <v>-0.57999999999999996</v>
      </c>
      <c r="AN110" s="21" cm="1">
        <f t="array" ref="AN110">IF(AN60&lt;&gt;"",ROUND(AN60,2),
_xlfn.LET(_xlpm.Fundo,$L$8,
_xlpm.Ax,_xlfn.XLOOKUP(TRUE,($O60:AM60&lt;&gt;""),$O$51:AM$51,_xlpm.Fundo,,-1),
_xlpm.Bx,_xlfn.XLOOKUP(TRUE,(AO60:$AZ60&lt;&gt;""),AO$51:$AZ$51,_xlpm.Fundo,,1),
_xlpm.Cx,_xlfn.XLOOKUP(TRUE,($O60:AM60&lt;&gt;""),$O60:AM60,_xlpm.Fundo,,-1),
_xlpm.Dx,_xlfn.XLOOKUP(TRUE,(AO60:$AZ60&lt;&gt;""),AO60:$AZ60,_xlpm.Fundo,,1),
_xlpm.Xx,AN$51,_xlpm.Yx,PRODUCT(SUM(_xlpm.Dx,-_xlpm.Cx),1/SUM(_xlpm.Bx,-_xlpm.Ax))*SUM(_xlpm.Xx,-_xlpm.Ax)+_xlpm.Cx,
_xlpm.Ay,_xlfn.XLOOKUP(TRUE,(AN$52:AN59&lt;&gt;""),$N$52:$N59,_xlpm.Fundo,,-1),
_xlpm.By,_xlfn.XLOOKUP(TRUE,(AN61:AN$95&lt;&gt;""),$N61:$N$95,_xlpm.Fundo,,1),
_xlpm.Cy,_xlfn.XLOOKUP(TRUE,(AN$52:AN59&lt;&gt;""),AN$52:AN59,_xlpm.Fundo,,-1),
_xlpm.Dy,_xlfn.XLOOKUP(TRUE,(AN61:AN$95&lt;&gt;""),AN61:AN$95,_xlpm.Fundo,,1),
_xlpm.Xy,$N60,_xlpm.Yy,PRODUCT(SUM(_xlpm.Dy,-_xlpm.Cy),1/SUM(_xlpm.By,-_xlpm.Ay))*SUM(_xlpm.Xy,-_xlpm.Ay)+_xlpm.Cy,
ROUND(_xlpm.Yx,2)))</f>
        <v>-0.73</v>
      </c>
      <c r="AO110" s="21" cm="1">
        <f t="array" ref="AO110">IF(AO60&lt;&gt;"",ROUND(AO60,2),
_xlfn.LET(_xlpm.Fundo,$L$8,
_xlpm.Ax,_xlfn.XLOOKUP(TRUE,($O60:AN60&lt;&gt;""),$O$51:AN$51,_xlpm.Fundo,,-1),
_xlpm.Bx,_xlfn.XLOOKUP(TRUE,(AP60:$AZ60&lt;&gt;""),AP$51:$AZ$51,_xlpm.Fundo,,1),
_xlpm.Cx,_xlfn.XLOOKUP(TRUE,($O60:AN60&lt;&gt;""),$O60:AN60,_xlpm.Fundo,,-1),
_xlpm.Dx,_xlfn.XLOOKUP(TRUE,(AP60:$AZ60&lt;&gt;""),AP60:$AZ60,_xlpm.Fundo,,1),
_xlpm.Xx,AO$51,_xlpm.Yx,PRODUCT(SUM(_xlpm.Dx,-_xlpm.Cx),1/SUM(_xlpm.Bx,-_xlpm.Ax))*SUM(_xlpm.Xx,-_xlpm.Ax)+_xlpm.Cx,
_xlpm.Ay,_xlfn.XLOOKUP(TRUE,(AO$52:AO59&lt;&gt;""),$N$52:$N59,_xlpm.Fundo,,-1),
_xlpm.By,_xlfn.XLOOKUP(TRUE,(AO61:AO$95&lt;&gt;""),$N61:$N$95,_xlpm.Fundo,,1),
_xlpm.Cy,_xlfn.XLOOKUP(TRUE,(AO$52:AO59&lt;&gt;""),AO$52:AO59,_xlpm.Fundo,,-1),
_xlpm.Dy,_xlfn.XLOOKUP(TRUE,(AO61:AO$95&lt;&gt;""),AO61:AO$95,_xlpm.Fundo,,1),
_xlpm.Xy,$N60,_xlpm.Yy,PRODUCT(SUM(_xlpm.Dy,-_xlpm.Cy),1/SUM(_xlpm.By,-_xlpm.Ay))*SUM(_xlpm.Xy,-_xlpm.Ay)+_xlpm.Cy,
ROUND(_xlpm.Yx,2)))</f>
        <v>-0.8</v>
      </c>
      <c r="AP110" s="21" cm="1">
        <f t="array" ref="AP110">IF(AP60&lt;&gt;"",ROUND(AP60,2),
_xlfn.LET(_xlpm.Fundo,$L$8,
_xlpm.Ax,_xlfn.XLOOKUP(TRUE,($O60:AO60&lt;&gt;""),$O$51:AO$51,_xlpm.Fundo,,-1),
_xlpm.Bx,_xlfn.XLOOKUP(TRUE,(AQ60:$AZ60&lt;&gt;""),AQ$51:$AZ$51,_xlpm.Fundo,,1),
_xlpm.Cx,_xlfn.XLOOKUP(TRUE,($O60:AO60&lt;&gt;""),$O60:AO60,_xlpm.Fundo,,-1),
_xlpm.Dx,_xlfn.XLOOKUP(TRUE,(AQ60:$AZ60&lt;&gt;""),AQ60:$AZ60,_xlpm.Fundo,,1),
_xlpm.Xx,AP$51,_xlpm.Yx,PRODUCT(SUM(_xlpm.Dx,-_xlpm.Cx),1/SUM(_xlpm.Bx,-_xlpm.Ax))*SUM(_xlpm.Xx,-_xlpm.Ax)+_xlpm.Cx,
_xlpm.Ay,_xlfn.XLOOKUP(TRUE,(AP$52:AP59&lt;&gt;""),$N$52:$N59,_xlpm.Fundo,,-1),
_xlpm.By,_xlfn.XLOOKUP(TRUE,(AP61:AP$95&lt;&gt;""),$N61:$N$95,_xlpm.Fundo,,1),
_xlpm.Cy,_xlfn.XLOOKUP(TRUE,(AP$52:AP59&lt;&gt;""),AP$52:AP59,_xlpm.Fundo,,-1),
_xlpm.Dy,_xlfn.XLOOKUP(TRUE,(AP61:AP$95&lt;&gt;""),AP61:AP$95,_xlpm.Fundo,,1),
_xlpm.Xy,$N60,_xlpm.Yy,PRODUCT(SUM(_xlpm.Dy,-_xlpm.Cy),1/SUM(_xlpm.By,-_xlpm.Ay))*SUM(_xlpm.Xy,-_xlpm.Ay)+_xlpm.Cy,
ROUND(_xlpm.Yx,2)))</f>
        <v>-1.1000000000000001</v>
      </c>
      <c r="AQ110" s="21" cm="1">
        <f t="array" ref="AQ110">IF(AQ60&lt;&gt;"",ROUND(AQ60,2),
_xlfn.LET(_xlpm.Fundo,$L$8,
_xlpm.Ax,_xlfn.XLOOKUP(TRUE,($O60:AP60&lt;&gt;""),$O$51:AP$51,_xlpm.Fundo,,-1),
_xlpm.Bx,_xlfn.XLOOKUP(TRUE,(AR60:$AZ60&lt;&gt;""),AR$51:$AZ$51,_xlpm.Fundo,,1),
_xlpm.Cx,_xlfn.XLOOKUP(TRUE,($O60:AP60&lt;&gt;""),$O60:AP60,_xlpm.Fundo,,-1),
_xlpm.Dx,_xlfn.XLOOKUP(TRUE,(AR60:$AZ60&lt;&gt;""),AR60:$AZ60,_xlpm.Fundo,,1),
_xlpm.Xx,AQ$51,_xlpm.Yx,PRODUCT(SUM(_xlpm.Dx,-_xlpm.Cx),1/SUM(_xlpm.Bx,-_xlpm.Ax))*SUM(_xlpm.Xx,-_xlpm.Ax)+_xlpm.Cx,
_xlpm.Ay,_xlfn.XLOOKUP(TRUE,(AQ$52:AQ59&lt;&gt;""),$N$52:$N59,_xlpm.Fundo,,-1),
_xlpm.By,_xlfn.XLOOKUP(TRUE,(AQ61:AQ$95&lt;&gt;""),$N61:$N$95,_xlpm.Fundo,,1),
_xlpm.Cy,_xlfn.XLOOKUP(TRUE,(AQ$52:AQ59&lt;&gt;""),AQ$52:AQ59,_xlpm.Fundo,,-1),
_xlpm.Dy,_xlfn.XLOOKUP(TRUE,(AQ61:AQ$95&lt;&gt;""),AQ61:AQ$95,_xlpm.Fundo,,1),
_xlpm.Xy,$N60,_xlpm.Yy,PRODUCT(SUM(_xlpm.Dy,-_xlpm.Cy),1/SUM(_xlpm.By,-_xlpm.Ay))*SUM(_xlpm.Xy,-_xlpm.Ay)+_xlpm.Cy,
ROUND(_xlpm.Yx,2)))</f>
        <v>-1.33</v>
      </c>
      <c r="AR110" s="21" cm="1">
        <f t="array" ref="AR110">IF(AR60&lt;&gt;"",ROUND(AR60,2),
_xlfn.LET(_xlpm.Fundo,$L$8,
_xlpm.Ax,_xlfn.XLOOKUP(TRUE,($O60:AQ60&lt;&gt;""),$O$51:AQ$51,_xlpm.Fundo,,-1),
_xlpm.Bx,_xlfn.XLOOKUP(TRUE,(AS60:$AZ60&lt;&gt;""),AS$51:$AZ$51,_xlpm.Fundo,,1),
_xlpm.Cx,_xlfn.XLOOKUP(TRUE,($O60:AQ60&lt;&gt;""),$O60:AQ60,_xlpm.Fundo,,-1),
_xlpm.Dx,_xlfn.XLOOKUP(TRUE,(AS60:$AZ60&lt;&gt;""),AS60:$AZ60,_xlpm.Fundo,,1),
_xlpm.Xx,AR$51,_xlpm.Yx,PRODUCT(SUM(_xlpm.Dx,-_xlpm.Cx),1/SUM(_xlpm.Bx,-_xlpm.Ax))*SUM(_xlpm.Xx,-_xlpm.Ax)+_xlpm.Cx,
_xlpm.Ay,_xlfn.XLOOKUP(TRUE,(AR$52:AR59&lt;&gt;""),$N$52:$N59,_xlpm.Fundo,,-1),
_xlpm.By,_xlfn.XLOOKUP(TRUE,(AR61:AR$95&lt;&gt;""),$N61:$N$95,_xlpm.Fundo,,1),
_xlpm.Cy,_xlfn.XLOOKUP(TRUE,(AR$52:AR59&lt;&gt;""),AR$52:AR59,_xlpm.Fundo,,-1),
_xlpm.Dy,_xlfn.XLOOKUP(TRUE,(AR61:AR$95&lt;&gt;""),AR61:AR$95,_xlpm.Fundo,,1),
_xlpm.Xy,$N60,_xlpm.Yy,PRODUCT(SUM(_xlpm.Dy,-_xlpm.Cy),1/SUM(_xlpm.By,-_xlpm.Ay))*SUM(_xlpm.Xy,-_xlpm.Ay)+_xlpm.Cy,
ROUND(_xlpm.Yx,2)))</f>
        <v>-1.4</v>
      </c>
      <c r="AS110" s="21" cm="1">
        <f t="array" ref="AS110">IF(AS60&lt;&gt;"",ROUND(AS60,2),
_xlfn.LET(_xlpm.Fundo,$L$8,
_xlpm.Ax,_xlfn.XLOOKUP(TRUE,($O60:AR60&lt;&gt;""),$O$51:AR$51,_xlpm.Fundo,,-1),
_xlpm.Bx,_xlfn.XLOOKUP(TRUE,(AT60:$AZ60&lt;&gt;""),AT$51:$AZ$51,_xlpm.Fundo,,1),
_xlpm.Cx,_xlfn.XLOOKUP(TRUE,($O60:AR60&lt;&gt;""),$O60:AR60,_xlpm.Fundo,,-1),
_xlpm.Dx,_xlfn.XLOOKUP(TRUE,(AT60:$AZ60&lt;&gt;""),AT60:$AZ60,_xlpm.Fundo,,1),
_xlpm.Xx,AS$51,_xlpm.Yx,PRODUCT(SUM(_xlpm.Dx,-_xlpm.Cx),1/SUM(_xlpm.Bx,-_xlpm.Ax))*SUM(_xlpm.Xx,-_xlpm.Ax)+_xlpm.Cx,
_xlpm.Ay,_xlfn.XLOOKUP(TRUE,(AS$52:AS59&lt;&gt;""),$N$52:$N59,_xlpm.Fundo,,-1),
_xlpm.By,_xlfn.XLOOKUP(TRUE,(AS61:AS$95&lt;&gt;""),$N61:$N$95,_xlpm.Fundo,,1),
_xlpm.Cy,_xlfn.XLOOKUP(TRUE,(AS$52:AS59&lt;&gt;""),AS$52:AS59,_xlpm.Fundo,,-1),
_xlpm.Dy,_xlfn.XLOOKUP(TRUE,(AS61:AS$95&lt;&gt;""),AS61:AS$95,_xlpm.Fundo,,1),
_xlpm.Xy,$N60,_xlpm.Yy,PRODUCT(SUM(_xlpm.Dy,-_xlpm.Cy),1/SUM(_xlpm.By,-_xlpm.Ay))*SUM(_xlpm.Xy,-_xlpm.Ay)+_xlpm.Cy,
ROUND(_xlpm.Yx,2)))</f>
        <v>-1.1000000000000001</v>
      </c>
      <c r="AT110" s="21" cm="1">
        <f t="array" ref="AT110">IF(AT60&lt;&gt;"",ROUND(AT60,2),
_xlfn.LET(_xlpm.Fundo,$L$8,
_xlpm.Ax,_xlfn.XLOOKUP(TRUE,($O60:AS60&lt;&gt;""),$O$51:AS$51,_xlpm.Fundo,,-1),
_xlpm.Bx,_xlfn.XLOOKUP(TRUE,(AU60:$AZ60&lt;&gt;""),AU$51:$AZ$51,_xlpm.Fundo,,1),
_xlpm.Cx,_xlfn.XLOOKUP(TRUE,($O60:AS60&lt;&gt;""),$O60:AS60,_xlpm.Fundo,,-1),
_xlpm.Dx,_xlfn.XLOOKUP(TRUE,(AU60:$AZ60&lt;&gt;""),AU60:$AZ60,_xlpm.Fundo,,1),
_xlpm.Xx,AT$51,_xlpm.Yx,PRODUCT(SUM(_xlpm.Dx,-_xlpm.Cx),1/SUM(_xlpm.Bx,-_xlpm.Ax))*SUM(_xlpm.Xx,-_xlpm.Ax)+_xlpm.Cx,
_xlpm.Ay,_xlfn.XLOOKUP(TRUE,(AT$52:AT59&lt;&gt;""),$N$52:$N59,_xlpm.Fundo,,-1),
_xlpm.By,_xlfn.XLOOKUP(TRUE,(AT61:AT$95&lt;&gt;""),$N61:$N$95,_xlpm.Fundo,,1),
_xlpm.Cy,_xlfn.XLOOKUP(TRUE,(AT$52:AT59&lt;&gt;""),AT$52:AT59,_xlpm.Fundo,,-1),
_xlpm.Dy,_xlfn.XLOOKUP(TRUE,(AT61:AT$95&lt;&gt;""),AT61:AT$95,_xlpm.Fundo,,1),
_xlpm.Xy,$N60,_xlpm.Yy,PRODUCT(SUM(_xlpm.Dy,-_xlpm.Cy),1/SUM(_xlpm.By,-_xlpm.Ay))*SUM(_xlpm.Xy,-_xlpm.Ay)+_xlpm.Cy,
ROUND(_xlpm.Yx,2)))</f>
        <v>-0.06</v>
      </c>
      <c r="AU110" s="21" cm="1">
        <f t="array" ref="AU110">IF(AU60&lt;&gt;"",ROUND(AU60,2),
_xlfn.LET(_xlpm.Fundo,$L$8,
_xlpm.Ax,_xlfn.XLOOKUP(TRUE,($O60:AT60&lt;&gt;""),$O$51:AT$51,_xlpm.Fundo,,-1),
_xlpm.Bx,_xlfn.XLOOKUP(TRUE,(AV60:$AZ60&lt;&gt;""),AV$51:$AZ$51,_xlpm.Fundo,,1),
_xlpm.Cx,_xlfn.XLOOKUP(TRUE,($O60:AT60&lt;&gt;""),$O60:AT60,_xlpm.Fundo,,-1),
_xlpm.Dx,_xlfn.XLOOKUP(TRUE,(AV60:$AZ60&lt;&gt;""),AV60:$AZ60,_xlpm.Fundo,,1),
_xlpm.Xx,AU$51,_xlpm.Yx,PRODUCT(SUM(_xlpm.Dx,-_xlpm.Cx),1/SUM(_xlpm.Bx,-_xlpm.Ax))*SUM(_xlpm.Xx,-_xlpm.Ax)+_xlpm.Cx,
_xlpm.Ay,_xlfn.XLOOKUP(TRUE,(AU$52:AU59&lt;&gt;""),$N$52:$N59,_xlpm.Fundo,,-1),
_xlpm.By,_xlfn.XLOOKUP(TRUE,(AU61:AU$95&lt;&gt;""),$N61:$N$95,_xlpm.Fundo,,1),
_xlpm.Cy,_xlfn.XLOOKUP(TRUE,(AU$52:AU59&lt;&gt;""),AU$52:AU59,_xlpm.Fundo,,-1),
_xlpm.Dy,_xlfn.XLOOKUP(TRUE,(AU61:AU$95&lt;&gt;""),AU61:AU$95,_xlpm.Fundo,,1),
_xlpm.Xy,$N60,_xlpm.Yy,PRODUCT(SUM(_xlpm.Dy,-_xlpm.Cy),1/SUM(_xlpm.By,-_xlpm.Ay))*SUM(_xlpm.Xy,-_xlpm.Ay)+_xlpm.Cy,
ROUND(_xlpm.Yx,2)))</f>
        <v>0</v>
      </c>
      <c r="AV110" s="21" cm="1">
        <f t="array" ref="AV110">IF(AV60&lt;&gt;"",ROUND(AV60,2),
_xlfn.LET(_xlpm.Fundo,$L$8,
_xlpm.Ax,_xlfn.XLOOKUP(TRUE,($O60:AU60&lt;&gt;""),$O$51:AU$51,_xlpm.Fundo,,-1),
_xlpm.Bx,_xlfn.XLOOKUP(TRUE,(AW60:$AZ60&lt;&gt;""),AW$51:$AZ$51,_xlpm.Fundo,,1),
_xlpm.Cx,_xlfn.XLOOKUP(TRUE,($O60:AU60&lt;&gt;""),$O60:AU60,_xlpm.Fundo,,-1),
_xlpm.Dx,_xlfn.XLOOKUP(TRUE,(AW60:$AZ60&lt;&gt;""),AW60:$AZ60,_xlpm.Fundo,,1),
_xlpm.Xx,AV$51,_xlpm.Yx,PRODUCT(SUM(_xlpm.Dx,-_xlpm.Cx),1/SUM(_xlpm.Bx,-_xlpm.Ax))*SUM(_xlpm.Xx,-_xlpm.Ax)+_xlpm.Cx,
_xlpm.Ay,_xlfn.XLOOKUP(TRUE,(AV$52:AV59&lt;&gt;""),$N$52:$N59,_xlpm.Fundo,,-1),
_xlpm.By,_xlfn.XLOOKUP(TRUE,(AV61:AV$95&lt;&gt;""),$N61:$N$95,_xlpm.Fundo,,1),
_xlpm.Cy,_xlfn.XLOOKUP(TRUE,(AV$52:AV59&lt;&gt;""),AV$52:AV59,_xlpm.Fundo,,-1),
_xlpm.Dy,_xlfn.XLOOKUP(TRUE,(AV61:AV$95&lt;&gt;""),AV61:AV$95,_xlpm.Fundo,,1),
_xlpm.Xy,$N60,_xlpm.Yy,PRODUCT(SUM(_xlpm.Dy,-_xlpm.Cy),1/SUM(_xlpm.By,-_xlpm.Ay))*SUM(_xlpm.Xy,-_xlpm.Ay)+_xlpm.Cy,
ROUND(_xlpm.Yx,2)))</f>
        <v>-9</v>
      </c>
      <c r="AW110" s="21" cm="1">
        <f t="array" ref="AW110">IF(AW60&lt;&gt;"",ROUND(AW60,2),
_xlfn.LET(_xlpm.Fundo,$L$8,
_xlpm.Ax,_xlfn.XLOOKUP(TRUE,($O60:AV60&lt;&gt;""),$O$51:AV$51,_xlpm.Fundo,,-1),
_xlpm.Bx,_xlfn.XLOOKUP(TRUE,(AX60:$AZ60&lt;&gt;""),AX$51:$AZ$51,_xlpm.Fundo,,1),
_xlpm.Cx,_xlfn.XLOOKUP(TRUE,($O60:AV60&lt;&gt;""),$O60:AV60,_xlpm.Fundo,,-1),
_xlpm.Dx,_xlfn.XLOOKUP(TRUE,(AX60:$AZ60&lt;&gt;""),AX60:$AZ60,_xlpm.Fundo,,1),
_xlpm.Xx,AW$51,_xlpm.Yx,PRODUCT(SUM(_xlpm.Dx,-_xlpm.Cx),1/SUM(_xlpm.Bx,-_xlpm.Ax))*SUM(_xlpm.Xx,-_xlpm.Ax)+_xlpm.Cx,
_xlpm.Ay,_xlfn.XLOOKUP(TRUE,(AW$52:AW59&lt;&gt;""),$N$52:$N59,_xlpm.Fundo,,-1),
_xlpm.By,_xlfn.XLOOKUP(TRUE,(AW61:AW$95&lt;&gt;""),$N61:$N$95,_xlpm.Fundo,,1),
_xlpm.Cy,_xlfn.XLOOKUP(TRUE,(AW$52:AW59&lt;&gt;""),AW$52:AW59,_xlpm.Fundo,,-1),
_xlpm.Dy,_xlfn.XLOOKUP(TRUE,(AW61:AW$95&lt;&gt;""),AW61:AW$95,_xlpm.Fundo,,1),
_xlpm.Xy,$N60,_xlpm.Yy,PRODUCT(SUM(_xlpm.Dy,-_xlpm.Cy),1/SUM(_xlpm.By,-_xlpm.Ay))*SUM(_xlpm.Xy,-_xlpm.Ay)+_xlpm.Cy,
ROUND(_xlpm.Yx,2)))</f>
        <v>-9</v>
      </c>
      <c r="AX110" s="77" t="s">
        <v>678</v>
      </c>
      <c r="AY110" s="77"/>
      <c r="BA110" s="77"/>
      <c r="BB110" s="77"/>
      <c r="BC110" s="77"/>
      <c r="BD110" s="77"/>
      <c r="BE110" s="77"/>
      <c r="BF110" s="77"/>
      <c r="BG110" s="77"/>
      <c r="BH110" s="77"/>
    </row>
    <row r="111" spans="1:60" ht="20.100000000000001" customHeight="1" x14ac:dyDescent="0.3">
      <c r="A111" s="8"/>
      <c r="B111" s="8" t="s">
        <v>87</v>
      </c>
      <c r="C111" s="17">
        <f t="shared" si="14"/>
        <v>45.695399999999999</v>
      </c>
      <c r="D111" s="18">
        <f t="shared" si="14"/>
        <v>115.7209</v>
      </c>
      <c r="E111" s="64">
        <f t="shared" si="14"/>
        <v>0</v>
      </c>
      <c r="F111" s="17">
        <f t="shared" si="7"/>
        <v>2.67</v>
      </c>
      <c r="G111" s="18">
        <f t="shared" si="8"/>
        <v>10.67</v>
      </c>
      <c r="H111" s="19">
        <f t="shared" si="9"/>
        <v>0</v>
      </c>
      <c r="I111" s="8" t="str" cm="1">
        <f t="array" ref="I111">_xlfn.CONCAT(ROUND(F111:H111,2)&amp;", ")</f>
        <v xml:space="preserve">2.67, 10.67, 0, </v>
      </c>
      <c r="J111" s="8"/>
      <c r="N111" s="31">
        <v>12.9</v>
      </c>
      <c r="O111" s="15"/>
      <c r="P111" s="21" cm="1">
        <f t="array" ref="P111">IF(P61&lt;&gt;"",ROUND(P61,2),
_xlfn.LET(_xlpm.Fundo,$L$8,
_xlpm.Ax,_xlfn.XLOOKUP(TRUE,($O61:O61&lt;&gt;""),$O$51:O$51,_xlpm.Fundo,,-1),
_xlpm.Bx,_xlfn.XLOOKUP(TRUE,(Q61:$AZ61&lt;&gt;""),Q$51:$AZ$51,_xlpm.Fundo,,1),
_xlpm.Cx,_xlfn.XLOOKUP(TRUE,($O61:O61&lt;&gt;""),$O61:O61,_xlpm.Fundo,,-1),
_xlpm.Dx,_xlfn.XLOOKUP(TRUE,(Q61:$AZ61&lt;&gt;""),Q61:$AZ61,_xlpm.Fundo,,1),
_xlpm.Xx,P$51,_xlpm.Yx,PRODUCT(SUM(_xlpm.Dx,-_xlpm.Cx),1/SUM(_xlpm.Bx,-_xlpm.Ax))*SUM(_xlpm.Xx,-_xlpm.Ax)+_xlpm.Cx,
_xlpm.Ay,_xlfn.XLOOKUP(TRUE,(P$52:P60&lt;&gt;""),$N$52:$N60,_xlpm.Fundo,,-1),
_xlpm.By,_xlfn.XLOOKUP(TRUE,(P62:P$95&lt;&gt;""),$N62:$N$95,_xlpm.Fundo,,1),
_xlpm.Cy,_xlfn.XLOOKUP(TRUE,(P$52:P60&lt;&gt;""),P$52:P60,_xlpm.Fundo,,-1),
_xlpm.Dy,_xlfn.XLOOKUP(TRUE,(P62:P$95&lt;&gt;""),P62:P$95,_xlpm.Fundo,,1),
_xlpm.Xy,$N61,_xlpm.Yy,PRODUCT(SUM(_xlpm.Dy,-_xlpm.Cy),1/SUM(_xlpm.By,-_xlpm.Ay))*SUM(_xlpm.Xy,-_xlpm.Ay)+_xlpm.Cy,
ROUND(_xlpm.Yx,2)))</f>
        <v>-9</v>
      </c>
      <c r="Q111" s="21" cm="1">
        <f t="array" ref="Q111">IF(Q61&lt;&gt;"",ROUND(Q61,2),
_xlfn.LET(_xlpm.Fundo,$L$8,
_xlpm.Ax,_xlfn.XLOOKUP(TRUE,($O61:P61&lt;&gt;""),$O$51:P$51,_xlpm.Fundo,,-1),
_xlpm.Bx,_xlfn.XLOOKUP(TRUE,(R61:$AZ61&lt;&gt;""),R$51:$AZ$51,_xlpm.Fundo,,1),
_xlpm.Cx,_xlfn.XLOOKUP(TRUE,($O61:P61&lt;&gt;""),$O61:P61,_xlpm.Fundo,,-1),
_xlpm.Dx,_xlfn.XLOOKUP(TRUE,(R61:$AZ61&lt;&gt;""),R61:$AZ61,_xlpm.Fundo,,1),
_xlpm.Xx,Q$51,_xlpm.Yx,PRODUCT(SUM(_xlpm.Dx,-_xlpm.Cx),1/SUM(_xlpm.Bx,-_xlpm.Ax))*SUM(_xlpm.Xx,-_xlpm.Ax)+_xlpm.Cx,
_xlpm.Ay,_xlfn.XLOOKUP(TRUE,(Q$52:Q60&lt;&gt;""),$N$52:$N60,_xlpm.Fundo,,-1),
_xlpm.By,_xlfn.XLOOKUP(TRUE,(Q62:Q$95&lt;&gt;""),$N62:$N$95,_xlpm.Fundo,,1),
_xlpm.Cy,_xlfn.XLOOKUP(TRUE,(Q$52:Q60&lt;&gt;""),Q$52:Q60,_xlpm.Fundo,,-1),
_xlpm.Dy,_xlfn.XLOOKUP(TRUE,(Q62:Q$95&lt;&gt;""),Q62:Q$95,_xlpm.Fundo,,1),
_xlpm.Xy,$N61,_xlpm.Yy,PRODUCT(SUM(_xlpm.Dy,-_xlpm.Cy),1/SUM(_xlpm.By,-_xlpm.Ay))*SUM(_xlpm.Xy,-_xlpm.Ay)+_xlpm.Cy,
ROUND(_xlpm.Yx,2)))</f>
        <v>-9</v>
      </c>
      <c r="R111" s="21" cm="1">
        <f t="array" ref="R111">IF(R61&lt;&gt;"",ROUND(R61,2),
_xlfn.LET(_xlpm.Fundo,$L$8,
_xlpm.Ax,_xlfn.XLOOKUP(TRUE,($O61:Q61&lt;&gt;""),$O$51:Q$51,_xlpm.Fundo,,-1),
_xlpm.Bx,_xlfn.XLOOKUP(TRUE,(S61:$AZ61&lt;&gt;""),S$51:$AZ$51,_xlpm.Fundo,,1),
_xlpm.Cx,_xlfn.XLOOKUP(TRUE,($O61:Q61&lt;&gt;""),$O61:Q61,_xlpm.Fundo,,-1),
_xlpm.Dx,_xlfn.XLOOKUP(TRUE,(S61:$AZ61&lt;&gt;""),S61:$AZ61,_xlpm.Fundo,,1),
_xlpm.Xx,R$51,_xlpm.Yx,PRODUCT(SUM(_xlpm.Dx,-_xlpm.Cx),1/SUM(_xlpm.Bx,-_xlpm.Ax))*SUM(_xlpm.Xx,-_xlpm.Ax)+_xlpm.Cx,
_xlpm.Ay,_xlfn.XLOOKUP(TRUE,(R$52:R60&lt;&gt;""),$N$52:$N60,_xlpm.Fundo,,-1),
_xlpm.By,_xlfn.XLOOKUP(TRUE,(R62:R$95&lt;&gt;""),$N62:$N$95,_xlpm.Fundo,,1),
_xlpm.Cy,_xlfn.XLOOKUP(TRUE,(R$52:R60&lt;&gt;""),R$52:R60,_xlpm.Fundo,,-1),
_xlpm.Dy,_xlfn.XLOOKUP(TRUE,(R62:R$95&lt;&gt;""),R62:R$95,_xlpm.Fundo,,1),
_xlpm.Xy,$N61,_xlpm.Yy,PRODUCT(SUM(_xlpm.Dy,-_xlpm.Cy),1/SUM(_xlpm.By,-_xlpm.Ay))*SUM(_xlpm.Xy,-_xlpm.Ay)+_xlpm.Cy,
ROUND(_xlpm.Yx,2)))</f>
        <v>0.6</v>
      </c>
      <c r="S111" s="21" cm="1">
        <f t="array" ref="S111">IF(S61&lt;&gt;"",ROUND(S61,2),
_xlfn.LET(_xlpm.Fundo,$L$8,
_xlpm.Ax,_xlfn.XLOOKUP(TRUE,($O61:R61&lt;&gt;""),$O$51:R$51,_xlpm.Fundo,,-1),
_xlpm.Bx,_xlfn.XLOOKUP(TRUE,(T61:$AZ61&lt;&gt;""),T$51:$AZ$51,_xlpm.Fundo,,1),
_xlpm.Cx,_xlfn.XLOOKUP(TRUE,($O61:R61&lt;&gt;""),$O61:R61,_xlpm.Fundo,,-1),
_xlpm.Dx,_xlfn.XLOOKUP(TRUE,(T61:$AZ61&lt;&gt;""),T61:$AZ61,_xlpm.Fundo,,1),
_xlpm.Xx,S$51,_xlpm.Yx,PRODUCT(SUM(_xlpm.Dx,-_xlpm.Cx),1/SUM(_xlpm.Bx,-_xlpm.Ax))*SUM(_xlpm.Xx,-_xlpm.Ax)+_xlpm.Cx,
_xlpm.Ay,_xlfn.XLOOKUP(TRUE,(S$52:S60&lt;&gt;""),$N$52:$N60,_xlpm.Fundo,,-1),
_xlpm.By,_xlfn.XLOOKUP(TRUE,(S62:S$95&lt;&gt;""),$N62:$N$95,_xlpm.Fundo,,1),
_xlpm.Cy,_xlfn.XLOOKUP(TRUE,(S$52:S60&lt;&gt;""),S$52:S60,_xlpm.Fundo,,-1),
_xlpm.Dy,_xlfn.XLOOKUP(TRUE,(S62:S$95&lt;&gt;""),S62:S$95,_xlpm.Fundo,,1),
_xlpm.Xy,$N61,_xlpm.Yy,PRODUCT(SUM(_xlpm.Dy,-_xlpm.Cy),1/SUM(_xlpm.By,-_xlpm.Ay))*SUM(_xlpm.Xy,-_xlpm.Ay)+_xlpm.Cy,
ROUND(_xlpm.Yx,2)))</f>
        <v>-0.16</v>
      </c>
      <c r="T111" s="21" cm="1">
        <f t="array" ref="T111">IF(T61&lt;&gt;"",ROUND(T61,2),
_xlfn.LET(_xlpm.Fundo,$L$8,
_xlpm.Ax,_xlfn.XLOOKUP(TRUE,($O61:S61&lt;&gt;""),$O$51:S$51,_xlpm.Fundo,,-1),
_xlpm.Bx,_xlfn.XLOOKUP(TRUE,(U61:$AZ61&lt;&gt;""),U$51:$AZ$51,_xlpm.Fundo,,1),
_xlpm.Cx,_xlfn.XLOOKUP(TRUE,($O61:S61&lt;&gt;""),$O61:S61,_xlpm.Fundo,,-1),
_xlpm.Dx,_xlfn.XLOOKUP(TRUE,(U61:$AZ61&lt;&gt;""),U61:$AZ61,_xlpm.Fundo,,1),
_xlpm.Xx,T$51,_xlpm.Yx,PRODUCT(SUM(_xlpm.Dx,-_xlpm.Cx),1/SUM(_xlpm.Bx,-_xlpm.Ax))*SUM(_xlpm.Xx,-_xlpm.Ax)+_xlpm.Cx,
_xlpm.Ay,_xlfn.XLOOKUP(TRUE,(T$52:T60&lt;&gt;""),$N$52:$N60,_xlpm.Fundo,,-1),
_xlpm.By,_xlfn.XLOOKUP(TRUE,(T62:T$95&lt;&gt;""),$N62:$N$95,_xlpm.Fundo,,1),
_xlpm.Cy,_xlfn.XLOOKUP(TRUE,(T$52:T60&lt;&gt;""),T$52:T60,_xlpm.Fundo,,-1),
_xlpm.Dy,_xlfn.XLOOKUP(TRUE,(T62:T$95&lt;&gt;""),T62:T$95,_xlpm.Fundo,,1),
_xlpm.Xy,$N61,_xlpm.Yy,PRODUCT(SUM(_xlpm.Dy,-_xlpm.Cy),1/SUM(_xlpm.By,-_xlpm.Ay))*SUM(_xlpm.Xy,-_xlpm.Ay)+_xlpm.Cy,
ROUND(_xlpm.Yx,2)))</f>
        <v>-1</v>
      </c>
      <c r="U111" s="21" cm="1">
        <f t="array" ref="U111">IF(U61&lt;&gt;"",ROUND(U61,2),
_xlfn.LET(_xlpm.Fundo,$L$8,
_xlpm.Ax,_xlfn.XLOOKUP(TRUE,($O61:T61&lt;&gt;""),$O$51:T$51,_xlpm.Fundo,,-1),
_xlpm.Bx,_xlfn.XLOOKUP(TRUE,(V61:$AZ61&lt;&gt;""),V$51:$AZ$51,_xlpm.Fundo,,1),
_xlpm.Cx,_xlfn.XLOOKUP(TRUE,($O61:T61&lt;&gt;""),$O61:T61,_xlpm.Fundo,,-1),
_xlpm.Dx,_xlfn.XLOOKUP(TRUE,(V61:$AZ61&lt;&gt;""),V61:$AZ61,_xlpm.Fundo,,1),
_xlpm.Xx,U$51,_xlpm.Yx,PRODUCT(SUM(_xlpm.Dx,-_xlpm.Cx),1/SUM(_xlpm.Bx,-_xlpm.Ax))*SUM(_xlpm.Xx,-_xlpm.Ax)+_xlpm.Cx,
_xlpm.Ay,_xlfn.XLOOKUP(TRUE,(U$52:U60&lt;&gt;""),$N$52:$N60,_xlpm.Fundo,,-1),
_xlpm.By,_xlfn.XLOOKUP(TRUE,(U62:U$95&lt;&gt;""),$N62:$N$95,_xlpm.Fundo,,1),
_xlpm.Cy,_xlfn.XLOOKUP(TRUE,(U$52:U60&lt;&gt;""),U$52:U60,_xlpm.Fundo,,-1),
_xlpm.Dy,_xlfn.XLOOKUP(TRUE,(U62:U$95&lt;&gt;""),U62:U$95,_xlpm.Fundo,,1),
_xlpm.Xy,$N61,_xlpm.Yy,PRODUCT(SUM(_xlpm.Dy,-_xlpm.Cy),1/SUM(_xlpm.By,-_xlpm.Ay))*SUM(_xlpm.Xy,-_xlpm.Ay)+_xlpm.Cy,
ROUND(_xlpm.Yx,2)))</f>
        <v>-1.1499999999999999</v>
      </c>
      <c r="V111" s="21" cm="1">
        <f t="array" ref="V111">IF(V61&lt;&gt;"",ROUND(V61,2),
_xlfn.LET(_xlpm.Fundo,$L$8,
_xlpm.Ax,_xlfn.XLOOKUP(TRUE,($O61:U61&lt;&gt;""),$O$51:U$51,_xlpm.Fundo,,-1),
_xlpm.Bx,_xlfn.XLOOKUP(TRUE,(W61:$AZ61&lt;&gt;""),W$51:$AZ$51,_xlpm.Fundo,,1),
_xlpm.Cx,_xlfn.XLOOKUP(TRUE,($O61:U61&lt;&gt;""),$O61:U61,_xlpm.Fundo,,-1),
_xlpm.Dx,_xlfn.XLOOKUP(TRUE,(W61:$AZ61&lt;&gt;""),W61:$AZ61,_xlpm.Fundo,,1),
_xlpm.Xx,V$51,_xlpm.Yx,PRODUCT(SUM(_xlpm.Dx,-_xlpm.Cx),1/SUM(_xlpm.Bx,-_xlpm.Ax))*SUM(_xlpm.Xx,-_xlpm.Ax)+_xlpm.Cx,
_xlpm.Ay,_xlfn.XLOOKUP(TRUE,(V$52:V60&lt;&gt;""),$N$52:$N60,_xlpm.Fundo,,-1),
_xlpm.By,_xlfn.XLOOKUP(TRUE,(V62:V$95&lt;&gt;""),$N62:$N$95,_xlpm.Fundo,,1),
_xlpm.Cy,_xlfn.XLOOKUP(TRUE,(V$52:V60&lt;&gt;""),V$52:V60,_xlpm.Fundo,,-1),
_xlpm.Dy,_xlfn.XLOOKUP(TRUE,(V62:V$95&lt;&gt;""),V62:V$95,_xlpm.Fundo,,1),
_xlpm.Xy,$N61,_xlpm.Yy,PRODUCT(SUM(_xlpm.Dy,-_xlpm.Cy),1/SUM(_xlpm.By,-_xlpm.Ay))*SUM(_xlpm.Xy,-_xlpm.Ay)+_xlpm.Cy,
ROUND(_xlpm.Yx,2)))</f>
        <v>-1.23</v>
      </c>
      <c r="W111" s="21" cm="1">
        <f t="array" ref="W111">IF(W61&lt;&gt;"",ROUND(W61,2),
_xlfn.LET(_xlpm.Fundo,$L$8,
_xlpm.Ax,_xlfn.XLOOKUP(TRUE,($O61:V61&lt;&gt;""),$O$51:V$51,_xlpm.Fundo,,-1),
_xlpm.Bx,_xlfn.XLOOKUP(TRUE,(X61:$AZ61&lt;&gt;""),X$51:$AZ$51,_xlpm.Fundo,,1),
_xlpm.Cx,_xlfn.XLOOKUP(TRUE,($O61:V61&lt;&gt;""),$O61:V61,_xlpm.Fundo,,-1),
_xlpm.Dx,_xlfn.XLOOKUP(TRUE,(X61:$AZ61&lt;&gt;""),X61:$AZ61,_xlpm.Fundo,,1),
_xlpm.Xx,W$51,_xlpm.Yx,PRODUCT(SUM(_xlpm.Dx,-_xlpm.Cx),1/SUM(_xlpm.Bx,-_xlpm.Ax))*SUM(_xlpm.Xx,-_xlpm.Ax)+_xlpm.Cx,
_xlpm.Ay,_xlfn.XLOOKUP(TRUE,(W$52:W60&lt;&gt;""),$N$52:$N60,_xlpm.Fundo,,-1),
_xlpm.By,_xlfn.XLOOKUP(TRUE,(W62:W$95&lt;&gt;""),$N62:$N$95,_xlpm.Fundo,,1),
_xlpm.Cy,_xlfn.XLOOKUP(TRUE,(W$52:W60&lt;&gt;""),W$52:W60,_xlpm.Fundo,,-1),
_xlpm.Dy,_xlfn.XLOOKUP(TRUE,(W62:W$95&lt;&gt;""),W62:W$95,_xlpm.Fundo,,1),
_xlpm.Xy,$N61,_xlpm.Yy,PRODUCT(SUM(_xlpm.Dy,-_xlpm.Cy),1/SUM(_xlpm.By,-_xlpm.Ay))*SUM(_xlpm.Xy,-_xlpm.Ay)+_xlpm.Cy,
ROUND(_xlpm.Yx,2)))</f>
        <v>-1.24</v>
      </c>
      <c r="X111" s="21" cm="1">
        <f t="array" ref="X111">IF(X61&lt;&gt;"",ROUND(X61,2),
_xlfn.LET(_xlpm.Fundo,$L$8,
_xlpm.Ax,_xlfn.XLOOKUP(TRUE,($O61:W61&lt;&gt;""),$O$51:W$51,_xlpm.Fundo,,-1),
_xlpm.Bx,_xlfn.XLOOKUP(TRUE,(Y61:$AZ61&lt;&gt;""),Y$51:$AZ$51,_xlpm.Fundo,,1),
_xlpm.Cx,_xlfn.XLOOKUP(TRUE,($O61:W61&lt;&gt;""),$O61:W61,_xlpm.Fundo,,-1),
_xlpm.Dx,_xlfn.XLOOKUP(TRUE,(Y61:$AZ61&lt;&gt;""),Y61:$AZ61,_xlpm.Fundo,,1),
_xlpm.Xx,X$51,_xlpm.Yx,PRODUCT(SUM(_xlpm.Dx,-_xlpm.Cx),1/SUM(_xlpm.Bx,-_xlpm.Ax))*SUM(_xlpm.Xx,-_xlpm.Ax)+_xlpm.Cx,
_xlpm.Ay,_xlfn.XLOOKUP(TRUE,(X$52:X60&lt;&gt;""),$N$52:$N60,_xlpm.Fundo,,-1),
_xlpm.By,_xlfn.XLOOKUP(TRUE,(X62:X$95&lt;&gt;""),$N62:$N$95,_xlpm.Fundo,,1),
_xlpm.Cy,_xlfn.XLOOKUP(TRUE,(X$52:X60&lt;&gt;""),X$52:X60,_xlpm.Fundo,,-1),
_xlpm.Dy,_xlfn.XLOOKUP(TRUE,(X62:X$95&lt;&gt;""),X62:X$95,_xlpm.Fundo,,1),
_xlpm.Xy,$N61,_xlpm.Yy,PRODUCT(SUM(_xlpm.Dy,-_xlpm.Cy),1/SUM(_xlpm.By,-_xlpm.Ay))*SUM(_xlpm.Xy,-_xlpm.Ay)+_xlpm.Cy,
ROUND(_xlpm.Yx,2)))</f>
        <v>-1.3</v>
      </c>
      <c r="Y111" s="21" cm="1">
        <f t="array" ref="Y111">IF(Y61&lt;&gt;"",ROUND(Y61,2),
_xlfn.LET(_xlpm.Fundo,$L$8,
_xlpm.Ax,_xlfn.XLOOKUP(TRUE,($O61:X61&lt;&gt;""),$O$51:X$51,_xlpm.Fundo,,-1),
_xlpm.Bx,_xlfn.XLOOKUP(TRUE,(Z61:$AZ61&lt;&gt;""),Z$51:$AZ$51,_xlpm.Fundo,,1),
_xlpm.Cx,_xlfn.XLOOKUP(TRUE,($O61:X61&lt;&gt;""),$O61:X61,_xlpm.Fundo,,-1),
_xlpm.Dx,_xlfn.XLOOKUP(TRUE,(Z61:$AZ61&lt;&gt;""),Z61:$AZ61,_xlpm.Fundo,,1),
_xlpm.Xx,Y$51,_xlpm.Yx,PRODUCT(SUM(_xlpm.Dx,-_xlpm.Cx),1/SUM(_xlpm.Bx,-_xlpm.Ax))*SUM(_xlpm.Xx,-_xlpm.Ax)+_xlpm.Cx,
_xlpm.Ay,_xlfn.XLOOKUP(TRUE,(Y$52:Y60&lt;&gt;""),$N$52:$N60,_xlpm.Fundo,,-1),
_xlpm.By,_xlfn.XLOOKUP(TRUE,(Y62:Y$95&lt;&gt;""),$N62:$N$95,_xlpm.Fundo,,1),
_xlpm.Cy,_xlfn.XLOOKUP(TRUE,(Y$52:Y60&lt;&gt;""),Y$52:Y60,_xlpm.Fundo,,-1),
_xlpm.Dy,_xlfn.XLOOKUP(TRUE,(Y62:Y$95&lt;&gt;""),Y62:Y$95,_xlpm.Fundo,,1),
_xlpm.Xy,$N61,_xlpm.Yy,PRODUCT(SUM(_xlpm.Dy,-_xlpm.Cy),1/SUM(_xlpm.By,-_xlpm.Ay))*SUM(_xlpm.Xy,-_xlpm.Ay)+_xlpm.Cy,
ROUND(_xlpm.Yx,2)))</f>
        <v>-1.1499999999999999</v>
      </c>
      <c r="Z111" s="21" cm="1">
        <f t="array" ref="Z111">IF(Z61&lt;&gt;"",ROUND(Z61,2),
_xlfn.LET(_xlpm.Fundo,$L$8,
_xlpm.Ax,_xlfn.XLOOKUP(TRUE,($O61:Y61&lt;&gt;""),$O$51:Y$51,_xlpm.Fundo,,-1),
_xlpm.Bx,_xlfn.XLOOKUP(TRUE,(AA61:$AZ61&lt;&gt;""),AA$51:$AZ$51,_xlpm.Fundo,,1),
_xlpm.Cx,_xlfn.XLOOKUP(TRUE,($O61:Y61&lt;&gt;""),$O61:Y61,_xlpm.Fundo,,-1),
_xlpm.Dx,_xlfn.XLOOKUP(TRUE,(AA61:$AZ61&lt;&gt;""),AA61:$AZ61,_xlpm.Fundo,,1),
_xlpm.Xx,Z$51,_xlpm.Yx,PRODUCT(SUM(_xlpm.Dx,-_xlpm.Cx),1/SUM(_xlpm.Bx,-_xlpm.Ax))*SUM(_xlpm.Xx,-_xlpm.Ax)+_xlpm.Cx,
_xlpm.Ay,_xlfn.XLOOKUP(TRUE,(Z$52:Z60&lt;&gt;""),$N$52:$N60,_xlpm.Fundo,,-1),
_xlpm.By,_xlfn.XLOOKUP(TRUE,(Z62:Z$95&lt;&gt;""),$N62:$N$95,_xlpm.Fundo,,1),
_xlpm.Cy,_xlfn.XLOOKUP(TRUE,(Z$52:Z60&lt;&gt;""),Z$52:Z60,_xlpm.Fundo,,-1),
_xlpm.Dy,_xlfn.XLOOKUP(TRUE,(Z62:Z$95&lt;&gt;""),Z62:Z$95,_xlpm.Fundo,,1),
_xlpm.Xy,$N61,_xlpm.Yy,PRODUCT(SUM(_xlpm.Dy,-_xlpm.Cy),1/SUM(_xlpm.By,-_xlpm.Ay))*SUM(_xlpm.Xy,-_xlpm.Ay)+_xlpm.Cy,
ROUND(_xlpm.Yx,2)))</f>
        <v>-1.08</v>
      </c>
      <c r="AA111" s="21" cm="1">
        <f t="array" ref="AA111">IF(AA61&lt;&gt;"",ROUND(AA61,2),
_xlfn.LET(_xlpm.Fundo,$L$8,
_xlpm.Ax,_xlfn.XLOOKUP(TRUE,($O61:Z61&lt;&gt;""),$O$51:Z$51,_xlpm.Fundo,,-1),
_xlpm.Bx,_xlfn.XLOOKUP(TRUE,(AB61:$AZ61&lt;&gt;""),AB$51:$AZ$51,_xlpm.Fundo,,1),
_xlpm.Cx,_xlfn.XLOOKUP(TRUE,($O61:Z61&lt;&gt;""),$O61:Z61,_xlpm.Fundo,,-1),
_xlpm.Dx,_xlfn.XLOOKUP(TRUE,(AB61:$AZ61&lt;&gt;""),AB61:$AZ61,_xlpm.Fundo,,1),
_xlpm.Xx,AA$51,_xlpm.Yx,PRODUCT(SUM(_xlpm.Dx,-_xlpm.Cx),1/SUM(_xlpm.Bx,-_xlpm.Ax))*SUM(_xlpm.Xx,-_xlpm.Ax)+_xlpm.Cx,
_xlpm.Ay,_xlfn.XLOOKUP(TRUE,(AA$52:AA60&lt;&gt;""),$N$52:$N60,_xlpm.Fundo,,-1),
_xlpm.By,_xlfn.XLOOKUP(TRUE,(AA62:AA$95&lt;&gt;""),$N62:$N$95,_xlpm.Fundo,,1),
_xlpm.Cy,_xlfn.XLOOKUP(TRUE,(AA$52:AA60&lt;&gt;""),AA$52:AA60,_xlpm.Fundo,,-1),
_xlpm.Dy,_xlfn.XLOOKUP(TRUE,(AA62:AA$95&lt;&gt;""),AA62:AA$95,_xlpm.Fundo,,1),
_xlpm.Xy,$N61,_xlpm.Yy,PRODUCT(SUM(_xlpm.Dy,-_xlpm.Cy),1/SUM(_xlpm.By,-_xlpm.Ay))*SUM(_xlpm.Xy,-_xlpm.Ay)+_xlpm.Cy,
ROUND(_xlpm.Yx,2)))</f>
        <v>-1</v>
      </c>
      <c r="AB111" s="21" cm="1">
        <f t="array" ref="AB111">IF(AB61&lt;&gt;"",ROUND(AB61,2),
_xlfn.LET(_xlpm.Fundo,$L$8,
_xlpm.Ax,_xlfn.XLOOKUP(TRUE,($O61:AA61&lt;&gt;""),$O$51:AA$51,_xlpm.Fundo,,-1),
_xlpm.Bx,_xlfn.XLOOKUP(TRUE,(AC61:$AZ61&lt;&gt;""),AC$51:$AZ$51,_xlpm.Fundo,,1),
_xlpm.Cx,_xlfn.XLOOKUP(TRUE,($O61:AA61&lt;&gt;""),$O61:AA61,_xlpm.Fundo,,-1),
_xlpm.Dx,_xlfn.XLOOKUP(TRUE,(AC61:$AZ61&lt;&gt;""),AC61:$AZ61,_xlpm.Fundo,,1),
_xlpm.Xx,AB$51,_xlpm.Yx,PRODUCT(SUM(_xlpm.Dx,-_xlpm.Cx),1/SUM(_xlpm.Bx,-_xlpm.Ax))*SUM(_xlpm.Xx,-_xlpm.Ax)+_xlpm.Cx,
_xlpm.Ay,_xlfn.XLOOKUP(TRUE,(AB$52:AB60&lt;&gt;""),$N$52:$N60,_xlpm.Fundo,,-1),
_xlpm.By,_xlfn.XLOOKUP(TRUE,(AB62:AB$95&lt;&gt;""),$N62:$N$95,_xlpm.Fundo,,1),
_xlpm.Cy,_xlfn.XLOOKUP(TRUE,(AB$52:AB60&lt;&gt;""),AB$52:AB60,_xlpm.Fundo,,-1),
_xlpm.Dy,_xlfn.XLOOKUP(TRUE,(AB62:AB$95&lt;&gt;""),AB62:AB$95,_xlpm.Fundo,,1),
_xlpm.Xy,$N61,_xlpm.Yy,PRODUCT(SUM(_xlpm.Dy,-_xlpm.Cy),1/SUM(_xlpm.By,-_xlpm.Ay))*SUM(_xlpm.Xy,-_xlpm.Ay)+_xlpm.Cy,
ROUND(_xlpm.Yx,2)))</f>
        <v>-0.72</v>
      </c>
      <c r="AC111" s="21" cm="1">
        <f t="array" ref="AC111">IF(AC61&lt;&gt;"",ROUND(AC61,2),
_xlfn.LET(_xlpm.Fundo,$L$8,
_xlpm.Ax,_xlfn.XLOOKUP(TRUE,($O61:AB61&lt;&gt;""),$O$51:AB$51,_xlpm.Fundo,,-1),
_xlpm.Bx,_xlfn.XLOOKUP(TRUE,(AD61:$AZ61&lt;&gt;""),AD$51:$AZ$51,_xlpm.Fundo,,1),
_xlpm.Cx,_xlfn.XLOOKUP(TRUE,($O61:AB61&lt;&gt;""),$O61:AB61,_xlpm.Fundo,,-1),
_xlpm.Dx,_xlfn.XLOOKUP(TRUE,(AD61:$AZ61&lt;&gt;""),AD61:$AZ61,_xlpm.Fundo,,1),
_xlpm.Xx,AC$51,_xlpm.Yx,PRODUCT(SUM(_xlpm.Dx,-_xlpm.Cx),1/SUM(_xlpm.Bx,-_xlpm.Ax))*SUM(_xlpm.Xx,-_xlpm.Ax)+_xlpm.Cx,
_xlpm.Ay,_xlfn.XLOOKUP(TRUE,(AC$52:AC60&lt;&gt;""),$N$52:$N60,_xlpm.Fundo,,-1),
_xlpm.By,_xlfn.XLOOKUP(TRUE,(AC62:AC$95&lt;&gt;""),$N62:$N$95,_xlpm.Fundo,,1),
_xlpm.Cy,_xlfn.XLOOKUP(TRUE,(AC$52:AC60&lt;&gt;""),AC$52:AC60,_xlpm.Fundo,,-1),
_xlpm.Dy,_xlfn.XLOOKUP(TRUE,(AC62:AC$95&lt;&gt;""),AC62:AC$95,_xlpm.Fundo,,1),
_xlpm.Xy,$N61,_xlpm.Yy,PRODUCT(SUM(_xlpm.Dy,-_xlpm.Cy),1/SUM(_xlpm.By,-_xlpm.Ay))*SUM(_xlpm.Xy,-_xlpm.Ay)+_xlpm.Cy,
ROUND(_xlpm.Yx,2)))</f>
        <v>0.11</v>
      </c>
      <c r="AD111" s="21" cm="1">
        <f t="array" ref="AD111">IF(AD61&lt;&gt;"",ROUND(AD61,2),
_xlfn.LET(_xlpm.Fundo,$L$8,
_xlpm.Ax,_xlfn.XLOOKUP(TRUE,($O61:AC61&lt;&gt;""),$O$51:AC$51,_xlpm.Fundo,,-1),
_xlpm.Bx,_xlfn.XLOOKUP(TRUE,(AE61:$AZ61&lt;&gt;""),AE$51:$AZ$51,_xlpm.Fundo,,1),
_xlpm.Cx,_xlfn.XLOOKUP(TRUE,($O61:AC61&lt;&gt;""),$O61:AC61,_xlpm.Fundo,,-1),
_xlpm.Dx,_xlfn.XLOOKUP(TRUE,(AE61:$AZ61&lt;&gt;""),AE61:$AZ61,_xlpm.Fundo,,1),
_xlpm.Xx,AD$51,_xlpm.Yx,PRODUCT(SUM(_xlpm.Dx,-_xlpm.Cx),1/SUM(_xlpm.Bx,-_xlpm.Ax))*SUM(_xlpm.Xx,-_xlpm.Ax)+_xlpm.Cx,
_xlpm.Ay,_xlfn.XLOOKUP(TRUE,(AD$52:AD60&lt;&gt;""),$N$52:$N60,_xlpm.Fundo,,-1),
_xlpm.By,_xlfn.XLOOKUP(TRUE,(AD62:AD$95&lt;&gt;""),$N62:$N$95,_xlpm.Fundo,,1),
_xlpm.Cy,_xlfn.XLOOKUP(TRUE,(AD$52:AD60&lt;&gt;""),AD$52:AD60,_xlpm.Fundo,,-1),
_xlpm.Dy,_xlfn.XLOOKUP(TRUE,(AD62:AD$95&lt;&gt;""),AD62:AD$95,_xlpm.Fundo,,1),
_xlpm.Xy,$N61,_xlpm.Yy,PRODUCT(SUM(_xlpm.Dy,-_xlpm.Cy),1/SUM(_xlpm.By,-_xlpm.Ay))*SUM(_xlpm.Xy,-_xlpm.Ay)+_xlpm.Cy,
ROUND(_xlpm.Yx,2)))</f>
        <v>0.18</v>
      </c>
      <c r="AE111" s="21" cm="1">
        <f t="array" ref="AE111">IF(AE61&lt;&gt;"",ROUND(AE61,2),
_xlfn.LET(_xlpm.Fundo,$L$8,
_xlpm.Ax,_xlfn.XLOOKUP(TRUE,($O61:AD61&lt;&gt;""),$O$51:AD$51,_xlpm.Fundo,,-1),
_xlpm.Bx,_xlfn.XLOOKUP(TRUE,(AF61:$AZ61&lt;&gt;""),AF$51:$AZ$51,_xlpm.Fundo,,1),
_xlpm.Cx,_xlfn.XLOOKUP(TRUE,($O61:AD61&lt;&gt;""),$O61:AD61,_xlpm.Fundo,,-1),
_xlpm.Dx,_xlfn.XLOOKUP(TRUE,(AF61:$AZ61&lt;&gt;""),AF61:$AZ61,_xlpm.Fundo,,1),
_xlpm.Xx,AE$51,_xlpm.Yx,PRODUCT(SUM(_xlpm.Dx,-_xlpm.Cx),1/SUM(_xlpm.Bx,-_xlpm.Ax))*SUM(_xlpm.Xx,-_xlpm.Ax)+_xlpm.Cx,
_xlpm.Ay,_xlfn.XLOOKUP(TRUE,(AE$52:AE60&lt;&gt;""),$N$52:$N60,_xlpm.Fundo,,-1),
_xlpm.By,_xlfn.XLOOKUP(TRUE,(AE62:AE$95&lt;&gt;""),$N62:$N$95,_xlpm.Fundo,,1),
_xlpm.Cy,_xlfn.XLOOKUP(TRUE,(AE$52:AE60&lt;&gt;""),AE$52:AE60,_xlpm.Fundo,,-1),
_xlpm.Dy,_xlfn.XLOOKUP(TRUE,(AE62:AE$95&lt;&gt;""),AE62:AE$95,_xlpm.Fundo,,1),
_xlpm.Xy,$N61,_xlpm.Yy,PRODUCT(SUM(_xlpm.Dy,-_xlpm.Cy),1/SUM(_xlpm.By,-_xlpm.Ay))*SUM(_xlpm.Xy,-_xlpm.Ay)+_xlpm.Cy,
ROUND(_xlpm.Yx,2)))</f>
        <v>0.4</v>
      </c>
      <c r="AF111" s="21" cm="1">
        <f t="array" ref="AF111">IF(AF61&lt;&gt;"",ROUND(AF61,2),
_xlfn.LET(_xlpm.Fundo,$L$8,
_xlpm.Ax,_xlfn.XLOOKUP(TRUE,($O61:AE61&lt;&gt;""),$O$51:AE$51,_xlpm.Fundo,,-1),
_xlpm.Bx,_xlfn.XLOOKUP(TRUE,(AG61:$AZ61&lt;&gt;""),AG$51:$AZ$51,_xlpm.Fundo,,1),
_xlpm.Cx,_xlfn.XLOOKUP(TRUE,($O61:AE61&lt;&gt;""),$O61:AE61,_xlpm.Fundo,,-1),
_xlpm.Dx,_xlfn.XLOOKUP(TRUE,(AG61:$AZ61&lt;&gt;""),AG61:$AZ61,_xlpm.Fundo,,1),
_xlpm.Xx,AF$51,_xlpm.Yx,PRODUCT(SUM(_xlpm.Dx,-_xlpm.Cx),1/SUM(_xlpm.Bx,-_xlpm.Ax))*SUM(_xlpm.Xx,-_xlpm.Ax)+_xlpm.Cx,
_xlpm.Ay,_xlfn.XLOOKUP(TRUE,(AF$52:AF60&lt;&gt;""),$N$52:$N60,_xlpm.Fundo,,-1),
_xlpm.By,_xlfn.XLOOKUP(TRUE,(AF62:AF$95&lt;&gt;""),$N62:$N$95,_xlpm.Fundo,,1),
_xlpm.Cy,_xlfn.XLOOKUP(TRUE,(AF$52:AF60&lt;&gt;""),AF$52:AF60,_xlpm.Fundo,,-1),
_xlpm.Dy,_xlfn.XLOOKUP(TRUE,(AF62:AF$95&lt;&gt;""),AF62:AF$95,_xlpm.Fundo,,1),
_xlpm.Xy,$N61,_xlpm.Yy,PRODUCT(SUM(_xlpm.Dy,-_xlpm.Cy),1/SUM(_xlpm.By,-_xlpm.Ay))*SUM(_xlpm.Xy,-_xlpm.Ay)+_xlpm.Cy,
ROUND(_xlpm.Yx,2)))</f>
        <v>2.39</v>
      </c>
      <c r="AG111" s="21" cm="1">
        <f t="array" ref="AG111">IF(AG61&lt;&gt;"",ROUND(AG61,2),
_xlfn.LET(_xlpm.Fundo,$L$8,
_xlpm.Ax,_xlfn.XLOOKUP(TRUE,($O61:AF61&lt;&gt;""),$O$51:AF$51,_xlpm.Fundo,,-1),
_xlpm.Bx,_xlfn.XLOOKUP(TRUE,(AH61:$AZ61&lt;&gt;""),AH$51:$AZ$51,_xlpm.Fundo,,1),
_xlpm.Cx,_xlfn.XLOOKUP(TRUE,($O61:AF61&lt;&gt;""),$O61:AF61,_xlpm.Fundo,,-1),
_xlpm.Dx,_xlfn.XLOOKUP(TRUE,(AH61:$AZ61&lt;&gt;""),AH61:$AZ61,_xlpm.Fundo,,1),
_xlpm.Xx,AG$51,_xlpm.Yx,PRODUCT(SUM(_xlpm.Dx,-_xlpm.Cx),1/SUM(_xlpm.Bx,-_xlpm.Ax))*SUM(_xlpm.Xx,-_xlpm.Ax)+_xlpm.Cx,
_xlpm.Ay,_xlfn.XLOOKUP(TRUE,(AG$52:AG60&lt;&gt;""),$N$52:$N60,_xlpm.Fundo,,-1),
_xlpm.By,_xlfn.XLOOKUP(TRUE,(AG62:AG$95&lt;&gt;""),$N62:$N$95,_xlpm.Fundo,,1),
_xlpm.Cy,_xlfn.XLOOKUP(TRUE,(AG$52:AG60&lt;&gt;""),AG$52:AG60,_xlpm.Fundo,,-1),
_xlpm.Dy,_xlfn.XLOOKUP(TRUE,(AG62:AG$95&lt;&gt;""),AG62:AG$95,_xlpm.Fundo,,1),
_xlpm.Xy,$N61,_xlpm.Yy,PRODUCT(SUM(_xlpm.Dy,-_xlpm.Cy),1/SUM(_xlpm.By,-_xlpm.Ay))*SUM(_xlpm.Xy,-_xlpm.Ay)+_xlpm.Cy,
ROUND(_xlpm.Yx,2)))</f>
        <v>2.5</v>
      </c>
      <c r="AH111" s="21" cm="1">
        <f t="array" ref="AH111">IF(AH61&lt;&gt;"",ROUND(AH61,2),
_xlfn.LET(_xlpm.Fundo,$L$8,
_xlpm.Ax,_xlfn.XLOOKUP(TRUE,($O61:AG61&lt;&gt;""),$O$51:AG$51,_xlpm.Fundo,,-1),
_xlpm.Bx,_xlfn.XLOOKUP(TRUE,(AI61:$AZ61&lt;&gt;""),AI$51:$AZ$51,_xlpm.Fundo,,1),
_xlpm.Cx,_xlfn.XLOOKUP(TRUE,($O61:AG61&lt;&gt;""),$O61:AG61,_xlpm.Fundo,,-1),
_xlpm.Dx,_xlfn.XLOOKUP(TRUE,(AI61:$AZ61&lt;&gt;""),AI61:$AZ61,_xlpm.Fundo,,1),
_xlpm.Xx,AH$51,_xlpm.Yx,PRODUCT(SUM(_xlpm.Dx,-_xlpm.Cx),1/SUM(_xlpm.Bx,-_xlpm.Ax))*SUM(_xlpm.Xx,-_xlpm.Ax)+_xlpm.Cx,
_xlpm.Ay,_xlfn.XLOOKUP(TRUE,(AH$52:AH60&lt;&gt;""),$N$52:$N60,_xlpm.Fundo,,-1),
_xlpm.By,_xlfn.XLOOKUP(TRUE,(AH62:AH$95&lt;&gt;""),$N62:$N$95,_xlpm.Fundo,,1),
_xlpm.Cy,_xlfn.XLOOKUP(TRUE,(AH$52:AH60&lt;&gt;""),AH$52:AH60,_xlpm.Fundo,,-1),
_xlpm.Dy,_xlfn.XLOOKUP(TRUE,(AH62:AH$95&lt;&gt;""),AH62:AH$95,_xlpm.Fundo,,1),
_xlpm.Xy,$N61,_xlpm.Yy,PRODUCT(SUM(_xlpm.Dy,-_xlpm.Cy),1/SUM(_xlpm.By,-_xlpm.Ay))*SUM(_xlpm.Xy,-_xlpm.Ay)+_xlpm.Cy,
ROUND(_xlpm.Yx,2)))</f>
        <v>0.66</v>
      </c>
      <c r="AI111" s="21" cm="1">
        <f t="array" ref="AI111">IF(AI61&lt;&gt;"",ROUND(AI61,2),
_xlfn.LET(_xlpm.Fundo,$L$8,
_xlpm.Ax,_xlfn.XLOOKUP(TRUE,($O61:AH61&lt;&gt;""),$O$51:AH$51,_xlpm.Fundo,,-1),
_xlpm.Bx,_xlfn.XLOOKUP(TRUE,(AJ61:$AZ61&lt;&gt;""),AJ$51:$AZ$51,_xlpm.Fundo,,1),
_xlpm.Cx,_xlfn.XLOOKUP(TRUE,($O61:AH61&lt;&gt;""),$O61:AH61,_xlpm.Fundo,,-1),
_xlpm.Dx,_xlfn.XLOOKUP(TRUE,(AJ61:$AZ61&lt;&gt;""),AJ61:$AZ61,_xlpm.Fundo,,1),
_xlpm.Xx,AI$51,_xlpm.Yx,PRODUCT(SUM(_xlpm.Dx,-_xlpm.Cx),1/SUM(_xlpm.Bx,-_xlpm.Ax))*SUM(_xlpm.Xx,-_xlpm.Ax)+_xlpm.Cx,
_xlpm.Ay,_xlfn.XLOOKUP(TRUE,(AI$52:AI60&lt;&gt;""),$N$52:$N60,_xlpm.Fundo,,-1),
_xlpm.By,_xlfn.XLOOKUP(TRUE,(AI62:AI$95&lt;&gt;""),$N62:$N$95,_xlpm.Fundo,,1),
_xlpm.Cy,_xlfn.XLOOKUP(TRUE,(AI$52:AI60&lt;&gt;""),AI$52:AI60,_xlpm.Fundo,,-1),
_xlpm.Dy,_xlfn.XLOOKUP(TRUE,(AI62:AI$95&lt;&gt;""),AI62:AI$95,_xlpm.Fundo,,1),
_xlpm.Xy,$N61,_xlpm.Yy,PRODUCT(SUM(_xlpm.Dy,-_xlpm.Cy),1/SUM(_xlpm.By,-_xlpm.Ay))*SUM(_xlpm.Xy,-_xlpm.Ay)+_xlpm.Cy,
ROUND(_xlpm.Yx,2)))</f>
        <v>0</v>
      </c>
      <c r="AJ111" s="21" cm="1">
        <f t="array" ref="AJ111">IF(AJ61&lt;&gt;"",ROUND(AJ61,2),
_xlfn.LET(_xlpm.Fundo,$L$8,
_xlpm.Ax,_xlfn.XLOOKUP(TRUE,($O61:AI61&lt;&gt;""),$O$51:AI$51,_xlpm.Fundo,,-1),
_xlpm.Bx,_xlfn.XLOOKUP(TRUE,(AK61:$AZ61&lt;&gt;""),AK$51:$AZ$51,_xlpm.Fundo,,1),
_xlpm.Cx,_xlfn.XLOOKUP(TRUE,($O61:AI61&lt;&gt;""),$O61:AI61,_xlpm.Fundo,,-1),
_xlpm.Dx,_xlfn.XLOOKUP(TRUE,(AK61:$AZ61&lt;&gt;""),AK61:$AZ61,_xlpm.Fundo,,1),
_xlpm.Xx,AJ$51,_xlpm.Yx,PRODUCT(SUM(_xlpm.Dx,-_xlpm.Cx),1/SUM(_xlpm.Bx,-_xlpm.Ax))*SUM(_xlpm.Xx,-_xlpm.Ax)+_xlpm.Cx,
_xlpm.Ay,_xlfn.XLOOKUP(TRUE,(AJ$52:AJ60&lt;&gt;""),$N$52:$N60,_xlpm.Fundo,,-1),
_xlpm.By,_xlfn.XLOOKUP(TRUE,(AJ62:AJ$95&lt;&gt;""),$N62:$N$95,_xlpm.Fundo,,1),
_xlpm.Cy,_xlfn.XLOOKUP(TRUE,(AJ$52:AJ60&lt;&gt;""),AJ$52:AJ60,_xlpm.Fundo,,-1),
_xlpm.Dy,_xlfn.XLOOKUP(TRUE,(AJ62:AJ$95&lt;&gt;""),AJ62:AJ$95,_xlpm.Fundo,,1),
_xlpm.Xy,$N61,_xlpm.Yy,PRODUCT(SUM(_xlpm.Dy,-_xlpm.Cy),1/SUM(_xlpm.By,-_xlpm.Ay))*SUM(_xlpm.Xy,-_xlpm.Ay)+_xlpm.Cy,
ROUND(_xlpm.Yx,2)))</f>
        <v>-0.08</v>
      </c>
      <c r="AK111" s="21" cm="1">
        <f t="array" ref="AK111">IF(AK61&lt;&gt;"",ROUND(AK61,2),
_xlfn.LET(_xlpm.Fundo,$L$8,
_xlpm.Ax,_xlfn.XLOOKUP(TRUE,($O61:AJ61&lt;&gt;""),$O$51:AJ$51,_xlpm.Fundo,,-1),
_xlpm.Bx,_xlfn.XLOOKUP(TRUE,(AL61:$AZ61&lt;&gt;""),AL$51:$AZ$51,_xlpm.Fundo,,1),
_xlpm.Cx,_xlfn.XLOOKUP(TRUE,($O61:AJ61&lt;&gt;""),$O61:AJ61,_xlpm.Fundo,,-1),
_xlpm.Dx,_xlfn.XLOOKUP(TRUE,(AL61:$AZ61&lt;&gt;""),AL61:$AZ61,_xlpm.Fundo,,1),
_xlpm.Xx,AK$51,_xlpm.Yx,PRODUCT(SUM(_xlpm.Dx,-_xlpm.Cx),1/SUM(_xlpm.Bx,-_xlpm.Ax))*SUM(_xlpm.Xx,-_xlpm.Ax)+_xlpm.Cx,
_xlpm.Ay,_xlfn.XLOOKUP(TRUE,(AK$52:AK60&lt;&gt;""),$N$52:$N60,_xlpm.Fundo,,-1),
_xlpm.By,_xlfn.XLOOKUP(TRUE,(AK62:AK$95&lt;&gt;""),$N62:$N$95,_xlpm.Fundo,,1),
_xlpm.Cy,_xlfn.XLOOKUP(TRUE,(AK$52:AK60&lt;&gt;""),AK$52:AK60,_xlpm.Fundo,,-1),
_xlpm.Dy,_xlfn.XLOOKUP(TRUE,(AK62:AK$95&lt;&gt;""),AK62:AK$95,_xlpm.Fundo,,1),
_xlpm.Xy,$N61,_xlpm.Yy,PRODUCT(SUM(_xlpm.Dy,-_xlpm.Cy),1/SUM(_xlpm.By,-_xlpm.Ay))*SUM(_xlpm.Xy,-_xlpm.Ay)+_xlpm.Cy,
ROUND(_xlpm.Yx,2)))</f>
        <v>-0.14000000000000001</v>
      </c>
      <c r="AL111" s="21" cm="1">
        <f t="array" ref="AL111">IF(AL61&lt;&gt;"",ROUND(AL61,2),
_xlfn.LET(_xlpm.Fundo,$L$8,
_xlpm.Ax,_xlfn.XLOOKUP(TRUE,($O61:AK61&lt;&gt;""),$O$51:AK$51,_xlpm.Fundo,,-1),
_xlpm.Bx,_xlfn.XLOOKUP(TRUE,(AM61:$AZ61&lt;&gt;""),AM$51:$AZ$51,_xlpm.Fundo,,1),
_xlpm.Cx,_xlfn.XLOOKUP(TRUE,($O61:AK61&lt;&gt;""),$O61:AK61,_xlpm.Fundo,,-1),
_xlpm.Dx,_xlfn.XLOOKUP(TRUE,(AM61:$AZ61&lt;&gt;""),AM61:$AZ61,_xlpm.Fundo,,1),
_xlpm.Xx,AL$51,_xlpm.Yx,PRODUCT(SUM(_xlpm.Dx,-_xlpm.Cx),1/SUM(_xlpm.Bx,-_xlpm.Ax))*SUM(_xlpm.Xx,-_xlpm.Ax)+_xlpm.Cx,
_xlpm.Ay,_xlfn.XLOOKUP(TRUE,(AL$52:AL60&lt;&gt;""),$N$52:$N60,_xlpm.Fundo,,-1),
_xlpm.By,_xlfn.XLOOKUP(TRUE,(AL62:AL$95&lt;&gt;""),$N62:$N$95,_xlpm.Fundo,,1),
_xlpm.Cy,_xlfn.XLOOKUP(TRUE,(AL$52:AL60&lt;&gt;""),AL$52:AL60,_xlpm.Fundo,,-1),
_xlpm.Dy,_xlfn.XLOOKUP(TRUE,(AL62:AL$95&lt;&gt;""),AL62:AL$95,_xlpm.Fundo,,1),
_xlpm.Xy,$N61,_xlpm.Yy,PRODUCT(SUM(_xlpm.Dy,-_xlpm.Cy),1/SUM(_xlpm.By,-_xlpm.Ay))*SUM(_xlpm.Xy,-_xlpm.Ay)+_xlpm.Cy,
ROUND(_xlpm.Yx,2)))</f>
        <v>-0.48</v>
      </c>
      <c r="AM111" s="21" cm="1">
        <f t="array" ref="AM111">IF(AM61&lt;&gt;"",ROUND(AM61,2),
_xlfn.LET(_xlpm.Fundo,$L$8,
_xlpm.Ax,_xlfn.XLOOKUP(TRUE,($O61:AL61&lt;&gt;""),$O$51:AL$51,_xlpm.Fundo,,-1),
_xlpm.Bx,_xlfn.XLOOKUP(TRUE,(AN61:$AZ61&lt;&gt;""),AN$51:$AZ$51,_xlpm.Fundo,,1),
_xlpm.Cx,_xlfn.XLOOKUP(TRUE,($O61:AL61&lt;&gt;""),$O61:AL61,_xlpm.Fundo,,-1),
_xlpm.Dx,_xlfn.XLOOKUP(TRUE,(AN61:$AZ61&lt;&gt;""),AN61:$AZ61,_xlpm.Fundo,,1),
_xlpm.Xx,AM$51,_xlpm.Yx,PRODUCT(SUM(_xlpm.Dx,-_xlpm.Cx),1/SUM(_xlpm.Bx,-_xlpm.Ax))*SUM(_xlpm.Xx,-_xlpm.Ax)+_xlpm.Cx,
_xlpm.Ay,_xlfn.XLOOKUP(TRUE,(AM$52:AM60&lt;&gt;""),$N$52:$N60,_xlpm.Fundo,,-1),
_xlpm.By,_xlfn.XLOOKUP(TRUE,(AM62:AM$95&lt;&gt;""),$N62:$N$95,_xlpm.Fundo,,1),
_xlpm.Cy,_xlfn.XLOOKUP(TRUE,(AM$52:AM60&lt;&gt;""),AM$52:AM60,_xlpm.Fundo,,-1),
_xlpm.Dy,_xlfn.XLOOKUP(TRUE,(AM62:AM$95&lt;&gt;""),AM62:AM$95,_xlpm.Fundo,,1),
_xlpm.Xy,$N61,_xlpm.Yy,PRODUCT(SUM(_xlpm.Dy,-_xlpm.Cy),1/SUM(_xlpm.By,-_xlpm.Ay))*SUM(_xlpm.Xy,-_xlpm.Ay)+_xlpm.Cy,
ROUND(_xlpm.Yx,2)))</f>
        <v>-0.52</v>
      </c>
      <c r="AN111" s="21" cm="1">
        <f t="array" ref="AN111">IF(AN61&lt;&gt;"",ROUND(AN61,2),
_xlfn.LET(_xlpm.Fundo,$L$8,
_xlpm.Ax,_xlfn.XLOOKUP(TRUE,($O61:AM61&lt;&gt;""),$O$51:AM$51,_xlpm.Fundo,,-1),
_xlpm.Bx,_xlfn.XLOOKUP(TRUE,(AO61:$AZ61&lt;&gt;""),AO$51:$AZ$51,_xlpm.Fundo,,1),
_xlpm.Cx,_xlfn.XLOOKUP(TRUE,($O61:AM61&lt;&gt;""),$O61:AM61,_xlpm.Fundo,,-1),
_xlpm.Dx,_xlfn.XLOOKUP(TRUE,(AO61:$AZ61&lt;&gt;""),AO61:$AZ61,_xlpm.Fundo,,1),
_xlpm.Xx,AN$51,_xlpm.Yx,PRODUCT(SUM(_xlpm.Dx,-_xlpm.Cx),1/SUM(_xlpm.Bx,-_xlpm.Ax))*SUM(_xlpm.Xx,-_xlpm.Ax)+_xlpm.Cx,
_xlpm.Ay,_xlfn.XLOOKUP(TRUE,(AN$52:AN60&lt;&gt;""),$N$52:$N60,_xlpm.Fundo,,-1),
_xlpm.By,_xlfn.XLOOKUP(TRUE,(AN62:AN$95&lt;&gt;""),$N62:$N$95,_xlpm.Fundo,,1),
_xlpm.Cy,_xlfn.XLOOKUP(TRUE,(AN$52:AN60&lt;&gt;""),AN$52:AN60,_xlpm.Fundo,,-1),
_xlpm.Dy,_xlfn.XLOOKUP(TRUE,(AN62:AN$95&lt;&gt;""),AN62:AN$95,_xlpm.Fundo,,1),
_xlpm.Xy,$N61,_xlpm.Yy,PRODUCT(SUM(_xlpm.Dy,-_xlpm.Cy),1/SUM(_xlpm.By,-_xlpm.Ay))*SUM(_xlpm.Xy,-_xlpm.Ay)+_xlpm.Cy,
ROUND(_xlpm.Yx,2)))</f>
        <v>-0.6</v>
      </c>
      <c r="AO111" s="21" cm="1">
        <f t="array" ref="AO111">IF(AO61&lt;&gt;"",ROUND(AO61,2),
_xlfn.LET(_xlpm.Fundo,$L$8,
_xlpm.Ax,_xlfn.XLOOKUP(TRUE,($O61:AN61&lt;&gt;""),$O$51:AN$51,_xlpm.Fundo,,-1),
_xlpm.Bx,_xlfn.XLOOKUP(TRUE,(AP61:$AZ61&lt;&gt;""),AP$51:$AZ$51,_xlpm.Fundo,,1),
_xlpm.Cx,_xlfn.XLOOKUP(TRUE,($O61:AN61&lt;&gt;""),$O61:AN61,_xlpm.Fundo,,-1),
_xlpm.Dx,_xlfn.XLOOKUP(TRUE,(AP61:$AZ61&lt;&gt;""),AP61:$AZ61,_xlpm.Fundo,,1),
_xlpm.Xx,AO$51,_xlpm.Yx,PRODUCT(SUM(_xlpm.Dx,-_xlpm.Cx),1/SUM(_xlpm.Bx,-_xlpm.Ax))*SUM(_xlpm.Xx,-_xlpm.Ax)+_xlpm.Cx,
_xlpm.Ay,_xlfn.XLOOKUP(TRUE,(AO$52:AO60&lt;&gt;""),$N$52:$N60,_xlpm.Fundo,,-1),
_xlpm.By,_xlfn.XLOOKUP(TRUE,(AO62:AO$95&lt;&gt;""),$N62:$N$95,_xlpm.Fundo,,1),
_xlpm.Cy,_xlfn.XLOOKUP(TRUE,(AO$52:AO60&lt;&gt;""),AO$52:AO60,_xlpm.Fundo,,-1),
_xlpm.Dy,_xlfn.XLOOKUP(TRUE,(AO62:AO$95&lt;&gt;""),AO62:AO$95,_xlpm.Fundo,,1),
_xlpm.Xy,$N61,_xlpm.Yy,PRODUCT(SUM(_xlpm.Dy,-_xlpm.Cy),1/SUM(_xlpm.By,-_xlpm.Ay))*SUM(_xlpm.Xy,-_xlpm.Ay)+_xlpm.Cy,
ROUND(_xlpm.Yx,2)))</f>
        <v>-0.64</v>
      </c>
      <c r="AP111" s="21" cm="1">
        <f t="array" ref="AP111">IF(AP61&lt;&gt;"",ROUND(AP61,2),
_xlfn.LET(_xlpm.Fundo,$L$8,
_xlpm.Ax,_xlfn.XLOOKUP(TRUE,($O61:AO61&lt;&gt;""),$O$51:AO$51,_xlpm.Fundo,,-1),
_xlpm.Bx,_xlfn.XLOOKUP(TRUE,(AQ61:$AZ61&lt;&gt;""),AQ$51:$AZ$51,_xlpm.Fundo,,1),
_xlpm.Cx,_xlfn.XLOOKUP(TRUE,($O61:AO61&lt;&gt;""),$O61:AO61,_xlpm.Fundo,,-1),
_xlpm.Dx,_xlfn.XLOOKUP(TRUE,(AQ61:$AZ61&lt;&gt;""),AQ61:$AZ61,_xlpm.Fundo,,1),
_xlpm.Xx,AP$51,_xlpm.Yx,PRODUCT(SUM(_xlpm.Dx,-_xlpm.Cx),1/SUM(_xlpm.Bx,-_xlpm.Ax))*SUM(_xlpm.Xx,-_xlpm.Ax)+_xlpm.Cx,
_xlpm.Ay,_xlfn.XLOOKUP(TRUE,(AP$52:AP60&lt;&gt;""),$N$52:$N60,_xlpm.Fundo,,-1),
_xlpm.By,_xlfn.XLOOKUP(TRUE,(AP62:AP$95&lt;&gt;""),$N62:$N$95,_xlpm.Fundo,,1),
_xlpm.Cy,_xlfn.XLOOKUP(TRUE,(AP$52:AP60&lt;&gt;""),AP$52:AP60,_xlpm.Fundo,,-1),
_xlpm.Dy,_xlfn.XLOOKUP(TRUE,(AP62:AP$95&lt;&gt;""),AP62:AP$95,_xlpm.Fundo,,1),
_xlpm.Xy,$N61,_xlpm.Yy,PRODUCT(SUM(_xlpm.Dy,-_xlpm.Cy),1/SUM(_xlpm.By,-_xlpm.Ay))*SUM(_xlpm.Xy,-_xlpm.Ay)+_xlpm.Cy,
ROUND(_xlpm.Yx,2)))</f>
        <v>-0.8</v>
      </c>
      <c r="AQ111" s="21" cm="1">
        <f t="array" ref="AQ111">IF(AQ61&lt;&gt;"",ROUND(AQ61,2),
_xlfn.LET(_xlpm.Fundo,$L$8,
_xlpm.Ax,_xlfn.XLOOKUP(TRUE,($O61:AP61&lt;&gt;""),$O$51:AP$51,_xlpm.Fundo,,-1),
_xlpm.Bx,_xlfn.XLOOKUP(TRUE,(AR61:$AZ61&lt;&gt;""),AR$51:$AZ$51,_xlpm.Fundo,,1),
_xlpm.Cx,_xlfn.XLOOKUP(TRUE,($O61:AP61&lt;&gt;""),$O61:AP61,_xlpm.Fundo,,-1),
_xlpm.Dx,_xlfn.XLOOKUP(TRUE,(AR61:$AZ61&lt;&gt;""),AR61:$AZ61,_xlpm.Fundo,,1),
_xlpm.Xx,AQ$51,_xlpm.Yx,PRODUCT(SUM(_xlpm.Dx,-_xlpm.Cx),1/SUM(_xlpm.Bx,-_xlpm.Ax))*SUM(_xlpm.Xx,-_xlpm.Ax)+_xlpm.Cx,
_xlpm.Ay,_xlfn.XLOOKUP(TRUE,(AQ$52:AQ60&lt;&gt;""),$N$52:$N60,_xlpm.Fundo,,-1),
_xlpm.By,_xlfn.XLOOKUP(TRUE,(AQ62:AQ$95&lt;&gt;""),$N62:$N$95,_xlpm.Fundo,,1),
_xlpm.Cy,_xlfn.XLOOKUP(TRUE,(AQ$52:AQ60&lt;&gt;""),AQ$52:AQ60,_xlpm.Fundo,,-1),
_xlpm.Dy,_xlfn.XLOOKUP(TRUE,(AQ62:AQ$95&lt;&gt;""),AQ62:AQ$95,_xlpm.Fundo,,1),
_xlpm.Xy,$N61,_xlpm.Yy,PRODUCT(SUM(_xlpm.Dy,-_xlpm.Cy),1/SUM(_xlpm.By,-_xlpm.Ay))*SUM(_xlpm.Xy,-_xlpm.Ay)+_xlpm.Cy,
ROUND(_xlpm.Yx,2)))</f>
        <v>-1.03</v>
      </c>
      <c r="AR111" s="21" cm="1">
        <f t="array" ref="AR111">IF(AR61&lt;&gt;"",ROUND(AR61,2),
_xlfn.LET(_xlpm.Fundo,$L$8,
_xlpm.Ax,_xlfn.XLOOKUP(TRUE,($O61:AQ61&lt;&gt;""),$O$51:AQ$51,_xlpm.Fundo,,-1),
_xlpm.Bx,_xlfn.XLOOKUP(TRUE,(AS61:$AZ61&lt;&gt;""),AS$51:$AZ$51,_xlpm.Fundo,,1),
_xlpm.Cx,_xlfn.XLOOKUP(TRUE,($O61:AQ61&lt;&gt;""),$O61:AQ61,_xlpm.Fundo,,-1),
_xlpm.Dx,_xlfn.XLOOKUP(TRUE,(AS61:$AZ61&lt;&gt;""),AS61:$AZ61,_xlpm.Fundo,,1),
_xlpm.Xx,AR$51,_xlpm.Yx,PRODUCT(SUM(_xlpm.Dx,-_xlpm.Cx),1/SUM(_xlpm.Bx,-_xlpm.Ax))*SUM(_xlpm.Xx,-_xlpm.Ax)+_xlpm.Cx,
_xlpm.Ay,_xlfn.XLOOKUP(TRUE,(AR$52:AR60&lt;&gt;""),$N$52:$N60,_xlpm.Fundo,,-1),
_xlpm.By,_xlfn.XLOOKUP(TRUE,(AR62:AR$95&lt;&gt;""),$N62:$N$95,_xlpm.Fundo,,1),
_xlpm.Cy,_xlfn.XLOOKUP(TRUE,(AR$52:AR60&lt;&gt;""),AR$52:AR60,_xlpm.Fundo,,-1),
_xlpm.Dy,_xlfn.XLOOKUP(TRUE,(AR62:AR$95&lt;&gt;""),AR62:AR$95,_xlpm.Fundo,,1),
_xlpm.Xy,$N61,_xlpm.Yy,PRODUCT(SUM(_xlpm.Dy,-_xlpm.Cy),1/SUM(_xlpm.By,-_xlpm.Ay))*SUM(_xlpm.Xy,-_xlpm.Ay)+_xlpm.Cy,
ROUND(_xlpm.Yx,2)))</f>
        <v>-1.1000000000000001</v>
      </c>
      <c r="AS111" s="21" cm="1">
        <f t="array" ref="AS111">IF(AS61&lt;&gt;"",ROUND(AS61,2),
_xlfn.LET(_xlpm.Fundo,$L$8,
_xlpm.Ax,_xlfn.XLOOKUP(TRUE,($O61:AR61&lt;&gt;""),$O$51:AR$51,_xlpm.Fundo,,-1),
_xlpm.Bx,_xlfn.XLOOKUP(TRUE,(AT61:$AZ61&lt;&gt;""),AT$51:$AZ$51,_xlpm.Fundo,,1),
_xlpm.Cx,_xlfn.XLOOKUP(TRUE,($O61:AR61&lt;&gt;""),$O61:AR61,_xlpm.Fundo,,-1),
_xlpm.Dx,_xlfn.XLOOKUP(TRUE,(AT61:$AZ61&lt;&gt;""),AT61:$AZ61,_xlpm.Fundo,,1),
_xlpm.Xx,AS$51,_xlpm.Yx,PRODUCT(SUM(_xlpm.Dx,-_xlpm.Cx),1/SUM(_xlpm.Bx,-_xlpm.Ax))*SUM(_xlpm.Xx,-_xlpm.Ax)+_xlpm.Cx,
_xlpm.Ay,_xlfn.XLOOKUP(TRUE,(AS$52:AS60&lt;&gt;""),$N$52:$N60,_xlpm.Fundo,,-1),
_xlpm.By,_xlfn.XLOOKUP(TRUE,(AS62:AS$95&lt;&gt;""),$N62:$N$95,_xlpm.Fundo,,1),
_xlpm.Cy,_xlfn.XLOOKUP(TRUE,(AS$52:AS60&lt;&gt;""),AS$52:AS60,_xlpm.Fundo,,-1),
_xlpm.Dy,_xlfn.XLOOKUP(TRUE,(AS62:AS$95&lt;&gt;""),AS62:AS$95,_xlpm.Fundo,,1),
_xlpm.Xy,$N61,_xlpm.Yy,PRODUCT(SUM(_xlpm.Dy,-_xlpm.Cy),1/SUM(_xlpm.By,-_xlpm.Ay))*SUM(_xlpm.Xy,-_xlpm.Ay)+_xlpm.Cy,
ROUND(_xlpm.Yx,2)))</f>
        <v>-0.9</v>
      </c>
      <c r="AT111" s="21" cm="1">
        <f t="array" ref="AT111">IF(AT61&lt;&gt;"",ROUND(AT61,2),
_xlfn.LET(_xlpm.Fundo,$L$8,
_xlpm.Ax,_xlfn.XLOOKUP(TRUE,($O61:AS61&lt;&gt;""),$O$51:AS$51,_xlpm.Fundo,,-1),
_xlpm.Bx,_xlfn.XLOOKUP(TRUE,(AU61:$AZ61&lt;&gt;""),AU$51:$AZ$51,_xlpm.Fundo,,1),
_xlpm.Cx,_xlfn.XLOOKUP(TRUE,($O61:AS61&lt;&gt;""),$O61:AS61,_xlpm.Fundo,,-1),
_xlpm.Dx,_xlfn.XLOOKUP(TRUE,(AU61:$AZ61&lt;&gt;""),AU61:$AZ61,_xlpm.Fundo,,1),
_xlpm.Xx,AT$51,_xlpm.Yx,PRODUCT(SUM(_xlpm.Dx,-_xlpm.Cx),1/SUM(_xlpm.Bx,-_xlpm.Ax))*SUM(_xlpm.Xx,-_xlpm.Ax)+_xlpm.Cx,
_xlpm.Ay,_xlfn.XLOOKUP(TRUE,(AT$52:AT60&lt;&gt;""),$N$52:$N60,_xlpm.Fundo,,-1),
_xlpm.By,_xlfn.XLOOKUP(TRUE,(AT62:AT$95&lt;&gt;""),$N62:$N$95,_xlpm.Fundo,,1),
_xlpm.Cy,_xlfn.XLOOKUP(TRUE,(AT$52:AT60&lt;&gt;""),AT$52:AT60,_xlpm.Fundo,,-1),
_xlpm.Dy,_xlfn.XLOOKUP(TRUE,(AT62:AT$95&lt;&gt;""),AT62:AT$95,_xlpm.Fundo,,1),
_xlpm.Xy,$N61,_xlpm.Yy,PRODUCT(SUM(_xlpm.Dy,-_xlpm.Cy),1/SUM(_xlpm.By,-_xlpm.Ay))*SUM(_xlpm.Xy,-_xlpm.Ay)+_xlpm.Cy,
ROUND(_xlpm.Yx,2)))</f>
        <v>0.33</v>
      </c>
      <c r="AU111" s="21" cm="1">
        <f t="array" ref="AU111">IF(AU61&lt;&gt;"",ROUND(AU61,2),
_xlfn.LET(_xlpm.Fundo,$L$8,
_xlpm.Ax,_xlfn.XLOOKUP(TRUE,($O61:AT61&lt;&gt;""),$O$51:AT$51,_xlpm.Fundo,,-1),
_xlpm.Bx,_xlfn.XLOOKUP(TRUE,(AV61:$AZ61&lt;&gt;""),AV$51:$AZ$51,_xlpm.Fundo,,1),
_xlpm.Cx,_xlfn.XLOOKUP(TRUE,($O61:AT61&lt;&gt;""),$O61:AT61,_xlpm.Fundo,,-1),
_xlpm.Dx,_xlfn.XLOOKUP(TRUE,(AV61:$AZ61&lt;&gt;""),AV61:$AZ61,_xlpm.Fundo,,1),
_xlpm.Xx,AU$51,_xlpm.Yx,PRODUCT(SUM(_xlpm.Dx,-_xlpm.Cx),1/SUM(_xlpm.Bx,-_xlpm.Ax))*SUM(_xlpm.Xx,-_xlpm.Ax)+_xlpm.Cx,
_xlpm.Ay,_xlfn.XLOOKUP(TRUE,(AU$52:AU60&lt;&gt;""),$N$52:$N60,_xlpm.Fundo,,-1),
_xlpm.By,_xlfn.XLOOKUP(TRUE,(AU62:AU$95&lt;&gt;""),$N62:$N$95,_xlpm.Fundo,,1),
_xlpm.Cy,_xlfn.XLOOKUP(TRUE,(AU$52:AU60&lt;&gt;""),AU$52:AU60,_xlpm.Fundo,,-1),
_xlpm.Dy,_xlfn.XLOOKUP(TRUE,(AU62:AU$95&lt;&gt;""),AU62:AU$95,_xlpm.Fundo,,1),
_xlpm.Xy,$N61,_xlpm.Yy,PRODUCT(SUM(_xlpm.Dy,-_xlpm.Cy),1/SUM(_xlpm.By,-_xlpm.Ay))*SUM(_xlpm.Xy,-_xlpm.Ay)+_xlpm.Cy,
ROUND(_xlpm.Yx,2)))</f>
        <v>0.4</v>
      </c>
      <c r="AV111" s="21" cm="1">
        <f t="array" ref="AV111">IF(AV61&lt;&gt;"",ROUND(AV61,2),
_xlfn.LET(_xlpm.Fundo,$L$8,
_xlpm.Ax,_xlfn.XLOOKUP(TRUE,($O61:AU61&lt;&gt;""),$O$51:AU$51,_xlpm.Fundo,,-1),
_xlpm.Bx,_xlfn.XLOOKUP(TRUE,(AW61:$AZ61&lt;&gt;""),AW$51:$AZ$51,_xlpm.Fundo,,1),
_xlpm.Cx,_xlfn.XLOOKUP(TRUE,($O61:AU61&lt;&gt;""),$O61:AU61,_xlpm.Fundo,,-1),
_xlpm.Dx,_xlfn.XLOOKUP(TRUE,(AW61:$AZ61&lt;&gt;""),AW61:$AZ61,_xlpm.Fundo,,1),
_xlpm.Xx,AV$51,_xlpm.Yx,PRODUCT(SUM(_xlpm.Dx,-_xlpm.Cx),1/SUM(_xlpm.Bx,-_xlpm.Ax))*SUM(_xlpm.Xx,-_xlpm.Ax)+_xlpm.Cx,
_xlpm.Ay,_xlfn.XLOOKUP(TRUE,(AV$52:AV60&lt;&gt;""),$N$52:$N60,_xlpm.Fundo,,-1),
_xlpm.By,_xlfn.XLOOKUP(TRUE,(AV62:AV$95&lt;&gt;""),$N62:$N$95,_xlpm.Fundo,,1),
_xlpm.Cy,_xlfn.XLOOKUP(TRUE,(AV$52:AV60&lt;&gt;""),AV$52:AV60,_xlpm.Fundo,,-1),
_xlpm.Dy,_xlfn.XLOOKUP(TRUE,(AV62:AV$95&lt;&gt;""),AV62:AV$95,_xlpm.Fundo,,1),
_xlpm.Xy,$N61,_xlpm.Yy,PRODUCT(SUM(_xlpm.Dy,-_xlpm.Cy),1/SUM(_xlpm.By,-_xlpm.Ay))*SUM(_xlpm.Xy,-_xlpm.Ay)+_xlpm.Cy,
ROUND(_xlpm.Yx,2)))</f>
        <v>-9</v>
      </c>
      <c r="AW111" s="21" cm="1">
        <f t="array" ref="AW111">IF(AW61&lt;&gt;"",ROUND(AW61,2),
_xlfn.LET(_xlpm.Fundo,$L$8,
_xlpm.Ax,_xlfn.XLOOKUP(TRUE,($O61:AV61&lt;&gt;""),$O$51:AV$51,_xlpm.Fundo,,-1),
_xlpm.Bx,_xlfn.XLOOKUP(TRUE,(AX61:$AZ61&lt;&gt;""),AX$51:$AZ$51,_xlpm.Fundo,,1),
_xlpm.Cx,_xlfn.XLOOKUP(TRUE,($O61:AV61&lt;&gt;""),$O61:AV61,_xlpm.Fundo,,-1),
_xlpm.Dx,_xlfn.XLOOKUP(TRUE,(AX61:$AZ61&lt;&gt;""),AX61:$AZ61,_xlpm.Fundo,,1),
_xlpm.Xx,AW$51,_xlpm.Yx,PRODUCT(SUM(_xlpm.Dx,-_xlpm.Cx),1/SUM(_xlpm.Bx,-_xlpm.Ax))*SUM(_xlpm.Xx,-_xlpm.Ax)+_xlpm.Cx,
_xlpm.Ay,_xlfn.XLOOKUP(TRUE,(AW$52:AW60&lt;&gt;""),$N$52:$N60,_xlpm.Fundo,,-1),
_xlpm.By,_xlfn.XLOOKUP(TRUE,(AW62:AW$95&lt;&gt;""),$N62:$N$95,_xlpm.Fundo,,1),
_xlpm.Cy,_xlfn.XLOOKUP(TRUE,(AW$52:AW60&lt;&gt;""),AW$52:AW60,_xlpm.Fundo,,-1),
_xlpm.Dy,_xlfn.XLOOKUP(TRUE,(AW62:AW$95&lt;&gt;""),AW62:AW$95,_xlpm.Fundo,,1),
_xlpm.Xy,$N61,_xlpm.Yy,PRODUCT(SUM(_xlpm.Dy,-_xlpm.Cy),1/SUM(_xlpm.By,-_xlpm.Ay))*SUM(_xlpm.Xy,-_xlpm.Ay)+_xlpm.Cy,
ROUND(_xlpm.Yx,2)))</f>
        <v>-9</v>
      </c>
      <c r="AX111" s="77" t="s">
        <v>678</v>
      </c>
      <c r="AY111" s="77"/>
      <c r="BA111" s="77"/>
      <c r="BB111" s="77"/>
      <c r="BC111" s="77"/>
      <c r="BD111" s="77"/>
      <c r="BE111" s="77"/>
      <c r="BF111" s="77"/>
      <c r="BG111" s="77"/>
      <c r="BH111" s="77"/>
    </row>
    <row r="112" spans="1:60" ht="20.100000000000001" customHeight="1" x14ac:dyDescent="0.3">
      <c r="A112" s="8"/>
      <c r="B112" s="8" t="s">
        <v>88</v>
      </c>
      <c r="C112" s="17">
        <f t="shared" si="14"/>
        <v>43.025399999999998</v>
      </c>
      <c r="D112" s="18">
        <f t="shared" si="14"/>
        <v>115.7209</v>
      </c>
      <c r="E112" s="64">
        <f t="shared" si="14"/>
        <v>0</v>
      </c>
      <c r="F112" s="17">
        <f t="shared" si="7"/>
        <v>0</v>
      </c>
      <c r="G112" s="18">
        <f t="shared" si="8"/>
        <v>10.67</v>
      </c>
      <c r="H112" s="19">
        <f t="shared" si="9"/>
        <v>0</v>
      </c>
      <c r="I112" s="8" t="str" cm="1">
        <f t="array" ref="I112">_xlfn.CONCAT(ROUND(F112:H112,2)&amp;", ")</f>
        <v xml:space="preserve">0, 10.67, 0, </v>
      </c>
      <c r="J112" s="8"/>
      <c r="N112" s="31">
        <v>11.9</v>
      </c>
      <c r="O112" s="15"/>
      <c r="P112" s="21" cm="1">
        <f t="array" ref="P112">IF(P62&lt;&gt;"",ROUND(P62,2),
_xlfn.LET(_xlpm.Fundo,$L$8,
_xlpm.Ax,_xlfn.XLOOKUP(TRUE,($O62:O62&lt;&gt;""),$O$51:O$51,_xlpm.Fundo,,-1),
_xlpm.Bx,_xlfn.XLOOKUP(TRUE,(Q62:$AZ62&lt;&gt;""),Q$51:$AZ$51,_xlpm.Fundo,,1),
_xlpm.Cx,_xlfn.XLOOKUP(TRUE,($O62:O62&lt;&gt;""),$O62:O62,_xlpm.Fundo,,-1),
_xlpm.Dx,_xlfn.XLOOKUP(TRUE,(Q62:$AZ62&lt;&gt;""),Q62:$AZ62,_xlpm.Fundo,,1),
_xlpm.Xx,P$51,_xlpm.Yx,PRODUCT(SUM(_xlpm.Dx,-_xlpm.Cx),1/SUM(_xlpm.Bx,-_xlpm.Ax))*SUM(_xlpm.Xx,-_xlpm.Ax)+_xlpm.Cx,
_xlpm.Ay,_xlfn.XLOOKUP(TRUE,(P$52:P61&lt;&gt;""),$N$52:$N61,_xlpm.Fundo,,-1),
_xlpm.By,_xlfn.XLOOKUP(TRUE,(P63:P$95&lt;&gt;""),$N63:$N$95,_xlpm.Fundo,,1),
_xlpm.Cy,_xlfn.XLOOKUP(TRUE,(P$52:P61&lt;&gt;""),P$52:P61,_xlpm.Fundo,,-1),
_xlpm.Dy,_xlfn.XLOOKUP(TRUE,(P63:P$95&lt;&gt;""),P63:P$95,_xlpm.Fundo,,1),
_xlpm.Xy,$N62,_xlpm.Yy,PRODUCT(SUM(_xlpm.Dy,-_xlpm.Cy),1/SUM(_xlpm.By,-_xlpm.Ay))*SUM(_xlpm.Xy,-_xlpm.Ay)+_xlpm.Cy,
ROUND(_xlpm.Yx,2)))</f>
        <v>-9</v>
      </c>
      <c r="Q112" s="21" cm="1">
        <f t="array" ref="Q112">IF(Q62&lt;&gt;"",ROUND(Q62,2),
_xlfn.LET(_xlpm.Fundo,$L$8,
_xlpm.Ax,_xlfn.XLOOKUP(TRUE,($O62:P62&lt;&gt;""),$O$51:P$51,_xlpm.Fundo,,-1),
_xlpm.Bx,_xlfn.XLOOKUP(TRUE,(R62:$AZ62&lt;&gt;""),R$51:$AZ$51,_xlpm.Fundo,,1),
_xlpm.Cx,_xlfn.XLOOKUP(TRUE,($O62:P62&lt;&gt;""),$O62:P62,_xlpm.Fundo,,-1),
_xlpm.Dx,_xlfn.XLOOKUP(TRUE,(R62:$AZ62&lt;&gt;""),R62:$AZ62,_xlpm.Fundo,,1),
_xlpm.Xx,Q$51,_xlpm.Yx,PRODUCT(SUM(_xlpm.Dx,-_xlpm.Cx),1/SUM(_xlpm.Bx,-_xlpm.Ax))*SUM(_xlpm.Xx,-_xlpm.Ax)+_xlpm.Cx,
_xlpm.Ay,_xlfn.XLOOKUP(TRUE,(Q$52:Q61&lt;&gt;""),$N$52:$N61,_xlpm.Fundo,,-1),
_xlpm.By,_xlfn.XLOOKUP(TRUE,(Q63:Q$95&lt;&gt;""),$N63:$N$95,_xlpm.Fundo,,1),
_xlpm.Cy,_xlfn.XLOOKUP(TRUE,(Q$52:Q61&lt;&gt;""),Q$52:Q61,_xlpm.Fundo,,-1),
_xlpm.Dy,_xlfn.XLOOKUP(TRUE,(Q63:Q$95&lt;&gt;""),Q63:Q$95,_xlpm.Fundo,,1),
_xlpm.Xy,$N62,_xlpm.Yy,PRODUCT(SUM(_xlpm.Dy,-_xlpm.Cy),1/SUM(_xlpm.By,-_xlpm.Ay))*SUM(_xlpm.Xy,-_xlpm.Ay)+_xlpm.Cy,
ROUND(_xlpm.Yx,2)))</f>
        <v>-9</v>
      </c>
      <c r="R112" s="21" cm="1">
        <f t="array" ref="R112">IF(R62&lt;&gt;"",ROUND(R62,2),
_xlfn.LET(_xlpm.Fundo,$L$8,
_xlpm.Ax,_xlfn.XLOOKUP(TRUE,($O62:Q62&lt;&gt;""),$O$51:Q$51,_xlpm.Fundo,,-1),
_xlpm.Bx,_xlfn.XLOOKUP(TRUE,(S62:$AZ62&lt;&gt;""),S$51:$AZ$51,_xlpm.Fundo,,1),
_xlpm.Cx,_xlfn.XLOOKUP(TRUE,($O62:Q62&lt;&gt;""),$O62:Q62,_xlpm.Fundo,,-1),
_xlpm.Dx,_xlfn.XLOOKUP(TRUE,(S62:$AZ62&lt;&gt;""),S62:$AZ62,_xlpm.Fundo,,1),
_xlpm.Xx,R$51,_xlpm.Yx,PRODUCT(SUM(_xlpm.Dx,-_xlpm.Cx),1/SUM(_xlpm.Bx,-_xlpm.Ax))*SUM(_xlpm.Xx,-_xlpm.Ax)+_xlpm.Cx,
_xlpm.Ay,_xlfn.XLOOKUP(TRUE,(R$52:R61&lt;&gt;""),$N$52:$N61,_xlpm.Fundo,,-1),
_xlpm.By,_xlfn.XLOOKUP(TRUE,(R63:R$95&lt;&gt;""),$N63:$N$95,_xlpm.Fundo,,1),
_xlpm.Cy,_xlfn.XLOOKUP(TRUE,(R$52:R61&lt;&gt;""),R$52:R61,_xlpm.Fundo,,-1),
_xlpm.Dy,_xlfn.XLOOKUP(TRUE,(R63:R$95&lt;&gt;""),R63:R$95,_xlpm.Fundo,,1),
_xlpm.Xy,$N62,_xlpm.Yy,PRODUCT(SUM(_xlpm.Dy,-_xlpm.Cy),1/SUM(_xlpm.By,-_xlpm.Ay))*SUM(_xlpm.Xy,-_xlpm.Ay)+_xlpm.Cy,
ROUND(_xlpm.Yx,2)))</f>
        <v>0</v>
      </c>
      <c r="S112" s="21" cm="1">
        <f t="array" ref="S112">IF(S62&lt;&gt;"",ROUND(S62,2),
_xlfn.LET(_xlpm.Fundo,$L$8,
_xlpm.Ax,_xlfn.XLOOKUP(TRUE,($O62:R62&lt;&gt;""),$O$51:R$51,_xlpm.Fundo,,-1),
_xlpm.Bx,_xlfn.XLOOKUP(TRUE,(T62:$AZ62&lt;&gt;""),T$51:$AZ$51,_xlpm.Fundo,,1),
_xlpm.Cx,_xlfn.XLOOKUP(TRUE,($O62:R62&lt;&gt;""),$O62:R62,_xlpm.Fundo,,-1),
_xlpm.Dx,_xlfn.XLOOKUP(TRUE,(T62:$AZ62&lt;&gt;""),T62:$AZ62,_xlpm.Fundo,,1),
_xlpm.Xx,S$51,_xlpm.Yx,PRODUCT(SUM(_xlpm.Dx,-_xlpm.Cx),1/SUM(_xlpm.Bx,-_xlpm.Ax))*SUM(_xlpm.Xx,-_xlpm.Ax)+_xlpm.Cx,
_xlpm.Ay,_xlfn.XLOOKUP(TRUE,(S$52:S61&lt;&gt;""),$N$52:$N61,_xlpm.Fundo,,-1),
_xlpm.By,_xlfn.XLOOKUP(TRUE,(S63:S$95&lt;&gt;""),$N63:$N$95,_xlpm.Fundo,,1),
_xlpm.Cy,_xlfn.XLOOKUP(TRUE,(S$52:S61&lt;&gt;""),S$52:S61,_xlpm.Fundo,,-1),
_xlpm.Dy,_xlfn.XLOOKUP(TRUE,(S63:S$95&lt;&gt;""),S63:S$95,_xlpm.Fundo,,1),
_xlpm.Xy,$N62,_xlpm.Yy,PRODUCT(SUM(_xlpm.Dy,-_xlpm.Cy),1/SUM(_xlpm.By,-_xlpm.Ay))*SUM(_xlpm.Xy,-_xlpm.Ay)+_xlpm.Cy,
ROUND(_xlpm.Yx,2)))</f>
        <v>-0.24</v>
      </c>
      <c r="T112" s="21" cm="1">
        <f t="array" ref="T112">IF(T62&lt;&gt;"",ROUND(T62,2),
_xlfn.LET(_xlpm.Fundo,$L$8,
_xlpm.Ax,_xlfn.XLOOKUP(TRUE,($O62:S62&lt;&gt;""),$O$51:S$51,_xlpm.Fundo,,-1),
_xlpm.Bx,_xlfn.XLOOKUP(TRUE,(U62:$AZ62&lt;&gt;""),U$51:$AZ$51,_xlpm.Fundo,,1),
_xlpm.Cx,_xlfn.XLOOKUP(TRUE,($O62:S62&lt;&gt;""),$O62:S62,_xlpm.Fundo,,-1),
_xlpm.Dx,_xlfn.XLOOKUP(TRUE,(U62:$AZ62&lt;&gt;""),U62:$AZ62,_xlpm.Fundo,,1),
_xlpm.Xx,T$51,_xlpm.Yx,PRODUCT(SUM(_xlpm.Dx,-_xlpm.Cx),1/SUM(_xlpm.Bx,-_xlpm.Ax))*SUM(_xlpm.Xx,-_xlpm.Ax)+_xlpm.Cx,
_xlpm.Ay,_xlfn.XLOOKUP(TRUE,(T$52:T61&lt;&gt;""),$N$52:$N61,_xlpm.Fundo,,-1),
_xlpm.By,_xlfn.XLOOKUP(TRUE,(T63:T$95&lt;&gt;""),$N63:$N$95,_xlpm.Fundo,,1),
_xlpm.Cy,_xlfn.XLOOKUP(TRUE,(T$52:T61&lt;&gt;""),T$52:T61,_xlpm.Fundo,,-1),
_xlpm.Dy,_xlfn.XLOOKUP(TRUE,(T63:T$95&lt;&gt;""),T63:T$95,_xlpm.Fundo,,1),
_xlpm.Xy,$N62,_xlpm.Yy,PRODUCT(SUM(_xlpm.Dy,-_xlpm.Cy),1/SUM(_xlpm.By,-_xlpm.Ay))*SUM(_xlpm.Xy,-_xlpm.Ay)+_xlpm.Cy,
ROUND(_xlpm.Yx,2)))</f>
        <v>-0.5</v>
      </c>
      <c r="U112" s="21" cm="1">
        <f t="array" ref="U112">IF(U62&lt;&gt;"",ROUND(U62,2),
_xlfn.LET(_xlpm.Fundo,$L$8,
_xlpm.Ax,_xlfn.XLOOKUP(TRUE,($O62:T62&lt;&gt;""),$O$51:T$51,_xlpm.Fundo,,-1),
_xlpm.Bx,_xlfn.XLOOKUP(TRUE,(V62:$AZ62&lt;&gt;""),V$51:$AZ$51,_xlpm.Fundo,,1),
_xlpm.Cx,_xlfn.XLOOKUP(TRUE,($O62:T62&lt;&gt;""),$O62:T62,_xlpm.Fundo,,-1),
_xlpm.Dx,_xlfn.XLOOKUP(TRUE,(V62:$AZ62&lt;&gt;""),V62:$AZ62,_xlpm.Fundo,,1),
_xlpm.Xx,U$51,_xlpm.Yx,PRODUCT(SUM(_xlpm.Dx,-_xlpm.Cx),1/SUM(_xlpm.Bx,-_xlpm.Ax))*SUM(_xlpm.Xx,-_xlpm.Ax)+_xlpm.Cx,
_xlpm.Ay,_xlfn.XLOOKUP(TRUE,(U$52:U61&lt;&gt;""),$N$52:$N61,_xlpm.Fundo,,-1),
_xlpm.By,_xlfn.XLOOKUP(TRUE,(U63:U$95&lt;&gt;""),$N63:$N$95,_xlpm.Fundo,,1),
_xlpm.Cy,_xlfn.XLOOKUP(TRUE,(U$52:U61&lt;&gt;""),U$52:U61,_xlpm.Fundo,,-1),
_xlpm.Dy,_xlfn.XLOOKUP(TRUE,(U63:U$95&lt;&gt;""),U63:U$95,_xlpm.Fundo,,1),
_xlpm.Xy,$N62,_xlpm.Yy,PRODUCT(SUM(_xlpm.Dy,-_xlpm.Cy),1/SUM(_xlpm.By,-_xlpm.Ay))*SUM(_xlpm.Xy,-_xlpm.Ay)+_xlpm.Cy,
ROUND(_xlpm.Yx,2)))</f>
        <v>-0.55000000000000004</v>
      </c>
      <c r="V112" s="21" cm="1">
        <f t="array" ref="V112">IF(V62&lt;&gt;"",ROUND(V62,2),
_xlfn.LET(_xlpm.Fundo,$L$8,
_xlpm.Ax,_xlfn.XLOOKUP(TRUE,($O62:U62&lt;&gt;""),$O$51:U$51,_xlpm.Fundo,,-1),
_xlpm.Bx,_xlfn.XLOOKUP(TRUE,(W62:$AZ62&lt;&gt;""),W$51:$AZ$51,_xlpm.Fundo,,1),
_xlpm.Cx,_xlfn.XLOOKUP(TRUE,($O62:U62&lt;&gt;""),$O62:U62,_xlpm.Fundo,,-1),
_xlpm.Dx,_xlfn.XLOOKUP(TRUE,(W62:$AZ62&lt;&gt;""),W62:$AZ62,_xlpm.Fundo,,1),
_xlpm.Xx,V$51,_xlpm.Yx,PRODUCT(SUM(_xlpm.Dx,-_xlpm.Cx),1/SUM(_xlpm.Bx,-_xlpm.Ax))*SUM(_xlpm.Xx,-_xlpm.Ax)+_xlpm.Cx,
_xlpm.Ay,_xlfn.XLOOKUP(TRUE,(V$52:V61&lt;&gt;""),$N$52:$N61,_xlpm.Fundo,,-1),
_xlpm.By,_xlfn.XLOOKUP(TRUE,(V63:V$95&lt;&gt;""),$N63:$N$95,_xlpm.Fundo,,1),
_xlpm.Cy,_xlfn.XLOOKUP(TRUE,(V$52:V61&lt;&gt;""),V$52:V61,_xlpm.Fundo,,-1),
_xlpm.Dy,_xlfn.XLOOKUP(TRUE,(V63:V$95&lt;&gt;""),V63:V$95,_xlpm.Fundo,,1),
_xlpm.Xy,$N62,_xlpm.Yy,PRODUCT(SUM(_xlpm.Dy,-_xlpm.Cy),1/SUM(_xlpm.By,-_xlpm.Ay))*SUM(_xlpm.Xy,-_xlpm.Ay)+_xlpm.Cy,
ROUND(_xlpm.Yx,2)))</f>
        <v>-0.57999999999999996</v>
      </c>
      <c r="W112" s="21" cm="1">
        <f t="array" ref="W112">IF(W62&lt;&gt;"",ROUND(W62,2),
_xlfn.LET(_xlpm.Fundo,$L$8,
_xlpm.Ax,_xlfn.XLOOKUP(TRUE,($O62:V62&lt;&gt;""),$O$51:V$51,_xlpm.Fundo,,-1),
_xlpm.Bx,_xlfn.XLOOKUP(TRUE,(X62:$AZ62&lt;&gt;""),X$51:$AZ$51,_xlpm.Fundo,,1),
_xlpm.Cx,_xlfn.XLOOKUP(TRUE,($O62:V62&lt;&gt;""),$O62:V62,_xlpm.Fundo,,-1),
_xlpm.Dx,_xlfn.XLOOKUP(TRUE,(X62:$AZ62&lt;&gt;""),X62:$AZ62,_xlpm.Fundo,,1),
_xlpm.Xx,W$51,_xlpm.Yx,PRODUCT(SUM(_xlpm.Dx,-_xlpm.Cx),1/SUM(_xlpm.Bx,-_xlpm.Ax))*SUM(_xlpm.Xx,-_xlpm.Ax)+_xlpm.Cx,
_xlpm.Ay,_xlfn.XLOOKUP(TRUE,(W$52:W61&lt;&gt;""),$N$52:$N61,_xlpm.Fundo,,-1),
_xlpm.By,_xlfn.XLOOKUP(TRUE,(W63:W$95&lt;&gt;""),$N63:$N$95,_xlpm.Fundo,,1),
_xlpm.Cy,_xlfn.XLOOKUP(TRUE,(W$52:W61&lt;&gt;""),W$52:W61,_xlpm.Fundo,,-1),
_xlpm.Dy,_xlfn.XLOOKUP(TRUE,(W63:W$95&lt;&gt;""),W63:W$95,_xlpm.Fundo,,1),
_xlpm.Xy,$N62,_xlpm.Yy,PRODUCT(SUM(_xlpm.Dy,-_xlpm.Cy),1/SUM(_xlpm.By,-_xlpm.Ay))*SUM(_xlpm.Xy,-_xlpm.Ay)+_xlpm.Cy,
ROUND(_xlpm.Yx,2)))</f>
        <v>-0.57999999999999996</v>
      </c>
      <c r="X112" s="21" cm="1">
        <f t="array" ref="X112">IF(X62&lt;&gt;"",ROUND(X62,2),
_xlfn.LET(_xlpm.Fundo,$L$8,
_xlpm.Ax,_xlfn.XLOOKUP(TRUE,($O62:W62&lt;&gt;""),$O$51:W$51,_xlpm.Fundo,,-1),
_xlpm.Bx,_xlfn.XLOOKUP(TRUE,(Y62:$AZ62&lt;&gt;""),Y$51:$AZ$51,_xlpm.Fundo,,1),
_xlpm.Cx,_xlfn.XLOOKUP(TRUE,($O62:W62&lt;&gt;""),$O62:W62,_xlpm.Fundo,,-1),
_xlpm.Dx,_xlfn.XLOOKUP(TRUE,(Y62:$AZ62&lt;&gt;""),Y62:$AZ62,_xlpm.Fundo,,1),
_xlpm.Xx,X$51,_xlpm.Yx,PRODUCT(SUM(_xlpm.Dx,-_xlpm.Cx),1/SUM(_xlpm.Bx,-_xlpm.Ax))*SUM(_xlpm.Xx,-_xlpm.Ax)+_xlpm.Cx,
_xlpm.Ay,_xlfn.XLOOKUP(TRUE,(X$52:X61&lt;&gt;""),$N$52:$N61,_xlpm.Fundo,,-1),
_xlpm.By,_xlfn.XLOOKUP(TRUE,(X63:X$95&lt;&gt;""),$N63:$N$95,_xlpm.Fundo,,1),
_xlpm.Cy,_xlfn.XLOOKUP(TRUE,(X$52:X61&lt;&gt;""),X$52:X61,_xlpm.Fundo,,-1),
_xlpm.Dy,_xlfn.XLOOKUP(TRUE,(X63:X$95&lt;&gt;""),X63:X$95,_xlpm.Fundo,,1),
_xlpm.Xy,$N62,_xlpm.Yy,PRODUCT(SUM(_xlpm.Dy,-_xlpm.Cy),1/SUM(_xlpm.By,-_xlpm.Ay))*SUM(_xlpm.Xy,-_xlpm.Ay)+_xlpm.Cy,
ROUND(_xlpm.Yx,2)))</f>
        <v>-0.6</v>
      </c>
      <c r="Y112" s="21" cm="1">
        <f t="array" ref="Y112">IF(Y62&lt;&gt;"",ROUND(Y62,2),
_xlfn.LET(_xlpm.Fundo,$L$8,
_xlpm.Ax,_xlfn.XLOOKUP(TRUE,($O62:X62&lt;&gt;""),$O$51:X$51,_xlpm.Fundo,,-1),
_xlpm.Bx,_xlfn.XLOOKUP(TRUE,(Z62:$AZ62&lt;&gt;""),Z$51:$AZ$51,_xlpm.Fundo,,1),
_xlpm.Cx,_xlfn.XLOOKUP(TRUE,($O62:X62&lt;&gt;""),$O62:X62,_xlpm.Fundo,,-1),
_xlpm.Dx,_xlfn.XLOOKUP(TRUE,(Z62:$AZ62&lt;&gt;""),Z62:$AZ62,_xlpm.Fundo,,1),
_xlpm.Xx,Y$51,_xlpm.Yx,PRODUCT(SUM(_xlpm.Dx,-_xlpm.Cx),1/SUM(_xlpm.Bx,-_xlpm.Ax))*SUM(_xlpm.Xx,-_xlpm.Ax)+_xlpm.Cx,
_xlpm.Ay,_xlfn.XLOOKUP(TRUE,(Y$52:Y61&lt;&gt;""),$N$52:$N61,_xlpm.Fundo,,-1),
_xlpm.By,_xlfn.XLOOKUP(TRUE,(Y63:Y$95&lt;&gt;""),$N63:$N$95,_xlpm.Fundo,,1),
_xlpm.Cy,_xlfn.XLOOKUP(TRUE,(Y$52:Y61&lt;&gt;""),Y$52:Y61,_xlpm.Fundo,,-1),
_xlpm.Dy,_xlfn.XLOOKUP(TRUE,(Y63:Y$95&lt;&gt;""),Y63:Y$95,_xlpm.Fundo,,1),
_xlpm.Xy,$N62,_xlpm.Yy,PRODUCT(SUM(_xlpm.Dy,-_xlpm.Cy),1/SUM(_xlpm.By,-_xlpm.Ay))*SUM(_xlpm.Xy,-_xlpm.Ay)+_xlpm.Cy,
ROUND(_xlpm.Yx,2)))</f>
        <v>-0.6</v>
      </c>
      <c r="Z112" s="21" cm="1">
        <f t="array" ref="Z112">IF(Z62&lt;&gt;"",ROUND(Z62,2),
_xlfn.LET(_xlpm.Fundo,$L$8,
_xlpm.Ax,_xlfn.XLOOKUP(TRUE,($O62:Y62&lt;&gt;""),$O$51:Y$51,_xlpm.Fundo,,-1),
_xlpm.Bx,_xlfn.XLOOKUP(TRUE,(AA62:$AZ62&lt;&gt;""),AA$51:$AZ$51,_xlpm.Fundo,,1),
_xlpm.Cx,_xlfn.XLOOKUP(TRUE,($O62:Y62&lt;&gt;""),$O62:Y62,_xlpm.Fundo,,-1),
_xlpm.Dx,_xlfn.XLOOKUP(TRUE,(AA62:$AZ62&lt;&gt;""),AA62:$AZ62,_xlpm.Fundo,,1),
_xlpm.Xx,Z$51,_xlpm.Yx,PRODUCT(SUM(_xlpm.Dx,-_xlpm.Cx),1/SUM(_xlpm.Bx,-_xlpm.Ax))*SUM(_xlpm.Xx,-_xlpm.Ax)+_xlpm.Cx,
_xlpm.Ay,_xlfn.XLOOKUP(TRUE,(Z$52:Z61&lt;&gt;""),$N$52:$N61,_xlpm.Fundo,,-1),
_xlpm.By,_xlfn.XLOOKUP(TRUE,(Z63:Z$95&lt;&gt;""),$N63:$N$95,_xlpm.Fundo,,1),
_xlpm.Cy,_xlfn.XLOOKUP(TRUE,(Z$52:Z61&lt;&gt;""),Z$52:Z61,_xlpm.Fundo,,-1),
_xlpm.Dy,_xlfn.XLOOKUP(TRUE,(Z63:Z$95&lt;&gt;""),Z63:Z$95,_xlpm.Fundo,,1),
_xlpm.Xy,$N62,_xlpm.Yy,PRODUCT(SUM(_xlpm.Dy,-_xlpm.Cy),1/SUM(_xlpm.By,-_xlpm.Ay))*SUM(_xlpm.Xy,-_xlpm.Ay)+_xlpm.Cy,
ROUND(_xlpm.Yx,2)))</f>
        <v>-0.6</v>
      </c>
      <c r="AA112" s="21" cm="1">
        <f t="array" ref="AA112">IF(AA62&lt;&gt;"",ROUND(AA62,2),
_xlfn.LET(_xlpm.Fundo,$L$8,
_xlpm.Ax,_xlfn.XLOOKUP(TRUE,($O62:Z62&lt;&gt;""),$O$51:Z$51,_xlpm.Fundo,,-1),
_xlpm.Bx,_xlfn.XLOOKUP(TRUE,(AB62:$AZ62&lt;&gt;""),AB$51:$AZ$51,_xlpm.Fundo,,1),
_xlpm.Cx,_xlfn.XLOOKUP(TRUE,($O62:Z62&lt;&gt;""),$O62:Z62,_xlpm.Fundo,,-1),
_xlpm.Dx,_xlfn.XLOOKUP(TRUE,(AB62:$AZ62&lt;&gt;""),AB62:$AZ62,_xlpm.Fundo,,1),
_xlpm.Xx,AA$51,_xlpm.Yx,PRODUCT(SUM(_xlpm.Dx,-_xlpm.Cx),1/SUM(_xlpm.Bx,-_xlpm.Ax))*SUM(_xlpm.Xx,-_xlpm.Ax)+_xlpm.Cx,
_xlpm.Ay,_xlfn.XLOOKUP(TRUE,(AA$52:AA61&lt;&gt;""),$N$52:$N61,_xlpm.Fundo,,-1),
_xlpm.By,_xlfn.XLOOKUP(TRUE,(AA63:AA$95&lt;&gt;""),$N63:$N$95,_xlpm.Fundo,,1),
_xlpm.Cy,_xlfn.XLOOKUP(TRUE,(AA$52:AA61&lt;&gt;""),AA$52:AA61,_xlpm.Fundo,,-1),
_xlpm.Dy,_xlfn.XLOOKUP(TRUE,(AA63:AA$95&lt;&gt;""),AA63:AA$95,_xlpm.Fundo,,1),
_xlpm.Xy,$N62,_xlpm.Yy,PRODUCT(SUM(_xlpm.Dy,-_xlpm.Cy),1/SUM(_xlpm.By,-_xlpm.Ay))*SUM(_xlpm.Xy,-_xlpm.Ay)+_xlpm.Cy,
ROUND(_xlpm.Yx,2)))</f>
        <v>-0.6</v>
      </c>
      <c r="AB112" s="21" cm="1">
        <f t="array" ref="AB112">IF(AB62&lt;&gt;"",ROUND(AB62,2),
_xlfn.LET(_xlpm.Fundo,$L$8,
_xlpm.Ax,_xlfn.XLOOKUP(TRUE,($O62:AA62&lt;&gt;""),$O$51:AA$51,_xlpm.Fundo,,-1),
_xlpm.Bx,_xlfn.XLOOKUP(TRUE,(AC62:$AZ62&lt;&gt;""),AC$51:$AZ$51,_xlpm.Fundo,,1),
_xlpm.Cx,_xlfn.XLOOKUP(TRUE,($O62:AA62&lt;&gt;""),$O62:AA62,_xlpm.Fundo,,-1),
_xlpm.Dx,_xlfn.XLOOKUP(TRUE,(AC62:$AZ62&lt;&gt;""),AC62:$AZ62,_xlpm.Fundo,,1),
_xlpm.Xx,AB$51,_xlpm.Yx,PRODUCT(SUM(_xlpm.Dx,-_xlpm.Cx),1/SUM(_xlpm.Bx,-_xlpm.Ax))*SUM(_xlpm.Xx,-_xlpm.Ax)+_xlpm.Cx,
_xlpm.Ay,_xlfn.XLOOKUP(TRUE,(AB$52:AB61&lt;&gt;""),$N$52:$N61,_xlpm.Fundo,,-1),
_xlpm.By,_xlfn.XLOOKUP(TRUE,(AB63:AB$95&lt;&gt;""),$N63:$N$95,_xlpm.Fundo,,1),
_xlpm.Cy,_xlfn.XLOOKUP(TRUE,(AB$52:AB61&lt;&gt;""),AB$52:AB61,_xlpm.Fundo,,-1),
_xlpm.Dy,_xlfn.XLOOKUP(TRUE,(AB63:AB$95&lt;&gt;""),AB63:AB$95,_xlpm.Fundo,,1),
_xlpm.Xy,$N62,_xlpm.Yy,PRODUCT(SUM(_xlpm.Dy,-_xlpm.Cy),1/SUM(_xlpm.By,-_xlpm.Ay))*SUM(_xlpm.Xy,-_xlpm.Ay)+_xlpm.Cy,
ROUND(_xlpm.Yx,2)))</f>
        <v>-0.48</v>
      </c>
      <c r="AC112" s="21" cm="1">
        <f t="array" ref="AC112">IF(AC62&lt;&gt;"",ROUND(AC62,2),
_xlfn.LET(_xlpm.Fundo,$L$8,
_xlpm.Ax,_xlfn.XLOOKUP(TRUE,($O62:AB62&lt;&gt;""),$O$51:AB$51,_xlpm.Fundo,,-1),
_xlpm.Bx,_xlfn.XLOOKUP(TRUE,(AD62:$AZ62&lt;&gt;""),AD$51:$AZ$51,_xlpm.Fundo,,1),
_xlpm.Cx,_xlfn.XLOOKUP(TRUE,($O62:AB62&lt;&gt;""),$O62:AB62,_xlpm.Fundo,,-1),
_xlpm.Dx,_xlfn.XLOOKUP(TRUE,(AD62:$AZ62&lt;&gt;""),AD62:$AZ62,_xlpm.Fundo,,1),
_xlpm.Xx,AC$51,_xlpm.Yx,PRODUCT(SUM(_xlpm.Dx,-_xlpm.Cx),1/SUM(_xlpm.Bx,-_xlpm.Ax))*SUM(_xlpm.Xx,-_xlpm.Ax)+_xlpm.Cx,
_xlpm.Ay,_xlfn.XLOOKUP(TRUE,(AC$52:AC61&lt;&gt;""),$N$52:$N61,_xlpm.Fundo,,-1),
_xlpm.By,_xlfn.XLOOKUP(TRUE,(AC63:AC$95&lt;&gt;""),$N63:$N$95,_xlpm.Fundo,,1),
_xlpm.Cy,_xlfn.XLOOKUP(TRUE,(AC$52:AC61&lt;&gt;""),AC$52:AC61,_xlpm.Fundo,,-1),
_xlpm.Dy,_xlfn.XLOOKUP(TRUE,(AC63:AC$95&lt;&gt;""),AC63:AC$95,_xlpm.Fundo,,1),
_xlpm.Xy,$N62,_xlpm.Yy,PRODUCT(SUM(_xlpm.Dy,-_xlpm.Cy),1/SUM(_xlpm.By,-_xlpm.Ay))*SUM(_xlpm.Xy,-_xlpm.Ay)+_xlpm.Cy,
ROUND(_xlpm.Yx,2)))</f>
        <v>-0.13</v>
      </c>
      <c r="AD112" s="21" cm="1">
        <f t="array" ref="AD112">IF(AD62&lt;&gt;"",ROUND(AD62,2),
_xlfn.LET(_xlpm.Fundo,$L$8,
_xlpm.Ax,_xlfn.XLOOKUP(TRUE,($O62:AC62&lt;&gt;""),$O$51:AC$51,_xlpm.Fundo,,-1),
_xlpm.Bx,_xlfn.XLOOKUP(TRUE,(AE62:$AZ62&lt;&gt;""),AE$51:$AZ$51,_xlpm.Fundo,,1),
_xlpm.Cx,_xlfn.XLOOKUP(TRUE,($O62:AC62&lt;&gt;""),$O62:AC62,_xlpm.Fundo,,-1),
_xlpm.Dx,_xlfn.XLOOKUP(TRUE,(AE62:$AZ62&lt;&gt;""),AE62:$AZ62,_xlpm.Fundo,,1),
_xlpm.Xx,AD$51,_xlpm.Yx,PRODUCT(SUM(_xlpm.Dx,-_xlpm.Cx),1/SUM(_xlpm.Bx,-_xlpm.Ax))*SUM(_xlpm.Xx,-_xlpm.Ax)+_xlpm.Cx,
_xlpm.Ay,_xlfn.XLOOKUP(TRUE,(AD$52:AD61&lt;&gt;""),$N$52:$N61,_xlpm.Fundo,,-1),
_xlpm.By,_xlfn.XLOOKUP(TRUE,(AD63:AD$95&lt;&gt;""),$N63:$N$95,_xlpm.Fundo,,1),
_xlpm.Cy,_xlfn.XLOOKUP(TRUE,(AD$52:AD61&lt;&gt;""),AD$52:AD61,_xlpm.Fundo,,-1),
_xlpm.Dy,_xlfn.XLOOKUP(TRUE,(AD63:AD$95&lt;&gt;""),AD63:AD$95,_xlpm.Fundo,,1),
_xlpm.Xy,$N62,_xlpm.Yy,PRODUCT(SUM(_xlpm.Dy,-_xlpm.Cy),1/SUM(_xlpm.By,-_xlpm.Ay))*SUM(_xlpm.Xy,-_xlpm.Ay)+_xlpm.Cy,
ROUND(_xlpm.Yx,2)))</f>
        <v>-0.1</v>
      </c>
      <c r="AE112" s="21" cm="1">
        <f t="array" ref="AE112">IF(AE62&lt;&gt;"",ROUND(AE62,2),
_xlfn.LET(_xlpm.Fundo,$L$8,
_xlpm.Ax,_xlfn.XLOOKUP(TRUE,($O62:AD62&lt;&gt;""),$O$51:AD$51,_xlpm.Fundo,,-1),
_xlpm.Bx,_xlfn.XLOOKUP(TRUE,(AF62:$AZ62&lt;&gt;""),AF$51:$AZ$51,_xlpm.Fundo,,1),
_xlpm.Cx,_xlfn.XLOOKUP(TRUE,($O62:AD62&lt;&gt;""),$O62:AD62,_xlpm.Fundo,,-1),
_xlpm.Dx,_xlfn.XLOOKUP(TRUE,(AF62:$AZ62&lt;&gt;""),AF62:$AZ62,_xlpm.Fundo,,1),
_xlpm.Xx,AE$51,_xlpm.Yx,PRODUCT(SUM(_xlpm.Dx,-_xlpm.Cx),1/SUM(_xlpm.Bx,-_xlpm.Ax))*SUM(_xlpm.Xx,-_xlpm.Ax)+_xlpm.Cx,
_xlpm.Ay,_xlfn.XLOOKUP(TRUE,(AE$52:AE61&lt;&gt;""),$N$52:$N61,_xlpm.Fundo,,-1),
_xlpm.By,_xlfn.XLOOKUP(TRUE,(AE63:AE$95&lt;&gt;""),$N63:$N$95,_xlpm.Fundo,,1),
_xlpm.Cy,_xlfn.XLOOKUP(TRUE,(AE$52:AE61&lt;&gt;""),AE$52:AE61,_xlpm.Fundo,,-1),
_xlpm.Dy,_xlfn.XLOOKUP(TRUE,(AE63:AE$95&lt;&gt;""),AE63:AE$95,_xlpm.Fundo,,1),
_xlpm.Xy,$N62,_xlpm.Yy,PRODUCT(SUM(_xlpm.Dy,-_xlpm.Cy),1/SUM(_xlpm.By,-_xlpm.Ay))*SUM(_xlpm.Xy,-_xlpm.Ay)+_xlpm.Cy,
ROUND(_xlpm.Yx,2)))</f>
        <v>0</v>
      </c>
      <c r="AF112" s="21" cm="1">
        <f t="array" ref="AF112">IF(AF62&lt;&gt;"",ROUND(AF62,2),
_xlfn.LET(_xlpm.Fundo,$L$8,
_xlpm.Ax,_xlfn.XLOOKUP(TRUE,($O62:AE62&lt;&gt;""),$O$51:AE$51,_xlpm.Fundo,,-1),
_xlpm.Bx,_xlfn.XLOOKUP(TRUE,(AG62:$AZ62&lt;&gt;""),AG$51:$AZ$51,_xlpm.Fundo,,1),
_xlpm.Cx,_xlfn.XLOOKUP(TRUE,($O62:AE62&lt;&gt;""),$O62:AE62,_xlpm.Fundo,,-1),
_xlpm.Dx,_xlfn.XLOOKUP(TRUE,(AG62:$AZ62&lt;&gt;""),AG62:$AZ62,_xlpm.Fundo,,1),
_xlpm.Xx,AF$51,_xlpm.Yx,PRODUCT(SUM(_xlpm.Dx,-_xlpm.Cx),1/SUM(_xlpm.Bx,-_xlpm.Ax))*SUM(_xlpm.Xx,-_xlpm.Ax)+_xlpm.Cx,
_xlpm.Ay,_xlfn.XLOOKUP(TRUE,(AF$52:AF61&lt;&gt;""),$N$52:$N61,_xlpm.Fundo,,-1),
_xlpm.By,_xlfn.XLOOKUP(TRUE,(AF63:AF$95&lt;&gt;""),$N63:$N$95,_xlpm.Fundo,,1),
_xlpm.Cy,_xlfn.XLOOKUP(TRUE,(AF$52:AF61&lt;&gt;""),AF$52:AF61,_xlpm.Fundo,,-1),
_xlpm.Dy,_xlfn.XLOOKUP(TRUE,(AF63:AF$95&lt;&gt;""),AF63:AF$95,_xlpm.Fundo,,1),
_xlpm.Xy,$N62,_xlpm.Yy,PRODUCT(SUM(_xlpm.Dy,-_xlpm.Cy),1/SUM(_xlpm.By,-_xlpm.Ay))*SUM(_xlpm.Xy,-_xlpm.Ay)+_xlpm.Cy,
ROUND(_xlpm.Yx,2)))</f>
        <v>1.23</v>
      </c>
      <c r="AG112" s="21" cm="1">
        <f t="array" ref="AG112">IF(AG62&lt;&gt;"",ROUND(AG62,2),
_xlfn.LET(_xlpm.Fundo,$L$8,
_xlpm.Ax,_xlfn.XLOOKUP(TRUE,($O62:AF62&lt;&gt;""),$O$51:AF$51,_xlpm.Fundo,,-1),
_xlpm.Bx,_xlfn.XLOOKUP(TRUE,(AH62:$AZ62&lt;&gt;""),AH$51:$AZ$51,_xlpm.Fundo,,1),
_xlpm.Cx,_xlfn.XLOOKUP(TRUE,($O62:AF62&lt;&gt;""),$O62:AF62,_xlpm.Fundo,,-1),
_xlpm.Dx,_xlfn.XLOOKUP(TRUE,(AH62:$AZ62&lt;&gt;""),AH62:$AZ62,_xlpm.Fundo,,1),
_xlpm.Xx,AG$51,_xlpm.Yx,PRODUCT(SUM(_xlpm.Dx,-_xlpm.Cx),1/SUM(_xlpm.Bx,-_xlpm.Ax))*SUM(_xlpm.Xx,-_xlpm.Ax)+_xlpm.Cx,
_xlpm.Ay,_xlfn.XLOOKUP(TRUE,(AG$52:AG61&lt;&gt;""),$N$52:$N61,_xlpm.Fundo,,-1),
_xlpm.By,_xlfn.XLOOKUP(TRUE,(AG63:AG$95&lt;&gt;""),$N63:$N$95,_xlpm.Fundo,,1),
_xlpm.Cy,_xlfn.XLOOKUP(TRUE,(AG$52:AG61&lt;&gt;""),AG$52:AG61,_xlpm.Fundo,,-1),
_xlpm.Dy,_xlfn.XLOOKUP(TRUE,(AG63:AG$95&lt;&gt;""),AG63:AG$95,_xlpm.Fundo,,1),
_xlpm.Xy,$N62,_xlpm.Yy,PRODUCT(SUM(_xlpm.Dy,-_xlpm.Cy),1/SUM(_xlpm.By,-_xlpm.Ay))*SUM(_xlpm.Xy,-_xlpm.Ay)+_xlpm.Cy,
ROUND(_xlpm.Yx,2)))</f>
        <v>1.3</v>
      </c>
      <c r="AH112" s="21" cm="1">
        <f t="array" ref="AH112">IF(AH62&lt;&gt;"",ROUND(AH62,2),
_xlfn.LET(_xlpm.Fundo,$L$8,
_xlpm.Ax,_xlfn.XLOOKUP(TRUE,($O62:AG62&lt;&gt;""),$O$51:AG$51,_xlpm.Fundo,,-1),
_xlpm.Bx,_xlfn.XLOOKUP(TRUE,(AI62:$AZ62&lt;&gt;""),AI$51:$AZ$51,_xlpm.Fundo,,1),
_xlpm.Cx,_xlfn.XLOOKUP(TRUE,($O62:AG62&lt;&gt;""),$O62:AG62,_xlpm.Fundo,,-1),
_xlpm.Dx,_xlfn.XLOOKUP(TRUE,(AI62:$AZ62&lt;&gt;""),AI62:$AZ62,_xlpm.Fundo,,1),
_xlpm.Xx,AH$51,_xlpm.Yx,PRODUCT(SUM(_xlpm.Dx,-_xlpm.Cx),1/SUM(_xlpm.Bx,-_xlpm.Ax))*SUM(_xlpm.Xx,-_xlpm.Ax)+_xlpm.Cx,
_xlpm.Ay,_xlfn.XLOOKUP(TRUE,(AH$52:AH61&lt;&gt;""),$N$52:$N61,_xlpm.Fundo,,-1),
_xlpm.By,_xlfn.XLOOKUP(TRUE,(AH63:AH$95&lt;&gt;""),$N63:$N$95,_xlpm.Fundo,,1),
_xlpm.Cy,_xlfn.XLOOKUP(TRUE,(AH$52:AH61&lt;&gt;""),AH$52:AH61,_xlpm.Fundo,,-1),
_xlpm.Dy,_xlfn.XLOOKUP(TRUE,(AH63:AH$95&lt;&gt;""),AH63:AH$95,_xlpm.Fundo,,1),
_xlpm.Xy,$N62,_xlpm.Yy,PRODUCT(SUM(_xlpm.Dy,-_xlpm.Cy),1/SUM(_xlpm.By,-_xlpm.Ay))*SUM(_xlpm.Xy,-_xlpm.Ay)+_xlpm.Cy,
ROUND(_xlpm.Yx,2)))</f>
        <v>0.34</v>
      </c>
      <c r="AI112" s="21" cm="1">
        <f t="array" ref="AI112">IF(AI62&lt;&gt;"",ROUND(AI62,2),
_xlfn.LET(_xlpm.Fundo,$L$8,
_xlpm.Ax,_xlfn.XLOOKUP(TRUE,($O62:AH62&lt;&gt;""),$O$51:AH$51,_xlpm.Fundo,,-1),
_xlpm.Bx,_xlfn.XLOOKUP(TRUE,(AJ62:$AZ62&lt;&gt;""),AJ$51:$AZ$51,_xlpm.Fundo,,1),
_xlpm.Cx,_xlfn.XLOOKUP(TRUE,($O62:AH62&lt;&gt;""),$O62:AH62,_xlpm.Fundo,,-1),
_xlpm.Dx,_xlfn.XLOOKUP(TRUE,(AJ62:$AZ62&lt;&gt;""),AJ62:$AZ62,_xlpm.Fundo,,1),
_xlpm.Xx,AI$51,_xlpm.Yx,PRODUCT(SUM(_xlpm.Dx,-_xlpm.Cx),1/SUM(_xlpm.Bx,-_xlpm.Ax))*SUM(_xlpm.Xx,-_xlpm.Ax)+_xlpm.Cx,
_xlpm.Ay,_xlfn.XLOOKUP(TRUE,(AI$52:AI61&lt;&gt;""),$N$52:$N61,_xlpm.Fundo,,-1),
_xlpm.By,_xlfn.XLOOKUP(TRUE,(AI63:AI$95&lt;&gt;""),$N63:$N$95,_xlpm.Fundo,,1),
_xlpm.Cy,_xlfn.XLOOKUP(TRUE,(AI$52:AI61&lt;&gt;""),AI$52:AI61,_xlpm.Fundo,,-1),
_xlpm.Dy,_xlfn.XLOOKUP(TRUE,(AI63:AI$95&lt;&gt;""),AI63:AI$95,_xlpm.Fundo,,1),
_xlpm.Xy,$N62,_xlpm.Yy,PRODUCT(SUM(_xlpm.Dy,-_xlpm.Cy),1/SUM(_xlpm.By,-_xlpm.Ay))*SUM(_xlpm.Xy,-_xlpm.Ay)+_xlpm.Cy,
ROUND(_xlpm.Yx,2)))</f>
        <v>0</v>
      </c>
      <c r="AJ112" s="21" cm="1">
        <f t="array" ref="AJ112">IF(AJ62&lt;&gt;"",ROUND(AJ62,2),
_xlfn.LET(_xlpm.Fundo,$L$8,
_xlpm.Ax,_xlfn.XLOOKUP(TRUE,($O62:AI62&lt;&gt;""),$O$51:AI$51,_xlpm.Fundo,,-1),
_xlpm.Bx,_xlfn.XLOOKUP(TRUE,(AK62:$AZ62&lt;&gt;""),AK$51:$AZ$51,_xlpm.Fundo,,1),
_xlpm.Cx,_xlfn.XLOOKUP(TRUE,($O62:AI62&lt;&gt;""),$O62:AI62,_xlpm.Fundo,,-1),
_xlpm.Dx,_xlfn.XLOOKUP(TRUE,(AK62:$AZ62&lt;&gt;""),AK62:$AZ62,_xlpm.Fundo,,1),
_xlpm.Xx,AJ$51,_xlpm.Yx,PRODUCT(SUM(_xlpm.Dx,-_xlpm.Cx),1/SUM(_xlpm.Bx,-_xlpm.Ax))*SUM(_xlpm.Xx,-_xlpm.Ax)+_xlpm.Cx,
_xlpm.Ay,_xlfn.XLOOKUP(TRUE,(AJ$52:AJ61&lt;&gt;""),$N$52:$N61,_xlpm.Fundo,,-1),
_xlpm.By,_xlfn.XLOOKUP(TRUE,(AJ63:AJ$95&lt;&gt;""),$N63:$N$95,_xlpm.Fundo,,1),
_xlpm.Cy,_xlfn.XLOOKUP(TRUE,(AJ$52:AJ61&lt;&gt;""),AJ$52:AJ61,_xlpm.Fundo,,-1),
_xlpm.Dy,_xlfn.XLOOKUP(TRUE,(AJ63:AJ$95&lt;&gt;""),AJ63:AJ$95,_xlpm.Fundo,,1),
_xlpm.Xy,$N62,_xlpm.Yy,PRODUCT(SUM(_xlpm.Dy,-_xlpm.Cy),1/SUM(_xlpm.By,-_xlpm.Ay))*SUM(_xlpm.Xy,-_xlpm.Ay)+_xlpm.Cy,
ROUND(_xlpm.Yx,2)))</f>
        <v>-0.04</v>
      </c>
      <c r="AK112" s="21" cm="1">
        <f t="array" ref="AK112">IF(AK62&lt;&gt;"",ROUND(AK62,2),
_xlfn.LET(_xlpm.Fundo,$L$8,
_xlpm.Ax,_xlfn.XLOOKUP(TRUE,($O62:AJ62&lt;&gt;""),$O$51:AJ$51,_xlpm.Fundo,,-1),
_xlpm.Bx,_xlfn.XLOOKUP(TRUE,(AL62:$AZ62&lt;&gt;""),AL$51:$AZ$51,_xlpm.Fundo,,1),
_xlpm.Cx,_xlfn.XLOOKUP(TRUE,($O62:AJ62&lt;&gt;""),$O62:AJ62,_xlpm.Fundo,,-1),
_xlpm.Dx,_xlfn.XLOOKUP(TRUE,(AL62:$AZ62&lt;&gt;""),AL62:$AZ62,_xlpm.Fundo,,1),
_xlpm.Xx,AK$51,_xlpm.Yx,PRODUCT(SUM(_xlpm.Dx,-_xlpm.Cx),1/SUM(_xlpm.Bx,-_xlpm.Ax))*SUM(_xlpm.Xx,-_xlpm.Ax)+_xlpm.Cx,
_xlpm.Ay,_xlfn.XLOOKUP(TRUE,(AK$52:AK61&lt;&gt;""),$N$52:$N61,_xlpm.Fundo,,-1),
_xlpm.By,_xlfn.XLOOKUP(TRUE,(AK63:AK$95&lt;&gt;""),$N63:$N$95,_xlpm.Fundo,,1),
_xlpm.Cy,_xlfn.XLOOKUP(TRUE,(AK$52:AK61&lt;&gt;""),AK$52:AK61,_xlpm.Fundo,,-1),
_xlpm.Dy,_xlfn.XLOOKUP(TRUE,(AK63:AK$95&lt;&gt;""),AK63:AK$95,_xlpm.Fundo,,1),
_xlpm.Xy,$N62,_xlpm.Yy,PRODUCT(SUM(_xlpm.Dy,-_xlpm.Cy),1/SUM(_xlpm.By,-_xlpm.Ay))*SUM(_xlpm.Xy,-_xlpm.Ay)+_xlpm.Cy,
ROUND(_xlpm.Yx,2)))</f>
        <v>-7.0000000000000007E-2</v>
      </c>
      <c r="AL112" s="21" cm="1">
        <f t="array" ref="AL112">IF(AL62&lt;&gt;"",ROUND(AL62,2),
_xlfn.LET(_xlpm.Fundo,$L$8,
_xlpm.Ax,_xlfn.XLOOKUP(TRUE,($O62:AK62&lt;&gt;""),$O$51:AK$51,_xlpm.Fundo,,-1),
_xlpm.Bx,_xlfn.XLOOKUP(TRUE,(AM62:$AZ62&lt;&gt;""),AM$51:$AZ$51,_xlpm.Fundo,,1),
_xlpm.Cx,_xlfn.XLOOKUP(TRUE,($O62:AK62&lt;&gt;""),$O62:AK62,_xlpm.Fundo,,-1),
_xlpm.Dx,_xlfn.XLOOKUP(TRUE,(AM62:$AZ62&lt;&gt;""),AM62:$AZ62,_xlpm.Fundo,,1),
_xlpm.Xx,AL$51,_xlpm.Yx,PRODUCT(SUM(_xlpm.Dx,-_xlpm.Cx),1/SUM(_xlpm.Bx,-_xlpm.Ax))*SUM(_xlpm.Xx,-_xlpm.Ax)+_xlpm.Cx,
_xlpm.Ay,_xlfn.XLOOKUP(TRUE,(AL$52:AL61&lt;&gt;""),$N$52:$N61,_xlpm.Fundo,,-1),
_xlpm.By,_xlfn.XLOOKUP(TRUE,(AL63:AL$95&lt;&gt;""),$N63:$N$95,_xlpm.Fundo,,1),
_xlpm.Cy,_xlfn.XLOOKUP(TRUE,(AL$52:AL61&lt;&gt;""),AL$52:AL61,_xlpm.Fundo,,-1),
_xlpm.Dy,_xlfn.XLOOKUP(TRUE,(AL63:AL$95&lt;&gt;""),AL63:AL$95,_xlpm.Fundo,,1),
_xlpm.Xy,$N62,_xlpm.Yy,PRODUCT(SUM(_xlpm.Dy,-_xlpm.Cy),1/SUM(_xlpm.By,-_xlpm.Ay))*SUM(_xlpm.Xy,-_xlpm.Ay)+_xlpm.Cy,
ROUND(_xlpm.Yx,2)))</f>
        <v>-0.24</v>
      </c>
      <c r="AM112" s="21" cm="1">
        <f t="array" ref="AM112">IF(AM62&lt;&gt;"",ROUND(AM62,2),
_xlfn.LET(_xlpm.Fundo,$L$8,
_xlpm.Ax,_xlfn.XLOOKUP(TRUE,($O62:AL62&lt;&gt;""),$O$51:AL$51,_xlpm.Fundo,,-1),
_xlpm.Bx,_xlfn.XLOOKUP(TRUE,(AN62:$AZ62&lt;&gt;""),AN$51:$AZ$51,_xlpm.Fundo,,1),
_xlpm.Cx,_xlfn.XLOOKUP(TRUE,($O62:AL62&lt;&gt;""),$O62:AL62,_xlpm.Fundo,,-1),
_xlpm.Dx,_xlfn.XLOOKUP(TRUE,(AN62:$AZ62&lt;&gt;""),AN62:$AZ62,_xlpm.Fundo,,1),
_xlpm.Xx,AM$51,_xlpm.Yx,PRODUCT(SUM(_xlpm.Dx,-_xlpm.Cx),1/SUM(_xlpm.Bx,-_xlpm.Ax))*SUM(_xlpm.Xx,-_xlpm.Ax)+_xlpm.Cx,
_xlpm.Ay,_xlfn.XLOOKUP(TRUE,(AM$52:AM61&lt;&gt;""),$N$52:$N61,_xlpm.Fundo,,-1),
_xlpm.By,_xlfn.XLOOKUP(TRUE,(AM63:AM$95&lt;&gt;""),$N63:$N$95,_xlpm.Fundo,,1),
_xlpm.Cy,_xlfn.XLOOKUP(TRUE,(AM$52:AM61&lt;&gt;""),AM$52:AM61,_xlpm.Fundo,,-1),
_xlpm.Dy,_xlfn.XLOOKUP(TRUE,(AM63:AM$95&lt;&gt;""),AM63:AM$95,_xlpm.Fundo,,1),
_xlpm.Xy,$N62,_xlpm.Yy,PRODUCT(SUM(_xlpm.Dy,-_xlpm.Cy),1/SUM(_xlpm.By,-_xlpm.Ay))*SUM(_xlpm.Xy,-_xlpm.Ay)+_xlpm.Cy,
ROUND(_xlpm.Yx,2)))</f>
        <v>-0.26</v>
      </c>
      <c r="AN112" s="21" cm="1">
        <f t="array" ref="AN112">IF(AN62&lt;&gt;"",ROUND(AN62,2),
_xlfn.LET(_xlpm.Fundo,$L$8,
_xlpm.Ax,_xlfn.XLOOKUP(TRUE,($O62:AM62&lt;&gt;""),$O$51:AM$51,_xlpm.Fundo,,-1),
_xlpm.Bx,_xlfn.XLOOKUP(TRUE,(AO62:$AZ62&lt;&gt;""),AO$51:$AZ$51,_xlpm.Fundo,,1),
_xlpm.Cx,_xlfn.XLOOKUP(TRUE,($O62:AM62&lt;&gt;""),$O62:AM62,_xlpm.Fundo,,-1),
_xlpm.Dx,_xlfn.XLOOKUP(TRUE,(AO62:$AZ62&lt;&gt;""),AO62:$AZ62,_xlpm.Fundo,,1),
_xlpm.Xx,AN$51,_xlpm.Yx,PRODUCT(SUM(_xlpm.Dx,-_xlpm.Cx),1/SUM(_xlpm.Bx,-_xlpm.Ax))*SUM(_xlpm.Xx,-_xlpm.Ax)+_xlpm.Cx,
_xlpm.Ay,_xlfn.XLOOKUP(TRUE,(AN$52:AN61&lt;&gt;""),$N$52:$N61,_xlpm.Fundo,,-1),
_xlpm.By,_xlfn.XLOOKUP(TRUE,(AN63:AN$95&lt;&gt;""),$N63:$N$95,_xlpm.Fundo,,1),
_xlpm.Cy,_xlfn.XLOOKUP(TRUE,(AN$52:AN61&lt;&gt;""),AN$52:AN61,_xlpm.Fundo,,-1),
_xlpm.Dy,_xlfn.XLOOKUP(TRUE,(AN63:AN$95&lt;&gt;""),AN63:AN$95,_xlpm.Fundo,,1),
_xlpm.Xy,$N62,_xlpm.Yy,PRODUCT(SUM(_xlpm.Dy,-_xlpm.Cy),1/SUM(_xlpm.By,-_xlpm.Ay))*SUM(_xlpm.Xy,-_xlpm.Ay)+_xlpm.Cy,
ROUND(_xlpm.Yx,2)))</f>
        <v>-0.3</v>
      </c>
      <c r="AO112" s="21" cm="1">
        <f t="array" ref="AO112">IF(AO62&lt;&gt;"",ROUND(AO62,2),
_xlfn.LET(_xlpm.Fundo,$L$8,
_xlpm.Ax,_xlfn.XLOOKUP(TRUE,($O62:AN62&lt;&gt;""),$O$51:AN$51,_xlpm.Fundo,,-1),
_xlpm.Bx,_xlfn.XLOOKUP(TRUE,(AP62:$AZ62&lt;&gt;""),AP$51:$AZ$51,_xlpm.Fundo,,1),
_xlpm.Cx,_xlfn.XLOOKUP(TRUE,($O62:AN62&lt;&gt;""),$O62:AN62,_xlpm.Fundo,,-1),
_xlpm.Dx,_xlfn.XLOOKUP(TRUE,(AP62:$AZ62&lt;&gt;""),AP62:$AZ62,_xlpm.Fundo,,1),
_xlpm.Xx,AO$51,_xlpm.Yx,PRODUCT(SUM(_xlpm.Dx,-_xlpm.Cx),1/SUM(_xlpm.Bx,-_xlpm.Ax))*SUM(_xlpm.Xx,-_xlpm.Ax)+_xlpm.Cx,
_xlpm.Ay,_xlfn.XLOOKUP(TRUE,(AO$52:AO61&lt;&gt;""),$N$52:$N61,_xlpm.Fundo,,-1),
_xlpm.By,_xlfn.XLOOKUP(TRUE,(AO63:AO$95&lt;&gt;""),$N63:$N$95,_xlpm.Fundo,,1),
_xlpm.Cy,_xlfn.XLOOKUP(TRUE,(AO$52:AO61&lt;&gt;""),AO$52:AO61,_xlpm.Fundo,,-1),
_xlpm.Dy,_xlfn.XLOOKUP(TRUE,(AO63:AO$95&lt;&gt;""),AO63:AO$95,_xlpm.Fundo,,1),
_xlpm.Xy,$N62,_xlpm.Yy,PRODUCT(SUM(_xlpm.Dy,-_xlpm.Cy),1/SUM(_xlpm.By,-_xlpm.Ay))*SUM(_xlpm.Xy,-_xlpm.Ay)+_xlpm.Cy,
ROUND(_xlpm.Yx,2)))</f>
        <v>-0.32</v>
      </c>
      <c r="AP112" s="21" cm="1">
        <f t="array" ref="AP112">IF(AP62&lt;&gt;"",ROUND(AP62,2),
_xlfn.LET(_xlpm.Fundo,$L$8,
_xlpm.Ax,_xlfn.XLOOKUP(TRUE,($O62:AO62&lt;&gt;""),$O$51:AO$51,_xlpm.Fundo,,-1),
_xlpm.Bx,_xlfn.XLOOKUP(TRUE,(AQ62:$AZ62&lt;&gt;""),AQ$51:$AZ$51,_xlpm.Fundo,,1),
_xlpm.Cx,_xlfn.XLOOKUP(TRUE,($O62:AO62&lt;&gt;""),$O62:AO62,_xlpm.Fundo,,-1),
_xlpm.Dx,_xlfn.XLOOKUP(TRUE,(AQ62:$AZ62&lt;&gt;""),AQ62:$AZ62,_xlpm.Fundo,,1),
_xlpm.Xx,AP$51,_xlpm.Yx,PRODUCT(SUM(_xlpm.Dx,-_xlpm.Cx),1/SUM(_xlpm.Bx,-_xlpm.Ax))*SUM(_xlpm.Xx,-_xlpm.Ax)+_xlpm.Cx,
_xlpm.Ay,_xlfn.XLOOKUP(TRUE,(AP$52:AP61&lt;&gt;""),$N$52:$N61,_xlpm.Fundo,,-1),
_xlpm.By,_xlfn.XLOOKUP(TRUE,(AP63:AP$95&lt;&gt;""),$N63:$N$95,_xlpm.Fundo,,1),
_xlpm.Cy,_xlfn.XLOOKUP(TRUE,(AP$52:AP61&lt;&gt;""),AP$52:AP61,_xlpm.Fundo,,-1),
_xlpm.Dy,_xlfn.XLOOKUP(TRUE,(AP63:AP$95&lt;&gt;""),AP63:AP$95,_xlpm.Fundo,,1),
_xlpm.Xy,$N62,_xlpm.Yy,PRODUCT(SUM(_xlpm.Dy,-_xlpm.Cy),1/SUM(_xlpm.By,-_xlpm.Ay))*SUM(_xlpm.Xy,-_xlpm.Ay)+_xlpm.Cy,
ROUND(_xlpm.Yx,2)))</f>
        <v>-0.4</v>
      </c>
      <c r="AQ112" s="21" cm="1">
        <f t="array" ref="AQ112">IF(AQ62&lt;&gt;"",ROUND(AQ62,2),
_xlfn.LET(_xlpm.Fundo,$L$8,
_xlpm.Ax,_xlfn.XLOOKUP(TRUE,($O62:AP62&lt;&gt;""),$O$51:AP$51,_xlpm.Fundo,,-1),
_xlpm.Bx,_xlfn.XLOOKUP(TRUE,(AR62:$AZ62&lt;&gt;""),AR$51:$AZ$51,_xlpm.Fundo,,1),
_xlpm.Cx,_xlfn.XLOOKUP(TRUE,($O62:AP62&lt;&gt;""),$O62:AP62,_xlpm.Fundo,,-1),
_xlpm.Dx,_xlfn.XLOOKUP(TRUE,(AR62:$AZ62&lt;&gt;""),AR62:$AZ62,_xlpm.Fundo,,1),
_xlpm.Xx,AQ$51,_xlpm.Yx,PRODUCT(SUM(_xlpm.Dx,-_xlpm.Cx),1/SUM(_xlpm.Bx,-_xlpm.Ax))*SUM(_xlpm.Xx,-_xlpm.Ax)+_xlpm.Cx,
_xlpm.Ay,_xlfn.XLOOKUP(TRUE,(AQ$52:AQ61&lt;&gt;""),$N$52:$N61,_xlpm.Fundo,,-1),
_xlpm.By,_xlfn.XLOOKUP(TRUE,(AQ63:AQ$95&lt;&gt;""),$N63:$N$95,_xlpm.Fundo,,1),
_xlpm.Cy,_xlfn.XLOOKUP(TRUE,(AQ$52:AQ61&lt;&gt;""),AQ$52:AQ61,_xlpm.Fundo,,-1),
_xlpm.Dy,_xlfn.XLOOKUP(TRUE,(AQ63:AQ$95&lt;&gt;""),AQ63:AQ$95,_xlpm.Fundo,,1),
_xlpm.Xy,$N62,_xlpm.Yy,PRODUCT(SUM(_xlpm.Dy,-_xlpm.Cy),1/SUM(_xlpm.By,-_xlpm.Ay))*SUM(_xlpm.Xy,-_xlpm.Ay)+_xlpm.Cy,
ROUND(_xlpm.Yx,2)))</f>
        <v>-0.4</v>
      </c>
      <c r="AR112" s="21" cm="1">
        <f t="array" ref="AR112">IF(AR62&lt;&gt;"",ROUND(AR62,2),
_xlfn.LET(_xlpm.Fundo,$L$8,
_xlpm.Ax,_xlfn.XLOOKUP(TRUE,($O62:AQ62&lt;&gt;""),$O$51:AQ$51,_xlpm.Fundo,,-1),
_xlpm.Bx,_xlfn.XLOOKUP(TRUE,(AS62:$AZ62&lt;&gt;""),AS$51:$AZ$51,_xlpm.Fundo,,1),
_xlpm.Cx,_xlfn.XLOOKUP(TRUE,($O62:AQ62&lt;&gt;""),$O62:AQ62,_xlpm.Fundo,,-1),
_xlpm.Dx,_xlfn.XLOOKUP(TRUE,(AS62:$AZ62&lt;&gt;""),AS62:$AZ62,_xlpm.Fundo,,1),
_xlpm.Xx,AR$51,_xlpm.Yx,PRODUCT(SUM(_xlpm.Dx,-_xlpm.Cx),1/SUM(_xlpm.Bx,-_xlpm.Ax))*SUM(_xlpm.Xx,-_xlpm.Ax)+_xlpm.Cx,
_xlpm.Ay,_xlfn.XLOOKUP(TRUE,(AR$52:AR61&lt;&gt;""),$N$52:$N61,_xlpm.Fundo,,-1),
_xlpm.By,_xlfn.XLOOKUP(TRUE,(AR63:AR$95&lt;&gt;""),$N63:$N$95,_xlpm.Fundo,,1),
_xlpm.Cy,_xlfn.XLOOKUP(TRUE,(AR$52:AR61&lt;&gt;""),AR$52:AR61,_xlpm.Fundo,,-1),
_xlpm.Dy,_xlfn.XLOOKUP(TRUE,(AR63:AR$95&lt;&gt;""),AR63:AR$95,_xlpm.Fundo,,1),
_xlpm.Xy,$N62,_xlpm.Yy,PRODUCT(SUM(_xlpm.Dy,-_xlpm.Cy),1/SUM(_xlpm.By,-_xlpm.Ay))*SUM(_xlpm.Xy,-_xlpm.Ay)+_xlpm.Cy,
ROUND(_xlpm.Yx,2)))</f>
        <v>-0.4</v>
      </c>
      <c r="AS112" s="21" cm="1">
        <f t="array" ref="AS112">IF(AS62&lt;&gt;"",ROUND(AS62,2),
_xlfn.LET(_xlpm.Fundo,$L$8,
_xlpm.Ax,_xlfn.XLOOKUP(TRUE,($O62:AR62&lt;&gt;""),$O$51:AR$51,_xlpm.Fundo,,-1),
_xlpm.Bx,_xlfn.XLOOKUP(TRUE,(AT62:$AZ62&lt;&gt;""),AT$51:$AZ$51,_xlpm.Fundo,,1),
_xlpm.Cx,_xlfn.XLOOKUP(TRUE,($O62:AR62&lt;&gt;""),$O62:AR62,_xlpm.Fundo,,-1),
_xlpm.Dx,_xlfn.XLOOKUP(TRUE,(AT62:$AZ62&lt;&gt;""),AT62:$AZ62,_xlpm.Fundo,,1),
_xlpm.Xx,AS$51,_xlpm.Yx,PRODUCT(SUM(_xlpm.Dx,-_xlpm.Cx),1/SUM(_xlpm.Bx,-_xlpm.Ax))*SUM(_xlpm.Xx,-_xlpm.Ax)+_xlpm.Cx,
_xlpm.Ay,_xlfn.XLOOKUP(TRUE,(AS$52:AS61&lt;&gt;""),$N$52:$N61,_xlpm.Fundo,,-1),
_xlpm.By,_xlfn.XLOOKUP(TRUE,(AS63:AS$95&lt;&gt;""),$N63:$N$95,_xlpm.Fundo,,1),
_xlpm.Cy,_xlfn.XLOOKUP(TRUE,(AS$52:AS61&lt;&gt;""),AS$52:AS61,_xlpm.Fundo,,-1),
_xlpm.Dy,_xlfn.XLOOKUP(TRUE,(AS63:AS$95&lt;&gt;""),AS63:AS$95,_xlpm.Fundo,,1),
_xlpm.Xy,$N62,_xlpm.Yy,PRODUCT(SUM(_xlpm.Dy,-_xlpm.Cy),1/SUM(_xlpm.By,-_xlpm.Ay))*SUM(_xlpm.Xy,-_xlpm.Ay)+_xlpm.Cy,
ROUND(_xlpm.Yx,2)))</f>
        <v>-0.4</v>
      </c>
      <c r="AT112" s="21" cm="1">
        <f t="array" ref="AT112">IF(AT62&lt;&gt;"",ROUND(AT62,2),
_xlfn.LET(_xlpm.Fundo,$L$8,
_xlpm.Ax,_xlfn.XLOOKUP(TRUE,($O62:AS62&lt;&gt;""),$O$51:AS$51,_xlpm.Fundo,,-1),
_xlpm.Bx,_xlfn.XLOOKUP(TRUE,(AU62:$AZ62&lt;&gt;""),AU$51:$AZ$51,_xlpm.Fundo,,1),
_xlpm.Cx,_xlfn.XLOOKUP(TRUE,($O62:AS62&lt;&gt;""),$O62:AS62,_xlpm.Fundo,,-1),
_xlpm.Dx,_xlfn.XLOOKUP(TRUE,(AU62:$AZ62&lt;&gt;""),AU62:$AZ62,_xlpm.Fundo,,1),
_xlpm.Xx,AT$51,_xlpm.Yx,PRODUCT(SUM(_xlpm.Dx,-_xlpm.Cx),1/SUM(_xlpm.Bx,-_xlpm.Ax))*SUM(_xlpm.Xx,-_xlpm.Ax)+_xlpm.Cx,
_xlpm.Ay,_xlfn.XLOOKUP(TRUE,(AT$52:AT61&lt;&gt;""),$N$52:$N61,_xlpm.Fundo,,-1),
_xlpm.By,_xlfn.XLOOKUP(TRUE,(AT63:AT$95&lt;&gt;""),$N63:$N$95,_xlpm.Fundo,,1),
_xlpm.Cy,_xlfn.XLOOKUP(TRUE,(AT$52:AT61&lt;&gt;""),AT$52:AT61,_xlpm.Fundo,,-1),
_xlpm.Dy,_xlfn.XLOOKUP(TRUE,(AT63:AT$95&lt;&gt;""),AT63:AT$95,_xlpm.Fundo,,1),
_xlpm.Xy,$N62,_xlpm.Yy,PRODUCT(SUM(_xlpm.Dy,-_xlpm.Cy),1/SUM(_xlpm.By,-_xlpm.Ay))*SUM(_xlpm.Xy,-_xlpm.Ay)+_xlpm.Cy,
ROUND(_xlpm.Yx,2)))</f>
        <v>-0.02</v>
      </c>
      <c r="AU112" s="21" cm="1">
        <f t="array" ref="AU112">IF(AU62&lt;&gt;"",ROUND(AU62,2),
_xlfn.LET(_xlpm.Fundo,$L$8,
_xlpm.Ax,_xlfn.XLOOKUP(TRUE,($O62:AT62&lt;&gt;""),$O$51:AT$51,_xlpm.Fundo,,-1),
_xlpm.Bx,_xlfn.XLOOKUP(TRUE,(AV62:$AZ62&lt;&gt;""),AV$51:$AZ$51,_xlpm.Fundo,,1),
_xlpm.Cx,_xlfn.XLOOKUP(TRUE,($O62:AT62&lt;&gt;""),$O62:AT62,_xlpm.Fundo,,-1),
_xlpm.Dx,_xlfn.XLOOKUP(TRUE,(AV62:$AZ62&lt;&gt;""),AV62:$AZ62,_xlpm.Fundo,,1),
_xlpm.Xx,AU$51,_xlpm.Yx,PRODUCT(SUM(_xlpm.Dx,-_xlpm.Cx),1/SUM(_xlpm.Bx,-_xlpm.Ax))*SUM(_xlpm.Xx,-_xlpm.Ax)+_xlpm.Cx,
_xlpm.Ay,_xlfn.XLOOKUP(TRUE,(AU$52:AU61&lt;&gt;""),$N$52:$N61,_xlpm.Fundo,,-1),
_xlpm.By,_xlfn.XLOOKUP(TRUE,(AU63:AU$95&lt;&gt;""),$N63:$N$95,_xlpm.Fundo,,1),
_xlpm.Cy,_xlfn.XLOOKUP(TRUE,(AU$52:AU61&lt;&gt;""),AU$52:AU61,_xlpm.Fundo,,-1),
_xlpm.Dy,_xlfn.XLOOKUP(TRUE,(AU63:AU$95&lt;&gt;""),AU63:AU$95,_xlpm.Fundo,,1),
_xlpm.Xy,$N62,_xlpm.Yy,PRODUCT(SUM(_xlpm.Dy,-_xlpm.Cy),1/SUM(_xlpm.By,-_xlpm.Ay))*SUM(_xlpm.Xy,-_xlpm.Ay)+_xlpm.Cy,
ROUND(_xlpm.Yx,2)))</f>
        <v>0</v>
      </c>
      <c r="AV112" s="21" cm="1">
        <f t="array" ref="AV112">IF(AV62&lt;&gt;"",ROUND(AV62,2),
_xlfn.LET(_xlpm.Fundo,$L$8,
_xlpm.Ax,_xlfn.XLOOKUP(TRUE,($O62:AU62&lt;&gt;""),$O$51:AU$51,_xlpm.Fundo,,-1),
_xlpm.Bx,_xlfn.XLOOKUP(TRUE,(AW62:$AZ62&lt;&gt;""),AW$51:$AZ$51,_xlpm.Fundo,,1),
_xlpm.Cx,_xlfn.XLOOKUP(TRUE,($O62:AU62&lt;&gt;""),$O62:AU62,_xlpm.Fundo,,-1),
_xlpm.Dx,_xlfn.XLOOKUP(TRUE,(AW62:$AZ62&lt;&gt;""),AW62:$AZ62,_xlpm.Fundo,,1),
_xlpm.Xx,AV$51,_xlpm.Yx,PRODUCT(SUM(_xlpm.Dx,-_xlpm.Cx),1/SUM(_xlpm.Bx,-_xlpm.Ax))*SUM(_xlpm.Xx,-_xlpm.Ax)+_xlpm.Cx,
_xlpm.Ay,_xlfn.XLOOKUP(TRUE,(AV$52:AV61&lt;&gt;""),$N$52:$N61,_xlpm.Fundo,,-1),
_xlpm.By,_xlfn.XLOOKUP(TRUE,(AV63:AV$95&lt;&gt;""),$N63:$N$95,_xlpm.Fundo,,1),
_xlpm.Cy,_xlfn.XLOOKUP(TRUE,(AV$52:AV61&lt;&gt;""),AV$52:AV61,_xlpm.Fundo,,-1),
_xlpm.Dy,_xlfn.XLOOKUP(TRUE,(AV63:AV$95&lt;&gt;""),AV63:AV$95,_xlpm.Fundo,,1),
_xlpm.Xy,$N62,_xlpm.Yy,PRODUCT(SUM(_xlpm.Dy,-_xlpm.Cy),1/SUM(_xlpm.By,-_xlpm.Ay))*SUM(_xlpm.Xy,-_xlpm.Ay)+_xlpm.Cy,
ROUND(_xlpm.Yx,2)))</f>
        <v>-9</v>
      </c>
      <c r="AW112" s="21" cm="1">
        <f t="array" ref="AW112">IF(AW62&lt;&gt;"",ROUND(AW62,2),
_xlfn.LET(_xlpm.Fundo,$L$8,
_xlpm.Ax,_xlfn.XLOOKUP(TRUE,($O62:AV62&lt;&gt;""),$O$51:AV$51,_xlpm.Fundo,,-1),
_xlpm.Bx,_xlfn.XLOOKUP(TRUE,(AX62:$AZ62&lt;&gt;""),AX$51:$AZ$51,_xlpm.Fundo,,1),
_xlpm.Cx,_xlfn.XLOOKUP(TRUE,($O62:AV62&lt;&gt;""),$O62:AV62,_xlpm.Fundo,,-1),
_xlpm.Dx,_xlfn.XLOOKUP(TRUE,(AX62:$AZ62&lt;&gt;""),AX62:$AZ62,_xlpm.Fundo,,1),
_xlpm.Xx,AW$51,_xlpm.Yx,PRODUCT(SUM(_xlpm.Dx,-_xlpm.Cx),1/SUM(_xlpm.Bx,-_xlpm.Ax))*SUM(_xlpm.Xx,-_xlpm.Ax)+_xlpm.Cx,
_xlpm.Ay,_xlfn.XLOOKUP(TRUE,(AW$52:AW61&lt;&gt;""),$N$52:$N61,_xlpm.Fundo,,-1),
_xlpm.By,_xlfn.XLOOKUP(TRUE,(AW63:AW$95&lt;&gt;""),$N63:$N$95,_xlpm.Fundo,,1),
_xlpm.Cy,_xlfn.XLOOKUP(TRUE,(AW$52:AW61&lt;&gt;""),AW$52:AW61,_xlpm.Fundo,,-1),
_xlpm.Dy,_xlfn.XLOOKUP(TRUE,(AW63:AW$95&lt;&gt;""),AW63:AW$95,_xlpm.Fundo,,1),
_xlpm.Xy,$N62,_xlpm.Yy,PRODUCT(SUM(_xlpm.Dy,-_xlpm.Cy),1/SUM(_xlpm.By,-_xlpm.Ay))*SUM(_xlpm.Xy,-_xlpm.Ay)+_xlpm.Cy,
ROUND(_xlpm.Yx,2)))</f>
        <v>-9</v>
      </c>
      <c r="AX112" s="77" t="s">
        <v>678</v>
      </c>
      <c r="AY112" s="77"/>
      <c r="BA112" s="77"/>
      <c r="BB112" s="77"/>
      <c r="BC112" s="77"/>
      <c r="BD112" s="77"/>
      <c r="BE112" s="77"/>
      <c r="BF112" s="77"/>
      <c r="BG112" s="77"/>
      <c r="BH112" s="77"/>
    </row>
    <row r="113" spans="1:60" ht="20.100000000000001" customHeight="1" x14ac:dyDescent="0.3">
      <c r="A113" s="8"/>
      <c r="B113" s="8" t="s">
        <v>89</v>
      </c>
      <c r="C113" s="17">
        <f t="shared" si="14"/>
        <v>46.810400000000001</v>
      </c>
      <c r="D113" s="18">
        <f t="shared" si="14"/>
        <v>115.7209</v>
      </c>
      <c r="E113" s="64">
        <f t="shared" si="14"/>
        <v>0</v>
      </c>
      <c r="F113" s="17">
        <f t="shared" si="7"/>
        <v>3.79</v>
      </c>
      <c r="G113" s="18">
        <f t="shared" si="8"/>
        <v>10.67</v>
      </c>
      <c r="H113" s="19">
        <f t="shared" si="9"/>
        <v>0</v>
      </c>
      <c r="I113" s="8" t="str" cm="1">
        <f t="array" ref="I113">_xlfn.CONCAT(ROUND(F113:H113,2)&amp;", ")</f>
        <v xml:space="preserve">3.79, 10.67, 0, </v>
      </c>
      <c r="J113" s="8"/>
      <c r="N113" s="31">
        <v>11.07</v>
      </c>
      <c r="O113" s="15"/>
      <c r="P113" s="21" cm="1">
        <f t="array" ref="P113">IF(P63&lt;&gt;"",ROUND(P63,2),
_xlfn.LET(_xlpm.Fundo,$L$8,
_xlpm.Ax,_xlfn.XLOOKUP(TRUE,($O63:O63&lt;&gt;""),$O$51:O$51,_xlpm.Fundo,,-1),
_xlpm.Bx,_xlfn.XLOOKUP(TRUE,(Q63:$AZ63&lt;&gt;""),Q$51:$AZ$51,_xlpm.Fundo,,1),
_xlpm.Cx,_xlfn.XLOOKUP(TRUE,($O63:O63&lt;&gt;""),$O63:O63,_xlpm.Fundo,,-1),
_xlpm.Dx,_xlfn.XLOOKUP(TRUE,(Q63:$AZ63&lt;&gt;""),Q63:$AZ63,_xlpm.Fundo,,1),
_xlpm.Xx,P$51,_xlpm.Yx,PRODUCT(SUM(_xlpm.Dx,-_xlpm.Cx),1/SUM(_xlpm.Bx,-_xlpm.Ax))*SUM(_xlpm.Xx,-_xlpm.Ax)+_xlpm.Cx,
_xlpm.Ay,_xlfn.XLOOKUP(TRUE,(P$52:P62&lt;&gt;""),$N$52:$N62,_xlpm.Fundo,,-1),
_xlpm.By,_xlfn.XLOOKUP(TRUE,(P64:P$95&lt;&gt;""),$N64:$N$95,_xlpm.Fundo,,1),
_xlpm.Cy,_xlfn.XLOOKUP(TRUE,(P$52:P62&lt;&gt;""),P$52:P62,_xlpm.Fundo,,-1),
_xlpm.Dy,_xlfn.XLOOKUP(TRUE,(P64:P$95&lt;&gt;""),P64:P$95,_xlpm.Fundo,,1),
_xlpm.Xy,$N63,_xlpm.Yy,PRODUCT(SUM(_xlpm.Dy,-_xlpm.Cy),1/SUM(_xlpm.By,-_xlpm.Ay))*SUM(_xlpm.Xy,-_xlpm.Ay)+_xlpm.Cy,
ROUND(_xlpm.Yx,2)))</f>
        <v>-9</v>
      </c>
      <c r="Q113" s="21" cm="1">
        <f t="array" ref="Q113">IF(Q63&lt;&gt;"",ROUND(Q63,2),
_xlfn.LET(_xlpm.Fundo,$L$8,
_xlpm.Ax,_xlfn.XLOOKUP(TRUE,($O63:P63&lt;&gt;""),$O$51:P$51,_xlpm.Fundo,,-1),
_xlpm.Bx,_xlfn.XLOOKUP(TRUE,(R63:$AZ63&lt;&gt;""),R$51:$AZ$51,_xlpm.Fundo,,1),
_xlpm.Cx,_xlfn.XLOOKUP(TRUE,($O63:P63&lt;&gt;""),$O63:P63,_xlpm.Fundo,,-1),
_xlpm.Dx,_xlfn.XLOOKUP(TRUE,(R63:$AZ63&lt;&gt;""),R63:$AZ63,_xlpm.Fundo,,1),
_xlpm.Xx,Q$51,_xlpm.Yx,PRODUCT(SUM(_xlpm.Dx,-_xlpm.Cx),1/SUM(_xlpm.Bx,-_xlpm.Ax))*SUM(_xlpm.Xx,-_xlpm.Ax)+_xlpm.Cx,
_xlpm.Ay,_xlfn.XLOOKUP(TRUE,(Q$52:Q62&lt;&gt;""),$N$52:$N62,_xlpm.Fundo,,-1),
_xlpm.By,_xlfn.XLOOKUP(TRUE,(Q64:Q$95&lt;&gt;""),$N64:$N$95,_xlpm.Fundo,,1),
_xlpm.Cy,_xlfn.XLOOKUP(TRUE,(Q$52:Q62&lt;&gt;""),Q$52:Q62,_xlpm.Fundo,,-1),
_xlpm.Dy,_xlfn.XLOOKUP(TRUE,(Q64:Q$95&lt;&gt;""),Q64:Q$95,_xlpm.Fundo,,1),
_xlpm.Xy,$N63,_xlpm.Yy,PRODUCT(SUM(_xlpm.Dy,-_xlpm.Cy),1/SUM(_xlpm.By,-_xlpm.Ay))*SUM(_xlpm.Xy,-_xlpm.Ay)+_xlpm.Cy,
ROUND(_xlpm.Yx,2)))</f>
        <v>-9</v>
      </c>
      <c r="R113" s="21" cm="1">
        <f t="array" ref="R113">IF(R63&lt;&gt;"",ROUND(R63,2),
_xlfn.LET(_xlpm.Fundo,$L$8,
_xlpm.Ax,_xlfn.XLOOKUP(TRUE,($O63:Q63&lt;&gt;""),$O$51:Q$51,_xlpm.Fundo,,-1),
_xlpm.Bx,_xlfn.XLOOKUP(TRUE,(S63:$AZ63&lt;&gt;""),S$51:$AZ$51,_xlpm.Fundo,,1),
_xlpm.Cx,_xlfn.XLOOKUP(TRUE,($O63:Q63&lt;&gt;""),$O63:Q63,_xlpm.Fundo,,-1),
_xlpm.Dx,_xlfn.XLOOKUP(TRUE,(S63:$AZ63&lt;&gt;""),S63:$AZ63,_xlpm.Fundo,,1),
_xlpm.Xx,R$51,_xlpm.Yx,PRODUCT(SUM(_xlpm.Dx,-_xlpm.Cx),1/SUM(_xlpm.Bx,-_xlpm.Ax))*SUM(_xlpm.Xx,-_xlpm.Ax)+_xlpm.Cx,
_xlpm.Ay,_xlfn.XLOOKUP(TRUE,(R$52:R62&lt;&gt;""),$N$52:$N62,_xlpm.Fundo,,-1),
_xlpm.By,_xlfn.XLOOKUP(TRUE,(R64:R$95&lt;&gt;""),$N64:$N$95,_xlpm.Fundo,,1),
_xlpm.Cy,_xlfn.XLOOKUP(TRUE,(R$52:R62&lt;&gt;""),R$52:R62,_xlpm.Fundo,,-1),
_xlpm.Dy,_xlfn.XLOOKUP(TRUE,(R64:R$95&lt;&gt;""),R64:R$95,_xlpm.Fundo,,1),
_xlpm.Xy,$N63,_xlpm.Yy,PRODUCT(SUM(_xlpm.Dy,-_xlpm.Cy),1/SUM(_xlpm.By,-_xlpm.Ay))*SUM(_xlpm.Xy,-_xlpm.Ay)+_xlpm.Cy,
ROUND(_xlpm.Yx,2)))</f>
        <v>-0.33</v>
      </c>
      <c r="S113" s="21" cm="1">
        <f t="array" ref="S113">IF(S63&lt;&gt;"",ROUND(S63,2),
_xlfn.LET(_xlpm.Fundo,$L$8,
_xlpm.Ax,_xlfn.XLOOKUP(TRUE,($O63:R63&lt;&gt;""),$O$51:R$51,_xlpm.Fundo,,-1),
_xlpm.Bx,_xlfn.XLOOKUP(TRUE,(T63:$AZ63&lt;&gt;""),T$51:$AZ$51,_xlpm.Fundo,,1),
_xlpm.Cx,_xlfn.XLOOKUP(TRUE,($O63:R63&lt;&gt;""),$O63:R63,_xlpm.Fundo,,-1),
_xlpm.Dx,_xlfn.XLOOKUP(TRUE,(T63:$AZ63&lt;&gt;""),T63:$AZ63,_xlpm.Fundo,,1),
_xlpm.Xx,S$51,_xlpm.Yx,PRODUCT(SUM(_xlpm.Dx,-_xlpm.Cx),1/SUM(_xlpm.Bx,-_xlpm.Ax))*SUM(_xlpm.Xx,-_xlpm.Ax)+_xlpm.Cx,
_xlpm.Ay,_xlfn.XLOOKUP(TRUE,(S$52:S62&lt;&gt;""),$N$52:$N62,_xlpm.Fundo,,-1),
_xlpm.By,_xlfn.XLOOKUP(TRUE,(S64:S$95&lt;&gt;""),$N64:$N$95,_xlpm.Fundo,,1),
_xlpm.Cy,_xlfn.XLOOKUP(TRUE,(S$52:S62&lt;&gt;""),S$52:S62,_xlpm.Fundo,,-1),
_xlpm.Dy,_xlfn.XLOOKUP(TRUE,(S64:S$95&lt;&gt;""),S64:S$95,_xlpm.Fundo,,1),
_xlpm.Xy,$N63,_xlpm.Yy,PRODUCT(SUM(_xlpm.Dy,-_xlpm.Cy),1/SUM(_xlpm.By,-_xlpm.Ay))*SUM(_xlpm.Xy,-_xlpm.Ay)+_xlpm.Cy,
ROUND(_xlpm.Yx,2)))</f>
        <v>-0.31</v>
      </c>
      <c r="T113" s="21" cm="1">
        <f t="array" ref="T113">IF(T63&lt;&gt;"",ROUND(T63,2),
_xlfn.LET(_xlpm.Fundo,$L$8,
_xlpm.Ax,_xlfn.XLOOKUP(TRUE,($O63:S63&lt;&gt;""),$O$51:S$51,_xlpm.Fundo,,-1),
_xlpm.Bx,_xlfn.XLOOKUP(TRUE,(U63:$AZ63&lt;&gt;""),U$51:$AZ$51,_xlpm.Fundo,,1),
_xlpm.Cx,_xlfn.XLOOKUP(TRUE,($O63:S63&lt;&gt;""),$O63:S63,_xlpm.Fundo,,-1),
_xlpm.Dx,_xlfn.XLOOKUP(TRUE,(U63:$AZ63&lt;&gt;""),U63:$AZ63,_xlpm.Fundo,,1),
_xlpm.Xx,T$51,_xlpm.Yx,PRODUCT(SUM(_xlpm.Dx,-_xlpm.Cx),1/SUM(_xlpm.Bx,-_xlpm.Ax))*SUM(_xlpm.Xx,-_xlpm.Ax)+_xlpm.Cx,
_xlpm.Ay,_xlfn.XLOOKUP(TRUE,(T$52:T62&lt;&gt;""),$N$52:$N62,_xlpm.Fundo,,-1),
_xlpm.By,_xlfn.XLOOKUP(TRUE,(T64:T$95&lt;&gt;""),$N64:$N$95,_xlpm.Fundo,,1),
_xlpm.Cy,_xlfn.XLOOKUP(TRUE,(T$52:T62&lt;&gt;""),T$52:T62,_xlpm.Fundo,,-1),
_xlpm.Dy,_xlfn.XLOOKUP(TRUE,(T64:T$95&lt;&gt;""),T64:T$95,_xlpm.Fundo,,1),
_xlpm.Xy,$N63,_xlpm.Yy,PRODUCT(SUM(_xlpm.Dy,-_xlpm.Cy),1/SUM(_xlpm.By,-_xlpm.Ay))*SUM(_xlpm.Xy,-_xlpm.Ay)+_xlpm.Cy,
ROUND(_xlpm.Yx,2)))</f>
        <v>-0.28000000000000003</v>
      </c>
      <c r="U113" s="21" cm="1">
        <f t="array" ref="U113">IF(U63&lt;&gt;"",ROUND(U63,2),
_xlfn.LET(_xlpm.Fundo,$L$8,
_xlpm.Ax,_xlfn.XLOOKUP(TRUE,($O63:T63&lt;&gt;""),$O$51:T$51,_xlpm.Fundo,,-1),
_xlpm.Bx,_xlfn.XLOOKUP(TRUE,(V63:$AZ63&lt;&gt;""),V$51:$AZ$51,_xlpm.Fundo,,1),
_xlpm.Cx,_xlfn.XLOOKUP(TRUE,($O63:T63&lt;&gt;""),$O63:T63,_xlpm.Fundo,,-1),
_xlpm.Dx,_xlfn.XLOOKUP(TRUE,(V63:$AZ63&lt;&gt;""),V63:$AZ63,_xlpm.Fundo,,1),
_xlpm.Xx,U$51,_xlpm.Yx,PRODUCT(SUM(_xlpm.Dx,-_xlpm.Cx),1/SUM(_xlpm.Bx,-_xlpm.Ax))*SUM(_xlpm.Xx,-_xlpm.Ax)+_xlpm.Cx,
_xlpm.Ay,_xlfn.XLOOKUP(TRUE,(U$52:U62&lt;&gt;""),$N$52:$N62,_xlpm.Fundo,,-1),
_xlpm.By,_xlfn.XLOOKUP(TRUE,(U64:U$95&lt;&gt;""),$N64:$N$95,_xlpm.Fundo,,1),
_xlpm.Cy,_xlfn.XLOOKUP(TRUE,(U$52:U62&lt;&gt;""),U$52:U62,_xlpm.Fundo,,-1),
_xlpm.Dy,_xlfn.XLOOKUP(TRUE,(U64:U$95&lt;&gt;""),U64:U$95,_xlpm.Fundo,,1),
_xlpm.Xy,$N63,_xlpm.Yy,PRODUCT(SUM(_xlpm.Dy,-_xlpm.Cy),1/SUM(_xlpm.By,-_xlpm.Ay))*SUM(_xlpm.Xy,-_xlpm.Ay)+_xlpm.Cy,
ROUND(_xlpm.Yx,2)))</f>
        <v>-0.25</v>
      </c>
      <c r="V113" s="21" cm="1">
        <f t="array" ref="V113">IF(V63&lt;&gt;"",ROUND(V63,2),
_xlfn.LET(_xlpm.Fundo,$L$8,
_xlpm.Ax,_xlfn.XLOOKUP(TRUE,($O63:U63&lt;&gt;""),$O$51:U$51,_xlpm.Fundo,,-1),
_xlpm.Bx,_xlfn.XLOOKUP(TRUE,(W63:$AZ63&lt;&gt;""),W$51:$AZ$51,_xlpm.Fundo,,1),
_xlpm.Cx,_xlfn.XLOOKUP(TRUE,($O63:U63&lt;&gt;""),$O63:U63,_xlpm.Fundo,,-1),
_xlpm.Dx,_xlfn.XLOOKUP(TRUE,(W63:$AZ63&lt;&gt;""),W63:$AZ63,_xlpm.Fundo,,1),
_xlpm.Xx,V$51,_xlpm.Yx,PRODUCT(SUM(_xlpm.Dx,-_xlpm.Cx),1/SUM(_xlpm.Bx,-_xlpm.Ax))*SUM(_xlpm.Xx,-_xlpm.Ax)+_xlpm.Cx,
_xlpm.Ay,_xlfn.XLOOKUP(TRUE,(V$52:V62&lt;&gt;""),$N$52:$N62,_xlpm.Fundo,,-1),
_xlpm.By,_xlfn.XLOOKUP(TRUE,(V64:V$95&lt;&gt;""),$N64:$N$95,_xlpm.Fundo,,1),
_xlpm.Cy,_xlfn.XLOOKUP(TRUE,(V$52:V62&lt;&gt;""),V$52:V62,_xlpm.Fundo,,-1),
_xlpm.Dy,_xlfn.XLOOKUP(TRUE,(V64:V$95&lt;&gt;""),V64:V$95,_xlpm.Fundo,,1),
_xlpm.Xy,$N63,_xlpm.Yy,PRODUCT(SUM(_xlpm.Dy,-_xlpm.Cy),1/SUM(_xlpm.By,-_xlpm.Ay))*SUM(_xlpm.Xy,-_xlpm.Ay)+_xlpm.Cy,
ROUND(_xlpm.Yx,2)))</f>
        <v>-0.24</v>
      </c>
      <c r="W113" s="21" cm="1">
        <f t="array" ref="W113">IF(W63&lt;&gt;"",ROUND(W63,2),
_xlfn.LET(_xlpm.Fundo,$L$8,
_xlpm.Ax,_xlfn.XLOOKUP(TRUE,($O63:V63&lt;&gt;""),$O$51:V$51,_xlpm.Fundo,,-1),
_xlpm.Bx,_xlfn.XLOOKUP(TRUE,(X63:$AZ63&lt;&gt;""),X$51:$AZ$51,_xlpm.Fundo,,1),
_xlpm.Cx,_xlfn.XLOOKUP(TRUE,($O63:V63&lt;&gt;""),$O63:V63,_xlpm.Fundo,,-1),
_xlpm.Dx,_xlfn.XLOOKUP(TRUE,(X63:$AZ63&lt;&gt;""),X63:$AZ63,_xlpm.Fundo,,1),
_xlpm.Xx,W$51,_xlpm.Yx,PRODUCT(SUM(_xlpm.Dx,-_xlpm.Cx),1/SUM(_xlpm.Bx,-_xlpm.Ax))*SUM(_xlpm.Xx,-_xlpm.Ax)+_xlpm.Cx,
_xlpm.Ay,_xlfn.XLOOKUP(TRUE,(W$52:W62&lt;&gt;""),$N$52:$N62,_xlpm.Fundo,,-1),
_xlpm.By,_xlfn.XLOOKUP(TRUE,(W64:W$95&lt;&gt;""),$N64:$N$95,_xlpm.Fundo,,1),
_xlpm.Cy,_xlfn.XLOOKUP(TRUE,(W$52:W62&lt;&gt;""),W$52:W62,_xlpm.Fundo,,-1),
_xlpm.Dy,_xlfn.XLOOKUP(TRUE,(W64:W$95&lt;&gt;""),W64:W$95,_xlpm.Fundo,,1),
_xlpm.Xy,$N63,_xlpm.Yy,PRODUCT(SUM(_xlpm.Dy,-_xlpm.Cy),1/SUM(_xlpm.By,-_xlpm.Ay))*SUM(_xlpm.Xy,-_xlpm.Ay)+_xlpm.Cy,
ROUND(_xlpm.Yx,2)))</f>
        <v>-0.24</v>
      </c>
      <c r="X113" s="21" cm="1">
        <f t="array" ref="X113">IF(X63&lt;&gt;"",ROUND(X63,2),
_xlfn.LET(_xlpm.Fundo,$L$8,
_xlpm.Ax,_xlfn.XLOOKUP(TRUE,($O63:W63&lt;&gt;""),$O$51:W$51,_xlpm.Fundo,,-1),
_xlpm.Bx,_xlfn.XLOOKUP(TRUE,(Y63:$AZ63&lt;&gt;""),Y$51:$AZ$51,_xlpm.Fundo,,1),
_xlpm.Cx,_xlfn.XLOOKUP(TRUE,($O63:W63&lt;&gt;""),$O63:W63,_xlpm.Fundo,,-1),
_xlpm.Dx,_xlfn.XLOOKUP(TRUE,(Y63:$AZ63&lt;&gt;""),Y63:$AZ63,_xlpm.Fundo,,1),
_xlpm.Xx,X$51,_xlpm.Yx,PRODUCT(SUM(_xlpm.Dx,-_xlpm.Cx),1/SUM(_xlpm.Bx,-_xlpm.Ax))*SUM(_xlpm.Xx,-_xlpm.Ax)+_xlpm.Cx,
_xlpm.Ay,_xlfn.XLOOKUP(TRUE,(X$52:X62&lt;&gt;""),$N$52:$N62,_xlpm.Fundo,,-1),
_xlpm.By,_xlfn.XLOOKUP(TRUE,(X64:X$95&lt;&gt;""),$N64:$N$95,_xlpm.Fundo,,1),
_xlpm.Cy,_xlfn.XLOOKUP(TRUE,(X$52:X62&lt;&gt;""),X$52:X62,_xlpm.Fundo,,-1),
_xlpm.Dy,_xlfn.XLOOKUP(TRUE,(X64:X$95&lt;&gt;""),X64:X$95,_xlpm.Fundo,,1),
_xlpm.Xy,$N63,_xlpm.Yy,PRODUCT(SUM(_xlpm.Dy,-_xlpm.Cy),1/SUM(_xlpm.By,-_xlpm.Ay))*SUM(_xlpm.Xy,-_xlpm.Ay)+_xlpm.Cy,
ROUND(_xlpm.Yx,2)))</f>
        <v>-0.22</v>
      </c>
      <c r="Y113" s="21" cm="1">
        <f t="array" ref="Y113">IF(Y63&lt;&gt;"",ROUND(Y63,2),
_xlfn.LET(_xlpm.Fundo,$L$8,
_xlpm.Ax,_xlfn.XLOOKUP(TRUE,($O63:X63&lt;&gt;""),$O$51:X$51,_xlpm.Fundo,,-1),
_xlpm.Bx,_xlfn.XLOOKUP(TRUE,(Z63:$AZ63&lt;&gt;""),Z$51:$AZ$51,_xlpm.Fundo,,1),
_xlpm.Cx,_xlfn.XLOOKUP(TRUE,($O63:X63&lt;&gt;""),$O63:X63,_xlpm.Fundo,,-1),
_xlpm.Dx,_xlfn.XLOOKUP(TRUE,(Z63:$AZ63&lt;&gt;""),Z63:$AZ63,_xlpm.Fundo,,1),
_xlpm.Xx,Y$51,_xlpm.Yx,PRODUCT(SUM(_xlpm.Dx,-_xlpm.Cx),1/SUM(_xlpm.Bx,-_xlpm.Ax))*SUM(_xlpm.Xx,-_xlpm.Ax)+_xlpm.Cx,
_xlpm.Ay,_xlfn.XLOOKUP(TRUE,(Y$52:Y62&lt;&gt;""),$N$52:$N62,_xlpm.Fundo,,-1),
_xlpm.By,_xlfn.XLOOKUP(TRUE,(Y64:Y$95&lt;&gt;""),$N64:$N$95,_xlpm.Fundo,,1),
_xlpm.Cy,_xlfn.XLOOKUP(TRUE,(Y$52:Y62&lt;&gt;""),Y$52:Y62,_xlpm.Fundo,,-1),
_xlpm.Dy,_xlfn.XLOOKUP(TRUE,(Y64:Y$95&lt;&gt;""),Y64:Y$95,_xlpm.Fundo,,1),
_xlpm.Xy,$N63,_xlpm.Yy,PRODUCT(SUM(_xlpm.Dy,-_xlpm.Cy),1/SUM(_xlpm.By,-_xlpm.Ay))*SUM(_xlpm.Xy,-_xlpm.Ay)+_xlpm.Cy,
ROUND(_xlpm.Yx,2)))</f>
        <v>-0.2</v>
      </c>
      <c r="Z113" s="21" cm="1">
        <f t="array" ref="Z113">IF(Z63&lt;&gt;"",ROUND(Z63,2),
_xlfn.LET(_xlpm.Fundo,$L$8,
_xlpm.Ax,_xlfn.XLOOKUP(TRUE,($O63:Y63&lt;&gt;""),$O$51:Y$51,_xlpm.Fundo,,-1),
_xlpm.Bx,_xlfn.XLOOKUP(TRUE,(AA63:$AZ63&lt;&gt;""),AA$51:$AZ$51,_xlpm.Fundo,,1),
_xlpm.Cx,_xlfn.XLOOKUP(TRUE,($O63:Y63&lt;&gt;""),$O63:Y63,_xlpm.Fundo,,-1),
_xlpm.Dx,_xlfn.XLOOKUP(TRUE,(AA63:$AZ63&lt;&gt;""),AA63:$AZ63,_xlpm.Fundo,,1),
_xlpm.Xx,Z$51,_xlpm.Yx,PRODUCT(SUM(_xlpm.Dx,-_xlpm.Cx),1/SUM(_xlpm.Bx,-_xlpm.Ax))*SUM(_xlpm.Xx,-_xlpm.Ax)+_xlpm.Cx,
_xlpm.Ay,_xlfn.XLOOKUP(TRUE,(Z$52:Z62&lt;&gt;""),$N$52:$N62,_xlpm.Fundo,,-1),
_xlpm.By,_xlfn.XLOOKUP(TRUE,(Z64:Z$95&lt;&gt;""),$N64:$N$95,_xlpm.Fundo,,1),
_xlpm.Cy,_xlfn.XLOOKUP(TRUE,(Z$52:Z62&lt;&gt;""),Z$52:Z62,_xlpm.Fundo,,-1),
_xlpm.Dy,_xlfn.XLOOKUP(TRUE,(Z64:Z$95&lt;&gt;""),Z64:Z$95,_xlpm.Fundo,,1),
_xlpm.Xy,$N63,_xlpm.Yy,PRODUCT(SUM(_xlpm.Dy,-_xlpm.Cy),1/SUM(_xlpm.By,-_xlpm.Ay))*SUM(_xlpm.Xy,-_xlpm.Ay)+_xlpm.Cy,
ROUND(_xlpm.Yx,2)))</f>
        <v>-0.18</v>
      </c>
      <c r="AA113" s="21" cm="1">
        <f t="array" ref="AA113">IF(AA63&lt;&gt;"",ROUND(AA63,2),
_xlfn.LET(_xlpm.Fundo,$L$8,
_xlpm.Ax,_xlfn.XLOOKUP(TRUE,($O63:Z63&lt;&gt;""),$O$51:Z$51,_xlpm.Fundo,,-1),
_xlpm.Bx,_xlfn.XLOOKUP(TRUE,(AB63:$AZ63&lt;&gt;""),AB$51:$AZ$51,_xlpm.Fundo,,1),
_xlpm.Cx,_xlfn.XLOOKUP(TRUE,($O63:Z63&lt;&gt;""),$O63:Z63,_xlpm.Fundo,,-1),
_xlpm.Dx,_xlfn.XLOOKUP(TRUE,(AB63:$AZ63&lt;&gt;""),AB63:$AZ63,_xlpm.Fundo,,1),
_xlpm.Xx,AA$51,_xlpm.Yx,PRODUCT(SUM(_xlpm.Dx,-_xlpm.Cx),1/SUM(_xlpm.Bx,-_xlpm.Ax))*SUM(_xlpm.Xx,-_xlpm.Ax)+_xlpm.Cx,
_xlpm.Ay,_xlfn.XLOOKUP(TRUE,(AA$52:AA62&lt;&gt;""),$N$52:$N62,_xlpm.Fundo,,-1),
_xlpm.By,_xlfn.XLOOKUP(TRUE,(AA64:AA$95&lt;&gt;""),$N64:$N$95,_xlpm.Fundo,,1),
_xlpm.Cy,_xlfn.XLOOKUP(TRUE,(AA$52:AA62&lt;&gt;""),AA$52:AA62,_xlpm.Fundo,,-1),
_xlpm.Dy,_xlfn.XLOOKUP(TRUE,(AA64:AA$95&lt;&gt;""),AA64:AA$95,_xlpm.Fundo,,1),
_xlpm.Xy,$N63,_xlpm.Yy,PRODUCT(SUM(_xlpm.Dy,-_xlpm.Cy),1/SUM(_xlpm.By,-_xlpm.Ay))*SUM(_xlpm.Xy,-_xlpm.Ay)+_xlpm.Cy,
ROUND(_xlpm.Yx,2)))</f>
        <v>-0.17</v>
      </c>
      <c r="AB113" s="21" cm="1">
        <f t="array" ref="AB113">IF(AB63&lt;&gt;"",ROUND(AB63,2),
_xlfn.LET(_xlpm.Fundo,$L$8,
_xlpm.Ax,_xlfn.XLOOKUP(TRUE,($O63:AA63&lt;&gt;""),$O$51:AA$51,_xlpm.Fundo,,-1),
_xlpm.Bx,_xlfn.XLOOKUP(TRUE,(AC63:$AZ63&lt;&gt;""),AC$51:$AZ$51,_xlpm.Fundo,,1),
_xlpm.Cx,_xlfn.XLOOKUP(TRUE,($O63:AA63&lt;&gt;""),$O63:AA63,_xlpm.Fundo,,-1),
_xlpm.Dx,_xlfn.XLOOKUP(TRUE,(AC63:$AZ63&lt;&gt;""),AC63:$AZ63,_xlpm.Fundo,,1),
_xlpm.Xx,AB$51,_xlpm.Yx,PRODUCT(SUM(_xlpm.Dx,-_xlpm.Cx),1/SUM(_xlpm.Bx,-_xlpm.Ax))*SUM(_xlpm.Xx,-_xlpm.Ax)+_xlpm.Cx,
_xlpm.Ay,_xlfn.XLOOKUP(TRUE,(AB$52:AB62&lt;&gt;""),$N$52:$N62,_xlpm.Fundo,,-1),
_xlpm.By,_xlfn.XLOOKUP(TRUE,(AB64:AB$95&lt;&gt;""),$N64:$N$95,_xlpm.Fundo,,1),
_xlpm.Cy,_xlfn.XLOOKUP(TRUE,(AB$52:AB62&lt;&gt;""),AB$52:AB62,_xlpm.Fundo,,-1),
_xlpm.Dy,_xlfn.XLOOKUP(TRUE,(AB64:AB$95&lt;&gt;""),AB64:AB$95,_xlpm.Fundo,,1),
_xlpm.Xy,$N63,_xlpm.Yy,PRODUCT(SUM(_xlpm.Dy,-_xlpm.Cy),1/SUM(_xlpm.By,-_xlpm.Ay))*SUM(_xlpm.Xy,-_xlpm.Ay)+_xlpm.Cy,
ROUND(_xlpm.Yx,2)))</f>
        <v>-0.16</v>
      </c>
      <c r="AC113" s="21" cm="1">
        <f t="array" ref="AC113">IF(AC63&lt;&gt;"",ROUND(AC63,2),
_xlfn.LET(_xlpm.Fundo,$L$8,
_xlpm.Ax,_xlfn.XLOOKUP(TRUE,($O63:AB63&lt;&gt;""),$O$51:AB$51,_xlpm.Fundo,,-1),
_xlpm.Bx,_xlfn.XLOOKUP(TRUE,(AD63:$AZ63&lt;&gt;""),AD$51:$AZ$51,_xlpm.Fundo,,1),
_xlpm.Cx,_xlfn.XLOOKUP(TRUE,($O63:AB63&lt;&gt;""),$O63:AB63,_xlpm.Fundo,,-1),
_xlpm.Dx,_xlfn.XLOOKUP(TRUE,(AD63:$AZ63&lt;&gt;""),AD63:$AZ63,_xlpm.Fundo,,1),
_xlpm.Xx,AC$51,_xlpm.Yx,PRODUCT(SUM(_xlpm.Dx,-_xlpm.Cx),1/SUM(_xlpm.Bx,-_xlpm.Ax))*SUM(_xlpm.Xx,-_xlpm.Ax)+_xlpm.Cx,
_xlpm.Ay,_xlfn.XLOOKUP(TRUE,(AC$52:AC62&lt;&gt;""),$N$52:$N62,_xlpm.Fundo,,-1),
_xlpm.By,_xlfn.XLOOKUP(TRUE,(AC64:AC$95&lt;&gt;""),$N64:$N$95,_xlpm.Fundo,,1),
_xlpm.Cy,_xlfn.XLOOKUP(TRUE,(AC$52:AC62&lt;&gt;""),AC$52:AC62,_xlpm.Fundo,,-1),
_xlpm.Dy,_xlfn.XLOOKUP(TRUE,(AC64:AC$95&lt;&gt;""),AC64:AC$95,_xlpm.Fundo,,1),
_xlpm.Xy,$N63,_xlpm.Yy,PRODUCT(SUM(_xlpm.Dy,-_xlpm.Cy),1/SUM(_xlpm.By,-_xlpm.Ay))*SUM(_xlpm.Xy,-_xlpm.Ay)+_xlpm.Cy,
ROUND(_xlpm.Yx,2)))</f>
        <v>-0.13</v>
      </c>
      <c r="AD113" s="21" cm="1">
        <f t="array" ref="AD113">IF(AD63&lt;&gt;"",ROUND(AD63,2),
_xlfn.LET(_xlpm.Fundo,$L$8,
_xlpm.Ax,_xlfn.XLOOKUP(TRUE,($O63:AC63&lt;&gt;""),$O$51:AC$51,_xlpm.Fundo,,-1),
_xlpm.Bx,_xlfn.XLOOKUP(TRUE,(AE63:$AZ63&lt;&gt;""),AE$51:$AZ$51,_xlpm.Fundo,,1),
_xlpm.Cx,_xlfn.XLOOKUP(TRUE,($O63:AC63&lt;&gt;""),$O63:AC63,_xlpm.Fundo,,-1),
_xlpm.Dx,_xlfn.XLOOKUP(TRUE,(AE63:$AZ63&lt;&gt;""),AE63:$AZ63,_xlpm.Fundo,,1),
_xlpm.Xx,AD$51,_xlpm.Yx,PRODUCT(SUM(_xlpm.Dx,-_xlpm.Cx),1/SUM(_xlpm.Bx,-_xlpm.Ax))*SUM(_xlpm.Xx,-_xlpm.Ax)+_xlpm.Cx,
_xlpm.Ay,_xlfn.XLOOKUP(TRUE,(AD$52:AD62&lt;&gt;""),$N$52:$N62,_xlpm.Fundo,,-1),
_xlpm.By,_xlfn.XLOOKUP(TRUE,(AD64:AD$95&lt;&gt;""),$N64:$N$95,_xlpm.Fundo,,1),
_xlpm.Cy,_xlfn.XLOOKUP(TRUE,(AD$52:AD62&lt;&gt;""),AD$52:AD62,_xlpm.Fundo,,-1),
_xlpm.Dy,_xlfn.XLOOKUP(TRUE,(AD64:AD$95&lt;&gt;""),AD64:AD$95,_xlpm.Fundo,,1),
_xlpm.Xy,$N63,_xlpm.Yy,PRODUCT(SUM(_xlpm.Dy,-_xlpm.Cy),1/SUM(_xlpm.By,-_xlpm.Ay))*SUM(_xlpm.Xy,-_xlpm.Ay)+_xlpm.Cy,
ROUND(_xlpm.Yx,2)))</f>
        <v>-0.12</v>
      </c>
      <c r="AE113" s="21" cm="1">
        <f t="array" ref="AE113">IF(AE63&lt;&gt;"",ROUND(AE63,2),
_xlfn.LET(_xlpm.Fundo,$L$8,
_xlpm.Ax,_xlfn.XLOOKUP(TRUE,($O63:AD63&lt;&gt;""),$O$51:AD$51,_xlpm.Fundo,,-1),
_xlpm.Bx,_xlfn.XLOOKUP(TRUE,(AF63:$AZ63&lt;&gt;""),AF$51:$AZ$51,_xlpm.Fundo,,1),
_xlpm.Cx,_xlfn.XLOOKUP(TRUE,($O63:AD63&lt;&gt;""),$O63:AD63,_xlpm.Fundo,,-1),
_xlpm.Dx,_xlfn.XLOOKUP(TRUE,(AF63:$AZ63&lt;&gt;""),AF63:$AZ63,_xlpm.Fundo,,1),
_xlpm.Xx,AE$51,_xlpm.Yx,PRODUCT(SUM(_xlpm.Dx,-_xlpm.Cx),1/SUM(_xlpm.Bx,-_xlpm.Ax))*SUM(_xlpm.Xx,-_xlpm.Ax)+_xlpm.Cx,
_xlpm.Ay,_xlfn.XLOOKUP(TRUE,(AE$52:AE62&lt;&gt;""),$N$52:$N62,_xlpm.Fundo,,-1),
_xlpm.By,_xlfn.XLOOKUP(TRUE,(AE64:AE$95&lt;&gt;""),$N64:$N$95,_xlpm.Fundo,,1),
_xlpm.Cy,_xlfn.XLOOKUP(TRUE,(AE$52:AE62&lt;&gt;""),AE$52:AE62,_xlpm.Fundo,,-1),
_xlpm.Dy,_xlfn.XLOOKUP(TRUE,(AE64:AE$95&lt;&gt;""),AE64:AE$95,_xlpm.Fundo,,1),
_xlpm.Xy,$N63,_xlpm.Yy,PRODUCT(SUM(_xlpm.Dy,-_xlpm.Cy),1/SUM(_xlpm.By,-_xlpm.Ay))*SUM(_xlpm.Xy,-_xlpm.Ay)+_xlpm.Cy,
ROUND(_xlpm.Yx,2)))</f>
        <v>-0.11</v>
      </c>
      <c r="AF113" s="21" cm="1">
        <f t="array" ref="AF113">IF(AF63&lt;&gt;"",ROUND(AF63,2),
_xlfn.LET(_xlpm.Fundo,$L$8,
_xlpm.Ax,_xlfn.XLOOKUP(TRUE,($O63:AE63&lt;&gt;""),$O$51:AE$51,_xlpm.Fundo,,-1),
_xlpm.Bx,_xlfn.XLOOKUP(TRUE,(AG63:$AZ63&lt;&gt;""),AG$51:$AZ$51,_xlpm.Fundo,,1),
_xlpm.Cx,_xlfn.XLOOKUP(TRUE,($O63:AE63&lt;&gt;""),$O63:AE63,_xlpm.Fundo,,-1),
_xlpm.Dx,_xlfn.XLOOKUP(TRUE,(AG63:$AZ63&lt;&gt;""),AG63:$AZ63,_xlpm.Fundo,,1),
_xlpm.Xx,AF$51,_xlpm.Yx,PRODUCT(SUM(_xlpm.Dx,-_xlpm.Cx),1/SUM(_xlpm.Bx,-_xlpm.Ax))*SUM(_xlpm.Xx,-_xlpm.Ax)+_xlpm.Cx,
_xlpm.Ay,_xlfn.XLOOKUP(TRUE,(AF$52:AF62&lt;&gt;""),$N$52:$N62,_xlpm.Fundo,,-1),
_xlpm.By,_xlfn.XLOOKUP(TRUE,(AF64:AF$95&lt;&gt;""),$N64:$N$95,_xlpm.Fundo,,1),
_xlpm.Cy,_xlfn.XLOOKUP(TRUE,(AF$52:AF62&lt;&gt;""),AF$52:AF62,_xlpm.Fundo,,-1),
_xlpm.Dy,_xlfn.XLOOKUP(TRUE,(AF64:AF$95&lt;&gt;""),AF64:AF$95,_xlpm.Fundo,,1),
_xlpm.Xy,$N63,_xlpm.Yy,PRODUCT(SUM(_xlpm.Dy,-_xlpm.Cy),1/SUM(_xlpm.By,-_xlpm.Ay))*SUM(_xlpm.Xy,-_xlpm.Ay)+_xlpm.Cy,
ROUND(_xlpm.Yx,2)))</f>
        <v>-0.06</v>
      </c>
      <c r="AG113" s="21" cm="1">
        <f t="array" ref="AG113">IF(AG63&lt;&gt;"",ROUND(AG63,2),
_xlfn.LET(_xlpm.Fundo,$L$8,
_xlpm.Ax,_xlfn.XLOOKUP(TRUE,($O63:AF63&lt;&gt;""),$O$51:AF$51,_xlpm.Fundo,,-1),
_xlpm.Bx,_xlfn.XLOOKUP(TRUE,(AH63:$AZ63&lt;&gt;""),AH$51:$AZ$51,_xlpm.Fundo,,1),
_xlpm.Cx,_xlfn.XLOOKUP(TRUE,($O63:AF63&lt;&gt;""),$O63:AF63,_xlpm.Fundo,,-1),
_xlpm.Dx,_xlfn.XLOOKUP(TRUE,(AH63:$AZ63&lt;&gt;""),AH63:$AZ63,_xlpm.Fundo,,1),
_xlpm.Xx,AG$51,_xlpm.Yx,PRODUCT(SUM(_xlpm.Dx,-_xlpm.Cx),1/SUM(_xlpm.Bx,-_xlpm.Ax))*SUM(_xlpm.Xx,-_xlpm.Ax)+_xlpm.Cx,
_xlpm.Ay,_xlfn.XLOOKUP(TRUE,(AG$52:AG62&lt;&gt;""),$N$52:$N62,_xlpm.Fundo,,-1),
_xlpm.By,_xlfn.XLOOKUP(TRUE,(AG64:AG$95&lt;&gt;""),$N64:$N$95,_xlpm.Fundo,,1),
_xlpm.Cy,_xlfn.XLOOKUP(TRUE,(AG$52:AG62&lt;&gt;""),AG$52:AG62,_xlpm.Fundo,,-1),
_xlpm.Dy,_xlfn.XLOOKUP(TRUE,(AG64:AG$95&lt;&gt;""),AG64:AG$95,_xlpm.Fundo,,1),
_xlpm.Xy,$N63,_xlpm.Yy,PRODUCT(SUM(_xlpm.Dy,-_xlpm.Cy),1/SUM(_xlpm.By,-_xlpm.Ay))*SUM(_xlpm.Xy,-_xlpm.Ay)+_xlpm.Cy,
ROUND(_xlpm.Yx,2)))</f>
        <v>-0.06</v>
      </c>
      <c r="AH113" s="21" cm="1">
        <f t="array" ref="AH113">IF(AH63&lt;&gt;"",ROUND(AH63,2),
_xlfn.LET(_xlpm.Fundo,$L$8,
_xlpm.Ax,_xlfn.XLOOKUP(TRUE,($O63:AG63&lt;&gt;""),$O$51:AG$51,_xlpm.Fundo,,-1),
_xlpm.Bx,_xlfn.XLOOKUP(TRUE,(AI63:$AZ63&lt;&gt;""),AI$51:$AZ$51,_xlpm.Fundo,,1),
_xlpm.Cx,_xlfn.XLOOKUP(TRUE,($O63:AG63&lt;&gt;""),$O63:AG63,_xlpm.Fundo,,-1),
_xlpm.Dx,_xlfn.XLOOKUP(TRUE,(AI63:$AZ63&lt;&gt;""),AI63:$AZ63,_xlpm.Fundo,,1),
_xlpm.Xx,AH$51,_xlpm.Yx,PRODUCT(SUM(_xlpm.Dx,-_xlpm.Cx),1/SUM(_xlpm.Bx,-_xlpm.Ax))*SUM(_xlpm.Xx,-_xlpm.Ax)+_xlpm.Cx,
_xlpm.Ay,_xlfn.XLOOKUP(TRUE,(AH$52:AH62&lt;&gt;""),$N$52:$N62,_xlpm.Fundo,,-1),
_xlpm.By,_xlfn.XLOOKUP(TRUE,(AH64:AH$95&lt;&gt;""),$N64:$N$95,_xlpm.Fundo,,1),
_xlpm.Cy,_xlfn.XLOOKUP(TRUE,(AH$52:AH62&lt;&gt;""),AH$52:AH62,_xlpm.Fundo,,-1),
_xlpm.Dy,_xlfn.XLOOKUP(TRUE,(AH64:AH$95&lt;&gt;""),AH64:AH$95,_xlpm.Fundo,,1),
_xlpm.Xy,$N63,_xlpm.Yy,PRODUCT(SUM(_xlpm.Dy,-_xlpm.Cy),1/SUM(_xlpm.By,-_xlpm.Ay))*SUM(_xlpm.Xy,-_xlpm.Ay)+_xlpm.Cy,
ROUND(_xlpm.Yx,2)))</f>
        <v>-0.02</v>
      </c>
      <c r="AI113" s="21" cm="1">
        <f t="array" ref="AI113">IF(AI63&lt;&gt;"",ROUND(AI63,2),
_xlfn.LET(_xlpm.Fundo,$L$8,
_xlpm.Ax,_xlfn.XLOOKUP(TRUE,($O63:AH63&lt;&gt;""),$O$51:AH$51,_xlpm.Fundo,,-1),
_xlpm.Bx,_xlfn.XLOOKUP(TRUE,(AJ63:$AZ63&lt;&gt;""),AJ$51:$AZ$51,_xlpm.Fundo,,1),
_xlpm.Cx,_xlfn.XLOOKUP(TRUE,($O63:AH63&lt;&gt;""),$O63:AH63,_xlpm.Fundo,,-1),
_xlpm.Dx,_xlfn.XLOOKUP(TRUE,(AJ63:$AZ63&lt;&gt;""),AJ63:$AZ63,_xlpm.Fundo,,1),
_xlpm.Xx,AI$51,_xlpm.Yx,PRODUCT(SUM(_xlpm.Dx,-_xlpm.Cx),1/SUM(_xlpm.Bx,-_xlpm.Ax))*SUM(_xlpm.Xx,-_xlpm.Ax)+_xlpm.Cx,
_xlpm.Ay,_xlfn.XLOOKUP(TRUE,(AI$52:AI62&lt;&gt;""),$N$52:$N62,_xlpm.Fundo,,-1),
_xlpm.By,_xlfn.XLOOKUP(TRUE,(AI64:AI$95&lt;&gt;""),$N64:$N$95,_xlpm.Fundo,,1),
_xlpm.Cy,_xlfn.XLOOKUP(TRUE,(AI$52:AI62&lt;&gt;""),AI$52:AI62,_xlpm.Fundo,,-1),
_xlpm.Dy,_xlfn.XLOOKUP(TRUE,(AI64:AI$95&lt;&gt;""),AI64:AI$95,_xlpm.Fundo,,1),
_xlpm.Xy,$N63,_xlpm.Yy,PRODUCT(SUM(_xlpm.Dy,-_xlpm.Cy),1/SUM(_xlpm.By,-_xlpm.Ay))*SUM(_xlpm.Xy,-_xlpm.Ay)+_xlpm.Cy,
ROUND(_xlpm.Yx,2)))</f>
        <v>-0.01</v>
      </c>
      <c r="AJ113" s="21" cm="1">
        <f t="array" ref="AJ113">IF(AJ63&lt;&gt;"",ROUND(AJ63,2),
_xlfn.LET(_xlpm.Fundo,$L$8,
_xlpm.Ax,_xlfn.XLOOKUP(TRUE,($O63:AI63&lt;&gt;""),$O$51:AI$51,_xlpm.Fundo,,-1),
_xlpm.Bx,_xlfn.XLOOKUP(TRUE,(AK63:$AZ63&lt;&gt;""),AK$51:$AZ$51,_xlpm.Fundo,,1),
_xlpm.Cx,_xlfn.XLOOKUP(TRUE,($O63:AI63&lt;&gt;""),$O63:AI63,_xlpm.Fundo,,-1),
_xlpm.Dx,_xlfn.XLOOKUP(TRUE,(AK63:$AZ63&lt;&gt;""),AK63:$AZ63,_xlpm.Fundo,,1),
_xlpm.Xx,AJ$51,_xlpm.Yx,PRODUCT(SUM(_xlpm.Dx,-_xlpm.Cx),1/SUM(_xlpm.Bx,-_xlpm.Ax))*SUM(_xlpm.Xx,-_xlpm.Ax)+_xlpm.Cx,
_xlpm.Ay,_xlfn.XLOOKUP(TRUE,(AJ$52:AJ62&lt;&gt;""),$N$52:$N62,_xlpm.Fundo,,-1),
_xlpm.By,_xlfn.XLOOKUP(TRUE,(AJ64:AJ$95&lt;&gt;""),$N64:$N$95,_xlpm.Fundo,,1),
_xlpm.Cy,_xlfn.XLOOKUP(TRUE,(AJ$52:AJ62&lt;&gt;""),AJ$52:AJ62,_xlpm.Fundo,,-1),
_xlpm.Dy,_xlfn.XLOOKUP(TRUE,(AJ64:AJ$95&lt;&gt;""),AJ64:AJ$95,_xlpm.Fundo,,1),
_xlpm.Xy,$N63,_xlpm.Yy,PRODUCT(SUM(_xlpm.Dy,-_xlpm.Cy),1/SUM(_xlpm.By,-_xlpm.Ay))*SUM(_xlpm.Xy,-_xlpm.Ay)+_xlpm.Cy,
ROUND(_xlpm.Yx,2)))</f>
        <v>0</v>
      </c>
      <c r="AK113" s="21" cm="1">
        <f t="array" ref="AK113">IF(AK63&lt;&gt;"",ROUND(AK63,2),
_xlfn.LET(_xlpm.Fundo,$L$8,
_xlpm.Ax,_xlfn.XLOOKUP(TRUE,($O63:AJ63&lt;&gt;""),$O$51:AJ$51,_xlpm.Fundo,,-1),
_xlpm.Bx,_xlfn.XLOOKUP(TRUE,(AL63:$AZ63&lt;&gt;""),AL$51:$AZ$51,_xlpm.Fundo,,1),
_xlpm.Cx,_xlfn.XLOOKUP(TRUE,($O63:AJ63&lt;&gt;""),$O63:AJ63,_xlpm.Fundo,,-1),
_xlpm.Dx,_xlfn.XLOOKUP(TRUE,(AL63:$AZ63&lt;&gt;""),AL63:$AZ63,_xlpm.Fundo,,1),
_xlpm.Xx,AK$51,_xlpm.Yx,PRODUCT(SUM(_xlpm.Dx,-_xlpm.Cx),1/SUM(_xlpm.Bx,-_xlpm.Ax))*SUM(_xlpm.Xx,-_xlpm.Ax)+_xlpm.Cx,
_xlpm.Ay,_xlfn.XLOOKUP(TRUE,(AK$52:AK62&lt;&gt;""),$N$52:$N62,_xlpm.Fundo,,-1),
_xlpm.By,_xlfn.XLOOKUP(TRUE,(AK64:AK$95&lt;&gt;""),$N64:$N$95,_xlpm.Fundo,,1),
_xlpm.Cy,_xlfn.XLOOKUP(TRUE,(AK$52:AK62&lt;&gt;""),AK$52:AK62,_xlpm.Fundo,,-1),
_xlpm.Dy,_xlfn.XLOOKUP(TRUE,(AK64:AK$95&lt;&gt;""),AK64:AK$95,_xlpm.Fundo,,1),
_xlpm.Xy,$N63,_xlpm.Yy,PRODUCT(SUM(_xlpm.Dy,-_xlpm.Cy),1/SUM(_xlpm.By,-_xlpm.Ay))*SUM(_xlpm.Xy,-_xlpm.Ay)+_xlpm.Cy,
ROUND(_xlpm.Yx,2)))</f>
        <v>0</v>
      </c>
      <c r="AL113" s="21" cm="1">
        <f t="array" ref="AL113">IF(AL63&lt;&gt;"",ROUND(AL63,2),
_xlfn.LET(_xlpm.Fundo,$L$8,
_xlpm.Ax,_xlfn.XLOOKUP(TRUE,($O63:AK63&lt;&gt;""),$O$51:AK$51,_xlpm.Fundo,,-1),
_xlpm.Bx,_xlfn.XLOOKUP(TRUE,(AM63:$AZ63&lt;&gt;""),AM$51:$AZ$51,_xlpm.Fundo,,1),
_xlpm.Cx,_xlfn.XLOOKUP(TRUE,($O63:AK63&lt;&gt;""),$O63:AK63,_xlpm.Fundo,,-1),
_xlpm.Dx,_xlfn.XLOOKUP(TRUE,(AM63:$AZ63&lt;&gt;""),AM63:$AZ63,_xlpm.Fundo,,1),
_xlpm.Xx,AL$51,_xlpm.Yx,PRODUCT(SUM(_xlpm.Dx,-_xlpm.Cx),1/SUM(_xlpm.Bx,-_xlpm.Ax))*SUM(_xlpm.Xx,-_xlpm.Ax)+_xlpm.Cx,
_xlpm.Ay,_xlfn.XLOOKUP(TRUE,(AL$52:AL62&lt;&gt;""),$N$52:$N62,_xlpm.Fundo,,-1),
_xlpm.By,_xlfn.XLOOKUP(TRUE,(AL64:AL$95&lt;&gt;""),$N64:$N$95,_xlpm.Fundo,,1),
_xlpm.Cy,_xlfn.XLOOKUP(TRUE,(AL$52:AL62&lt;&gt;""),AL$52:AL62,_xlpm.Fundo,,-1),
_xlpm.Dy,_xlfn.XLOOKUP(TRUE,(AL64:AL$95&lt;&gt;""),AL64:AL$95,_xlpm.Fundo,,1),
_xlpm.Xy,$N63,_xlpm.Yy,PRODUCT(SUM(_xlpm.Dy,-_xlpm.Cy),1/SUM(_xlpm.By,-_xlpm.Ay))*SUM(_xlpm.Xy,-_xlpm.Ay)+_xlpm.Cy,
ROUND(_xlpm.Yx,2)))</f>
        <v>0.98</v>
      </c>
      <c r="AM113" s="21" cm="1">
        <f t="array" ref="AM113">IF(AM63&lt;&gt;"",ROUND(AM63,2),
_xlfn.LET(_xlpm.Fundo,$L$8,
_xlpm.Ax,_xlfn.XLOOKUP(TRUE,($O63:AL63&lt;&gt;""),$O$51:AL$51,_xlpm.Fundo,,-1),
_xlpm.Bx,_xlfn.XLOOKUP(TRUE,(AN63:$AZ63&lt;&gt;""),AN$51:$AZ$51,_xlpm.Fundo,,1),
_xlpm.Cx,_xlfn.XLOOKUP(TRUE,($O63:AL63&lt;&gt;""),$O63:AL63,_xlpm.Fundo,,-1),
_xlpm.Dx,_xlfn.XLOOKUP(TRUE,(AN63:$AZ63&lt;&gt;""),AN63:$AZ63,_xlpm.Fundo,,1),
_xlpm.Xx,AM$51,_xlpm.Yx,PRODUCT(SUM(_xlpm.Dx,-_xlpm.Cx),1/SUM(_xlpm.Bx,-_xlpm.Ax))*SUM(_xlpm.Xx,-_xlpm.Ax)+_xlpm.Cx,
_xlpm.Ay,_xlfn.XLOOKUP(TRUE,(AM$52:AM62&lt;&gt;""),$N$52:$N62,_xlpm.Fundo,,-1),
_xlpm.By,_xlfn.XLOOKUP(TRUE,(AM64:AM$95&lt;&gt;""),$N64:$N$95,_xlpm.Fundo,,1),
_xlpm.Cy,_xlfn.XLOOKUP(TRUE,(AM$52:AM62&lt;&gt;""),AM$52:AM62,_xlpm.Fundo,,-1),
_xlpm.Dy,_xlfn.XLOOKUP(TRUE,(AM64:AM$95&lt;&gt;""),AM64:AM$95,_xlpm.Fundo,,1),
_xlpm.Xy,$N63,_xlpm.Yy,PRODUCT(SUM(_xlpm.Dy,-_xlpm.Cy),1/SUM(_xlpm.By,-_xlpm.Ay))*SUM(_xlpm.Xy,-_xlpm.Ay)+_xlpm.Cy,
ROUND(_xlpm.Yx,2)))</f>
        <v>1.1000000000000001</v>
      </c>
      <c r="AN113" s="21" cm="1">
        <f t="array" ref="AN113">IF(AN63&lt;&gt;"",ROUND(AN63,2),
_xlfn.LET(_xlpm.Fundo,$L$8,
_xlpm.Ax,_xlfn.XLOOKUP(TRUE,($O63:AM63&lt;&gt;""),$O$51:AM$51,_xlpm.Fundo,,-1),
_xlpm.Bx,_xlfn.XLOOKUP(TRUE,(AO63:$AZ63&lt;&gt;""),AO$51:$AZ$51,_xlpm.Fundo,,1),
_xlpm.Cx,_xlfn.XLOOKUP(TRUE,($O63:AM63&lt;&gt;""),$O63:AM63,_xlpm.Fundo,,-1),
_xlpm.Dx,_xlfn.XLOOKUP(TRUE,(AO63:$AZ63&lt;&gt;""),AO63:$AZ63,_xlpm.Fundo,,1),
_xlpm.Xx,AN$51,_xlpm.Yx,PRODUCT(SUM(_xlpm.Dx,-_xlpm.Cx),1/SUM(_xlpm.Bx,-_xlpm.Ax))*SUM(_xlpm.Xx,-_xlpm.Ax)+_xlpm.Cx,
_xlpm.Ay,_xlfn.XLOOKUP(TRUE,(AN$52:AN62&lt;&gt;""),$N$52:$N62,_xlpm.Fundo,,-1),
_xlpm.By,_xlfn.XLOOKUP(TRUE,(AN64:AN$95&lt;&gt;""),$N64:$N$95,_xlpm.Fundo,,1),
_xlpm.Cy,_xlfn.XLOOKUP(TRUE,(AN$52:AN62&lt;&gt;""),AN$52:AN62,_xlpm.Fundo,,-1),
_xlpm.Dy,_xlfn.XLOOKUP(TRUE,(AN64:AN$95&lt;&gt;""),AN64:AN$95,_xlpm.Fundo,,1),
_xlpm.Xy,$N63,_xlpm.Yy,PRODUCT(SUM(_xlpm.Dy,-_xlpm.Cy),1/SUM(_xlpm.By,-_xlpm.Ay))*SUM(_xlpm.Xy,-_xlpm.Ay)+_xlpm.Cy,
ROUND(_xlpm.Yx,2)))</f>
        <v>1.33</v>
      </c>
      <c r="AO113" s="21" cm="1">
        <f t="array" ref="AO113">IF(AO63&lt;&gt;"",ROUND(AO63,2),
_xlfn.LET(_xlpm.Fundo,$L$8,
_xlpm.Ax,_xlfn.XLOOKUP(TRUE,($O63:AN63&lt;&gt;""),$O$51:AN$51,_xlpm.Fundo,,-1),
_xlpm.Bx,_xlfn.XLOOKUP(TRUE,(AP63:$AZ63&lt;&gt;""),AP$51:$AZ$51,_xlpm.Fundo,,1),
_xlpm.Cx,_xlfn.XLOOKUP(TRUE,($O63:AN63&lt;&gt;""),$O63:AN63,_xlpm.Fundo,,-1),
_xlpm.Dx,_xlfn.XLOOKUP(TRUE,(AP63:$AZ63&lt;&gt;""),AP63:$AZ63,_xlpm.Fundo,,1),
_xlpm.Xx,AO$51,_xlpm.Yx,PRODUCT(SUM(_xlpm.Dx,-_xlpm.Cx),1/SUM(_xlpm.Bx,-_xlpm.Ax))*SUM(_xlpm.Xx,-_xlpm.Ax)+_xlpm.Cx,
_xlpm.Ay,_xlfn.XLOOKUP(TRUE,(AO$52:AO62&lt;&gt;""),$N$52:$N62,_xlpm.Fundo,,-1),
_xlpm.By,_xlfn.XLOOKUP(TRUE,(AO64:AO$95&lt;&gt;""),$N64:$N$95,_xlpm.Fundo,,1),
_xlpm.Cy,_xlfn.XLOOKUP(TRUE,(AO$52:AO62&lt;&gt;""),AO$52:AO62,_xlpm.Fundo,,-1),
_xlpm.Dy,_xlfn.XLOOKUP(TRUE,(AO64:AO$95&lt;&gt;""),AO64:AO$95,_xlpm.Fundo,,1),
_xlpm.Xy,$N63,_xlpm.Yy,PRODUCT(SUM(_xlpm.Dy,-_xlpm.Cy),1/SUM(_xlpm.By,-_xlpm.Ay))*SUM(_xlpm.Xy,-_xlpm.Ay)+_xlpm.Cy,
ROUND(_xlpm.Yx,2)))</f>
        <v>1.44</v>
      </c>
      <c r="AP113" s="21" cm="1">
        <f t="array" ref="AP113">IF(AP63&lt;&gt;"",ROUND(AP63,2),
_xlfn.LET(_xlpm.Fundo,$L$8,
_xlpm.Ax,_xlfn.XLOOKUP(TRUE,($O63:AO63&lt;&gt;""),$O$51:AO$51,_xlpm.Fundo,,-1),
_xlpm.Bx,_xlfn.XLOOKUP(TRUE,(AQ63:$AZ63&lt;&gt;""),AQ$51:$AZ$51,_xlpm.Fundo,,1),
_xlpm.Cx,_xlfn.XLOOKUP(TRUE,($O63:AO63&lt;&gt;""),$O63:AO63,_xlpm.Fundo,,-1),
_xlpm.Dx,_xlfn.XLOOKUP(TRUE,(AQ63:$AZ63&lt;&gt;""),AQ63:$AZ63,_xlpm.Fundo,,1),
_xlpm.Xx,AP$51,_xlpm.Yx,PRODUCT(SUM(_xlpm.Dx,-_xlpm.Cx),1/SUM(_xlpm.Bx,-_xlpm.Ax))*SUM(_xlpm.Xx,-_xlpm.Ax)+_xlpm.Cx,
_xlpm.Ay,_xlfn.XLOOKUP(TRUE,(AP$52:AP62&lt;&gt;""),$N$52:$N62,_xlpm.Fundo,,-1),
_xlpm.By,_xlfn.XLOOKUP(TRUE,(AP64:AP$95&lt;&gt;""),$N64:$N$95,_xlpm.Fundo,,1),
_xlpm.Cy,_xlfn.XLOOKUP(TRUE,(AP$52:AP62&lt;&gt;""),AP$52:AP62,_xlpm.Fundo,,-1),
_xlpm.Dy,_xlfn.XLOOKUP(TRUE,(AP64:AP$95&lt;&gt;""),AP64:AP$95,_xlpm.Fundo,,1),
_xlpm.Xy,$N63,_xlpm.Yy,PRODUCT(SUM(_xlpm.Dy,-_xlpm.Cy),1/SUM(_xlpm.By,-_xlpm.Ay))*SUM(_xlpm.Xy,-_xlpm.Ay)+_xlpm.Cy,
ROUND(_xlpm.Yx,2)))</f>
        <v>1.9</v>
      </c>
      <c r="AQ113" s="21" cm="1">
        <f t="array" ref="AQ113">IF(AQ63&lt;&gt;"",ROUND(AQ63,2),
_xlfn.LET(_xlpm.Fundo,$L$8,
_xlpm.Ax,_xlfn.XLOOKUP(TRUE,($O63:AP63&lt;&gt;""),$O$51:AP$51,_xlpm.Fundo,,-1),
_xlpm.Bx,_xlfn.XLOOKUP(TRUE,(AR63:$AZ63&lt;&gt;""),AR$51:$AZ$51,_xlpm.Fundo,,1),
_xlpm.Cx,_xlfn.XLOOKUP(TRUE,($O63:AP63&lt;&gt;""),$O63:AP63,_xlpm.Fundo,,-1),
_xlpm.Dx,_xlfn.XLOOKUP(TRUE,(AR63:$AZ63&lt;&gt;""),AR63:$AZ63,_xlpm.Fundo,,1),
_xlpm.Xx,AQ$51,_xlpm.Yx,PRODUCT(SUM(_xlpm.Dx,-_xlpm.Cx),1/SUM(_xlpm.Bx,-_xlpm.Ax))*SUM(_xlpm.Xx,-_xlpm.Ax)+_xlpm.Cx,
_xlpm.Ay,_xlfn.XLOOKUP(TRUE,(AQ$52:AQ62&lt;&gt;""),$N$52:$N62,_xlpm.Fundo,,-1),
_xlpm.By,_xlfn.XLOOKUP(TRUE,(AQ64:AQ$95&lt;&gt;""),$N64:$N$95,_xlpm.Fundo,,1),
_xlpm.Cy,_xlfn.XLOOKUP(TRUE,(AQ$52:AQ62&lt;&gt;""),AQ$52:AQ62,_xlpm.Fundo,,-1),
_xlpm.Dy,_xlfn.XLOOKUP(TRUE,(AQ64:AQ$95&lt;&gt;""),AQ64:AQ$95,_xlpm.Fundo,,1),
_xlpm.Xy,$N63,_xlpm.Yy,PRODUCT(SUM(_xlpm.Dy,-_xlpm.Cy),1/SUM(_xlpm.By,-_xlpm.Ay))*SUM(_xlpm.Xy,-_xlpm.Ay)+_xlpm.Cy,
ROUND(_xlpm.Yx,2)))</f>
        <v>2.2799999999999998</v>
      </c>
      <c r="AR113" s="21" cm="1">
        <f t="array" ref="AR113">IF(AR63&lt;&gt;"",ROUND(AR63,2),
_xlfn.LET(_xlpm.Fundo,$L$8,
_xlpm.Ax,_xlfn.XLOOKUP(TRUE,($O63:AQ63&lt;&gt;""),$O$51:AQ$51,_xlpm.Fundo,,-1),
_xlpm.Bx,_xlfn.XLOOKUP(TRUE,(AS63:$AZ63&lt;&gt;""),AS$51:$AZ$51,_xlpm.Fundo,,1),
_xlpm.Cx,_xlfn.XLOOKUP(TRUE,($O63:AQ63&lt;&gt;""),$O63:AQ63,_xlpm.Fundo,,-1),
_xlpm.Dx,_xlfn.XLOOKUP(TRUE,(AS63:$AZ63&lt;&gt;""),AS63:$AZ63,_xlpm.Fundo,,1),
_xlpm.Xx,AR$51,_xlpm.Yx,PRODUCT(SUM(_xlpm.Dx,-_xlpm.Cx),1/SUM(_xlpm.Bx,-_xlpm.Ax))*SUM(_xlpm.Xx,-_xlpm.Ax)+_xlpm.Cx,
_xlpm.Ay,_xlfn.XLOOKUP(TRUE,(AR$52:AR62&lt;&gt;""),$N$52:$N62,_xlpm.Fundo,,-1),
_xlpm.By,_xlfn.XLOOKUP(TRUE,(AR64:AR$95&lt;&gt;""),$N64:$N$95,_xlpm.Fundo,,1),
_xlpm.Cy,_xlfn.XLOOKUP(TRUE,(AR$52:AR62&lt;&gt;""),AR$52:AR62,_xlpm.Fundo,,-1),
_xlpm.Dy,_xlfn.XLOOKUP(TRUE,(AR64:AR$95&lt;&gt;""),AR64:AR$95,_xlpm.Fundo,,1),
_xlpm.Xy,$N63,_xlpm.Yy,PRODUCT(SUM(_xlpm.Dy,-_xlpm.Cy),1/SUM(_xlpm.By,-_xlpm.Ay))*SUM(_xlpm.Xy,-_xlpm.Ay)+_xlpm.Cy,
ROUND(_xlpm.Yx,2)))</f>
        <v>2.4</v>
      </c>
      <c r="AS113" s="21" cm="1">
        <f t="array" ref="AS113">IF(AS63&lt;&gt;"",ROUND(AS63,2),
_xlfn.LET(_xlpm.Fundo,$L$8,
_xlpm.Ax,_xlfn.XLOOKUP(TRUE,($O63:AR63&lt;&gt;""),$O$51:AR$51,_xlpm.Fundo,,-1),
_xlpm.Bx,_xlfn.XLOOKUP(TRUE,(AT63:$AZ63&lt;&gt;""),AT$51:$AZ$51,_xlpm.Fundo,,1),
_xlpm.Cx,_xlfn.XLOOKUP(TRUE,($O63:AR63&lt;&gt;""),$O63:AR63,_xlpm.Fundo,,-1),
_xlpm.Dx,_xlfn.XLOOKUP(TRUE,(AT63:$AZ63&lt;&gt;""),AT63:$AZ63,_xlpm.Fundo,,1),
_xlpm.Xx,AS$51,_xlpm.Yx,PRODUCT(SUM(_xlpm.Dx,-_xlpm.Cx),1/SUM(_xlpm.Bx,-_xlpm.Ax))*SUM(_xlpm.Xx,-_xlpm.Ax)+_xlpm.Cx,
_xlpm.Ay,_xlfn.XLOOKUP(TRUE,(AS$52:AS62&lt;&gt;""),$N$52:$N62,_xlpm.Fundo,,-1),
_xlpm.By,_xlfn.XLOOKUP(TRUE,(AS64:AS$95&lt;&gt;""),$N64:$N$95,_xlpm.Fundo,,1),
_xlpm.Cy,_xlfn.XLOOKUP(TRUE,(AS$52:AS62&lt;&gt;""),AS$52:AS62,_xlpm.Fundo,,-1),
_xlpm.Dy,_xlfn.XLOOKUP(TRUE,(AS64:AS$95&lt;&gt;""),AS64:AS$95,_xlpm.Fundo,,1),
_xlpm.Xy,$N63,_xlpm.Yy,PRODUCT(SUM(_xlpm.Dy,-_xlpm.Cy),1/SUM(_xlpm.By,-_xlpm.Ay))*SUM(_xlpm.Xy,-_xlpm.Ay)+_xlpm.Cy,
ROUND(_xlpm.Yx,2)))</f>
        <v>1.4</v>
      </c>
      <c r="AT113" s="21" cm="1">
        <f t="array" ref="AT113">IF(AT63&lt;&gt;"",ROUND(AT63,2),
_xlfn.LET(_xlpm.Fundo,$L$8,
_xlpm.Ax,_xlfn.XLOOKUP(TRUE,($O63:AS63&lt;&gt;""),$O$51:AS$51,_xlpm.Fundo,,-1),
_xlpm.Bx,_xlfn.XLOOKUP(TRUE,(AU63:$AZ63&lt;&gt;""),AU$51:$AZ$51,_xlpm.Fundo,,1),
_xlpm.Cx,_xlfn.XLOOKUP(TRUE,($O63:AS63&lt;&gt;""),$O63:AS63,_xlpm.Fundo,,-1),
_xlpm.Dx,_xlfn.XLOOKUP(TRUE,(AU63:$AZ63&lt;&gt;""),AU63:$AZ63,_xlpm.Fundo,,1),
_xlpm.Xx,AT$51,_xlpm.Yx,PRODUCT(SUM(_xlpm.Dx,-_xlpm.Cx),1/SUM(_xlpm.Bx,-_xlpm.Ax))*SUM(_xlpm.Xx,-_xlpm.Ax)+_xlpm.Cx,
_xlpm.Ay,_xlfn.XLOOKUP(TRUE,(AT$52:AT62&lt;&gt;""),$N$52:$N62,_xlpm.Fundo,,-1),
_xlpm.By,_xlfn.XLOOKUP(TRUE,(AT64:AT$95&lt;&gt;""),$N64:$N$95,_xlpm.Fundo,,1),
_xlpm.Cy,_xlfn.XLOOKUP(TRUE,(AT$52:AT62&lt;&gt;""),AT$52:AT62,_xlpm.Fundo,,-1),
_xlpm.Dy,_xlfn.XLOOKUP(TRUE,(AT64:AT$95&lt;&gt;""),AT64:AT$95,_xlpm.Fundo,,1),
_xlpm.Xy,$N63,_xlpm.Yy,PRODUCT(SUM(_xlpm.Dy,-_xlpm.Cy),1/SUM(_xlpm.By,-_xlpm.Ay))*SUM(_xlpm.Xy,-_xlpm.Ay)+_xlpm.Cy,
ROUND(_xlpm.Yx,2)))</f>
        <v>7.0000000000000007E-2</v>
      </c>
      <c r="AU113" s="21" cm="1">
        <f t="array" ref="AU113">IF(AU63&lt;&gt;"",ROUND(AU63,2),
_xlfn.LET(_xlpm.Fundo,$L$8,
_xlpm.Ax,_xlfn.XLOOKUP(TRUE,($O63:AT63&lt;&gt;""),$O$51:AT$51,_xlpm.Fundo,,-1),
_xlpm.Bx,_xlfn.XLOOKUP(TRUE,(AV63:$AZ63&lt;&gt;""),AV$51:$AZ$51,_xlpm.Fundo,,1),
_xlpm.Cx,_xlfn.XLOOKUP(TRUE,($O63:AT63&lt;&gt;""),$O63:AT63,_xlpm.Fundo,,-1),
_xlpm.Dx,_xlfn.XLOOKUP(TRUE,(AV63:$AZ63&lt;&gt;""),AV63:$AZ63,_xlpm.Fundo,,1),
_xlpm.Xx,AU$51,_xlpm.Yx,PRODUCT(SUM(_xlpm.Dx,-_xlpm.Cx),1/SUM(_xlpm.Bx,-_xlpm.Ax))*SUM(_xlpm.Xx,-_xlpm.Ax)+_xlpm.Cx,
_xlpm.Ay,_xlfn.XLOOKUP(TRUE,(AU$52:AU62&lt;&gt;""),$N$52:$N62,_xlpm.Fundo,,-1),
_xlpm.By,_xlfn.XLOOKUP(TRUE,(AU64:AU$95&lt;&gt;""),$N64:$N$95,_xlpm.Fundo,,1),
_xlpm.Cy,_xlfn.XLOOKUP(TRUE,(AU$52:AU62&lt;&gt;""),AU$52:AU62,_xlpm.Fundo,,-1),
_xlpm.Dy,_xlfn.XLOOKUP(TRUE,(AU64:AU$95&lt;&gt;""),AU64:AU$95,_xlpm.Fundo,,1),
_xlpm.Xy,$N63,_xlpm.Yy,PRODUCT(SUM(_xlpm.Dy,-_xlpm.Cy),1/SUM(_xlpm.By,-_xlpm.Ay))*SUM(_xlpm.Xy,-_xlpm.Ay)+_xlpm.Cy,
ROUND(_xlpm.Yx,2)))</f>
        <v>0</v>
      </c>
      <c r="AV113" s="21" cm="1">
        <f t="array" ref="AV113">IF(AV63&lt;&gt;"",ROUND(AV63,2),
_xlfn.LET(_xlpm.Fundo,$L$8,
_xlpm.Ax,_xlfn.XLOOKUP(TRUE,($O63:AU63&lt;&gt;""),$O$51:AU$51,_xlpm.Fundo,,-1),
_xlpm.Bx,_xlfn.XLOOKUP(TRUE,(AW63:$AZ63&lt;&gt;""),AW$51:$AZ$51,_xlpm.Fundo,,1),
_xlpm.Cx,_xlfn.XLOOKUP(TRUE,($O63:AU63&lt;&gt;""),$O63:AU63,_xlpm.Fundo,,-1),
_xlpm.Dx,_xlfn.XLOOKUP(TRUE,(AW63:$AZ63&lt;&gt;""),AW63:$AZ63,_xlpm.Fundo,,1),
_xlpm.Xx,AV$51,_xlpm.Yx,PRODUCT(SUM(_xlpm.Dx,-_xlpm.Cx),1/SUM(_xlpm.Bx,-_xlpm.Ax))*SUM(_xlpm.Xx,-_xlpm.Ax)+_xlpm.Cx,
_xlpm.Ay,_xlfn.XLOOKUP(TRUE,(AV$52:AV62&lt;&gt;""),$N$52:$N62,_xlpm.Fundo,,-1),
_xlpm.By,_xlfn.XLOOKUP(TRUE,(AV64:AV$95&lt;&gt;""),$N64:$N$95,_xlpm.Fundo,,1),
_xlpm.Cy,_xlfn.XLOOKUP(TRUE,(AV$52:AV62&lt;&gt;""),AV$52:AV62,_xlpm.Fundo,,-1),
_xlpm.Dy,_xlfn.XLOOKUP(TRUE,(AV64:AV$95&lt;&gt;""),AV64:AV$95,_xlpm.Fundo,,1),
_xlpm.Xy,$N63,_xlpm.Yy,PRODUCT(SUM(_xlpm.Dy,-_xlpm.Cy),1/SUM(_xlpm.By,-_xlpm.Ay))*SUM(_xlpm.Xy,-_xlpm.Ay)+_xlpm.Cy,
ROUND(_xlpm.Yx,2)))</f>
        <v>-9</v>
      </c>
      <c r="AW113" s="21" cm="1">
        <f t="array" ref="AW113">IF(AW63&lt;&gt;"",ROUND(AW63,2),
_xlfn.LET(_xlpm.Fundo,$L$8,
_xlpm.Ax,_xlfn.XLOOKUP(TRUE,($O63:AV63&lt;&gt;""),$O$51:AV$51,_xlpm.Fundo,,-1),
_xlpm.Bx,_xlfn.XLOOKUP(TRUE,(AX63:$AZ63&lt;&gt;""),AX$51:$AZ$51,_xlpm.Fundo,,1),
_xlpm.Cx,_xlfn.XLOOKUP(TRUE,($O63:AV63&lt;&gt;""),$O63:AV63,_xlpm.Fundo,,-1),
_xlpm.Dx,_xlfn.XLOOKUP(TRUE,(AX63:$AZ63&lt;&gt;""),AX63:$AZ63,_xlpm.Fundo,,1),
_xlpm.Xx,AW$51,_xlpm.Yx,PRODUCT(SUM(_xlpm.Dx,-_xlpm.Cx),1/SUM(_xlpm.Bx,-_xlpm.Ax))*SUM(_xlpm.Xx,-_xlpm.Ax)+_xlpm.Cx,
_xlpm.Ay,_xlfn.XLOOKUP(TRUE,(AW$52:AW62&lt;&gt;""),$N$52:$N62,_xlpm.Fundo,,-1),
_xlpm.By,_xlfn.XLOOKUP(TRUE,(AW64:AW$95&lt;&gt;""),$N64:$N$95,_xlpm.Fundo,,1),
_xlpm.Cy,_xlfn.XLOOKUP(TRUE,(AW$52:AW62&lt;&gt;""),AW$52:AW62,_xlpm.Fundo,,-1),
_xlpm.Dy,_xlfn.XLOOKUP(TRUE,(AW64:AW$95&lt;&gt;""),AW64:AW$95,_xlpm.Fundo,,1),
_xlpm.Xy,$N63,_xlpm.Yy,PRODUCT(SUM(_xlpm.Dy,-_xlpm.Cy),1/SUM(_xlpm.By,-_xlpm.Ay))*SUM(_xlpm.Xy,-_xlpm.Ay)+_xlpm.Cy,
ROUND(_xlpm.Yx,2)))</f>
        <v>-9</v>
      </c>
      <c r="AX113" s="77" t="s">
        <v>678</v>
      </c>
      <c r="AY113" s="77"/>
      <c r="BA113" s="77"/>
      <c r="BB113" s="77"/>
      <c r="BC113" s="77"/>
      <c r="BD113" s="77"/>
      <c r="BE113" s="77"/>
      <c r="BF113" s="77"/>
      <c r="BG113" s="77"/>
      <c r="BH113" s="77"/>
    </row>
    <row r="114" spans="1:60" ht="20.100000000000001" customHeight="1" x14ac:dyDescent="0.3">
      <c r="A114" s="8"/>
      <c r="B114" s="8" t="s">
        <v>90</v>
      </c>
      <c r="C114" s="17">
        <f t="shared" si="14"/>
        <v>49.040399999999998</v>
      </c>
      <c r="D114" s="18">
        <f t="shared" si="14"/>
        <v>115.7209</v>
      </c>
      <c r="E114" s="64">
        <f t="shared" si="14"/>
        <v>0</v>
      </c>
      <c r="F114" s="17">
        <f t="shared" si="7"/>
        <v>6.02</v>
      </c>
      <c r="G114" s="18">
        <f t="shared" si="8"/>
        <v>10.67</v>
      </c>
      <c r="H114" s="19">
        <f t="shared" si="9"/>
        <v>0</v>
      </c>
      <c r="I114" s="8" t="str" cm="1">
        <f t="array" ref="I114">_xlfn.CONCAT(ROUND(F114:H114,2)&amp;", ")</f>
        <v xml:space="preserve">6.02, 10.67, 0, </v>
      </c>
      <c r="J114" s="8"/>
      <c r="N114" s="31">
        <v>10.9</v>
      </c>
      <c r="O114" s="15"/>
      <c r="P114" s="21" cm="1">
        <f t="array" ref="P114">IF(P64&lt;&gt;"",ROUND(P64,2),
_xlfn.LET(_xlpm.Fundo,$L$8,
_xlpm.Ax,_xlfn.XLOOKUP(TRUE,($O64:O64&lt;&gt;""),$O$51:O$51,_xlpm.Fundo,,-1),
_xlpm.Bx,_xlfn.XLOOKUP(TRUE,(Q64:$AZ64&lt;&gt;""),Q$51:$AZ$51,_xlpm.Fundo,,1),
_xlpm.Cx,_xlfn.XLOOKUP(TRUE,($O64:O64&lt;&gt;""),$O64:O64,_xlpm.Fundo,,-1),
_xlpm.Dx,_xlfn.XLOOKUP(TRUE,(Q64:$AZ64&lt;&gt;""),Q64:$AZ64,_xlpm.Fundo,,1),
_xlpm.Xx,P$51,_xlpm.Yx,PRODUCT(SUM(_xlpm.Dx,-_xlpm.Cx),1/SUM(_xlpm.Bx,-_xlpm.Ax))*SUM(_xlpm.Xx,-_xlpm.Ax)+_xlpm.Cx,
_xlpm.Ay,_xlfn.XLOOKUP(TRUE,(P$52:P63&lt;&gt;""),$N$52:$N63,_xlpm.Fundo,,-1),
_xlpm.By,_xlfn.XLOOKUP(TRUE,(P65:P$95&lt;&gt;""),$N65:$N$95,_xlpm.Fundo,,1),
_xlpm.Cy,_xlfn.XLOOKUP(TRUE,(P$52:P63&lt;&gt;""),P$52:P63,_xlpm.Fundo,,-1),
_xlpm.Dy,_xlfn.XLOOKUP(TRUE,(P65:P$95&lt;&gt;""),P65:P$95,_xlpm.Fundo,,1),
_xlpm.Xy,$N64,_xlpm.Yy,PRODUCT(SUM(_xlpm.Dy,-_xlpm.Cy),1/SUM(_xlpm.By,-_xlpm.Ay))*SUM(_xlpm.Xy,-_xlpm.Ay)+_xlpm.Cy,
ROUND(_xlpm.Yx,2)))</f>
        <v>-9</v>
      </c>
      <c r="Q114" s="21" cm="1">
        <f t="array" ref="Q114">IF(Q64&lt;&gt;"",ROUND(Q64,2),
_xlfn.LET(_xlpm.Fundo,$L$8,
_xlpm.Ax,_xlfn.XLOOKUP(TRUE,($O64:P64&lt;&gt;""),$O$51:P$51,_xlpm.Fundo,,-1),
_xlpm.Bx,_xlfn.XLOOKUP(TRUE,(R64:$AZ64&lt;&gt;""),R$51:$AZ$51,_xlpm.Fundo,,1),
_xlpm.Cx,_xlfn.XLOOKUP(TRUE,($O64:P64&lt;&gt;""),$O64:P64,_xlpm.Fundo,,-1),
_xlpm.Dx,_xlfn.XLOOKUP(TRUE,(R64:$AZ64&lt;&gt;""),R64:$AZ64,_xlpm.Fundo,,1),
_xlpm.Xx,Q$51,_xlpm.Yx,PRODUCT(SUM(_xlpm.Dx,-_xlpm.Cx),1/SUM(_xlpm.Bx,-_xlpm.Ax))*SUM(_xlpm.Xx,-_xlpm.Ax)+_xlpm.Cx,
_xlpm.Ay,_xlfn.XLOOKUP(TRUE,(Q$52:Q63&lt;&gt;""),$N$52:$N63,_xlpm.Fundo,,-1),
_xlpm.By,_xlfn.XLOOKUP(TRUE,(Q65:Q$95&lt;&gt;""),$N65:$N$95,_xlpm.Fundo,,1),
_xlpm.Cy,_xlfn.XLOOKUP(TRUE,(Q$52:Q63&lt;&gt;""),Q$52:Q63,_xlpm.Fundo,,-1),
_xlpm.Dy,_xlfn.XLOOKUP(TRUE,(Q65:Q$95&lt;&gt;""),Q65:Q$95,_xlpm.Fundo,,1),
_xlpm.Xy,$N64,_xlpm.Yy,PRODUCT(SUM(_xlpm.Dy,-_xlpm.Cy),1/SUM(_xlpm.By,-_xlpm.Ay))*SUM(_xlpm.Xy,-_xlpm.Ay)+_xlpm.Cy,
ROUND(_xlpm.Yx,2)))</f>
        <v>-9</v>
      </c>
      <c r="R114" s="21" cm="1">
        <f t="array" ref="R114">IF(R64&lt;&gt;"",ROUND(R64,2),
_xlfn.LET(_xlpm.Fundo,$L$8,
_xlpm.Ax,_xlfn.XLOOKUP(TRUE,($O64:Q64&lt;&gt;""),$O$51:Q$51,_xlpm.Fundo,,-1),
_xlpm.Bx,_xlfn.XLOOKUP(TRUE,(S64:$AZ64&lt;&gt;""),S$51:$AZ$51,_xlpm.Fundo,,1),
_xlpm.Cx,_xlfn.XLOOKUP(TRUE,($O64:Q64&lt;&gt;""),$O64:Q64,_xlpm.Fundo,,-1),
_xlpm.Dx,_xlfn.XLOOKUP(TRUE,(S64:$AZ64&lt;&gt;""),S64:$AZ64,_xlpm.Fundo,,1),
_xlpm.Xx,R$51,_xlpm.Yx,PRODUCT(SUM(_xlpm.Dx,-_xlpm.Cx),1/SUM(_xlpm.Bx,-_xlpm.Ax))*SUM(_xlpm.Xx,-_xlpm.Ax)+_xlpm.Cx,
_xlpm.Ay,_xlfn.XLOOKUP(TRUE,(R$52:R63&lt;&gt;""),$N$52:$N63,_xlpm.Fundo,,-1),
_xlpm.By,_xlfn.XLOOKUP(TRUE,(R65:R$95&lt;&gt;""),$N65:$N$95,_xlpm.Fundo,,1),
_xlpm.Cy,_xlfn.XLOOKUP(TRUE,(R$52:R63&lt;&gt;""),R$52:R63,_xlpm.Fundo,,-1),
_xlpm.Dy,_xlfn.XLOOKUP(TRUE,(R65:R$95&lt;&gt;""),R65:R$95,_xlpm.Fundo,,1),
_xlpm.Xy,$N64,_xlpm.Yy,PRODUCT(SUM(_xlpm.Dy,-_xlpm.Cy),1/SUM(_xlpm.By,-_xlpm.Ay))*SUM(_xlpm.Xy,-_xlpm.Ay)+_xlpm.Cy,
ROUND(_xlpm.Yx,2)))</f>
        <v>-0.4</v>
      </c>
      <c r="S114" s="21" cm="1">
        <f t="array" ref="S114">IF(S64&lt;&gt;"",ROUND(S64,2),
_xlfn.LET(_xlpm.Fundo,$L$8,
_xlpm.Ax,_xlfn.XLOOKUP(TRUE,($O64:R64&lt;&gt;""),$O$51:R$51,_xlpm.Fundo,,-1),
_xlpm.Bx,_xlfn.XLOOKUP(TRUE,(T64:$AZ64&lt;&gt;""),T$51:$AZ$51,_xlpm.Fundo,,1),
_xlpm.Cx,_xlfn.XLOOKUP(TRUE,($O64:R64&lt;&gt;""),$O64:R64,_xlpm.Fundo,,-1),
_xlpm.Dx,_xlfn.XLOOKUP(TRUE,(T64:$AZ64&lt;&gt;""),T64:$AZ64,_xlpm.Fundo,,1),
_xlpm.Xx,S$51,_xlpm.Yx,PRODUCT(SUM(_xlpm.Dx,-_xlpm.Cx),1/SUM(_xlpm.Bx,-_xlpm.Ax))*SUM(_xlpm.Xx,-_xlpm.Ax)+_xlpm.Cx,
_xlpm.Ay,_xlfn.XLOOKUP(TRUE,(S$52:S63&lt;&gt;""),$N$52:$N63,_xlpm.Fundo,,-1),
_xlpm.By,_xlfn.XLOOKUP(TRUE,(S65:S$95&lt;&gt;""),$N65:$N$95,_xlpm.Fundo,,1),
_xlpm.Cy,_xlfn.XLOOKUP(TRUE,(S$52:S63&lt;&gt;""),S$52:S63,_xlpm.Fundo,,-1),
_xlpm.Dy,_xlfn.XLOOKUP(TRUE,(S65:S$95&lt;&gt;""),S65:S$95,_xlpm.Fundo,,1),
_xlpm.Xy,$N64,_xlpm.Yy,PRODUCT(SUM(_xlpm.Dy,-_xlpm.Cy),1/SUM(_xlpm.By,-_xlpm.Ay))*SUM(_xlpm.Xy,-_xlpm.Ay)+_xlpm.Cy,
ROUND(_xlpm.Yx,2)))</f>
        <v>0.31</v>
      </c>
      <c r="T114" s="21" cm="1">
        <f t="array" ref="T114">IF(T64&lt;&gt;"",ROUND(T64,2),
_xlfn.LET(_xlpm.Fundo,$L$8,
_xlpm.Ax,_xlfn.XLOOKUP(TRUE,($O64:S64&lt;&gt;""),$O$51:S$51,_xlpm.Fundo,,-1),
_xlpm.Bx,_xlfn.XLOOKUP(TRUE,(U64:$AZ64&lt;&gt;""),U$51:$AZ$51,_xlpm.Fundo,,1),
_xlpm.Cx,_xlfn.XLOOKUP(TRUE,($O64:S64&lt;&gt;""),$O64:S64,_xlpm.Fundo,,-1),
_xlpm.Dx,_xlfn.XLOOKUP(TRUE,(U64:$AZ64&lt;&gt;""),U64:$AZ64,_xlpm.Fundo,,1),
_xlpm.Xx,T$51,_xlpm.Yx,PRODUCT(SUM(_xlpm.Dx,-_xlpm.Cx),1/SUM(_xlpm.Bx,-_xlpm.Ax))*SUM(_xlpm.Xx,-_xlpm.Ax)+_xlpm.Cx,
_xlpm.Ay,_xlfn.XLOOKUP(TRUE,(T$52:T63&lt;&gt;""),$N$52:$N63,_xlpm.Fundo,,-1),
_xlpm.By,_xlfn.XLOOKUP(TRUE,(T65:T$95&lt;&gt;""),$N65:$N$95,_xlpm.Fundo,,1),
_xlpm.Cy,_xlfn.XLOOKUP(TRUE,(T$52:T63&lt;&gt;""),T$52:T63,_xlpm.Fundo,,-1),
_xlpm.Dy,_xlfn.XLOOKUP(TRUE,(T65:T$95&lt;&gt;""),T65:T$95,_xlpm.Fundo,,1),
_xlpm.Xy,$N64,_xlpm.Yy,PRODUCT(SUM(_xlpm.Dy,-_xlpm.Cy),1/SUM(_xlpm.By,-_xlpm.Ay))*SUM(_xlpm.Xy,-_xlpm.Ay)+_xlpm.Cy,
ROUND(_xlpm.Yx,2)))</f>
        <v>1.1000000000000001</v>
      </c>
      <c r="U114" s="21" cm="1">
        <f t="array" ref="U114">IF(U64&lt;&gt;"",ROUND(U64,2),
_xlfn.LET(_xlpm.Fundo,$L$8,
_xlpm.Ax,_xlfn.XLOOKUP(TRUE,($O64:T64&lt;&gt;""),$O$51:T$51,_xlpm.Fundo,,-1),
_xlpm.Bx,_xlfn.XLOOKUP(TRUE,(V64:$AZ64&lt;&gt;""),V$51:$AZ$51,_xlpm.Fundo,,1),
_xlpm.Cx,_xlfn.XLOOKUP(TRUE,($O64:T64&lt;&gt;""),$O64:T64,_xlpm.Fundo,,-1),
_xlpm.Dx,_xlfn.XLOOKUP(TRUE,(V64:$AZ64&lt;&gt;""),V64:$AZ64,_xlpm.Fundo,,1),
_xlpm.Xx,U$51,_xlpm.Yx,PRODUCT(SUM(_xlpm.Dx,-_xlpm.Cx),1/SUM(_xlpm.Bx,-_xlpm.Ax))*SUM(_xlpm.Xx,-_xlpm.Ax)+_xlpm.Cx,
_xlpm.Ay,_xlfn.XLOOKUP(TRUE,(U$52:U63&lt;&gt;""),$N$52:$N63,_xlpm.Fundo,,-1),
_xlpm.By,_xlfn.XLOOKUP(TRUE,(U65:U$95&lt;&gt;""),$N65:$N$95,_xlpm.Fundo,,1),
_xlpm.Cy,_xlfn.XLOOKUP(TRUE,(U$52:U63&lt;&gt;""),U$52:U63,_xlpm.Fundo,,-1),
_xlpm.Dy,_xlfn.XLOOKUP(TRUE,(U65:U$95&lt;&gt;""),U65:U$95,_xlpm.Fundo,,1),
_xlpm.Xy,$N64,_xlpm.Yy,PRODUCT(SUM(_xlpm.Dy,-_xlpm.Cy),1/SUM(_xlpm.By,-_xlpm.Ay))*SUM(_xlpm.Xy,-_xlpm.Ay)+_xlpm.Cy,
ROUND(_xlpm.Yx,2)))</f>
        <v>1.65</v>
      </c>
      <c r="V114" s="21" cm="1">
        <f t="array" ref="V114">IF(V64&lt;&gt;"",ROUND(V64,2),
_xlfn.LET(_xlpm.Fundo,$L$8,
_xlpm.Ax,_xlfn.XLOOKUP(TRUE,($O64:U64&lt;&gt;""),$O$51:U$51,_xlpm.Fundo,,-1),
_xlpm.Bx,_xlfn.XLOOKUP(TRUE,(W64:$AZ64&lt;&gt;""),W$51:$AZ$51,_xlpm.Fundo,,1),
_xlpm.Cx,_xlfn.XLOOKUP(TRUE,($O64:U64&lt;&gt;""),$O64:U64,_xlpm.Fundo,,-1),
_xlpm.Dx,_xlfn.XLOOKUP(TRUE,(W64:$AZ64&lt;&gt;""),W64:$AZ64,_xlpm.Fundo,,1),
_xlpm.Xx,V$51,_xlpm.Yx,PRODUCT(SUM(_xlpm.Dx,-_xlpm.Cx),1/SUM(_xlpm.Bx,-_xlpm.Ax))*SUM(_xlpm.Xx,-_xlpm.Ax)+_xlpm.Cx,
_xlpm.Ay,_xlfn.XLOOKUP(TRUE,(V$52:V63&lt;&gt;""),$N$52:$N63,_xlpm.Fundo,,-1),
_xlpm.By,_xlfn.XLOOKUP(TRUE,(V65:V$95&lt;&gt;""),$N65:$N$95,_xlpm.Fundo,,1),
_xlpm.Cy,_xlfn.XLOOKUP(TRUE,(V$52:V63&lt;&gt;""),V$52:V63,_xlpm.Fundo,,-1),
_xlpm.Dy,_xlfn.XLOOKUP(TRUE,(V65:V$95&lt;&gt;""),V65:V$95,_xlpm.Fundo,,1),
_xlpm.Xy,$N64,_xlpm.Yy,PRODUCT(SUM(_xlpm.Dy,-_xlpm.Cy),1/SUM(_xlpm.By,-_xlpm.Ay))*SUM(_xlpm.Xy,-_xlpm.Ay)+_xlpm.Cy,
ROUND(_xlpm.Yx,2)))</f>
        <v>1.93</v>
      </c>
      <c r="W114" s="21" cm="1">
        <f t="array" ref="W114">IF(W64&lt;&gt;"",ROUND(W64,2),
_xlfn.LET(_xlpm.Fundo,$L$8,
_xlpm.Ax,_xlfn.XLOOKUP(TRUE,($O64:V64&lt;&gt;""),$O$51:V$51,_xlpm.Fundo,,-1),
_xlpm.Bx,_xlfn.XLOOKUP(TRUE,(X64:$AZ64&lt;&gt;""),X$51:$AZ$51,_xlpm.Fundo,,1),
_xlpm.Cx,_xlfn.XLOOKUP(TRUE,($O64:V64&lt;&gt;""),$O64:V64,_xlpm.Fundo,,-1),
_xlpm.Dx,_xlfn.XLOOKUP(TRUE,(X64:$AZ64&lt;&gt;""),X64:$AZ64,_xlpm.Fundo,,1),
_xlpm.Xx,W$51,_xlpm.Yx,PRODUCT(SUM(_xlpm.Dx,-_xlpm.Cx),1/SUM(_xlpm.Bx,-_xlpm.Ax))*SUM(_xlpm.Xx,-_xlpm.Ax)+_xlpm.Cx,
_xlpm.Ay,_xlfn.XLOOKUP(TRUE,(W$52:W63&lt;&gt;""),$N$52:$N63,_xlpm.Fundo,,-1),
_xlpm.By,_xlfn.XLOOKUP(TRUE,(W65:W$95&lt;&gt;""),$N65:$N$95,_xlpm.Fundo,,1),
_xlpm.Cy,_xlfn.XLOOKUP(TRUE,(W$52:W63&lt;&gt;""),W$52:W63,_xlpm.Fundo,,-1),
_xlpm.Dy,_xlfn.XLOOKUP(TRUE,(W65:W$95&lt;&gt;""),W65:W$95,_xlpm.Fundo,,1),
_xlpm.Xy,$N64,_xlpm.Yy,PRODUCT(SUM(_xlpm.Dy,-_xlpm.Cy),1/SUM(_xlpm.By,-_xlpm.Ay))*SUM(_xlpm.Xy,-_xlpm.Ay)+_xlpm.Cy,
ROUND(_xlpm.Yx,2)))</f>
        <v>1.98</v>
      </c>
      <c r="X114" s="21" cm="1">
        <f t="array" ref="X114">IF(X64&lt;&gt;"",ROUND(X64,2),
_xlfn.LET(_xlpm.Fundo,$L$8,
_xlpm.Ax,_xlfn.XLOOKUP(TRUE,($O64:W64&lt;&gt;""),$O$51:W$51,_xlpm.Fundo,,-1),
_xlpm.Bx,_xlfn.XLOOKUP(TRUE,(Y64:$AZ64&lt;&gt;""),Y$51:$AZ$51,_xlpm.Fundo,,1),
_xlpm.Cx,_xlfn.XLOOKUP(TRUE,($O64:W64&lt;&gt;""),$O64:W64,_xlpm.Fundo,,-1),
_xlpm.Dx,_xlfn.XLOOKUP(TRUE,(Y64:$AZ64&lt;&gt;""),Y64:$AZ64,_xlpm.Fundo,,1),
_xlpm.Xx,X$51,_xlpm.Yx,PRODUCT(SUM(_xlpm.Dx,-_xlpm.Cx),1/SUM(_xlpm.Bx,-_xlpm.Ax))*SUM(_xlpm.Xx,-_xlpm.Ax)+_xlpm.Cx,
_xlpm.Ay,_xlfn.XLOOKUP(TRUE,(X$52:X63&lt;&gt;""),$N$52:$N63,_xlpm.Fundo,,-1),
_xlpm.By,_xlfn.XLOOKUP(TRUE,(X65:X$95&lt;&gt;""),$N65:$N$95,_xlpm.Fundo,,1),
_xlpm.Cy,_xlfn.XLOOKUP(TRUE,(X$52:X63&lt;&gt;""),X$52:X63,_xlpm.Fundo,,-1),
_xlpm.Dy,_xlfn.XLOOKUP(TRUE,(X65:X$95&lt;&gt;""),X65:X$95,_xlpm.Fundo,,1),
_xlpm.Xy,$N64,_xlpm.Yy,PRODUCT(SUM(_xlpm.Dy,-_xlpm.Cy),1/SUM(_xlpm.By,-_xlpm.Ay))*SUM(_xlpm.Xy,-_xlpm.Ay)+_xlpm.Cy,
ROUND(_xlpm.Yx,2)))</f>
        <v>2.2000000000000002</v>
      </c>
      <c r="Y114" s="21" cm="1">
        <f t="array" ref="Y114">IF(Y64&lt;&gt;"",ROUND(Y64,2),
_xlfn.LET(_xlpm.Fundo,$L$8,
_xlpm.Ax,_xlfn.XLOOKUP(TRUE,($O64:X64&lt;&gt;""),$O$51:X$51,_xlpm.Fundo,,-1),
_xlpm.Bx,_xlfn.XLOOKUP(TRUE,(Z64:$AZ64&lt;&gt;""),Z$51:$AZ$51,_xlpm.Fundo,,1),
_xlpm.Cx,_xlfn.XLOOKUP(TRUE,($O64:X64&lt;&gt;""),$O64:X64,_xlpm.Fundo,,-1),
_xlpm.Dx,_xlfn.XLOOKUP(TRUE,(Z64:$AZ64&lt;&gt;""),Z64:$AZ64,_xlpm.Fundo,,1),
_xlpm.Xx,Y$51,_xlpm.Yx,PRODUCT(SUM(_xlpm.Dx,-_xlpm.Cx),1/SUM(_xlpm.Bx,-_xlpm.Ax))*SUM(_xlpm.Xx,-_xlpm.Ax)+_xlpm.Cx,
_xlpm.Ay,_xlfn.XLOOKUP(TRUE,(Y$52:Y63&lt;&gt;""),$N$52:$N63,_xlpm.Fundo,,-1),
_xlpm.By,_xlfn.XLOOKUP(TRUE,(Y65:Y$95&lt;&gt;""),$N65:$N$95,_xlpm.Fundo,,1),
_xlpm.Cy,_xlfn.XLOOKUP(TRUE,(Y$52:Y63&lt;&gt;""),Y$52:Y63,_xlpm.Fundo,,-1),
_xlpm.Dy,_xlfn.XLOOKUP(TRUE,(Y65:Y$95&lt;&gt;""),Y65:Y$95,_xlpm.Fundo,,1),
_xlpm.Xy,$N64,_xlpm.Yy,PRODUCT(SUM(_xlpm.Dy,-_xlpm.Cy),1/SUM(_xlpm.By,-_xlpm.Ay))*SUM(_xlpm.Xy,-_xlpm.Ay)+_xlpm.Cy,
ROUND(_xlpm.Yx,2)))</f>
        <v>1.7</v>
      </c>
      <c r="Z114" s="21" cm="1">
        <f t="array" ref="Z114">IF(Z64&lt;&gt;"",ROUND(Z64,2),
_xlfn.LET(_xlpm.Fundo,$L$8,
_xlpm.Ax,_xlfn.XLOOKUP(TRUE,($O64:Y64&lt;&gt;""),$O$51:Y$51,_xlpm.Fundo,,-1),
_xlpm.Bx,_xlfn.XLOOKUP(TRUE,(AA64:$AZ64&lt;&gt;""),AA$51:$AZ$51,_xlpm.Fundo,,1),
_xlpm.Cx,_xlfn.XLOOKUP(TRUE,($O64:Y64&lt;&gt;""),$O64:Y64,_xlpm.Fundo,,-1),
_xlpm.Dx,_xlfn.XLOOKUP(TRUE,(AA64:$AZ64&lt;&gt;""),AA64:$AZ64,_xlpm.Fundo,,1),
_xlpm.Xx,Z$51,_xlpm.Yx,PRODUCT(SUM(_xlpm.Dx,-_xlpm.Cx),1/SUM(_xlpm.Bx,-_xlpm.Ax))*SUM(_xlpm.Xx,-_xlpm.Ax)+_xlpm.Cx,
_xlpm.Ay,_xlfn.XLOOKUP(TRUE,(Z$52:Z63&lt;&gt;""),$N$52:$N63,_xlpm.Fundo,,-1),
_xlpm.By,_xlfn.XLOOKUP(TRUE,(Z65:Z$95&lt;&gt;""),$N65:$N$95,_xlpm.Fundo,,1),
_xlpm.Cy,_xlfn.XLOOKUP(TRUE,(Z$52:Z63&lt;&gt;""),Z$52:Z63,_xlpm.Fundo,,-1),
_xlpm.Dy,_xlfn.XLOOKUP(TRUE,(Z65:Z$95&lt;&gt;""),Z65:Z$95,_xlpm.Fundo,,1),
_xlpm.Xy,$N64,_xlpm.Yy,PRODUCT(SUM(_xlpm.Dy,-_xlpm.Cy),1/SUM(_xlpm.By,-_xlpm.Ay))*SUM(_xlpm.Xy,-_xlpm.Ay)+_xlpm.Cy,
ROUND(_xlpm.Yx,2)))</f>
        <v>1.48</v>
      </c>
      <c r="AA114" s="21" cm="1">
        <f t="array" ref="AA114">IF(AA64&lt;&gt;"",ROUND(AA64,2),
_xlfn.LET(_xlpm.Fundo,$L$8,
_xlpm.Ax,_xlfn.XLOOKUP(TRUE,($O64:Z64&lt;&gt;""),$O$51:Z$51,_xlpm.Fundo,,-1),
_xlpm.Bx,_xlfn.XLOOKUP(TRUE,(AB64:$AZ64&lt;&gt;""),AB$51:$AZ$51,_xlpm.Fundo,,1),
_xlpm.Cx,_xlfn.XLOOKUP(TRUE,($O64:Z64&lt;&gt;""),$O64:Z64,_xlpm.Fundo,,-1),
_xlpm.Dx,_xlfn.XLOOKUP(TRUE,(AB64:$AZ64&lt;&gt;""),AB64:$AZ64,_xlpm.Fundo,,1),
_xlpm.Xx,AA$51,_xlpm.Yx,PRODUCT(SUM(_xlpm.Dx,-_xlpm.Cx),1/SUM(_xlpm.Bx,-_xlpm.Ax))*SUM(_xlpm.Xx,-_xlpm.Ax)+_xlpm.Cx,
_xlpm.Ay,_xlfn.XLOOKUP(TRUE,(AA$52:AA63&lt;&gt;""),$N$52:$N63,_xlpm.Fundo,,-1),
_xlpm.By,_xlfn.XLOOKUP(TRUE,(AA65:AA$95&lt;&gt;""),$N65:$N$95,_xlpm.Fundo,,1),
_xlpm.Cy,_xlfn.XLOOKUP(TRUE,(AA$52:AA63&lt;&gt;""),AA$52:AA63,_xlpm.Fundo,,-1),
_xlpm.Dy,_xlfn.XLOOKUP(TRUE,(AA65:AA$95&lt;&gt;""),AA65:AA$95,_xlpm.Fundo,,1),
_xlpm.Xy,$N64,_xlpm.Yy,PRODUCT(SUM(_xlpm.Dy,-_xlpm.Cy),1/SUM(_xlpm.By,-_xlpm.Ay))*SUM(_xlpm.Xy,-_xlpm.Ay)+_xlpm.Cy,
ROUND(_xlpm.Yx,2)))</f>
        <v>1.2</v>
      </c>
      <c r="AB114" s="21" cm="1">
        <f t="array" ref="AB114">IF(AB64&lt;&gt;"",ROUND(AB64,2),
_xlfn.LET(_xlpm.Fundo,$L$8,
_xlpm.Ax,_xlfn.XLOOKUP(TRUE,($O64:AA64&lt;&gt;""),$O$51:AA$51,_xlpm.Fundo,,-1),
_xlpm.Bx,_xlfn.XLOOKUP(TRUE,(AC64:$AZ64&lt;&gt;""),AC$51:$AZ$51,_xlpm.Fundo,,1),
_xlpm.Cx,_xlfn.XLOOKUP(TRUE,($O64:AA64&lt;&gt;""),$O64:AA64,_xlpm.Fundo,,-1),
_xlpm.Dx,_xlfn.XLOOKUP(TRUE,(AC64:$AZ64&lt;&gt;""),AC64:$AZ64,_xlpm.Fundo,,1),
_xlpm.Xx,AB$51,_xlpm.Yx,PRODUCT(SUM(_xlpm.Dx,-_xlpm.Cx),1/SUM(_xlpm.Bx,-_xlpm.Ax))*SUM(_xlpm.Xx,-_xlpm.Ax)+_xlpm.Cx,
_xlpm.Ay,_xlfn.XLOOKUP(TRUE,(AB$52:AB63&lt;&gt;""),$N$52:$N63,_xlpm.Fundo,,-1),
_xlpm.By,_xlfn.XLOOKUP(TRUE,(AB65:AB$95&lt;&gt;""),$N65:$N$95,_xlpm.Fundo,,1),
_xlpm.Cy,_xlfn.XLOOKUP(TRUE,(AB$52:AB63&lt;&gt;""),AB$52:AB63,_xlpm.Fundo,,-1),
_xlpm.Dy,_xlfn.XLOOKUP(TRUE,(AB65:AB$95&lt;&gt;""),AB65:AB$95,_xlpm.Fundo,,1),
_xlpm.Xy,$N64,_xlpm.Yy,PRODUCT(SUM(_xlpm.Dy,-_xlpm.Cy),1/SUM(_xlpm.By,-_xlpm.Ay))*SUM(_xlpm.Xy,-_xlpm.Ay)+_xlpm.Cy,
ROUND(_xlpm.Yx,2)))</f>
        <v>1.08</v>
      </c>
      <c r="AC114" s="21" cm="1">
        <f t="array" ref="AC114">IF(AC64&lt;&gt;"",ROUND(AC64,2),
_xlfn.LET(_xlpm.Fundo,$L$8,
_xlpm.Ax,_xlfn.XLOOKUP(TRUE,($O64:AB64&lt;&gt;""),$O$51:AB$51,_xlpm.Fundo,,-1),
_xlpm.Bx,_xlfn.XLOOKUP(TRUE,(AD64:$AZ64&lt;&gt;""),AD$51:$AZ$51,_xlpm.Fundo,,1),
_xlpm.Cx,_xlfn.XLOOKUP(TRUE,($O64:AB64&lt;&gt;""),$O64:AB64,_xlpm.Fundo,,-1),
_xlpm.Dx,_xlfn.XLOOKUP(TRUE,(AD64:$AZ64&lt;&gt;""),AD64:$AZ64,_xlpm.Fundo,,1),
_xlpm.Xx,AC$51,_xlpm.Yx,PRODUCT(SUM(_xlpm.Dx,-_xlpm.Cx),1/SUM(_xlpm.Bx,-_xlpm.Ax))*SUM(_xlpm.Xx,-_xlpm.Ax)+_xlpm.Cx,
_xlpm.Ay,_xlfn.XLOOKUP(TRUE,(AC$52:AC63&lt;&gt;""),$N$52:$N63,_xlpm.Fundo,,-1),
_xlpm.By,_xlfn.XLOOKUP(TRUE,(AC65:AC$95&lt;&gt;""),$N65:$N$95,_xlpm.Fundo,,1),
_xlpm.Cy,_xlfn.XLOOKUP(TRUE,(AC$52:AC63&lt;&gt;""),AC$52:AC63,_xlpm.Fundo,,-1),
_xlpm.Dy,_xlfn.XLOOKUP(TRUE,(AC65:AC$95&lt;&gt;""),AC65:AC$95,_xlpm.Fundo,,1),
_xlpm.Xy,$N64,_xlpm.Yy,PRODUCT(SUM(_xlpm.Dy,-_xlpm.Cy),1/SUM(_xlpm.By,-_xlpm.Ay))*SUM(_xlpm.Xy,-_xlpm.Ay)+_xlpm.Cy,
ROUND(_xlpm.Yx,2)))</f>
        <v>0.73</v>
      </c>
      <c r="AD114" s="21" cm="1">
        <f t="array" ref="AD114">IF(AD64&lt;&gt;"",ROUND(AD64,2),
_xlfn.LET(_xlpm.Fundo,$L$8,
_xlpm.Ax,_xlfn.XLOOKUP(TRUE,($O64:AC64&lt;&gt;""),$O$51:AC$51,_xlpm.Fundo,,-1),
_xlpm.Bx,_xlfn.XLOOKUP(TRUE,(AE64:$AZ64&lt;&gt;""),AE$51:$AZ$51,_xlpm.Fundo,,1),
_xlpm.Cx,_xlfn.XLOOKUP(TRUE,($O64:AC64&lt;&gt;""),$O64:AC64,_xlpm.Fundo,,-1),
_xlpm.Dx,_xlfn.XLOOKUP(TRUE,(AE64:$AZ64&lt;&gt;""),AE64:$AZ64,_xlpm.Fundo,,1),
_xlpm.Xx,AD$51,_xlpm.Yx,PRODUCT(SUM(_xlpm.Dx,-_xlpm.Cx),1/SUM(_xlpm.Bx,-_xlpm.Ax))*SUM(_xlpm.Xx,-_xlpm.Ax)+_xlpm.Cx,
_xlpm.Ay,_xlfn.XLOOKUP(TRUE,(AD$52:AD63&lt;&gt;""),$N$52:$N63,_xlpm.Fundo,,-1),
_xlpm.By,_xlfn.XLOOKUP(TRUE,(AD65:AD$95&lt;&gt;""),$N65:$N$95,_xlpm.Fundo,,1),
_xlpm.Cy,_xlfn.XLOOKUP(TRUE,(AD$52:AD63&lt;&gt;""),AD$52:AD63,_xlpm.Fundo,,-1),
_xlpm.Dy,_xlfn.XLOOKUP(TRUE,(AD65:AD$95&lt;&gt;""),AD65:AD$95,_xlpm.Fundo,,1),
_xlpm.Xy,$N64,_xlpm.Yy,PRODUCT(SUM(_xlpm.Dy,-_xlpm.Cy),1/SUM(_xlpm.By,-_xlpm.Ay))*SUM(_xlpm.Xy,-_xlpm.Ay)+_xlpm.Cy,
ROUND(_xlpm.Yx,2)))</f>
        <v>0.7</v>
      </c>
      <c r="AE114" s="21" cm="1">
        <f t="array" ref="AE114">IF(AE64&lt;&gt;"",ROUND(AE64,2),
_xlfn.LET(_xlpm.Fundo,$L$8,
_xlpm.Ax,_xlfn.XLOOKUP(TRUE,($O64:AD64&lt;&gt;""),$O$51:AD$51,_xlpm.Fundo,,-1),
_xlpm.Bx,_xlfn.XLOOKUP(TRUE,(AF64:$AZ64&lt;&gt;""),AF$51:$AZ$51,_xlpm.Fundo,,1),
_xlpm.Cx,_xlfn.XLOOKUP(TRUE,($O64:AD64&lt;&gt;""),$O64:AD64,_xlpm.Fundo,,-1),
_xlpm.Dx,_xlfn.XLOOKUP(TRUE,(AF64:$AZ64&lt;&gt;""),AF64:$AZ64,_xlpm.Fundo,,1),
_xlpm.Xx,AE$51,_xlpm.Yx,PRODUCT(SUM(_xlpm.Dx,-_xlpm.Cx),1/SUM(_xlpm.Bx,-_xlpm.Ax))*SUM(_xlpm.Xx,-_xlpm.Ax)+_xlpm.Cx,
_xlpm.Ay,_xlfn.XLOOKUP(TRUE,(AE$52:AE63&lt;&gt;""),$N$52:$N63,_xlpm.Fundo,,-1),
_xlpm.By,_xlfn.XLOOKUP(TRUE,(AE65:AE$95&lt;&gt;""),$N65:$N$95,_xlpm.Fundo,,1),
_xlpm.Cy,_xlfn.XLOOKUP(TRUE,(AE$52:AE63&lt;&gt;""),AE$52:AE63,_xlpm.Fundo,,-1),
_xlpm.Dy,_xlfn.XLOOKUP(TRUE,(AE65:AE$95&lt;&gt;""),AE65:AE$95,_xlpm.Fundo,,1),
_xlpm.Xy,$N64,_xlpm.Yy,PRODUCT(SUM(_xlpm.Dy,-_xlpm.Cy),1/SUM(_xlpm.By,-_xlpm.Ay))*SUM(_xlpm.Xy,-_xlpm.Ay)+_xlpm.Cy,
ROUND(_xlpm.Yx,2)))</f>
        <v>0.6</v>
      </c>
      <c r="AF114" s="21" cm="1">
        <f t="array" ref="AF114">IF(AF64&lt;&gt;"",ROUND(AF64,2),
_xlfn.LET(_xlpm.Fundo,$L$8,
_xlpm.Ax,_xlfn.XLOOKUP(TRUE,($O64:AE64&lt;&gt;""),$O$51:AE$51,_xlpm.Fundo,,-1),
_xlpm.Bx,_xlfn.XLOOKUP(TRUE,(AG64:$AZ64&lt;&gt;""),AG$51:$AZ$51,_xlpm.Fundo,,1),
_xlpm.Cx,_xlfn.XLOOKUP(TRUE,($O64:AE64&lt;&gt;""),$O64:AE64,_xlpm.Fundo,,-1),
_xlpm.Dx,_xlfn.XLOOKUP(TRUE,(AG64:$AZ64&lt;&gt;""),AG64:$AZ64,_xlpm.Fundo,,1),
_xlpm.Xx,AF$51,_xlpm.Yx,PRODUCT(SUM(_xlpm.Dx,-_xlpm.Cx),1/SUM(_xlpm.Bx,-_xlpm.Ax))*SUM(_xlpm.Xx,-_xlpm.Ax)+_xlpm.Cx,
_xlpm.Ay,_xlfn.XLOOKUP(TRUE,(AF$52:AF63&lt;&gt;""),$N$52:$N63,_xlpm.Fundo,,-1),
_xlpm.By,_xlfn.XLOOKUP(TRUE,(AF65:AF$95&lt;&gt;""),$N65:$N$95,_xlpm.Fundo,,1),
_xlpm.Cy,_xlfn.XLOOKUP(TRUE,(AF$52:AF63&lt;&gt;""),AF$52:AF63,_xlpm.Fundo,,-1),
_xlpm.Dy,_xlfn.XLOOKUP(TRUE,(AF65:AF$95&lt;&gt;""),AF65:AF$95,_xlpm.Fundo,,1),
_xlpm.Xy,$N64,_xlpm.Yy,PRODUCT(SUM(_xlpm.Dy,-_xlpm.Cy),1/SUM(_xlpm.By,-_xlpm.Ay))*SUM(_xlpm.Xy,-_xlpm.Ay)+_xlpm.Cy,
ROUND(_xlpm.Yx,2)))</f>
        <v>0.03</v>
      </c>
      <c r="AG114" s="21" cm="1">
        <f t="array" ref="AG114">IF(AG64&lt;&gt;"",ROUND(AG64,2),
_xlfn.LET(_xlpm.Fundo,$L$8,
_xlpm.Ax,_xlfn.XLOOKUP(TRUE,($O64:AF64&lt;&gt;""),$O$51:AF$51,_xlpm.Fundo,,-1),
_xlpm.Bx,_xlfn.XLOOKUP(TRUE,(AH64:$AZ64&lt;&gt;""),AH$51:$AZ$51,_xlpm.Fundo,,1),
_xlpm.Cx,_xlfn.XLOOKUP(TRUE,($O64:AF64&lt;&gt;""),$O64:AF64,_xlpm.Fundo,,-1),
_xlpm.Dx,_xlfn.XLOOKUP(TRUE,(AH64:$AZ64&lt;&gt;""),AH64:$AZ64,_xlpm.Fundo,,1),
_xlpm.Xx,AG$51,_xlpm.Yx,PRODUCT(SUM(_xlpm.Dx,-_xlpm.Cx),1/SUM(_xlpm.Bx,-_xlpm.Ax))*SUM(_xlpm.Xx,-_xlpm.Ax)+_xlpm.Cx,
_xlpm.Ay,_xlfn.XLOOKUP(TRUE,(AG$52:AG63&lt;&gt;""),$N$52:$N63,_xlpm.Fundo,,-1),
_xlpm.By,_xlfn.XLOOKUP(TRUE,(AG65:AG$95&lt;&gt;""),$N65:$N$95,_xlpm.Fundo,,1),
_xlpm.Cy,_xlfn.XLOOKUP(TRUE,(AG$52:AG63&lt;&gt;""),AG$52:AG63,_xlpm.Fundo,,-1),
_xlpm.Dy,_xlfn.XLOOKUP(TRUE,(AG65:AG$95&lt;&gt;""),AG65:AG$95,_xlpm.Fundo,,1),
_xlpm.Xy,$N64,_xlpm.Yy,PRODUCT(SUM(_xlpm.Dy,-_xlpm.Cy),1/SUM(_xlpm.By,-_xlpm.Ay))*SUM(_xlpm.Xy,-_xlpm.Ay)+_xlpm.Cy,
ROUND(_xlpm.Yx,2)))</f>
        <v>0</v>
      </c>
      <c r="AH114" s="21" cm="1">
        <f t="array" ref="AH114">IF(AH64&lt;&gt;"",ROUND(AH64,2),
_xlfn.LET(_xlpm.Fundo,$L$8,
_xlpm.Ax,_xlfn.XLOOKUP(TRUE,($O64:AG64&lt;&gt;""),$O$51:AG$51,_xlpm.Fundo,,-1),
_xlpm.Bx,_xlfn.XLOOKUP(TRUE,(AI64:$AZ64&lt;&gt;""),AI$51:$AZ$51,_xlpm.Fundo,,1),
_xlpm.Cx,_xlfn.XLOOKUP(TRUE,($O64:AG64&lt;&gt;""),$O64:AG64,_xlpm.Fundo,,-1),
_xlpm.Dx,_xlfn.XLOOKUP(TRUE,(AI64:$AZ64&lt;&gt;""),AI64:$AZ64,_xlpm.Fundo,,1),
_xlpm.Xx,AH$51,_xlpm.Yx,PRODUCT(SUM(_xlpm.Dx,-_xlpm.Cx),1/SUM(_xlpm.Bx,-_xlpm.Ax))*SUM(_xlpm.Xx,-_xlpm.Ax)+_xlpm.Cx,
_xlpm.Ay,_xlfn.XLOOKUP(TRUE,(AH$52:AH63&lt;&gt;""),$N$52:$N63,_xlpm.Fundo,,-1),
_xlpm.By,_xlfn.XLOOKUP(TRUE,(AH65:AH$95&lt;&gt;""),$N65:$N$95,_xlpm.Fundo,,1),
_xlpm.Cy,_xlfn.XLOOKUP(TRUE,(AH$52:AH63&lt;&gt;""),AH$52:AH63,_xlpm.Fundo,,-1),
_xlpm.Dy,_xlfn.XLOOKUP(TRUE,(AH65:AH$95&lt;&gt;""),AH65:AH$95,_xlpm.Fundo,,1),
_xlpm.Xy,$N64,_xlpm.Yy,PRODUCT(SUM(_xlpm.Dy,-_xlpm.Cy),1/SUM(_xlpm.By,-_xlpm.Ay))*SUM(_xlpm.Xy,-_xlpm.Ay)+_xlpm.Cy,
ROUND(_xlpm.Yx,2)))</f>
        <v>0.28999999999999998</v>
      </c>
      <c r="AI114" s="21" cm="1">
        <f t="array" ref="AI114">IF(AI64&lt;&gt;"",ROUND(AI64,2),
_xlfn.LET(_xlpm.Fundo,$L$8,
_xlpm.Ax,_xlfn.XLOOKUP(TRUE,($O64:AH64&lt;&gt;""),$O$51:AH$51,_xlpm.Fundo,,-1),
_xlpm.Bx,_xlfn.XLOOKUP(TRUE,(AJ64:$AZ64&lt;&gt;""),AJ$51:$AZ$51,_xlpm.Fundo,,1),
_xlpm.Cx,_xlfn.XLOOKUP(TRUE,($O64:AH64&lt;&gt;""),$O64:AH64,_xlpm.Fundo,,-1),
_xlpm.Dx,_xlfn.XLOOKUP(TRUE,(AJ64:$AZ64&lt;&gt;""),AJ64:$AZ64,_xlpm.Fundo,,1),
_xlpm.Xx,AI$51,_xlpm.Yx,PRODUCT(SUM(_xlpm.Dx,-_xlpm.Cx),1/SUM(_xlpm.Bx,-_xlpm.Ax))*SUM(_xlpm.Xx,-_xlpm.Ax)+_xlpm.Cx,
_xlpm.Ay,_xlfn.XLOOKUP(TRUE,(AI$52:AI63&lt;&gt;""),$N$52:$N63,_xlpm.Fundo,,-1),
_xlpm.By,_xlfn.XLOOKUP(TRUE,(AI65:AI$95&lt;&gt;""),$N65:$N$95,_xlpm.Fundo,,1),
_xlpm.Cy,_xlfn.XLOOKUP(TRUE,(AI$52:AI63&lt;&gt;""),AI$52:AI63,_xlpm.Fundo,,-1),
_xlpm.Dy,_xlfn.XLOOKUP(TRUE,(AI65:AI$95&lt;&gt;""),AI65:AI$95,_xlpm.Fundo,,1),
_xlpm.Xy,$N64,_xlpm.Yy,PRODUCT(SUM(_xlpm.Dy,-_xlpm.Cy),1/SUM(_xlpm.By,-_xlpm.Ay))*SUM(_xlpm.Xy,-_xlpm.Ay)+_xlpm.Cy,
ROUND(_xlpm.Yx,2)))</f>
        <v>0.4</v>
      </c>
      <c r="AJ114" s="21" cm="1">
        <f t="array" ref="AJ114">IF(AJ64&lt;&gt;"",ROUND(AJ64,2),
_xlfn.LET(_xlpm.Fundo,$L$8,
_xlpm.Ax,_xlfn.XLOOKUP(TRUE,($O64:AI64&lt;&gt;""),$O$51:AI$51,_xlpm.Fundo,,-1),
_xlpm.Bx,_xlfn.XLOOKUP(TRUE,(AK64:$AZ64&lt;&gt;""),AK$51:$AZ$51,_xlpm.Fundo,,1),
_xlpm.Cx,_xlfn.XLOOKUP(TRUE,($O64:AI64&lt;&gt;""),$O64:AI64,_xlpm.Fundo,,-1),
_xlpm.Dx,_xlfn.XLOOKUP(TRUE,(AK64:$AZ64&lt;&gt;""),AK64:$AZ64,_xlpm.Fundo,,1),
_xlpm.Xx,AJ$51,_xlpm.Yx,PRODUCT(SUM(_xlpm.Dx,-_xlpm.Cx),1/SUM(_xlpm.Bx,-_xlpm.Ax))*SUM(_xlpm.Xx,-_xlpm.Ax)+_xlpm.Cx,
_xlpm.Ay,_xlfn.XLOOKUP(TRUE,(AJ$52:AJ63&lt;&gt;""),$N$52:$N63,_xlpm.Fundo,,-1),
_xlpm.By,_xlfn.XLOOKUP(TRUE,(AJ65:AJ$95&lt;&gt;""),$N65:$N$95,_xlpm.Fundo,,1),
_xlpm.Cy,_xlfn.XLOOKUP(TRUE,(AJ$52:AJ63&lt;&gt;""),AJ$52:AJ63,_xlpm.Fundo,,-1),
_xlpm.Dy,_xlfn.XLOOKUP(TRUE,(AJ65:AJ$95&lt;&gt;""),AJ65:AJ$95,_xlpm.Fundo,,1),
_xlpm.Xy,$N64,_xlpm.Yy,PRODUCT(SUM(_xlpm.Dy,-_xlpm.Cy),1/SUM(_xlpm.By,-_xlpm.Ay))*SUM(_xlpm.Xy,-_xlpm.Ay)+_xlpm.Cy,
ROUND(_xlpm.Yx,2)))</f>
        <v>0.47</v>
      </c>
      <c r="AK114" s="21" cm="1">
        <f t="array" ref="AK114">IF(AK64&lt;&gt;"",ROUND(AK64,2),
_xlfn.LET(_xlpm.Fundo,$L$8,
_xlpm.Ax,_xlfn.XLOOKUP(TRUE,($O64:AJ64&lt;&gt;""),$O$51:AJ$51,_xlpm.Fundo,,-1),
_xlpm.Bx,_xlfn.XLOOKUP(TRUE,(AL64:$AZ64&lt;&gt;""),AL$51:$AZ$51,_xlpm.Fundo,,1),
_xlpm.Cx,_xlfn.XLOOKUP(TRUE,($O64:AJ64&lt;&gt;""),$O64:AJ64,_xlpm.Fundo,,-1),
_xlpm.Dx,_xlfn.XLOOKUP(TRUE,(AL64:$AZ64&lt;&gt;""),AL64:$AZ64,_xlpm.Fundo,,1),
_xlpm.Xx,AK$51,_xlpm.Yx,PRODUCT(SUM(_xlpm.Dx,-_xlpm.Cx),1/SUM(_xlpm.Bx,-_xlpm.Ax))*SUM(_xlpm.Xx,-_xlpm.Ax)+_xlpm.Cx,
_xlpm.Ay,_xlfn.XLOOKUP(TRUE,(AK$52:AK63&lt;&gt;""),$N$52:$N63,_xlpm.Fundo,,-1),
_xlpm.By,_xlfn.XLOOKUP(TRUE,(AK65:AK$95&lt;&gt;""),$N65:$N$95,_xlpm.Fundo,,1),
_xlpm.Cy,_xlfn.XLOOKUP(TRUE,(AK$52:AK63&lt;&gt;""),AK$52:AK63,_xlpm.Fundo,,-1),
_xlpm.Dy,_xlfn.XLOOKUP(TRUE,(AK65:AK$95&lt;&gt;""),AK65:AK$95,_xlpm.Fundo,,1),
_xlpm.Xy,$N64,_xlpm.Yy,PRODUCT(SUM(_xlpm.Dy,-_xlpm.Cy),1/SUM(_xlpm.By,-_xlpm.Ay))*SUM(_xlpm.Xy,-_xlpm.Ay)+_xlpm.Cy,
ROUND(_xlpm.Yx,2)))</f>
        <v>0.52</v>
      </c>
      <c r="AL114" s="21" cm="1">
        <f t="array" ref="AL114">IF(AL64&lt;&gt;"",ROUND(AL64,2),
_xlfn.LET(_xlpm.Fundo,$L$8,
_xlpm.Ax,_xlfn.XLOOKUP(TRUE,($O64:AK64&lt;&gt;""),$O$51:AK$51,_xlpm.Fundo,,-1),
_xlpm.Bx,_xlfn.XLOOKUP(TRUE,(AM64:$AZ64&lt;&gt;""),AM$51:$AZ$51,_xlpm.Fundo,,1),
_xlpm.Cx,_xlfn.XLOOKUP(TRUE,($O64:AK64&lt;&gt;""),$O64:AK64,_xlpm.Fundo,,-1),
_xlpm.Dx,_xlfn.XLOOKUP(TRUE,(AM64:$AZ64&lt;&gt;""),AM64:$AZ64,_xlpm.Fundo,,1),
_xlpm.Xx,AL$51,_xlpm.Yx,PRODUCT(SUM(_xlpm.Dx,-_xlpm.Cx),1/SUM(_xlpm.Bx,-_xlpm.Ax))*SUM(_xlpm.Xx,-_xlpm.Ax)+_xlpm.Cx,
_xlpm.Ay,_xlfn.XLOOKUP(TRUE,(AL$52:AL63&lt;&gt;""),$N$52:$N63,_xlpm.Fundo,,-1),
_xlpm.By,_xlfn.XLOOKUP(TRUE,(AL65:AL$95&lt;&gt;""),$N65:$N$95,_xlpm.Fundo,,1),
_xlpm.Cy,_xlfn.XLOOKUP(TRUE,(AL$52:AL63&lt;&gt;""),AL$52:AL63,_xlpm.Fundo,,-1),
_xlpm.Dy,_xlfn.XLOOKUP(TRUE,(AL65:AL$95&lt;&gt;""),AL65:AL$95,_xlpm.Fundo,,1),
_xlpm.Xy,$N64,_xlpm.Yy,PRODUCT(SUM(_xlpm.Dy,-_xlpm.Cy),1/SUM(_xlpm.By,-_xlpm.Ay))*SUM(_xlpm.Xy,-_xlpm.Ay)+_xlpm.Cy,
ROUND(_xlpm.Yx,2)))</f>
        <v>0.82</v>
      </c>
      <c r="AM114" s="21" cm="1">
        <f t="array" ref="AM114">IF(AM64&lt;&gt;"",ROUND(AM64,2),
_xlfn.LET(_xlpm.Fundo,$L$8,
_xlpm.Ax,_xlfn.XLOOKUP(TRUE,($O64:AL64&lt;&gt;""),$O$51:AL$51,_xlpm.Fundo,,-1),
_xlpm.Bx,_xlfn.XLOOKUP(TRUE,(AN64:$AZ64&lt;&gt;""),AN$51:$AZ$51,_xlpm.Fundo,,1),
_xlpm.Cx,_xlfn.XLOOKUP(TRUE,($O64:AL64&lt;&gt;""),$O64:AL64,_xlpm.Fundo,,-1),
_xlpm.Dx,_xlfn.XLOOKUP(TRUE,(AN64:$AZ64&lt;&gt;""),AN64:$AZ64,_xlpm.Fundo,,1),
_xlpm.Xx,AM$51,_xlpm.Yx,PRODUCT(SUM(_xlpm.Dx,-_xlpm.Cx),1/SUM(_xlpm.Bx,-_xlpm.Ax))*SUM(_xlpm.Xx,-_xlpm.Ax)+_xlpm.Cx,
_xlpm.Ay,_xlfn.XLOOKUP(TRUE,(AM$52:AM63&lt;&gt;""),$N$52:$N63,_xlpm.Fundo,,-1),
_xlpm.By,_xlfn.XLOOKUP(TRUE,(AM65:AM$95&lt;&gt;""),$N65:$N$95,_xlpm.Fundo,,1),
_xlpm.Cy,_xlfn.XLOOKUP(TRUE,(AM$52:AM63&lt;&gt;""),AM$52:AM63,_xlpm.Fundo,,-1),
_xlpm.Dy,_xlfn.XLOOKUP(TRUE,(AM65:AM$95&lt;&gt;""),AM65:AM$95,_xlpm.Fundo,,1),
_xlpm.Xy,$N64,_xlpm.Yy,PRODUCT(SUM(_xlpm.Dy,-_xlpm.Cy),1/SUM(_xlpm.By,-_xlpm.Ay))*SUM(_xlpm.Xy,-_xlpm.Ay)+_xlpm.Cy,
ROUND(_xlpm.Yx,2)))</f>
        <v>0.86</v>
      </c>
      <c r="AN114" s="21" cm="1">
        <f t="array" ref="AN114">IF(AN64&lt;&gt;"",ROUND(AN64,2),
_xlfn.LET(_xlpm.Fundo,$L$8,
_xlpm.Ax,_xlfn.XLOOKUP(TRUE,($O64:AM64&lt;&gt;""),$O$51:AM$51,_xlpm.Fundo,,-1),
_xlpm.Bx,_xlfn.XLOOKUP(TRUE,(AO64:$AZ64&lt;&gt;""),AO$51:$AZ$51,_xlpm.Fundo,,1),
_xlpm.Cx,_xlfn.XLOOKUP(TRUE,($O64:AM64&lt;&gt;""),$O64:AM64,_xlpm.Fundo,,-1),
_xlpm.Dx,_xlfn.XLOOKUP(TRUE,(AO64:$AZ64&lt;&gt;""),AO64:$AZ64,_xlpm.Fundo,,1),
_xlpm.Xx,AN$51,_xlpm.Yx,PRODUCT(SUM(_xlpm.Dx,-_xlpm.Cx),1/SUM(_xlpm.Bx,-_xlpm.Ax))*SUM(_xlpm.Xx,-_xlpm.Ax)+_xlpm.Cx,
_xlpm.Ay,_xlfn.XLOOKUP(TRUE,(AN$52:AN63&lt;&gt;""),$N$52:$N63,_xlpm.Fundo,,-1),
_xlpm.By,_xlfn.XLOOKUP(TRUE,(AN65:AN$95&lt;&gt;""),$N65:$N$95,_xlpm.Fundo,,1),
_xlpm.Cy,_xlfn.XLOOKUP(TRUE,(AN$52:AN63&lt;&gt;""),AN$52:AN63,_xlpm.Fundo,,-1),
_xlpm.Dy,_xlfn.XLOOKUP(TRUE,(AN65:AN$95&lt;&gt;""),AN65:AN$95,_xlpm.Fundo,,1),
_xlpm.Xy,$N64,_xlpm.Yy,PRODUCT(SUM(_xlpm.Dy,-_xlpm.Cy),1/SUM(_xlpm.By,-_xlpm.Ay))*SUM(_xlpm.Xy,-_xlpm.Ay)+_xlpm.Cy,
ROUND(_xlpm.Yx,2)))</f>
        <v>0.93</v>
      </c>
      <c r="AO114" s="21" cm="1">
        <f t="array" ref="AO114">IF(AO64&lt;&gt;"",ROUND(AO64,2),
_xlfn.LET(_xlpm.Fundo,$L$8,
_xlpm.Ax,_xlfn.XLOOKUP(TRUE,($O64:AN64&lt;&gt;""),$O$51:AN$51,_xlpm.Fundo,,-1),
_xlpm.Bx,_xlfn.XLOOKUP(TRUE,(AP64:$AZ64&lt;&gt;""),AP$51:$AZ$51,_xlpm.Fundo,,1),
_xlpm.Cx,_xlfn.XLOOKUP(TRUE,($O64:AN64&lt;&gt;""),$O64:AN64,_xlpm.Fundo,,-1),
_xlpm.Dx,_xlfn.XLOOKUP(TRUE,(AP64:$AZ64&lt;&gt;""),AP64:$AZ64,_xlpm.Fundo,,1),
_xlpm.Xx,AO$51,_xlpm.Yx,PRODUCT(SUM(_xlpm.Dx,-_xlpm.Cx),1/SUM(_xlpm.Bx,-_xlpm.Ax))*SUM(_xlpm.Xx,-_xlpm.Ax)+_xlpm.Cx,
_xlpm.Ay,_xlfn.XLOOKUP(TRUE,(AO$52:AO63&lt;&gt;""),$N$52:$N63,_xlpm.Fundo,,-1),
_xlpm.By,_xlfn.XLOOKUP(TRUE,(AO65:AO$95&lt;&gt;""),$N65:$N$95,_xlpm.Fundo,,1),
_xlpm.Cy,_xlfn.XLOOKUP(TRUE,(AO$52:AO63&lt;&gt;""),AO$52:AO63,_xlpm.Fundo,,-1),
_xlpm.Dy,_xlfn.XLOOKUP(TRUE,(AO65:AO$95&lt;&gt;""),AO65:AO$95,_xlpm.Fundo,,1),
_xlpm.Xy,$N64,_xlpm.Yy,PRODUCT(SUM(_xlpm.Dy,-_xlpm.Cy),1/SUM(_xlpm.By,-_xlpm.Ay))*SUM(_xlpm.Xy,-_xlpm.Ay)+_xlpm.Cy,
ROUND(_xlpm.Yx,2)))</f>
        <v>0.96</v>
      </c>
      <c r="AP114" s="21" cm="1">
        <f t="array" ref="AP114">IF(AP64&lt;&gt;"",ROUND(AP64,2),
_xlfn.LET(_xlpm.Fundo,$L$8,
_xlpm.Ax,_xlfn.XLOOKUP(TRUE,($O64:AO64&lt;&gt;""),$O$51:AO$51,_xlpm.Fundo,,-1),
_xlpm.Bx,_xlfn.XLOOKUP(TRUE,(AQ64:$AZ64&lt;&gt;""),AQ$51:$AZ$51,_xlpm.Fundo,,1),
_xlpm.Cx,_xlfn.XLOOKUP(TRUE,($O64:AO64&lt;&gt;""),$O64:AO64,_xlpm.Fundo,,-1),
_xlpm.Dx,_xlfn.XLOOKUP(TRUE,(AQ64:$AZ64&lt;&gt;""),AQ64:$AZ64,_xlpm.Fundo,,1),
_xlpm.Xx,AP$51,_xlpm.Yx,PRODUCT(SUM(_xlpm.Dx,-_xlpm.Cx),1/SUM(_xlpm.Bx,-_xlpm.Ax))*SUM(_xlpm.Xx,-_xlpm.Ax)+_xlpm.Cx,
_xlpm.Ay,_xlfn.XLOOKUP(TRUE,(AP$52:AP63&lt;&gt;""),$N$52:$N63,_xlpm.Fundo,,-1),
_xlpm.By,_xlfn.XLOOKUP(TRUE,(AP65:AP$95&lt;&gt;""),$N65:$N$95,_xlpm.Fundo,,1),
_xlpm.Cy,_xlfn.XLOOKUP(TRUE,(AP$52:AP63&lt;&gt;""),AP$52:AP63,_xlpm.Fundo,,-1),
_xlpm.Dy,_xlfn.XLOOKUP(TRUE,(AP65:AP$95&lt;&gt;""),AP65:AP$95,_xlpm.Fundo,,1),
_xlpm.Xy,$N64,_xlpm.Yy,PRODUCT(SUM(_xlpm.Dy,-_xlpm.Cy),1/SUM(_xlpm.By,-_xlpm.Ay))*SUM(_xlpm.Xy,-_xlpm.Ay)+_xlpm.Cy,
ROUND(_xlpm.Yx,2)))</f>
        <v>1.1000000000000001</v>
      </c>
      <c r="AQ114" s="21" cm="1">
        <f t="array" ref="AQ114">IF(AQ64&lt;&gt;"",ROUND(AQ64,2),
_xlfn.LET(_xlpm.Fundo,$L$8,
_xlpm.Ax,_xlfn.XLOOKUP(TRUE,($O64:AP64&lt;&gt;""),$O$51:AP$51,_xlpm.Fundo,,-1),
_xlpm.Bx,_xlfn.XLOOKUP(TRUE,(AR64:$AZ64&lt;&gt;""),AR$51:$AZ$51,_xlpm.Fundo,,1),
_xlpm.Cx,_xlfn.XLOOKUP(TRUE,($O64:AP64&lt;&gt;""),$O64:AP64,_xlpm.Fundo,,-1),
_xlpm.Dx,_xlfn.XLOOKUP(TRUE,(AR64:$AZ64&lt;&gt;""),AR64:$AZ64,_xlpm.Fundo,,1),
_xlpm.Xx,AQ$51,_xlpm.Yx,PRODUCT(SUM(_xlpm.Dx,-_xlpm.Cx),1/SUM(_xlpm.Bx,-_xlpm.Ax))*SUM(_xlpm.Xx,-_xlpm.Ax)+_xlpm.Cx,
_xlpm.Ay,_xlfn.XLOOKUP(TRUE,(AQ$52:AQ63&lt;&gt;""),$N$52:$N63,_xlpm.Fundo,,-1),
_xlpm.By,_xlfn.XLOOKUP(TRUE,(AQ65:AQ$95&lt;&gt;""),$N65:$N$95,_xlpm.Fundo,,1),
_xlpm.Cy,_xlfn.XLOOKUP(TRUE,(AQ$52:AQ63&lt;&gt;""),AQ$52:AQ63,_xlpm.Fundo,,-1),
_xlpm.Dy,_xlfn.XLOOKUP(TRUE,(AQ65:AQ$95&lt;&gt;""),AQ65:AQ$95,_xlpm.Fundo,,1),
_xlpm.Xy,$N64,_xlpm.Yy,PRODUCT(SUM(_xlpm.Dy,-_xlpm.Cy),1/SUM(_xlpm.By,-_xlpm.Ay))*SUM(_xlpm.Xy,-_xlpm.Ay)+_xlpm.Cy,
ROUND(_xlpm.Yx,2)))</f>
        <v>1.33</v>
      </c>
      <c r="AR114" s="21" cm="1">
        <f t="array" ref="AR114">IF(AR64&lt;&gt;"",ROUND(AR64,2),
_xlfn.LET(_xlpm.Fundo,$L$8,
_xlpm.Ax,_xlfn.XLOOKUP(TRUE,($O64:AQ64&lt;&gt;""),$O$51:AQ$51,_xlpm.Fundo,,-1),
_xlpm.Bx,_xlfn.XLOOKUP(TRUE,(AS64:$AZ64&lt;&gt;""),AS$51:$AZ$51,_xlpm.Fundo,,1),
_xlpm.Cx,_xlfn.XLOOKUP(TRUE,($O64:AQ64&lt;&gt;""),$O64:AQ64,_xlpm.Fundo,,-1),
_xlpm.Dx,_xlfn.XLOOKUP(TRUE,(AS64:$AZ64&lt;&gt;""),AS64:$AZ64,_xlpm.Fundo,,1),
_xlpm.Xx,AR$51,_xlpm.Yx,PRODUCT(SUM(_xlpm.Dx,-_xlpm.Cx),1/SUM(_xlpm.Bx,-_xlpm.Ax))*SUM(_xlpm.Xx,-_xlpm.Ax)+_xlpm.Cx,
_xlpm.Ay,_xlfn.XLOOKUP(TRUE,(AR$52:AR63&lt;&gt;""),$N$52:$N63,_xlpm.Fundo,,-1),
_xlpm.By,_xlfn.XLOOKUP(TRUE,(AR65:AR$95&lt;&gt;""),$N65:$N$95,_xlpm.Fundo,,1),
_xlpm.Cy,_xlfn.XLOOKUP(TRUE,(AR$52:AR63&lt;&gt;""),AR$52:AR63,_xlpm.Fundo,,-1),
_xlpm.Dy,_xlfn.XLOOKUP(TRUE,(AR65:AR$95&lt;&gt;""),AR65:AR$95,_xlpm.Fundo,,1),
_xlpm.Xy,$N64,_xlpm.Yy,PRODUCT(SUM(_xlpm.Dy,-_xlpm.Cy),1/SUM(_xlpm.By,-_xlpm.Ay))*SUM(_xlpm.Xy,-_xlpm.Ay)+_xlpm.Cy,
ROUND(_xlpm.Yx,2)))</f>
        <v>1.4</v>
      </c>
      <c r="AS114" s="21" cm="1">
        <f t="array" ref="AS114">IF(AS64&lt;&gt;"",ROUND(AS64,2),
_xlfn.LET(_xlpm.Fundo,$L$8,
_xlpm.Ax,_xlfn.XLOOKUP(TRUE,($O64:AR64&lt;&gt;""),$O$51:AR$51,_xlpm.Fundo,,-1),
_xlpm.Bx,_xlfn.XLOOKUP(TRUE,(AT64:$AZ64&lt;&gt;""),AT$51:$AZ$51,_xlpm.Fundo,,1),
_xlpm.Cx,_xlfn.XLOOKUP(TRUE,($O64:AR64&lt;&gt;""),$O64:AR64,_xlpm.Fundo,,-1),
_xlpm.Dx,_xlfn.XLOOKUP(TRUE,(AT64:$AZ64&lt;&gt;""),AT64:$AZ64,_xlpm.Fundo,,1),
_xlpm.Xx,AS$51,_xlpm.Yx,PRODUCT(SUM(_xlpm.Dx,-_xlpm.Cx),1/SUM(_xlpm.Bx,-_xlpm.Ax))*SUM(_xlpm.Xx,-_xlpm.Ax)+_xlpm.Cx,
_xlpm.Ay,_xlfn.XLOOKUP(TRUE,(AS$52:AS63&lt;&gt;""),$N$52:$N63,_xlpm.Fundo,,-1),
_xlpm.By,_xlfn.XLOOKUP(TRUE,(AS65:AS$95&lt;&gt;""),$N65:$N$95,_xlpm.Fundo,,1),
_xlpm.Cy,_xlfn.XLOOKUP(TRUE,(AS$52:AS63&lt;&gt;""),AS$52:AS63,_xlpm.Fundo,,-1),
_xlpm.Dy,_xlfn.XLOOKUP(TRUE,(AS65:AS$95&lt;&gt;""),AS65:AS$95,_xlpm.Fundo,,1),
_xlpm.Xy,$N64,_xlpm.Yy,PRODUCT(SUM(_xlpm.Dy,-_xlpm.Cy),1/SUM(_xlpm.By,-_xlpm.Ay))*SUM(_xlpm.Xy,-_xlpm.Ay)+_xlpm.Cy,
ROUND(_xlpm.Yx,2)))</f>
        <v>0.9</v>
      </c>
      <c r="AT114" s="21" cm="1">
        <f t="array" ref="AT114">IF(AT64&lt;&gt;"",ROUND(AT64,2),
_xlfn.LET(_xlpm.Fundo,$L$8,
_xlpm.Ax,_xlfn.XLOOKUP(TRUE,($O64:AS64&lt;&gt;""),$O$51:AS$51,_xlpm.Fundo,,-1),
_xlpm.Bx,_xlfn.XLOOKUP(TRUE,(AU64:$AZ64&lt;&gt;""),AU$51:$AZ$51,_xlpm.Fundo,,1),
_xlpm.Cx,_xlfn.XLOOKUP(TRUE,($O64:AS64&lt;&gt;""),$O64:AS64,_xlpm.Fundo,,-1),
_xlpm.Dx,_xlfn.XLOOKUP(TRUE,(AU64:$AZ64&lt;&gt;""),AU64:$AZ64,_xlpm.Fundo,,1),
_xlpm.Xx,AT$51,_xlpm.Yx,PRODUCT(SUM(_xlpm.Dx,-_xlpm.Cx),1/SUM(_xlpm.Bx,-_xlpm.Ax))*SUM(_xlpm.Xx,-_xlpm.Ax)+_xlpm.Cx,
_xlpm.Ay,_xlfn.XLOOKUP(TRUE,(AT$52:AT63&lt;&gt;""),$N$52:$N63,_xlpm.Fundo,,-1),
_xlpm.By,_xlfn.XLOOKUP(TRUE,(AT65:AT$95&lt;&gt;""),$N65:$N$95,_xlpm.Fundo,,1),
_xlpm.Cy,_xlfn.XLOOKUP(TRUE,(AT$52:AT63&lt;&gt;""),AT$52:AT63,_xlpm.Fundo,,-1),
_xlpm.Dy,_xlfn.XLOOKUP(TRUE,(AT65:AT$95&lt;&gt;""),AT65:AT$95,_xlpm.Fundo,,1),
_xlpm.Xy,$N64,_xlpm.Yy,PRODUCT(SUM(_xlpm.Dy,-_xlpm.Cy),1/SUM(_xlpm.By,-_xlpm.Ay))*SUM(_xlpm.Xy,-_xlpm.Ay)+_xlpm.Cy,
ROUND(_xlpm.Yx,2)))</f>
        <v>-0.33</v>
      </c>
      <c r="AU114" s="21" cm="1">
        <f t="array" ref="AU114">IF(AU64&lt;&gt;"",ROUND(AU64,2),
_xlfn.LET(_xlpm.Fundo,$L$8,
_xlpm.Ax,_xlfn.XLOOKUP(TRUE,($O64:AT64&lt;&gt;""),$O$51:AT$51,_xlpm.Fundo,,-1),
_xlpm.Bx,_xlfn.XLOOKUP(TRUE,(AV64:$AZ64&lt;&gt;""),AV$51:$AZ$51,_xlpm.Fundo,,1),
_xlpm.Cx,_xlfn.XLOOKUP(TRUE,($O64:AT64&lt;&gt;""),$O64:AT64,_xlpm.Fundo,,-1),
_xlpm.Dx,_xlfn.XLOOKUP(TRUE,(AV64:$AZ64&lt;&gt;""),AV64:$AZ64,_xlpm.Fundo,,1),
_xlpm.Xx,AU$51,_xlpm.Yx,PRODUCT(SUM(_xlpm.Dx,-_xlpm.Cx),1/SUM(_xlpm.Bx,-_xlpm.Ax))*SUM(_xlpm.Xx,-_xlpm.Ax)+_xlpm.Cx,
_xlpm.Ay,_xlfn.XLOOKUP(TRUE,(AU$52:AU63&lt;&gt;""),$N$52:$N63,_xlpm.Fundo,,-1),
_xlpm.By,_xlfn.XLOOKUP(TRUE,(AU65:AU$95&lt;&gt;""),$N65:$N$95,_xlpm.Fundo,,1),
_xlpm.Cy,_xlfn.XLOOKUP(TRUE,(AU$52:AU63&lt;&gt;""),AU$52:AU63,_xlpm.Fundo,,-1),
_xlpm.Dy,_xlfn.XLOOKUP(TRUE,(AU65:AU$95&lt;&gt;""),AU65:AU$95,_xlpm.Fundo,,1),
_xlpm.Xy,$N64,_xlpm.Yy,PRODUCT(SUM(_xlpm.Dy,-_xlpm.Cy),1/SUM(_xlpm.By,-_xlpm.Ay))*SUM(_xlpm.Xy,-_xlpm.Ay)+_xlpm.Cy,
ROUND(_xlpm.Yx,2)))</f>
        <v>-0.4</v>
      </c>
      <c r="AV114" s="21" cm="1">
        <f t="array" ref="AV114">IF(AV64&lt;&gt;"",ROUND(AV64,2),
_xlfn.LET(_xlpm.Fundo,$L$8,
_xlpm.Ax,_xlfn.XLOOKUP(TRUE,($O64:AU64&lt;&gt;""),$O$51:AU$51,_xlpm.Fundo,,-1),
_xlpm.Bx,_xlfn.XLOOKUP(TRUE,(AW64:$AZ64&lt;&gt;""),AW$51:$AZ$51,_xlpm.Fundo,,1),
_xlpm.Cx,_xlfn.XLOOKUP(TRUE,($O64:AU64&lt;&gt;""),$O64:AU64,_xlpm.Fundo,,-1),
_xlpm.Dx,_xlfn.XLOOKUP(TRUE,(AW64:$AZ64&lt;&gt;""),AW64:$AZ64,_xlpm.Fundo,,1),
_xlpm.Xx,AV$51,_xlpm.Yx,PRODUCT(SUM(_xlpm.Dx,-_xlpm.Cx),1/SUM(_xlpm.Bx,-_xlpm.Ax))*SUM(_xlpm.Xx,-_xlpm.Ax)+_xlpm.Cx,
_xlpm.Ay,_xlfn.XLOOKUP(TRUE,(AV$52:AV63&lt;&gt;""),$N$52:$N63,_xlpm.Fundo,,-1),
_xlpm.By,_xlfn.XLOOKUP(TRUE,(AV65:AV$95&lt;&gt;""),$N65:$N$95,_xlpm.Fundo,,1),
_xlpm.Cy,_xlfn.XLOOKUP(TRUE,(AV$52:AV63&lt;&gt;""),AV$52:AV63,_xlpm.Fundo,,-1),
_xlpm.Dy,_xlfn.XLOOKUP(TRUE,(AV65:AV$95&lt;&gt;""),AV65:AV$95,_xlpm.Fundo,,1),
_xlpm.Xy,$N64,_xlpm.Yy,PRODUCT(SUM(_xlpm.Dy,-_xlpm.Cy),1/SUM(_xlpm.By,-_xlpm.Ay))*SUM(_xlpm.Xy,-_xlpm.Ay)+_xlpm.Cy,
ROUND(_xlpm.Yx,2)))</f>
        <v>-9</v>
      </c>
      <c r="AW114" s="21" cm="1">
        <f t="array" ref="AW114">IF(AW64&lt;&gt;"",ROUND(AW64,2),
_xlfn.LET(_xlpm.Fundo,$L$8,
_xlpm.Ax,_xlfn.XLOOKUP(TRUE,($O64:AV64&lt;&gt;""),$O$51:AV$51,_xlpm.Fundo,,-1),
_xlpm.Bx,_xlfn.XLOOKUP(TRUE,(AX64:$AZ64&lt;&gt;""),AX$51:$AZ$51,_xlpm.Fundo,,1),
_xlpm.Cx,_xlfn.XLOOKUP(TRUE,($O64:AV64&lt;&gt;""),$O64:AV64,_xlpm.Fundo,,-1),
_xlpm.Dx,_xlfn.XLOOKUP(TRUE,(AX64:$AZ64&lt;&gt;""),AX64:$AZ64,_xlpm.Fundo,,1),
_xlpm.Xx,AW$51,_xlpm.Yx,PRODUCT(SUM(_xlpm.Dx,-_xlpm.Cx),1/SUM(_xlpm.Bx,-_xlpm.Ax))*SUM(_xlpm.Xx,-_xlpm.Ax)+_xlpm.Cx,
_xlpm.Ay,_xlfn.XLOOKUP(TRUE,(AW$52:AW63&lt;&gt;""),$N$52:$N63,_xlpm.Fundo,,-1),
_xlpm.By,_xlfn.XLOOKUP(TRUE,(AW65:AW$95&lt;&gt;""),$N65:$N$95,_xlpm.Fundo,,1),
_xlpm.Cy,_xlfn.XLOOKUP(TRUE,(AW$52:AW63&lt;&gt;""),AW$52:AW63,_xlpm.Fundo,,-1),
_xlpm.Dy,_xlfn.XLOOKUP(TRUE,(AW65:AW$95&lt;&gt;""),AW65:AW$95,_xlpm.Fundo,,1),
_xlpm.Xy,$N64,_xlpm.Yy,PRODUCT(SUM(_xlpm.Dy,-_xlpm.Cy),1/SUM(_xlpm.By,-_xlpm.Ay))*SUM(_xlpm.Xy,-_xlpm.Ay)+_xlpm.Cy,
ROUND(_xlpm.Yx,2)))</f>
        <v>-9</v>
      </c>
      <c r="AX114" s="77" t="s">
        <v>678</v>
      </c>
      <c r="AY114" s="77"/>
      <c r="BA114" s="77"/>
      <c r="BB114" s="77"/>
      <c r="BC114" s="77"/>
      <c r="BD114" s="77"/>
      <c r="BE114" s="77"/>
      <c r="BF114" s="77"/>
      <c r="BG114" s="77"/>
      <c r="BH114" s="77"/>
    </row>
    <row r="115" spans="1:60" ht="20.100000000000001" customHeight="1" x14ac:dyDescent="0.3">
      <c r="A115" s="8"/>
      <c r="B115" s="8" t="s">
        <v>91</v>
      </c>
      <c r="C115" s="17">
        <f t="shared" si="14"/>
        <v>48.625399999999999</v>
      </c>
      <c r="D115" s="18">
        <f t="shared" si="14"/>
        <v>113.57089999999999</v>
      </c>
      <c r="E115" s="64">
        <f t="shared" si="14"/>
        <v>0</v>
      </c>
      <c r="F115" s="17">
        <f t="shared" si="7"/>
        <v>5.6</v>
      </c>
      <c r="G115" s="18">
        <f t="shared" si="8"/>
        <v>8.52</v>
      </c>
      <c r="H115" s="19">
        <f t="shared" si="9"/>
        <v>0</v>
      </c>
      <c r="I115" s="8" t="str" cm="1">
        <f t="array" ref="I115">_xlfn.CONCAT(ROUND(F115:H115,2)&amp;", ")</f>
        <v xml:space="preserve">5.6, 8.52, 0, </v>
      </c>
      <c r="J115" s="8"/>
      <c r="N115" s="31">
        <v>10.67</v>
      </c>
      <c r="O115" s="15"/>
      <c r="P115" s="21" cm="1">
        <f t="array" ref="P115">IF(P65&lt;&gt;"",ROUND(P65,2),
_xlfn.LET(_xlpm.Fundo,$L$8,
_xlpm.Ax,_xlfn.XLOOKUP(TRUE,($O65:O65&lt;&gt;""),$O$51:O$51,_xlpm.Fundo,,-1),
_xlpm.Bx,_xlfn.XLOOKUP(TRUE,(Q65:$AZ65&lt;&gt;""),Q$51:$AZ$51,_xlpm.Fundo,,1),
_xlpm.Cx,_xlfn.XLOOKUP(TRUE,($O65:O65&lt;&gt;""),$O65:O65,_xlpm.Fundo,,-1),
_xlpm.Dx,_xlfn.XLOOKUP(TRUE,(Q65:$AZ65&lt;&gt;""),Q65:$AZ65,_xlpm.Fundo,,1),
_xlpm.Xx,P$51,_xlpm.Yx,PRODUCT(SUM(_xlpm.Dx,-_xlpm.Cx),1/SUM(_xlpm.Bx,-_xlpm.Ax))*SUM(_xlpm.Xx,-_xlpm.Ax)+_xlpm.Cx,
_xlpm.Ay,_xlfn.XLOOKUP(TRUE,(P$52:P64&lt;&gt;""),$N$52:$N64,_xlpm.Fundo,,-1),
_xlpm.By,_xlfn.XLOOKUP(TRUE,(P66:P$95&lt;&gt;""),$N66:$N$95,_xlpm.Fundo,,1),
_xlpm.Cy,_xlfn.XLOOKUP(TRUE,(P$52:P64&lt;&gt;""),P$52:P64,_xlpm.Fundo,,-1),
_xlpm.Dy,_xlfn.XLOOKUP(TRUE,(P66:P$95&lt;&gt;""),P66:P$95,_xlpm.Fundo,,1),
_xlpm.Xy,$N65,_xlpm.Yy,PRODUCT(SUM(_xlpm.Dy,-_xlpm.Cy),1/SUM(_xlpm.By,-_xlpm.Ay))*SUM(_xlpm.Xy,-_xlpm.Ay)+_xlpm.Cy,
ROUND(_xlpm.Yx,2)))</f>
        <v>-9</v>
      </c>
      <c r="Q115" s="21" cm="1">
        <f t="array" ref="Q115">IF(Q65&lt;&gt;"",ROUND(Q65,2),
_xlfn.LET(_xlpm.Fundo,$L$8,
_xlpm.Ax,_xlfn.XLOOKUP(TRUE,($O65:P65&lt;&gt;""),$O$51:P$51,_xlpm.Fundo,,-1),
_xlpm.Bx,_xlfn.XLOOKUP(TRUE,(R65:$AZ65&lt;&gt;""),R$51:$AZ$51,_xlpm.Fundo,,1),
_xlpm.Cx,_xlfn.XLOOKUP(TRUE,($O65:P65&lt;&gt;""),$O65:P65,_xlpm.Fundo,,-1),
_xlpm.Dx,_xlfn.XLOOKUP(TRUE,(R65:$AZ65&lt;&gt;""),R65:$AZ65,_xlpm.Fundo,,1),
_xlpm.Xx,Q$51,_xlpm.Yx,PRODUCT(SUM(_xlpm.Dx,-_xlpm.Cx),1/SUM(_xlpm.Bx,-_xlpm.Ax))*SUM(_xlpm.Xx,-_xlpm.Ax)+_xlpm.Cx,
_xlpm.Ay,_xlfn.XLOOKUP(TRUE,(Q$52:Q64&lt;&gt;""),$N$52:$N64,_xlpm.Fundo,,-1),
_xlpm.By,_xlfn.XLOOKUP(TRUE,(Q66:Q$95&lt;&gt;""),$N66:$N$95,_xlpm.Fundo,,1),
_xlpm.Cy,_xlfn.XLOOKUP(TRUE,(Q$52:Q64&lt;&gt;""),Q$52:Q64,_xlpm.Fundo,,-1),
_xlpm.Dy,_xlfn.XLOOKUP(TRUE,(Q66:Q$95&lt;&gt;""),Q66:Q$95,_xlpm.Fundo,,1),
_xlpm.Xy,$N65,_xlpm.Yy,PRODUCT(SUM(_xlpm.Dy,-_xlpm.Cy),1/SUM(_xlpm.By,-_xlpm.Ay))*SUM(_xlpm.Xy,-_xlpm.Ay)+_xlpm.Cy,
ROUND(_xlpm.Yx,2)))</f>
        <v>-9</v>
      </c>
      <c r="R115" s="21" cm="1">
        <f t="array" ref="R115">IF(R65&lt;&gt;"",ROUND(R65,2),
_xlfn.LET(_xlpm.Fundo,$L$8,
_xlpm.Ax,_xlfn.XLOOKUP(TRUE,($O65:Q65&lt;&gt;""),$O$51:Q$51,_xlpm.Fundo,,-1),
_xlpm.Bx,_xlfn.XLOOKUP(TRUE,(S65:$AZ65&lt;&gt;""),S$51:$AZ$51,_xlpm.Fundo,,1),
_xlpm.Cx,_xlfn.XLOOKUP(TRUE,($O65:Q65&lt;&gt;""),$O65:Q65,_xlpm.Fundo,,-1),
_xlpm.Dx,_xlfn.XLOOKUP(TRUE,(S65:$AZ65&lt;&gt;""),S65:$AZ65,_xlpm.Fundo,,1),
_xlpm.Xx,R$51,_xlpm.Yx,PRODUCT(SUM(_xlpm.Dx,-_xlpm.Cx),1/SUM(_xlpm.Bx,-_xlpm.Ax))*SUM(_xlpm.Xx,-_xlpm.Ax)+_xlpm.Cx,
_xlpm.Ay,_xlfn.XLOOKUP(TRUE,(R$52:R64&lt;&gt;""),$N$52:$N64,_xlpm.Fundo,,-1),
_xlpm.By,_xlfn.XLOOKUP(TRUE,(R66:R$95&lt;&gt;""),$N66:$N$95,_xlpm.Fundo,,1),
_xlpm.Cy,_xlfn.XLOOKUP(TRUE,(R$52:R64&lt;&gt;""),R$52:R64,_xlpm.Fundo,,-1),
_xlpm.Dy,_xlfn.XLOOKUP(TRUE,(R66:R$95&lt;&gt;""),R66:R$95,_xlpm.Fundo,,1),
_xlpm.Xy,$N65,_xlpm.Yy,PRODUCT(SUM(_xlpm.Dy,-_xlpm.Cy),1/SUM(_xlpm.By,-_xlpm.Ay))*SUM(_xlpm.Xy,-_xlpm.Ay)+_xlpm.Cy,
ROUND(_xlpm.Yx,2)))</f>
        <v>0</v>
      </c>
      <c r="S115" s="21" cm="1">
        <f t="array" ref="S115">IF(S65&lt;&gt;"",ROUND(S65,2),
_xlfn.LET(_xlpm.Fundo,$L$8,
_xlpm.Ax,_xlfn.XLOOKUP(TRUE,($O65:R65&lt;&gt;""),$O$51:R$51,_xlpm.Fundo,,-1),
_xlpm.Bx,_xlfn.XLOOKUP(TRUE,(T65:$AZ65&lt;&gt;""),T$51:$AZ$51,_xlpm.Fundo,,1),
_xlpm.Cx,_xlfn.XLOOKUP(TRUE,($O65:R65&lt;&gt;""),$O65:R65,_xlpm.Fundo,,-1),
_xlpm.Dx,_xlfn.XLOOKUP(TRUE,(T65:$AZ65&lt;&gt;""),T65:$AZ65,_xlpm.Fundo,,1),
_xlpm.Xx,S$51,_xlpm.Yx,PRODUCT(SUM(_xlpm.Dx,-_xlpm.Cx),1/SUM(_xlpm.Bx,-_xlpm.Ax))*SUM(_xlpm.Xx,-_xlpm.Ax)+_xlpm.Cx,
_xlpm.Ay,_xlfn.XLOOKUP(TRUE,(S$52:S64&lt;&gt;""),$N$52:$N64,_xlpm.Fundo,,-1),
_xlpm.By,_xlfn.XLOOKUP(TRUE,(S66:S$95&lt;&gt;""),$N66:$N$95,_xlpm.Fundo,,1),
_xlpm.Cy,_xlfn.XLOOKUP(TRUE,(S$52:S64&lt;&gt;""),S$52:S64,_xlpm.Fundo,,-1),
_xlpm.Dy,_xlfn.XLOOKUP(TRUE,(S66:S$95&lt;&gt;""),S66:S$95,_xlpm.Fundo,,1),
_xlpm.Xy,$N65,_xlpm.Yy,PRODUCT(SUM(_xlpm.Dy,-_xlpm.Cy),1/SUM(_xlpm.By,-_xlpm.Ay))*SUM(_xlpm.Xy,-_xlpm.Ay)+_xlpm.Cy,
ROUND(_xlpm.Yx,2)))</f>
        <v>1.2</v>
      </c>
      <c r="T115" s="21" cm="1">
        <f t="array" ref="T115">IF(T65&lt;&gt;"",ROUND(T65,2),
_xlfn.LET(_xlpm.Fundo,$L$8,
_xlpm.Ax,_xlfn.XLOOKUP(TRUE,($O65:S65&lt;&gt;""),$O$51:S$51,_xlpm.Fundo,,-1),
_xlpm.Bx,_xlfn.XLOOKUP(TRUE,(U65:$AZ65&lt;&gt;""),U$51:$AZ$51,_xlpm.Fundo,,1),
_xlpm.Cx,_xlfn.XLOOKUP(TRUE,($O65:S65&lt;&gt;""),$O65:S65,_xlpm.Fundo,,-1),
_xlpm.Dx,_xlfn.XLOOKUP(TRUE,(U65:$AZ65&lt;&gt;""),U65:$AZ65,_xlpm.Fundo,,1),
_xlpm.Xx,T$51,_xlpm.Yx,PRODUCT(SUM(_xlpm.Dx,-_xlpm.Cx),1/SUM(_xlpm.Bx,-_xlpm.Ax))*SUM(_xlpm.Xx,-_xlpm.Ax)+_xlpm.Cx,
_xlpm.Ay,_xlfn.XLOOKUP(TRUE,(T$52:T64&lt;&gt;""),$N$52:$N64,_xlpm.Fundo,,-1),
_xlpm.By,_xlfn.XLOOKUP(TRUE,(T66:T$95&lt;&gt;""),$N66:$N$95,_xlpm.Fundo,,1),
_xlpm.Cy,_xlfn.XLOOKUP(TRUE,(T$52:T64&lt;&gt;""),T$52:T64,_xlpm.Fundo,,-1),
_xlpm.Dy,_xlfn.XLOOKUP(TRUE,(T66:T$95&lt;&gt;""),T66:T$95,_xlpm.Fundo,,1),
_xlpm.Xy,$N65,_xlpm.Yy,PRODUCT(SUM(_xlpm.Dy,-_xlpm.Cy),1/SUM(_xlpm.By,-_xlpm.Ay))*SUM(_xlpm.Xy,-_xlpm.Ay)+_xlpm.Cy,
ROUND(_xlpm.Yx,2)))</f>
        <v>1.5</v>
      </c>
      <c r="U115" s="21" cm="1">
        <f t="array" ref="U115">IF(U65&lt;&gt;"",ROUND(U65,2),
_xlfn.LET(_xlpm.Fundo,$L$8,
_xlpm.Ax,_xlfn.XLOOKUP(TRUE,($O65:T65&lt;&gt;""),$O$51:T$51,_xlpm.Fundo,,-1),
_xlpm.Bx,_xlfn.XLOOKUP(TRUE,(V65:$AZ65&lt;&gt;""),V$51:$AZ$51,_xlpm.Fundo,,1),
_xlpm.Cx,_xlfn.XLOOKUP(TRUE,($O65:T65&lt;&gt;""),$O65:T65,_xlpm.Fundo,,-1),
_xlpm.Dx,_xlfn.XLOOKUP(TRUE,(V65:$AZ65&lt;&gt;""),V65:$AZ65,_xlpm.Fundo,,1),
_xlpm.Xx,U$51,_xlpm.Yx,PRODUCT(SUM(_xlpm.Dx,-_xlpm.Cx),1/SUM(_xlpm.Bx,-_xlpm.Ax))*SUM(_xlpm.Xx,-_xlpm.Ax)+_xlpm.Cx,
_xlpm.Ay,_xlfn.XLOOKUP(TRUE,(U$52:U64&lt;&gt;""),$N$52:$N64,_xlpm.Fundo,,-1),
_xlpm.By,_xlfn.XLOOKUP(TRUE,(U66:U$95&lt;&gt;""),$N66:$N$95,_xlpm.Fundo,,1),
_xlpm.Cy,_xlfn.XLOOKUP(TRUE,(U$52:U64&lt;&gt;""),U$52:U64,_xlpm.Fundo,,-1),
_xlpm.Dy,_xlfn.XLOOKUP(TRUE,(U66:U$95&lt;&gt;""),U66:U$95,_xlpm.Fundo,,1),
_xlpm.Xy,$N65,_xlpm.Yy,PRODUCT(SUM(_xlpm.Dy,-_xlpm.Cy),1/SUM(_xlpm.By,-_xlpm.Ay))*SUM(_xlpm.Xy,-_xlpm.Ay)+_xlpm.Cy,
ROUND(_xlpm.Yx,2)))</f>
        <v>2</v>
      </c>
      <c r="V115" s="21" cm="1">
        <f t="array" ref="V115">IF(V65&lt;&gt;"",ROUND(V65,2),
_xlfn.LET(_xlpm.Fundo,$L$8,
_xlpm.Ax,_xlfn.XLOOKUP(TRUE,($O65:U65&lt;&gt;""),$O$51:U$51,_xlpm.Fundo,,-1),
_xlpm.Bx,_xlfn.XLOOKUP(TRUE,(W65:$AZ65&lt;&gt;""),W$51:$AZ$51,_xlpm.Fundo,,1),
_xlpm.Cx,_xlfn.XLOOKUP(TRUE,($O65:U65&lt;&gt;""),$O65:U65,_xlpm.Fundo,,-1),
_xlpm.Dx,_xlfn.XLOOKUP(TRUE,(W65:$AZ65&lt;&gt;""),W65:$AZ65,_xlpm.Fundo,,1),
_xlpm.Xx,V$51,_xlpm.Yx,PRODUCT(SUM(_xlpm.Dx,-_xlpm.Cx),1/SUM(_xlpm.Bx,-_xlpm.Ax))*SUM(_xlpm.Xx,-_xlpm.Ax)+_xlpm.Cx,
_xlpm.Ay,_xlfn.XLOOKUP(TRUE,(V$52:V64&lt;&gt;""),$N$52:$N64,_xlpm.Fundo,,-1),
_xlpm.By,_xlfn.XLOOKUP(TRUE,(V66:V$95&lt;&gt;""),$N66:$N$95,_xlpm.Fundo,,1),
_xlpm.Cy,_xlfn.XLOOKUP(TRUE,(V$52:V64&lt;&gt;""),V$52:V64,_xlpm.Fundo,,-1),
_xlpm.Dy,_xlfn.XLOOKUP(TRUE,(V66:V$95&lt;&gt;""),V66:V$95,_xlpm.Fundo,,1),
_xlpm.Xy,$N65,_xlpm.Yy,PRODUCT(SUM(_xlpm.Dy,-_xlpm.Cy),1/SUM(_xlpm.By,-_xlpm.Ay))*SUM(_xlpm.Xy,-_xlpm.Ay)+_xlpm.Cy,
ROUND(_xlpm.Yx,2)))</f>
        <v>2.6</v>
      </c>
      <c r="W115" s="21" cm="1">
        <f t="array" ref="W115">IF(W65&lt;&gt;"",ROUND(W65,2),
_xlfn.LET(_xlpm.Fundo,$L$8,
_xlpm.Ax,_xlfn.XLOOKUP(TRUE,($O65:V65&lt;&gt;""),$O$51:V$51,_xlpm.Fundo,,-1),
_xlpm.Bx,_xlfn.XLOOKUP(TRUE,(X65:$AZ65&lt;&gt;""),X$51:$AZ$51,_xlpm.Fundo,,1),
_xlpm.Cx,_xlfn.XLOOKUP(TRUE,($O65:V65&lt;&gt;""),$O65:V65,_xlpm.Fundo,,-1),
_xlpm.Dx,_xlfn.XLOOKUP(TRUE,(X65:$AZ65&lt;&gt;""),X65:$AZ65,_xlpm.Fundo,,1),
_xlpm.Xx,W$51,_xlpm.Yx,PRODUCT(SUM(_xlpm.Dx,-_xlpm.Cx),1/SUM(_xlpm.Bx,-_xlpm.Ax))*SUM(_xlpm.Xx,-_xlpm.Ax)+_xlpm.Cx,
_xlpm.Ay,_xlfn.XLOOKUP(TRUE,(W$52:W64&lt;&gt;""),$N$52:$N64,_xlpm.Fundo,,-1),
_xlpm.By,_xlfn.XLOOKUP(TRUE,(W66:W$95&lt;&gt;""),$N66:$N$95,_xlpm.Fundo,,1),
_xlpm.Cy,_xlfn.XLOOKUP(TRUE,(W$52:W64&lt;&gt;""),W$52:W64,_xlpm.Fundo,,-1),
_xlpm.Dy,_xlfn.XLOOKUP(TRUE,(W66:W$95&lt;&gt;""),W66:W$95,_xlpm.Fundo,,1),
_xlpm.Xy,$N65,_xlpm.Yy,PRODUCT(SUM(_xlpm.Dy,-_xlpm.Cy),1/SUM(_xlpm.By,-_xlpm.Ay))*SUM(_xlpm.Xy,-_xlpm.Ay)+_xlpm.Cy,
ROUND(_xlpm.Yx,2)))</f>
        <v>2.72</v>
      </c>
      <c r="X115" s="21" cm="1">
        <f t="array" ref="X115">IF(X65&lt;&gt;"",ROUND(X65,2),
_xlfn.LET(_xlpm.Fundo,$L$8,
_xlpm.Ax,_xlfn.XLOOKUP(TRUE,($O65:W65&lt;&gt;""),$O$51:W$51,_xlpm.Fundo,,-1),
_xlpm.Bx,_xlfn.XLOOKUP(TRUE,(Y65:$AZ65&lt;&gt;""),Y$51:$AZ$51,_xlpm.Fundo,,1),
_xlpm.Cx,_xlfn.XLOOKUP(TRUE,($O65:W65&lt;&gt;""),$O65:W65,_xlpm.Fundo,,-1),
_xlpm.Dx,_xlfn.XLOOKUP(TRUE,(Y65:$AZ65&lt;&gt;""),Y65:$AZ65,_xlpm.Fundo,,1),
_xlpm.Xx,X$51,_xlpm.Yx,PRODUCT(SUM(_xlpm.Dx,-_xlpm.Cx),1/SUM(_xlpm.Bx,-_xlpm.Ax))*SUM(_xlpm.Xx,-_xlpm.Ax)+_xlpm.Cx,
_xlpm.Ay,_xlfn.XLOOKUP(TRUE,(X$52:X64&lt;&gt;""),$N$52:$N64,_xlpm.Fundo,,-1),
_xlpm.By,_xlfn.XLOOKUP(TRUE,(X66:X$95&lt;&gt;""),$N66:$N$95,_xlpm.Fundo,,1),
_xlpm.Cy,_xlfn.XLOOKUP(TRUE,(X$52:X64&lt;&gt;""),X$52:X64,_xlpm.Fundo,,-1),
_xlpm.Dy,_xlfn.XLOOKUP(TRUE,(X66:X$95&lt;&gt;""),X66:X$95,_xlpm.Fundo,,1),
_xlpm.Xy,$N65,_xlpm.Yy,PRODUCT(SUM(_xlpm.Dy,-_xlpm.Cy),1/SUM(_xlpm.By,-_xlpm.Ay))*SUM(_xlpm.Xy,-_xlpm.Ay)+_xlpm.Cy,
ROUND(_xlpm.Yx,2)))</f>
        <v>3.2</v>
      </c>
      <c r="Y115" s="21" cm="1">
        <f t="array" ref="Y115">IF(Y65&lt;&gt;"",ROUND(Y65,2),
_xlfn.LET(_xlpm.Fundo,$L$8,
_xlpm.Ax,_xlfn.XLOOKUP(TRUE,($O65:X65&lt;&gt;""),$O$51:X$51,_xlpm.Fundo,,-1),
_xlpm.Bx,_xlfn.XLOOKUP(TRUE,(Z65:$AZ65&lt;&gt;""),Z$51:$AZ$51,_xlpm.Fundo,,1),
_xlpm.Cx,_xlfn.XLOOKUP(TRUE,($O65:X65&lt;&gt;""),$O65:X65,_xlpm.Fundo,,-1),
_xlpm.Dx,_xlfn.XLOOKUP(TRUE,(Z65:$AZ65&lt;&gt;""),Z65:$AZ65,_xlpm.Fundo,,1),
_xlpm.Xx,Y$51,_xlpm.Yx,PRODUCT(SUM(_xlpm.Dx,-_xlpm.Cx),1/SUM(_xlpm.Bx,-_xlpm.Ax))*SUM(_xlpm.Xx,-_xlpm.Ax)+_xlpm.Cx,
_xlpm.Ay,_xlfn.XLOOKUP(TRUE,(Y$52:Y64&lt;&gt;""),$N$52:$N64,_xlpm.Fundo,,-1),
_xlpm.By,_xlfn.XLOOKUP(TRUE,(Y66:Y$95&lt;&gt;""),$N66:$N$95,_xlpm.Fundo,,1),
_xlpm.Cy,_xlfn.XLOOKUP(TRUE,(Y$52:Y64&lt;&gt;""),Y$52:Y64,_xlpm.Fundo,,-1),
_xlpm.Dy,_xlfn.XLOOKUP(TRUE,(Y66:Y$95&lt;&gt;""),Y66:Y$95,_xlpm.Fundo,,1),
_xlpm.Xy,$N65,_xlpm.Yy,PRODUCT(SUM(_xlpm.Dy,-_xlpm.Cy),1/SUM(_xlpm.By,-_xlpm.Ay))*SUM(_xlpm.Xy,-_xlpm.Ay)+_xlpm.Cy,
ROUND(_xlpm.Yx,2)))</f>
        <v>2.9</v>
      </c>
      <c r="Z115" s="21" cm="1">
        <f t="array" ref="Z115">IF(Z65&lt;&gt;"",ROUND(Z65,2),
_xlfn.LET(_xlpm.Fundo,$L$8,
_xlpm.Ax,_xlfn.XLOOKUP(TRUE,($O65:Y65&lt;&gt;""),$O$51:Y$51,_xlpm.Fundo,,-1),
_xlpm.Bx,_xlfn.XLOOKUP(TRUE,(AA65:$AZ65&lt;&gt;""),AA$51:$AZ$51,_xlpm.Fundo,,1),
_xlpm.Cx,_xlfn.XLOOKUP(TRUE,($O65:Y65&lt;&gt;""),$O65:Y65,_xlpm.Fundo,,-1),
_xlpm.Dx,_xlfn.XLOOKUP(TRUE,(AA65:$AZ65&lt;&gt;""),AA65:$AZ65,_xlpm.Fundo,,1),
_xlpm.Xx,Z$51,_xlpm.Yx,PRODUCT(SUM(_xlpm.Dx,-_xlpm.Cx),1/SUM(_xlpm.Bx,-_xlpm.Ax))*SUM(_xlpm.Xx,-_xlpm.Ax)+_xlpm.Cx,
_xlpm.Ay,_xlfn.XLOOKUP(TRUE,(Z$52:Z64&lt;&gt;""),$N$52:$N64,_xlpm.Fundo,,-1),
_xlpm.By,_xlfn.XLOOKUP(TRUE,(Z66:Z$95&lt;&gt;""),$N66:$N$95,_xlpm.Fundo,,1),
_xlpm.Cy,_xlfn.XLOOKUP(TRUE,(Z$52:Z64&lt;&gt;""),Z$52:Z64,_xlpm.Fundo,,-1),
_xlpm.Dy,_xlfn.XLOOKUP(TRUE,(Z66:Z$95&lt;&gt;""),Z66:Z$95,_xlpm.Fundo,,1),
_xlpm.Xy,$N65,_xlpm.Yy,PRODUCT(SUM(_xlpm.Dy,-_xlpm.Cy),1/SUM(_xlpm.By,-_xlpm.Ay))*SUM(_xlpm.Xy,-_xlpm.Ay)+_xlpm.Cy,
ROUND(_xlpm.Yx,2)))</f>
        <v>0</v>
      </c>
      <c r="AA115" s="21" cm="1">
        <f t="array" ref="AA115">IF(AA65&lt;&gt;"",ROUND(AA65,2),
_xlfn.LET(_xlpm.Fundo,$L$8,
_xlpm.Ax,_xlfn.XLOOKUP(TRUE,($O65:Z65&lt;&gt;""),$O$51:Z$51,_xlpm.Fundo,,-1),
_xlpm.Bx,_xlfn.XLOOKUP(TRUE,(AB65:$AZ65&lt;&gt;""),AB$51:$AZ$51,_xlpm.Fundo,,1),
_xlpm.Cx,_xlfn.XLOOKUP(TRUE,($O65:Z65&lt;&gt;""),$O65:Z65,_xlpm.Fundo,,-1),
_xlpm.Dx,_xlfn.XLOOKUP(TRUE,(AB65:$AZ65&lt;&gt;""),AB65:$AZ65,_xlpm.Fundo,,1),
_xlpm.Xx,AA$51,_xlpm.Yx,PRODUCT(SUM(_xlpm.Dx,-_xlpm.Cx),1/SUM(_xlpm.Bx,-_xlpm.Ax))*SUM(_xlpm.Xx,-_xlpm.Ax)+_xlpm.Cx,
_xlpm.Ay,_xlfn.XLOOKUP(TRUE,(AA$52:AA64&lt;&gt;""),$N$52:$N64,_xlpm.Fundo,,-1),
_xlpm.By,_xlfn.XLOOKUP(TRUE,(AA66:AA$95&lt;&gt;""),$N66:$N$95,_xlpm.Fundo,,1),
_xlpm.Cy,_xlfn.XLOOKUP(TRUE,(AA$52:AA64&lt;&gt;""),AA$52:AA64,_xlpm.Fundo,,-1),
_xlpm.Dy,_xlfn.XLOOKUP(TRUE,(AA66:AA$95&lt;&gt;""),AA66:AA$95,_xlpm.Fundo,,1),
_xlpm.Xy,$N65,_xlpm.Yy,PRODUCT(SUM(_xlpm.Dy,-_xlpm.Cy),1/SUM(_xlpm.By,-_xlpm.Ay))*SUM(_xlpm.Xy,-_xlpm.Ay)+_xlpm.Cy,
ROUND(_xlpm.Yx,2)))</f>
        <v>0</v>
      </c>
      <c r="AB115" s="21" cm="1">
        <f t="array" ref="AB115">IF(AB65&lt;&gt;"",ROUND(AB65,2),
_xlfn.LET(_xlpm.Fundo,$L$8,
_xlpm.Ax,_xlfn.XLOOKUP(TRUE,($O65:AA65&lt;&gt;""),$O$51:AA$51,_xlpm.Fundo,,-1),
_xlpm.Bx,_xlfn.XLOOKUP(TRUE,(AC65:$AZ65&lt;&gt;""),AC$51:$AZ$51,_xlpm.Fundo,,1),
_xlpm.Cx,_xlfn.XLOOKUP(TRUE,($O65:AA65&lt;&gt;""),$O65:AA65,_xlpm.Fundo,,-1),
_xlpm.Dx,_xlfn.XLOOKUP(TRUE,(AC65:$AZ65&lt;&gt;""),AC65:$AZ65,_xlpm.Fundo,,1),
_xlpm.Xx,AB$51,_xlpm.Yx,PRODUCT(SUM(_xlpm.Dx,-_xlpm.Cx),1/SUM(_xlpm.Bx,-_xlpm.Ax))*SUM(_xlpm.Xx,-_xlpm.Ax)+_xlpm.Cx,
_xlpm.Ay,_xlfn.XLOOKUP(TRUE,(AB$52:AB64&lt;&gt;""),$N$52:$N64,_xlpm.Fundo,,-1),
_xlpm.By,_xlfn.XLOOKUP(TRUE,(AB66:AB$95&lt;&gt;""),$N66:$N$95,_xlpm.Fundo,,1),
_xlpm.Cy,_xlfn.XLOOKUP(TRUE,(AB$52:AB64&lt;&gt;""),AB$52:AB64,_xlpm.Fundo,,-1),
_xlpm.Dy,_xlfn.XLOOKUP(TRUE,(AB66:AB$95&lt;&gt;""),AB66:AB$95,_xlpm.Fundo,,1),
_xlpm.Xy,$N65,_xlpm.Yy,PRODUCT(SUM(_xlpm.Dy,-_xlpm.Cy),1/SUM(_xlpm.By,-_xlpm.Ay))*SUM(_xlpm.Xy,-_xlpm.Ay)+_xlpm.Cy,
ROUND(_xlpm.Yx,2)))</f>
        <v>0</v>
      </c>
      <c r="AC115" s="21" cm="1">
        <f t="array" ref="AC115">IF(AC65&lt;&gt;"",ROUND(AC65,2),
_xlfn.LET(_xlpm.Fundo,$L$8,
_xlpm.Ax,_xlfn.XLOOKUP(TRUE,($O65:AB65&lt;&gt;""),$O$51:AB$51,_xlpm.Fundo,,-1),
_xlpm.Bx,_xlfn.XLOOKUP(TRUE,(AD65:$AZ65&lt;&gt;""),AD$51:$AZ$51,_xlpm.Fundo,,1),
_xlpm.Cx,_xlfn.XLOOKUP(TRUE,($O65:AB65&lt;&gt;""),$O65:AB65,_xlpm.Fundo,,-1),
_xlpm.Dx,_xlfn.XLOOKUP(TRUE,(AD65:$AZ65&lt;&gt;""),AD65:$AZ65,_xlpm.Fundo,,1),
_xlpm.Xx,AC$51,_xlpm.Yx,PRODUCT(SUM(_xlpm.Dx,-_xlpm.Cx),1/SUM(_xlpm.Bx,-_xlpm.Ax))*SUM(_xlpm.Xx,-_xlpm.Ax)+_xlpm.Cx,
_xlpm.Ay,_xlfn.XLOOKUP(TRUE,(AC$52:AC64&lt;&gt;""),$N$52:$N64,_xlpm.Fundo,,-1),
_xlpm.By,_xlfn.XLOOKUP(TRUE,(AC66:AC$95&lt;&gt;""),$N66:$N$95,_xlpm.Fundo,,1),
_xlpm.Cy,_xlfn.XLOOKUP(TRUE,(AC$52:AC64&lt;&gt;""),AC$52:AC64,_xlpm.Fundo,,-1),
_xlpm.Dy,_xlfn.XLOOKUP(TRUE,(AC66:AC$95&lt;&gt;""),AC66:AC$95,_xlpm.Fundo,,1),
_xlpm.Xy,$N65,_xlpm.Yy,PRODUCT(SUM(_xlpm.Dy,-_xlpm.Cy),1/SUM(_xlpm.By,-_xlpm.Ay))*SUM(_xlpm.Xy,-_xlpm.Ay)+_xlpm.Cy,
ROUND(_xlpm.Yx,2)))</f>
        <v>0</v>
      </c>
      <c r="AD115" s="21" cm="1">
        <f t="array" ref="AD115">IF(AD65&lt;&gt;"",ROUND(AD65,2),
_xlfn.LET(_xlpm.Fundo,$L$8,
_xlpm.Ax,_xlfn.XLOOKUP(TRUE,($O65:AC65&lt;&gt;""),$O$51:AC$51,_xlpm.Fundo,,-1),
_xlpm.Bx,_xlfn.XLOOKUP(TRUE,(AE65:$AZ65&lt;&gt;""),AE$51:$AZ$51,_xlpm.Fundo,,1),
_xlpm.Cx,_xlfn.XLOOKUP(TRUE,($O65:AC65&lt;&gt;""),$O65:AC65,_xlpm.Fundo,,-1),
_xlpm.Dx,_xlfn.XLOOKUP(TRUE,(AE65:$AZ65&lt;&gt;""),AE65:$AZ65,_xlpm.Fundo,,1),
_xlpm.Xx,AD$51,_xlpm.Yx,PRODUCT(SUM(_xlpm.Dx,-_xlpm.Cx),1/SUM(_xlpm.Bx,-_xlpm.Ax))*SUM(_xlpm.Xx,-_xlpm.Ax)+_xlpm.Cx,
_xlpm.Ay,_xlfn.XLOOKUP(TRUE,(AD$52:AD64&lt;&gt;""),$N$52:$N64,_xlpm.Fundo,,-1),
_xlpm.By,_xlfn.XLOOKUP(TRUE,(AD66:AD$95&lt;&gt;""),$N66:$N$95,_xlpm.Fundo,,1),
_xlpm.Cy,_xlfn.XLOOKUP(TRUE,(AD$52:AD64&lt;&gt;""),AD$52:AD64,_xlpm.Fundo,,-1),
_xlpm.Dy,_xlfn.XLOOKUP(TRUE,(AD66:AD$95&lt;&gt;""),AD66:AD$95,_xlpm.Fundo,,1),
_xlpm.Xy,$N65,_xlpm.Yy,PRODUCT(SUM(_xlpm.Dy,-_xlpm.Cy),1/SUM(_xlpm.By,-_xlpm.Ay))*SUM(_xlpm.Xy,-_xlpm.Ay)+_xlpm.Cy,
ROUND(_xlpm.Yx,2)))</f>
        <v>0</v>
      </c>
      <c r="AE115" s="21" cm="1">
        <f t="array" ref="AE115">IF(AE65&lt;&gt;"",ROUND(AE65,2),
_xlfn.LET(_xlpm.Fundo,$L$8,
_xlpm.Ax,_xlfn.XLOOKUP(TRUE,($O65:AD65&lt;&gt;""),$O$51:AD$51,_xlpm.Fundo,,-1),
_xlpm.Bx,_xlfn.XLOOKUP(TRUE,(AF65:$AZ65&lt;&gt;""),AF$51:$AZ$51,_xlpm.Fundo,,1),
_xlpm.Cx,_xlfn.XLOOKUP(TRUE,($O65:AD65&lt;&gt;""),$O65:AD65,_xlpm.Fundo,,-1),
_xlpm.Dx,_xlfn.XLOOKUP(TRUE,(AF65:$AZ65&lt;&gt;""),AF65:$AZ65,_xlpm.Fundo,,1),
_xlpm.Xx,AE$51,_xlpm.Yx,PRODUCT(SUM(_xlpm.Dx,-_xlpm.Cx),1/SUM(_xlpm.Bx,-_xlpm.Ax))*SUM(_xlpm.Xx,-_xlpm.Ax)+_xlpm.Cx,
_xlpm.Ay,_xlfn.XLOOKUP(TRUE,(AE$52:AE64&lt;&gt;""),$N$52:$N64,_xlpm.Fundo,,-1),
_xlpm.By,_xlfn.XLOOKUP(TRUE,(AE66:AE$95&lt;&gt;""),$N66:$N$95,_xlpm.Fundo,,1),
_xlpm.Cy,_xlfn.XLOOKUP(TRUE,(AE$52:AE64&lt;&gt;""),AE$52:AE64,_xlpm.Fundo,,-1),
_xlpm.Dy,_xlfn.XLOOKUP(TRUE,(AE66:AE$95&lt;&gt;""),AE66:AE$95,_xlpm.Fundo,,1),
_xlpm.Xy,$N65,_xlpm.Yy,PRODUCT(SUM(_xlpm.Dy,-_xlpm.Cy),1/SUM(_xlpm.By,-_xlpm.Ay))*SUM(_xlpm.Xy,-_xlpm.Ay)+_xlpm.Cy,
ROUND(_xlpm.Yx,2)))</f>
        <v>0</v>
      </c>
      <c r="AF115" s="21" cm="1">
        <f t="array" ref="AF115">IF(AF65&lt;&gt;"",ROUND(AF65,2),
_xlfn.LET(_xlpm.Fundo,$L$8,
_xlpm.Ax,_xlfn.XLOOKUP(TRUE,($O65:AE65&lt;&gt;""),$O$51:AE$51,_xlpm.Fundo,,-1),
_xlpm.Bx,_xlfn.XLOOKUP(TRUE,(AG65:$AZ65&lt;&gt;""),AG$51:$AZ$51,_xlpm.Fundo,,1),
_xlpm.Cx,_xlfn.XLOOKUP(TRUE,($O65:AE65&lt;&gt;""),$O65:AE65,_xlpm.Fundo,,-1),
_xlpm.Dx,_xlfn.XLOOKUP(TRUE,(AG65:$AZ65&lt;&gt;""),AG65:$AZ65,_xlpm.Fundo,,1),
_xlpm.Xx,AF$51,_xlpm.Yx,PRODUCT(SUM(_xlpm.Dx,-_xlpm.Cx),1/SUM(_xlpm.Bx,-_xlpm.Ax))*SUM(_xlpm.Xx,-_xlpm.Ax)+_xlpm.Cx,
_xlpm.Ay,_xlfn.XLOOKUP(TRUE,(AF$52:AF64&lt;&gt;""),$N$52:$N64,_xlpm.Fundo,,-1),
_xlpm.By,_xlfn.XLOOKUP(TRUE,(AF66:AF$95&lt;&gt;""),$N66:$N$95,_xlpm.Fundo,,1),
_xlpm.Cy,_xlfn.XLOOKUP(TRUE,(AF$52:AF64&lt;&gt;""),AF$52:AF64,_xlpm.Fundo,,-1),
_xlpm.Dy,_xlfn.XLOOKUP(TRUE,(AF66:AF$95&lt;&gt;""),AF66:AF$95,_xlpm.Fundo,,1),
_xlpm.Xy,$N65,_xlpm.Yy,PRODUCT(SUM(_xlpm.Dy,-_xlpm.Cy),1/SUM(_xlpm.By,-_xlpm.Ay))*SUM(_xlpm.Xy,-_xlpm.Ay)+_xlpm.Cy,
ROUND(_xlpm.Yx,2)))</f>
        <v>0</v>
      </c>
      <c r="AG115" s="21" cm="1">
        <f t="array" ref="AG115">IF(AG65&lt;&gt;"",ROUND(AG65,2),
_xlfn.LET(_xlpm.Fundo,$L$8,
_xlpm.Ax,_xlfn.XLOOKUP(TRUE,($O65:AF65&lt;&gt;""),$O$51:AF$51,_xlpm.Fundo,,-1),
_xlpm.Bx,_xlfn.XLOOKUP(TRUE,(AH65:$AZ65&lt;&gt;""),AH$51:$AZ$51,_xlpm.Fundo,,1),
_xlpm.Cx,_xlfn.XLOOKUP(TRUE,($O65:AF65&lt;&gt;""),$O65:AF65,_xlpm.Fundo,,-1),
_xlpm.Dx,_xlfn.XLOOKUP(TRUE,(AH65:$AZ65&lt;&gt;""),AH65:$AZ65,_xlpm.Fundo,,1),
_xlpm.Xx,AG$51,_xlpm.Yx,PRODUCT(SUM(_xlpm.Dx,-_xlpm.Cx),1/SUM(_xlpm.Bx,-_xlpm.Ax))*SUM(_xlpm.Xx,-_xlpm.Ax)+_xlpm.Cx,
_xlpm.Ay,_xlfn.XLOOKUP(TRUE,(AG$52:AG64&lt;&gt;""),$N$52:$N64,_xlpm.Fundo,,-1),
_xlpm.By,_xlfn.XLOOKUP(TRUE,(AG66:AG$95&lt;&gt;""),$N66:$N$95,_xlpm.Fundo,,1),
_xlpm.Cy,_xlfn.XLOOKUP(TRUE,(AG$52:AG64&lt;&gt;""),AG$52:AG64,_xlpm.Fundo,,-1),
_xlpm.Dy,_xlfn.XLOOKUP(TRUE,(AG66:AG$95&lt;&gt;""),AG66:AG$95,_xlpm.Fundo,,1),
_xlpm.Xy,$N65,_xlpm.Yy,PRODUCT(SUM(_xlpm.Dy,-_xlpm.Cy),1/SUM(_xlpm.By,-_xlpm.Ay))*SUM(_xlpm.Xy,-_xlpm.Ay)+_xlpm.Cy,
ROUND(_xlpm.Yx,2)))</f>
        <v>0</v>
      </c>
      <c r="AH115" s="21" cm="1">
        <f t="array" ref="AH115">IF(AH65&lt;&gt;"",ROUND(AH65,2),
_xlfn.LET(_xlpm.Fundo,$L$8,
_xlpm.Ax,_xlfn.XLOOKUP(TRUE,($O65:AG65&lt;&gt;""),$O$51:AG$51,_xlpm.Fundo,,-1),
_xlpm.Bx,_xlfn.XLOOKUP(TRUE,(AI65:$AZ65&lt;&gt;""),AI$51:$AZ$51,_xlpm.Fundo,,1),
_xlpm.Cx,_xlfn.XLOOKUP(TRUE,($O65:AG65&lt;&gt;""),$O65:AG65,_xlpm.Fundo,,-1),
_xlpm.Dx,_xlfn.XLOOKUP(TRUE,(AI65:$AZ65&lt;&gt;""),AI65:$AZ65,_xlpm.Fundo,,1),
_xlpm.Xx,AH$51,_xlpm.Yx,PRODUCT(SUM(_xlpm.Dx,-_xlpm.Cx),1/SUM(_xlpm.Bx,-_xlpm.Ax))*SUM(_xlpm.Xx,-_xlpm.Ax)+_xlpm.Cx,
_xlpm.Ay,_xlfn.XLOOKUP(TRUE,(AH$52:AH64&lt;&gt;""),$N$52:$N64,_xlpm.Fundo,,-1),
_xlpm.By,_xlfn.XLOOKUP(TRUE,(AH66:AH$95&lt;&gt;""),$N66:$N$95,_xlpm.Fundo,,1),
_xlpm.Cy,_xlfn.XLOOKUP(TRUE,(AH$52:AH64&lt;&gt;""),AH$52:AH64,_xlpm.Fundo,,-1),
_xlpm.Dy,_xlfn.XLOOKUP(TRUE,(AH66:AH$95&lt;&gt;""),AH66:AH$95,_xlpm.Fundo,,1),
_xlpm.Xy,$N65,_xlpm.Yy,PRODUCT(SUM(_xlpm.Dy,-_xlpm.Cy),1/SUM(_xlpm.By,-_xlpm.Ay))*SUM(_xlpm.Xy,-_xlpm.Ay)+_xlpm.Cy,
ROUND(_xlpm.Yx,2)))</f>
        <v>0</v>
      </c>
      <c r="AI115" s="21" cm="1">
        <f t="array" ref="AI115">IF(AI65&lt;&gt;"",ROUND(AI65,2),
_xlfn.LET(_xlpm.Fundo,$L$8,
_xlpm.Ax,_xlfn.XLOOKUP(TRUE,($O65:AH65&lt;&gt;""),$O$51:AH$51,_xlpm.Fundo,,-1),
_xlpm.Bx,_xlfn.XLOOKUP(TRUE,(AJ65:$AZ65&lt;&gt;""),AJ$51:$AZ$51,_xlpm.Fundo,,1),
_xlpm.Cx,_xlfn.XLOOKUP(TRUE,($O65:AH65&lt;&gt;""),$O65:AH65,_xlpm.Fundo,,-1),
_xlpm.Dx,_xlfn.XLOOKUP(TRUE,(AJ65:$AZ65&lt;&gt;""),AJ65:$AZ65,_xlpm.Fundo,,1),
_xlpm.Xx,AI$51,_xlpm.Yx,PRODUCT(SUM(_xlpm.Dx,-_xlpm.Cx),1/SUM(_xlpm.Bx,-_xlpm.Ax))*SUM(_xlpm.Xx,-_xlpm.Ax)+_xlpm.Cx,
_xlpm.Ay,_xlfn.XLOOKUP(TRUE,(AI$52:AI64&lt;&gt;""),$N$52:$N64,_xlpm.Fundo,,-1),
_xlpm.By,_xlfn.XLOOKUP(TRUE,(AI66:AI$95&lt;&gt;""),$N66:$N$95,_xlpm.Fundo,,1),
_xlpm.Cy,_xlfn.XLOOKUP(TRUE,(AI$52:AI64&lt;&gt;""),AI$52:AI64,_xlpm.Fundo,,-1),
_xlpm.Dy,_xlfn.XLOOKUP(TRUE,(AI66:AI$95&lt;&gt;""),AI66:AI$95,_xlpm.Fundo,,1),
_xlpm.Xy,$N65,_xlpm.Yy,PRODUCT(SUM(_xlpm.Dy,-_xlpm.Cy),1/SUM(_xlpm.By,-_xlpm.Ay))*SUM(_xlpm.Xy,-_xlpm.Ay)+_xlpm.Cy,
ROUND(_xlpm.Yx,2)))</f>
        <v>0</v>
      </c>
      <c r="AJ115" s="21" cm="1">
        <f t="array" ref="AJ115">IF(AJ65&lt;&gt;"",ROUND(AJ65,2),
_xlfn.LET(_xlpm.Fundo,$L$8,
_xlpm.Ax,_xlfn.XLOOKUP(TRUE,($O65:AI65&lt;&gt;""),$O$51:AI$51,_xlpm.Fundo,,-1),
_xlpm.Bx,_xlfn.XLOOKUP(TRUE,(AK65:$AZ65&lt;&gt;""),AK$51:$AZ$51,_xlpm.Fundo,,1),
_xlpm.Cx,_xlfn.XLOOKUP(TRUE,($O65:AI65&lt;&gt;""),$O65:AI65,_xlpm.Fundo,,-1),
_xlpm.Dx,_xlfn.XLOOKUP(TRUE,(AK65:$AZ65&lt;&gt;""),AK65:$AZ65,_xlpm.Fundo,,1),
_xlpm.Xx,AJ$51,_xlpm.Yx,PRODUCT(SUM(_xlpm.Dx,-_xlpm.Cx),1/SUM(_xlpm.Bx,-_xlpm.Ax))*SUM(_xlpm.Xx,-_xlpm.Ax)+_xlpm.Cx,
_xlpm.Ay,_xlfn.XLOOKUP(TRUE,(AJ$52:AJ64&lt;&gt;""),$N$52:$N64,_xlpm.Fundo,,-1),
_xlpm.By,_xlfn.XLOOKUP(TRUE,(AJ66:AJ$95&lt;&gt;""),$N66:$N$95,_xlpm.Fundo,,1),
_xlpm.Cy,_xlfn.XLOOKUP(TRUE,(AJ$52:AJ64&lt;&gt;""),AJ$52:AJ64,_xlpm.Fundo,,-1),
_xlpm.Dy,_xlfn.XLOOKUP(TRUE,(AJ66:AJ$95&lt;&gt;""),AJ66:AJ$95,_xlpm.Fundo,,1),
_xlpm.Xy,$N65,_xlpm.Yy,PRODUCT(SUM(_xlpm.Dy,-_xlpm.Cy),1/SUM(_xlpm.By,-_xlpm.Ay))*SUM(_xlpm.Xy,-_xlpm.Ay)+_xlpm.Cy,
ROUND(_xlpm.Yx,2)))</f>
        <v>0</v>
      </c>
      <c r="AK115" s="21" cm="1">
        <f t="array" ref="AK115">IF(AK65&lt;&gt;"",ROUND(AK65,2),
_xlfn.LET(_xlpm.Fundo,$L$8,
_xlpm.Ax,_xlfn.XLOOKUP(TRUE,($O65:AJ65&lt;&gt;""),$O$51:AJ$51,_xlpm.Fundo,,-1),
_xlpm.Bx,_xlfn.XLOOKUP(TRUE,(AL65:$AZ65&lt;&gt;""),AL$51:$AZ$51,_xlpm.Fundo,,1),
_xlpm.Cx,_xlfn.XLOOKUP(TRUE,($O65:AJ65&lt;&gt;""),$O65:AJ65,_xlpm.Fundo,,-1),
_xlpm.Dx,_xlfn.XLOOKUP(TRUE,(AL65:$AZ65&lt;&gt;""),AL65:$AZ65,_xlpm.Fundo,,1),
_xlpm.Xx,AK$51,_xlpm.Yx,PRODUCT(SUM(_xlpm.Dx,-_xlpm.Cx),1/SUM(_xlpm.Bx,-_xlpm.Ax))*SUM(_xlpm.Xx,-_xlpm.Ax)+_xlpm.Cx,
_xlpm.Ay,_xlfn.XLOOKUP(TRUE,(AK$52:AK64&lt;&gt;""),$N$52:$N64,_xlpm.Fundo,,-1),
_xlpm.By,_xlfn.XLOOKUP(TRUE,(AK66:AK$95&lt;&gt;""),$N66:$N$95,_xlpm.Fundo,,1),
_xlpm.Cy,_xlfn.XLOOKUP(TRUE,(AK$52:AK64&lt;&gt;""),AK$52:AK64,_xlpm.Fundo,,-1),
_xlpm.Dy,_xlfn.XLOOKUP(TRUE,(AK66:AK$95&lt;&gt;""),AK66:AK$95,_xlpm.Fundo,,1),
_xlpm.Xy,$N65,_xlpm.Yy,PRODUCT(SUM(_xlpm.Dy,-_xlpm.Cy),1/SUM(_xlpm.By,-_xlpm.Ay))*SUM(_xlpm.Xy,-_xlpm.Ay)+_xlpm.Cy,
ROUND(_xlpm.Yx,2)))</f>
        <v>0</v>
      </c>
      <c r="AL115" s="21" cm="1">
        <f t="array" ref="AL115">IF(AL65&lt;&gt;"",ROUND(AL65,2),
_xlfn.LET(_xlpm.Fundo,$L$8,
_xlpm.Ax,_xlfn.XLOOKUP(TRUE,($O65:AK65&lt;&gt;""),$O$51:AK$51,_xlpm.Fundo,,-1),
_xlpm.Bx,_xlfn.XLOOKUP(TRUE,(AM65:$AZ65&lt;&gt;""),AM$51:$AZ$51,_xlpm.Fundo,,1),
_xlpm.Cx,_xlfn.XLOOKUP(TRUE,($O65:AK65&lt;&gt;""),$O65:AK65,_xlpm.Fundo,,-1),
_xlpm.Dx,_xlfn.XLOOKUP(TRUE,(AM65:$AZ65&lt;&gt;""),AM65:$AZ65,_xlpm.Fundo,,1),
_xlpm.Xx,AL$51,_xlpm.Yx,PRODUCT(SUM(_xlpm.Dx,-_xlpm.Cx),1/SUM(_xlpm.Bx,-_xlpm.Ax))*SUM(_xlpm.Xx,-_xlpm.Ax)+_xlpm.Cx,
_xlpm.Ay,_xlfn.XLOOKUP(TRUE,(AL$52:AL64&lt;&gt;""),$N$52:$N64,_xlpm.Fundo,,-1),
_xlpm.By,_xlfn.XLOOKUP(TRUE,(AL66:AL$95&lt;&gt;""),$N66:$N$95,_xlpm.Fundo,,1),
_xlpm.Cy,_xlfn.XLOOKUP(TRUE,(AL$52:AL64&lt;&gt;""),AL$52:AL64,_xlpm.Fundo,,-1),
_xlpm.Dy,_xlfn.XLOOKUP(TRUE,(AL66:AL$95&lt;&gt;""),AL66:AL$95,_xlpm.Fundo,,1),
_xlpm.Xy,$N65,_xlpm.Yy,PRODUCT(SUM(_xlpm.Dy,-_xlpm.Cy),1/SUM(_xlpm.By,-_xlpm.Ay))*SUM(_xlpm.Xy,-_xlpm.Ay)+_xlpm.Cy,
ROUND(_xlpm.Yx,2)))</f>
        <v>-0.04</v>
      </c>
      <c r="AM115" s="21" cm="1">
        <f t="array" ref="AM115">IF(AM65&lt;&gt;"",ROUND(AM65,2),
_xlfn.LET(_xlpm.Fundo,$L$8,
_xlpm.Ax,_xlfn.XLOOKUP(TRUE,($O65:AL65&lt;&gt;""),$O$51:AL$51,_xlpm.Fundo,,-1),
_xlpm.Bx,_xlfn.XLOOKUP(TRUE,(AN65:$AZ65&lt;&gt;""),AN$51:$AZ$51,_xlpm.Fundo,,1),
_xlpm.Cx,_xlfn.XLOOKUP(TRUE,($O65:AL65&lt;&gt;""),$O65:AL65,_xlpm.Fundo,,-1),
_xlpm.Dx,_xlfn.XLOOKUP(TRUE,(AN65:$AZ65&lt;&gt;""),AN65:$AZ65,_xlpm.Fundo,,1),
_xlpm.Xx,AM$51,_xlpm.Yx,PRODUCT(SUM(_xlpm.Dx,-_xlpm.Cx),1/SUM(_xlpm.Bx,-_xlpm.Ax))*SUM(_xlpm.Xx,-_xlpm.Ax)+_xlpm.Cx,
_xlpm.Ay,_xlfn.XLOOKUP(TRUE,(AM$52:AM64&lt;&gt;""),$N$52:$N64,_xlpm.Fundo,,-1),
_xlpm.By,_xlfn.XLOOKUP(TRUE,(AM66:AM$95&lt;&gt;""),$N66:$N$95,_xlpm.Fundo,,1),
_xlpm.Cy,_xlfn.XLOOKUP(TRUE,(AM$52:AM64&lt;&gt;""),AM$52:AM64,_xlpm.Fundo,,-1),
_xlpm.Dy,_xlfn.XLOOKUP(TRUE,(AM66:AM$95&lt;&gt;""),AM66:AM$95,_xlpm.Fundo,,1),
_xlpm.Xy,$N65,_xlpm.Yy,PRODUCT(SUM(_xlpm.Dy,-_xlpm.Cy),1/SUM(_xlpm.By,-_xlpm.Ay))*SUM(_xlpm.Xy,-_xlpm.Ay)+_xlpm.Cy,
ROUND(_xlpm.Yx,2)))</f>
        <v>-0.05</v>
      </c>
      <c r="AN115" s="21" cm="1">
        <f t="array" ref="AN115">IF(AN65&lt;&gt;"",ROUND(AN65,2),
_xlfn.LET(_xlpm.Fundo,$L$8,
_xlpm.Ax,_xlfn.XLOOKUP(TRUE,($O65:AM65&lt;&gt;""),$O$51:AM$51,_xlpm.Fundo,,-1),
_xlpm.Bx,_xlfn.XLOOKUP(TRUE,(AO65:$AZ65&lt;&gt;""),AO$51:$AZ$51,_xlpm.Fundo,,1),
_xlpm.Cx,_xlfn.XLOOKUP(TRUE,($O65:AM65&lt;&gt;""),$O65:AM65,_xlpm.Fundo,,-1),
_xlpm.Dx,_xlfn.XLOOKUP(TRUE,(AO65:$AZ65&lt;&gt;""),AO65:$AZ65,_xlpm.Fundo,,1),
_xlpm.Xx,AN$51,_xlpm.Yx,PRODUCT(SUM(_xlpm.Dx,-_xlpm.Cx),1/SUM(_xlpm.Bx,-_xlpm.Ax))*SUM(_xlpm.Xx,-_xlpm.Ax)+_xlpm.Cx,
_xlpm.Ay,_xlfn.XLOOKUP(TRUE,(AN$52:AN64&lt;&gt;""),$N$52:$N64,_xlpm.Fundo,,-1),
_xlpm.By,_xlfn.XLOOKUP(TRUE,(AN66:AN$95&lt;&gt;""),$N66:$N$95,_xlpm.Fundo,,1),
_xlpm.Cy,_xlfn.XLOOKUP(TRUE,(AN$52:AN64&lt;&gt;""),AN$52:AN64,_xlpm.Fundo,,-1),
_xlpm.Dy,_xlfn.XLOOKUP(TRUE,(AN66:AN$95&lt;&gt;""),AN66:AN$95,_xlpm.Fundo,,1),
_xlpm.Xy,$N65,_xlpm.Yy,PRODUCT(SUM(_xlpm.Dy,-_xlpm.Cy),1/SUM(_xlpm.By,-_xlpm.Ay))*SUM(_xlpm.Xy,-_xlpm.Ay)+_xlpm.Cy,
ROUND(_xlpm.Yx,2)))</f>
        <v>-0.06</v>
      </c>
      <c r="AO115" s="21" cm="1">
        <f t="array" ref="AO115">IF(AO65&lt;&gt;"",ROUND(AO65,2),
_xlfn.LET(_xlpm.Fundo,$L$8,
_xlpm.Ax,_xlfn.XLOOKUP(TRUE,($O65:AN65&lt;&gt;""),$O$51:AN$51,_xlpm.Fundo,,-1),
_xlpm.Bx,_xlfn.XLOOKUP(TRUE,(AP65:$AZ65&lt;&gt;""),AP$51:$AZ$51,_xlpm.Fundo,,1),
_xlpm.Cx,_xlfn.XLOOKUP(TRUE,($O65:AN65&lt;&gt;""),$O65:AN65,_xlpm.Fundo,,-1),
_xlpm.Dx,_xlfn.XLOOKUP(TRUE,(AP65:$AZ65&lt;&gt;""),AP65:$AZ65,_xlpm.Fundo,,1),
_xlpm.Xx,AO$51,_xlpm.Yx,PRODUCT(SUM(_xlpm.Dx,-_xlpm.Cx),1/SUM(_xlpm.Bx,-_xlpm.Ax))*SUM(_xlpm.Xx,-_xlpm.Ax)+_xlpm.Cx,
_xlpm.Ay,_xlfn.XLOOKUP(TRUE,(AO$52:AO64&lt;&gt;""),$N$52:$N64,_xlpm.Fundo,,-1),
_xlpm.By,_xlfn.XLOOKUP(TRUE,(AO66:AO$95&lt;&gt;""),$N66:$N$95,_xlpm.Fundo,,1),
_xlpm.Cy,_xlfn.XLOOKUP(TRUE,(AO$52:AO64&lt;&gt;""),AO$52:AO64,_xlpm.Fundo,,-1),
_xlpm.Dy,_xlfn.XLOOKUP(TRUE,(AO66:AO$95&lt;&gt;""),AO66:AO$95,_xlpm.Fundo,,1),
_xlpm.Xy,$N65,_xlpm.Yy,PRODUCT(SUM(_xlpm.Dy,-_xlpm.Cy),1/SUM(_xlpm.By,-_xlpm.Ay))*SUM(_xlpm.Xy,-_xlpm.Ay)+_xlpm.Cy,
ROUND(_xlpm.Yx,2)))</f>
        <v>-0.06</v>
      </c>
      <c r="AP115" s="21" cm="1">
        <f t="array" ref="AP115">IF(AP65&lt;&gt;"",ROUND(AP65,2),
_xlfn.LET(_xlpm.Fundo,$L$8,
_xlpm.Ax,_xlfn.XLOOKUP(TRUE,($O65:AO65&lt;&gt;""),$O$51:AO$51,_xlpm.Fundo,,-1),
_xlpm.Bx,_xlfn.XLOOKUP(TRUE,(AQ65:$AZ65&lt;&gt;""),AQ$51:$AZ$51,_xlpm.Fundo,,1),
_xlpm.Cx,_xlfn.XLOOKUP(TRUE,($O65:AO65&lt;&gt;""),$O65:AO65,_xlpm.Fundo,,-1),
_xlpm.Dx,_xlfn.XLOOKUP(TRUE,(AQ65:$AZ65&lt;&gt;""),AQ65:$AZ65,_xlpm.Fundo,,1),
_xlpm.Xx,AP$51,_xlpm.Yx,PRODUCT(SUM(_xlpm.Dx,-_xlpm.Cx),1/SUM(_xlpm.Bx,-_xlpm.Ax))*SUM(_xlpm.Xx,-_xlpm.Ax)+_xlpm.Cx,
_xlpm.Ay,_xlfn.XLOOKUP(TRUE,(AP$52:AP64&lt;&gt;""),$N$52:$N64,_xlpm.Fundo,,-1),
_xlpm.By,_xlfn.XLOOKUP(TRUE,(AP66:AP$95&lt;&gt;""),$N66:$N$95,_xlpm.Fundo,,1),
_xlpm.Cy,_xlfn.XLOOKUP(TRUE,(AP$52:AP64&lt;&gt;""),AP$52:AP64,_xlpm.Fundo,,-1),
_xlpm.Dy,_xlfn.XLOOKUP(TRUE,(AP66:AP$95&lt;&gt;""),AP66:AP$95,_xlpm.Fundo,,1),
_xlpm.Xy,$N65,_xlpm.Yy,PRODUCT(SUM(_xlpm.Dy,-_xlpm.Cy),1/SUM(_xlpm.By,-_xlpm.Ay))*SUM(_xlpm.Xy,-_xlpm.Ay)+_xlpm.Cy,
ROUND(_xlpm.Yx,2)))</f>
        <v>-0.08</v>
      </c>
      <c r="AQ115" s="21" cm="1">
        <f t="array" ref="AQ115">IF(AQ65&lt;&gt;"",ROUND(AQ65,2),
_xlfn.LET(_xlpm.Fundo,$L$8,
_xlpm.Ax,_xlfn.XLOOKUP(TRUE,($O65:AP65&lt;&gt;""),$O$51:AP$51,_xlpm.Fundo,,-1),
_xlpm.Bx,_xlfn.XLOOKUP(TRUE,(AR65:$AZ65&lt;&gt;""),AR$51:$AZ$51,_xlpm.Fundo,,1),
_xlpm.Cx,_xlfn.XLOOKUP(TRUE,($O65:AP65&lt;&gt;""),$O65:AP65,_xlpm.Fundo,,-1),
_xlpm.Dx,_xlfn.XLOOKUP(TRUE,(AR65:$AZ65&lt;&gt;""),AR65:$AZ65,_xlpm.Fundo,,1),
_xlpm.Xx,AQ$51,_xlpm.Yx,PRODUCT(SUM(_xlpm.Dx,-_xlpm.Cx),1/SUM(_xlpm.Bx,-_xlpm.Ax))*SUM(_xlpm.Xx,-_xlpm.Ax)+_xlpm.Cx,
_xlpm.Ay,_xlfn.XLOOKUP(TRUE,(AQ$52:AQ64&lt;&gt;""),$N$52:$N64,_xlpm.Fundo,,-1),
_xlpm.By,_xlfn.XLOOKUP(TRUE,(AQ66:AQ$95&lt;&gt;""),$N66:$N$95,_xlpm.Fundo,,1),
_xlpm.Cy,_xlfn.XLOOKUP(TRUE,(AQ$52:AQ64&lt;&gt;""),AQ$52:AQ64,_xlpm.Fundo,,-1),
_xlpm.Dy,_xlfn.XLOOKUP(TRUE,(AQ66:AQ$95&lt;&gt;""),AQ66:AQ$95,_xlpm.Fundo,,1),
_xlpm.Xy,$N65,_xlpm.Yy,PRODUCT(SUM(_xlpm.Dy,-_xlpm.Cy),1/SUM(_xlpm.By,-_xlpm.Ay))*SUM(_xlpm.Xy,-_xlpm.Ay)+_xlpm.Cy,
ROUND(_xlpm.Yx,2)))</f>
        <v>-0.15</v>
      </c>
      <c r="AR115" s="21" cm="1">
        <f t="array" ref="AR115">IF(AR65&lt;&gt;"",ROUND(AR65,2),
_xlfn.LET(_xlpm.Fundo,$L$8,
_xlpm.Ax,_xlfn.XLOOKUP(TRUE,($O65:AQ65&lt;&gt;""),$O$51:AQ$51,_xlpm.Fundo,,-1),
_xlpm.Bx,_xlfn.XLOOKUP(TRUE,(AS65:$AZ65&lt;&gt;""),AS$51:$AZ$51,_xlpm.Fundo,,1),
_xlpm.Cx,_xlfn.XLOOKUP(TRUE,($O65:AQ65&lt;&gt;""),$O65:AQ65,_xlpm.Fundo,,-1),
_xlpm.Dx,_xlfn.XLOOKUP(TRUE,(AS65:$AZ65&lt;&gt;""),AS65:$AZ65,_xlpm.Fundo,,1),
_xlpm.Xx,AR$51,_xlpm.Yx,PRODUCT(SUM(_xlpm.Dx,-_xlpm.Cx),1/SUM(_xlpm.Bx,-_xlpm.Ax))*SUM(_xlpm.Xx,-_xlpm.Ax)+_xlpm.Cx,
_xlpm.Ay,_xlfn.XLOOKUP(TRUE,(AR$52:AR64&lt;&gt;""),$N$52:$N64,_xlpm.Fundo,,-1),
_xlpm.By,_xlfn.XLOOKUP(TRUE,(AR66:AR$95&lt;&gt;""),$N66:$N$95,_xlpm.Fundo,,1),
_xlpm.Cy,_xlfn.XLOOKUP(TRUE,(AR$52:AR64&lt;&gt;""),AR$52:AR64,_xlpm.Fundo,,-1),
_xlpm.Dy,_xlfn.XLOOKUP(TRUE,(AR66:AR$95&lt;&gt;""),AR66:AR$95,_xlpm.Fundo,,1),
_xlpm.Xy,$N65,_xlpm.Yy,PRODUCT(SUM(_xlpm.Dy,-_xlpm.Cy),1/SUM(_xlpm.By,-_xlpm.Ay))*SUM(_xlpm.Xy,-_xlpm.Ay)+_xlpm.Cy,
ROUND(_xlpm.Yx,2)))</f>
        <v>-0.17</v>
      </c>
      <c r="AS115" s="21" cm="1">
        <f t="array" ref="AS115">IF(AS65&lt;&gt;"",ROUND(AS65,2),
_xlfn.LET(_xlpm.Fundo,$L$8,
_xlpm.Ax,_xlfn.XLOOKUP(TRUE,($O65:AR65&lt;&gt;""),$O$51:AR$51,_xlpm.Fundo,,-1),
_xlpm.Bx,_xlfn.XLOOKUP(TRUE,(AT65:$AZ65&lt;&gt;""),AT$51:$AZ$51,_xlpm.Fundo,,1),
_xlpm.Cx,_xlfn.XLOOKUP(TRUE,($O65:AR65&lt;&gt;""),$O65:AR65,_xlpm.Fundo,,-1),
_xlpm.Dx,_xlfn.XLOOKUP(TRUE,(AT65:$AZ65&lt;&gt;""),AT65:$AZ65,_xlpm.Fundo,,1),
_xlpm.Xx,AS$51,_xlpm.Yx,PRODUCT(SUM(_xlpm.Dx,-_xlpm.Cx),1/SUM(_xlpm.Bx,-_xlpm.Ax))*SUM(_xlpm.Xx,-_xlpm.Ax)+_xlpm.Cx,
_xlpm.Ay,_xlfn.XLOOKUP(TRUE,(AS$52:AS64&lt;&gt;""),$N$52:$N64,_xlpm.Fundo,,-1),
_xlpm.By,_xlfn.XLOOKUP(TRUE,(AS66:AS$95&lt;&gt;""),$N66:$N$95,_xlpm.Fundo,,1),
_xlpm.Cy,_xlfn.XLOOKUP(TRUE,(AS$52:AS64&lt;&gt;""),AS$52:AS64,_xlpm.Fundo,,-1),
_xlpm.Dy,_xlfn.XLOOKUP(TRUE,(AS66:AS$95&lt;&gt;""),AS66:AS$95,_xlpm.Fundo,,1),
_xlpm.Xy,$N65,_xlpm.Yy,PRODUCT(SUM(_xlpm.Dy,-_xlpm.Cy),1/SUM(_xlpm.By,-_xlpm.Ay))*SUM(_xlpm.Xy,-_xlpm.Ay)+_xlpm.Cy,
ROUND(_xlpm.Yx,2)))</f>
        <v>-0.27</v>
      </c>
      <c r="AT115" s="21" cm="1">
        <f t="array" ref="AT115">IF(AT65&lt;&gt;"",ROUND(AT65,2),
_xlfn.LET(_xlpm.Fundo,$L$8,
_xlpm.Ax,_xlfn.XLOOKUP(TRUE,($O65:AS65&lt;&gt;""),$O$51:AS$51,_xlpm.Fundo,,-1),
_xlpm.Bx,_xlfn.XLOOKUP(TRUE,(AU65:$AZ65&lt;&gt;""),AU$51:$AZ$51,_xlpm.Fundo,,1),
_xlpm.Cx,_xlfn.XLOOKUP(TRUE,($O65:AS65&lt;&gt;""),$O65:AS65,_xlpm.Fundo,,-1),
_xlpm.Dx,_xlfn.XLOOKUP(TRUE,(AU65:$AZ65&lt;&gt;""),AU65:$AZ65,_xlpm.Fundo,,1),
_xlpm.Xx,AT$51,_xlpm.Yx,PRODUCT(SUM(_xlpm.Dx,-_xlpm.Cx),1/SUM(_xlpm.Bx,-_xlpm.Ax))*SUM(_xlpm.Xx,-_xlpm.Ax)+_xlpm.Cx,
_xlpm.Ay,_xlfn.XLOOKUP(TRUE,(AT$52:AT64&lt;&gt;""),$N$52:$N64,_xlpm.Fundo,,-1),
_xlpm.By,_xlfn.XLOOKUP(TRUE,(AT66:AT$95&lt;&gt;""),$N66:$N$95,_xlpm.Fundo,,1),
_xlpm.Cy,_xlfn.XLOOKUP(TRUE,(AT$52:AT64&lt;&gt;""),AT$52:AT64,_xlpm.Fundo,,-1),
_xlpm.Dy,_xlfn.XLOOKUP(TRUE,(AT66:AT$95&lt;&gt;""),AT66:AT$95,_xlpm.Fundo,,1),
_xlpm.Xy,$N65,_xlpm.Yy,PRODUCT(SUM(_xlpm.Dy,-_xlpm.Cy),1/SUM(_xlpm.By,-_xlpm.Ay))*SUM(_xlpm.Xy,-_xlpm.Ay)+_xlpm.Cy,
ROUND(_xlpm.Yx,2)))</f>
        <v>-0.36</v>
      </c>
      <c r="AU115" s="21" cm="1">
        <f t="array" ref="AU115">IF(AU65&lt;&gt;"",ROUND(AU65,2),
_xlfn.LET(_xlpm.Fundo,$L$8,
_xlpm.Ax,_xlfn.XLOOKUP(TRUE,($O65:AT65&lt;&gt;""),$O$51:AT$51,_xlpm.Fundo,,-1),
_xlpm.Bx,_xlfn.XLOOKUP(TRUE,(AV65:$AZ65&lt;&gt;""),AV$51:$AZ$51,_xlpm.Fundo,,1),
_xlpm.Cx,_xlfn.XLOOKUP(TRUE,($O65:AT65&lt;&gt;""),$O65:AT65,_xlpm.Fundo,,-1),
_xlpm.Dx,_xlfn.XLOOKUP(TRUE,(AV65:$AZ65&lt;&gt;""),AV65:$AZ65,_xlpm.Fundo,,1),
_xlpm.Xx,AU$51,_xlpm.Yx,PRODUCT(SUM(_xlpm.Dx,-_xlpm.Cx),1/SUM(_xlpm.Bx,-_xlpm.Ax))*SUM(_xlpm.Xx,-_xlpm.Ax)+_xlpm.Cx,
_xlpm.Ay,_xlfn.XLOOKUP(TRUE,(AU$52:AU64&lt;&gt;""),$N$52:$N64,_xlpm.Fundo,,-1),
_xlpm.By,_xlfn.XLOOKUP(TRUE,(AU66:AU$95&lt;&gt;""),$N66:$N$95,_xlpm.Fundo,,1),
_xlpm.Cy,_xlfn.XLOOKUP(TRUE,(AU$52:AU64&lt;&gt;""),AU$52:AU64,_xlpm.Fundo,,-1),
_xlpm.Dy,_xlfn.XLOOKUP(TRUE,(AU66:AU$95&lt;&gt;""),AU66:AU$95,_xlpm.Fundo,,1),
_xlpm.Xy,$N65,_xlpm.Yy,PRODUCT(SUM(_xlpm.Dy,-_xlpm.Cy),1/SUM(_xlpm.By,-_xlpm.Ay))*SUM(_xlpm.Xy,-_xlpm.Ay)+_xlpm.Cy,
ROUND(_xlpm.Yx,2)))</f>
        <v>-0.36</v>
      </c>
      <c r="AV115" s="21" cm="1">
        <f t="array" ref="AV115">IF(AV65&lt;&gt;"",ROUND(AV65,2),
_xlfn.LET(_xlpm.Fundo,$L$8,
_xlpm.Ax,_xlfn.XLOOKUP(TRUE,($O65:AU65&lt;&gt;""),$O$51:AU$51,_xlpm.Fundo,,-1),
_xlpm.Bx,_xlfn.XLOOKUP(TRUE,(AW65:$AZ65&lt;&gt;""),AW$51:$AZ$51,_xlpm.Fundo,,1),
_xlpm.Cx,_xlfn.XLOOKUP(TRUE,($O65:AU65&lt;&gt;""),$O65:AU65,_xlpm.Fundo,,-1),
_xlpm.Dx,_xlfn.XLOOKUP(TRUE,(AW65:$AZ65&lt;&gt;""),AW65:$AZ65,_xlpm.Fundo,,1),
_xlpm.Xx,AV$51,_xlpm.Yx,PRODUCT(SUM(_xlpm.Dx,-_xlpm.Cx),1/SUM(_xlpm.Bx,-_xlpm.Ax))*SUM(_xlpm.Xx,-_xlpm.Ax)+_xlpm.Cx,
_xlpm.Ay,_xlfn.XLOOKUP(TRUE,(AV$52:AV64&lt;&gt;""),$N$52:$N64,_xlpm.Fundo,,-1),
_xlpm.By,_xlfn.XLOOKUP(TRUE,(AV66:AV$95&lt;&gt;""),$N66:$N$95,_xlpm.Fundo,,1),
_xlpm.Cy,_xlfn.XLOOKUP(TRUE,(AV$52:AV64&lt;&gt;""),AV$52:AV64,_xlpm.Fundo,,-1),
_xlpm.Dy,_xlfn.XLOOKUP(TRUE,(AV66:AV$95&lt;&gt;""),AV66:AV$95,_xlpm.Fundo,,1),
_xlpm.Xy,$N65,_xlpm.Yy,PRODUCT(SUM(_xlpm.Dy,-_xlpm.Cy),1/SUM(_xlpm.By,-_xlpm.Ay))*SUM(_xlpm.Xy,-_xlpm.Ay)+_xlpm.Cy,
ROUND(_xlpm.Yx,2)))</f>
        <v>-9</v>
      </c>
      <c r="AW115" s="21" cm="1">
        <f t="array" ref="AW115">IF(AW65&lt;&gt;"",ROUND(AW65,2),
_xlfn.LET(_xlpm.Fundo,$L$8,
_xlpm.Ax,_xlfn.XLOOKUP(TRUE,($O65:AV65&lt;&gt;""),$O$51:AV$51,_xlpm.Fundo,,-1),
_xlpm.Bx,_xlfn.XLOOKUP(TRUE,(AX65:$AZ65&lt;&gt;""),AX$51:$AZ$51,_xlpm.Fundo,,1),
_xlpm.Cx,_xlfn.XLOOKUP(TRUE,($O65:AV65&lt;&gt;""),$O65:AV65,_xlpm.Fundo,,-1),
_xlpm.Dx,_xlfn.XLOOKUP(TRUE,(AX65:$AZ65&lt;&gt;""),AX65:$AZ65,_xlpm.Fundo,,1),
_xlpm.Xx,AW$51,_xlpm.Yx,PRODUCT(SUM(_xlpm.Dx,-_xlpm.Cx),1/SUM(_xlpm.Bx,-_xlpm.Ax))*SUM(_xlpm.Xx,-_xlpm.Ax)+_xlpm.Cx,
_xlpm.Ay,_xlfn.XLOOKUP(TRUE,(AW$52:AW64&lt;&gt;""),$N$52:$N64,_xlpm.Fundo,,-1),
_xlpm.By,_xlfn.XLOOKUP(TRUE,(AW66:AW$95&lt;&gt;""),$N66:$N$95,_xlpm.Fundo,,1),
_xlpm.Cy,_xlfn.XLOOKUP(TRUE,(AW$52:AW64&lt;&gt;""),AW$52:AW64,_xlpm.Fundo,,-1),
_xlpm.Dy,_xlfn.XLOOKUP(TRUE,(AW66:AW$95&lt;&gt;""),AW66:AW$95,_xlpm.Fundo,,1),
_xlpm.Xy,$N65,_xlpm.Yy,PRODUCT(SUM(_xlpm.Dy,-_xlpm.Cy),1/SUM(_xlpm.By,-_xlpm.Ay))*SUM(_xlpm.Xy,-_xlpm.Ay)+_xlpm.Cy,
ROUND(_xlpm.Yx,2)))</f>
        <v>-9</v>
      </c>
      <c r="AX115" s="77" t="s">
        <v>678</v>
      </c>
      <c r="AY115" s="77"/>
    </row>
    <row r="116" spans="1:60" ht="20.100000000000001" customHeight="1" x14ac:dyDescent="0.3">
      <c r="A116" s="8"/>
      <c r="B116" s="8" t="s">
        <v>92</v>
      </c>
      <c r="C116" s="17">
        <f t="shared" si="14"/>
        <v>49.4754</v>
      </c>
      <c r="D116" s="18">
        <f t="shared" si="14"/>
        <v>113.57089999999999</v>
      </c>
      <c r="E116" s="64">
        <f t="shared" si="14"/>
        <v>0</v>
      </c>
      <c r="F116" s="17">
        <f t="shared" si="7"/>
        <v>6.45</v>
      </c>
      <c r="G116" s="18">
        <f t="shared" si="8"/>
        <v>8.52</v>
      </c>
      <c r="H116" s="19">
        <f t="shared" si="9"/>
        <v>0</v>
      </c>
      <c r="I116" s="8" t="str" cm="1">
        <f t="array" ref="I116">_xlfn.CONCAT(ROUND(F116:H116,2)&amp;", ")</f>
        <v xml:space="preserve">6.45, 8.52, 0, </v>
      </c>
      <c r="J116" s="8"/>
      <c r="N116" s="31">
        <v>10.62</v>
      </c>
      <c r="O116" s="15"/>
      <c r="P116" s="21" cm="1">
        <f t="array" ref="P116">IF(P66&lt;&gt;"",ROUND(P66,2),
_xlfn.LET(_xlpm.Fundo,$L$8,
_xlpm.Ax,_xlfn.XLOOKUP(TRUE,($O66:O66&lt;&gt;""),$O$51:O$51,_xlpm.Fundo,,-1),
_xlpm.Bx,_xlfn.XLOOKUP(TRUE,(Q66:$AZ66&lt;&gt;""),Q$51:$AZ$51,_xlpm.Fundo,,1),
_xlpm.Cx,_xlfn.XLOOKUP(TRUE,($O66:O66&lt;&gt;""),$O66:O66,_xlpm.Fundo,,-1),
_xlpm.Dx,_xlfn.XLOOKUP(TRUE,(Q66:$AZ66&lt;&gt;""),Q66:$AZ66,_xlpm.Fundo,,1),
_xlpm.Xx,P$51,_xlpm.Yx,PRODUCT(SUM(_xlpm.Dx,-_xlpm.Cx),1/SUM(_xlpm.Bx,-_xlpm.Ax))*SUM(_xlpm.Xx,-_xlpm.Ax)+_xlpm.Cx,
_xlpm.Ay,_xlfn.XLOOKUP(TRUE,(P$52:P65&lt;&gt;""),$N$52:$N65,_xlpm.Fundo,,-1),
_xlpm.By,_xlfn.XLOOKUP(TRUE,(P67:P$95&lt;&gt;""),$N67:$N$95,_xlpm.Fundo,,1),
_xlpm.Cy,_xlfn.XLOOKUP(TRUE,(P$52:P65&lt;&gt;""),P$52:P65,_xlpm.Fundo,,-1),
_xlpm.Dy,_xlfn.XLOOKUP(TRUE,(P67:P$95&lt;&gt;""),P67:P$95,_xlpm.Fundo,,1),
_xlpm.Xy,$N66,_xlpm.Yy,PRODUCT(SUM(_xlpm.Dy,-_xlpm.Cy),1/SUM(_xlpm.By,-_xlpm.Ay))*SUM(_xlpm.Xy,-_xlpm.Ay)+_xlpm.Cy,
ROUND(_xlpm.Yx,2)))</f>
        <v>-9</v>
      </c>
      <c r="Q116" s="21" cm="1">
        <f t="array" ref="Q116">IF(Q66&lt;&gt;"",ROUND(Q66,2),
_xlfn.LET(_xlpm.Fundo,$L$8,
_xlpm.Ax,_xlfn.XLOOKUP(TRUE,($O66:P66&lt;&gt;""),$O$51:P$51,_xlpm.Fundo,,-1),
_xlpm.Bx,_xlfn.XLOOKUP(TRUE,(R66:$AZ66&lt;&gt;""),R$51:$AZ$51,_xlpm.Fundo,,1),
_xlpm.Cx,_xlfn.XLOOKUP(TRUE,($O66:P66&lt;&gt;""),$O66:P66,_xlpm.Fundo,,-1),
_xlpm.Dx,_xlfn.XLOOKUP(TRUE,(R66:$AZ66&lt;&gt;""),R66:$AZ66,_xlpm.Fundo,,1),
_xlpm.Xx,Q$51,_xlpm.Yx,PRODUCT(SUM(_xlpm.Dx,-_xlpm.Cx),1/SUM(_xlpm.Bx,-_xlpm.Ax))*SUM(_xlpm.Xx,-_xlpm.Ax)+_xlpm.Cx,
_xlpm.Ay,_xlfn.XLOOKUP(TRUE,(Q$52:Q65&lt;&gt;""),$N$52:$N65,_xlpm.Fundo,,-1),
_xlpm.By,_xlfn.XLOOKUP(TRUE,(Q67:Q$95&lt;&gt;""),$N67:$N$95,_xlpm.Fundo,,1),
_xlpm.Cy,_xlfn.XLOOKUP(TRUE,(Q$52:Q65&lt;&gt;""),Q$52:Q65,_xlpm.Fundo,,-1),
_xlpm.Dy,_xlfn.XLOOKUP(TRUE,(Q67:Q$95&lt;&gt;""),Q67:Q$95,_xlpm.Fundo,,1),
_xlpm.Xy,$N66,_xlpm.Yy,PRODUCT(SUM(_xlpm.Dy,-_xlpm.Cy),1/SUM(_xlpm.By,-_xlpm.Ay))*SUM(_xlpm.Xy,-_xlpm.Ay)+_xlpm.Cy,
ROUND(_xlpm.Yx,2)))</f>
        <v>-9</v>
      </c>
      <c r="R116" s="21" cm="1">
        <f t="array" ref="R116">IF(R66&lt;&gt;"",ROUND(R66,2),
_xlfn.LET(_xlpm.Fundo,$L$8,
_xlpm.Ax,_xlfn.XLOOKUP(TRUE,($O66:Q66&lt;&gt;""),$O$51:Q$51,_xlpm.Fundo,,-1),
_xlpm.Bx,_xlfn.XLOOKUP(TRUE,(S66:$AZ66&lt;&gt;""),S$51:$AZ$51,_xlpm.Fundo,,1),
_xlpm.Cx,_xlfn.XLOOKUP(TRUE,($O66:Q66&lt;&gt;""),$O66:Q66,_xlpm.Fundo,,-1),
_xlpm.Dx,_xlfn.XLOOKUP(TRUE,(S66:$AZ66&lt;&gt;""),S66:$AZ66,_xlpm.Fundo,,1),
_xlpm.Xx,R$51,_xlpm.Yx,PRODUCT(SUM(_xlpm.Dx,-_xlpm.Cx),1/SUM(_xlpm.Bx,-_xlpm.Ax))*SUM(_xlpm.Xx,-_xlpm.Ax)+_xlpm.Cx,
_xlpm.Ay,_xlfn.XLOOKUP(TRUE,(R$52:R65&lt;&gt;""),$N$52:$N65,_xlpm.Fundo,,-1),
_xlpm.By,_xlfn.XLOOKUP(TRUE,(R67:R$95&lt;&gt;""),$N67:$N$95,_xlpm.Fundo,,1),
_xlpm.Cy,_xlfn.XLOOKUP(TRUE,(R$52:R65&lt;&gt;""),R$52:R65,_xlpm.Fundo,,-1),
_xlpm.Dy,_xlfn.XLOOKUP(TRUE,(R67:R$95&lt;&gt;""),R67:R$95,_xlpm.Fundo,,1),
_xlpm.Xy,$N66,_xlpm.Yy,PRODUCT(SUM(_xlpm.Dy,-_xlpm.Cy),1/SUM(_xlpm.By,-_xlpm.Ay))*SUM(_xlpm.Xy,-_xlpm.Ay)+_xlpm.Cy,
ROUND(_xlpm.Yx,2)))</f>
        <v>0</v>
      </c>
      <c r="S116" s="21" cm="1">
        <f t="array" ref="S116">IF(S66&lt;&gt;"",ROUND(S66,2),
_xlfn.LET(_xlpm.Fundo,$L$8,
_xlpm.Ax,_xlfn.XLOOKUP(TRUE,($O66:R66&lt;&gt;""),$O$51:R$51,_xlpm.Fundo,,-1),
_xlpm.Bx,_xlfn.XLOOKUP(TRUE,(T66:$AZ66&lt;&gt;""),T$51:$AZ$51,_xlpm.Fundo,,1),
_xlpm.Cx,_xlfn.XLOOKUP(TRUE,($O66:R66&lt;&gt;""),$O66:R66,_xlpm.Fundo,,-1),
_xlpm.Dx,_xlfn.XLOOKUP(TRUE,(T66:$AZ66&lt;&gt;""),T66:$AZ66,_xlpm.Fundo,,1),
_xlpm.Xx,S$51,_xlpm.Yx,PRODUCT(SUM(_xlpm.Dx,-_xlpm.Cx),1/SUM(_xlpm.Bx,-_xlpm.Ax))*SUM(_xlpm.Xx,-_xlpm.Ax)+_xlpm.Cx,
_xlpm.Ay,_xlfn.XLOOKUP(TRUE,(S$52:S65&lt;&gt;""),$N$52:$N65,_xlpm.Fundo,,-1),
_xlpm.By,_xlfn.XLOOKUP(TRUE,(S67:S$95&lt;&gt;""),$N67:$N$95,_xlpm.Fundo,,1),
_xlpm.Cy,_xlfn.XLOOKUP(TRUE,(S$52:S65&lt;&gt;""),S$52:S65,_xlpm.Fundo,,-1),
_xlpm.Dy,_xlfn.XLOOKUP(TRUE,(S67:S$95&lt;&gt;""),S67:S$95,_xlpm.Fundo,,1),
_xlpm.Xy,$N66,_xlpm.Yy,PRODUCT(SUM(_xlpm.Dy,-_xlpm.Cy),1/SUM(_xlpm.By,-_xlpm.Ay))*SUM(_xlpm.Xy,-_xlpm.Ay)+_xlpm.Cy,
ROUND(_xlpm.Yx,2)))</f>
        <v>-0.02</v>
      </c>
      <c r="T116" s="21" cm="1">
        <f t="array" ref="T116">IF(T66&lt;&gt;"",ROUND(T66,2),
_xlfn.LET(_xlpm.Fundo,$L$8,
_xlpm.Ax,_xlfn.XLOOKUP(TRUE,($O66:S66&lt;&gt;""),$O$51:S$51,_xlpm.Fundo,,-1),
_xlpm.Bx,_xlfn.XLOOKUP(TRUE,(U66:$AZ66&lt;&gt;""),U$51:$AZ$51,_xlpm.Fundo,,1),
_xlpm.Cx,_xlfn.XLOOKUP(TRUE,($O66:S66&lt;&gt;""),$O66:S66,_xlpm.Fundo,,-1),
_xlpm.Dx,_xlfn.XLOOKUP(TRUE,(U66:$AZ66&lt;&gt;""),U66:$AZ66,_xlpm.Fundo,,1),
_xlpm.Xx,T$51,_xlpm.Yx,PRODUCT(SUM(_xlpm.Dx,-_xlpm.Cx),1/SUM(_xlpm.Bx,-_xlpm.Ax))*SUM(_xlpm.Xx,-_xlpm.Ax)+_xlpm.Cx,
_xlpm.Ay,_xlfn.XLOOKUP(TRUE,(T$52:T65&lt;&gt;""),$N$52:$N65,_xlpm.Fundo,,-1),
_xlpm.By,_xlfn.XLOOKUP(TRUE,(T67:T$95&lt;&gt;""),$N67:$N$95,_xlpm.Fundo,,1),
_xlpm.Cy,_xlfn.XLOOKUP(TRUE,(T$52:T65&lt;&gt;""),T$52:T65,_xlpm.Fundo,,-1),
_xlpm.Dy,_xlfn.XLOOKUP(TRUE,(T67:T$95&lt;&gt;""),T67:T$95,_xlpm.Fundo,,1),
_xlpm.Xy,$N66,_xlpm.Yy,PRODUCT(SUM(_xlpm.Dy,-_xlpm.Cy),1/SUM(_xlpm.By,-_xlpm.Ay))*SUM(_xlpm.Xy,-_xlpm.Ay)+_xlpm.Cy,
ROUND(_xlpm.Yx,2)))</f>
        <v>-0.03</v>
      </c>
      <c r="U116" s="21" cm="1">
        <f t="array" ref="U116">IF(U66&lt;&gt;"",ROUND(U66,2),
_xlfn.LET(_xlpm.Fundo,$L$8,
_xlpm.Ax,_xlfn.XLOOKUP(TRUE,($O66:T66&lt;&gt;""),$O$51:T$51,_xlpm.Fundo,,-1),
_xlpm.Bx,_xlfn.XLOOKUP(TRUE,(V66:$AZ66&lt;&gt;""),V$51:$AZ$51,_xlpm.Fundo,,1),
_xlpm.Cx,_xlfn.XLOOKUP(TRUE,($O66:T66&lt;&gt;""),$O66:T66,_xlpm.Fundo,,-1),
_xlpm.Dx,_xlfn.XLOOKUP(TRUE,(V66:$AZ66&lt;&gt;""),V66:$AZ66,_xlpm.Fundo,,1),
_xlpm.Xx,U$51,_xlpm.Yx,PRODUCT(SUM(_xlpm.Dx,-_xlpm.Cx),1/SUM(_xlpm.Bx,-_xlpm.Ax))*SUM(_xlpm.Xx,-_xlpm.Ax)+_xlpm.Cx,
_xlpm.Ay,_xlfn.XLOOKUP(TRUE,(U$52:U65&lt;&gt;""),$N$52:$N65,_xlpm.Fundo,,-1),
_xlpm.By,_xlfn.XLOOKUP(TRUE,(U67:U$95&lt;&gt;""),$N67:$N$95,_xlpm.Fundo,,1),
_xlpm.Cy,_xlfn.XLOOKUP(TRUE,(U$52:U65&lt;&gt;""),U$52:U65,_xlpm.Fundo,,-1),
_xlpm.Dy,_xlfn.XLOOKUP(TRUE,(U67:U$95&lt;&gt;""),U67:U$95,_xlpm.Fundo,,1),
_xlpm.Xy,$N66,_xlpm.Yy,PRODUCT(SUM(_xlpm.Dy,-_xlpm.Cy),1/SUM(_xlpm.By,-_xlpm.Ay))*SUM(_xlpm.Xy,-_xlpm.Ay)+_xlpm.Cy,
ROUND(_xlpm.Yx,2)))</f>
        <v>-0.05</v>
      </c>
      <c r="V116" s="21" cm="1">
        <f t="array" ref="V116">IF(V66&lt;&gt;"",ROUND(V66,2),
_xlfn.LET(_xlpm.Fundo,$L$8,
_xlpm.Ax,_xlfn.XLOOKUP(TRUE,($O66:U66&lt;&gt;""),$O$51:U$51,_xlpm.Fundo,,-1),
_xlpm.Bx,_xlfn.XLOOKUP(TRUE,(W66:$AZ66&lt;&gt;""),W$51:$AZ$51,_xlpm.Fundo,,1),
_xlpm.Cx,_xlfn.XLOOKUP(TRUE,($O66:U66&lt;&gt;""),$O66:U66,_xlpm.Fundo,,-1),
_xlpm.Dx,_xlfn.XLOOKUP(TRUE,(W66:$AZ66&lt;&gt;""),W66:$AZ66,_xlpm.Fundo,,1),
_xlpm.Xx,V$51,_xlpm.Yx,PRODUCT(SUM(_xlpm.Dx,-_xlpm.Cx),1/SUM(_xlpm.Bx,-_xlpm.Ax))*SUM(_xlpm.Xx,-_xlpm.Ax)+_xlpm.Cx,
_xlpm.Ay,_xlfn.XLOOKUP(TRUE,(V$52:V65&lt;&gt;""),$N$52:$N65,_xlpm.Fundo,,-1),
_xlpm.By,_xlfn.XLOOKUP(TRUE,(V67:V$95&lt;&gt;""),$N67:$N$95,_xlpm.Fundo,,1),
_xlpm.Cy,_xlfn.XLOOKUP(TRUE,(V$52:V65&lt;&gt;""),V$52:V65,_xlpm.Fundo,,-1),
_xlpm.Dy,_xlfn.XLOOKUP(TRUE,(V67:V$95&lt;&gt;""),V67:V$95,_xlpm.Fundo,,1),
_xlpm.Xy,$N66,_xlpm.Yy,PRODUCT(SUM(_xlpm.Dy,-_xlpm.Cy),1/SUM(_xlpm.By,-_xlpm.Ay))*SUM(_xlpm.Xy,-_xlpm.Ay)+_xlpm.Cy,
ROUND(_xlpm.Yx,2)))</f>
        <v>-0.06</v>
      </c>
      <c r="W116" s="21" cm="1">
        <f t="array" ref="W116">IF(W66&lt;&gt;"",ROUND(W66,2),
_xlfn.LET(_xlpm.Fundo,$L$8,
_xlpm.Ax,_xlfn.XLOOKUP(TRUE,($O66:V66&lt;&gt;""),$O$51:V$51,_xlpm.Fundo,,-1),
_xlpm.Bx,_xlfn.XLOOKUP(TRUE,(X66:$AZ66&lt;&gt;""),X$51:$AZ$51,_xlpm.Fundo,,1),
_xlpm.Cx,_xlfn.XLOOKUP(TRUE,($O66:V66&lt;&gt;""),$O66:V66,_xlpm.Fundo,,-1),
_xlpm.Dx,_xlfn.XLOOKUP(TRUE,(X66:$AZ66&lt;&gt;""),X66:$AZ66,_xlpm.Fundo,,1),
_xlpm.Xx,W$51,_xlpm.Yx,PRODUCT(SUM(_xlpm.Dx,-_xlpm.Cx),1/SUM(_xlpm.Bx,-_xlpm.Ax))*SUM(_xlpm.Xx,-_xlpm.Ax)+_xlpm.Cx,
_xlpm.Ay,_xlfn.XLOOKUP(TRUE,(W$52:W65&lt;&gt;""),$N$52:$N65,_xlpm.Fundo,,-1),
_xlpm.By,_xlfn.XLOOKUP(TRUE,(W67:W$95&lt;&gt;""),$N67:$N$95,_xlpm.Fundo,,1),
_xlpm.Cy,_xlfn.XLOOKUP(TRUE,(W$52:W65&lt;&gt;""),W$52:W65,_xlpm.Fundo,,-1),
_xlpm.Dy,_xlfn.XLOOKUP(TRUE,(W67:W$95&lt;&gt;""),W67:W$95,_xlpm.Fundo,,1),
_xlpm.Xy,$N66,_xlpm.Yy,PRODUCT(SUM(_xlpm.Dy,-_xlpm.Cy),1/SUM(_xlpm.By,-_xlpm.Ay))*SUM(_xlpm.Xy,-_xlpm.Ay)+_xlpm.Cy,
ROUND(_xlpm.Yx,2)))</f>
        <v>-0.06</v>
      </c>
      <c r="X116" s="21" cm="1">
        <f t="array" ref="X116">IF(X66&lt;&gt;"",ROUND(X66,2),
_xlfn.LET(_xlpm.Fundo,$L$8,
_xlpm.Ax,_xlfn.XLOOKUP(TRUE,($O66:W66&lt;&gt;""),$O$51:W$51,_xlpm.Fundo,,-1),
_xlpm.Bx,_xlfn.XLOOKUP(TRUE,(Y66:$AZ66&lt;&gt;""),Y$51:$AZ$51,_xlpm.Fundo,,1),
_xlpm.Cx,_xlfn.XLOOKUP(TRUE,($O66:W66&lt;&gt;""),$O66:W66,_xlpm.Fundo,,-1),
_xlpm.Dx,_xlfn.XLOOKUP(TRUE,(Y66:$AZ66&lt;&gt;""),Y66:$AZ66,_xlpm.Fundo,,1),
_xlpm.Xx,X$51,_xlpm.Yx,PRODUCT(SUM(_xlpm.Dx,-_xlpm.Cx),1/SUM(_xlpm.Bx,-_xlpm.Ax))*SUM(_xlpm.Xx,-_xlpm.Ax)+_xlpm.Cx,
_xlpm.Ay,_xlfn.XLOOKUP(TRUE,(X$52:X65&lt;&gt;""),$N$52:$N65,_xlpm.Fundo,,-1),
_xlpm.By,_xlfn.XLOOKUP(TRUE,(X67:X$95&lt;&gt;""),$N67:$N$95,_xlpm.Fundo,,1),
_xlpm.Cy,_xlfn.XLOOKUP(TRUE,(X$52:X65&lt;&gt;""),X$52:X65,_xlpm.Fundo,,-1),
_xlpm.Dy,_xlfn.XLOOKUP(TRUE,(X67:X$95&lt;&gt;""),X67:X$95,_xlpm.Fundo,,1),
_xlpm.Xy,$N66,_xlpm.Yy,PRODUCT(SUM(_xlpm.Dy,-_xlpm.Cy),1/SUM(_xlpm.By,-_xlpm.Ay))*SUM(_xlpm.Xy,-_xlpm.Ay)+_xlpm.Cy,
ROUND(_xlpm.Yx,2)))</f>
        <v>-7.0000000000000007E-2</v>
      </c>
      <c r="Y116" s="21" cm="1">
        <f t="array" ref="Y116">IF(Y66&lt;&gt;"",ROUND(Y66,2),
_xlfn.LET(_xlpm.Fundo,$L$8,
_xlpm.Ax,_xlfn.XLOOKUP(TRUE,($O66:X66&lt;&gt;""),$O$51:X$51,_xlpm.Fundo,,-1),
_xlpm.Bx,_xlfn.XLOOKUP(TRUE,(Z66:$AZ66&lt;&gt;""),Z$51:$AZ$51,_xlpm.Fundo,,1),
_xlpm.Cx,_xlfn.XLOOKUP(TRUE,($O66:X66&lt;&gt;""),$O66:X66,_xlpm.Fundo,,-1),
_xlpm.Dx,_xlfn.XLOOKUP(TRUE,(Z66:$AZ66&lt;&gt;""),Z66:$AZ66,_xlpm.Fundo,,1),
_xlpm.Xx,Y$51,_xlpm.Yx,PRODUCT(SUM(_xlpm.Dx,-_xlpm.Cx),1/SUM(_xlpm.Bx,-_xlpm.Ax))*SUM(_xlpm.Xx,-_xlpm.Ax)+_xlpm.Cx,
_xlpm.Ay,_xlfn.XLOOKUP(TRUE,(Y$52:Y65&lt;&gt;""),$N$52:$N65,_xlpm.Fundo,,-1),
_xlpm.By,_xlfn.XLOOKUP(TRUE,(Y67:Y$95&lt;&gt;""),$N67:$N$95,_xlpm.Fundo,,1),
_xlpm.Cy,_xlfn.XLOOKUP(TRUE,(Y$52:Y65&lt;&gt;""),Y$52:Y65,_xlpm.Fundo,,-1),
_xlpm.Dy,_xlfn.XLOOKUP(TRUE,(Y67:Y$95&lt;&gt;""),Y67:Y$95,_xlpm.Fundo,,1),
_xlpm.Xy,$N66,_xlpm.Yy,PRODUCT(SUM(_xlpm.Dy,-_xlpm.Cy),1/SUM(_xlpm.By,-_xlpm.Ay))*SUM(_xlpm.Xy,-_xlpm.Ay)+_xlpm.Cy,
ROUND(_xlpm.Yx,2)))</f>
        <v>-0.09</v>
      </c>
      <c r="Z116" s="21" cm="1">
        <f t="array" ref="Z116">IF(Z66&lt;&gt;"",ROUND(Z66,2),
_xlfn.LET(_xlpm.Fundo,$L$8,
_xlpm.Ax,_xlfn.XLOOKUP(TRUE,($O66:Y66&lt;&gt;""),$O$51:Y$51,_xlpm.Fundo,,-1),
_xlpm.Bx,_xlfn.XLOOKUP(TRUE,(AA66:$AZ66&lt;&gt;""),AA$51:$AZ$51,_xlpm.Fundo,,1),
_xlpm.Cx,_xlfn.XLOOKUP(TRUE,($O66:Y66&lt;&gt;""),$O66:Y66,_xlpm.Fundo,,-1),
_xlpm.Dx,_xlfn.XLOOKUP(TRUE,(AA66:$AZ66&lt;&gt;""),AA66:$AZ66,_xlpm.Fundo,,1),
_xlpm.Xx,Z$51,_xlpm.Yx,PRODUCT(SUM(_xlpm.Dx,-_xlpm.Cx),1/SUM(_xlpm.Bx,-_xlpm.Ax))*SUM(_xlpm.Xx,-_xlpm.Ax)+_xlpm.Cx,
_xlpm.Ay,_xlfn.XLOOKUP(TRUE,(Z$52:Z65&lt;&gt;""),$N$52:$N65,_xlpm.Fundo,,-1),
_xlpm.By,_xlfn.XLOOKUP(TRUE,(Z67:Z$95&lt;&gt;""),$N67:$N$95,_xlpm.Fundo,,1),
_xlpm.Cy,_xlfn.XLOOKUP(TRUE,(Z$52:Z65&lt;&gt;""),Z$52:Z65,_xlpm.Fundo,,-1),
_xlpm.Dy,_xlfn.XLOOKUP(TRUE,(Z67:Z$95&lt;&gt;""),Z67:Z$95,_xlpm.Fundo,,1),
_xlpm.Xy,$N66,_xlpm.Yy,PRODUCT(SUM(_xlpm.Dy,-_xlpm.Cy),1/SUM(_xlpm.By,-_xlpm.Ay))*SUM(_xlpm.Xy,-_xlpm.Ay)+_xlpm.Cy,
ROUND(_xlpm.Yx,2)))</f>
        <v>-0.1</v>
      </c>
      <c r="AA116" s="21" cm="1">
        <f t="array" ref="AA116">IF(AA66&lt;&gt;"",ROUND(AA66,2),
_xlfn.LET(_xlpm.Fundo,$L$8,
_xlpm.Ax,_xlfn.XLOOKUP(TRUE,($O66:Z66&lt;&gt;""),$O$51:Z$51,_xlpm.Fundo,,-1),
_xlpm.Bx,_xlfn.XLOOKUP(TRUE,(AB66:$AZ66&lt;&gt;""),AB$51:$AZ$51,_xlpm.Fundo,,1),
_xlpm.Cx,_xlfn.XLOOKUP(TRUE,($O66:Z66&lt;&gt;""),$O66:Z66,_xlpm.Fundo,,-1),
_xlpm.Dx,_xlfn.XLOOKUP(TRUE,(AB66:$AZ66&lt;&gt;""),AB66:$AZ66,_xlpm.Fundo,,1),
_xlpm.Xx,AA$51,_xlpm.Yx,PRODUCT(SUM(_xlpm.Dx,-_xlpm.Cx),1/SUM(_xlpm.Bx,-_xlpm.Ax))*SUM(_xlpm.Xx,-_xlpm.Ax)+_xlpm.Cx,
_xlpm.Ay,_xlfn.XLOOKUP(TRUE,(AA$52:AA65&lt;&gt;""),$N$52:$N65,_xlpm.Fundo,,-1),
_xlpm.By,_xlfn.XLOOKUP(TRUE,(AA67:AA$95&lt;&gt;""),$N67:$N$95,_xlpm.Fundo,,1),
_xlpm.Cy,_xlfn.XLOOKUP(TRUE,(AA$52:AA65&lt;&gt;""),AA$52:AA65,_xlpm.Fundo,,-1),
_xlpm.Dy,_xlfn.XLOOKUP(TRUE,(AA67:AA$95&lt;&gt;""),AA67:AA$95,_xlpm.Fundo,,1),
_xlpm.Xy,$N66,_xlpm.Yy,PRODUCT(SUM(_xlpm.Dy,-_xlpm.Cy),1/SUM(_xlpm.By,-_xlpm.Ay))*SUM(_xlpm.Xy,-_xlpm.Ay)+_xlpm.Cy,
ROUND(_xlpm.Yx,2)))</f>
        <v>-0.11</v>
      </c>
      <c r="AB116" s="21" cm="1">
        <f t="array" ref="AB116">IF(AB66&lt;&gt;"",ROUND(AB66,2),
_xlfn.LET(_xlpm.Fundo,$L$8,
_xlpm.Ax,_xlfn.XLOOKUP(TRUE,($O66:AA66&lt;&gt;""),$O$51:AA$51,_xlpm.Fundo,,-1),
_xlpm.Bx,_xlfn.XLOOKUP(TRUE,(AC66:$AZ66&lt;&gt;""),AC$51:$AZ$51,_xlpm.Fundo,,1),
_xlpm.Cx,_xlfn.XLOOKUP(TRUE,($O66:AA66&lt;&gt;""),$O66:AA66,_xlpm.Fundo,,-1),
_xlpm.Dx,_xlfn.XLOOKUP(TRUE,(AC66:$AZ66&lt;&gt;""),AC66:$AZ66,_xlpm.Fundo,,1),
_xlpm.Xx,AB$51,_xlpm.Yx,PRODUCT(SUM(_xlpm.Dx,-_xlpm.Cx),1/SUM(_xlpm.Bx,-_xlpm.Ax))*SUM(_xlpm.Xx,-_xlpm.Ax)+_xlpm.Cx,
_xlpm.Ay,_xlfn.XLOOKUP(TRUE,(AB$52:AB65&lt;&gt;""),$N$52:$N65,_xlpm.Fundo,,-1),
_xlpm.By,_xlfn.XLOOKUP(TRUE,(AB67:AB$95&lt;&gt;""),$N67:$N$95,_xlpm.Fundo,,1),
_xlpm.Cy,_xlfn.XLOOKUP(TRUE,(AB$52:AB65&lt;&gt;""),AB$52:AB65,_xlpm.Fundo,,-1),
_xlpm.Dy,_xlfn.XLOOKUP(TRUE,(AB67:AB$95&lt;&gt;""),AB67:AB$95,_xlpm.Fundo,,1),
_xlpm.Xy,$N66,_xlpm.Yy,PRODUCT(SUM(_xlpm.Dy,-_xlpm.Cy),1/SUM(_xlpm.By,-_xlpm.Ay))*SUM(_xlpm.Xy,-_xlpm.Ay)+_xlpm.Cy,
ROUND(_xlpm.Yx,2)))</f>
        <v>-0.11</v>
      </c>
      <c r="AC116" s="21" cm="1">
        <f t="array" ref="AC116">IF(AC66&lt;&gt;"",ROUND(AC66,2),
_xlfn.LET(_xlpm.Fundo,$L$8,
_xlpm.Ax,_xlfn.XLOOKUP(TRUE,($O66:AB66&lt;&gt;""),$O$51:AB$51,_xlpm.Fundo,,-1),
_xlpm.Bx,_xlfn.XLOOKUP(TRUE,(AD66:$AZ66&lt;&gt;""),AD$51:$AZ$51,_xlpm.Fundo,,1),
_xlpm.Cx,_xlfn.XLOOKUP(TRUE,($O66:AB66&lt;&gt;""),$O66:AB66,_xlpm.Fundo,,-1),
_xlpm.Dx,_xlfn.XLOOKUP(TRUE,(AD66:$AZ66&lt;&gt;""),AD66:$AZ66,_xlpm.Fundo,,1),
_xlpm.Xx,AC$51,_xlpm.Yx,PRODUCT(SUM(_xlpm.Dx,-_xlpm.Cx),1/SUM(_xlpm.Bx,-_xlpm.Ax))*SUM(_xlpm.Xx,-_xlpm.Ax)+_xlpm.Cx,
_xlpm.Ay,_xlfn.XLOOKUP(TRUE,(AC$52:AC65&lt;&gt;""),$N$52:$N65,_xlpm.Fundo,,-1),
_xlpm.By,_xlfn.XLOOKUP(TRUE,(AC67:AC$95&lt;&gt;""),$N67:$N$95,_xlpm.Fundo,,1),
_xlpm.Cy,_xlfn.XLOOKUP(TRUE,(AC$52:AC65&lt;&gt;""),AC$52:AC65,_xlpm.Fundo,,-1),
_xlpm.Dy,_xlfn.XLOOKUP(TRUE,(AC67:AC$95&lt;&gt;""),AC67:AC$95,_xlpm.Fundo,,1),
_xlpm.Xy,$N66,_xlpm.Yy,PRODUCT(SUM(_xlpm.Dy,-_xlpm.Cy),1/SUM(_xlpm.By,-_xlpm.Ay))*SUM(_xlpm.Xy,-_xlpm.Ay)+_xlpm.Cy,
ROUND(_xlpm.Yx,2)))</f>
        <v>-0.13</v>
      </c>
      <c r="AD116" s="21" cm="1">
        <f t="array" ref="AD116">IF(AD66&lt;&gt;"",ROUND(AD66,2),
_xlfn.LET(_xlpm.Fundo,$L$8,
_xlpm.Ax,_xlfn.XLOOKUP(TRUE,($O66:AC66&lt;&gt;""),$O$51:AC$51,_xlpm.Fundo,,-1),
_xlpm.Bx,_xlfn.XLOOKUP(TRUE,(AE66:$AZ66&lt;&gt;""),AE$51:$AZ$51,_xlpm.Fundo,,1),
_xlpm.Cx,_xlfn.XLOOKUP(TRUE,($O66:AC66&lt;&gt;""),$O66:AC66,_xlpm.Fundo,,-1),
_xlpm.Dx,_xlfn.XLOOKUP(TRUE,(AE66:$AZ66&lt;&gt;""),AE66:$AZ66,_xlpm.Fundo,,1),
_xlpm.Xx,AD$51,_xlpm.Yx,PRODUCT(SUM(_xlpm.Dx,-_xlpm.Cx),1/SUM(_xlpm.Bx,-_xlpm.Ax))*SUM(_xlpm.Xx,-_xlpm.Ax)+_xlpm.Cx,
_xlpm.Ay,_xlfn.XLOOKUP(TRUE,(AD$52:AD65&lt;&gt;""),$N$52:$N65,_xlpm.Fundo,,-1),
_xlpm.By,_xlfn.XLOOKUP(TRUE,(AD67:AD$95&lt;&gt;""),$N67:$N$95,_xlpm.Fundo,,1),
_xlpm.Cy,_xlfn.XLOOKUP(TRUE,(AD$52:AD65&lt;&gt;""),AD$52:AD65,_xlpm.Fundo,,-1),
_xlpm.Dy,_xlfn.XLOOKUP(TRUE,(AD67:AD$95&lt;&gt;""),AD67:AD$95,_xlpm.Fundo,,1),
_xlpm.Xy,$N66,_xlpm.Yy,PRODUCT(SUM(_xlpm.Dy,-_xlpm.Cy),1/SUM(_xlpm.By,-_xlpm.Ay))*SUM(_xlpm.Xy,-_xlpm.Ay)+_xlpm.Cy,
ROUND(_xlpm.Yx,2)))</f>
        <v>-0.14000000000000001</v>
      </c>
      <c r="AE116" s="21" cm="1">
        <f t="array" ref="AE116">IF(AE66&lt;&gt;"",ROUND(AE66,2),
_xlfn.LET(_xlpm.Fundo,$L$8,
_xlpm.Ax,_xlfn.XLOOKUP(TRUE,($O66:AD66&lt;&gt;""),$O$51:AD$51,_xlpm.Fundo,,-1),
_xlpm.Bx,_xlfn.XLOOKUP(TRUE,(AF66:$AZ66&lt;&gt;""),AF$51:$AZ$51,_xlpm.Fundo,,1),
_xlpm.Cx,_xlfn.XLOOKUP(TRUE,($O66:AD66&lt;&gt;""),$O66:AD66,_xlpm.Fundo,,-1),
_xlpm.Dx,_xlfn.XLOOKUP(TRUE,(AF66:$AZ66&lt;&gt;""),AF66:$AZ66,_xlpm.Fundo,,1),
_xlpm.Xx,AE$51,_xlpm.Yx,PRODUCT(SUM(_xlpm.Dx,-_xlpm.Cx),1/SUM(_xlpm.Bx,-_xlpm.Ax))*SUM(_xlpm.Xx,-_xlpm.Ax)+_xlpm.Cx,
_xlpm.Ay,_xlfn.XLOOKUP(TRUE,(AE$52:AE65&lt;&gt;""),$N$52:$N65,_xlpm.Fundo,,-1),
_xlpm.By,_xlfn.XLOOKUP(TRUE,(AE67:AE$95&lt;&gt;""),$N67:$N$95,_xlpm.Fundo,,1),
_xlpm.Cy,_xlfn.XLOOKUP(TRUE,(AE$52:AE65&lt;&gt;""),AE$52:AE65,_xlpm.Fundo,,-1),
_xlpm.Dy,_xlfn.XLOOKUP(TRUE,(AE67:AE$95&lt;&gt;""),AE67:AE$95,_xlpm.Fundo,,1),
_xlpm.Xy,$N66,_xlpm.Yy,PRODUCT(SUM(_xlpm.Dy,-_xlpm.Cy),1/SUM(_xlpm.By,-_xlpm.Ay))*SUM(_xlpm.Xy,-_xlpm.Ay)+_xlpm.Cy,
ROUND(_xlpm.Yx,2)))</f>
        <v>-0.14000000000000001</v>
      </c>
      <c r="AF116" s="21" cm="1">
        <f t="array" ref="AF116">IF(AF66&lt;&gt;"",ROUND(AF66,2),
_xlfn.LET(_xlpm.Fundo,$L$8,
_xlpm.Ax,_xlfn.XLOOKUP(TRUE,($O66:AE66&lt;&gt;""),$O$51:AE$51,_xlpm.Fundo,,-1),
_xlpm.Bx,_xlfn.XLOOKUP(TRUE,(AG66:$AZ66&lt;&gt;""),AG$51:$AZ$51,_xlpm.Fundo,,1),
_xlpm.Cx,_xlfn.XLOOKUP(TRUE,($O66:AE66&lt;&gt;""),$O66:AE66,_xlpm.Fundo,,-1),
_xlpm.Dx,_xlfn.XLOOKUP(TRUE,(AG66:$AZ66&lt;&gt;""),AG66:$AZ66,_xlpm.Fundo,,1),
_xlpm.Xx,AF$51,_xlpm.Yx,PRODUCT(SUM(_xlpm.Dx,-_xlpm.Cx),1/SUM(_xlpm.Bx,-_xlpm.Ax))*SUM(_xlpm.Xx,-_xlpm.Ax)+_xlpm.Cx,
_xlpm.Ay,_xlfn.XLOOKUP(TRUE,(AF$52:AF65&lt;&gt;""),$N$52:$N65,_xlpm.Fundo,,-1),
_xlpm.By,_xlfn.XLOOKUP(TRUE,(AF67:AF$95&lt;&gt;""),$N67:$N$95,_xlpm.Fundo,,1),
_xlpm.Cy,_xlfn.XLOOKUP(TRUE,(AF$52:AF65&lt;&gt;""),AF$52:AF65,_xlpm.Fundo,,-1),
_xlpm.Dy,_xlfn.XLOOKUP(TRUE,(AF67:AF$95&lt;&gt;""),AF67:AF$95,_xlpm.Fundo,,1),
_xlpm.Xy,$N66,_xlpm.Yy,PRODUCT(SUM(_xlpm.Dy,-_xlpm.Cy),1/SUM(_xlpm.By,-_xlpm.Ay))*SUM(_xlpm.Xy,-_xlpm.Ay)+_xlpm.Cy,
ROUND(_xlpm.Yx,2)))</f>
        <v>-0.17</v>
      </c>
      <c r="AG116" s="21" cm="1">
        <f t="array" ref="AG116">IF(AG66&lt;&gt;"",ROUND(AG66,2),
_xlfn.LET(_xlpm.Fundo,$L$8,
_xlpm.Ax,_xlfn.XLOOKUP(TRUE,($O66:AF66&lt;&gt;""),$O$51:AF$51,_xlpm.Fundo,,-1),
_xlpm.Bx,_xlfn.XLOOKUP(TRUE,(AH66:$AZ66&lt;&gt;""),AH$51:$AZ$51,_xlpm.Fundo,,1),
_xlpm.Cx,_xlfn.XLOOKUP(TRUE,($O66:AF66&lt;&gt;""),$O66:AF66,_xlpm.Fundo,,-1),
_xlpm.Dx,_xlfn.XLOOKUP(TRUE,(AH66:$AZ66&lt;&gt;""),AH66:$AZ66,_xlpm.Fundo,,1),
_xlpm.Xx,AG$51,_xlpm.Yx,PRODUCT(SUM(_xlpm.Dx,-_xlpm.Cx),1/SUM(_xlpm.Bx,-_xlpm.Ax))*SUM(_xlpm.Xx,-_xlpm.Ax)+_xlpm.Cx,
_xlpm.Ay,_xlfn.XLOOKUP(TRUE,(AG$52:AG65&lt;&gt;""),$N$52:$N65,_xlpm.Fundo,,-1),
_xlpm.By,_xlfn.XLOOKUP(TRUE,(AG67:AG$95&lt;&gt;""),$N67:$N$95,_xlpm.Fundo,,1),
_xlpm.Cy,_xlfn.XLOOKUP(TRUE,(AG$52:AG65&lt;&gt;""),AG$52:AG65,_xlpm.Fundo,,-1),
_xlpm.Dy,_xlfn.XLOOKUP(TRUE,(AG67:AG$95&lt;&gt;""),AG67:AG$95,_xlpm.Fundo,,1),
_xlpm.Xy,$N66,_xlpm.Yy,PRODUCT(SUM(_xlpm.Dy,-_xlpm.Cy),1/SUM(_xlpm.By,-_xlpm.Ay))*SUM(_xlpm.Xy,-_xlpm.Ay)+_xlpm.Cy,
ROUND(_xlpm.Yx,2)))</f>
        <v>-0.18</v>
      </c>
      <c r="AH116" s="21" cm="1">
        <f t="array" ref="AH116">IF(AH66&lt;&gt;"",ROUND(AH66,2),
_xlfn.LET(_xlpm.Fundo,$L$8,
_xlpm.Ax,_xlfn.XLOOKUP(TRUE,($O66:AG66&lt;&gt;""),$O$51:AG$51,_xlpm.Fundo,,-1),
_xlpm.Bx,_xlfn.XLOOKUP(TRUE,(AI66:$AZ66&lt;&gt;""),AI$51:$AZ$51,_xlpm.Fundo,,1),
_xlpm.Cx,_xlfn.XLOOKUP(TRUE,($O66:AG66&lt;&gt;""),$O66:AG66,_xlpm.Fundo,,-1),
_xlpm.Dx,_xlfn.XLOOKUP(TRUE,(AI66:$AZ66&lt;&gt;""),AI66:$AZ66,_xlpm.Fundo,,1),
_xlpm.Xx,AH$51,_xlpm.Yx,PRODUCT(SUM(_xlpm.Dx,-_xlpm.Cx),1/SUM(_xlpm.Bx,-_xlpm.Ax))*SUM(_xlpm.Xx,-_xlpm.Ax)+_xlpm.Cx,
_xlpm.Ay,_xlfn.XLOOKUP(TRUE,(AH$52:AH65&lt;&gt;""),$N$52:$N65,_xlpm.Fundo,,-1),
_xlpm.By,_xlfn.XLOOKUP(TRUE,(AH67:AH$95&lt;&gt;""),$N67:$N$95,_xlpm.Fundo,,1),
_xlpm.Cy,_xlfn.XLOOKUP(TRUE,(AH$52:AH65&lt;&gt;""),AH$52:AH65,_xlpm.Fundo,,-1),
_xlpm.Dy,_xlfn.XLOOKUP(TRUE,(AH67:AH$95&lt;&gt;""),AH67:AH$95,_xlpm.Fundo,,1),
_xlpm.Xy,$N66,_xlpm.Yy,PRODUCT(SUM(_xlpm.Dy,-_xlpm.Cy),1/SUM(_xlpm.By,-_xlpm.Ay))*SUM(_xlpm.Xy,-_xlpm.Ay)+_xlpm.Cy,
ROUND(_xlpm.Yx,2)))</f>
        <v>-0.2</v>
      </c>
      <c r="AI116" s="21" cm="1">
        <f t="array" ref="AI116">IF(AI66&lt;&gt;"",ROUND(AI66,2),
_xlfn.LET(_xlpm.Fundo,$L$8,
_xlpm.Ax,_xlfn.XLOOKUP(TRUE,($O66:AH66&lt;&gt;""),$O$51:AH$51,_xlpm.Fundo,,-1),
_xlpm.Bx,_xlfn.XLOOKUP(TRUE,(AJ66:$AZ66&lt;&gt;""),AJ$51:$AZ$51,_xlpm.Fundo,,1),
_xlpm.Cx,_xlfn.XLOOKUP(TRUE,($O66:AH66&lt;&gt;""),$O66:AH66,_xlpm.Fundo,,-1),
_xlpm.Dx,_xlfn.XLOOKUP(TRUE,(AJ66:$AZ66&lt;&gt;""),AJ66:$AZ66,_xlpm.Fundo,,1),
_xlpm.Xx,AI$51,_xlpm.Yx,PRODUCT(SUM(_xlpm.Dx,-_xlpm.Cx),1/SUM(_xlpm.Bx,-_xlpm.Ax))*SUM(_xlpm.Xx,-_xlpm.Ax)+_xlpm.Cx,
_xlpm.Ay,_xlfn.XLOOKUP(TRUE,(AI$52:AI65&lt;&gt;""),$N$52:$N65,_xlpm.Fundo,,-1),
_xlpm.By,_xlfn.XLOOKUP(TRUE,(AI67:AI$95&lt;&gt;""),$N67:$N$95,_xlpm.Fundo,,1),
_xlpm.Cy,_xlfn.XLOOKUP(TRUE,(AI$52:AI65&lt;&gt;""),AI$52:AI65,_xlpm.Fundo,,-1),
_xlpm.Dy,_xlfn.XLOOKUP(TRUE,(AI67:AI$95&lt;&gt;""),AI67:AI$95,_xlpm.Fundo,,1),
_xlpm.Xy,$N66,_xlpm.Yy,PRODUCT(SUM(_xlpm.Dy,-_xlpm.Cy),1/SUM(_xlpm.By,-_xlpm.Ay))*SUM(_xlpm.Xy,-_xlpm.Ay)+_xlpm.Cy,
ROUND(_xlpm.Yx,2)))</f>
        <v>-0.21</v>
      </c>
      <c r="AJ116" s="21" cm="1">
        <f t="array" ref="AJ116">IF(AJ66&lt;&gt;"",ROUND(AJ66,2),
_xlfn.LET(_xlpm.Fundo,$L$8,
_xlpm.Ax,_xlfn.XLOOKUP(TRUE,($O66:AI66&lt;&gt;""),$O$51:AI$51,_xlpm.Fundo,,-1),
_xlpm.Bx,_xlfn.XLOOKUP(TRUE,(AK66:$AZ66&lt;&gt;""),AK$51:$AZ$51,_xlpm.Fundo,,1),
_xlpm.Cx,_xlfn.XLOOKUP(TRUE,($O66:AI66&lt;&gt;""),$O66:AI66,_xlpm.Fundo,,-1),
_xlpm.Dx,_xlfn.XLOOKUP(TRUE,(AK66:$AZ66&lt;&gt;""),AK66:$AZ66,_xlpm.Fundo,,1),
_xlpm.Xx,AJ$51,_xlpm.Yx,PRODUCT(SUM(_xlpm.Dx,-_xlpm.Cx),1/SUM(_xlpm.Bx,-_xlpm.Ax))*SUM(_xlpm.Xx,-_xlpm.Ax)+_xlpm.Cx,
_xlpm.Ay,_xlfn.XLOOKUP(TRUE,(AJ$52:AJ65&lt;&gt;""),$N$52:$N65,_xlpm.Fundo,,-1),
_xlpm.By,_xlfn.XLOOKUP(TRUE,(AJ67:AJ$95&lt;&gt;""),$N67:$N$95,_xlpm.Fundo,,1),
_xlpm.Cy,_xlfn.XLOOKUP(TRUE,(AJ$52:AJ65&lt;&gt;""),AJ$52:AJ65,_xlpm.Fundo,,-1),
_xlpm.Dy,_xlfn.XLOOKUP(TRUE,(AJ67:AJ$95&lt;&gt;""),AJ67:AJ$95,_xlpm.Fundo,,1),
_xlpm.Xy,$N66,_xlpm.Yy,PRODUCT(SUM(_xlpm.Dy,-_xlpm.Cy),1/SUM(_xlpm.By,-_xlpm.Ay))*SUM(_xlpm.Xy,-_xlpm.Ay)+_xlpm.Cy,
ROUND(_xlpm.Yx,2)))</f>
        <v>-0.21</v>
      </c>
      <c r="AK116" s="21" cm="1">
        <f t="array" ref="AK116">IF(AK66&lt;&gt;"",ROUND(AK66,2),
_xlfn.LET(_xlpm.Fundo,$L$8,
_xlpm.Ax,_xlfn.XLOOKUP(TRUE,($O66:AJ66&lt;&gt;""),$O$51:AJ$51,_xlpm.Fundo,,-1),
_xlpm.Bx,_xlfn.XLOOKUP(TRUE,(AL66:$AZ66&lt;&gt;""),AL$51:$AZ$51,_xlpm.Fundo,,1),
_xlpm.Cx,_xlfn.XLOOKUP(TRUE,($O66:AJ66&lt;&gt;""),$O66:AJ66,_xlpm.Fundo,,-1),
_xlpm.Dx,_xlfn.XLOOKUP(TRUE,(AL66:$AZ66&lt;&gt;""),AL66:$AZ66,_xlpm.Fundo,,1),
_xlpm.Xx,AK$51,_xlpm.Yx,PRODUCT(SUM(_xlpm.Dx,-_xlpm.Cx),1/SUM(_xlpm.Bx,-_xlpm.Ax))*SUM(_xlpm.Xx,-_xlpm.Ax)+_xlpm.Cx,
_xlpm.Ay,_xlfn.XLOOKUP(TRUE,(AK$52:AK65&lt;&gt;""),$N$52:$N65,_xlpm.Fundo,,-1),
_xlpm.By,_xlfn.XLOOKUP(TRUE,(AK67:AK$95&lt;&gt;""),$N67:$N$95,_xlpm.Fundo,,1),
_xlpm.Cy,_xlfn.XLOOKUP(TRUE,(AK$52:AK65&lt;&gt;""),AK$52:AK65,_xlpm.Fundo,,-1),
_xlpm.Dy,_xlfn.XLOOKUP(TRUE,(AK67:AK$95&lt;&gt;""),AK67:AK$95,_xlpm.Fundo,,1),
_xlpm.Xy,$N66,_xlpm.Yy,PRODUCT(SUM(_xlpm.Dy,-_xlpm.Cy),1/SUM(_xlpm.By,-_xlpm.Ay))*SUM(_xlpm.Xy,-_xlpm.Ay)+_xlpm.Cy,
ROUND(_xlpm.Yx,2)))</f>
        <v>-0.22</v>
      </c>
      <c r="AL116" s="21" cm="1">
        <f t="array" ref="AL116">IF(AL66&lt;&gt;"",ROUND(AL66,2),
_xlfn.LET(_xlpm.Fundo,$L$8,
_xlpm.Ax,_xlfn.XLOOKUP(TRUE,($O66:AK66&lt;&gt;""),$O$51:AK$51,_xlpm.Fundo,,-1),
_xlpm.Bx,_xlfn.XLOOKUP(TRUE,(AM66:$AZ66&lt;&gt;""),AM$51:$AZ$51,_xlpm.Fundo,,1),
_xlpm.Cx,_xlfn.XLOOKUP(TRUE,($O66:AK66&lt;&gt;""),$O66:AK66,_xlpm.Fundo,,-1),
_xlpm.Dx,_xlfn.XLOOKUP(TRUE,(AM66:$AZ66&lt;&gt;""),AM66:$AZ66,_xlpm.Fundo,,1),
_xlpm.Xx,AL$51,_xlpm.Yx,PRODUCT(SUM(_xlpm.Dx,-_xlpm.Cx),1/SUM(_xlpm.Bx,-_xlpm.Ax))*SUM(_xlpm.Xx,-_xlpm.Ax)+_xlpm.Cx,
_xlpm.Ay,_xlfn.XLOOKUP(TRUE,(AL$52:AL65&lt;&gt;""),$N$52:$N65,_xlpm.Fundo,,-1),
_xlpm.By,_xlfn.XLOOKUP(TRUE,(AL67:AL$95&lt;&gt;""),$N67:$N$95,_xlpm.Fundo,,1),
_xlpm.Cy,_xlfn.XLOOKUP(TRUE,(AL$52:AL65&lt;&gt;""),AL$52:AL65,_xlpm.Fundo,,-1),
_xlpm.Dy,_xlfn.XLOOKUP(TRUE,(AL67:AL$95&lt;&gt;""),AL67:AL$95,_xlpm.Fundo,,1),
_xlpm.Xy,$N66,_xlpm.Yy,PRODUCT(SUM(_xlpm.Dy,-_xlpm.Cy),1/SUM(_xlpm.By,-_xlpm.Ay))*SUM(_xlpm.Xy,-_xlpm.Ay)+_xlpm.Cy,
ROUND(_xlpm.Yx,2)))</f>
        <v>-0.23</v>
      </c>
      <c r="AM116" s="21" cm="1">
        <f t="array" ref="AM116">IF(AM66&lt;&gt;"",ROUND(AM66,2),
_xlfn.LET(_xlpm.Fundo,$L$8,
_xlpm.Ax,_xlfn.XLOOKUP(TRUE,($O66:AL66&lt;&gt;""),$O$51:AL$51,_xlpm.Fundo,,-1),
_xlpm.Bx,_xlfn.XLOOKUP(TRUE,(AN66:$AZ66&lt;&gt;""),AN$51:$AZ$51,_xlpm.Fundo,,1),
_xlpm.Cx,_xlfn.XLOOKUP(TRUE,($O66:AL66&lt;&gt;""),$O66:AL66,_xlpm.Fundo,,-1),
_xlpm.Dx,_xlfn.XLOOKUP(TRUE,(AN66:$AZ66&lt;&gt;""),AN66:$AZ66,_xlpm.Fundo,,1),
_xlpm.Xx,AM$51,_xlpm.Yx,PRODUCT(SUM(_xlpm.Dx,-_xlpm.Cx),1/SUM(_xlpm.Bx,-_xlpm.Ax))*SUM(_xlpm.Xx,-_xlpm.Ax)+_xlpm.Cx,
_xlpm.Ay,_xlfn.XLOOKUP(TRUE,(AM$52:AM65&lt;&gt;""),$N$52:$N65,_xlpm.Fundo,,-1),
_xlpm.By,_xlfn.XLOOKUP(TRUE,(AM67:AM$95&lt;&gt;""),$N67:$N$95,_xlpm.Fundo,,1),
_xlpm.Cy,_xlfn.XLOOKUP(TRUE,(AM$52:AM65&lt;&gt;""),AM$52:AM65,_xlpm.Fundo,,-1),
_xlpm.Dy,_xlfn.XLOOKUP(TRUE,(AM67:AM$95&lt;&gt;""),AM67:AM$95,_xlpm.Fundo,,1),
_xlpm.Xy,$N66,_xlpm.Yy,PRODUCT(SUM(_xlpm.Dy,-_xlpm.Cy),1/SUM(_xlpm.By,-_xlpm.Ay))*SUM(_xlpm.Xy,-_xlpm.Ay)+_xlpm.Cy,
ROUND(_xlpm.Yx,2)))</f>
        <v>-0.23</v>
      </c>
      <c r="AN116" s="21" cm="1">
        <f t="array" ref="AN116">IF(AN66&lt;&gt;"",ROUND(AN66,2),
_xlfn.LET(_xlpm.Fundo,$L$8,
_xlpm.Ax,_xlfn.XLOOKUP(TRUE,($O66:AM66&lt;&gt;""),$O$51:AM$51,_xlpm.Fundo,,-1),
_xlpm.Bx,_xlfn.XLOOKUP(TRUE,(AO66:$AZ66&lt;&gt;""),AO$51:$AZ$51,_xlpm.Fundo,,1),
_xlpm.Cx,_xlfn.XLOOKUP(TRUE,($O66:AM66&lt;&gt;""),$O66:AM66,_xlpm.Fundo,,-1),
_xlpm.Dx,_xlfn.XLOOKUP(TRUE,(AO66:$AZ66&lt;&gt;""),AO66:$AZ66,_xlpm.Fundo,,1),
_xlpm.Xx,AN$51,_xlpm.Yx,PRODUCT(SUM(_xlpm.Dx,-_xlpm.Cx),1/SUM(_xlpm.Bx,-_xlpm.Ax))*SUM(_xlpm.Xx,-_xlpm.Ax)+_xlpm.Cx,
_xlpm.Ay,_xlfn.XLOOKUP(TRUE,(AN$52:AN65&lt;&gt;""),$N$52:$N65,_xlpm.Fundo,,-1),
_xlpm.By,_xlfn.XLOOKUP(TRUE,(AN67:AN$95&lt;&gt;""),$N67:$N$95,_xlpm.Fundo,,1),
_xlpm.Cy,_xlfn.XLOOKUP(TRUE,(AN$52:AN65&lt;&gt;""),AN$52:AN65,_xlpm.Fundo,,-1),
_xlpm.Dy,_xlfn.XLOOKUP(TRUE,(AN67:AN$95&lt;&gt;""),AN67:AN$95,_xlpm.Fundo,,1),
_xlpm.Xy,$N66,_xlpm.Yy,PRODUCT(SUM(_xlpm.Dy,-_xlpm.Cy),1/SUM(_xlpm.By,-_xlpm.Ay))*SUM(_xlpm.Xy,-_xlpm.Ay)+_xlpm.Cy,
ROUND(_xlpm.Yx,2)))</f>
        <v>-0.24</v>
      </c>
      <c r="AO116" s="21" cm="1">
        <f t="array" ref="AO116">IF(AO66&lt;&gt;"",ROUND(AO66,2),
_xlfn.LET(_xlpm.Fundo,$L$8,
_xlpm.Ax,_xlfn.XLOOKUP(TRUE,($O66:AN66&lt;&gt;""),$O$51:AN$51,_xlpm.Fundo,,-1),
_xlpm.Bx,_xlfn.XLOOKUP(TRUE,(AP66:$AZ66&lt;&gt;""),AP$51:$AZ$51,_xlpm.Fundo,,1),
_xlpm.Cx,_xlfn.XLOOKUP(TRUE,($O66:AN66&lt;&gt;""),$O66:AN66,_xlpm.Fundo,,-1),
_xlpm.Dx,_xlfn.XLOOKUP(TRUE,(AP66:$AZ66&lt;&gt;""),AP66:$AZ66,_xlpm.Fundo,,1),
_xlpm.Xx,AO$51,_xlpm.Yx,PRODUCT(SUM(_xlpm.Dx,-_xlpm.Cx),1/SUM(_xlpm.Bx,-_xlpm.Ax))*SUM(_xlpm.Xx,-_xlpm.Ax)+_xlpm.Cx,
_xlpm.Ay,_xlfn.XLOOKUP(TRUE,(AO$52:AO65&lt;&gt;""),$N$52:$N65,_xlpm.Fundo,,-1),
_xlpm.By,_xlfn.XLOOKUP(TRUE,(AO67:AO$95&lt;&gt;""),$N67:$N$95,_xlpm.Fundo,,1),
_xlpm.Cy,_xlfn.XLOOKUP(TRUE,(AO$52:AO65&lt;&gt;""),AO$52:AO65,_xlpm.Fundo,,-1),
_xlpm.Dy,_xlfn.XLOOKUP(TRUE,(AO67:AO$95&lt;&gt;""),AO67:AO$95,_xlpm.Fundo,,1),
_xlpm.Xy,$N66,_xlpm.Yy,PRODUCT(SUM(_xlpm.Dy,-_xlpm.Cy),1/SUM(_xlpm.By,-_xlpm.Ay))*SUM(_xlpm.Xy,-_xlpm.Ay)+_xlpm.Cy,
ROUND(_xlpm.Yx,2)))</f>
        <v>-0.24</v>
      </c>
      <c r="AP116" s="21" cm="1">
        <f t="array" ref="AP116">IF(AP66&lt;&gt;"",ROUND(AP66,2),
_xlfn.LET(_xlpm.Fundo,$L$8,
_xlpm.Ax,_xlfn.XLOOKUP(TRUE,($O66:AO66&lt;&gt;""),$O$51:AO$51,_xlpm.Fundo,,-1),
_xlpm.Bx,_xlfn.XLOOKUP(TRUE,(AQ66:$AZ66&lt;&gt;""),AQ$51:$AZ$51,_xlpm.Fundo,,1),
_xlpm.Cx,_xlfn.XLOOKUP(TRUE,($O66:AO66&lt;&gt;""),$O66:AO66,_xlpm.Fundo,,-1),
_xlpm.Dx,_xlfn.XLOOKUP(TRUE,(AQ66:$AZ66&lt;&gt;""),AQ66:$AZ66,_xlpm.Fundo,,1),
_xlpm.Xx,AP$51,_xlpm.Yx,PRODUCT(SUM(_xlpm.Dx,-_xlpm.Cx),1/SUM(_xlpm.Bx,-_xlpm.Ax))*SUM(_xlpm.Xx,-_xlpm.Ax)+_xlpm.Cx,
_xlpm.Ay,_xlfn.XLOOKUP(TRUE,(AP$52:AP65&lt;&gt;""),$N$52:$N65,_xlpm.Fundo,,-1),
_xlpm.By,_xlfn.XLOOKUP(TRUE,(AP67:AP$95&lt;&gt;""),$N67:$N$95,_xlpm.Fundo,,1),
_xlpm.Cy,_xlfn.XLOOKUP(TRUE,(AP$52:AP65&lt;&gt;""),AP$52:AP65,_xlpm.Fundo,,-1),
_xlpm.Dy,_xlfn.XLOOKUP(TRUE,(AP67:AP$95&lt;&gt;""),AP67:AP$95,_xlpm.Fundo,,1),
_xlpm.Xy,$N66,_xlpm.Yy,PRODUCT(SUM(_xlpm.Dy,-_xlpm.Cy),1/SUM(_xlpm.By,-_xlpm.Ay))*SUM(_xlpm.Xy,-_xlpm.Ay)+_xlpm.Cy,
ROUND(_xlpm.Yx,2)))</f>
        <v>-0.25</v>
      </c>
      <c r="AQ116" s="21" cm="1">
        <f t="array" ref="AQ116">IF(AQ66&lt;&gt;"",ROUND(AQ66,2),
_xlfn.LET(_xlpm.Fundo,$L$8,
_xlpm.Ax,_xlfn.XLOOKUP(TRUE,($O66:AP66&lt;&gt;""),$O$51:AP$51,_xlpm.Fundo,,-1),
_xlpm.Bx,_xlfn.XLOOKUP(TRUE,(AR66:$AZ66&lt;&gt;""),AR$51:$AZ$51,_xlpm.Fundo,,1),
_xlpm.Cx,_xlfn.XLOOKUP(TRUE,($O66:AP66&lt;&gt;""),$O66:AP66,_xlpm.Fundo,,-1),
_xlpm.Dx,_xlfn.XLOOKUP(TRUE,(AR66:$AZ66&lt;&gt;""),AR66:$AZ66,_xlpm.Fundo,,1),
_xlpm.Xx,AQ$51,_xlpm.Yx,PRODUCT(SUM(_xlpm.Dx,-_xlpm.Cx),1/SUM(_xlpm.Bx,-_xlpm.Ax))*SUM(_xlpm.Xx,-_xlpm.Ax)+_xlpm.Cx,
_xlpm.Ay,_xlfn.XLOOKUP(TRUE,(AQ$52:AQ65&lt;&gt;""),$N$52:$N65,_xlpm.Fundo,,-1),
_xlpm.By,_xlfn.XLOOKUP(TRUE,(AQ67:AQ$95&lt;&gt;""),$N67:$N$95,_xlpm.Fundo,,1),
_xlpm.Cy,_xlfn.XLOOKUP(TRUE,(AQ$52:AQ65&lt;&gt;""),AQ$52:AQ65,_xlpm.Fundo,,-1),
_xlpm.Dy,_xlfn.XLOOKUP(TRUE,(AQ67:AQ$95&lt;&gt;""),AQ67:AQ$95,_xlpm.Fundo,,1),
_xlpm.Xy,$N66,_xlpm.Yy,PRODUCT(SUM(_xlpm.Dy,-_xlpm.Cy),1/SUM(_xlpm.By,-_xlpm.Ay))*SUM(_xlpm.Xy,-_xlpm.Ay)+_xlpm.Cy,
ROUND(_xlpm.Yx,2)))</f>
        <v>-0.27</v>
      </c>
      <c r="AR116" s="21" cm="1">
        <f t="array" ref="AR116">IF(AR66&lt;&gt;"",ROUND(AR66,2),
_xlfn.LET(_xlpm.Fundo,$L$8,
_xlpm.Ax,_xlfn.XLOOKUP(TRUE,($O66:AQ66&lt;&gt;""),$O$51:AQ$51,_xlpm.Fundo,,-1),
_xlpm.Bx,_xlfn.XLOOKUP(TRUE,(AS66:$AZ66&lt;&gt;""),AS$51:$AZ$51,_xlpm.Fundo,,1),
_xlpm.Cx,_xlfn.XLOOKUP(TRUE,($O66:AQ66&lt;&gt;""),$O66:AQ66,_xlpm.Fundo,,-1),
_xlpm.Dx,_xlfn.XLOOKUP(TRUE,(AS66:$AZ66&lt;&gt;""),AS66:$AZ66,_xlpm.Fundo,,1),
_xlpm.Xx,AR$51,_xlpm.Yx,PRODUCT(SUM(_xlpm.Dx,-_xlpm.Cx),1/SUM(_xlpm.Bx,-_xlpm.Ax))*SUM(_xlpm.Xx,-_xlpm.Ax)+_xlpm.Cx,
_xlpm.Ay,_xlfn.XLOOKUP(TRUE,(AR$52:AR65&lt;&gt;""),$N$52:$N65,_xlpm.Fundo,,-1),
_xlpm.By,_xlfn.XLOOKUP(TRUE,(AR67:AR$95&lt;&gt;""),$N67:$N$95,_xlpm.Fundo,,1),
_xlpm.Cy,_xlfn.XLOOKUP(TRUE,(AR$52:AR65&lt;&gt;""),AR$52:AR65,_xlpm.Fundo,,-1),
_xlpm.Dy,_xlfn.XLOOKUP(TRUE,(AR67:AR$95&lt;&gt;""),AR67:AR$95,_xlpm.Fundo,,1),
_xlpm.Xy,$N66,_xlpm.Yy,PRODUCT(SUM(_xlpm.Dy,-_xlpm.Cy),1/SUM(_xlpm.By,-_xlpm.Ay))*SUM(_xlpm.Xy,-_xlpm.Ay)+_xlpm.Cy,
ROUND(_xlpm.Yx,2)))</f>
        <v>-0.28000000000000003</v>
      </c>
      <c r="AS116" s="21" cm="1">
        <f t="array" ref="AS116">IF(AS66&lt;&gt;"",ROUND(AS66,2),
_xlfn.LET(_xlpm.Fundo,$L$8,
_xlpm.Ax,_xlfn.XLOOKUP(TRUE,($O66:AR66&lt;&gt;""),$O$51:AR$51,_xlpm.Fundo,,-1),
_xlpm.Bx,_xlfn.XLOOKUP(TRUE,(AT66:$AZ66&lt;&gt;""),AT$51:$AZ$51,_xlpm.Fundo,,1),
_xlpm.Cx,_xlfn.XLOOKUP(TRUE,($O66:AR66&lt;&gt;""),$O66:AR66,_xlpm.Fundo,,-1),
_xlpm.Dx,_xlfn.XLOOKUP(TRUE,(AT66:$AZ66&lt;&gt;""),AT66:$AZ66,_xlpm.Fundo,,1),
_xlpm.Xx,AS$51,_xlpm.Yx,PRODUCT(SUM(_xlpm.Dx,-_xlpm.Cx),1/SUM(_xlpm.Bx,-_xlpm.Ax))*SUM(_xlpm.Xx,-_xlpm.Ax)+_xlpm.Cx,
_xlpm.Ay,_xlfn.XLOOKUP(TRUE,(AS$52:AS65&lt;&gt;""),$N$52:$N65,_xlpm.Fundo,,-1),
_xlpm.By,_xlfn.XLOOKUP(TRUE,(AS67:AS$95&lt;&gt;""),$N67:$N$95,_xlpm.Fundo,,1),
_xlpm.Cy,_xlfn.XLOOKUP(TRUE,(AS$52:AS65&lt;&gt;""),AS$52:AS65,_xlpm.Fundo,,-1),
_xlpm.Dy,_xlfn.XLOOKUP(TRUE,(AS67:AS$95&lt;&gt;""),AS67:AS$95,_xlpm.Fundo,,1),
_xlpm.Xy,$N66,_xlpm.Yy,PRODUCT(SUM(_xlpm.Dy,-_xlpm.Cy),1/SUM(_xlpm.By,-_xlpm.Ay))*SUM(_xlpm.Xy,-_xlpm.Ay)+_xlpm.Cy,
ROUND(_xlpm.Yx,2)))</f>
        <v>-0.32</v>
      </c>
      <c r="AT116" s="21" cm="1">
        <f t="array" ref="AT116">IF(AT66&lt;&gt;"",ROUND(AT66,2),
_xlfn.LET(_xlpm.Fundo,$L$8,
_xlpm.Ax,_xlfn.XLOOKUP(TRUE,($O66:AS66&lt;&gt;""),$O$51:AS$51,_xlpm.Fundo,,-1),
_xlpm.Bx,_xlfn.XLOOKUP(TRUE,(AU66:$AZ66&lt;&gt;""),AU$51:$AZ$51,_xlpm.Fundo,,1),
_xlpm.Cx,_xlfn.XLOOKUP(TRUE,($O66:AS66&lt;&gt;""),$O66:AS66,_xlpm.Fundo,,-1),
_xlpm.Dx,_xlfn.XLOOKUP(TRUE,(AU66:$AZ66&lt;&gt;""),AU66:$AZ66,_xlpm.Fundo,,1),
_xlpm.Xx,AT$51,_xlpm.Yx,PRODUCT(SUM(_xlpm.Dx,-_xlpm.Cx),1/SUM(_xlpm.Bx,-_xlpm.Ax))*SUM(_xlpm.Xx,-_xlpm.Ax)+_xlpm.Cx,
_xlpm.Ay,_xlfn.XLOOKUP(TRUE,(AT$52:AT65&lt;&gt;""),$N$52:$N65,_xlpm.Fundo,,-1),
_xlpm.By,_xlfn.XLOOKUP(TRUE,(AT67:AT$95&lt;&gt;""),$N67:$N$95,_xlpm.Fundo,,1),
_xlpm.Cy,_xlfn.XLOOKUP(TRUE,(AT$52:AT65&lt;&gt;""),AT$52:AT65,_xlpm.Fundo,,-1),
_xlpm.Dy,_xlfn.XLOOKUP(TRUE,(AT67:AT$95&lt;&gt;""),AT67:AT$95,_xlpm.Fundo,,1),
_xlpm.Xy,$N66,_xlpm.Yy,PRODUCT(SUM(_xlpm.Dy,-_xlpm.Cy),1/SUM(_xlpm.By,-_xlpm.Ay))*SUM(_xlpm.Xy,-_xlpm.Ay)+_xlpm.Cy,
ROUND(_xlpm.Yx,2)))</f>
        <v>-0.35</v>
      </c>
      <c r="AU116" s="21" cm="1">
        <f t="array" ref="AU116">IF(AU66&lt;&gt;"",ROUND(AU66,2),
_xlfn.LET(_xlpm.Fundo,$L$8,
_xlpm.Ax,_xlfn.XLOOKUP(TRUE,($O66:AT66&lt;&gt;""),$O$51:AT$51,_xlpm.Fundo,,-1),
_xlpm.Bx,_xlfn.XLOOKUP(TRUE,(AV66:$AZ66&lt;&gt;""),AV$51:$AZ$51,_xlpm.Fundo,,1),
_xlpm.Cx,_xlfn.XLOOKUP(TRUE,($O66:AT66&lt;&gt;""),$O66:AT66,_xlpm.Fundo,,-1),
_xlpm.Dx,_xlfn.XLOOKUP(TRUE,(AV66:$AZ66&lt;&gt;""),AV66:$AZ66,_xlpm.Fundo,,1),
_xlpm.Xx,AU$51,_xlpm.Yx,PRODUCT(SUM(_xlpm.Dx,-_xlpm.Cx),1/SUM(_xlpm.Bx,-_xlpm.Ax))*SUM(_xlpm.Xx,-_xlpm.Ax)+_xlpm.Cx,
_xlpm.Ay,_xlfn.XLOOKUP(TRUE,(AU$52:AU65&lt;&gt;""),$N$52:$N65,_xlpm.Fundo,,-1),
_xlpm.By,_xlfn.XLOOKUP(TRUE,(AU67:AU$95&lt;&gt;""),$N67:$N$95,_xlpm.Fundo,,1),
_xlpm.Cy,_xlfn.XLOOKUP(TRUE,(AU$52:AU65&lt;&gt;""),AU$52:AU65,_xlpm.Fundo,,-1),
_xlpm.Dy,_xlfn.XLOOKUP(TRUE,(AU67:AU$95&lt;&gt;""),AU67:AU$95,_xlpm.Fundo,,1),
_xlpm.Xy,$N66,_xlpm.Yy,PRODUCT(SUM(_xlpm.Dy,-_xlpm.Cy),1/SUM(_xlpm.By,-_xlpm.Ay))*SUM(_xlpm.Xy,-_xlpm.Ay)+_xlpm.Cy,
ROUND(_xlpm.Yx,2)))</f>
        <v>-0.35</v>
      </c>
      <c r="AV116" s="21" cm="1">
        <f t="array" ref="AV116">IF(AV66&lt;&gt;"",ROUND(AV66,2),
_xlfn.LET(_xlpm.Fundo,$L$8,
_xlpm.Ax,_xlfn.XLOOKUP(TRUE,($O66:AU66&lt;&gt;""),$O$51:AU$51,_xlpm.Fundo,,-1),
_xlpm.Bx,_xlfn.XLOOKUP(TRUE,(AW66:$AZ66&lt;&gt;""),AW$51:$AZ$51,_xlpm.Fundo,,1),
_xlpm.Cx,_xlfn.XLOOKUP(TRUE,($O66:AU66&lt;&gt;""),$O66:AU66,_xlpm.Fundo,,-1),
_xlpm.Dx,_xlfn.XLOOKUP(TRUE,(AW66:$AZ66&lt;&gt;""),AW66:$AZ66,_xlpm.Fundo,,1),
_xlpm.Xx,AV$51,_xlpm.Yx,PRODUCT(SUM(_xlpm.Dx,-_xlpm.Cx),1/SUM(_xlpm.Bx,-_xlpm.Ax))*SUM(_xlpm.Xx,-_xlpm.Ax)+_xlpm.Cx,
_xlpm.Ay,_xlfn.XLOOKUP(TRUE,(AV$52:AV65&lt;&gt;""),$N$52:$N65,_xlpm.Fundo,,-1),
_xlpm.By,_xlfn.XLOOKUP(TRUE,(AV67:AV$95&lt;&gt;""),$N67:$N$95,_xlpm.Fundo,,1),
_xlpm.Cy,_xlfn.XLOOKUP(TRUE,(AV$52:AV65&lt;&gt;""),AV$52:AV65,_xlpm.Fundo,,-1),
_xlpm.Dy,_xlfn.XLOOKUP(TRUE,(AV67:AV$95&lt;&gt;""),AV67:AV$95,_xlpm.Fundo,,1),
_xlpm.Xy,$N66,_xlpm.Yy,PRODUCT(SUM(_xlpm.Dy,-_xlpm.Cy),1/SUM(_xlpm.By,-_xlpm.Ay))*SUM(_xlpm.Xy,-_xlpm.Ay)+_xlpm.Cy,
ROUND(_xlpm.Yx,2)))</f>
        <v>-9</v>
      </c>
      <c r="AW116" s="21" cm="1">
        <f t="array" ref="AW116">IF(AW66&lt;&gt;"",ROUND(AW66,2),
_xlfn.LET(_xlpm.Fundo,$L$8,
_xlpm.Ax,_xlfn.XLOOKUP(TRUE,($O66:AV66&lt;&gt;""),$O$51:AV$51,_xlpm.Fundo,,-1),
_xlpm.Bx,_xlfn.XLOOKUP(TRUE,(AX66:$AZ66&lt;&gt;""),AX$51:$AZ$51,_xlpm.Fundo,,1),
_xlpm.Cx,_xlfn.XLOOKUP(TRUE,($O66:AV66&lt;&gt;""),$O66:AV66,_xlpm.Fundo,,-1),
_xlpm.Dx,_xlfn.XLOOKUP(TRUE,(AX66:$AZ66&lt;&gt;""),AX66:$AZ66,_xlpm.Fundo,,1),
_xlpm.Xx,AW$51,_xlpm.Yx,PRODUCT(SUM(_xlpm.Dx,-_xlpm.Cx),1/SUM(_xlpm.Bx,-_xlpm.Ax))*SUM(_xlpm.Xx,-_xlpm.Ax)+_xlpm.Cx,
_xlpm.Ay,_xlfn.XLOOKUP(TRUE,(AW$52:AW65&lt;&gt;""),$N$52:$N65,_xlpm.Fundo,,-1),
_xlpm.By,_xlfn.XLOOKUP(TRUE,(AW67:AW$95&lt;&gt;""),$N67:$N$95,_xlpm.Fundo,,1),
_xlpm.Cy,_xlfn.XLOOKUP(TRUE,(AW$52:AW65&lt;&gt;""),AW$52:AW65,_xlpm.Fundo,,-1),
_xlpm.Dy,_xlfn.XLOOKUP(TRUE,(AW67:AW$95&lt;&gt;""),AW67:AW$95,_xlpm.Fundo,,1),
_xlpm.Xy,$N66,_xlpm.Yy,PRODUCT(SUM(_xlpm.Dy,-_xlpm.Cy),1/SUM(_xlpm.By,-_xlpm.Ay))*SUM(_xlpm.Xy,-_xlpm.Ay)+_xlpm.Cy,
ROUND(_xlpm.Yx,2)))</f>
        <v>-9</v>
      </c>
      <c r="AX116" s="77" t="s">
        <v>678</v>
      </c>
      <c r="AY116" s="77"/>
    </row>
    <row r="117" spans="1:60" ht="20.100000000000001" customHeight="1" x14ac:dyDescent="0.3">
      <c r="A117" s="8"/>
      <c r="B117" s="8" t="s">
        <v>93</v>
      </c>
      <c r="C117" s="17">
        <f t="shared" ref="C117:E149" si="15">MID($B117,SEARCH(C$2,$B117)+3,8)*1</f>
        <v>44.7254</v>
      </c>
      <c r="D117" s="18">
        <f t="shared" si="15"/>
        <v>111.9209</v>
      </c>
      <c r="E117" s="64">
        <f t="shared" si="15"/>
        <v>0</v>
      </c>
      <c r="F117" s="17">
        <f t="shared" si="7"/>
        <v>1.7</v>
      </c>
      <c r="G117" s="18">
        <f t="shared" si="8"/>
        <v>6.87</v>
      </c>
      <c r="H117" s="19">
        <f t="shared" si="9"/>
        <v>0</v>
      </c>
      <c r="I117" s="8" t="str" cm="1">
        <f t="array" ref="I117">_xlfn.CONCAT(ROUND(F117:H117,2)&amp;", ")</f>
        <v xml:space="preserve">1.7, 6.87, 0, </v>
      </c>
      <c r="J117" s="8"/>
      <c r="N117" s="31">
        <v>9.9</v>
      </c>
      <c r="O117" s="15"/>
      <c r="P117" s="21" cm="1">
        <f t="array" ref="P117">IF(P67&lt;&gt;"",ROUND(P67,2),
_xlfn.LET(_xlpm.Fundo,$L$8,
_xlpm.Ax,_xlfn.XLOOKUP(TRUE,($O67:O67&lt;&gt;""),$O$51:O$51,_xlpm.Fundo,,-1),
_xlpm.Bx,_xlfn.XLOOKUP(TRUE,(Q67:$AZ67&lt;&gt;""),Q$51:$AZ$51,_xlpm.Fundo,,1),
_xlpm.Cx,_xlfn.XLOOKUP(TRUE,($O67:O67&lt;&gt;""),$O67:O67,_xlpm.Fundo,,-1),
_xlpm.Dx,_xlfn.XLOOKUP(TRUE,(Q67:$AZ67&lt;&gt;""),Q67:$AZ67,_xlpm.Fundo,,1),
_xlpm.Xx,P$51,_xlpm.Yx,PRODUCT(SUM(_xlpm.Dx,-_xlpm.Cx),1/SUM(_xlpm.Bx,-_xlpm.Ax))*SUM(_xlpm.Xx,-_xlpm.Ax)+_xlpm.Cx,
_xlpm.Ay,_xlfn.XLOOKUP(TRUE,(P$52:P66&lt;&gt;""),$N$52:$N66,_xlpm.Fundo,,-1),
_xlpm.By,_xlfn.XLOOKUP(TRUE,(P68:P$95&lt;&gt;""),$N68:$N$95,_xlpm.Fundo,,1),
_xlpm.Cy,_xlfn.XLOOKUP(TRUE,(P$52:P66&lt;&gt;""),P$52:P66,_xlpm.Fundo,,-1),
_xlpm.Dy,_xlfn.XLOOKUP(TRUE,(P68:P$95&lt;&gt;""),P68:P$95,_xlpm.Fundo,,1),
_xlpm.Xy,$N67,_xlpm.Yy,PRODUCT(SUM(_xlpm.Dy,-_xlpm.Cy),1/SUM(_xlpm.By,-_xlpm.Ay))*SUM(_xlpm.Xy,-_xlpm.Ay)+_xlpm.Cy,
ROUND(_xlpm.Yx,2)))</f>
        <v>-9</v>
      </c>
      <c r="Q117" s="21" cm="1">
        <f t="array" ref="Q117">IF(Q67&lt;&gt;"",ROUND(Q67,2),
_xlfn.LET(_xlpm.Fundo,$L$8,
_xlpm.Ax,_xlfn.XLOOKUP(TRUE,($O67:P67&lt;&gt;""),$O$51:P$51,_xlpm.Fundo,,-1),
_xlpm.Bx,_xlfn.XLOOKUP(TRUE,(R67:$AZ67&lt;&gt;""),R$51:$AZ$51,_xlpm.Fundo,,1),
_xlpm.Cx,_xlfn.XLOOKUP(TRUE,($O67:P67&lt;&gt;""),$O67:P67,_xlpm.Fundo,,-1),
_xlpm.Dx,_xlfn.XLOOKUP(TRUE,(R67:$AZ67&lt;&gt;""),R67:$AZ67,_xlpm.Fundo,,1),
_xlpm.Xx,Q$51,_xlpm.Yx,PRODUCT(SUM(_xlpm.Dx,-_xlpm.Cx),1/SUM(_xlpm.Bx,-_xlpm.Ax))*SUM(_xlpm.Xx,-_xlpm.Ax)+_xlpm.Cx,
_xlpm.Ay,_xlfn.XLOOKUP(TRUE,(Q$52:Q66&lt;&gt;""),$N$52:$N66,_xlpm.Fundo,,-1),
_xlpm.By,_xlfn.XLOOKUP(TRUE,(Q68:Q$95&lt;&gt;""),$N68:$N$95,_xlpm.Fundo,,1),
_xlpm.Cy,_xlfn.XLOOKUP(TRUE,(Q$52:Q66&lt;&gt;""),Q$52:Q66,_xlpm.Fundo,,-1),
_xlpm.Dy,_xlfn.XLOOKUP(TRUE,(Q68:Q$95&lt;&gt;""),Q68:Q$95,_xlpm.Fundo,,1),
_xlpm.Xy,$N67,_xlpm.Yy,PRODUCT(SUM(_xlpm.Dy,-_xlpm.Cy),1/SUM(_xlpm.By,-_xlpm.Ay))*SUM(_xlpm.Xy,-_xlpm.Ay)+_xlpm.Cy,
ROUND(_xlpm.Yx,2)))</f>
        <v>-9</v>
      </c>
      <c r="R117" s="21" cm="1">
        <f t="array" ref="R117">IF(R67&lt;&gt;"",ROUND(R67,2),
_xlfn.LET(_xlpm.Fundo,$L$8,
_xlpm.Ax,_xlfn.XLOOKUP(TRUE,($O67:Q67&lt;&gt;""),$O$51:Q$51,_xlpm.Fundo,,-1),
_xlpm.Bx,_xlfn.XLOOKUP(TRUE,(S67:$AZ67&lt;&gt;""),S$51:$AZ$51,_xlpm.Fundo,,1),
_xlpm.Cx,_xlfn.XLOOKUP(TRUE,($O67:Q67&lt;&gt;""),$O67:Q67,_xlpm.Fundo,,-1),
_xlpm.Dx,_xlfn.XLOOKUP(TRUE,(S67:$AZ67&lt;&gt;""),S67:$AZ67,_xlpm.Fundo,,1),
_xlpm.Xx,R$51,_xlpm.Yx,PRODUCT(SUM(_xlpm.Dx,-_xlpm.Cx),1/SUM(_xlpm.Bx,-_xlpm.Ax))*SUM(_xlpm.Xx,-_xlpm.Ax)+_xlpm.Cx,
_xlpm.Ay,_xlfn.XLOOKUP(TRUE,(R$52:R66&lt;&gt;""),$N$52:$N66,_xlpm.Fundo,,-1),
_xlpm.By,_xlfn.XLOOKUP(TRUE,(R68:R$95&lt;&gt;""),$N68:$N$95,_xlpm.Fundo,,1),
_xlpm.Cy,_xlfn.XLOOKUP(TRUE,(R$52:R66&lt;&gt;""),R$52:R66,_xlpm.Fundo,,-1),
_xlpm.Dy,_xlfn.XLOOKUP(TRUE,(R68:R$95&lt;&gt;""),R68:R$95,_xlpm.Fundo,,1),
_xlpm.Xy,$N67,_xlpm.Yy,PRODUCT(SUM(_xlpm.Dy,-_xlpm.Cy),1/SUM(_xlpm.By,-_xlpm.Ay))*SUM(_xlpm.Xy,-_xlpm.Ay)+_xlpm.Cy,
ROUND(_xlpm.Yx,2)))</f>
        <v>0</v>
      </c>
      <c r="S117" s="21" cm="1">
        <f t="array" ref="S117">IF(S67&lt;&gt;"",ROUND(S67,2),
_xlfn.LET(_xlpm.Fundo,$L$8,
_xlpm.Ax,_xlfn.XLOOKUP(TRUE,($O67:R67&lt;&gt;""),$O$51:R$51,_xlpm.Fundo,,-1),
_xlpm.Bx,_xlfn.XLOOKUP(TRUE,(T67:$AZ67&lt;&gt;""),T$51:$AZ$51,_xlpm.Fundo,,1),
_xlpm.Cx,_xlfn.XLOOKUP(TRUE,($O67:R67&lt;&gt;""),$O67:R67,_xlpm.Fundo,,-1),
_xlpm.Dx,_xlfn.XLOOKUP(TRUE,(T67:$AZ67&lt;&gt;""),T67:$AZ67,_xlpm.Fundo,,1),
_xlpm.Xx,S$51,_xlpm.Yx,PRODUCT(SUM(_xlpm.Dx,-_xlpm.Cx),1/SUM(_xlpm.Bx,-_xlpm.Ax))*SUM(_xlpm.Xx,-_xlpm.Ax)+_xlpm.Cx,
_xlpm.Ay,_xlfn.XLOOKUP(TRUE,(S$52:S66&lt;&gt;""),$N$52:$N66,_xlpm.Fundo,,-1),
_xlpm.By,_xlfn.XLOOKUP(TRUE,(S68:S$95&lt;&gt;""),$N68:$N$95,_xlpm.Fundo,,1),
_xlpm.Cy,_xlfn.XLOOKUP(TRUE,(S$52:S66&lt;&gt;""),S$52:S66,_xlpm.Fundo,,-1),
_xlpm.Dy,_xlfn.XLOOKUP(TRUE,(S68:S$95&lt;&gt;""),S68:S$95,_xlpm.Fundo,,1),
_xlpm.Xy,$N67,_xlpm.Yy,PRODUCT(SUM(_xlpm.Dy,-_xlpm.Cy),1/SUM(_xlpm.By,-_xlpm.Ay))*SUM(_xlpm.Xy,-_xlpm.Ay)+_xlpm.Cy,
ROUND(_xlpm.Yx,2)))</f>
        <v>0.19</v>
      </c>
      <c r="T117" s="21" cm="1">
        <f t="array" ref="T117">IF(T67&lt;&gt;"",ROUND(T67,2),
_xlfn.LET(_xlpm.Fundo,$L$8,
_xlpm.Ax,_xlfn.XLOOKUP(TRUE,($O67:S67&lt;&gt;""),$O$51:S$51,_xlpm.Fundo,,-1),
_xlpm.Bx,_xlfn.XLOOKUP(TRUE,(U67:$AZ67&lt;&gt;""),U$51:$AZ$51,_xlpm.Fundo,,1),
_xlpm.Cx,_xlfn.XLOOKUP(TRUE,($O67:S67&lt;&gt;""),$O67:S67,_xlpm.Fundo,,-1),
_xlpm.Dx,_xlfn.XLOOKUP(TRUE,(U67:$AZ67&lt;&gt;""),U67:$AZ67,_xlpm.Fundo,,1),
_xlpm.Xx,T$51,_xlpm.Yx,PRODUCT(SUM(_xlpm.Dx,-_xlpm.Cx),1/SUM(_xlpm.Bx,-_xlpm.Ax))*SUM(_xlpm.Xx,-_xlpm.Ax)+_xlpm.Cx,
_xlpm.Ay,_xlfn.XLOOKUP(TRUE,(T$52:T66&lt;&gt;""),$N$52:$N66,_xlpm.Fundo,,-1),
_xlpm.By,_xlfn.XLOOKUP(TRUE,(T68:T$95&lt;&gt;""),$N68:$N$95,_xlpm.Fundo,,1),
_xlpm.Cy,_xlfn.XLOOKUP(TRUE,(T$52:T66&lt;&gt;""),T$52:T66,_xlpm.Fundo,,-1),
_xlpm.Dy,_xlfn.XLOOKUP(TRUE,(T68:T$95&lt;&gt;""),T68:T$95,_xlpm.Fundo,,1),
_xlpm.Xy,$N67,_xlpm.Yy,PRODUCT(SUM(_xlpm.Dy,-_xlpm.Cy),1/SUM(_xlpm.By,-_xlpm.Ay))*SUM(_xlpm.Xy,-_xlpm.Ay)+_xlpm.Cy,
ROUND(_xlpm.Yx,2)))</f>
        <v>0.4</v>
      </c>
      <c r="U117" s="21" cm="1">
        <f t="array" ref="U117">IF(U67&lt;&gt;"",ROUND(U67,2),
_xlfn.LET(_xlpm.Fundo,$L$8,
_xlpm.Ax,_xlfn.XLOOKUP(TRUE,($O67:T67&lt;&gt;""),$O$51:T$51,_xlpm.Fundo,,-1),
_xlpm.Bx,_xlfn.XLOOKUP(TRUE,(V67:$AZ67&lt;&gt;""),V$51:$AZ$51,_xlpm.Fundo,,1),
_xlpm.Cx,_xlfn.XLOOKUP(TRUE,($O67:T67&lt;&gt;""),$O67:T67,_xlpm.Fundo,,-1),
_xlpm.Dx,_xlfn.XLOOKUP(TRUE,(V67:$AZ67&lt;&gt;""),V67:$AZ67,_xlpm.Fundo,,1),
_xlpm.Xx,U$51,_xlpm.Yx,PRODUCT(SUM(_xlpm.Dx,-_xlpm.Cx),1/SUM(_xlpm.Bx,-_xlpm.Ax))*SUM(_xlpm.Xx,-_xlpm.Ax)+_xlpm.Cx,
_xlpm.Ay,_xlfn.XLOOKUP(TRUE,(U$52:U66&lt;&gt;""),$N$52:$N66,_xlpm.Fundo,,-1),
_xlpm.By,_xlfn.XLOOKUP(TRUE,(U68:U$95&lt;&gt;""),$N68:$N$95,_xlpm.Fundo,,1),
_xlpm.Cy,_xlfn.XLOOKUP(TRUE,(U$52:U66&lt;&gt;""),U$52:U66,_xlpm.Fundo,,-1),
_xlpm.Dy,_xlfn.XLOOKUP(TRUE,(U68:U$95&lt;&gt;""),U68:U$95,_xlpm.Fundo,,1),
_xlpm.Xy,$N67,_xlpm.Yy,PRODUCT(SUM(_xlpm.Dy,-_xlpm.Cy),1/SUM(_xlpm.By,-_xlpm.Ay))*SUM(_xlpm.Xy,-_xlpm.Ay)+_xlpm.Cy,
ROUND(_xlpm.Yx,2)))</f>
        <v>0.4</v>
      </c>
      <c r="V117" s="21" cm="1">
        <f t="array" ref="V117">IF(V67&lt;&gt;"",ROUND(V67,2),
_xlfn.LET(_xlpm.Fundo,$L$8,
_xlpm.Ax,_xlfn.XLOOKUP(TRUE,($O67:U67&lt;&gt;""),$O$51:U$51,_xlpm.Fundo,,-1),
_xlpm.Bx,_xlfn.XLOOKUP(TRUE,(W67:$AZ67&lt;&gt;""),W$51:$AZ$51,_xlpm.Fundo,,1),
_xlpm.Cx,_xlfn.XLOOKUP(TRUE,($O67:U67&lt;&gt;""),$O67:U67,_xlpm.Fundo,,-1),
_xlpm.Dx,_xlfn.XLOOKUP(TRUE,(W67:$AZ67&lt;&gt;""),W67:$AZ67,_xlpm.Fundo,,1),
_xlpm.Xx,V$51,_xlpm.Yx,PRODUCT(SUM(_xlpm.Dx,-_xlpm.Cx),1/SUM(_xlpm.Bx,-_xlpm.Ax))*SUM(_xlpm.Xx,-_xlpm.Ax)+_xlpm.Cx,
_xlpm.Ay,_xlfn.XLOOKUP(TRUE,(V$52:V66&lt;&gt;""),$N$52:$N66,_xlpm.Fundo,,-1),
_xlpm.By,_xlfn.XLOOKUP(TRUE,(V68:V$95&lt;&gt;""),$N68:$N$95,_xlpm.Fundo,,1),
_xlpm.Cy,_xlfn.XLOOKUP(TRUE,(V$52:V66&lt;&gt;""),V$52:V66,_xlpm.Fundo,,-1),
_xlpm.Dy,_xlfn.XLOOKUP(TRUE,(V68:V$95&lt;&gt;""),V68:V$95,_xlpm.Fundo,,1),
_xlpm.Xy,$N67,_xlpm.Yy,PRODUCT(SUM(_xlpm.Dy,-_xlpm.Cy),1/SUM(_xlpm.By,-_xlpm.Ay))*SUM(_xlpm.Xy,-_xlpm.Ay)+_xlpm.Cy,
ROUND(_xlpm.Yx,2)))</f>
        <v>0.4</v>
      </c>
      <c r="W117" s="21" cm="1">
        <f t="array" ref="W117">IF(W67&lt;&gt;"",ROUND(W67,2),
_xlfn.LET(_xlpm.Fundo,$L$8,
_xlpm.Ax,_xlfn.XLOOKUP(TRUE,($O67:V67&lt;&gt;""),$O$51:V$51,_xlpm.Fundo,,-1),
_xlpm.Bx,_xlfn.XLOOKUP(TRUE,(X67:$AZ67&lt;&gt;""),X$51:$AZ$51,_xlpm.Fundo,,1),
_xlpm.Cx,_xlfn.XLOOKUP(TRUE,($O67:V67&lt;&gt;""),$O67:V67,_xlpm.Fundo,,-1),
_xlpm.Dx,_xlfn.XLOOKUP(TRUE,(X67:$AZ67&lt;&gt;""),X67:$AZ67,_xlpm.Fundo,,1),
_xlpm.Xx,W$51,_xlpm.Yx,PRODUCT(SUM(_xlpm.Dx,-_xlpm.Cx),1/SUM(_xlpm.Bx,-_xlpm.Ax))*SUM(_xlpm.Xx,-_xlpm.Ax)+_xlpm.Cx,
_xlpm.Ay,_xlfn.XLOOKUP(TRUE,(W$52:W66&lt;&gt;""),$N$52:$N66,_xlpm.Fundo,,-1),
_xlpm.By,_xlfn.XLOOKUP(TRUE,(W68:W$95&lt;&gt;""),$N68:$N$95,_xlpm.Fundo,,1),
_xlpm.Cy,_xlfn.XLOOKUP(TRUE,(W$52:W66&lt;&gt;""),W$52:W66,_xlpm.Fundo,,-1),
_xlpm.Dy,_xlfn.XLOOKUP(TRUE,(W68:W$95&lt;&gt;""),W68:W$95,_xlpm.Fundo,,1),
_xlpm.Xy,$N67,_xlpm.Yy,PRODUCT(SUM(_xlpm.Dy,-_xlpm.Cy),1/SUM(_xlpm.By,-_xlpm.Ay))*SUM(_xlpm.Xy,-_xlpm.Ay)+_xlpm.Cy,
ROUND(_xlpm.Yx,2)))</f>
        <v>0.4</v>
      </c>
      <c r="X117" s="21" cm="1">
        <f t="array" ref="X117">IF(X67&lt;&gt;"",ROUND(X67,2),
_xlfn.LET(_xlpm.Fundo,$L$8,
_xlpm.Ax,_xlfn.XLOOKUP(TRUE,($O67:W67&lt;&gt;""),$O$51:W$51,_xlpm.Fundo,,-1),
_xlpm.Bx,_xlfn.XLOOKUP(TRUE,(Y67:$AZ67&lt;&gt;""),Y$51:$AZ$51,_xlpm.Fundo,,1),
_xlpm.Cx,_xlfn.XLOOKUP(TRUE,($O67:W67&lt;&gt;""),$O67:W67,_xlpm.Fundo,,-1),
_xlpm.Dx,_xlfn.XLOOKUP(TRUE,(Y67:$AZ67&lt;&gt;""),Y67:$AZ67,_xlpm.Fundo,,1),
_xlpm.Xx,X$51,_xlpm.Yx,PRODUCT(SUM(_xlpm.Dx,-_xlpm.Cx),1/SUM(_xlpm.Bx,-_xlpm.Ax))*SUM(_xlpm.Xx,-_xlpm.Ax)+_xlpm.Cx,
_xlpm.Ay,_xlfn.XLOOKUP(TRUE,(X$52:X66&lt;&gt;""),$N$52:$N66,_xlpm.Fundo,,-1),
_xlpm.By,_xlfn.XLOOKUP(TRUE,(X68:X$95&lt;&gt;""),$N68:$N$95,_xlpm.Fundo,,1),
_xlpm.Cy,_xlfn.XLOOKUP(TRUE,(X$52:X66&lt;&gt;""),X$52:X66,_xlpm.Fundo,,-1),
_xlpm.Dy,_xlfn.XLOOKUP(TRUE,(X68:X$95&lt;&gt;""),X68:X$95,_xlpm.Fundo,,1),
_xlpm.Xy,$N67,_xlpm.Yy,PRODUCT(SUM(_xlpm.Dy,-_xlpm.Cy),1/SUM(_xlpm.By,-_xlpm.Ay))*SUM(_xlpm.Xy,-_xlpm.Ay)+_xlpm.Cy,
ROUND(_xlpm.Yx,2)))</f>
        <v>0.4</v>
      </c>
      <c r="Y117" s="21" cm="1">
        <f t="array" ref="Y117">IF(Y67&lt;&gt;"",ROUND(Y67,2),
_xlfn.LET(_xlpm.Fundo,$L$8,
_xlpm.Ax,_xlfn.XLOOKUP(TRUE,($O67:X67&lt;&gt;""),$O$51:X$51,_xlpm.Fundo,,-1),
_xlpm.Bx,_xlfn.XLOOKUP(TRUE,(Z67:$AZ67&lt;&gt;""),Z$51:$AZ$51,_xlpm.Fundo,,1),
_xlpm.Cx,_xlfn.XLOOKUP(TRUE,($O67:X67&lt;&gt;""),$O67:X67,_xlpm.Fundo,,-1),
_xlpm.Dx,_xlfn.XLOOKUP(TRUE,(Z67:$AZ67&lt;&gt;""),Z67:$AZ67,_xlpm.Fundo,,1),
_xlpm.Xx,Y$51,_xlpm.Yx,PRODUCT(SUM(_xlpm.Dx,-_xlpm.Cx),1/SUM(_xlpm.Bx,-_xlpm.Ax))*SUM(_xlpm.Xx,-_xlpm.Ax)+_xlpm.Cx,
_xlpm.Ay,_xlfn.XLOOKUP(TRUE,(Y$52:Y66&lt;&gt;""),$N$52:$N66,_xlpm.Fundo,,-1),
_xlpm.By,_xlfn.XLOOKUP(TRUE,(Y68:Y$95&lt;&gt;""),$N68:$N$95,_xlpm.Fundo,,1),
_xlpm.Cy,_xlfn.XLOOKUP(TRUE,(Y$52:Y66&lt;&gt;""),Y$52:Y66,_xlpm.Fundo,,-1),
_xlpm.Dy,_xlfn.XLOOKUP(TRUE,(Y68:Y$95&lt;&gt;""),Y68:Y$95,_xlpm.Fundo,,1),
_xlpm.Xy,$N67,_xlpm.Yy,PRODUCT(SUM(_xlpm.Dy,-_xlpm.Cy),1/SUM(_xlpm.By,-_xlpm.Ay))*SUM(_xlpm.Xy,-_xlpm.Ay)+_xlpm.Cy,
ROUND(_xlpm.Yx,2)))</f>
        <v>0.4</v>
      </c>
      <c r="Z117" s="21" cm="1">
        <f t="array" ref="Z117">IF(Z67&lt;&gt;"",ROUND(Z67,2),
_xlfn.LET(_xlpm.Fundo,$L$8,
_xlpm.Ax,_xlfn.XLOOKUP(TRUE,($O67:Y67&lt;&gt;""),$O$51:Y$51,_xlpm.Fundo,,-1),
_xlpm.Bx,_xlfn.XLOOKUP(TRUE,(AA67:$AZ67&lt;&gt;""),AA$51:$AZ$51,_xlpm.Fundo,,1),
_xlpm.Cx,_xlfn.XLOOKUP(TRUE,($O67:Y67&lt;&gt;""),$O67:Y67,_xlpm.Fundo,,-1),
_xlpm.Dx,_xlfn.XLOOKUP(TRUE,(AA67:$AZ67&lt;&gt;""),AA67:$AZ67,_xlpm.Fundo,,1),
_xlpm.Xx,Z$51,_xlpm.Yx,PRODUCT(SUM(_xlpm.Dx,-_xlpm.Cx),1/SUM(_xlpm.Bx,-_xlpm.Ax))*SUM(_xlpm.Xx,-_xlpm.Ax)+_xlpm.Cx,
_xlpm.Ay,_xlfn.XLOOKUP(TRUE,(Z$52:Z66&lt;&gt;""),$N$52:$N66,_xlpm.Fundo,,-1),
_xlpm.By,_xlfn.XLOOKUP(TRUE,(Z68:Z$95&lt;&gt;""),$N68:$N$95,_xlpm.Fundo,,1),
_xlpm.Cy,_xlfn.XLOOKUP(TRUE,(Z$52:Z66&lt;&gt;""),Z$52:Z66,_xlpm.Fundo,,-1),
_xlpm.Dy,_xlfn.XLOOKUP(TRUE,(Z68:Z$95&lt;&gt;""),Z68:Z$95,_xlpm.Fundo,,1),
_xlpm.Xy,$N67,_xlpm.Yy,PRODUCT(SUM(_xlpm.Dy,-_xlpm.Cy),1/SUM(_xlpm.By,-_xlpm.Ay))*SUM(_xlpm.Xy,-_xlpm.Ay)+_xlpm.Cy,
ROUND(_xlpm.Yx,2)))</f>
        <v>0.4</v>
      </c>
      <c r="AA117" s="21" cm="1">
        <f t="array" ref="AA117">IF(AA67&lt;&gt;"",ROUND(AA67,2),
_xlfn.LET(_xlpm.Fundo,$L$8,
_xlpm.Ax,_xlfn.XLOOKUP(TRUE,($O67:Z67&lt;&gt;""),$O$51:Z$51,_xlpm.Fundo,,-1),
_xlpm.Bx,_xlfn.XLOOKUP(TRUE,(AB67:$AZ67&lt;&gt;""),AB$51:$AZ$51,_xlpm.Fundo,,1),
_xlpm.Cx,_xlfn.XLOOKUP(TRUE,($O67:Z67&lt;&gt;""),$O67:Z67,_xlpm.Fundo,,-1),
_xlpm.Dx,_xlfn.XLOOKUP(TRUE,(AB67:$AZ67&lt;&gt;""),AB67:$AZ67,_xlpm.Fundo,,1),
_xlpm.Xx,AA$51,_xlpm.Yx,PRODUCT(SUM(_xlpm.Dx,-_xlpm.Cx),1/SUM(_xlpm.Bx,-_xlpm.Ax))*SUM(_xlpm.Xx,-_xlpm.Ax)+_xlpm.Cx,
_xlpm.Ay,_xlfn.XLOOKUP(TRUE,(AA$52:AA66&lt;&gt;""),$N$52:$N66,_xlpm.Fundo,,-1),
_xlpm.By,_xlfn.XLOOKUP(TRUE,(AA68:AA$95&lt;&gt;""),$N68:$N$95,_xlpm.Fundo,,1),
_xlpm.Cy,_xlfn.XLOOKUP(TRUE,(AA$52:AA66&lt;&gt;""),AA$52:AA66,_xlpm.Fundo,,-1),
_xlpm.Dy,_xlfn.XLOOKUP(TRUE,(AA68:AA$95&lt;&gt;""),AA68:AA$95,_xlpm.Fundo,,1),
_xlpm.Xy,$N67,_xlpm.Yy,PRODUCT(SUM(_xlpm.Dy,-_xlpm.Cy),1/SUM(_xlpm.By,-_xlpm.Ay))*SUM(_xlpm.Xy,-_xlpm.Ay)+_xlpm.Cy,
ROUND(_xlpm.Yx,2)))</f>
        <v>0.4</v>
      </c>
      <c r="AB117" s="21" cm="1">
        <f t="array" ref="AB117">IF(AB67&lt;&gt;"",ROUND(AB67,2),
_xlfn.LET(_xlpm.Fundo,$L$8,
_xlpm.Ax,_xlfn.XLOOKUP(TRUE,($O67:AA67&lt;&gt;""),$O$51:AA$51,_xlpm.Fundo,,-1),
_xlpm.Bx,_xlfn.XLOOKUP(TRUE,(AC67:$AZ67&lt;&gt;""),AC$51:$AZ$51,_xlpm.Fundo,,1),
_xlpm.Cx,_xlfn.XLOOKUP(TRUE,($O67:AA67&lt;&gt;""),$O67:AA67,_xlpm.Fundo,,-1),
_xlpm.Dx,_xlfn.XLOOKUP(TRUE,(AC67:$AZ67&lt;&gt;""),AC67:$AZ67,_xlpm.Fundo,,1),
_xlpm.Xx,AB$51,_xlpm.Yx,PRODUCT(SUM(_xlpm.Dx,-_xlpm.Cx),1/SUM(_xlpm.Bx,-_xlpm.Ax))*SUM(_xlpm.Xx,-_xlpm.Ax)+_xlpm.Cx,
_xlpm.Ay,_xlfn.XLOOKUP(TRUE,(AB$52:AB66&lt;&gt;""),$N$52:$N66,_xlpm.Fundo,,-1),
_xlpm.By,_xlfn.XLOOKUP(TRUE,(AB68:AB$95&lt;&gt;""),$N68:$N$95,_xlpm.Fundo,,1),
_xlpm.Cy,_xlfn.XLOOKUP(TRUE,(AB$52:AB66&lt;&gt;""),AB$52:AB66,_xlpm.Fundo,,-1),
_xlpm.Dy,_xlfn.XLOOKUP(TRUE,(AB68:AB$95&lt;&gt;""),AB68:AB$95,_xlpm.Fundo,,1),
_xlpm.Xy,$N67,_xlpm.Yy,PRODUCT(SUM(_xlpm.Dy,-_xlpm.Cy),1/SUM(_xlpm.By,-_xlpm.Ay))*SUM(_xlpm.Xy,-_xlpm.Ay)+_xlpm.Cy,
ROUND(_xlpm.Yx,2)))</f>
        <v>0.4</v>
      </c>
      <c r="AC117" s="21" cm="1">
        <f t="array" ref="AC117">IF(AC67&lt;&gt;"",ROUND(AC67,2),
_xlfn.LET(_xlpm.Fundo,$L$8,
_xlpm.Ax,_xlfn.XLOOKUP(TRUE,($O67:AB67&lt;&gt;""),$O$51:AB$51,_xlpm.Fundo,,-1),
_xlpm.Bx,_xlfn.XLOOKUP(TRUE,(AD67:$AZ67&lt;&gt;""),AD$51:$AZ$51,_xlpm.Fundo,,1),
_xlpm.Cx,_xlfn.XLOOKUP(TRUE,($O67:AB67&lt;&gt;""),$O67:AB67,_xlpm.Fundo,,-1),
_xlpm.Dx,_xlfn.XLOOKUP(TRUE,(AD67:$AZ67&lt;&gt;""),AD67:$AZ67,_xlpm.Fundo,,1),
_xlpm.Xx,AC$51,_xlpm.Yx,PRODUCT(SUM(_xlpm.Dx,-_xlpm.Cx),1/SUM(_xlpm.Bx,-_xlpm.Ax))*SUM(_xlpm.Xx,-_xlpm.Ax)+_xlpm.Cx,
_xlpm.Ay,_xlfn.XLOOKUP(TRUE,(AC$52:AC66&lt;&gt;""),$N$52:$N66,_xlpm.Fundo,,-1),
_xlpm.By,_xlfn.XLOOKUP(TRUE,(AC68:AC$95&lt;&gt;""),$N68:$N$95,_xlpm.Fundo,,1),
_xlpm.Cy,_xlfn.XLOOKUP(TRUE,(AC$52:AC66&lt;&gt;""),AC$52:AC66,_xlpm.Fundo,,-1),
_xlpm.Dy,_xlfn.XLOOKUP(TRUE,(AC68:AC$95&lt;&gt;""),AC68:AC$95,_xlpm.Fundo,,1),
_xlpm.Xy,$N67,_xlpm.Yy,PRODUCT(SUM(_xlpm.Dy,-_xlpm.Cy),1/SUM(_xlpm.By,-_xlpm.Ay))*SUM(_xlpm.Xy,-_xlpm.Ay)+_xlpm.Cy,
ROUND(_xlpm.Yx,2)))</f>
        <v>0.4</v>
      </c>
      <c r="AD117" s="21" cm="1">
        <f t="array" ref="AD117">IF(AD67&lt;&gt;"",ROUND(AD67,2),
_xlfn.LET(_xlpm.Fundo,$L$8,
_xlpm.Ax,_xlfn.XLOOKUP(TRUE,($O67:AC67&lt;&gt;""),$O$51:AC$51,_xlpm.Fundo,,-1),
_xlpm.Bx,_xlfn.XLOOKUP(TRUE,(AE67:$AZ67&lt;&gt;""),AE$51:$AZ$51,_xlpm.Fundo,,1),
_xlpm.Cx,_xlfn.XLOOKUP(TRUE,($O67:AC67&lt;&gt;""),$O67:AC67,_xlpm.Fundo,,-1),
_xlpm.Dx,_xlfn.XLOOKUP(TRUE,(AE67:$AZ67&lt;&gt;""),AE67:$AZ67,_xlpm.Fundo,,1),
_xlpm.Xx,AD$51,_xlpm.Yx,PRODUCT(SUM(_xlpm.Dx,-_xlpm.Cx),1/SUM(_xlpm.Bx,-_xlpm.Ax))*SUM(_xlpm.Xx,-_xlpm.Ax)+_xlpm.Cx,
_xlpm.Ay,_xlfn.XLOOKUP(TRUE,(AD$52:AD66&lt;&gt;""),$N$52:$N66,_xlpm.Fundo,,-1),
_xlpm.By,_xlfn.XLOOKUP(TRUE,(AD68:AD$95&lt;&gt;""),$N68:$N$95,_xlpm.Fundo,,1),
_xlpm.Cy,_xlfn.XLOOKUP(TRUE,(AD$52:AD66&lt;&gt;""),AD$52:AD66,_xlpm.Fundo,,-1),
_xlpm.Dy,_xlfn.XLOOKUP(TRUE,(AD68:AD$95&lt;&gt;""),AD68:AD$95,_xlpm.Fundo,,1),
_xlpm.Xy,$N67,_xlpm.Yy,PRODUCT(SUM(_xlpm.Dy,-_xlpm.Cy),1/SUM(_xlpm.By,-_xlpm.Ay))*SUM(_xlpm.Xy,-_xlpm.Ay)+_xlpm.Cy,
ROUND(_xlpm.Yx,2)))</f>
        <v>0.4</v>
      </c>
      <c r="AE117" s="21" cm="1">
        <f t="array" ref="AE117">IF(AE67&lt;&gt;"",ROUND(AE67,2),
_xlfn.LET(_xlpm.Fundo,$L$8,
_xlpm.Ax,_xlfn.XLOOKUP(TRUE,($O67:AD67&lt;&gt;""),$O$51:AD$51,_xlpm.Fundo,,-1),
_xlpm.Bx,_xlfn.XLOOKUP(TRUE,(AF67:$AZ67&lt;&gt;""),AF$51:$AZ$51,_xlpm.Fundo,,1),
_xlpm.Cx,_xlfn.XLOOKUP(TRUE,($O67:AD67&lt;&gt;""),$O67:AD67,_xlpm.Fundo,,-1),
_xlpm.Dx,_xlfn.XLOOKUP(TRUE,(AF67:$AZ67&lt;&gt;""),AF67:$AZ67,_xlpm.Fundo,,1),
_xlpm.Xx,AE$51,_xlpm.Yx,PRODUCT(SUM(_xlpm.Dx,-_xlpm.Cx),1/SUM(_xlpm.Bx,-_xlpm.Ax))*SUM(_xlpm.Xx,-_xlpm.Ax)+_xlpm.Cx,
_xlpm.Ay,_xlfn.XLOOKUP(TRUE,(AE$52:AE66&lt;&gt;""),$N$52:$N66,_xlpm.Fundo,,-1),
_xlpm.By,_xlfn.XLOOKUP(TRUE,(AE68:AE$95&lt;&gt;""),$N68:$N$95,_xlpm.Fundo,,1),
_xlpm.Cy,_xlfn.XLOOKUP(TRUE,(AE$52:AE66&lt;&gt;""),AE$52:AE66,_xlpm.Fundo,,-1),
_xlpm.Dy,_xlfn.XLOOKUP(TRUE,(AE68:AE$95&lt;&gt;""),AE68:AE$95,_xlpm.Fundo,,1),
_xlpm.Xy,$N67,_xlpm.Yy,PRODUCT(SUM(_xlpm.Dy,-_xlpm.Cy),1/SUM(_xlpm.By,-_xlpm.Ay))*SUM(_xlpm.Xy,-_xlpm.Ay)+_xlpm.Cy,
ROUND(_xlpm.Yx,2)))</f>
        <v>0.4</v>
      </c>
      <c r="AF117" s="21" cm="1">
        <f t="array" ref="AF117">IF(AF67&lt;&gt;"",ROUND(AF67,2),
_xlfn.LET(_xlpm.Fundo,$L$8,
_xlpm.Ax,_xlfn.XLOOKUP(TRUE,($O67:AE67&lt;&gt;""),$O$51:AE$51,_xlpm.Fundo,,-1),
_xlpm.Bx,_xlfn.XLOOKUP(TRUE,(AG67:$AZ67&lt;&gt;""),AG$51:$AZ$51,_xlpm.Fundo,,1),
_xlpm.Cx,_xlfn.XLOOKUP(TRUE,($O67:AE67&lt;&gt;""),$O67:AE67,_xlpm.Fundo,,-1),
_xlpm.Dx,_xlfn.XLOOKUP(TRUE,(AG67:$AZ67&lt;&gt;""),AG67:$AZ67,_xlpm.Fundo,,1),
_xlpm.Xx,AF$51,_xlpm.Yx,PRODUCT(SUM(_xlpm.Dx,-_xlpm.Cx),1/SUM(_xlpm.Bx,-_xlpm.Ax))*SUM(_xlpm.Xx,-_xlpm.Ax)+_xlpm.Cx,
_xlpm.Ay,_xlfn.XLOOKUP(TRUE,(AF$52:AF66&lt;&gt;""),$N$52:$N66,_xlpm.Fundo,,-1),
_xlpm.By,_xlfn.XLOOKUP(TRUE,(AF68:AF$95&lt;&gt;""),$N68:$N$95,_xlpm.Fundo,,1),
_xlpm.Cy,_xlfn.XLOOKUP(TRUE,(AF$52:AF66&lt;&gt;""),AF$52:AF66,_xlpm.Fundo,,-1),
_xlpm.Dy,_xlfn.XLOOKUP(TRUE,(AF68:AF$95&lt;&gt;""),AF68:AF$95,_xlpm.Fundo,,1),
_xlpm.Xy,$N67,_xlpm.Yy,PRODUCT(SUM(_xlpm.Dy,-_xlpm.Cy),1/SUM(_xlpm.By,-_xlpm.Ay))*SUM(_xlpm.Xy,-_xlpm.Ay)+_xlpm.Cy,
ROUND(_xlpm.Yx,2)))</f>
        <v>0.02</v>
      </c>
      <c r="AG117" s="21" cm="1">
        <f t="array" ref="AG117">IF(AG67&lt;&gt;"",ROUND(AG67,2),
_xlfn.LET(_xlpm.Fundo,$L$8,
_xlpm.Ax,_xlfn.XLOOKUP(TRUE,($O67:AF67&lt;&gt;""),$O$51:AF$51,_xlpm.Fundo,,-1),
_xlpm.Bx,_xlfn.XLOOKUP(TRUE,(AH67:$AZ67&lt;&gt;""),AH$51:$AZ$51,_xlpm.Fundo,,1),
_xlpm.Cx,_xlfn.XLOOKUP(TRUE,($O67:AF67&lt;&gt;""),$O67:AF67,_xlpm.Fundo,,-1),
_xlpm.Dx,_xlfn.XLOOKUP(TRUE,(AH67:$AZ67&lt;&gt;""),AH67:$AZ67,_xlpm.Fundo,,1),
_xlpm.Xx,AG$51,_xlpm.Yx,PRODUCT(SUM(_xlpm.Dx,-_xlpm.Cx),1/SUM(_xlpm.Bx,-_xlpm.Ax))*SUM(_xlpm.Xx,-_xlpm.Ax)+_xlpm.Cx,
_xlpm.Ay,_xlfn.XLOOKUP(TRUE,(AG$52:AG66&lt;&gt;""),$N$52:$N66,_xlpm.Fundo,,-1),
_xlpm.By,_xlfn.XLOOKUP(TRUE,(AG68:AG$95&lt;&gt;""),$N68:$N$95,_xlpm.Fundo,,1),
_xlpm.Cy,_xlfn.XLOOKUP(TRUE,(AG$52:AG66&lt;&gt;""),AG$52:AG66,_xlpm.Fundo,,-1),
_xlpm.Dy,_xlfn.XLOOKUP(TRUE,(AG68:AG$95&lt;&gt;""),AG68:AG$95,_xlpm.Fundo,,1),
_xlpm.Xy,$N67,_xlpm.Yy,PRODUCT(SUM(_xlpm.Dy,-_xlpm.Cy),1/SUM(_xlpm.By,-_xlpm.Ay))*SUM(_xlpm.Xy,-_xlpm.Ay)+_xlpm.Cy,
ROUND(_xlpm.Yx,2)))</f>
        <v>0</v>
      </c>
      <c r="AH117" s="21" cm="1">
        <f t="array" ref="AH117">IF(AH67&lt;&gt;"",ROUND(AH67,2),
_xlfn.LET(_xlpm.Fundo,$L$8,
_xlpm.Ax,_xlfn.XLOOKUP(TRUE,($O67:AG67&lt;&gt;""),$O$51:AG$51,_xlpm.Fundo,,-1),
_xlpm.Bx,_xlfn.XLOOKUP(TRUE,(AI67:$AZ67&lt;&gt;""),AI$51:$AZ$51,_xlpm.Fundo,,1),
_xlpm.Cx,_xlfn.XLOOKUP(TRUE,($O67:AG67&lt;&gt;""),$O67:AG67,_xlpm.Fundo,,-1),
_xlpm.Dx,_xlfn.XLOOKUP(TRUE,(AI67:$AZ67&lt;&gt;""),AI67:$AZ67,_xlpm.Fundo,,1),
_xlpm.Xx,AH$51,_xlpm.Yx,PRODUCT(SUM(_xlpm.Dx,-_xlpm.Cx),1/SUM(_xlpm.Bx,-_xlpm.Ax))*SUM(_xlpm.Xx,-_xlpm.Ax)+_xlpm.Cx,
_xlpm.Ay,_xlfn.XLOOKUP(TRUE,(AH$52:AH66&lt;&gt;""),$N$52:$N66,_xlpm.Fundo,,-1),
_xlpm.By,_xlfn.XLOOKUP(TRUE,(AH68:AH$95&lt;&gt;""),$N68:$N$95,_xlpm.Fundo,,1),
_xlpm.Cy,_xlfn.XLOOKUP(TRUE,(AH$52:AH66&lt;&gt;""),AH$52:AH66,_xlpm.Fundo,,-1),
_xlpm.Dy,_xlfn.XLOOKUP(TRUE,(AH68:AH$95&lt;&gt;""),AH68:AH$95,_xlpm.Fundo,,1),
_xlpm.Xy,$N67,_xlpm.Yy,PRODUCT(SUM(_xlpm.Dy,-_xlpm.Cy),1/SUM(_xlpm.By,-_xlpm.Ay))*SUM(_xlpm.Xy,-_xlpm.Ay)+_xlpm.Cy,
ROUND(_xlpm.Yx,2)))</f>
        <v>0.28999999999999998</v>
      </c>
      <c r="AI117" s="21" cm="1">
        <f t="array" ref="AI117">IF(AI67&lt;&gt;"",ROUND(AI67,2),
_xlfn.LET(_xlpm.Fundo,$L$8,
_xlpm.Ax,_xlfn.XLOOKUP(TRUE,($O67:AH67&lt;&gt;""),$O$51:AH$51,_xlpm.Fundo,,-1),
_xlpm.Bx,_xlfn.XLOOKUP(TRUE,(AJ67:$AZ67&lt;&gt;""),AJ$51:$AZ$51,_xlpm.Fundo,,1),
_xlpm.Cx,_xlfn.XLOOKUP(TRUE,($O67:AH67&lt;&gt;""),$O67:AH67,_xlpm.Fundo,,-1),
_xlpm.Dx,_xlfn.XLOOKUP(TRUE,(AJ67:$AZ67&lt;&gt;""),AJ67:$AZ67,_xlpm.Fundo,,1),
_xlpm.Xx,AI$51,_xlpm.Yx,PRODUCT(SUM(_xlpm.Dx,-_xlpm.Cx),1/SUM(_xlpm.Bx,-_xlpm.Ax))*SUM(_xlpm.Xx,-_xlpm.Ax)+_xlpm.Cx,
_xlpm.Ay,_xlfn.XLOOKUP(TRUE,(AI$52:AI66&lt;&gt;""),$N$52:$N66,_xlpm.Fundo,,-1),
_xlpm.By,_xlfn.XLOOKUP(TRUE,(AI68:AI$95&lt;&gt;""),$N68:$N$95,_xlpm.Fundo,,1),
_xlpm.Cy,_xlfn.XLOOKUP(TRUE,(AI$52:AI66&lt;&gt;""),AI$52:AI66,_xlpm.Fundo,,-1),
_xlpm.Dy,_xlfn.XLOOKUP(TRUE,(AI68:AI$95&lt;&gt;""),AI68:AI$95,_xlpm.Fundo,,1),
_xlpm.Xy,$N67,_xlpm.Yy,PRODUCT(SUM(_xlpm.Dy,-_xlpm.Cy),1/SUM(_xlpm.By,-_xlpm.Ay))*SUM(_xlpm.Xy,-_xlpm.Ay)+_xlpm.Cy,
ROUND(_xlpm.Yx,2)))</f>
        <v>0.4</v>
      </c>
      <c r="AJ117" s="21" cm="1">
        <f t="array" ref="AJ117">IF(AJ67&lt;&gt;"",ROUND(AJ67,2),
_xlfn.LET(_xlpm.Fundo,$L$8,
_xlpm.Ax,_xlfn.XLOOKUP(TRUE,($O67:AI67&lt;&gt;""),$O$51:AI$51,_xlpm.Fundo,,-1),
_xlpm.Bx,_xlfn.XLOOKUP(TRUE,(AK67:$AZ67&lt;&gt;""),AK$51:$AZ$51,_xlpm.Fundo,,1),
_xlpm.Cx,_xlfn.XLOOKUP(TRUE,($O67:AI67&lt;&gt;""),$O67:AI67,_xlpm.Fundo,,-1),
_xlpm.Dx,_xlfn.XLOOKUP(TRUE,(AK67:$AZ67&lt;&gt;""),AK67:$AZ67,_xlpm.Fundo,,1),
_xlpm.Xx,AJ$51,_xlpm.Yx,PRODUCT(SUM(_xlpm.Dx,-_xlpm.Cx),1/SUM(_xlpm.Bx,-_xlpm.Ax))*SUM(_xlpm.Xx,-_xlpm.Ax)+_xlpm.Cx,
_xlpm.Ay,_xlfn.XLOOKUP(TRUE,(AJ$52:AJ66&lt;&gt;""),$N$52:$N66,_xlpm.Fundo,,-1),
_xlpm.By,_xlfn.XLOOKUP(TRUE,(AJ68:AJ$95&lt;&gt;""),$N68:$N$95,_xlpm.Fundo,,1),
_xlpm.Cy,_xlfn.XLOOKUP(TRUE,(AJ$52:AJ66&lt;&gt;""),AJ$52:AJ66,_xlpm.Fundo,,-1),
_xlpm.Dy,_xlfn.XLOOKUP(TRUE,(AJ68:AJ$95&lt;&gt;""),AJ68:AJ$95,_xlpm.Fundo,,1),
_xlpm.Xy,$N67,_xlpm.Yy,PRODUCT(SUM(_xlpm.Dy,-_xlpm.Cy),1/SUM(_xlpm.By,-_xlpm.Ay))*SUM(_xlpm.Xy,-_xlpm.Ay)+_xlpm.Cy,
ROUND(_xlpm.Yx,2)))</f>
        <v>0.4</v>
      </c>
      <c r="AK117" s="21" cm="1">
        <f t="array" ref="AK117">IF(AK67&lt;&gt;"",ROUND(AK67,2),
_xlfn.LET(_xlpm.Fundo,$L$8,
_xlpm.Ax,_xlfn.XLOOKUP(TRUE,($O67:AJ67&lt;&gt;""),$O$51:AJ$51,_xlpm.Fundo,,-1),
_xlpm.Bx,_xlfn.XLOOKUP(TRUE,(AL67:$AZ67&lt;&gt;""),AL$51:$AZ$51,_xlpm.Fundo,,1),
_xlpm.Cx,_xlfn.XLOOKUP(TRUE,($O67:AJ67&lt;&gt;""),$O67:AJ67,_xlpm.Fundo,,-1),
_xlpm.Dx,_xlfn.XLOOKUP(TRUE,(AL67:$AZ67&lt;&gt;""),AL67:$AZ67,_xlpm.Fundo,,1),
_xlpm.Xx,AK$51,_xlpm.Yx,PRODUCT(SUM(_xlpm.Dx,-_xlpm.Cx),1/SUM(_xlpm.Bx,-_xlpm.Ax))*SUM(_xlpm.Xx,-_xlpm.Ax)+_xlpm.Cx,
_xlpm.Ay,_xlfn.XLOOKUP(TRUE,(AK$52:AK66&lt;&gt;""),$N$52:$N66,_xlpm.Fundo,,-1),
_xlpm.By,_xlfn.XLOOKUP(TRUE,(AK68:AK$95&lt;&gt;""),$N68:$N$95,_xlpm.Fundo,,1),
_xlpm.Cy,_xlfn.XLOOKUP(TRUE,(AK$52:AK66&lt;&gt;""),AK$52:AK66,_xlpm.Fundo,,-1),
_xlpm.Dy,_xlfn.XLOOKUP(TRUE,(AK68:AK$95&lt;&gt;""),AK68:AK$95,_xlpm.Fundo,,1),
_xlpm.Xy,$N67,_xlpm.Yy,PRODUCT(SUM(_xlpm.Dy,-_xlpm.Cy),1/SUM(_xlpm.By,-_xlpm.Ay))*SUM(_xlpm.Xy,-_xlpm.Ay)+_xlpm.Cy,
ROUND(_xlpm.Yx,2)))</f>
        <v>0.4</v>
      </c>
      <c r="AL117" s="21" cm="1">
        <f t="array" ref="AL117">IF(AL67&lt;&gt;"",ROUND(AL67,2),
_xlfn.LET(_xlpm.Fundo,$L$8,
_xlpm.Ax,_xlfn.XLOOKUP(TRUE,($O67:AK67&lt;&gt;""),$O$51:AK$51,_xlpm.Fundo,,-1),
_xlpm.Bx,_xlfn.XLOOKUP(TRUE,(AM67:$AZ67&lt;&gt;""),AM$51:$AZ$51,_xlpm.Fundo,,1),
_xlpm.Cx,_xlfn.XLOOKUP(TRUE,($O67:AK67&lt;&gt;""),$O67:AK67,_xlpm.Fundo,,-1),
_xlpm.Dx,_xlfn.XLOOKUP(TRUE,(AM67:$AZ67&lt;&gt;""),AM67:$AZ67,_xlpm.Fundo,,1),
_xlpm.Xx,AL$51,_xlpm.Yx,PRODUCT(SUM(_xlpm.Dx,-_xlpm.Cx),1/SUM(_xlpm.Bx,-_xlpm.Ax))*SUM(_xlpm.Xx,-_xlpm.Ax)+_xlpm.Cx,
_xlpm.Ay,_xlfn.XLOOKUP(TRUE,(AL$52:AL66&lt;&gt;""),$N$52:$N66,_xlpm.Fundo,,-1),
_xlpm.By,_xlfn.XLOOKUP(TRUE,(AL68:AL$95&lt;&gt;""),$N68:$N$95,_xlpm.Fundo,,1),
_xlpm.Cy,_xlfn.XLOOKUP(TRUE,(AL$52:AL66&lt;&gt;""),AL$52:AL66,_xlpm.Fundo,,-1),
_xlpm.Dy,_xlfn.XLOOKUP(TRUE,(AL68:AL$95&lt;&gt;""),AL68:AL$95,_xlpm.Fundo,,1),
_xlpm.Xy,$N67,_xlpm.Yy,PRODUCT(SUM(_xlpm.Dy,-_xlpm.Cy),1/SUM(_xlpm.By,-_xlpm.Ay))*SUM(_xlpm.Xy,-_xlpm.Ay)+_xlpm.Cy,
ROUND(_xlpm.Yx,2)))</f>
        <v>-0.01</v>
      </c>
      <c r="AM117" s="21" cm="1">
        <f t="array" ref="AM117">IF(AM67&lt;&gt;"",ROUND(AM67,2),
_xlfn.LET(_xlpm.Fundo,$L$8,
_xlpm.Ax,_xlfn.XLOOKUP(TRUE,($O67:AL67&lt;&gt;""),$O$51:AL$51,_xlpm.Fundo,,-1),
_xlpm.Bx,_xlfn.XLOOKUP(TRUE,(AN67:$AZ67&lt;&gt;""),AN$51:$AZ$51,_xlpm.Fundo,,1),
_xlpm.Cx,_xlfn.XLOOKUP(TRUE,($O67:AL67&lt;&gt;""),$O67:AL67,_xlpm.Fundo,,-1),
_xlpm.Dx,_xlfn.XLOOKUP(TRUE,(AN67:$AZ67&lt;&gt;""),AN67:$AZ67,_xlpm.Fundo,,1),
_xlpm.Xx,AM$51,_xlpm.Yx,PRODUCT(SUM(_xlpm.Dx,-_xlpm.Cx),1/SUM(_xlpm.Bx,-_xlpm.Ax))*SUM(_xlpm.Xx,-_xlpm.Ax)+_xlpm.Cx,
_xlpm.Ay,_xlfn.XLOOKUP(TRUE,(AM$52:AM66&lt;&gt;""),$N$52:$N66,_xlpm.Fundo,,-1),
_xlpm.By,_xlfn.XLOOKUP(TRUE,(AM68:AM$95&lt;&gt;""),$N68:$N$95,_xlpm.Fundo,,1),
_xlpm.Cy,_xlfn.XLOOKUP(TRUE,(AM$52:AM66&lt;&gt;""),AM$52:AM66,_xlpm.Fundo,,-1),
_xlpm.Dy,_xlfn.XLOOKUP(TRUE,(AM68:AM$95&lt;&gt;""),AM68:AM$95,_xlpm.Fundo,,1),
_xlpm.Xy,$N67,_xlpm.Yy,PRODUCT(SUM(_xlpm.Dy,-_xlpm.Cy),1/SUM(_xlpm.By,-_xlpm.Ay))*SUM(_xlpm.Xy,-_xlpm.Ay)+_xlpm.Cy,
ROUND(_xlpm.Yx,2)))</f>
        <v>-0.06</v>
      </c>
      <c r="AN117" s="21" cm="1">
        <f t="array" ref="AN117">IF(AN67&lt;&gt;"",ROUND(AN67,2),
_xlfn.LET(_xlpm.Fundo,$L$8,
_xlpm.Ax,_xlfn.XLOOKUP(TRUE,($O67:AM67&lt;&gt;""),$O$51:AM$51,_xlpm.Fundo,,-1),
_xlpm.Bx,_xlfn.XLOOKUP(TRUE,(AO67:$AZ67&lt;&gt;""),AO$51:$AZ$51,_xlpm.Fundo,,1),
_xlpm.Cx,_xlfn.XLOOKUP(TRUE,($O67:AM67&lt;&gt;""),$O67:AM67,_xlpm.Fundo,,-1),
_xlpm.Dx,_xlfn.XLOOKUP(TRUE,(AO67:$AZ67&lt;&gt;""),AO67:$AZ67,_xlpm.Fundo,,1),
_xlpm.Xx,AN$51,_xlpm.Yx,PRODUCT(SUM(_xlpm.Dx,-_xlpm.Cx),1/SUM(_xlpm.Bx,-_xlpm.Ax))*SUM(_xlpm.Xx,-_xlpm.Ax)+_xlpm.Cx,
_xlpm.Ay,_xlfn.XLOOKUP(TRUE,(AN$52:AN66&lt;&gt;""),$N$52:$N66,_xlpm.Fundo,,-1),
_xlpm.By,_xlfn.XLOOKUP(TRUE,(AN68:AN$95&lt;&gt;""),$N68:$N$95,_xlpm.Fundo,,1),
_xlpm.Cy,_xlfn.XLOOKUP(TRUE,(AN$52:AN66&lt;&gt;""),AN$52:AN66,_xlpm.Fundo,,-1),
_xlpm.Dy,_xlfn.XLOOKUP(TRUE,(AN68:AN$95&lt;&gt;""),AN68:AN$95,_xlpm.Fundo,,1),
_xlpm.Xy,$N67,_xlpm.Yy,PRODUCT(SUM(_xlpm.Dy,-_xlpm.Cy),1/SUM(_xlpm.By,-_xlpm.Ay))*SUM(_xlpm.Xy,-_xlpm.Ay)+_xlpm.Cy,
ROUND(_xlpm.Yx,2)))</f>
        <v>-0.16</v>
      </c>
      <c r="AO117" s="21" cm="1">
        <f t="array" ref="AO117">IF(AO67&lt;&gt;"",ROUND(AO67,2),
_xlfn.LET(_xlpm.Fundo,$L$8,
_xlpm.Ax,_xlfn.XLOOKUP(TRUE,($O67:AN67&lt;&gt;""),$O$51:AN$51,_xlpm.Fundo,,-1),
_xlpm.Bx,_xlfn.XLOOKUP(TRUE,(AP67:$AZ67&lt;&gt;""),AP$51:$AZ$51,_xlpm.Fundo,,1),
_xlpm.Cx,_xlfn.XLOOKUP(TRUE,($O67:AN67&lt;&gt;""),$O67:AN67,_xlpm.Fundo,,-1),
_xlpm.Dx,_xlfn.XLOOKUP(TRUE,(AP67:$AZ67&lt;&gt;""),AP67:$AZ67,_xlpm.Fundo,,1),
_xlpm.Xx,AO$51,_xlpm.Yx,PRODUCT(SUM(_xlpm.Dx,-_xlpm.Cx),1/SUM(_xlpm.Bx,-_xlpm.Ax))*SUM(_xlpm.Xx,-_xlpm.Ax)+_xlpm.Cx,
_xlpm.Ay,_xlfn.XLOOKUP(TRUE,(AO$52:AO66&lt;&gt;""),$N$52:$N66,_xlpm.Fundo,,-1),
_xlpm.By,_xlfn.XLOOKUP(TRUE,(AO68:AO$95&lt;&gt;""),$N68:$N$95,_xlpm.Fundo,,1),
_xlpm.Cy,_xlfn.XLOOKUP(TRUE,(AO$52:AO66&lt;&gt;""),AO$52:AO66,_xlpm.Fundo,,-1),
_xlpm.Dy,_xlfn.XLOOKUP(TRUE,(AO68:AO$95&lt;&gt;""),AO68:AO$95,_xlpm.Fundo,,1),
_xlpm.Xy,$N67,_xlpm.Yy,PRODUCT(SUM(_xlpm.Dy,-_xlpm.Cy),1/SUM(_xlpm.By,-_xlpm.Ay))*SUM(_xlpm.Xy,-_xlpm.Ay)+_xlpm.Cy,
ROUND(_xlpm.Yx,2)))</f>
        <v>-0.21</v>
      </c>
      <c r="AP117" s="21" cm="1">
        <f t="array" ref="AP117">IF(AP67&lt;&gt;"",ROUND(AP67,2),
_xlfn.LET(_xlpm.Fundo,$L$8,
_xlpm.Ax,_xlfn.XLOOKUP(TRUE,($O67:AO67&lt;&gt;""),$O$51:AO$51,_xlpm.Fundo,,-1),
_xlpm.Bx,_xlfn.XLOOKUP(TRUE,(AQ67:$AZ67&lt;&gt;""),AQ$51:$AZ$51,_xlpm.Fundo,,1),
_xlpm.Cx,_xlfn.XLOOKUP(TRUE,($O67:AO67&lt;&gt;""),$O67:AO67,_xlpm.Fundo,,-1),
_xlpm.Dx,_xlfn.XLOOKUP(TRUE,(AQ67:$AZ67&lt;&gt;""),AQ67:$AZ67,_xlpm.Fundo,,1),
_xlpm.Xx,AP$51,_xlpm.Yx,PRODUCT(SUM(_xlpm.Dx,-_xlpm.Cx),1/SUM(_xlpm.Bx,-_xlpm.Ax))*SUM(_xlpm.Xx,-_xlpm.Ax)+_xlpm.Cx,
_xlpm.Ay,_xlfn.XLOOKUP(TRUE,(AP$52:AP66&lt;&gt;""),$N$52:$N66,_xlpm.Fundo,,-1),
_xlpm.By,_xlfn.XLOOKUP(TRUE,(AP68:AP$95&lt;&gt;""),$N68:$N$95,_xlpm.Fundo,,1),
_xlpm.Cy,_xlfn.XLOOKUP(TRUE,(AP$52:AP66&lt;&gt;""),AP$52:AP66,_xlpm.Fundo,,-1),
_xlpm.Dy,_xlfn.XLOOKUP(TRUE,(AP68:AP$95&lt;&gt;""),AP68:AP$95,_xlpm.Fundo,,1),
_xlpm.Xy,$N67,_xlpm.Yy,PRODUCT(SUM(_xlpm.Dy,-_xlpm.Cy),1/SUM(_xlpm.By,-_xlpm.Ay))*SUM(_xlpm.Xy,-_xlpm.Ay)+_xlpm.Cy,
ROUND(_xlpm.Yx,2)))</f>
        <v>-0.4</v>
      </c>
      <c r="AQ117" s="21" cm="1">
        <f t="array" ref="AQ117">IF(AQ67&lt;&gt;"",ROUND(AQ67,2),
_xlfn.LET(_xlpm.Fundo,$L$8,
_xlpm.Ax,_xlfn.XLOOKUP(TRUE,($O67:AP67&lt;&gt;""),$O$51:AP$51,_xlpm.Fundo,,-1),
_xlpm.Bx,_xlfn.XLOOKUP(TRUE,(AR67:$AZ67&lt;&gt;""),AR$51:$AZ$51,_xlpm.Fundo,,1),
_xlpm.Cx,_xlfn.XLOOKUP(TRUE,($O67:AP67&lt;&gt;""),$O67:AP67,_xlpm.Fundo,,-1),
_xlpm.Dx,_xlfn.XLOOKUP(TRUE,(AR67:$AZ67&lt;&gt;""),AR67:$AZ67,_xlpm.Fundo,,1),
_xlpm.Xx,AQ$51,_xlpm.Yx,PRODUCT(SUM(_xlpm.Dx,-_xlpm.Cx),1/SUM(_xlpm.Bx,-_xlpm.Ax))*SUM(_xlpm.Xx,-_xlpm.Ax)+_xlpm.Cx,
_xlpm.Ay,_xlfn.XLOOKUP(TRUE,(AQ$52:AQ66&lt;&gt;""),$N$52:$N66,_xlpm.Fundo,,-1),
_xlpm.By,_xlfn.XLOOKUP(TRUE,(AQ68:AQ$95&lt;&gt;""),$N68:$N$95,_xlpm.Fundo,,1),
_xlpm.Cy,_xlfn.XLOOKUP(TRUE,(AQ$52:AQ66&lt;&gt;""),AQ$52:AQ66,_xlpm.Fundo,,-1),
_xlpm.Dy,_xlfn.XLOOKUP(TRUE,(AQ68:AQ$95&lt;&gt;""),AQ68:AQ$95,_xlpm.Fundo,,1),
_xlpm.Xy,$N67,_xlpm.Yy,PRODUCT(SUM(_xlpm.Dy,-_xlpm.Cy),1/SUM(_xlpm.By,-_xlpm.Ay))*SUM(_xlpm.Xy,-_xlpm.Ay)+_xlpm.Cy,
ROUND(_xlpm.Yx,2)))</f>
        <v>-0.4</v>
      </c>
      <c r="AR117" s="21" cm="1">
        <f t="array" ref="AR117">IF(AR67&lt;&gt;"",ROUND(AR67,2),
_xlfn.LET(_xlpm.Fundo,$L$8,
_xlpm.Ax,_xlfn.XLOOKUP(TRUE,($O67:AQ67&lt;&gt;""),$O$51:AQ$51,_xlpm.Fundo,,-1),
_xlpm.Bx,_xlfn.XLOOKUP(TRUE,(AS67:$AZ67&lt;&gt;""),AS$51:$AZ$51,_xlpm.Fundo,,1),
_xlpm.Cx,_xlfn.XLOOKUP(TRUE,($O67:AQ67&lt;&gt;""),$O67:AQ67,_xlpm.Fundo,,-1),
_xlpm.Dx,_xlfn.XLOOKUP(TRUE,(AS67:$AZ67&lt;&gt;""),AS67:$AZ67,_xlpm.Fundo,,1),
_xlpm.Xx,AR$51,_xlpm.Yx,PRODUCT(SUM(_xlpm.Dx,-_xlpm.Cx),1/SUM(_xlpm.Bx,-_xlpm.Ax))*SUM(_xlpm.Xx,-_xlpm.Ax)+_xlpm.Cx,
_xlpm.Ay,_xlfn.XLOOKUP(TRUE,(AR$52:AR66&lt;&gt;""),$N$52:$N66,_xlpm.Fundo,,-1),
_xlpm.By,_xlfn.XLOOKUP(TRUE,(AR68:AR$95&lt;&gt;""),$N68:$N$95,_xlpm.Fundo,,1),
_xlpm.Cy,_xlfn.XLOOKUP(TRUE,(AR$52:AR66&lt;&gt;""),AR$52:AR66,_xlpm.Fundo,,-1),
_xlpm.Dy,_xlfn.XLOOKUP(TRUE,(AR68:AR$95&lt;&gt;""),AR68:AR$95,_xlpm.Fundo,,1),
_xlpm.Xy,$N67,_xlpm.Yy,PRODUCT(SUM(_xlpm.Dy,-_xlpm.Cy),1/SUM(_xlpm.By,-_xlpm.Ay))*SUM(_xlpm.Xy,-_xlpm.Ay)+_xlpm.Cy,
ROUND(_xlpm.Yx,2)))</f>
        <v>-0.4</v>
      </c>
      <c r="AS117" s="21" cm="1">
        <f t="array" ref="AS117">IF(AS67&lt;&gt;"",ROUND(AS67,2),
_xlfn.LET(_xlpm.Fundo,$L$8,
_xlpm.Ax,_xlfn.XLOOKUP(TRUE,($O67:AR67&lt;&gt;""),$O$51:AR$51,_xlpm.Fundo,,-1),
_xlpm.Bx,_xlfn.XLOOKUP(TRUE,(AT67:$AZ67&lt;&gt;""),AT$51:$AZ$51,_xlpm.Fundo,,1),
_xlpm.Cx,_xlfn.XLOOKUP(TRUE,($O67:AR67&lt;&gt;""),$O67:AR67,_xlpm.Fundo,,-1),
_xlpm.Dx,_xlfn.XLOOKUP(TRUE,(AT67:$AZ67&lt;&gt;""),AT67:$AZ67,_xlpm.Fundo,,1),
_xlpm.Xx,AS$51,_xlpm.Yx,PRODUCT(SUM(_xlpm.Dx,-_xlpm.Cx),1/SUM(_xlpm.Bx,-_xlpm.Ax))*SUM(_xlpm.Xx,-_xlpm.Ax)+_xlpm.Cx,
_xlpm.Ay,_xlfn.XLOOKUP(TRUE,(AS$52:AS66&lt;&gt;""),$N$52:$N66,_xlpm.Fundo,,-1),
_xlpm.By,_xlfn.XLOOKUP(TRUE,(AS68:AS$95&lt;&gt;""),$N68:$N$95,_xlpm.Fundo,,1),
_xlpm.Cy,_xlfn.XLOOKUP(TRUE,(AS$52:AS66&lt;&gt;""),AS$52:AS66,_xlpm.Fundo,,-1),
_xlpm.Dy,_xlfn.XLOOKUP(TRUE,(AS68:AS$95&lt;&gt;""),AS68:AS$95,_xlpm.Fundo,,1),
_xlpm.Xy,$N67,_xlpm.Yy,PRODUCT(SUM(_xlpm.Dy,-_xlpm.Cy),1/SUM(_xlpm.By,-_xlpm.Ay))*SUM(_xlpm.Xy,-_xlpm.Ay)+_xlpm.Cy,
ROUND(_xlpm.Yx,2)))</f>
        <v>-0.4</v>
      </c>
      <c r="AT117" s="21" cm="1">
        <f t="array" ref="AT117">IF(AT67&lt;&gt;"",ROUND(AT67,2),
_xlfn.LET(_xlpm.Fundo,$L$8,
_xlpm.Ax,_xlfn.XLOOKUP(TRUE,($O67:AS67&lt;&gt;""),$O$51:AS$51,_xlpm.Fundo,,-1),
_xlpm.Bx,_xlfn.XLOOKUP(TRUE,(AU67:$AZ67&lt;&gt;""),AU$51:$AZ$51,_xlpm.Fundo,,1),
_xlpm.Cx,_xlfn.XLOOKUP(TRUE,($O67:AS67&lt;&gt;""),$O67:AS67,_xlpm.Fundo,,-1),
_xlpm.Dx,_xlfn.XLOOKUP(TRUE,(AU67:$AZ67&lt;&gt;""),AU67:$AZ67,_xlpm.Fundo,,1),
_xlpm.Xx,AT$51,_xlpm.Yx,PRODUCT(SUM(_xlpm.Dx,-_xlpm.Cx),1/SUM(_xlpm.Bx,-_xlpm.Ax))*SUM(_xlpm.Xx,-_xlpm.Ax)+_xlpm.Cx,
_xlpm.Ay,_xlfn.XLOOKUP(TRUE,(AT$52:AT66&lt;&gt;""),$N$52:$N66,_xlpm.Fundo,,-1),
_xlpm.By,_xlfn.XLOOKUP(TRUE,(AT68:AT$95&lt;&gt;""),$N68:$N$95,_xlpm.Fundo,,1),
_xlpm.Cy,_xlfn.XLOOKUP(TRUE,(AT$52:AT66&lt;&gt;""),AT$52:AT66,_xlpm.Fundo,,-1),
_xlpm.Dy,_xlfn.XLOOKUP(TRUE,(AT68:AT$95&lt;&gt;""),AT68:AT$95,_xlpm.Fundo,,1),
_xlpm.Xy,$N67,_xlpm.Yy,PRODUCT(SUM(_xlpm.Dy,-_xlpm.Cy),1/SUM(_xlpm.By,-_xlpm.Ay))*SUM(_xlpm.Xy,-_xlpm.Ay)+_xlpm.Cy,
ROUND(_xlpm.Yx,2)))</f>
        <v>-0.24</v>
      </c>
      <c r="AU117" s="21" cm="1">
        <f t="array" ref="AU117">IF(AU67&lt;&gt;"",ROUND(AU67,2),
_xlfn.LET(_xlpm.Fundo,$L$8,
_xlpm.Ax,_xlfn.XLOOKUP(TRUE,($O67:AT67&lt;&gt;""),$O$51:AT$51,_xlpm.Fundo,,-1),
_xlpm.Bx,_xlfn.XLOOKUP(TRUE,(AV67:$AZ67&lt;&gt;""),AV$51:$AZ$51,_xlpm.Fundo,,1),
_xlpm.Cx,_xlfn.XLOOKUP(TRUE,($O67:AT67&lt;&gt;""),$O67:AT67,_xlpm.Fundo,,-1),
_xlpm.Dx,_xlfn.XLOOKUP(TRUE,(AV67:$AZ67&lt;&gt;""),AV67:$AZ67,_xlpm.Fundo,,1),
_xlpm.Xx,AU$51,_xlpm.Yx,PRODUCT(SUM(_xlpm.Dx,-_xlpm.Cx),1/SUM(_xlpm.Bx,-_xlpm.Ax))*SUM(_xlpm.Xx,-_xlpm.Ax)+_xlpm.Cx,
_xlpm.Ay,_xlfn.XLOOKUP(TRUE,(AU$52:AU66&lt;&gt;""),$N$52:$N66,_xlpm.Fundo,,-1),
_xlpm.By,_xlfn.XLOOKUP(TRUE,(AU68:AU$95&lt;&gt;""),$N68:$N$95,_xlpm.Fundo,,1),
_xlpm.Cy,_xlfn.XLOOKUP(TRUE,(AU$52:AU66&lt;&gt;""),AU$52:AU66,_xlpm.Fundo,,-1),
_xlpm.Dy,_xlfn.XLOOKUP(TRUE,(AU68:AU$95&lt;&gt;""),AU68:AU$95,_xlpm.Fundo,,1),
_xlpm.Xy,$N67,_xlpm.Yy,PRODUCT(SUM(_xlpm.Dy,-_xlpm.Cy),1/SUM(_xlpm.By,-_xlpm.Ay))*SUM(_xlpm.Xy,-_xlpm.Ay)+_xlpm.Cy,
ROUND(_xlpm.Yx,2)))</f>
        <v>-0.23</v>
      </c>
      <c r="AV117" s="21" cm="1">
        <f t="array" ref="AV117">IF(AV67&lt;&gt;"",ROUND(AV67,2),
_xlfn.LET(_xlpm.Fundo,$L$8,
_xlpm.Ax,_xlfn.XLOOKUP(TRUE,($O67:AU67&lt;&gt;""),$O$51:AU$51,_xlpm.Fundo,,-1),
_xlpm.Bx,_xlfn.XLOOKUP(TRUE,(AW67:$AZ67&lt;&gt;""),AW$51:$AZ$51,_xlpm.Fundo,,1),
_xlpm.Cx,_xlfn.XLOOKUP(TRUE,($O67:AU67&lt;&gt;""),$O67:AU67,_xlpm.Fundo,,-1),
_xlpm.Dx,_xlfn.XLOOKUP(TRUE,(AW67:$AZ67&lt;&gt;""),AW67:$AZ67,_xlpm.Fundo,,1),
_xlpm.Xx,AV$51,_xlpm.Yx,PRODUCT(SUM(_xlpm.Dx,-_xlpm.Cx),1/SUM(_xlpm.Bx,-_xlpm.Ax))*SUM(_xlpm.Xx,-_xlpm.Ax)+_xlpm.Cx,
_xlpm.Ay,_xlfn.XLOOKUP(TRUE,(AV$52:AV66&lt;&gt;""),$N$52:$N66,_xlpm.Fundo,,-1),
_xlpm.By,_xlfn.XLOOKUP(TRUE,(AV68:AV$95&lt;&gt;""),$N68:$N$95,_xlpm.Fundo,,1),
_xlpm.Cy,_xlfn.XLOOKUP(TRUE,(AV$52:AV66&lt;&gt;""),AV$52:AV66,_xlpm.Fundo,,-1),
_xlpm.Dy,_xlfn.XLOOKUP(TRUE,(AV68:AV$95&lt;&gt;""),AV68:AV$95,_xlpm.Fundo,,1),
_xlpm.Xy,$N67,_xlpm.Yy,PRODUCT(SUM(_xlpm.Dy,-_xlpm.Cy),1/SUM(_xlpm.By,-_xlpm.Ay))*SUM(_xlpm.Xy,-_xlpm.Ay)+_xlpm.Cy,
ROUND(_xlpm.Yx,2)))</f>
        <v>-9</v>
      </c>
      <c r="AW117" s="21" cm="1">
        <f t="array" ref="AW117">IF(AW67&lt;&gt;"",ROUND(AW67,2),
_xlfn.LET(_xlpm.Fundo,$L$8,
_xlpm.Ax,_xlfn.XLOOKUP(TRUE,($O67:AV67&lt;&gt;""),$O$51:AV$51,_xlpm.Fundo,,-1),
_xlpm.Bx,_xlfn.XLOOKUP(TRUE,(AX67:$AZ67&lt;&gt;""),AX$51:$AZ$51,_xlpm.Fundo,,1),
_xlpm.Cx,_xlfn.XLOOKUP(TRUE,($O67:AV67&lt;&gt;""),$O67:AV67,_xlpm.Fundo,,-1),
_xlpm.Dx,_xlfn.XLOOKUP(TRUE,(AX67:$AZ67&lt;&gt;""),AX67:$AZ67,_xlpm.Fundo,,1),
_xlpm.Xx,AW$51,_xlpm.Yx,PRODUCT(SUM(_xlpm.Dx,-_xlpm.Cx),1/SUM(_xlpm.Bx,-_xlpm.Ax))*SUM(_xlpm.Xx,-_xlpm.Ax)+_xlpm.Cx,
_xlpm.Ay,_xlfn.XLOOKUP(TRUE,(AW$52:AW66&lt;&gt;""),$N$52:$N66,_xlpm.Fundo,,-1),
_xlpm.By,_xlfn.XLOOKUP(TRUE,(AW68:AW$95&lt;&gt;""),$N68:$N$95,_xlpm.Fundo,,1),
_xlpm.Cy,_xlfn.XLOOKUP(TRUE,(AW$52:AW66&lt;&gt;""),AW$52:AW66,_xlpm.Fundo,,-1),
_xlpm.Dy,_xlfn.XLOOKUP(TRUE,(AW68:AW$95&lt;&gt;""),AW68:AW$95,_xlpm.Fundo,,1),
_xlpm.Xy,$N67,_xlpm.Yy,PRODUCT(SUM(_xlpm.Dy,-_xlpm.Cy),1/SUM(_xlpm.By,-_xlpm.Ay))*SUM(_xlpm.Xy,-_xlpm.Ay)+_xlpm.Cy,
ROUND(_xlpm.Yx,2)))</f>
        <v>-9</v>
      </c>
      <c r="AX117" s="77" t="s">
        <v>678</v>
      </c>
      <c r="AY117" s="77"/>
    </row>
    <row r="118" spans="1:60" ht="20.100000000000001" customHeight="1" x14ac:dyDescent="0.3">
      <c r="A118" s="8"/>
      <c r="B118" s="8" t="s">
        <v>351</v>
      </c>
      <c r="C118" s="17">
        <f t="shared" si="15"/>
        <v>43.9754</v>
      </c>
      <c r="D118" s="18">
        <f t="shared" si="15"/>
        <v>111.9209</v>
      </c>
      <c r="E118" s="64">
        <f t="shared" si="15"/>
        <v>0</v>
      </c>
      <c r="F118" s="17">
        <f t="shared" si="7"/>
        <v>0.95</v>
      </c>
      <c r="G118" s="18">
        <f t="shared" si="8"/>
        <v>6.87</v>
      </c>
      <c r="H118" s="19">
        <f t="shared" si="9"/>
        <v>0</v>
      </c>
      <c r="I118" s="8" t="str" cm="1">
        <f t="array" ref="I118">_xlfn.CONCAT(ROUND(F118:H118,2)&amp;", ")</f>
        <v xml:space="preserve">0.95, 6.87, 0, </v>
      </c>
      <c r="J118" s="8"/>
      <c r="N118" s="31">
        <v>8.9</v>
      </c>
      <c r="O118" s="15"/>
      <c r="P118" s="21" cm="1">
        <f t="array" ref="P118">IF(P68&lt;&gt;"",ROUND(P68,2),
_xlfn.LET(_xlpm.Fundo,$L$8,
_xlpm.Ax,_xlfn.XLOOKUP(TRUE,($O68:O68&lt;&gt;""),$O$51:O$51,_xlpm.Fundo,,-1),
_xlpm.Bx,_xlfn.XLOOKUP(TRUE,(Q68:$AZ68&lt;&gt;""),Q$51:$AZ$51,_xlpm.Fundo,,1),
_xlpm.Cx,_xlfn.XLOOKUP(TRUE,($O68:O68&lt;&gt;""),$O68:O68,_xlpm.Fundo,,-1),
_xlpm.Dx,_xlfn.XLOOKUP(TRUE,(Q68:$AZ68&lt;&gt;""),Q68:$AZ68,_xlpm.Fundo,,1),
_xlpm.Xx,P$51,_xlpm.Yx,PRODUCT(SUM(_xlpm.Dx,-_xlpm.Cx),1/SUM(_xlpm.Bx,-_xlpm.Ax))*SUM(_xlpm.Xx,-_xlpm.Ax)+_xlpm.Cx,
_xlpm.Ay,_xlfn.XLOOKUP(TRUE,(P$52:P67&lt;&gt;""),$N$52:$N67,_xlpm.Fundo,,-1),
_xlpm.By,_xlfn.XLOOKUP(TRUE,(P69:P$95&lt;&gt;""),$N69:$N$95,_xlpm.Fundo,,1),
_xlpm.Cy,_xlfn.XLOOKUP(TRUE,(P$52:P67&lt;&gt;""),P$52:P67,_xlpm.Fundo,,-1),
_xlpm.Dy,_xlfn.XLOOKUP(TRUE,(P69:P$95&lt;&gt;""),P69:P$95,_xlpm.Fundo,,1),
_xlpm.Xy,$N68,_xlpm.Yy,PRODUCT(SUM(_xlpm.Dy,-_xlpm.Cy),1/SUM(_xlpm.By,-_xlpm.Ay))*SUM(_xlpm.Xy,-_xlpm.Ay)+_xlpm.Cy,
ROUND(_xlpm.Yx,2)))</f>
        <v>-9</v>
      </c>
      <c r="Q118" s="21" cm="1">
        <f t="array" ref="Q118">IF(Q68&lt;&gt;"",ROUND(Q68,2),
_xlfn.LET(_xlpm.Fundo,$L$8,
_xlpm.Ax,_xlfn.XLOOKUP(TRUE,($O68:P68&lt;&gt;""),$O$51:P$51,_xlpm.Fundo,,-1),
_xlpm.Bx,_xlfn.XLOOKUP(TRUE,(R68:$AZ68&lt;&gt;""),R$51:$AZ$51,_xlpm.Fundo,,1),
_xlpm.Cx,_xlfn.XLOOKUP(TRUE,($O68:P68&lt;&gt;""),$O68:P68,_xlpm.Fundo,,-1),
_xlpm.Dx,_xlfn.XLOOKUP(TRUE,(R68:$AZ68&lt;&gt;""),R68:$AZ68,_xlpm.Fundo,,1),
_xlpm.Xx,Q$51,_xlpm.Yx,PRODUCT(SUM(_xlpm.Dx,-_xlpm.Cx),1/SUM(_xlpm.Bx,-_xlpm.Ax))*SUM(_xlpm.Xx,-_xlpm.Ax)+_xlpm.Cx,
_xlpm.Ay,_xlfn.XLOOKUP(TRUE,(Q$52:Q67&lt;&gt;""),$N$52:$N67,_xlpm.Fundo,,-1),
_xlpm.By,_xlfn.XLOOKUP(TRUE,(Q69:Q$95&lt;&gt;""),$N69:$N$95,_xlpm.Fundo,,1),
_xlpm.Cy,_xlfn.XLOOKUP(TRUE,(Q$52:Q67&lt;&gt;""),Q$52:Q67,_xlpm.Fundo,,-1),
_xlpm.Dy,_xlfn.XLOOKUP(TRUE,(Q69:Q$95&lt;&gt;""),Q69:Q$95,_xlpm.Fundo,,1),
_xlpm.Xy,$N68,_xlpm.Yy,PRODUCT(SUM(_xlpm.Dy,-_xlpm.Cy),1/SUM(_xlpm.By,-_xlpm.Ay))*SUM(_xlpm.Xy,-_xlpm.Ay)+_xlpm.Cy,
ROUND(_xlpm.Yx,2)))</f>
        <v>-9</v>
      </c>
      <c r="R118" s="21" cm="1">
        <f t="array" ref="R118">IF(R68&lt;&gt;"",ROUND(R68,2),
_xlfn.LET(_xlpm.Fundo,$L$8,
_xlpm.Ax,_xlfn.XLOOKUP(TRUE,($O68:Q68&lt;&gt;""),$O$51:Q$51,_xlpm.Fundo,,-1),
_xlpm.Bx,_xlfn.XLOOKUP(TRUE,(S68:$AZ68&lt;&gt;""),S$51:$AZ$51,_xlpm.Fundo,,1),
_xlpm.Cx,_xlfn.XLOOKUP(TRUE,($O68:Q68&lt;&gt;""),$O68:Q68,_xlpm.Fundo,,-1),
_xlpm.Dx,_xlfn.XLOOKUP(TRUE,(S68:$AZ68&lt;&gt;""),S68:$AZ68,_xlpm.Fundo,,1),
_xlpm.Xx,R$51,_xlpm.Yx,PRODUCT(SUM(_xlpm.Dx,-_xlpm.Cx),1/SUM(_xlpm.Bx,-_xlpm.Ax))*SUM(_xlpm.Xx,-_xlpm.Ax)+_xlpm.Cx,
_xlpm.Ay,_xlfn.XLOOKUP(TRUE,(R$52:R67&lt;&gt;""),$N$52:$N67,_xlpm.Fundo,,-1),
_xlpm.By,_xlfn.XLOOKUP(TRUE,(R69:R$95&lt;&gt;""),$N69:$N$95,_xlpm.Fundo,,1),
_xlpm.Cy,_xlfn.XLOOKUP(TRUE,(R$52:R67&lt;&gt;""),R$52:R67,_xlpm.Fundo,,-1),
_xlpm.Dy,_xlfn.XLOOKUP(TRUE,(R69:R$95&lt;&gt;""),R69:R$95,_xlpm.Fundo,,1),
_xlpm.Xy,$N68,_xlpm.Yy,PRODUCT(SUM(_xlpm.Dy,-_xlpm.Cy),1/SUM(_xlpm.By,-_xlpm.Ay))*SUM(_xlpm.Xy,-_xlpm.Ay)+_xlpm.Cy,
ROUND(_xlpm.Yx,2)))</f>
        <v>0</v>
      </c>
      <c r="S118" s="21" cm="1">
        <f t="array" ref="S118">IF(S68&lt;&gt;"",ROUND(S68,2),
_xlfn.LET(_xlpm.Fundo,$L$8,
_xlpm.Ax,_xlfn.XLOOKUP(TRUE,($O68:R68&lt;&gt;""),$O$51:R$51,_xlpm.Fundo,,-1),
_xlpm.Bx,_xlfn.XLOOKUP(TRUE,(T68:$AZ68&lt;&gt;""),T$51:$AZ$51,_xlpm.Fundo,,1),
_xlpm.Cx,_xlfn.XLOOKUP(TRUE,($O68:R68&lt;&gt;""),$O68:R68,_xlpm.Fundo,,-1),
_xlpm.Dx,_xlfn.XLOOKUP(TRUE,(T68:$AZ68&lt;&gt;""),T68:$AZ68,_xlpm.Fundo,,1),
_xlpm.Xx,S$51,_xlpm.Yx,PRODUCT(SUM(_xlpm.Dx,-_xlpm.Cx),1/SUM(_xlpm.Bx,-_xlpm.Ax))*SUM(_xlpm.Xx,-_xlpm.Ax)+_xlpm.Cx,
_xlpm.Ay,_xlfn.XLOOKUP(TRUE,(S$52:S67&lt;&gt;""),$N$52:$N67,_xlpm.Fundo,,-1),
_xlpm.By,_xlfn.XLOOKUP(TRUE,(S69:S$95&lt;&gt;""),$N69:$N$95,_xlpm.Fundo,,1),
_xlpm.Cy,_xlfn.XLOOKUP(TRUE,(S$52:S67&lt;&gt;""),S$52:S67,_xlpm.Fundo,,-1),
_xlpm.Dy,_xlfn.XLOOKUP(TRUE,(S69:S$95&lt;&gt;""),S69:S$95,_xlpm.Fundo,,1),
_xlpm.Xy,$N68,_xlpm.Yy,PRODUCT(SUM(_xlpm.Dy,-_xlpm.Cy),1/SUM(_xlpm.By,-_xlpm.Ay))*SUM(_xlpm.Xy,-_xlpm.Ay)+_xlpm.Cy,
ROUND(_xlpm.Yx,2)))</f>
        <v>-0.19</v>
      </c>
      <c r="T118" s="21" cm="1">
        <f t="array" ref="T118">IF(T68&lt;&gt;"",ROUND(T68,2),
_xlfn.LET(_xlpm.Fundo,$L$8,
_xlpm.Ax,_xlfn.XLOOKUP(TRUE,($O68:S68&lt;&gt;""),$O$51:S$51,_xlpm.Fundo,,-1),
_xlpm.Bx,_xlfn.XLOOKUP(TRUE,(U68:$AZ68&lt;&gt;""),U$51:$AZ$51,_xlpm.Fundo,,1),
_xlpm.Cx,_xlfn.XLOOKUP(TRUE,($O68:S68&lt;&gt;""),$O68:S68,_xlpm.Fundo,,-1),
_xlpm.Dx,_xlfn.XLOOKUP(TRUE,(U68:$AZ68&lt;&gt;""),U68:$AZ68,_xlpm.Fundo,,1),
_xlpm.Xx,T$51,_xlpm.Yx,PRODUCT(SUM(_xlpm.Dx,-_xlpm.Cx),1/SUM(_xlpm.Bx,-_xlpm.Ax))*SUM(_xlpm.Xx,-_xlpm.Ax)+_xlpm.Cx,
_xlpm.Ay,_xlfn.XLOOKUP(TRUE,(T$52:T67&lt;&gt;""),$N$52:$N67,_xlpm.Fundo,,-1),
_xlpm.By,_xlfn.XLOOKUP(TRUE,(T69:T$95&lt;&gt;""),$N69:$N$95,_xlpm.Fundo,,1),
_xlpm.Cy,_xlfn.XLOOKUP(TRUE,(T$52:T67&lt;&gt;""),T$52:T67,_xlpm.Fundo,,-1),
_xlpm.Dy,_xlfn.XLOOKUP(TRUE,(T69:T$95&lt;&gt;""),T69:T$95,_xlpm.Fundo,,1),
_xlpm.Xy,$N68,_xlpm.Yy,PRODUCT(SUM(_xlpm.Dy,-_xlpm.Cy),1/SUM(_xlpm.By,-_xlpm.Ay))*SUM(_xlpm.Xy,-_xlpm.Ay)+_xlpm.Cy,
ROUND(_xlpm.Yx,2)))</f>
        <v>-0.4</v>
      </c>
      <c r="U118" s="21" cm="1">
        <f t="array" ref="U118">IF(U68&lt;&gt;"",ROUND(U68,2),
_xlfn.LET(_xlpm.Fundo,$L$8,
_xlpm.Ax,_xlfn.XLOOKUP(TRUE,($O68:T68&lt;&gt;""),$O$51:T$51,_xlpm.Fundo,,-1),
_xlpm.Bx,_xlfn.XLOOKUP(TRUE,(V68:$AZ68&lt;&gt;""),V$51:$AZ$51,_xlpm.Fundo,,1),
_xlpm.Cx,_xlfn.XLOOKUP(TRUE,($O68:T68&lt;&gt;""),$O68:T68,_xlpm.Fundo,,-1),
_xlpm.Dx,_xlfn.XLOOKUP(TRUE,(V68:$AZ68&lt;&gt;""),V68:$AZ68,_xlpm.Fundo,,1),
_xlpm.Xx,U$51,_xlpm.Yx,PRODUCT(SUM(_xlpm.Dx,-_xlpm.Cx),1/SUM(_xlpm.Bx,-_xlpm.Ax))*SUM(_xlpm.Xx,-_xlpm.Ax)+_xlpm.Cx,
_xlpm.Ay,_xlfn.XLOOKUP(TRUE,(U$52:U67&lt;&gt;""),$N$52:$N67,_xlpm.Fundo,,-1),
_xlpm.By,_xlfn.XLOOKUP(TRUE,(U69:U$95&lt;&gt;""),$N69:$N$95,_xlpm.Fundo,,1),
_xlpm.Cy,_xlfn.XLOOKUP(TRUE,(U$52:U67&lt;&gt;""),U$52:U67,_xlpm.Fundo,,-1),
_xlpm.Dy,_xlfn.XLOOKUP(TRUE,(U69:U$95&lt;&gt;""),U69:U$95,_xlpm.Fundo,,1),
_xlpm.Xy,$N68,_xlpm.Yy,PRODUCT(SUM(_xlpm.Dy,-_xlpm.Cy),1/SUM(_xlpm.By,-_xlpm.Ay))*SUM(_xlpm.Xy,-_xlpm.Ay)+_xlpm.Cy,
ROUND(_xlpm.Yx,2)))</f>
        <v>-0.55000000000000004</v>
      </c>
      <c r="V118" s="21" cm="1">
        <f t="array" ref="V118">IF(V68&lt;&gt;"",ROUND(V68,2),
_xlfn.LET(_xlpm.Fundo,$L$8,
_xlpm.Ax,_xlfn.XLOOKUP(TRUE,($O68:U68&lt;&gt;""),$O$51:U$51,_xlpm.Fundo,,-1),
_xlpm.Bx,_xlfn.XLOOKUP(TRUE,(W68:$AZ68&lt;&gt;""),W$51:$AZ$51,_xlpm.Fundo,,1),
_xlpm.Cx,_xlfn.XLOOKUP(TRUE,($O68:U68&lt;&gt;""),$O68:U68,_xlpm.Fundo,,-1),
_xlpm.Dx,_xlfn.XLOOKUP(TRUE,(W68:$AZ68&lt;&gt;""),W68:$AZ68,_xlpm.Fundo,,1),
_xlpm.Xx,V$51,_xlpm.Yx,PRODUCT(SUM(_xlpm.Dx,-_xlpm.Cx),1/SUM(_xlpm.Bx,-_xlpm.Ax))*SUM(_xlpm.Xx,-_xlpm.Ax)+_xlpm.Cx,
_xlpm.Ay,_xlfn.XLOOKUP(TRUE,(V$52:V67&lt;&gt;""),$N$52:$N67,_xlpm.Fundo,,-1),
_xlpm.By,_xlfn.XLOOKUP(TRUE,(V69:V$95&lt;&gt;""),$N69:$N$95,_xlpm.Fundo,,1),
_xlpm.Cy,_xlfn.XLOOKUP(TRUE,(V$52:V67&lt;&gt;""),V$52:V67,_xlpm.Fundo,,-1),
_xlpm.Dy,_xlfn.XLOOKUP(TRUE,(V69:V$95&lt;&gt;""),V69:V$95,_xlpm.Fundo,,1),
_xlpm.Xy,$N68,_xlpm.Yy,PRODUCT(SUM(_xlpm.Dy,-_xlpm.Cy),1/SUM(_xlpm.By,-_xlpm.Ay))*SUM(_xlpm.Xy,-_xlpm.Ay)+_xlpm.Cy,
ROUND(_xlpm.Yx,2)))</f>
        <v>-0.63</v>
      </c>
      <c r="W118" s="21" cm="1">
        <f t="array" ref="W118">IF(W68&lt;&gt;"",ROUND(W68,2),
_xlfn.LET(_xlpm.Fundo,$L$8,
_xlpm.Ax,_xlfn.XLOOKUP(TRUE,($O68:V68&lt;&gt;""),$O$51:V$51,_xlpm.Fundo,,-1),
_xlpm.Bx,_xlfn.XLOOKUP(TRUE,(X68:$AZ68&lt;&gt;""),X$51:$AZ$51,_xlpm.Fundo,,1),
_xlpm.Cx,_xlfn.XLOOKUP(TRUE,($O68:V68&lt;&gt;""),$O68:V68,_xlpm.Fundo,,-1),
_xlpm.Dx,_xlfn.XLOOKUP(TRUE,(X68:$AZ68&lt;&gt;""),X68:$AZ68,_xlpm.Fundo,,1),
_xlpm.Xx,W$51,_xlpm.Yx,PRODUCT(SUM(_xlpm.Dx,-_xlpm.Cx),1/SUM(_xlpm.Bx,-_xlpm.Ax))*SUM(_xlpm.Xx,-_xlpm.Ax)+_xlpm.Cx,
_xlpm.Ay,_xlfn.XLOOKUP(TRUE,(W$52:W67&lt;&gt;""),$N$52:$N67,_xlpm.Fundo,,-1),
_xlpm.By,_xlfn.XLOOKUP(TRUE,(W69:W$95&lt;&gt;""),$N69:$N$95,_xlpm.Fundo,,1),
_xlpm.Cy,_xlfn.XLOOKUP(TRUE,(W$52:W67&lt;&gt;""),W$52:W67,_xlpm.Fundo,,-1),
_xlpm.Dy,_xlfn.XLOOKUP(TRUE,(W69:W$95&lt;&gt;""),W69:W$95,_xlpm.Fundo,,1),
_xlpm.Xy,$N68,_xlpm.Yy,PRODUCT(SUM(_xlpm.Dy,-_xlpm.Cy),1/SUM(_xlpm.By,-_xlpm.Ay))*SUM(_xlpm.Xy,-_xlpm.Ay)+_xlpm.Cy,
ROUND(_xlpm.Yx,2)))</f>
        <v>-0.64</v>
      </c>
      <c r="X118" s="21" cm="1">
        <f t="array" ref="X118">IF(X68&lt;&gt;"",ROUND(X68,2),
_xlfn.LET(_xlpm.Fundo,$L$8,
_xlpm.Ax,_xlfn.XLOOKUP(TRUE,($O68:W68&lt;&gt;""),$O$51:W$51,_xlpm.Fundo,,-1),
_xlpm.Bx,_xlfn.XLOOKUP(TRUE,(Y68:$AZ68&lt;&gt;""),Y$51:$AZ$51,_xlpm.Fundo,,1),
_xlpm.Cx,_xlfn.XLOOKUP(TRUE,($O68:W68&lt;&gt;""),$O68:W68,_xlpm.Fundo,,-1),
_xlpm.Dx,_xlfn.XLOOKUP(TRUE,(Y68:$AZ68&lt;&gt;""),Y68:$AZ68,_xlpm.Fundo,,1),
_xlpm.Xx,X$51,_xlpm.Yx,PRODUCT(SUM(_xlpm.Dx,-_xlpm.Cx),1/SUM(_xlpm.Bx,-_xlpm.Ax))*SUM(_xlpm.Xx,-_xlpm.Ax)+_xlpm.Cx,
_xlpm.Ay,_xlfn.XLOOKUP(TRUE,(X$52:X67&lt;&gt;""),$N$52:$N67,_xlpm.Fundo,,-1),
_xlpm.By,_xlfn.XLOOKUP(TRUE,(X69:X$95&lt;&gt;""),$N69:$N$95,_xlpm.Fundo,,1),
_xlpm.Cy,_xlfn.XLOOKUP(TRUE,(X$52:X67&lt;&gt;""),X$52:X67,_xlpm.Fundo,,-1),
_xlpm.Dy,_xlfn.XLOOKUP(TRUE,(X69:X$95&lt;&gt;""),X69:X$95,_xlpm.Fundo,,1),
_xlpm.Xy,$N68,_xlpm.Yy,PRODUCT(SUM(_xlpm.Dy,-_xlpm.Cy),1/SUM(_xlpm.By,-_xlpm.Ay))*SUM(_xlpm.Xy,-_xlpm.Ay)+_xlpm.Cy,
ROUND(_xlpm.Yx,2)))</f>
        <v>-0.7</v>
      </c>
      <c r="Y118" s="21" cm="1">
        <f t="array" ref="Y118">IF(Y68&lt;&gt;"",ROUND(Y68,2),
_xlfn.LET(_xlpm.Fundo,$L$8,
_xlpm.Ax,_xlfn.XLOOKUP(TRUE,($O68:X68&lt;&gt;""),$O$51:X$51,_xlpm.Fundo,,-1),
_xlpm.Bx,_xlfn.XLOOKUP(TRUE,(Z68:$AZ68&lt;&gt;""),Z$51:$AZ$51,_xlpm.Fundo,,1),
_xlpm.Cx,_xlfn.XLOOKUP(TRUE,($O68:X68&lt;&gt;""),$O68:X68,_xlpm.Fundo,,-1),
_xlpm.Dx,_xlfn.XLOOKUP(TRUE,(Z68:$AZ68&lt;&gt;""),Z68:$AZ68,_xlpm.Fundo,,1),
_xlpm.Xx,Y$51,_xlpm.Yx,PRODUCT(SUM(_xlpm.Dx,-_xlpm.Cx),1/SUM(_xlpm.Bx,-_xlpm.Ax))*SUM(_xlpm.Xx,-_xlpm.Ax)+_xlpm.Cx,
_xlpm.Ay,_xlfn.XLOOKUP(TRUE,(Y$52:Y67&lt;&gt;""),$N$52:$N67,_xlpm.Fundo,,-1),
_xlpm.By,_xlfn.XLOOKUP(TRUE,(Y69:Y$95&lt;&gt;""),$N69:$N$95,_xlpm.Fundo,,1),
_xlpm.Cy,_xlfn.XLOOKUP(TRUE,(Y$52:Y67&lt;&gt;""),Y$52:Y67,_xlpm.Fundo,,-1),
_xlpm.Dy,_xlfn.XLOOKUP(TRUE,(Y69:Y$95&lt;&gt;""),Y69:Y$95,_xlpm.Fundo,,1),
_xlpm.Xy,$N68,_xlpm.Yy,PRODUCT(SUM(_xlpm.Dy,-_xlpm.Cy),1/SUM(_xlpm.By,-_xlpm.Ay))*SUM(_xlpm.Xy,-_xlpm.Ay)+_xlpm.Cy,
ROUND(_xlpm.Yx,2)))</f>
        <v>-0.55000000000000004</v>
      </c>
      <c r="Z118" s="21" cm="1">
        <f t="array" ref="Z118">IF(Z68&lt;&gt;"",ROUND(Z68,2),
_xlfn.LET(_xlpm.Fundo,$L$8,
_xlpm.Ax,_xlfn.XLOOKUP(TRUE,($O68:Y68&lt;&gt;""),$O$51:Y$51,_xlpm.Fundo,,-1),
_xlpm.Bx,_xlfn.XLOOKUP(TRUE,(AA68:$AZ68&lt;&gt;""),AA$51:$AZ$51,_xlpm.Fundo,,1),
_xlpm.Cx,_xlfn.XLOOKUP(TRUE,($O68:Y68&lt;&gt;""),$O68:Y68,_xlpm.Fundo,,-1),
_xlpm.Dx,_xlfn.XLOOKUP(TRUE,(AA68:$AZ68&lt;&gt;""),AA68:$AZ68,_xlpm.Fundo,,1),
_xlpm.Xx,Z$51,_xlpm.Yx,PRODUCT(SUM(_xlpm.Dx,-_xlpm.Cx),1/SUM(_xlpm.Bx,-_xlpm.Ax))*SUM(_xlpm.Xx,-_xlpm.Ax)+_xlpm.Cx,
_xlpm.Ay,_xlfn.XLOOKUP(TRUE,(Z$52:Z67&lt;&gt;""),$N$52:$N67,_xlpm.Fundo,,-1),
_xlpm.By,_xlfn.XLOOKUP(TRUE,(Z69:Z$95&lt;&gt;""),$N69:$N$95,_xlpm.Fundo,,1),
_xlpm.Cy,_xlfn.XLOOKUP(TRUE,(Z$52:Z67&lt;&gt;""),Z$52:Z67,_xlpm.Fundo,,-1),
_xlpm.Dy,_xlfn.XLOOKUP(TRUE,(Z69:Z$95&lt;&gt;""),Z69:Z$95,_xlpm.Fundo,,1),
_xlpm.Xy,$N68,_xlpm.Yy,PRODUCT(SUM(_xlpm.Dy,-_xlpm.Cy),1/SUM(_xlpm.By,-_xlpm.Ay))*SUM(_xlpm.Xy,-_xlpm.Ay)+_xlpm.Cy,
ROUND(_xlpm.Yx,2)))</f>
        <v>-0.48</v>
      </c>
      <c r="AA118" s="21" cm="1">
        <f t="array" ref="AA118">IF(AA68&lt;&gt;"",ROUND(AA68,2),
_xlfn.LET(_xlpm.Fundo,$L$8,
_xlpm.Ax,_xlfn.XLOOKUP(TRUE,($O68:Z68&lt;&gt;""),$O$51:Z$51,_xlpm.Fundo,,-1),
_xlpm.Bx,_xlfn.XLOOKUP(TRUE,(AB68:$AZ68&lt;&gt;""),AB$51:$AZ$51,_xlpm.Fundo,,1),
_xlpm.Cx,_xlfn.XLOOKUP(TRUE,($O68:Z68&lt;&gt;""),$O68:Z68,_xlpm.Fundo,,-1),
_xlpm.Dx,_xlfn.XLOOKUP(TRUE,(AB68:$AZ68&lt;&gt;""),AB68:$AZ68,_xlpm.Fundo,,1),
_xlpm.Xx,AA$51,_xlpm.Yx,PRODUCT(SUM(_xlpm.Dx,-_xlpm.Cx),1/SUM(_xlpm.Bx,-_xlpm.Ax))*SUM(_xlpm.Xx,-_xlpm.Ax)+_xlpm.Cx,
_xlpm.Ay,_xlfn.XLOOKUP(TRUE,(AA$52:AA67&lt;&gt;""),$N$52:$N67,_xlpm.Fundo,,-1),
_xlpm.By,_xlfn.XLOOKUP(TRUE,(AA69:AA$95&lt;&gt;""),$N69:$N$95,_xlpm.Fundo,,1),
_xlpm.Cy,_xlfn.XLOOKUP(TRUE,(AA$52:AA67&lt;&gt;""),AA$52:AA67,_xlpm.Fundo,,-1),
_xlpm.Dy,_xlfn.XLOOKUP(TRUE,(AA69:AA$95&lt;&gt;""),AA69:AA$95,_xlpm.Fundo,,1),
_xlpm.Xy,$N68,_xlpm.Yy,PRODUCT(SUM(_xlpm.Dy,-_xlpm.Cy),1/SUM(_xlpm.By,-_xlpm.Ay))*SUM(_xlpm.Xy,-_xlpm.Ay)+_xlpm.Cy,
ROUND(_xlpm.Yx,2)))</f>
        <v>-0.4</v>
      </c>
      <c r="AB118" s="21" cm="1">
        <f t="array" ref="AB118">IF(AB68&lt;&gt;"",ROUND(AB68,2),
_xlfn.LET(_xlpm.Fundo,$L$8,
_xlpm.Ax,_xlfn.XLOOKUP(TRUE,($O68:AA68&lt;&gt;""),$O$51:AA$51,_xlpm.Fundo,,-1),
_xlpm.Bx,_xlfn.XLOOKUP(TRUE,(AC68:$AZ68&lt;&gt;""),AC$51:$AZ$51,_xlpm.Fundo,,1),
_xlpm.Cx,_xlfn.XLOOKUP(TRUE,($O68:AA68&lt;&gt;""),$O68:AA68,_xlpm.Fundo,,-1),
_xlpm.Dx,_xlfn.XLOOKUP(TRUE,(AC68:$AZ68&lt;&gt;""),AC68:$AZ68,_xlpm.Fundo,,1),
_xlpm.Xx,AB$51,_xlpm.Yx,PRODUCT(SUM(_xlpm.Dx,-_xlpm.Cx),1/SUM(_xlpm.Bx,-_xlpm.Ax))*SUM(_xlpm.Xx,-_xlpm.Ax)+_xlpm.Cx,
_xlpm.Ay,_xlfn.XLOOKUP(TRUE,(AB$52:AB67&lt;&gt;""),$N$52:$N67,_xlpm.Fundo,,-1),
_xlpm.By,_xlfn.XLOOKUP(TRUE,(AB69:AB$95&lt;&gt;""),$N69:$N$95,_xlpm.Fundo,,1),
_xlpm.Cy,_xlfn.XLOOKUP(TRUE,(AB$52:AB67&lt;&gt;""),AB$52:AB67,_xlpm.Fundo,,-1),
_xlpm.Dy,_xlfn.XLOOKUP(TRUE,(AB69:AB$95&lt;&gt;""),AB69:AB$95,_xlpm.Fundo,,1),
_xlpm.Xy,$N68,_xlpm.Yy,PRODUCT(SUM(_xlpm.Dy,-_xlpm.Cy),1/SUM(_xlpm.By,-_xlpm.Ay))*SUM(_xlpm.Xy,-_xlpm.Ay)+_xlpm.Cy,
ROUND(_xlpm.Yx,2)))</f>
        <v>-0.09</v>
      </c>
      <c r="AC118" s="21" cm="1">
        <f t="array" ref="AC118">IF(AC68&lt;&gt;"",ROUND(AC68,2),
_xlfn.LET(_xlpm.Fundo,$L$8,
_xlpm.Ax,_xlfn.XLOOKUP(TRUE,($O68:AB68&lt;&gt;""),$O$51:AB$51,_xlpm.Fundo,,-1),
_xlpm.Bx,_xlfn.XLOOKUP(TRUE,(AD68:$AZ68&lt;&gt;""),AD$51:$AZ$51,_xlpm.Fundo,,1),
_xlpm.Cx,_xlfn.XLOOKUP(TRUE,($O68:AB68&lt;&gt;""),$O68:AB68,_xlpm.Fundo,,-1),
_xlpm.Dx,_xlfn.XLOOKUP(TRUE,(AD68:$AZ68&lt;&gt;""),AD68:$AZ68,_xlpm.Fundo,,1),
_xlpm.Xx,AC$51,_xlpm.Yx,PRODUCT(SUM(_xlpm.Dx,-_xlpm.Cx),1/SUM(_xlpm.Bx,-_xlpm.Ax))*SUM(_xlpm.Xx,-_xlpm.Ax)+_xlpm.Cx,
_xlpm.Ay,_xlfn.XLOOKUP(TRUE,(AC$52:AC67&lt;&gt;""),$N$52:$N67,_xlpm.Fundo,,-1),
_xlpm.By,_xlfn.XLOOKUP(TRUE,(AC69:AC$95&lt;&gt;""),$N69:$N$95,_xlpm.Fundo,,1),
_xlpm.Cy,_xlfn.XLOOKUP(TRUE,(AC$52:AC67&lt;&gt;""),AC$52:AC67,_xlpm.Fundo,,-1),
_xlpm.Dy,_xlfn.XLOOKUP(TRUE,(AC69:AC$95&lt;&gt;""),AC69:AC$95,_xlpm.Fundo,,1),
_xlpm.Xy,$N68,_xlpm.Yy,PRODUCT(SUM(_xlpm.Dy,-_xlpm.Cy),1/SUM(_xlpm.By,-_xlpm.Ay))*SUM(_xlpm.Xy,-_xlpm.Ay)+_xlpm.Cy,
ROUND(_xlpm.Yx,2)))</f>
        <v>0.82</v>
      </c>
      <c r="AD118" s="21" cm="1">
        <f t="array" ref="AD118">IF(AD68&lt;&gt;"",ROUND(AD68,2),
_xlfn.LET(_xlpm.Fundo,$L$8,
_xlpm.Ax,_xlfn.XLOOKUP(TRUE,($O68:AC68&lt;&gt;""),$O$51:AC$51,_xlpm.Fundo,,-1),
_xlpm.Bx,_xlfn.XLOOKUP(TRUE,(AE68:$AZ68&lt;&gt;""),AE$51:$AZ$51,_xlpm.Fundo,,1),
_xlpm.Cx,_xlfn.XLOOKUP(TRUE,($O68:AC68&lt;&gt;""),$O68:AC68,_xlpm.Fundo,,-1),
_xlpm.Dx,_xlfn.XLOOKUP(TRUE,(AE68:$AZ68&lt;&gt;""),AE68:$AZ68,_xlpm.Fundo,,1),
_xlpm.Xx,AD$51,_xlpm.Yx,PRODUCT(SUM(_xlpm.Dx,-_xlpm.Cx),1/SUM(_xlpm.Bx,-_xlpm.Ax))*SUM(_xlpm.Xx,-_xlpm.Ax)+_xlpm.Cx,
_xlpm.Ay,_xlfn.XLOOKUP(TRUE,(AD$52:AD67&lt;&gt;""),$N$52:$N67,_xlpm.Fundo,,-1),
_xlpm.By,_xlfn.XLOOKUP(TRUE,(AD69:AD$95&lt;&gt;""),$N69:$N$95,_xlpm.Fundo,,1),
_xlpm.Cy,_xlfn.XLOOKUP(TRUE,(AD$52:AD67&lt;&gt;""),AD$52:AD67,_xlpm.Fundo,,-1),
_xlpm.Dy,_xlfn.XLOOKUP(TRUE,(AD69:AD$95&lt;&gt;""),AD69:AD$95,_xlpm.Fundo,,1),
_xlpm.Xy,$N68,_xlpm.Yy,PRODUCT(SUM(_xlpm.Dy,-_xlpm.Cy),1/SUM(_xlpm.By,-_xlpm.Ay))*SUM(_xlpm.Xy,-_xlpm.Ay)+_xlpm.Cy,
ROUND(_xlpm.Yx,2)))</f>
        <v>0.9</v>
      </c>
      <c r="AE118" s="21" cm="1">
        <f t="array" ref="AE118">IF(AE68&lt;&gt;"",ROUND(AE68,2),
_xlfn.LET(_xlpm.Fundo,$L$8,
_xlpm.Ax,_xlfn.XLOOKUP(TRUE,($O68:AD68&lt;&gt;""),$O$51:AD$51,_xlpm.Fundo,,-1),
_xlpm.Bx,_xlfn.XLOOKUP(TRUE,(AF68:$AZ68&lt;&gt;""),AF$51:$AZ$51,_xlpm.Fundo,,1),
_xlpm.Cx,_xlfn.XLOOKUP(TRUE,($O68:AD68&lt;&gt;""),$O68:AD68,_xlpm.Fundo,,-1),
_xlpm.Dx,_xlfn.XLOOKUP(TRUE,(AF68:$AZ68&lt;&gt;""),AF68:$AZ68,_xlpm.Fundo,,1),
_xlpm.Xx,AE$51,_xlpm.Yx,PRODUCT(SUM(_xlpm.Dx,-_xlpm.Cx),1/SUM(_xlpm.Bx,-_xlpm.Ax))*SUM(_xlpm.Xx,-_xlpm.Ax)+_xlpm.Cx,
_xlpm.Ay,_xlfn.XLOOKUP(TRUE,(AE$52:AE67&lt;&gt;""),$N$52:$N67,_xlpm.Fundo,,-1),
_xlpm.By,_xlfn.XLOOKUP(TRUE,(AE69:AE$95&lt;&gt;""),$N69:$N$95,_xlpm.Fundo,,1),
_xlpm.Cy,_xlfn.XLOOKUP(TRUE,(AE$52:AE67&lt;&gt;""),AE$52:AE67,_xlpm.Fundo,,-1),
_xlpm.Dy,_xlfn.XLOOKUP(TRUE,(AE69:AE$95&lt;&gt;""),AE69:AE$95,_xlpm.Fundo,,1),
_xlpm.Xy,$N68,_xlpm.Yy,PRODUCT(SUM(_xlpm.Dy,-_xlpm.Cy),1/SUM(_xlpm.By,-_xlpm.Ay))*SUM(_xlpm.Xy,-_xlpm.Ay)+_xlpm.Cy,
ROUND(_xlpm.Yx,2)))</f>
        <v>0.5</v>
      </c>
      <c r="AF118" s="21" cm="1">
        <f t="array" ref="AF118">IF(AF68&lt;&gt;"",ROUND(AF68,2),
_xlfn.LET(_xlpm.Fundo,$L$8,
_xlpm.Ax,_xlfn.XLOOKUP(TRUE,($O68:AE68&lt;&gt;""),$O$51:AE$51,_xlpm.Fundo,,-1),
_xlpm.Bx,_xlfn.XLOOKUP(TRUE,(AG68:$AZ68&lt;&gt;""),AG$51:$AZ$51,_xlpm.Fundo,,1),
_xlpm.Cx,_xlfn.XLOOKUP(TRUE,($O68:AE68&lt;&gt;""),$O68:AE68,_xlpm.Fundo,,-1),
_xlpm.Dx,_xlfn.XLOOKUP(TRUE,(AG68:$AZ68&lt;&gt;""),AG68:$AZ68,_xlpm.Fundo,,1),
_xlpm.Xx,AF$51,_xlpm.Yx,PRODUCT(SUM(_xlpm.Dx,-_xlpm.Cx),1/SUM(_xlpm.Bx,-_xlpm.Ax))*SUM(_xlpm.Xx,-_xlpm.Ax)+_xlpm.Cx,
_xlpm.Ay,_xlfn.XLOOKUP(TRUE,(AF$52:AF67&lt;&gt;""),$N$52:$N67,_xlpm.Fundo,,-1),
_xlpm.By,_xlfn.XLOOKUP(TRUE,(AF69:AF$95&lt;&gt;""),$N69:$N$95,_xlpm.Fundo,,1),
_xlpm.Cy,_xlfn.XLOOKUP(TRUE,(AF$52:AF67&lt;&gt;""),AF$52:AF67,_xlpm.Fundo,,-1),
_xlpm.Dy,_xlfn.XLOOKUP(TRUE,(AF69:AF$95&lt;&gt;""),AF69:AF$95,_xlpm.Fundo,,1),
_xlpm.Xy,$N68,_xlpm.Yy,PRODUCT(SUM(_xlpm.Dy,-_xlpm.Cy),1/SUM(_xlpm.By,-_xlpm.Ay))*SUM(_xlpm.Xy,-_xlpm.Ay)+_xlpm.Cy,
ROUND(_xlpm.Yx,2)))</f>
        <v>0.03</v>
      </c>
      <c r="AG118" s="21" cm="1">
        <f t="array" ref="AG118">IF(AG68&lt;&gt;"",ROUND(AG68,2),
_xlfn.LET(_xlpm.Fundo,$L$8,
_xlpm.Ax,_xlfn.XLOOKUP(TRUE,($O68:AF68&lt;&gt;""),$O$51:AF$51,_xlpm.Fundo,,-1),
_xlpm.Bx,_xlfn.XLOOKUP(TRUE,(AH68:$AZ68&lt;&gt;""),AH$51:$AZ$51,_xlpm.Fundo,,1),
_xlpm.Cx,_xlfn.XLOOKUP(TRUE,($O68:AF68&lt;&gt;""),$O68:AF68,_xlpm.Fundo,,-1),
_xlpm.Dx,_xlfn.XLOOKUP(TRUE,(AH68:$AZ68&lt;&gt;""),AH68:$AZ68,_xlpm.Fundo,,1),
_xlpm.Xx,AG$51,_xlpm.Yx,PRODUCT(SUM(_xlpm.Dx,-_xlpm.Cx),1/SUM(_xlpm.Bx,-_xlpm.Ax))*SUM(_xlpm.Xx,-_xlpm.Ax)+_xlpm.Cx,
_xlpm.Ay,_xlfn.XLOOKUP(TRUE,(AG$52:AG67&lt;&gt;""),$N$52:$N67,_xlpm.Fundo,,-1),
_xlpm.By,_xlfn.XLOOKUP(TRUE,(AG69:AG$95&lt;&gt;""),$N69:$N$95,_xlpm.Fundo,,1),
_xlpm.Cy,_xlfn.XLOOKUP(TRUE,(AG$52:AG67&lt;&gt;""),AG$52:AG67,_xlpm.Fundo,,-1),
_xlpm.Dy,_xlfn.XLOOKUP(TRUE,(AG69:AG$95&lt;&gt;""),AG69:AG$95,_xlpm.Fundo,,1),
_xlpm.Xy,$N68,_xlpm.Yy,PRODUCT(SUM(_xlpm.Dy,-_xlpm.Cy),1/SUM(_xlpm.By,-_xlpm.Ay))*SUM(_xlpm.Xy,-_xlpm.Ay)+_xlpm.Cy,
ROUND(_xlpm.Yx,2)))</f>
        <v>0</v>
      </c>
      <c r="AH118" s="21" cm="1">
        <f t="array" ref="AH118">IF(AH68&lt;&gt;"",ROUND(AH68,2),
_xlfn.LET(_xlpm.Fundo,$L$8,
_xlpm.Ax,_xlfn.XLOOKUP(TRUE,($O68:AG68&lt;&gt;""),$O$51:AG$51,_xlpm.Fundo,,-1),
_xlpm.Bx,_xlfn.XLOOKUP(TRUE,(AI68:$AZ68&lt;&gt;""),AI$51:$AZ$51,_xlpm.Fundo,,1),
_xlpm.Cx,_xlfn.XLOOKUP(TRUE,($O68:AG68&lt;&gt;""),$O68:AG68,_xlpm.Fundo,,-1),
_xlpm.Dx,_xlfn.XLOOKUP(TRUE,(AI68:$AZ68&lt;&gt;""),AI68:$AZ68,_xlpm.Fundo,,1),
_xlpm.Xx,AH$51,_xlpm.Yx,PRODUCT(SUM(_xlpm.Dx,-_xlpm.Cx),1/SUM(_xlpm.Bx,-_xlpm.Ax))*SUM(_xlpm.Xx,-_xlpm.Ax)+_xlpm.Cx,
_xlpm.Ay,_xlfn.XLOOKUP(TRUE,(AH$52:AH67&lt;&gt;""),$N$52:$N67,_xlpm.Fundo,,-1),
_xlpm.By,_xlfn.XLOOKUP(TRUE,(AH69:AH$95&lt;&gt;""),$N69:$N$95,_xlpm.Fundo,,1),
_xlpm.Cy,_xlfn.XLOOKUP(TRUE,(AH$52:AH67&lt;&gt;""),AH$52:AH67,_xlpm.Fundo,,-1),
_xlpm.Dy,_xlfn.XLOOKUP(TRUE,(AH69:AH$95&lt;&gt;""),AH69:AH$95,_xlpm.Fundo,,1),
_xlpm.Xy,$N68,_xlpm.Yy,PRODUCT(SUM(_xlpm.Dy,-_xlpm.Cy),1/SUM(_xlpm.By,-_xlpm.Ay))*SUM(_xlpm.Xy,-_xlpm.Ay)+_xlpm.Cy,
ROUND(_xlpm.Yx,2)))</f>
        <v>0.28999999999999998</v>
      </c>
      <c r="AI118" s="21" cm="1">
        <f t="array" ref="AI118">IF(AI68&lt;&gt;"",ROUND(AI68,2),
_xlfn.LET(_xlpm.Fundo,$L$8,
_xlpm.Ax,_xlfn.XLOOKUP(TRUE,($O68:AH68&lt;&gt;""),$O$51:AH$51,_xlpm.Fundo,,-1),
_xlpm.Bx,_xlfn.XLOOKUP(TRUE,(AJ68:$AZ68&lt;&gt;""),AJ$51:$AZ$51,_xlpm.Fundo,,1),
_xlpm.Cx,_xlfn.XLOOKUP(TRUE,($O68:AH68&lt;&gt;""),$O68:AH68,_xlpm.Fundo,,-1),
_xlpm.Dx,_xlfn.XLOOKUP(TRUE,(AJ68:$AZ68&lt;&gt;""),AJ68:$AZ68,_xlpm.Fundo,,1),
_xlpm.Xx,AI$51,_xlpm.Yx,PRODUCT(SUM(_xlpm.Dx,-_xlpm.Cx),1/SUM(_xlpm.Bx,-_xlpm.Ax))*SUM(_xlpm.Xx,-_xlpm.Ax)+_xlpm.Cx,
_xlpm.Ay,_xlfn.XLOOKUP(TRUE,(AI$52:AI67&lt;&gt;""),$N$52:$N67,_xlpm.Fundo,,-1),
_xlpm.By,_xlfn.XLOOKUP(TRUE,(AI69:AI$95&lt;&gt;""),$N69:$N$95,_xlpm.Fundo,,1),
_xlpm.Cy,_xlfn.XLOOKUP(TRUE,(AI$52:AI67&lt;&gt;""),AI$52:AI67,_xlpm.Fundo,,-1),
_xlpm.Dy,_xlfn.XLOOKUP(TRUE,(AI69:AI$95&lt;&gt;""),AI69:AI$95,_xlpm.Fundo,,1),
_xlpm.Xy,$N68,_xlpm.Yy,PRODUCT(SUM(_xlpm.Dy,-_xlpm.Cy),1/SUM(_xlpm.By,-_xlpm.Ay))*SUM(_xlpm.Xy,-_xlpm.Ay)+_xlpm.Cy,
ROUND(_xlpm.Yx,2)))</f>
        <v>0.4</v>
      </c>
      <c r="AJ118" s="21" cm="1">
        <f t="array" ref="AJ118">IF(AJ68&lt;&gt;"",ROUND(AJ68,2),
_xlfn.LET(_xlpm.Fundo,$L$8,
_xlpm.Ax,_xlfn.XLOOKUP(TRUE,($O68:AI68&lt;&gt;""),$O$51:AI$51,_xlpm.Fundo,,-1),
_xlpm.Bx,_xlfn.XLOOKUP(TRUE,(AK68:$AZ68&lt;&gt;""),AK$51:$AZ$51,_xlpm.Fundo,,1),
_xlpm.Cx,_xlfn.XLOOKUP(TRUE,($O68:AI68&lt;&gt;""),$O68:AI68,_xlpm.Fundo,,-1),
_xlpm.Dx,_xlfn.XLOOKUP(TRUE,(AK68:$AZ68&lt;&gt;""),AK68:$AZ68,_xlpm.Fundo,,1),
_xlpm.Xx,AJ$51,_xlpm.Yx,PRODUCT(SUM(_xlpm.Dx,-_xlpm.Cx),1/SUM(_xlpm.Bx,-_xlpm.Ax))*SUM(_xlpm.Xx,-_xlpm.Ax)+_xlpm.Cx,
_xlpm.Ay,_xlfn.XLOOKUP(TRUE,(AJ$52:AJ67&lt;&gt;""),$N$52:$N67,_xlpm.Fundo,,-1),
_xlpm.By,_xlfn.XLOOKUP(TRUE,(AJ69:AJ$95&lt;&gt;""),$N69:$N$95,_xlpm.Fundo,,1),
_xlpm.Cy,_xlfn.XLOOKUP(TRUE,(AJ$52:AJ67&lt;&gt;""),AJ$52:AJ67,_xlpm.Fundo,,-1),
_xlpm.Dy,_xlfn.XLOOKUP(TRUE,(AJ69:AJ$95&lt;&gt;""),AJ69:AJ$95,_xlpm.Fundo,,1),
_xlpm.Xy,$N68,_xlpm.Yy,PRODUCT(SUM(_xlpm.Dy,-_xlpm.Cy),1/SUM(_xlpm.By,-_xlpm.Ay))*SUM(_xlpm.Xy,-_xlpm.Ay)+_xlpm.Cy,
ROUND(_xlpm.Yx,2)))</f>
        <v>0.4</v>
      </c>
      <c r="AK118" s="21" cm="1">
        <f t="array" ref="AK118">IF(AK68&lt;&gt;"",ROUND(AK68,2),
_xlfn.LET(_xlpm.Fundo,$L$8,
_xlpm.Ax,_xlfn.XLOOKUP(TRUE,($O68:AJ68&lt;&gt;""),$O$51:AJ$51,_xlpm.Fundo,,-1),
_xlpm.Bx,_xlfn.XLOOKUP(TRUE,(AL68:$AZ68&lt;&gt;""),AL$51:$AZ$51,_xlpm.Fundo,,1),
_xlpm.Cx,_xlfn.XLOOKUP(TRUE,($O68:AJ68&lt;&gt;""),$O68:AJ68,_xlpm.Fundo,,-1),
_xlpm.Dx,_xlfn.XLOOKUP(TRUE,(AL68:$AZ68&lt;&gt;""),AL68:$AZ68,_xlpm.Fundo,,1),
_xlpm.Xx,AK$51,_xlpm.Yx,PRODUCT(SUM(_xlpm.Dx,-_xlpm.Cx),1/SUM(_xlpm.Bx,-_xlpm.Ax))*SUM(_xlpm.Xx,-_xlpm.Ax)+_xlpm.Cx,
_xlpm.Ay,_xlfn.XLOOKUP(TRUE,(AK$52:AK67&lt;&gt;""),$N$52:$N67,_xlpm.Fundo,,-1),
_xlpm.By,_xlfn.XLOOKUP(TRUE,(AK69:AK$95&lt;&gt;""),$N69:$N$95,_xlpm.Fundo,,1),
_xlpm.Cy,_xlfn.XLOOKUP(TRUE,(AK$52:AK67&lt;&gt;""),AK$52:AK67,_xlpm.Fundo,,-1),
_xlpm.Dy,_xlfn.XLOOKUP(TRUE,(AK69:AK$95&lt;&gt;""),AK69:AK$95,_xlpm.Fundo,,1),
_xlpm.Xy,$N68,_xlpm.Yy,PRODUCT(SUM(_xlpm.Dy,-_xlpm.Cy),1/SUM(_xlpm.By,-_xlpm.Ay))*SUM(_xlpm.Xy,-_xlpm.Ay)+_xlpm.Cy,
ROUND(_xlpm.Yx,2)))</f>
        <v>0.4</v>
      </c>
      <c r="AL118" s="21" cm="1">
        <f t="array" ref="AL118">IF(AL68&lt;&gt;"",ROUND(AL68,2),
_xlfn.LET(_xlpm.Fundo,$L$8,
_xlpm.Ax,_xlfn.XLOOKUP(TRUE,($O68:AK68&lt;&gt;""),$O$51:AK$51,_xlpm.Fundo,,-1),
_xlpm.Bx,_xlfn.XLOOKUP(TRUE,(AM68:$AZ68&lt;&gt;""),AM$51:$AZ$51,_xlpm.Fundo,,1),
_xlpm.Cx,_xlfn.XLOOKUP(TRUE,($O68:AK68&lt;&gt;""),$O68:AK68,_xlpm.Fundo,,-1),
_xlpm.Dx,_xlfn.XLOOKUP(TRUE,(AM68:$AZ68&lt;&gt;""),AM68:$AZ68,_xlpm.Fundo,,1),
_xlpm.Xx,AL$51,_xlpm.Yx,PRODUCT(SUM(_xlpm.Dx,-_xlpm.Cx),1/SUM(_xlpm.Bx,-_xlpm.Ax))*SUM(_xlpm.Xx,-_xlpm.Ax)+_xlpm.Cx,
_xlpm.Ay,_xlfn.XLOOKUP(TRUE,(AL$52:AL67&lt;&gt;""),$N$52:$N67,_xlpm.Fundo,,-1),
_xlpm.By,_xlfn.XLOOKUP(TRUE,(AL69:AL$95&lt;&gt;""),$N69:$N$95,_xlpm.Fundo,,1),
_xlpm.Cy,_xlfn.XLOOKUP(TRUE,(AL$52:AL67&lt;&gt;""),AL$52:AL67,_xlpm.Fundo,,-1),
_xlpm.Dy,_xlfn.XLOOKUP(TRUE,(AL69:AL$95&lt;&gt;""),AL69:AL$95,_xlpm.Fundo,,1),
_xlpm.Xy,$N68,_xlpm.Yy,PRODUCT(SUM(_xlpm.Dy,-_xlpm.Cy),1/SUM(_xlpm.By,-_xlpm.Ay))*SUM(_xlpm.Xy,-_xlpm.Ay)+_xlpm.Cy,
ROUND(_xlpm.Yx,2)))</f>
        <v>0.19</v>
      </c>
      <c r="AM118" s="21" cm="1">
        <f t="array" ref="AM118">IF(AM68&lt;&gt;"",ROUND(AM68,2),
_xlfn.LET(_xlpm.Fundo,$L$8,
_xlpm.Ax,_xlfn.XLOOKUP(TRUE,($O68:AL68&lt;&gt;""),$O$51:AL$51,_xlpm.Fundo,,-1),
_xlpm.Bx,_xlfn.XLOOKUP(TRUE,(AN68:$AZ68&lt;&gt;""),AN$51:$AZ$51,_xlpm.Fundo,,1),
_xlpm.Cx,_xlfn.XLOOKUP(TRUE,($O68:AL68&lt;&gt;""),$O68:AL68,_xlpm.Fundo,,-1),
_xlpm.Dx,_xlfn.XLOOKUP(TRUE,(AN68:$AZ68&lt;&gt;""),AN68:$AZ68,_xlpm.Fundo,,1),
_xlpm.Xx,AM$51,_xlpm.Yx,PRODUCT(SUM(_xlpm.Dx,-_xlpm.Cx),1/SUM(_xlpm.Bx,-_xlpm.Ax))*SUM(_xlpm.Xx,-_xlpm.Ax)+_xlpm.Cx,
_xlpm.Ay,_xlfn.XLOOKUP(TRUE,(AM$52:AM67&lt;&gt;""),$N$52:$N67,_xlpm.Fundo,,-1),
_xlpm.By,_xlfn.XLOOKUP(TRUE,(AM69:AM$95&lt;&gt;""),$N69:$N$95,_xlpm.Fundo,,1),
_xlpm.Cy,_xlfn.XLOOKUP(TRUE,(AM$52:AM67&lt;&gt;""),AM$52:AM67,_xlpm.Fundo,,-1),
_xlpm.Dy,_xlfn.XLOOKUP(TRUE,(AM69:AM$95&lt;&gt;""),AM69:AM$95,_xlpm.Fundo,,1),
_xlpm.Xy,$N68,_xlpm.Yy,PRODUCT(SUM(_xlpm.Dy,-_xlpm.Cy),1/SUM(_xlpm.By,-_xlpm.Ay))*SUM(_xlpm.Xy,-_xlpm.Ay)+_xlpm.Cy,
ROUND(_xlpm.Yx,2)))</f>
        <v>0.17</v>
      </c>
      <c r="AN118" s="21" cm="1">
        <f t="array" ref="AN118">IF(AN68&lt;&gt;"",ROUND(AN68,2),
_xlfn.LET(_xlpm.Fundo,$L$8,
_xlpm.Ax,_xlfn.XLOOKUP(TRUE,($O68:AM68&lt;&gt;""),$O$51:AM$51,_xlpm.Fundo,,-1),
_xlpm.Bx,_xlfn.XLOOKUP(TRUE,(AO68:$AZ68&lt;&gt;""),AO$51:$AZ$51,_xlpm.Fundo,,1),
_xlpm.Cx,_xlfn.XLOOKUP(TRUE,($O68:AM68&lt;&gt;""),$O68:AM68,_xlpm.Fundo,,-1),
_xlpm.Dx,_xlfn.XLOOKUP(TRUE,(AO68:$AZ68&lt;&gt;""),AO68:$AZ68,_xlpm.Fundo,,1),
_xlpm.Xx,AN$51,_xlpm.Yx,PRODUCT(SUM(_xlpm.Dx,-_xlpm.Cx),1/SUM(_xlpm.Bx,-_xlpm.Ax))*SUM(_xlpm.Xx,-_xlpm.Ax)+_xlpm.Cx,
_xlpm.Ay,_xlfn.XLOOKUP(TRUE,(AN$52:AN67&lt;&gt;""),$N$52:$N67,_xlpm.Fundo,,-1),
_xlpm.By,_xlfn.XLOOKUP(TRUE,(AN69:AN$95&lt;&gt;""),$N69:$N$95,_xlpm.Fundo,,1),
_xlpm.Cy,_xlfn.XLOOKUP(TRUE,(AN$52:AN67&lt;&gt;""),AN$52:AN67,_xlpm.Fundo,,-1),
_xlpm.Dy,_xlfn.XLOOKUP(TRUE,(AN69:AN$95&lt;&gt;""),AN69:AN$95,_xlpm.Fundo,,1),
_xlpm.Xy,$N68,_xlpm.Yy,PRODUCT(SUM(_xlpm.Dy,-_xlpm.Cy),1/SUM(_xlpm.By,-_xlpm.Ay))*SUM(_xlpm.Xy,-_xlpm.Ay)+_xlpm.Cy,
ROUND(_xlpm.Yx,2)))</f>
        <v>0.12</v>
      </c>
      <c r="AO118" s="21" cm="1">
        <f t="array" ref="AO118">IF(AO68&lt;&gt;"",ROUND(AO68,2),
_xlfn.LET(_xlpm.Fundo,$L$8,
_xlpm.Ax,_xlfn.XLOOKUP(TRUE,($O68:AN68&lt;&gt;""),$O$51:AN$51,_xlpm.Fundo,,-1),
_xlpm.Bx,_xlfn.XLOOKUP(TRUE,(AP68:$AZ68&lt;&gt;""),AP$51:$AZ$51,_xlpm.Fundo,,1),
_xlpm.Cx,_xlfn.XLOOKUP(TRUE,($O68:AN68&lt;&gt;""),$O68:AN68,_xlpm.Fundo,,-1),
_xlpm.Dx,_xlfn.XLOOKUP(TRUE,(AP68:$AZ68&lt;&gt;""),AP68:$AZ68,_xlpm.Fundo,,1),
_xlpm.Xx,AO$51,_xlpm.Yx,PRODUCT(SUM(_xlpm.Dx,-_xlpm.Cx),1/SUM(_xlpm.Bx,-_xlpm.Ax))*SUM(_xlpm.Xx,-_xlpm.Ax)+_xlpm.Cx,
_xlpm.Ay,_xlfn.XLOOKUP(TRUE,(AO$52:AO67&lt;&gt;""),$N$52:$N67,_xlpm.Fundo,,-1),
_xlpm.By,_xlfn.XLOOKUP(TRUE,(AO69:AO$95&lt;&gt;""),$N69:$N$95,_xlpm.Fundo,,1),
_xlpm.Cy,_xlfn.XLOOKUP(TRUE,(AO$52:AO67&lt;&gt;""),AO$52:AO67,_xlpm.Fundo,,-1),
_xlpm.Dy,_xlfn.XLOOKUP(TRUE,(AO69:AO$95&lt;&gt;""),AO69:AO$95,_xlpm.Fundo,,1),
_xlpm.Xy,$N68,_xlpm.Yy,PRODUCT(SUM(_xlpm.Dy,-_xlpm.Cy),1/SUM(_xlpm.By,-_xlpm.Ay))*SUM(_xlpm.Xy,-_xlpm.Ay)+_xlpm.Cy,
ROUND(_xlpm.Yx,2)))</f>
        <v>0.1</v>
      </c>
      <c r="AP118" s="21" cm="1">
        <f t="array" ref="AP118">IF(AP68&lt;&gt;"",ROUND(AP68,2),
_xlfn.LET(_xlpm.Fundo,$L$8,
_xlpm.Ax,_xlfn.XLOOKUP(TRUE,($O68:AO68&lt;&gt;""),$O$51:AO$51,_xlpm.Fundo,,-1),
_xlpm.Bx,_xlfn.XLOOKUP(TRUE,(AQ68:$AZ68&lt;&gt;""),AQ$51:$AZ$51,_xlpm.Fundo,,1),
_xlpm.Cx,_xlfn.XLOOKUP(TRUE,($O68:AO68&lt;&gt;""),$O68:AO68,_xlpm.Fundo,,-1),
_xlpm.Dx,_xlfn.XLOOKUP(TRUE,(AQ68:$AZ68&lt;&gt;""),AQ68:$AZ68,_xlpm.Fundo,,1),
_xlpm.Xx,AP$51,_xlpm.Yx,PRODUCT(SUM(_xlpm.Dx,-_xlpm.Cx),1/SUM(_xlpm.Bx,-_xlpm.Ax))*SUM(_xlpm.Xx,-_xlpm.Ax)+_xlpm.Cx,
_xlpm.Ay,_xlfn.XLOOKUP(TRUE,(AP$52:AP67&lt;&gt;""),$N$52:$N67,_xlpm.Fundo,,-1),
_xlpm.By,_xlfn.XLOOKUP(TRUE,(AP69:AP$95&lt;&gt;""),$N69:$N$95,_xlpm.Fundo,,1),
_xlpm.Cy,_xlfn.XLOOKUP(TRUE,(AP$52:AP67&lt;&gt;""),AP$52:AP67,_xlpm.Fundo,,-1),
_xlpm.Dy,_xlfn.XLOOKUP(TRUE,(AP69:AP$95&lt;&gt;""),AP69:AP$95,_xlpm.Fundo,,1),
_xlpm.Xy,$N68,_xlpm.Yy,PRODUCT(SUM(_xlpm.Dy,-_xlpm.Cy),1/SUM(_xlpm.By,-_xlpm.Ay))*SUM(_xlpm.Xy,-_xlpm.Ay)+_xlpm.Cy,
ROUND(_xlpm.Yx,2)))</f>
        <v>0</v>
      </c>
      <c r="AQ118" s="21" cm="1">
        <f t="array" ref="AQ118">IF(AQ68&lt;&gt;"",ROUND(AQ68,2),
_xlfn.LET(_xlpm.Fundo,$L$8,
_xlpm.Ax,_xlfn.XLOOKUP(TRUE,($O68:AP68&lt;&gt;""),$O$51:AP$51,_xlpm.Fundo,,-1),
_xlpm.Bx,_xlfn.XLOOKUP(TRUE,(AR68:$AZ68&lt;&gt;""),AR$51:$AZ$51,_xlpm.Fundo,,1),
_xlpm.Cx,_xlfn.XLOOKUP(TRUE,($O68:AP68&lt;&gt;""),$O68:AP68,_xlpm.Fundo,,-1),
_xlpm.Dx,_xlfn.XLOOKUP(TRUE,(AR68:$AZ68&lt;&gt;""),AR68:$AZ68,_xlpm.Fundo,,1),
_xlpm.Xx,AQ$51,_xlpm.Yx,PRODUCT(SUM(_xlpm.Dx,-_xlpm.Cx),1/SUM(_xlpm.Bx,-_xlpm.Ax))*SUM(_xlpm.Xx,-_xlpm.Ax)+_xlpm.Cx,
_xlpm.Ay,_xlfn.XLOOKUP(TRUE,(AQ$52:AQ67&lt;&gt;""),$N$52:$N67,_xlpm.Fundo,,-1),
_xlpm.By,_xlfn.XLOOKUP(TRUE,(AQ69:AQ$95&lt;&gt;""),$N69:$N$95,_xlpm.Fundo,,1),
_xlpm.Cy,_xlfn.XLOOKUP(TRUE,(AQ$52:AQ67&lt;&gt;""),AQ$52:AQ67,_xlpm.Fundo,,-1),
_xlpm.Dy,_xlfn.XLOOKUP(TRUE,(AQ69:AQ$95&lt;&gt;""),AQ69:AQ$95,_xlpm.Fundo,,1),
_xlpm.Xy,$N68,_xlpm.Yy,PRODUCT(SUM(_xlpm.Dy,-_xlpm.Cy),1/SUM(_xlpm.By,-_xlpm.Ay))*SUM(_xlpm.Xy,-_xlpm.Ay)+_xlpm.Cy,
ROUND(_xlpm.Yx,2)))</f>
        <v>-0.3</v>
      </c>
      <c r="AR118" s="21" cm="1">
        <f t="array" ref="AR118">IF(AR68&lt;&gt;"",ROUND(AR68,2),
_xlfn.LET(_xlpm.Fundo,$L$8,
_xlpm.Ax,_xlfn.XLOOKUP(TRUE,($O68:AQ68&lt;&gt;""),$O$51:AQ$51,_xlpm.Fundo,,-1),
_xlpm.Bx,_xlfn.XLOOKUP(TRUE,(AS68:$AZ68&lt;&gt;""),AS$51:$AZ$51,_xlpm.Fundo,,1),
_xlpm.Cx,_xlfn.XLOOKUP(TRUE,($O68:AQ68&lt;&gt;""),$O68:AQ68,_xlpm.Fundo,,-1),
_xlpm.Dx,_xlfn.XLOOKUP(TRUE,(AS68:$AZ68&lt;&gt;""),AS68:$AZ68,_xlpm.Fundo,,1),
_xlpm.Xx,AR$51,_xlpm.Yx,PRODUCT(SUM(_xlpm.Dx,-_xlpm.Cx),1/SUM(_xlpm.Bx,-_xlpm.Ax))*SUM(_xlpm.Xx,-_xlpm.Ax)+_xlpm.Cx,
_xlpm.Ay,_xlfn.XLOOKUP(TRUE,(AR$52:AR67&lt;&gt;""),$N$52:$N67,_xlpm.Fundo,,-1),
_xlpm.By,_xlfn.XLOOKUP(TRUE,(AR69:AR$95&lt;&gt;""),$N69:$N$95,_xlpm.Fundo,,1),
_xlpm.Cy,_xlfn.XLOOKUP(TRUE,(AR$52:AR67&lt;&gt;""),AR$52:AR67,_xlpm.Fundo,,-1),
_xlpm.Dy,_xlfn.XLOOKUP(TRUE,(AR69:AR$95&lt;&gt;""),AR69:AR$95,_xlpm.Fundo,,1),
_xlpm.Xy,$N68,_xlpm.Yy,PRODUCT(SUM(_xlpm.Dy,-_xlpm.Cy),1/SUM(_xlpm.By,-_xlpm.Ay))*SUM(_xlpm.Xy,-_xlpm.Ay)+_xlpm.Cy,
ROUND(_xlpm.Yx,2)))</f>
        <v>-0.4</v>
      </c>
      <c r="AS118" s="21" cm="1">
        <f t="array" ref="AS118">IF(AS68&lt;&gt;"",ROUND(AS68,2),
_xlfn.LET(_xlpm.Fundo,$L$8,
_xlpm.Ax,_xlfn.XLOOKUP(TRUE,($O68:AR68&lt;&gt;""),$O$51:AR$51,_xlpm.Fundo,,-1),
_xlpm.Bx,_xlfn.XLOOKUP(TRUE,(AT68:$AZ68&lt;&gt;""),AT$51:$AZ$51,_xlpm.Fundo,,1),
_xlpm.Cx,_xlfn.XLOOKUP(TRUE,($O68:AR68&lt;&gt;""),$O68:AR68,_xlpm.Fundo,,-1),
_xlpm.Dx,_xlfn.XLOOKUP(TRUE,(AT68:$AZ68&lt;&gt;""),AT68:$AZ68,_xlpm.Fundo,,1),
_xlpm.Xx,AS$51,_xlpm.Yx,PRODUCT(SUM(_xlpm.Dx,-_xlpm.Cx),1/SUM(_xlpm.Bx,-_xlpm.Ax))*SUM(_xlpm.Xx,-_xlpm.Ax)+_xlpm.Cx,
_xlpm.Ay,_xlfn.XLOOKUP(TRUE,(AS$52:AS67&lt;&gt;""),$N$52:$N67,_xlpm.Fundo,,-1),
_xlpm.By,_xlfn.XLOOKUP(TRUE,(AS69:AS$95&lt;&gt;""),$N69:$N$95,_xlpm.Fundo,,1),
_xlpm.Cy,_xlfn.XLOOKUP(TRUE,(AS$52:AS67&lt;&gt;""),AS$52:AS67,_xlpm.Fundo,,-1),
_xlpm.Dy,_xlfn.XLOOKUP(TRUE,(AS69:AS$95&lt;&gt;""),AS69:AS$95,_xlpm.Fundo,,1),
_xlpm.Xy,$N68,_xlpm.Yy,PRODUCT(SUM(_xlpm.Dy,-_xlpm.Cy),1/SUM(_xlpm.By,-_xlpm.Ay))*SUM(_xlpm.Xy,-_xlpm.Ay)+_xlpm.Cy,
ROUND(_xlpm.Yx,2)))</f>
        <v>-0.4</v>
      </c>
      <c r="AT118" s="21" cm="1">
        <f t="array" ref="AT118">IF(AT68&lt;&gt;"",ROUND(AT68,2),
_xlfn.LET(_xlpm.Fundo,$L$8,
_xlpm.Ax,_xlfn.XLOOKUP(TRUE,($O68:AS68&lt;&gt;""),$O$51:AS$51,_xlpm.Fundo,,-1),
_xlpm.Bx,_xlfn.XLOOKUP(TRUE,(AU68:$AZ68&lt;&gt;""),AU$51:$AZ$51,_xlpm.Fundo,,1),
_xlpm.Cx,_xlfn.XLOOKUP(TRUE,($O68:AS68&lt;&gt;""),$O68:AS68,_xlpm.Fundo,,-1),
_xlpm.Dx,_xlfn.XLOOKUP(TRUE,(AU68:$AZ68&lt;&gt;""),AU68:$AZ68,_xlpm.Fundo,,1),
_xlpm.Xx,AT$51,_xlpm.Yx,PRODUCT(SUM(_xlpm.Dx,-_xlpm.Cx),1/SUM(_xlpm.Bx,-_xlpm.Ax))*SUM(_xlpm.Xx,-_xlpm.Ax)+_xlpm.Cx,
_xlpm.Ay,_xlfn.XLOOKUP(TRUE,(AT$52:AT67&lt;&gt;""),$N$52:$N67,_xlpm.Fundo,,-1),
_xlpm.By,_xlfn.XLOOKUP(TRUE,(AT69:AT$95&lt;&gt;""),$N69:$N$95,_xlpm.Fundo,,1),
_xlpm.Cy,_xlfn.XLOOKUP(TRUE,(AT$52:AT67&lt;&gt;""),AT$52:AT67,_xlpm.Fundo,,-1),
_xlpm.Dy,_xlfn.XLOOKUP(TRUE,(AT69:AT$95&lt;&gt;""),AT69:AT$95,_xlpm.Fundo,,1),
_xlpm.Xy,$N68,_xlpm.Yy,PRODUCT(SUM(_xlpm.Dy,-_xlpm.Cy),1/SUM(_xlpm.By,-_xlpm.Ay))*SUM(_xlpm.Xy,-_xlpm.Ay)+_xlpm.Cy,
ROUND(_xlpm.Yx,2)))</f>
        <v>-0.08</v>
      </c>
      <c r="AU118" s="21" cm="1">
        <f t="array" ref="AU118">IF(AU68&lt;&gt;"",ROUND(AU68,2),
_xlfn.LET(_xlpm.Fundo,$L$8,
_xlpm.Ax,_xlfn.XLOOKUP(TRUE,($O68:AT68&lt;&gt;""),$O$51:AT$51,_xlpm.Fundo,,-1),
_xlpm.Bx,_xlfn.XLOOKUP(TRUE,(AV68:$AZ68&lt;&gt;""),AV$51:$AZ$51,_xlpm.Fundo,,1),
_xlpm.Cx,_xlfn.XLOOKUP(TRUE,($O68:AT68&lt;&gt;""),$O68:AT68,_xlpm.Fundo,,-1),
_xlpm.Dx,_xlfn.XLOOKUP(TRUE,(AV68:$AZ68&lt;&gt;""),AV68:$AZ68,_xlpm.Fundo,,1),
_xlpm.Xx,AU$51,_xlpm.Yx,PRODUCT(SUM(_xlpm.Dx,-_xlpm.Cx),1/SUM(_xlpm.Bx,-_xlpm.Ax))*SUM(_xlpm.Xx,-_xlpm.Ax)+_xlpm.Cx,
_xlpm.Ay,_xlfn.XLOOKUP(TRUE,(AU$52:AU67&lt;&gt;""),$N$52:$N67,_xlpm.Fundo,,-1),
_xlpm.By,_xlfn.XLOOKUP(TRUE,(AU69:AU$95&lt;&gt;""),$N69:$N$95,_xlpm.Fundo,,1),
_xlpm.Cy,_xlfn.XLOOKUP(TRUE,(AU$52:AU67&lt;&gt;""),AU$52:AU67,_xlpm.Fundo,,-1),
_xlpm.Dy,_xlfn.XLOOKUP(TRUE,(AU69:AU$95&lt;&gt;""),AU69:AU$95,_xlpm.Fundo,,1),
_xlpm.Xy,$N68,_xlpm.Yy,PRODUCT(SUM(_xlpm.Dy,-_xlpm.Cy),1/SUM(_xlpm.By,-_xlpm.Ay))*SUM(_xlpm.Xy,-_xlpm.Ay)+_xlpm.Cy,
ROUND(_xlpm.Yx,2)))</f>
        <v>-0.06</v>
      </c>
      <c r="AV118" s="21" cm="1">
        <f t="array" ref="AV118">IF(AV68&lt;&gt;"",ROUND(AV68,2),
_xlfn.LET(_xlpm.Fundo,$L$8,
_xlpm.Ax,_xlfn.XLOOKUP(TRUE,($O68:AU68&lt;&gt;""),$O$51:AU$51,_xlpm.Fundo,,-1),
_xlpm.Bx,_xlfn.XLOOKUP(TRUE,(AW68:$AZ68&lt;&gt;""),AW$51:$AZ$51,_xlpm.Fundo,,1),
_xlpm.Cx,_xlfn.XLOOKUP(TRUE,($O68:AU68&lt;&gt;""),$O68:AU68,_xlpm.Fundo,,-1),
_xlpm.Dx,_xlfn.XLOOKUP(TRUE,(AW68:$AZ68&lt;&gt;""),AW68:$AZ68,_xlpm.Fundo,,1),
_xlpm.Xx,AV$51,_xlpm.Yx,PRODUCT(SUM(_xlpm.Dx,-_xlpm.Cx),1/SUM(_xlpm.Bx,-_xlpm.Ax))*SUM(_xlpm.Xx,-_xlpm.Ax)+_xlpm.Cx,
_xlpm.Ay,_xlfn.XLOOKUP(TRUE,(AV$52:AV67&lt;&gt;""),$N$52:$N67,_xlpm.Fundo,,-1),
_xlpm.By,_xlfn.XLOOKUP(TRUE,(AV69:AV$95&lt;&gt;""),$N69:$N$95,_xlpm.Fundo,,1),
_xlpm.Cy,_xlfn.XLOOKUP(TRUE,(AV$52:AV67&lt;&gt;""),AV$52:AV67,_xlpm.Fundo,,-1),
_xlpm.Dy,_xlfn.XLOOKUP(TRUE,(AV69:AV$95&lt;&gt;""),AV69:AV$95,_xlpm.Fundo,,1),
_xlpm.Xy,$N68,_xlpm.Yy,PRODUCT(SUM(_xlpm.Dy,-_xlpm.Cy),1/SUM(_xlpm.By,-_xlpm.Ay))*SUM(_xlpm.Xy,-_xlpm.Ay)+_xlpm.Cy,
ROUND(_xlpm.Yx,2)))</f>
        <v>-9</v>
      </c>
      <c r="AW118" s="21" cm="1">
        <f t="array" ref="AW118">IF(AW68&lt;&gt;"",ROUND(AW68,2),
_xlfn.LET(_xlpm.Fundo,$L$8,
_xlpm.Ax,_xlfn.XLOOKUP(TRUE,($O68:AV68&lt;&gt;""),$O$51:AV$51,_xlpm.Fundo,,-1),
_xlpm.Bx,_xlfn.XLOOKUP(TRUE,(AX68:$AZ68&lt;&gt;""),AX$51:$AZ$51,_xlpm.Fundo,,1),
_xlpm.Cx,_xlfn.XLOOKUP(TRUE,($O68:AV68&lt;&gt;""),$O68:AV68,_xlpm.Fundo,,-1),
_xlpm.Dx,_xlfn.XLOOKUP(TRUE,(AX68:$AZ68&lt;&gt;""),AX68:$AZ68,_xlpm.Fundo,,1),
_xlpm.Xx,AW$51,_xlpm.Yx,PRODUCT(SUM(_xlpm.Dx,-_xlpm.Cx),1/SUM(_xlpm.Bx,-_xlpm.Ax))*SUM(_xlpm.Xx,-_xlpm.Ax)+_xlpm.Cx,
_xlpm.Ay,_xlfn.XLOOKUP(TRUE,(AW$52:AW67&lt;&gt;""),$N$52:$N67,_xlpm.Fundo,,-1),
_xlpm.By,_xlfn.XLOOKUP(TRUE,(AW69:AW$95&lt;&gt;""),$N69:$N$95,_xlpm.Fundo,,1),
_xlpm.Cy,_xlfn.XLOOKUP(TRUE,(AW$52:AW67&lt;&gt;""),AW$52:AW67,_xlpm.Fundo,,-1),
_xlpm.Dy,_xlfn.XLOOKUP(TRUE,(AW69:AW$95&lt;&gt;""),AW69:AW$95,_xlpm.Fundo,,1),
_xlpm.Xy,$N68,_xlpm.Yy,PRODUCT(SUM(_xlpm.Dy,-_xlpm.Cy),1/SUM(_xlpm.By,-_xlpm.Ay))*SUM(_xlpm.Xy,-_xlpm.Ay)+_xlpm.Cy,
ROUND(_xlpm.Yx,2)))</f>
        <v>-9</v>
      </c>
      <c r="AX118" s="77" t="s">
        <v>678</v>
      </c>
      <c r="AY118" s="77"/>
    </row>
    <row r="119" spans="1:60" ht="20.100000000000001" customHeight="1" x14ac:dyDescent="0.3">
      <c r="A119" s="8"/>
      <c r="B119" s="8" t="s">
        <v>94</v>
      </c>
      <c r="C119" s="17">
        <f t="shared" si="15"/>
        <v>43.025399999999998</v>
      </c>
      <c r="D119" s="18">
        <f t="shared" si="15"/>
        <v>111.9209</v>
      </c>
      <c r="E119" s="64">
        <f t="shared" si="15"/>
        <v>0</v>
      </c>
      <c r="F119" s="17">
        <f t="shared" si="7"/>
        <v>0</v>
      </c>
      <c r="G119" s="18">
        <f t="shared" si="8"/>
        <v>6.87</v>
      </c>
      <c r="H119" s="19">
        <f t="shared" si="9"/>
        <v>0</v>
      </c>
      <c r="I119" s="8" t="str" cm="1">
        <f t="array" ref="I119">_xlfn.CONCAT(ROUND(F119:H119,2)&amp;", ")</f>
        <v xml:space="preserve">0, 6.87, 0, </v>
      </c>
      <c r="J119" s="8"/>
      <c r="N119" s="31">
        <v>8.5500000000000007</v>
      </c>
      <c r="O119" s="15"/>
      <c r="P119" s="21" cm="1">
        <f t="array" ref="P119">IF(P69&lt;&gt;"",ROUND(P69,2),
_xlfn.LET(_xlpm.Fundo,$L$8,
_xlpm.Ax,_xlfn.XLOOKUP(TRUE,($O69:O69&lt;&gt;""),$O$51:O$51,_xlpm.Fundo,,-1),
_xlpm.Bx,_xlfn.XLOOKUP(TRUE,(Q69:$AZ69&lt;&gt;""),Q$51:$AZ$51,_xlpm.Fundo,,1),
_xlpm.Cx,_xlfn.XLOOKUP(TRUE,($O69:O69&lt;&gt;""),$O69:O69,_xlpm.Fundo,,-1),
_xlpm.Dx,_xlfn.XLOOKUP(TRUE,(Q69:$AZ69&lt;&gt;""),Q69:$AZ69,_xlpm.Fundo,,1),
_xlpm.Xx,P$51,_xlpm.Yx,PRODUCT(SUM(_xlpm.Dx,-_xlpm.Cx),1/SUM(_xlpm.Bx,-_xlpm.Ax))*SUM(_xlpm.Xx,-_xlpm.Ax)+_xlpm.Cx,
_xlpm.Ay,_xlfn.XLOOKUP(TRUE,(P$52:P68&lt;&gt;""),$N$52:$N68,_xlpm.Fundo,,-1),
_xlpm.By,_xlfn.XLOOKUP(TRUE,(P70:P$95&lt;&gt;""),$N70:$N$95,_xlpm.Fundo,,1),
_xlpm.Cy,_xlfn.XLOOKUP(TRUE,(P$52:P68&lt;&gt;""),P$52:P68,_xlpm.Fundo,,-1),
_xlpm.Dy,_xlfn.XLOOKUP(TRUE,(P70:P$95&lt;&gt;""),P70:P$95,_xlpm.Fundo,,1),
_xlpm.Xy,$N69,_xlpm.Yy,PRODUCT(SUM(_xlpm.Dy,-_xlpm.Cy),1/SUM(_xlpm.By,-_xlpm.Ay))*SUM(_xlpm.Xy,-_xlpm.Ay)+_xlpm.Cy,
ROUND(_xlpm.Yx,2)))</f>
        <v>-9</v>
      </c>
      <c r="Q119" s="21" cm="1">
        <f t="array" ref="Q119">IF(Q69&lt;&gt;"",ROUND(Q69,2),
_xlfn.LET(_xlpm.Fundo,$L$8,
_xlpm.Ax,_xlfn.XLOOKUP(TRUE,($O69:P69&lt;&gt;""),$O$51:P$51,_xlpm.Fundo,,-1),
_xlpm.Bx,_xlfn.XLOOKUP(TRUE,(R69:$AZ69&lt;&gt;""),R$51:$AZ$51,_xlpm.Fundo,,1),
_xlpm.Cx,_xlfn.XLOOKUP(TRUE,($O69:P69&lt;&gt;""),$O69:P69,_xlpm.Fundo,,-1),
_xlpm.Dx,_xlfn.XLOOKUP(TRUE,(R69:$AZ69&lt;&gt;""),R69:$AZ69,_xlpm.Fundo,,1),
_xlpm.Xx,Q$51,_xlpm.Yx,PRODUCT(SUM(_xlpm.Dx,-_xlpm.Cx),1/SUM(_xlpm.Bx,-_xlpm.Ax))*SUM(_xlpm.Xx,-_xlpm.Ax)+_xlpm.Cx,
_xlpm.Ay,_xlfn.XLOOKUP(TRUE,(Q$52:Q68&lt;&gt;""),$N$52:$N68,_xlpm.Fundo,,-1),
_xlpm.By,_xlfn.XLOOKUP(TRUE,(Q70:Q$95&lt;&gt;""),$N70:$N$95,_xlpm.Fundo,,1),
_xlpm.Cy,_xlfn.XLOOKUP(TRUE,(Q$52:Q68&lt;&gt;""),Q$52:Q68,_xlpm.Fundo,,-1),
_xlpm.Dy,_xlfn.XLOOKUP(TRUE,(Q70:Q$95&lt;&gt;""),Q70:Q$95,_xlpm.Fundo,,1),
_xlpm.Xy,$N69,_xlpm.Yy,PRODUCT(SUM(_xlpm.Dy,-_xlpm.Cy),1/SUM(_xlpm.By,-_xlpm.Ay))*SUM(_xlpm.Xy,-_xlpm.Ay)+_xlpm.Cy,
ROUND(_xlpm.Yx,2)))</f>
        <v>-9</v>
      </c>
      <c r="R119" s="21" cm="1">
        <f t="array" ref="R119">IF(R69&lt;&gt;"",ROUND(R69,2),
_xlfn.LET(_xlpm.Fundo,$L$8,
_xlpm.Ax,_xlfn.XLOOKUP(TRUE,($O69:Q69&lt;&gt;""),$O$51:Q$51,_xlpm.Fundo,,-1),
_xlpm.Bx,_xlfn.XLOOKUP(TRUE,(S69:$AZ69&lt;&gt;""),S$51:$AZ$51,_xlpm.Fundo,,1),
_xlpm.Cx,_xlfn.XLOOKUP(TRUE,($O69:Q69&lt;&gt;""),$O69:Q69,_xlpm.Fundo,,-1),
_xlpm.Dx,_xlfn.XLOOKUP(TRUE,(S69:$AZ69&lt;&gt;""),S69:$AZ69,_xlpm.Fundo,,1),
_xlpm.Xx,R$51,_xlpm.Yx,PRODUCT(SUM(_xlpm.Dx,-_xlpm.Cx),1/SUM(_xlpm.Bx,-_xlpm.Ax))*SUM(_xlpm.Xx,-_xlpm.Ax)+_xlpm.Cx,
_xlpm.Ay,_xlfn.XLOOKUP(TRUE,(R$52:R68&lt;&gt;""),$N$52:$N68,_xlpm.Fundo,,-1),
_xlpm.By,_xlfn.XLOOKUP(TRUE,(R70:R$95&lt;&gt;""),$N70:$N$95,_xlpm.Fundo,,1),
_xlpm.Cy,_xlfn.XLOOKUP(TRUE,(R$52:R68&lt;&gt;""),R$52:R68,_xlpm.Fundo,,-1),
_xlpm.Dy,_xlfn.XLOOKUP(TRUE,(R70:R$95&lt;&gt;""),R70:R$95,_xlpm.Fundo,,1),
_xlpm.Xy,$N69,_xlpm.Yy,PRODUCT(SUM(_xlpm.Dy,-_xlpm.Cy),1/SUM(_xlpm.By,-_xlpm.Ay))*SUM(_xlpm.Xy,-_xlpm.Ay)+_xlpm.Cy,
ROUND(_xlpm.Yx,2)))</f>
        <v>-0.14000000000000001</v>
      </c>
      <c r="S119" s="21" cm="1">
        <f t="array" ref="S119">IF(S69&lt;&gt;"",ROUND(S69,2),
_xlfn.LET(_xlpm.Fundo,$L$8,
_xlpm.Ax,_xlfn.XLOOKUP(TRUE,($O69:R69&lt;&gt;""),$O$51:R$51,_xlpm.Fundo,,-1),
_xlpm.Bx,_xlfn.XLOOKUP(TRUE,(T69:$AZ69&lt;&gt;""),T$51:$AZ$51,_xlpm.Fundo,,1),
_xlpm.Cx,_xlfn.XLOOKUP(TRUE,($O69:R69&lt;&gt;""),$O69:R69,_xlpm.Fundo,,-1),
_xlpm.Dx,_xlfn.XLOOKUP(TRUE,(T69:$AZ69&lt;&gt;""),T69:$AZ69,_xlpm.Fundo,,1),
_xlpm.Xx,S$51,_xlpm.Yx,PRODUCT(SUM(_xlpm.Dx,-_xlpm.Cx),1/SUM(_xlpm.Bx,-_xlpm.Ax))*SUM(_xlpm.Xx,-_xlpm.Ax)+_xlpm.Cx,
_xlpm.Ay,_xlfn.XLOOKUP(TRUE,(S$52:S68&lt;&gt;""),$N$52:$N68,_xlpm.Fundo,,-1),
_xlpm.By,_xlfn.XLOOKUP(TRUE,(S70:S$95&lt;&gt;""),$N70:$N$95,_xlpm.Fundo,,1),
_xlpm.Cy,_xlfn.XLOOKUP(TRUE,(S$52:S68&lt;&gt;""),S$52:S68,_xlpm.Fundo,,-1),
_xlpm.Dy,_xlfn.XLOOKUP(TRUE,(S70:S$95&lt;&gt;""),S70:S$95,_xlpm.Fundo,,1),
_xlpm.Xy,$N69,_xlpm.Yy,PRODUCT(SUM(_xlpm.Dy,-_xlpm.Cy),1/SUM(_xlpm.By,-_xlpm.Ay))*SUM(_xlpm.Xy,-_xlpm.Ay)+_xlpm.Cy,
ROUND(_xlpm.Yx,2)))</f>
        <v>-0.13</v>
      </c>
      <c r="T119" s="21" cm="1">
        <f t="array" ref="T119">IF(T69&lt;&gt;"",ROUND(T69,2),
_xlfn.LET(_xlpm.Fundo,$L$8,
_xlpm.Ax,_xlfn.XLOOKUP(TRUE,($O69:S69&lt;&gt;""),$O$51:S$51,_xlpm.Fundo,,-1),
_xlpm.Bx,_xlfn.XLOOKUP(TRUE,(U69:$AZ69&lt;&gt;""),U$51:$AZ$51,_xlpm.Fundo,,1),
_xlpm.Cx,_xlfn.XLOOKUP(TRUE,($O69:S69&lt;&gt;""),$O69:S69,_xlpm.Fundo,,-1),
_xlpm.Dx,_xlfn.XLOOKUP(TRUE,(U69:$AZ69&lt;&gt;""),U69:$AZ69,_xlpm.Fundo,,1),
_xlpm.Xx,T$51,_xlpm.Yx,PRODUCT(SUM(_xlpm.Dx,-_xlpm.Cx),1/SUM(_xlpm.Bx,-_xlpm.Ax))*SUM(_xlpm.Xx,-_xlpm.Ax)+_xlpm.Cx,
_xlpm.Ay,_xlfn.XLOOKUP(TRUE,(T$52:T68&lt;&gt;""),$N$52:$N68,_xlpm.Fundo,,-1),
_xlpm.By,_xlfn.XLOOKUP(TRUE,(T70:T$95&lt;&gt;""),$N70:$N$95,_xlpm.Fundo,,1),
_xlpm.Cy,_xlfn.XLOOKUP(TRUE,(T$52:T68&lt;&gt;""),T$52:T68,_xlpm.Fundo,,-1),
_xlpm.Dy,_xlfn.XLOOKUP(TRUE,(T70:T$95&lt;&gt;""),T70:T$95,_xlpm.Fundo,,1),
_xlpm.Xy,$N69,_xlpm.Yy,PRODUCT(SUM(_xlpm.Dy,-_xlpm.Cy),1/SUM(_xlpm.By,-_xlpm.Ay))*SUM(_xlpm.Xy,-_xlpm.Ay)+_xlpm.Cy,
ROUND(_xlpm.Yx,2)))</f>
        <v>-0.13</v>
      </c>
      <c r="U119" s="21" cm="1">
        <f t="array" ref="U119">IF(U69&lt;&gt;"",ROUND(U69,2),
_xlfn.LET(_xlpm.Fundo,$L$8,
_xlpm.Ax,_xlfn.XLOOKUP(TRUE,($O69:T69&lt;&gt;""),$O$51:T$51,_xlpm.Fundo,,-1),
_xlpm.Bx,_xlfn.XLOOKUP(TRUE,(V69:$AZ69&lt;&gt;""),V$51:$AZ$51,_xlpm.Fundo,,1),
_xlpm.Cx,_xlfn.XLOOKUP(TRUE,($O69:T69&lt;&gt;""),$O69:T69,_xlpm.Fundo,,-1),
_xlpm.Dx,_xlfn.XLOOKUP(TRUE,(V69:$AZ69&lt;&gt;""),V69:$AZ69,_xlpm.Fundo,,1),
_xlpm.Xx,U$51,_xlpm.Yx,PRODUCT(SUM(_xlpm.Dx,-_xlpm.Cx),1/SUM(_xlpm.Bx,-_xlpm.Ax))*SUM(_xlpm.Xx,-_xlpm.Ax)+_xlpm.Cx,
_xlpm.Ay,_xlfn.XLOOKUP(TRUE,(U$52:U68&lt;&gt;""),$N$52:$N68,_xlpm.Fundo,,-1),
_xlpm.By,_xlfn.XLOOKUP(TRUE,(U70:U$95&lt;&gt;""),$N70:$N$95,_xlpm.Fundo,,1),
_xlpm.Cy,_xlfn.XLOOKUP(TRUE,(U$52:U68&lt;&gt;""),U$52:U68,_xlpm.Fundo,,-1),
_xlpm.Dy,_xlfn.XLOOKUP(TRUE,(U70:U$95&lt;&gt;""),U70:U$95,_xlpm.Fundo,,1),
_xlpm.Xy,$N69,_xlpm.Yy,PRODUCT(SUM(_xlpm.Dy,-_xlpm.Cy),1/SUM(_xlpm.By,-_xlpm.Ay))*SUM(_xlpm.Xy,-_xlpm.Ay)+_xlpm.Cy,
ROUND(_xlpm.Yx,2)))</f>
        <v>-0.12</v>
      </c>
      <c r="V119" s="21" cm="1">
        <f t="array" ref="V119">IF(V69&lt;&gt;"",ROUND(V69,2),
_xlfn.LET(_xlpm.Fundo,$L$8,
_xlpm.Ax,_xlfn.XLOOKUP(TRUE,($O69:U69&lt;&gt;""),$O$51:U$51,_xlpm.Fundo,,-1),
_xlpm.Bx,_xlfn.XLOOKUP(TRUE,(W69:$AZ69&lt;&gt;""),W$51:$AZ$51,_xlpm.Fundo,,1),
_xlpm.Cx,_xlfn.XLOOKUP(TRUE,($O69:U69&lt;&gt;""),$O69:U69,_xlpm.Fundo,,-1),
_xlpm.Dx,_xlfn.XLOOKUP(TRUE,(W69:$AZ69&lt;&gt;""),W69:$AZ69,_xlpm.Fundo,,1),
_xlpm.Xx,V$51,_xlpm.Yx,PRODUCT(SUM(_xlpm.Dx,-_xlpm.Cx),1/SUM(_xlpm.Bx,-_xlpm.Ax))*SUM(_xlpm.Xx,-_xlpm.Ax)+_xlpm.Cx,
_xlpm.Ay,_xlfn.XLOOKUP(TRUE,(V$52:V68&lt;&gt;""),$N$52:$N68,_xlpm.Fundo,,-1),
_xlpm.By,_xlfn.XLOOKUP(TRUE,(V70:V$95&lt;&gt;""),$N70:$N$95,_xlpm.Fundo,,1),
_xlpm.Cy,_xlfn.XLOOKUP(TRUE,(V$52:V68&lt;&gt;""),V$52:V68,_xlpm.Fundo,,-1),
_xlpm.Dy,_xlfn.XLOOKUP(TRUE,(V70:V$95&lt;&gt;""),V70:V$95,_xlpm.Fundo,,1),
_xlpm.Xy,$N69,_xlpm.Yy,PRODUCT(SUM(_xlpm.Dy,-_xlpm.Cy),1/SUM(_xlpm.By,-_xlpm.Ay))*SUM(_xlpm.Xy,-_xlpm.Ay)+_xlpm.Cy,
ROUND(_xlpm.Yx,2)))</f>
        <v>-0.12</v>
      </c>
      <c r="W119" s="21" cm="1">
        <f t="array" ref="W119">IF(W69&lt;&gt;"",ROUND(W69,2),
_xlfn.LET(_xlpm.Fundo,$L$8,
_xlpm.Ax,_xlfn.XLOOKUP(TRUE,($O69:V69&lt;&gt;""),$O$51:V$51,_xlpm.Fundo,,-1),
_xlpm.Bx,_xlfn.XLOOKUP(TRUE,(X69:$AZ69&lt;&gt;""),X$51:$AZ$51,_xlpm.Fundo,,1),
_xlpm.Cx,_xlfn.XLOOKUP(TRUE,($O69:V69&lt;&gt;""),$O69:V69,_xlpm.Fundo,,-1),
_xlpm.Dx,_xlfn.XLOOKUP(TRUE,(X69:$AZ69&lt;&gt;""),X69:$AZ69,_xlpm.Fundo,,1),
_xlpm.Xx,W$51,_xlpm.Yx,PRODUCT(SUM(_xlpm.Dx,-_xlpm.Cx),1/SUM(_xlpm.Bx,-_xlpm.Ax))*SUM(_xlpm.Xx,-_xlpm.Ax)+_xlpm.Cx,
_xlpm.Ay,_xlfn.XLOOKUP(TRUE,(W$52:W68&lt;&gt;""),$N$52:$N68,_xlpm.Fundo,,-1),
_xlpm.By,_xlfn.XLOOKUP(TRUE,(W70:W$95&lt;&gt;""),$N70:$N$95,_xlpm.Fundo,,1),
_xlpm.Cy,_xlfn.XLOOKUP(TRUE,(W$52:W68&lt;&gt;""),W$52:W68,_xlpm.Fundo,,-1),
_xlpm.Dy,_xlfn.XLOOKUP(TRUE,(W70:W$95&lt;&gt;""),W70:W$95,_xlpm.Fundo,,1),
_xlpm.Xy,$N69,_xlpm.Yy,PRODUCT(SUM(_xlpm.Dy,-_xlpm.Cy),1/SUM(_xlpm.By,-_xlpm.Ay))*SUM(_xlpm.Xy,-_xlpm.Ay)+_xlpm.Cy,
ROUND(_xlpm.Yx,2)))</f>
        <v>-0.12</v>
      </c>
      <c r="X119" s="21" cm="1">
        <f t="array" ref="X119">IF(X69&lt;&gt;"",ROUND(X69,2),
_xlfn.LET(_xlpm.Fundo,$L$8,
_xlpm.Ax,_xlfn.XLOOKUP(TRUE,($O69:W69&lt;&gt;""),$O$51:W$51,_xlpm.Fundo,,-1),
_xlpm.Bx,_xlfn.XLOOKUP(TRUE,(Y69:$AZ69&lt;&gt;""),Y$51:$AZ$51,_xlpm.Fundo,,1),
_xlpm.Cx,_xlfn.XLOOKUP(TRUE,($O69:W69&lt;&gt;""),$O69:W69,_xlpm.Fundo,,-1),
_xlpm.Dx,_xlfn.XLOOKUP(TRUE,(Y69:$AZ69&lt;&gt;""),Y69:$AZ69,_xlpm.Fundo,,1),
_xlpm.Xx,X$51,_xlpm.Yx,PRODUCT(SUM(_xlpm.Dx,-_xlpm.Cx),1/SUM(_xlpm.Bx,-_xlpm.Ax))*SUM(_xlpm.Xx,-_xlpm.Ax)+_xlpm.Cx,
_xlpm.Ay,_xlfn.XLOOKUP(TRUE,(X$52:X68&lt;&gt;""),$N$52:$N68,_xlpm.Fundo,,-1),
_xlpm.By,_xlfn.XLOOKUP(TRUE,(X70:X$95&lt;&gt;""),$N70:$N$95,_xlpm.Fundo,,1),
_xlpm.Cy,_xlfn.XLOOKUP(TRUE,(X$52:X68&lt;&gt;""),X$52:X68,_xlpm.Fundo,,-1),
_xlpm.Dy,_xlfn.XLOOKUP(TRUE,(X70:X$95&lt;&gt;""),X70:X$95,_xlpm.Fundo,,1),
_xlpm.Xy,$N69,_xlpm.Yy,PRODUCT(SUM(_xlpm.Dy,-_xlpm.Cy),1/SUM(_xlpm.By,-_xlpm.Ay))*SUM(_xlpm.Xy,-_xlpm.Ay)+_xlpm.Cy,
ROUND(_xlpm.Yx,2)))</f>
        <v>-0.11</v>
      </c>
      <c r="Y119" s="21" cm="1">
        <f t="array" ref="Y119">IF(Y69&lt;&gt;"",ROUND(Y69,2),
_xlfn.LET(_xlpm.Fundo,$L$8,
_xlpm.Ax,_xlfn.XLOOKUP(TRUE,($O69:X69&lt;&gt;""),$O$51:X$51,_xlpm.Fundo,,-1),
_xlpm.Bx,_xlfn.XLOOKUP(TRUE,(Z69:$AZ69&lt;&gt;""),Z$51:$AZ$51,_xlpm.Fundo,,1),
_xlpm.Cx,_xlfn.XLOOKUP(TRUE,($O69:X69&lt;&gt;""),$O69:X69,_xlpm.Fundo,,-1),
_xlpm.Dx,_xlfn.XLOOKUP(TRUE,(Z69:$AZ69&lt;&gt;""),Z69:$AZ69,_xlpm.Fundo,,1),
_xlpm.Xx,Y$51,_xlpm.Yx,PRODUCT(SUM(_xlpm.Dx,-_xlpm.Cx),1/SUM(_xlpm.Bx,-_xlpm.Ax))*SUM(_xlpm.Xx,-_xlpm.Ax)+_xlpm.Cx,
_xlpm.Ay,_xlfn.XLOOKUP(TRUE,(Y$52:Y68&lt;&gt;""),$N$52:$N68,_xlpm.Fundo,,-1),
_xlpm.By,_xlfn.XLOOKUP(TRUE,(Y70:Y$95&lt;&gt;""),$N70:$N$95,_xlpm.Fundo,,1),
_xlpm.Cy,_xlfn.XLOOKUP(TRUE,(Y$52:Y68&lt;&gt;""),Y$52:Y68,_xlpm.Fundo,,-1),
_xlpm.Dy,_xlfn.XLOOKUP(TRUE,(Y70:Y$95&lt;&gt;""),Y70:Y$95,_xlpm.Fundo,,1),
_xlpm.Xy,$N69,_xlpm.Yy,PRODUCT(SUM(_xlpm.Dy,-_xlpm.Cy),1/SUM(_xlpm.By,-_xlpm.Ay))*SUM(_xlpm.Xy,-_xlpm.Ay)+_xlpm.Cy,
ROUND(_xlpm.Yx,2)))</f>
        <v>-0.11</v>
      </c>
      <c r="Z119" s="21" cm="1">
        <f t="array" ref="Z119">IF(Z69&lt;&gt;"",ROUND(Z69,2),
_xlfn.LET(_xlpm.Fundo,$L$8,
_xlpm.Ax,_xlfn.XLOOKUP(TRUE,($O69:Y69&lt;&gt;""),$O$51:Y$51,_xlpm.Fundo,,-1),
_xlpm.Bx,_xlfn.XLOOKUP(TRUE,(AA69:$AZ69&lt;&gt;""),AA$51:$AZ$51,_xlpm.Fundo,,1),
_xlpm.Cx,_xlfn.XLOOKUP(TRUE,($O69:Y69&lt;&gt;""),$O69:Y69,_xlpm.Fundo,,-1),
_xlpm.Dx,_xlfn.XLOOKUP(TRUE,(AA69:$AZ69&lt;&gt;""),AA69:$AZ69,_xlpm.Fundo,,1),
_xlpm.Xx,Z$51,_xlpm.Yx,PRODUCT(SUM(_xlpm.Dx,-_xlpm.Cx),1/SUM(_xlpm.Bx,-_xlpm.Ax))*SUM(_xlpm.Xx,-_xlpm.Ax)+_xlpm.Cx,
_xlpm.Ay,_xlfn.XLOOKUP(TRUE,(Z$52:Z68&lt;&gt;""),$N$52:$N68,_xlpm.Fundo,,-1),
_xlpm.By,_xlfn.XLOOKUP(TRUE,(Z70:Z$95&lt;&gt;""),$N70:$N$95,_xlpm.Fundo,,1),
_xlpm.Cy,_xlfn.XLOOKUP(TRUE,(Z$52:Z68&lt;&gt;""),Z$52:Z68,_xlpm.Fundo,,-1),
_xlpm.Dy,_xlfn.XLOOKUP(TRUE,(Z70:Z$95&lt;&gt;""),Z70:Z$95,_xlpm.Fundo,,1),
_xlpm.Xy,$N69,_xlpm.Yy,PRODUCT(SUM(_xlpm.Dy,-_xlpm.Cy),1/SUM(_xlpm.By,-_xlpm.Ay))*SUM(_xlpm.Xy,-_xlpm.Ay)+_xlpm.Cy,
ROUND(_xlpm.Yx,2)))</f>
        <v>-0.1</v>
      </c>
      <c r="AA119" s="21" cm="1">
        <f t="array" ref="AA119">IF(AA69&lt;&gt;"",ROUND(AA69,2),
_xlfn.LET(_xlpm.Fundo,$L$8,
_xlpm.Ax,_xlfn.XLOOKUP(TRUE,($O69:Z69&lt;&gt;""),$O$51:Z$51,_xlpm.Fundo,,-1),
_xlpm.Bx,_xlfn.XLOOKUP(TRUE,(AB69:$AZ69&lt;&gt;""),AB$51:$AZ$51,_xlpm.Fundo,,1),
_xlpm.Cx,_xlfn.XLOOKUP(TRUE,($O69:Z69&lt;&gt;""),$O69:Z69,_xlpm.Fundo,,-1),
_xlpm.Dx,_xlfn.XLOOKUP(TRUE,(AB69:$AZ69&lt;&gt;""),AB69:$AZ69,_xlpm.Fundo,,1),
_xlpm.Xx,AA$51,_xlpm.Yx,PRODUCT(SUM(_xlpm.Dx,-_xlpm.Cx),1/SUM(_xlpm.Bx,-_xlpm.Ax))*SUM(_xlpm.Xx,-_xlpm.Ax)+_xlpm.Cx,
_xlpm.Ay,_xlfn.XLOOKUP(TRUE,(AA$52:AA68&lt;&gt;""),$N$52:$N68,_xlpm.Fundo,,-1),
_xlpm.By,_xlfn.XLOOKUP(TRUE,(AA70:AA$95&lt;&gt;""),$N70:$N$95,_xlpm.Fundo,,1),
_xlpm.Cy,_xlfn.XLOOKUP(TRUE,(AA$52:AA68&lt;&gt;""),AA$52:AA68,_xlpm.Fundo,,-1),
_xlpm.Dy,_xlfn.XLOOKUP(TRUE,(AA70:AA$95&lt;&gt;""),AA70:AA$95,_xlpm.Fundo,,1),
_xlpm.Xy,$N69,_xlpm.Yy,PRODUCT(SUM(_xlpm.Dy,-_xlpm.Cy),1/SUM(_xlpm.By,-_xlpm.Ay))*SUM(_xlpm.Xy,-_xlpm.Ay)+_xlpm.Cy,
ROUND(_xlpm.Yx,2)))</f>
        <v>-0.1</v>
      </c>
      <c r="AB119" s="21" cm="1">
        <f t="array" ref="AB119">IF(AB69&lt;&gt;"",ROUND(AB69,2),
_xlfn.LET(_xlpm.Fundo,$L$8,
_xlpm.Ax,_xlfn.XLOOKUP(TRUE,($O69:AA69&lt;&gt;""),$O$51:AA$51,_xlpm.Fundo,,-1),
_xlpm.Bx,_xlfn.XLOOKUP(TRUE,(AC69:$AZ69&lt;&gt;""),AC$51:$AZ$51,_xlpm.Fundo,,1),
_xlpm.Cx,_xlfn.XLOOKUP(TRUE,($O69:AA69&lt;&gt;""),$O69:AA69,_xlpm.Fundo,,-1),
_xlpm.Dx,_xlfn.XLOOKUP(TRUE,(AC69:$AZ69&lt;&gt;""),AC69:$AZ69,_xlpm.Fundo,,1),
_xlpm.Xx,AB$51,_xlpm.Yx,PRODUCT(SUM(_xlpm.Dx,-_xlpm.Cx),1/SUM(_xlpm.Bx,-_xlpm.Ax))*SUM(_xlpm.Xx,-_xlpm.Ax)+_xlpm.Cx,
_xlpm.Ay,_xlfn.XLOOKUP(TRUE,(AB$52:AB68&lt;&gt;""),$N$52:$N68,_xlpm.Fundo,,-1),
_xlpm.By,_xlfn.XLOOKUP(TRUE,(AB70:AB$95&lt;&gt;""),$N70:$N$95,_xlpm.Fundo,,1),
_xlpm.Cy,_xlfn.XLOOKUP(TRUE,(AB$52:AB68&lt;&gt;""),AB$52:AB68,_xlpm.Fundo,,-1),
_xlpm.Dy,_xlfn.XLOOKUP(TRUE,(AB70:AB$95&lt;&gt;""),AB70:AB$95,_xlpm.Fundo,,1),
_xlpm.Xy,$N69,_xlpm.Yy,PRODUCT(SUM(_xlpm.Dy,-_xlpm.Cy),1/SUM(_xlpm.By,-_xlpm.Ay))*SUM(_xlpm.Xy,-_xlpm.Ay)+_xlpm.Cy,
ROUND(_xlpm.Yx,2)))</f>
        <v>-0.1</v>
      </c>
      <c r="AC119" s="21" cm="1">
        <f t="array" ref="AC119">IF(AC69&lt;&gt;"",ROUND(AC69,2),
_xlfn.LET(_xlpm.Fundo,$L$8,
_xlpm.Ax,_xlfn.XLOOKUP(TRUE,($O69:AB69&lt;&gt;""),$O$51:AB$51,_xlpm.Fundo,,-1),
_xlpm.Bx,_xlfn.XLOOKUP(TRUE,(AD69:$AZ69&lt;&gt;""),AD$51:$AZ$51,_xlpm.Fundo,,1),
_xlpm.Cx,_xlfn.XLOOKUP(TRUE,($O69:AB69&lt;&gt;""),$O69:AB69,_xlpm.Fundo,,-1),
_xlpm.Dx,_xlfn.XLOOKUP(TRUE,(AD69:$AZ69&lt;&gt;""),AD69:$AZ69,_xlpm.Fundo,,1),
_xlpm.Xx,AC$51,_xlpm.Yx,PRODUCT(SUM(_xlpm.Dx,-_xlpm.Cx),1/SUM(_xlpm.Bx,-_xlpm.Ax))*SUM(_xlpm.Xx,-_xlpm.Ax)+_xlpm.Cx,
_xlpm.Ay,_xlfn.XLOOKUP(TRUE,(AC$52:AC68&lt;&gt;""),$N$52:$N68,_xlpm.Fundo,,-1),
_xlpm.By,_xlfn.XLOOKUP(TRUE,(AC70:AC$95&lt;&gt;""),$N70:$N$95,_xlpm.Fundo,,1),
_xlpm.Cy,_xlfn.XLOOKUP(TRUE,(AC$52:AC68&lt;&gt;""),AC$52:AC68,_xlpm.Fundo,,-1),
_xlpm.Dy,_xlfn.XLOOKUP(TRUE,(AC70:AC$95&lt;&gt;""),AC70:AC$95,_xlpm.Fundo,,1),
_xlpm.Xy,$N69,_xlpm.Yy,PRODUCT(SUM(_xlpm.Dy,-_xlpm.Cy),1/SUM(_xlpm.By,-_xlpm.Ay))*SUM(_xlpm.Xy,-_xlpm.Ay)+_xlpm.Cy,
ROUND(_xlpm.Yx,2)))</f>
        <v>-0.09</v>
      </c>
      <c r="AD119" s="21" cm="1">
        <f t="array" ref="AD119">IF(AD69&lt;&gt;"",ROUND(AD69,2),
_xlfn.LET(_xlpm.Fundo,$L$8,
_xlpm.Ax,_xlfn.XLOOKUP(TRUE,($O69:AC69&lt;&gt;""),$O$51:AC$51,_xlpm.Fundo,,-1),
_xlpm.Bx,_xlfn.XLOOKUP(TRUE,(AE69:$AZ69&lt;&gt;""),AE$51:$AZ$51,_xlpm.Fundo,,1),
_xlpm.Cx,_xlfn.XLOOKUP(TRUE,($O69:AC69&lt;&gt;""),$O69:AC69,_xlpm.Fundo,,-1),
_xlpm.Dx,_xlfn.XLOOKUP(TRUE,(AE69:$AZ69&lt;&gt;""),AE69:$AZ69,_xlpm.Fundo,,1),
_xlpm.Xx,AD$51,_xlpm.Yx,PRODUCT(SUM(_xlpm.Dx,-_xlpm.Cx),1/SUM(_xlpm.Bx,-_xlpm.Ax))*SUM(_xlpm.Xx,-_xlpm.Ax)+_xlpm.Cx,
_xlpm.Ay,_xlfn.XLOOKUP(TRUE,(AD$52:AD68&lt;&gt;""),$N$52:$N68,_xlpm.Fundo,,-1),
_xlpm.By,_xlfn.XLOOKUP(TRUE,(AD70:AD$95&lt;&gt;""),$N70:$N$95,_xlpm.Fundo,,1),
_xlpm.Cy,_xlfn.XLOOKUP(TRUE,(AD$52:AD68&lt;&gt;""),AD$52:AD68,_xlpm.Fundo,,-1),
_xlpm.Dy,_xlfn.XLOOKUP(TRUE,(AD70:AD$95&lt;&gt;""),AD70:AD$95,_xlpm.Fundo,,1),
_xlpm.Xy,$N69,_xlpm.Yy,PRODUCT(SUM(_xlpm.Dy,-_xlpm.Cy),1/SUM(_xlpm.By,-_xlpm.Ay))*SUM(_xlpm.Xy,-_xlpm.Ay)+_xlpm.Cy,
ROUND(_xlpm.Yx,2)))</f>
        <v>-0.09</v>
      </c>
      <c r="AE119" s="21" cm="1">
        <f t="array" ref="AE119">IF(AE69&lt;&gt;"",ROUND(AE69,2),
_xlfn.LET(_xlpm.Fundo,$L$8,
_xlpm.Ax,_xlfn.XLOOKUP(TRUE,($O69:AD69&lt;&gt;""),$O$51:AD$51,_xlpm.Fundo,,-1),
_xlpm.Bx,_xlfn.XLOOKUP(TRUE,(AF69:$AZ69&lt;&gt;""),AF$51:$AZ$51,_xlpm.Fundo,,1),
_xlpm.Cx,_xlfn.XLOOKUP(TRUE,($O69:AD69&lt;&gt;""),$O69:AD69,_xlpm.Fundo,,-1),
_xlpm.Dx,_xlfn.XLOOKUP(TRUE,(AF69:$AZ69&lt;&gt;""),AF69:$AZ69,_xlpm.Fundo,,1),
_xlpm.Xx,AE$51,_xlpm.Yx,PRODUCT(SUM(_xlpm.Dx,-_xlpm.Cx),1/SUM(_xlpm.Bx,-_xlpm.Ax))*SUM(_xlpm.Xx,-_xlpm.Ax)+_xlpm.Cx,
_xlpm.Ay,_xlfn.XLOOKUP(TRUE,(AE$52:AE68&lt;&gt;""),$N$52:$N68,_xlpm.Fundo,,-1),
_xlpm.By,_xlfn.XLOOKUP(TRUE,(AE70:AE$95&lt;&gt;""),$N70:$N$95,_xlpm.Fundo,,1),
_xlpm.Cy,_xlfn.XLOOKUP(TRUE,(AE$52:AE68&lt;&gt;""),AE$52:AE68,_xlpm.Fundo,,-1),
_xlpm.Dy,_xlfn.XLOOKUP(TRUE,(AE70:AE$95&lt;&gt;""),AE70:AE$95,_xlpm.Fundo,,1),
_xlpm.Xy,$N69,_xlpm.Yy,PRODUCT(SUM(_xlpm.Dy,-_xlpm.Cy),1/SUM(_xlpm.By,-_xlpm.Ay))*SUM(_xlpm.Xy,-_xlpm.Ay)+_xlpm.Cy,
ROUND(_xlpm.Yx,2)))</f>
        <v>-0.09</v>
      </c>
      <c r="AF119" s="21" cm="1">
        <f t="array" ref="AF119">IF(AF69&lt;&gt;"",ROUND(AF69,2),
_xlfn.LET(_xlpm.Fundo,$L$8,
_xlpm.Ax,_xlfn.XLOOKUP(TRUE,($O69:AE69&lt;&gt;""),$O$51:AE$51,_xlpm.Fundo,,-1),
_xlpm.Bx,_xlfn.XLOOKUP(TRUE,(AG69:$AZ69&lt;&gt;""),AG$51:$AZ$51,_xlpm.Fundo,,1),
_xlpm.Cx,_xlfn.XLOOKUP(TRUE,($O69:AE69&lt;&gt;""),$O69:AE69,_xlpm.Fundo,,-1),
_xlpm.Dx,_xlfn.XLOOKUP(TRUE,(AG69:$AZ69&lt;&gt;""),AG69:$AZ69,_xlpm.Fundo,,1),
_xlpm.Xx,AF$51,_xlpm.Yx,PRODUCT(SUM(_xlpm.Dx,-_xlpm.Cx),1/SUM(_xlpm.Bx,-_xlpm.Ax))*SUM(_xlpm.Xx,-_xlpm.Ax)+_xlpm.Cx,
_xlpm.Ay,_xlfn.XLOOKUP(TRUE,(AF$52:AF68&lt;&gt;""),$N$52:$N68,_xlpm.Fundo,,-1),
_xlpm.By,_xlfn.XLOOKUP(TRUE,(AF70:AF$95&lt;&gt;""),$N70:$N$95,_xlpm.Fundo,,1),
_xlpm.Cy,_xlfn.XLOOKUP(TRUE,(AF$52:AF68&lt;&gt;""),AF$52:AF68,_xlpm.Fundo,,-1),
_xlpm.Dy,_xlfn.XLOOKUP(TRUE,(AF70:AF$95&lt;&gt;""),AF70:AF$95,_xlpm.Fundo,,1),
_xlpm.Xy,$N69,_xlpm.Yy,PRODUCT(SUM(_xlpm.Dy,-_xlpm.Cy),1/SUM(_xlpm.By,-_xlpm.Ay))*SUM(_xlpm.Xy,-_xlpm.Ay)+_xlpm.Cy,
ROUND(_xlpm.Yx,2)))</f>
        <v>-7.0000000000000007E-2</v>
      </c>
      <c r="AG119" s="21" cm="1">
        <f t="array" ref="AG119">IF(AG69&lt;&gt;"",ROUND(AG69,2),
_xlfn.LET(_xlpm.Fundo,$L$8,
_xlpm.Ax,_xlfn.XLOOKUP(TRUE,($O69:AF69&lt;&gt;""),$O$51:AF$51,_xlpm.Fundo,,-1),
_xlpm.Bx,_xlfn.XLOOKUP(TRUE,(AH69:$AZ69&lt;&gt;""),AH$51:$AZ$51,_xlpm.Fundo,,1),
_xlpm.Cx,_xlfn.XLOOKUP(TRUE,($O69:AF69&lt;&gt;""),$O69:AF69,_xlpm.Fundo,,-1),
_xlpm.Dx,_xlfn.XLOOKUP(TRUE,(AH69:$AZ69&lt;&gt;""),AH69:$AZ69,_xlpm.Fundo,,1),
_xlpm.Xx,AG$51,_xlpm.Yx,PRODUCT(SUM(_xlpm.Dx,-_xlpm.Cx),1/SUM(_xlpm.Bx,-_xlpm.Ax))*SUM(_xlpm.Xx,-_xlpm.Ax)+_xlpm.Cx,
_xlpm.Ay,_xlfn.XLOOKUP(TRUE,(AG$52:AG68&lt;&gt;""),$N$52:$N68,_xlpm.Fundo,,-1),
_xlpm.By,_xlfn.XLOOKUP(TRUE,(AG70:AG$95&lt;&gt;""),$N70:$N$95,_xlpm.Fundo,,1),
_xlpm.Cy,_xlfn.XLOOKUP(TRUE,(AG$52:AG68&lt;&gt;""),AG$52:AG68,_xlpm.Fundo,,-1),
_xlpm.Dy,_xlfn.XLOOKUP(TRUE,(AG70:AG$95&lt;&gt;""),AG70:AG$95,_xlpm.Fundo,,1),
_xlpm.Xy,$N69,_xlpm.Yy,PRODUCT(SUM(_xlpm.Dy,-_xlpm.Cy),1/SUM(_xlpm.By,-_xlpm.Ay))*SUM(_xlpm.Xy,-_xlpm.Ay)+_xlpm.Cy,
ROUND(_xlpm.Yx,2)))</f>
        <v>-7.0000000000000007E-2</v>
      </c>
      <c r="AH119" s="21" cm="1">
        <f t="array" ref="AH119">IF(AH69&lt;&gt;"",ROUND(AH69,2),
_xlfn.LET(_xlpm.Fundo,$L$8,
_xlpm.Ax,_xlfn.XLOOKUP(TRUE,($O69:AG69&lt;&gt;""),$O$51:AG$51,_xlpm.Fundo,,-1),
_xlpm.Bx,_xlfn.XLOOKUP(TRUE,(AI69:$AZ69&lt;&gt;""),AI$51:$AZ$51,_xlpm.Fundo,,1),
_xlpm.Cx,_xlfn.XLOOKUP(TRUE,($O69:AG69&lt;&gt;""),$O69:AG69,_xlpm.Fundo,,-1),
_xlpm.Dx,_xlfn.XLOOKUP(TRUE,(AI69:$AZ69&lt;&gt;""),AI69:$AZ69,_xlpm.Fundo,,1),
_xlpm.Xx,AH$51,_xlpm.Yx,PRODUCT(SUM(_xlpm.Dx,-_xlpm.Cx),1/SUM(_xlpm.Bx,-_xlpm.Ax))*SUM(_xlpm.Xx,-_xlpm.Ax)+_xlpm.Cx,
_xlpm.Ay,_xlfn.XLOOKUP(TRUE,(AH$52:AH68&lt;&gt;""),$N$52:$N68,_xlpm.Fundo,,-1),
_xlpm.By,_xlfn.XLOOKUP(TRUE,(AH70:AH$95&lt;&gt;""),$N70:$N$95,_xlpm.Fundo,,1),
_xlpm.Cy,_xlfn.XLOOKUP(TRUE,(AH$52:AH68&lt;&gt;""),AH$52:AH68,_xlpm.Fundo,,-1),
_xlpm.Dy,_xlfn.XLOOKUP(TRUE,(AH70:AH$95&lt;&gt;""),AH70:AH$95,_xlpm.Fundo,,1),
_xlpm.Xy,$N69,_xlpm.Yy,PRODUCT(SUM(_xlpm.Dy,-_xlpm.Cy),1/SUM(_xlpm.By,-_xlpm.Ay))*SUM(_xlpm.Xy,-_xlpm.Ay)+_xlpm.Cy,
ROUND(_xlpm.Yx,2)))</f>
        <v>-0.06</v>
      </c>
      <c r="AI119" s="21" cm="1">
        <f t="array" ref="AI119">IF(AI69&lt;&gt;"",ROUND(AI69,2),
_xlfn.LET(_xlpm.Fundo,$L$8,
_xlpm.Ax,_xlfn.XLOOKUP(TRUE,($O69:AH69&lt;&gt;""),$O$51:AH$51,_xlpm.Fundo,,-1),
_xlpm.Bx,_xlfn.XLOOKUP(TRUE,(AJ69:$AZ69&lt;&gt;""),AJ$51:$AZ$51,_xlpm.Fundo,,1),
_xlpm.Cx,_xlfn.XLOOKUP(TRUE,($O69:AH69&lt;&gt;""),$O69:AH69,_xlpm.Fundo,,-1),
_xlpm.Dx,_xlfn.XLOOKUP(TRUE,(AJ69:$AZ69&lt;&gt;""),AJ69:$AZ69,_xlpm.Fundo,,1),
_xlpm.Xx,AI$51,_xlpm.Yx,PRODUCT(SUM(_xlpm.Dx,-_xlpm.Cx),1/SUM(_xlpm.Bx,-_xlpm.Ax))*SUM(_xlpm.Xx,-_xlpm.Ax)+_xlpm.Cx,
_xlpm.Ay,_xlfn.XLOOKUP(TRUE,(AI$52:AI68&lt;&gt;""),$N$52:$N68,_xlpm.Fundo,,-1),
_xlpm.By,_xlfn.XLOOKUP(TRUE,(AI70:AI$95&lt;&gt;""),$N70:$N$95,_xlpm.Fundo,,1),
_xlpm.Cy,_xlfn.XLOOKUP(TRUE,(AI$52:AI68&lt;&gt;""),AI$52:AI68,_xlpm.Fundo,,-1),
_xlpm.Dy,_xlfn.XLOOKUP(TRUE,(AI70:AI$95&lt;&gt;""),AI70:AI$95,_xlpm.Fundo,,1),
_xlpm.Xy,$N69,_xlpm.Yy,PRODUCT(SUM(_xlpm.Dy,-_xlpm.Cy),1/SUM(_xlpm.By,-_xlpm.Ay))*SUM(_xlpm.Xy,-_xlpm.Ay)+_xlpm.Cy,
ROUND(_xlpm.Yx,2)))</f>
        <v>-0.06</v>
      </c>
      <c r="AJ119" s="21" cm="1">
        <f t="array" ref="AJ119">IF(AJ69&lt;&gt;"",ROUND(AJ69,2),
_xlfn.LET(_xlpm.Fundo,$L$8,
_xlpm.Ax,_xlfn.XLOOKUP(TRUE,($O69:AI69&lt;&gt;""),$O$51:AI$51,_xlpm.Fundo,,-1),
_xlpm.Bx,_xlfn.XLOOKUP(TRUE,(AK69:$AZ69&lt;&gt;""),AK$51:$AZ$51,_xlpm.Fundo,,1),
_xlpm.Cx,_xlfn.XLOOKUP(TRUE,($O69:AI69&lt;&gt;""),$O69:AI69,_xlpm.Fundo,,-1),
_xlpm.Dx,_xlfn.XLOOKUP(TRUE,(AK69:$AZ69&lt;&gt;""),AK69:$AZ69,_xlpm.Fundo,,1),
_xlpm.Xx,AJ$51,_xlpm.Yx,PRODUCT(SUM(_xlpm.Dx,-_xlpm.Cx),1/SUM(_xlpm.Bx,-_xlpm.Ax))*SUM(_xlpm.Xx,-_xlpm.Ax)+_xlpm.Cx,
_xlpm.Ay,_xlfn.XLOOKUP(TRUE,(AJ$52:AJ68&lt;&gt;""),$N$52:$N68,_xlpm.Fundo,,-1),
_xlpm.By,_xlfn.XLOOKUP(TRUE,(AJ70:AJ$95&lt;&gt;""),$N70:$N$95,_xlpm.Fundo,,1),
_xlpm.Cy,_xlfn.XLOOKUP(TRUE,(AJ$52:AJ68&lt;&gt;""),AJ$52:AJ68,_xlpm.Fundo,,-1),
_xlpm.Dy,_xlfn.XLOOKUP(TRUE,(AJ70:AJ$95&lt;&gt;""),AJ70:AJ$95,_xlpm.Fundo,,1),
_xlpm.Xy,$N69,_xlpm.Yy,PRODUCT(SUM(_xlpm.Dy,-_xlpm.Cy),1/SUM(_xlpm.By,-_xlpm.Ay))*SUM(_xlpm.Xy,-_xlpm.Ay)+_xlpm.Cy,
ROUND(_xlpm.Yx,2)))</f>
        <v>-0.06</v>
      </c>
      <c r="AK119" s="21" cm="1">
        <f t="array" ref="AK119">IF(AK69&lt;&gt;"",ROUND(AK69,2),
_xlfn.LET(_xlpm.Fundo,$L$8,
_xlpm.Ax,_xlfn.XLOOKUP(TRUE,($O69:AJ69&lt;&gt;""),$O$51:AJ$51,_xlpm.Fundo,,-1),
_xlpm.Bx,_xlfn.XLOOKUP(TRUE,(AL69:$AZ69&lt;&gt;""),AL$51:$AZ$51,_xlpm.Fundo,,1),
_xlpm.Cx,_xlfn.XLOOKUP(TRUE,($O69:AJ69&lt;&gt;""),$O69:AJ69,_xlpm.Fundo,,-1),
_xlpm.Dx,_xlfn.XLOOKUP(TRUE,(AL69:$AZ69&lt;&gt;""),AL69:$AZ69,_xlpm.Fundo,,1),
_xlpm.Xx,AK$51,_xlpm.Yx,PRODUCT(SUM(_xlpm.Dx,-_xlpm.Cx),1/SUM(_xlpm.Bx,-_xlpm.Ax))*SUM(_xlpm.Xx,-_xlpm.Ax)+_xlpm.Cx,
_xlpm.Ay,_xlfn.XLOOKUP(TRUE,(AK$52:AK68&lt;&gt;""),$N$52:$N68,_xlpm.Fundo,,-1),
_xlpm.By,_xlfn.XLOOKUP(TRUE,(AK70:AK$95&lt;&gt;""),$N70:$N$95,_xlpm.Fundo,,1),
_xlpm.Cy,_xlfn.XLOOKUP(TRUE,(AK$52:AK68&lt;&gt;""),AK$52:AK68,_xlpm.Fundo,,-1),
_xlpm.Dy,_xlfn.XLOOKUP(TRUE,(AK70:AK$95&lt;&gt;""),AK70:AK$95,_xlpm.Fundo,,1),
_xlpm.Xy,$N69,_xlpm.Yy,PRODUCT(SUM(_xlpm.Dy,-_xlpm.Cy),1/SUM(_xlpm.By,-_xlpm.Ay))*SUM(_xlpm.Xy,-_xlpm.Ay)+_xlpm.Cy,
ROUND(_xlpm.Yx,2)))</f>
        <v>-0.06</v>
      </c>
      <c r="AL119" s="21" cm="1">
        <f t="array" ref="AL119">IF(AL69&lt;&gt;"",ROUND(AL69,2),
_xlfn.LET(_xlpm.Fundo,$L$8,
_xlpm.Ax,_xlfn.XLOOKUP(TRUE,($O69:AK69&lt;&gt;""),$O$51:AK$51,_xlpm.Fundo,,-1),
_xlpm.Bx,_xlfn.XLOOKUP(TRUE,(AM69:$AZ69&lt;&gt;""),AM$51:$AZ$51,_xlpm.Fundo,,1),
_xlpm.Cx,_xlfn.XLOOKUP(TRUE,($O69:AK69&lt;&gt;""),$O69:AK69,_xlpm.Fundo,,-1),
_xlpm.Dx,_xlfn.XLOOKUP(TRUE,(AM69:$AZ69&lt;&gt;""),AM69:$AZ69,_xlpm.Fundo,,1),
_xlpm.Xx,AL$51,_xlpm.Yx,PRODUCT(SUM(_xlpm.Dx,-_xlpm.Cx),1/SUM(_xlpm.Bx,-_xlpm.Ax))*SUM(_xlpm.Xx,-_xlpm.Ax)+_xlpm.Cx,
_xlpm.Ay,_xlfn.XLOOKUP(TRUE,(AL$52:AL68&lt;&gt;""),$N$52:$N68,_xlpm.Fundo,,-1),
_xlpm.By,_xlfn.XLOOKUP(TRUE,(AL70:AL$95&lt;&gt;""),$N70:$N$95,_xlpm.Fundo,,1),
_xlpm.Cy,_xlfn.XLOOKUP(TRUE,(AL$52:AL68&lt;&gt;""),AL$52:AL68,_xlpm.Fundo,,-1),
_xlpm.Dy,_xlfn.XLOOKUP(TRUE,(AL70:AL$95&lt;&gt;""),AL70:AL$95,_xlpm.Fundo,,1),
_xlpm.Xy,$N69,_xlpm.Yy,PRODUCT(SUM(_xlpm.Dy,-_xlpm.Cy),1/SUM(_xlpm.By,-_xlpm.Ay))*SUM(_xlpm.Xy,-_xlpm.Ay)+_xlpm.Cy,
ROUND(_xlpm.Yx,2)))</f>
        <v>-0.05</v>
      </c>
      <c r="AM119" s="21" cm="1">
        <f t="array" ref="AM119">IF(AM69&lt;&gt;"",ROUND(AM69,2),
_xlfn.LET(_xlpm.Fundo,$L$8,
_xlpm.Ax,_xlfn.XLOOKUP(TRUE,($O69:AL69&lt;&gt;""),$O$51:AL$51,_xlpm.Fundo,,-1),
_xlpm.Bx,_xlfn.XLOOKUP(TRUE,(AN69:$AZ69&lt;&gt;""),AN$51:$AZ$51,_xlpm.Fundo,,1),
_xlpm.Cx,_xlfn.XLOOKUP(TRUE,($O69:AL69&lt;&gt;""),$O69:AL69,_xlpm.Fundo,,-1),
_xlpm.Dx,_xlfn.XLOOKUP(TRUE,(AN69:$AZ69&lt;&gt;""),AN69:$AZ69,_xlpm.Fundo,,1),
_xlpm.Xx,AM$51,_xlpm.Yx,PRODUCT(SUM(_xlpm.Dx,-_xlpm.Cx),1/SUM(_xlpm.Bx,-_xlpm.Ax))*SUM(_xlpm.Xx,-_xlpm.Ax)+_xlpm.Cx,
_xlpm.Ay,_xlfn.XLOOKUP(TRUE,(AM$52:AM68&lt;&gt;""),$N$52:$N68,_xlpm.Fundo,,-1),
_xlpm.By,_xlfn.XLOOKUP(TRUE,(AM70:AM$95&lt;&gt;""),$N70:$N$95,_xlpm.Fundo,,1),
_xlpm.Cy,_xlfn.XLOOKUP(TRUE,(AM$52:AM68&lt;&gt;""),AM$52:AM68,_xlpm.Fundo,,-1),
_xlpm.Dy,_xlfn.XLOOKUP(TRUE,(AM70:AM$95&lt;&gt;""),AM70:AM$95,_xlpm.Fundo,,1),
_xlpm.Xy,$N69,_xlpm.Yy,PRODUCT(SUM(_xlpm.Dy,-_xlpm.Cy),1/SUM(_xlpm.By,-_xlpm.Ay))*SUM(_xlpm.Xy,-_xlpm.Ay)+_xlpm.Cy,
ROUND(_xlpm.Yx,2)))</f>
        <v>-0.05</v>
      </c>
      <c r="AN119" s="21" cm="1">
        <f t="array" ref="AN119">IF(AN69&lt;&gt;"",ROUND(AN69,2),
_xlfn.LET(_xlpm.Fundo,$L$8,
_xlpm.Ax,_xlfn.XLOOKUP(TRUE,($O69:AM69&lt;&gt;""),$O$51:AM$51,_xlpm.Fundo,,-1),
_xlpm.Bx,_xlfn.XLOOKUP(TRUE,(AO69:$AZ69&lt;&gt;""),AO$51:$AZ$51,_xlpm.Fundo,,1),
_xlpm.Cx,_xlfn.XLOOKUP(TRUE,($O69:AM69&lt;&gt;""),$O69:AM69,_xlpm.Fundo,,-1),
_xlpm.Dx,_xlfn.XLOOKUP(TRUE,(AO69:$AZ69&lt;&gt;""),AO69:$AZ69,_xlpm.Fundo,,1),
_xlpm.Xx,AN$51,_xlpm.Yx,PRODUCT(SUM(_xlpm.Dx,-_xlpm.Cx),1/SUM(_xlpm.Bx,-_xlpm.Ax))*SUM(_xlpm.Xx,-_xlpm.Ax)+_xlpm.Cx,
_xlpm.Ay,_xlfn.XLOOKUP(TRUE,(AN$52:AN68&lt;&gt;""),$N$52:$N68,_xlpm.Fundo,,-1),
_xlpm.By,_xlfn.XLOOKUP(TRUE,(AN70:AN$95&lt;&gt;""),$N70:$N$95,_xlpm.Fundo,,1),
_xlpm.Cy,_xlfn.XLOOKUP(TRUE,(AN$52:AN68&lt;&gt;""),AN$52:AN68,_xlpm.Fundo,,-1),
_xlpm.Dy,_xlfn.XLOOKUP(TRUE,(AN70:AN$95&lt;&gt;""),AN70:AN$95,_xlpm.Fundo,,1),
_xlpm.Xy,$N69,_xlpm.Yy,PRODUCT(SUM(_xlpm.Dy,-_xlpm.Cy),1/SUM(_xlpm.By,-_xlpm.Ay))*SUM(_xlpm.Xy,-_xlpm.Ay)+_xlpm.Cy,
ROUND(_xlpm.Yx,2)))</f>
        <v>-0.05</v>
      </c>
      <c r="AO119" s="21" cm="1">
        <f t="array" ref="AO119">IF(AO69&lt;&gt;"",ROUND(AO69,2),
_xlfn.LET(_xlpm.Fundo,$L$8,
_xlpm.Ax,_xlfn.XLOOKUP(TRUE,($O69:AN69&lt;&gt;""),$O$51:AN$51,_xlpm.Fundo,,-1),
_xlpm.Bx,_xlfn.XLOOKUP(TRUE,(AP69:$AZ69&lt;&gt;""),AP$51:$AZ$51,_xlpm.Fundo,,1),
_xlpm.Cx,_xlfn.XLOOKUP(TRUE,($O69:AN69&lt;&gt;""),$O69:AN69,_xlpm.Fundo,,-1),
_xlpm.Dx,_xlfn.XLOOKUP(TRUE,(AP69:$AZ69&lt;&gt;""),AP69:$AZ69,_xlpm.Fundo,,1),
_xlpm.Xx,AO$51,_xlpm.Yx,PRODUCT(SUM(_xlpm.Dx,-_xlpm.Cx),1/SUM(_xlpm.Bx,-_xlpm.Ax))*SUM(_xlpm.Xx,-_xlpm.Ax)+_xlpm.Cx,
_xlpm.Ay,_xlfn.XLOOKUP(TRUE,(AO$52:AO68&lt;&gt;""),$N$52:$N68,_xlpm.Fundo,,-1),
_xlpm.By,_xlfn.XLOOKUP(TRUE,(AO70:AO$95&lt;&gt;""),$N70:$N$95,_xlpm.Fundo,,1),
_xlpm.Cy,_xlfn.XLOOKUP(TRUE,(AO$52:AO68&lt;&gt;""),AO$52:AO68,_xlpm.Fundo,,-1),
_xlpm.Dy,_xlfn.XLOOKUP(TRUE,(AO70:AO$95&lt;&gt;""),AO70:AO$95,_xlpm.Fundo,,1),
_xlpm.Xy,$N69,_xlpm.Yy,PRODUCT(SUM(_xlpm.Dy,-_xlpm.Cy),1/SUM(_xlpm.By,-_xlpm.Ay))*SUM(_xlpm.Xy,-_xlpm.Ay)+_xlpm.Cy,
ROUND(_xlpm.Yx,2)))</f>
        <v>-0.05</v>
      </c>
      <c r="AP119" s="21" cm="1">
        <f t="array" ref="AP119">IF(AP69&lt;&gt;"",ROUND(AP69,2),
_xlfn.LET(_xlpm.Fundo,$L$8,
_xlpm.Ax,_xlfn.XLOOKUP(TRUE,($O69:AO69&lt;&gt;""),$O$51:AO$51,_xlpm.Fundo,,-1),
_xlpm.Bx,_xlfn.XLOOKUP(TRUE,(AQ69:$AZ69&lt;&gt;""),AQ$51:$AZ$51,_xlpm.Fundo,,1),
_xlpm.Cx,_xlfn.XLOOKUP(TRUE,($O69:AO69&lt;&gt;""),$O69:AO69,_xlpm.Fundo,,-1),
_xlpm.Dx,_xlfn.XLOOKUP(TRUE,(AQ69:$AZ69&lt;&gt;""),AQ69:$AZ69,_xlpm.Fundo,,1),
_xlpm.Xx,AP$51,_xlpm.Yx,PRODUCT(SUM(_xlpm.Dx,-_xlpm.Cx),1/SUM(_xlpm.Bx,-_xlpm.Ax))*SUM(_xlpm.Xx,-_xlpm.Ax)+_xlpm.Cx,
_xlpm.Ay,_xlfn.XLOOKUP(TRUE,(AP$52:AP68&lt;&gt;""),$N$52:$N68,_xlpm.Fundo,,-1),
_xlpm.By,_xlfn.XLOOKUP(TRUE,(AP70:AP$95&lt;&gt;""),$N70:$N$95,_xlpm.Fundo,,1),
_xlpm.Cy,_xlfn.XLOOKUP(TRUE,(AP$52:AP68&lt;&gt;""),AP$52:AP68,_xlpm.Fundo,,-1),
_xlpm.Dy,_xlfn.XLOOKUP(TRUE,(AP70:AP$95&lt;&gt;""),AP70:AP$95,_xlpm.Fundo,,1),
_xlpm.Xy,$N69,_xlpm.Yy,PRODUCT(SUM(_xlpm.Dy,-_xlpm.Cy),1/SUM(_xlpm.By,-_xlpm.Ay))*SUM(_xlpm.Xy,-_xlpm.Ay)+_xlpm.Cy,
ROUND(_xlpm.Yx,2)))</f>
        <v>-0.05</v>
      </c>
      <c r="AQ119" s="21" cm="1">
        <f t="array" ref="AQ119">IF(AQ69&lt;&gt;"",ROUND(AQ69,2),
_xlfn.LET(_xlpm.Fundo,$L$8,
_xlpm.Ax,_xlfn.XLOOKUP(TRUE,($O69:AP69&lt;&gt;""),$O$51:AP$51,_xlpm.Fundo,,-1),
_xlpm.Bx,_xlfn.XLOOKUP(TRUE,(AR69:$AZ69&lt;&gt;""),AR$51:$AZ$51,_xlpm.Fundo,,1),
_xlpm.Cx,_xlfn.XLOOKUP(TRUE,($O69:AP69&lt;&gt;""),$O69:AP69,_xlpm.Fundo,,-1),
_xlpm.Dx,_xlfn.XLOOKUP(TRUE,(AR69:$AZ69&lt;&gt;""),AR69:$AZ69,_xlpm.Fundo,,1),
_xlpm.Xx,AQ$51,_xlpm.Yx,PRODUCT(SUM(_xlpm.Dx,-_xlpm.Cx),1/SUM(_xlpm.Bx,-_xlpm.Ax))*SUM(_xlpm.Xx,-_xlpm.Ax)+_xlpm.Cx,
_xlpm.Ay,_xlfn.XLOOKUP(TRUE,(AQ$52:AQ68&lt;&gt;""),$N$52:$N68,_xlpm.Fundo,,-1),
_xlpm.By,_xlfn.XLOOKUP(TRUE,(AQ70:AQ$95&lt;&gt;""),$N70:$N$95,_xlpm.Fundo,,1),
_xlpm.Cy,_xlfn.XLOOKUP(TRUE,(AQ$52:AQ68&lt;&gt;""),AQ$52:AQ68,_xlpm.Fundo,,-1),
_xlpm.Dy,_xlfn.XLOOKUP(TRUE,(AQ70:AQ$95&lt;&gt;""),AQ70:AQ$95,_xlpm.Fundo,,1),
_xlpm.Xy,$N69,_xlpm.Yy,PRODUCT(SUM(_xlpm.Dy,-_xlpm.Cy),1/SUM(_xlpm.By,-_xlpm.Ay))*SUM(_xlpm.Xy,-_xlpm.Ay)+_xlpm.Cy,
ROUND(_xlpm.Yx,2)))</f>
        <v>-0.04</v>
      </c>
      <c r="AR119" s="21" cm="1">
        <f t="array" ref="AR119">IF(AR69&lt;&gt;"",ROUND(AR69,2),
_xlfn.LET(_xlpm.Fundo,$L$8,
_xlpm.Ax,_xlfn.XLOOKUP(TRUE,($O69:AQ69&lt;&gt;""),$O$51:AQ$51,_xlpm.Fundo,,-1),
_xlpm.Bx,_xlfn.XLOOKUP(TRUE,(AS69:$AZ69&lt;&gt;""),AS$51:$AZ$51,_xlpm.Fundo,,1),
_xlpm.Cx,_xlfn.XLOOKUP(TRUE,($O69:AQ69&lt;&gt;""),$O69:AQ69,_xlpm.Fundo,,-1),
_xlpm.Dx,_xlfn.XLOOKUP(TRUE,(AS69:$AZ69&lt;&gt;""),AS69:$AZ69,_xlpm.Fundo,,1),
_xlpm.Xx,AR$51,_xlpm.Yx,PRODUCT(SUM(_xlpm.Dx,-_xlpm.Cx),1/SUM(_xlpm.Bx,-_xlpm.Ax))*SUM(_xlpm.Xx,-_xlpm.Ax)+_xlpm.Cx,
_xlpm.Ay,_xlfn.XLOOKUP(TRUE,(AR$52:AR68&lt;&gt;""),$N$52:$N68,_xlpm.Fundo,,-1),
_xlpm.By,_xlfn.XLOOKUP(TRUE,(AR70:AR$95&lt;&gt;""),$N70:$N$95,_xlpm.Fundo,,1),
_xlpm.Cy,_xlfn.XLOOKUP(TRUE,(AR$52:AR68&lt;&gt;""),AR$52:AR68,_xlpm.Fundo,,-1),
_xlpm.Dy,_xlfn.XLOOKUP(TRUE,(AR70:AR$95&lt;&gt;""),AR70:AR$95,_xlpm.Fundo,,1),
_xlpm.Xy,$N69,_xlpm.Yy,PRODUCT(SUM(_xlpm.Dy,-_xlpm.Cy),1/SUM(_xlpm.By,-_xlpm.Ay))*SUM(_xlpm.Xy,-_xlpm.Ay)+_xlpm.Cy,
ROUND(_xlpm.Yx,2)))</f>
        <v>-0.03</v>
      </c>
      <c r="AS119" s="21" cm="1">
        <f t="array" ref="AS119">IF(AS69&lt;&gt;"",ROUND(AS69,2),
_xlfn.LET(_xlpm.Fundo,$L$8,
_xlpm.Ax,_xlfn.XLOOKUP(TRUE,($O69:AR69&lt;&gt;""),$O$51:AR$51,_xlpm.Fundo,,-1),
_xlpm.Bx,_xlfn.XLOOKUP(TRUE,(AT69:$AZ69&lt;&gt;""),AT$51:$AZ$51,_xlpm.Fundo,,1),
_xlpm.Cx,_xlfn.XLOOKUP(TRUE,($O69:AR69&lt;&gt;""),$O69:AR69,_xlpm.Fundo,,-1),
_xlpm.Dx,_xlfn.XLOOKUP(TRUE,(AT69:$AZ69&lt;&gt;""),AT69:$AZ69,_xlpm.Fundo,,1),
_xlpm.Xx,AS$51,_xlpm.Yx,PRODUCT(SUM(_xlpm.Dx,-_xlpm.Cx),1/SUM(_xlpm.Bx,-_xlpm.Ax))*SUM(_xlpm.Xx,-_xlpm.Ax)+_xlpm.Cx,
_xlpm.Ay,_xlfn.XLOOKUP(TRUE,(AS$52:AS68&lt;&gt;""),$N$52:$N68,_xlpm.Fundo,,-1),
_xlpm.By,_xlfn.XLOOKUP(TRUE,(AS70:AS$95&lt;&gt;""),$N70:$N$95,_xlpm.Fundo,,1),
_xlpm.Cy,_xlfn.XLOOKUP(TRUE,(AS$52:AS68&lt;&gt;""),AS$52:AS68,_xlpm.Fundo,,-1),
_xlpm.Dy,_xlfn.XLOOKUP(TRUE,(AS70:AS$95&lt;&gt;""),AS70:AS$95,_xlpm.Fundo,,1),
_xlpm.Xy,$N69,_xlpm.Yy,PRODUCT(SUM(_xlpm.Dy,-_xlpm.Cy),1/SUM(_xlpm.By,-_xlpm.Ay))*SUM(_xlpm.Xy,-_xlpm.Ay)+_xlpm.Cy,
ROUND(_xlpm.Yx,2)))</f>
        <v>-0.02</v>
      </c>
      <c r="AT119" s="21" cm="1">
        <f t="array" ref="AT119">IF(AT69&lt;&gt;"",ROUND(AT69,2),
_xlfn.LET(_xlpm.Fundo,$L$8,
_xlpm.Ax,_xlfn.XLOOKUP(TRUE,($O69:AS69&lt;&gt;""),$O$51:AS$51,_xlpm.Fundo,,-1),
_xlpm.Bx,_xlfn.XLOOKUP(TRUE,(AU69:$AZ69&lt;&gt;""),AU$51:$AZ$51,_xlpm.Fundo,,1),
_xlpm.Cx,_xlfn.XLOOKUP(TRUE,($O69:AS69&lt;&gt;""),$O69:AS69,_xlpm.Fundo,,-1),
_xlpm.Dx,_xlfn.XLOOKUP(TRUE,(AU69:$AZ69&lt;&gt;""),AU69:$AZ69,_xlpm.Fundo,,1),
_xlpm.Xx,AT$51,_xlpm.Yx,PRODUCT(SUM(_xlpm.Dx,-_xlpm.Cx),1/SUM(_xlpm.Bx,-_xlpm.Ax))*SUM(_xlpm.Xx,-_xlpm.Ax)+_xlpm.Cx,
_xlpm.Ay,_xlfn.XLOOKUP(TRUE,(AT$52:AT68&lt;&gt;""),$N$52:$N68,_xlpm.Fundo,,-1),
_xlpm.By,_xlfn.XLOOKUP(TRUE,(AT70:AT$95&lt;&gt;""),$N70:$N$95,_xlpm.Fundo,,1),
_xlpm.Cy,_xlfn.XLOOKUP(TRUE,(AT$52:AT68&lt;&gt;""),AT$52:AT68,_xlpm.Fundo,,-1),
_xlpm.Dy,_xlfn.XLOOKUP(TRUE,(AT70:AT$95&lt;&gt;""),AT70:AT$95,_xlpm.Fundo,,1),
_xlpm.Xy,$N69,_xlpm.Yy,PRODUCT(SUM(_xlpm.Dy,-_xlpm.Cy),1/SUM(_xlpm.By,-_xlpm.Ay))*SUM(_xlpm.Xy,-_xlpm.Ay)+_xlpm.Cy,
ROUND(_xlpm.Yx,2)))</f>
        <v>-0.01</v>
      </c>
      <c r="AU119" s="21" cm="1">
        <f t="array" ref="AU119">IF(AU69&lt;&gt;"",ROUND(AU69,2),
_xlfn.LET(_xlpm.Fundo,$L$8,
_xlpm.Ax,_xlfn.XLOOKUP(TRUE,($O69:AT69&lt;&gt;""),$O$51:AT$51,_xlpm.Fundo,,-1),
_xlpm.Bx,_xlfn.XLOOKUP(TRUE,(AV69:$AZ69&lt;&gt;""),AV$51:$AZ$51,_xlpm.Fundo,,1),
_xlpm.Cx,_xlfn.XLOOKUP(TRUE,($O69:AT69&lt;&gt;""),$O69:AT69,_xlpm.Fundo,,-1),
_xlpm.Dx,_xlfn.XLOOKUP(TRUE,(AV69:$AZ69&lt;&gt;""),AV69:$AZ69,_xlpm.Fundo,,1),
_xlpm.Xx,AU$51,_xlpm.Yx,PRODUCT(SUM(_xlpm.Dx,-_xlpm.Cx),1/SUM(_xlpm.Bx,-_xlpm.Ax))*SUM(_xlpm.Xx,-_xlpm.Ax)+_xlpm.Cx,
_xlpm.Ay,_xlfn.XLOOKUP(TRUE,(AU$52:AU68&lt;&gt;""),$N$52:$N68,_xlpm.Fundo,,-1),
_xlpm.By,_xlfn.XLOOKUP(TRUE,(AU70:AU$95&lt;&gt;""),$N70:$N$95,_xlpm.Fundo,,1),
_xlpm.Cy,_xlfn.XLOOKUP(TRUE,(AU$52:AU68&lt;&gt;""),AU$52:AU68,_xlpm.Fundo,,-1),
_xlpm.Dy,_xlfn.XLOOKUP(TRUE,(AU70:AU$95&lt;&gt;""),AU70:AU$95,_xlpm.Fundo,,1),
_xlpm.Xy,$N69,_xlpm.Yy,PRODUCT(SUM(_xlpm.Dy,-_xlpm.Cy),1/SUM(_xlpm.By,-_xlpm.Ay))*SUM(_xlpm.Xy,-_xlpm.Ay)+_xlpm.Cy,
ROUND(_xlpm.Yx,2)))</f>
        <v>-0.01</v>
      </c>
      <c r="AV119" s="21" cm="1">
        <f t="array" ref="AV119">IF(AV69&lt;&gt;"",ROUND(AV69,2),
_xlfn.LET(_xlpm.Fundo,$L$8,
_xlpm.Ax,_xlfn.XLOOKUP(TRUE,($O69:AU69&lt;&gt;""),$O$51:AU$51,_xlpm.Fundo,,-1),
_xlpm.Bx,_xlfn.XLOOKUP(TRUE,(AW69:$AZ69&lt;&gt;""),AW$51:$AZ$51,_xlpm.Fundo,,1),
_xlpm.Cx,_xlfn.XLOOKUP(TRUE,($O69:AU69&lt;&gt;""),$O69:AU69,_xlpm.Fundo,,-1),
_xlpm.Dx,_xlfn.XLOOKUP(TRUE,(AW69:$AZ69&lt;&gt;""),AW69:$AZ69,_xlpm.Fundo,,1),
_xlpm.Xx,AV$51,_xlpm.Yx,PRODUCT(SUM(_xlpm.Dx,-_xlpm.Cx),1/SUM(_xlpm.Bx,-_xlpm.Ax))*SUM(_xlpm.Xx,-_xlpm.Ax)+_xlpm.Cx,
_xlpm.Ay,_xlfn.XLOOKUP(TRUE,(AV$52:AV68&lt;&gt;""),$N$52:$N68,_xlpm.Fundo,,-1),
_xlpm.By,_xlfn.XLOOKUP(TRUE,(AV70:AV$95&lt;&gt;""),$N70:$N$95,_xlpm.Fundo,,1),
_xlpm.Cy,_xlfn.XLOOKUP(TRUE,(AV$52:AV68&lt;&gt;""),AV$52:AV68,_xlpm.Fundo,,-1),
_xlpm.Dy,_xlfn.XLOOKUP(TRUE,(AV70:AV$95&lt;&gt;""),AV70:AV$95,_xlpm.Fundo,,1),
_xlpm.Xy,$N69,_xlpm.Yy,PRODUCT(SUM(_xlpm.Dy,-_xlpm.Cy),1/SUM(_xlpm.By,-_xlpm.Ay))*SUM(_xlpm.Xy,-_xlpm.Ay)+_xlpm.Cy,
ROUND(_xlpm.Yx,2)))</f>
        <v>-9</v>
      </c>
      <c r="AW119" s="21" cm="1">
        <f t="array" ref="AW119">IF(AW69&lt;&gt;"",ROUND(AW69,2),
_xlfn.LET(_xlpm.Fundo,$L$8,
_xlpm.Ax,_xlfn.XLOOKUP(TRUE,($O69:AV69&lt;&gt;""),$O$51:AV$51,_xlpm.Fundo,,-1),
_xlpm.Bx,_xlfn.XLOOKUP(TRUE,(AX69:$AZ69&lt;&gt;""),AX$51:$AZ$51,_xlpm.Fundo,,1),
_xlpm.Cx,_xlfn.XLOOKUP(TRUE,($O69:AV69&lt;&gt;""),$O69:AV69,_xlpm.Fundo,,-1),
_xlpm.Dx,_xlfn.XLOOKUP(TRUE,(AX69:$AZ69&lt;&gt;""),AX69:$AZ69,_xlpm.Fundo,,1),
_xlpm.Xx,AW$51,_xlpm.Yx,PRODUCT(SUM(_xlpm.Dx,-_xlpm.Cx),1/SUM(_xlpm.Bx,-_xlpm.Ax))*SUM(_xlpm.Xx,-_xlpm.Ax)+_xlpm.Cx,
_xlpm.Ay,_xlfn.XLOOKUP(TRUE,(AW$52:AW68&lt;&gt;""),$N$52:$N68,_xlpm.Fundo,,-1),
_xlpm.By,_xlfn.XLOOKUP(TRUE,(AW70:AW$95&lt;&gt;""),$N70:$N$95,_xlpm.Fundo,,1),
_xlpm.Cy,_xlfn.XLOOKUP(TRUE,(AW$52:AW68&lt;&gt;""),AW$52:AW68,_xlpm.Fundo,,-1),
_xlpm.Dy,_xlfn.XLOOKUP(TRUE,(AW70:AW$95&lt;&gt;""),AW70:AW$95,_xlpm.Fundo,,1),
_xlpm.Xy,$N69,_xlpm.Yy,PRODUCT(SUM(_xlpm.Dy,-_xlpm.Cy),1/SUM(_xlpm.By,-_xlpm.Ay))*SUM(_xlpm.Xy,-_xlpm.Ay)+_xlpm.Cy,
ROUND(_xlpm.Yx,2)))</f>
        <v>-9</v>
      </c>
      <c r="AX119" s="77" t="s">
        <v>678</v>
      </c>
      <c r="AY119" s="77"/>
    </row>
    <row r="120" spans="1:60" ht="20.100000000000001" customHeight="1" x14ac:dyDescent="0.3">
      <c r="A120" s="8"/>
      <c r="B120" s="8" t="s">
        <v>95</v>
      </c>
      <c r="C120" s="17">
        <f t="shared" si="15"/>
        <v>48.625399999999999</v>
      </c>
      <c r="D120" s="18">
        <f t="shared" si="15"/>
        <v>110.07089999999999</v>
      </c>
      <c r="E120" s="64">
        <f t="shared" si="15"/>
        <v>0</v>
      </c>
      <c r="F120" s="17">
        <f t="shared" si="7"/>
        <v>5.6</v>
      </c>
      <c r="G120" s="18">
        <f t="shared" si="8"/>
        <v>5.0199999999999996</v>
      </c>
      <c r="H120" s="19">
        <f t="shared" si="9"/>
        <v>0</v>
      </c>
      <c r="I120" s="8" t="str" cm="1">
        <f t="array" ref="I120">_xlfn.CONCAT(ROUND(F120:H120,2)&amp;", ")</f>
        <v xml:space="preserve">5.6, 5.02, 0, </v>
      </c>
      <c r="J120" s="8"/>
      <c r="N120" s="31">
        <v>8.52</v>
      </c>
      <c r="O120" s="15"/>
      <c r="P120" s="21" cm="1">
        <f t="array" ref="P120">IF(P70&lt;&gt;"",ROUND(P70,2),
_xlfn.LET(_xlpm.Fundo,$L$8,
_xlpm.Ax,_xlfn.XLOOKUP(TRUE,($O70:O70&lt;&gt;""),$O$51:O$51,_xlpm.Fundo,,-1),
_xlpm.Bx,_xlfn.XLOOKUP(TRUE,(Q70:$AZ70&lt;&gt;""),Q$51:$AZ$51,_xlpm.Fundo,,1),
_xlpm.Cx,_xlfn.XLOOKUP(TRUE,($O70:O70&lt;&gt;""),$O70:O70,_xlpm.Fundo,,-1),
_xlpm.Dx,_xlfn.XLOOKUP(TRUE,(Q70:$AZ70&lt;&gt;""),Q70:$AZ70,_xlpm.Fundo,,1),
_xlpm.Xx,P$51,_xlpm.Yx,PRODUCT(SUM(_xlpm.Dx,-_xlpm.Cx),1/SUM(_xlpm.Bx,-_xlpm.Ax))*SUM(_xlpm.Xx,-_xlpm.Ax)+_xlpm.Cx,
_xlpm.Ay,_xlfn.XLOOKUP(TRUE,(P$52:P69&lt;&gt;""),$N$52:$N69,_xlpm.Fundo,,-1),
_xlpm.By,_xlfn.XLOOKUP(TRUE,(P71:P$95&lt;&gt;""),$N71:$N$95,_xlpm.Fundo,,1),
_xlpm.Cy,_xlfn.XLOOKUP(TRUE,(P$52:P69&lt;&gt;""),P$52:P69,_xlpm.Fundo,,-1),
_xlpm.Dy,_xlfn.XLOOKUP(TRUE,(P71:P$95&lt;&gt;""),P71:P$95,_xlpm.Fundo,,1),
_xlpm.Xy,$N70,_xlpm.Yy,PRODUCT(SUM(_xlpm.Dy,-_xlpm.Cy),1/SUM(_xlpm.By,-_xlpm.Ay))*SUM(_xlpm.Xy,-_xlpm.Ay)+_xlpm.Cy,
ROUND(_xlpm.Yx,2)))</f>
        <v>-9</v>
      </c>
      <c r="Q120" s="21" cm="1">
        <f t="array" ref="Q120">IF(Q70&lt;&gt;"",ROUND(Q70,2),
_xlfn.LET(_xlpm.Fundo,$L$8,
_xlpm.Ax,_xlfn.XLOOKUP(TRUE,($O70:P70&lt;&gt;""),$O$51:P$51,_xlpm.Fundo,,-1),
_xlpm.Bx,_xlfn.XLOOKUP(TRUE,(R70:$AZ70&lt;&gt;""),R$51:$AZ$51,_xlpm.Fundo,,1),
_xlpm.Cx,_xlfn.XLOOKUP(TRUE,($O70:P70&lt;&gt;""),$O70:P70,_xlpm.Fundo,,-1),
_xlpm.Dx,_xlfn.XLOOKUP(TRUE,(R70:$AZ70&lt;&gt;""),R70:$AZ70,_xlpm.Fundo,,1),
_xlpm.Xx,Q$51,_xlpm.Yx,PRODUCT(SUM(_xlpm.Dx,-_xlpm.Cx),1/SUM(_xlpm.Bx,-_xlpm.Ax))*SUM(_xlpm.Xx,-_xlpm.Ax)+_xlpm.Cx,
_xlpm.Ay,_xlfn.XLOOKUP(TRUE,(Q$52:Q69&lt;&gt;""),$N$52:$N69,_xlpm.Fundo,,-1),
_xlpm.By,_xlfn.XLOOKUP(TRUE,(Q71:Q$95&lt;&gt;""),$N71:$N$95,_xlpm.Fundo,,1),
_xlpm.Cy,_xlfn.XLOOKUP(TRUE,(Q$52:Q69&lt;&gt;""),Q$52:Q69,_xlpm.Fundo,,-1),
_xlpm.Dy,_xlfn.XLOOKUP(TRUE,(Q71:Q$95&lt;&gt;""),Q71:Q$95,_xlpm.Fundo,,1),
_xlpm.Xy,$N70,_xlpm.Yy,PRODUCT(SUM(_xlpm.Dy,-_xlpm.Cy),1/SUM(_xlpm.By,-_xlpm.Ay))*SUM(_xlpm.Xy,-_xlpm.Ay)+_xlpm.Cy,
ROUND(_xlpm.Yx,2)))</f>
        <v>-9</v>
      </c>
      <c r="R120" s="21" cm="1">
        <f t="array" ref="R120">IF(R70&lt;&gt;"",ROUND(R70,2),
_xlfn.LET(_xlpm.Fundo,$L$8,
_xlpm.Ax,_xlfn.XLOOKUP(TRUE,($O70:Q70&lt;&gt;""),$O$51:Q$51,_xlpm.Fundo,,-1),
_xlpm.Bx,_xlfn.XLOOKUP(TRUE,(S70:$AZ70&lt;&gt;""),S$51:$AZ$51,_xlpm.Fundo,,1),
_xlpm.Cx,_xlfn.XLOOKUP(TRUE,($O70:Q70&lt;&gt;""),$O70:Q70,_xlpm.Fundo,,-1),
_xlpm.Dx,_xlfn.XLOOKUP(TRUE,(S70:$AZ70&lt;&gt;""),S70:$AZ70,_xlpm.Fundo,,1),
_xlpm.Xx,R$51,_xlpm.Yx,PRODUCT(SUM(_xlpm.Dx,-_xlpm.Cx),1/SUM(_xlpm.Bx,-_xlpm.Ax))*SUM(_xlpm.Xx,-_xlpm.Ax)+_xlpm.Cx,
_xlpm.Ay,_xlfn.XLOOKUP(TRUE,(R$52:R69&lt;&gt;""),$N$52:$N69,_xlpm.Fundo,,-1),
_xlpm.By,_xlfn.XLOOKUP(TRUE,(R71:R$95&lt;&gt;""),$N71:$N$95,_xlpm.Fundo,,1),
_xlpm.Cy,_xlfn.XLOOKUP(TRUE,(R$52:R69&lt;&gt;""),R$52:R69,_xlpm.Fundo,,-1),
_xlpm.Dy,_xlfn.XLOOKUP(TRUE,(R71:R$95&lt;&gt;""),R71:R$95,_xlpm.Fundo,,1),
_xlpm.Xy,$N70,_xlpm.Yy,PRODUCT(SUM(_xlpm.Dy,-_xlpm.Cy),1/SUM(_xlpm.By,-_xlpm.Ay))*SUM(_xlpm.Xy,-_xlpm.Ay)+_xlpm.Cy,
ROUND(_xlpm.Yx,2)))</f>
        <v>-0.15</v>
      </c>
      <c r="S120" s="21" cm="1">
        <f t="array" ref="S120">IF(S70&lt;&gt;"",ROUND(S70,2),
_xlfn.LET(_xlpm.Fundo,$L$8,
_xlpm.Ax,_xlfn.XLOOKUP(TRUE,($O70:R70&lt;&gt;""),$O$51:R$51,_xlpm.Fundo,,-1),
_xlpm.Bx,_xlfn.XLOOKUP(TRUE,(T70:$AZ70&lt;&gt;""),T$51:$AZ$51,_xlpm.Fundo,,1),
_xlpm.Cx,_xlfn.XLOOKUP(TRUE,($O70:R70&lt;&gt;""),$O70:R70,_xlpm.Fundo,,-1),
_xlpm.Dx,_xlfn.XLOOKUP(TRUE,(T70:$AZ70&lt;&gt;""),T70:$AZ70,_xlpm.Fundo,,1),
_xlpm.Xx,S$51,_xlpm.Yx,PRODUCT(SUM(_xlpm.Dx,-_xlpm.Cx),1/SUM(_xlpm.Bx,-_xlpm.Ax))*SUM(_xlpm.Xx,-_xlpm.Ax)+_xlpm.Cx,
_xlpm.Ay,_xlfn.XLOOKUP(TRUE,(S$52:S69&lt;&gt;""),$N$52:$N69,_xlpm.Fundo,,-1),
_xlpm.By,_xlfn.XLOOKUP(TRUE,(S71:S$95&lt;&gt;""),$N71:$N$95,_xlpm.Fundo,,1),
_xlpm.Cy,_xlfn.XLOOKUP(TRUE,(S$52:S69&lt;&gt;""),S$52:S69,_xlpm.Fundo,,-1),
_xlpm.Dy,_xlfn.XLOOKUP(TRUE,(S71:S$95&lt;&gt;""),S71:S$95,_xlpm.Fundo,,1),
_xlpm.Xy,$N70,_xlpm.Yy,PRODUCT(SUM(_xlpm.Dy,-_xlpm.Cy),1/SUM(_xlpm.By,-_xlpm.Ay))*SUM(_xlpm.Xy,-_xlpm.Ay)+_xlpm.Cy,
ROUND(_xlpm.Yx,2)))</f>
        <v>-0.14000000000000001</v>
      </c>
      <c r="T120" s="21" cm="1">
        <f t="array" ref="T120">IF(T70&lt;&gt;"",ROUND(T70,2),
_xlfn.LET(_xlpm.Fundo,$L$8,
_xlpm.Ax,_xlfn.XLOOKUP(TRUE,($O70:S70&lt;&gt;""),$O$51:S$51,_xlpm.Fundo,,-1),
_xlpm.Bx,_xlfn.XLOOKUP(TRUE,(U70:$AZ70&lt;&gt;""),U$51:$AZ$51,_xlpm.Fundo,,1),
_xlpm.Cx,_xlfn.XLOOKUP(TRUE,($O70:S70&lt;&gt;""),$O70:S70,_xlpm.Fundo,,-1),
_xlpm.Dx,_xlfn.XLOOKUP(TRUE,(U70:$AZ70&lt;&gt;""),U70:$AZ70,_xlpm.Fundo,,1),
_xlpm.Xx,T$51,_xlpm.Yx,PRODUCT(SUM(_xlpm.Dx,-_xlpm.Cx),1/SUM(_xlpm.Bx,-_xlpm.Ax))*SUM(_xlpm.Xx,-_xlpm.Ax)+_xlpm.Cx,
_xlpm.Ay,_xlfn.XLOOKUP(TRUE,(T$52:T69&lt;&gt;""),$N$52:$N69,_xlpm.Fundo,,-1),
_xlpm.By,_xlfn.XLOOKUP(TRUE,(T71:T$95&lt;&gt;""),$N71:$N$95,_xlpm.Fundo,,1),
_xlpm.Cy,_xlfn.XLOOKUP(TRUE,(T$52:T69&lt;&gt;""),T$52:T69,_xlpm.Fundo,,-1),
_xlpm.Dy,_xlfn.XLOOKUP(TRUE,(T71:T$95&lt;&gt;""),T71:T$95,_xlpm.Fundo,,1),
_xlpm.Xy,$N70,_xlpm.Yy,PRODUCT(SUM(_xlpm.Dy,-_xlpm.Cy),1/SUM(_xlpm.By,-_xlpm.Ay))*SUM(_xlpm.Xy,-_xlpm.Ay)+_xlpm.Cy,
ROUND(_xlpm.Yx,2)))</f>
        <v>-0.13</v>
      </c>
      <c r="U120" s="21" cm="1">
        <f t="array" ref="U120">IF(U70&lt;&gt;"",ROUND(U70,2),
_xlfn.LET(_xlpm.Fundo,$L$8,
_xlpm.Ax,_xlfn.XLOOKUP(TRUE,($O70:T70&lt;&gt;""),$O$51:T$51,_xlpm.Fundo,,-1),
_xlpm.Bx,_xlfn.XLOOKUP(TRUE,(V70:$AZ70&lt;&gt;""),V$51:$AZ$51,_xlpm.Fundo,,1),
_xlpm.Cx,_xlfn.XLOOKUP(TRUE,($O70:T70&lt;&gt;""),$O70:T70,_xlpm.Fundo,,-1),
_xlpm.Dx,_xlfn.XLOOKUP(TRUE,(V70:$AZ70&lt;&gt;""),V70:$AZ70,_xlpm.Fundo,,1),
_xlpm.Xx,U$51,_xlpm.Yx,PRODUCT(SUM(_xlpm.Dx,-_xlpm.Cx),1/SUM(_xlpm.Bx,-_xlpm.Ax))*SUM(_xlpm.Xx,-_xlpm.Ax)+_xlpm.Cx,
_xlpm.Ay,_xlfn.XLOOKUP(TRUE,(U$52:U69&lt;&gt;""),$N$52:$N69,_xlpm.Fundo,,-1),
_xlpm.By,_xlfn.XLOOKUP(TRUE,(U71:U$95&lt;&gt;""),$N71:$N$95,_xlpm.Fundo,,1),
_xlpm.Cy,_xlfn.XLOOKUP(TRUE,(U$52:U69&lt;&gt;""),U$52:U69,_xlpm.Fundo,,-1),
_xlpm.Dy,_xlfn.XLOOKUP(TRUE,(U71:U$95&lt;&gt;""),U71:U$95,_xlpm.Fundo,,1),
_xlpm.Xy,$N70,_xlpm.Yy,PRODUCT(SUM(_xlpm.Dy,-_xlpm.Cy),1/SUM(_xlpm.By,-_xlpm.Ay))*SUM(_xlpm.Xy,-_xlpm.Ay)+_xlpm.Cy,
ROUND(_xlpm.Yx,2)))</f>
        <v>-0.11</v>
      </c>
      <c r="V120" s="21" cm="1">
        <f t="array" ref="V120">IF(V70&lt;&gt;"",ROUND(V70,2),
_xlfn.LET(_xlpm.Fundo,$L$8,
_xlpm.Ax,_xlfn.XLOOKUP(TRUE,($O70:U70&lt;&gt;""),$O$51:U$51,_xlpm.Fundo,,-1),
_xlpm.Bx,_xlfn.XLOOKUP(TRUE,(W70:$AZ70&lt;&gt;""),W$51:$AZ$51,_xlpm.Fundo,,1),
_xlpm.Cx,_xlfn.XLOOKUP(TRUE,($O70:U70&lt;&gt;""),$O70:U70,_xlpm.Fundo,,-1),
_xlpm.Dx,_xlfn.XLOOKUP(TRUE,(W70:$AZ70&lt;&gt;""),W70:$AZ70,_xlpm.Fundo,,1),
_xlpm.Xx,V$51,_xlpm.Yx,PRODUCT(SUM(_xlpm.Dx,-_xlpm.Cx),1/SUM(_xlpm.Bx,-_xlpm.Ax))*SUM(_xlpm.Xx,-_xlpm.Ax)+_xlpm.Cx,
_xlpm.Ay,_xlfn.XLOOKUP(TRUE,(V$52:V69&lt;&gt;""),$N$52:$N69,_xlpm.Fundo,,-1),
_xlpm.By,_xlfn.XLOOKUP(TRUE,(V71:V$95&lt;&gt;""),$N71:$N$95,_xlpm.Fundo,,1),
_xlpm.Cy,_xlfn.XLOOKUP(TRUE,(V$52:V69&lt;&gt;""),V$52:V69,_xlpm.Fundo,,-1),
_xlpm.Dy,_xlfn.XLOOKUP(TRUE,(V71:V$95&lt;&gt;""),V71:V$95,_xlpm.Fundo,,1),
_xlpm.Xy,$N70,_xlpm.Yy,PRODUCT(SUM(_xlpm.Dy,-_xlpm.Cy),1/SUM(_xlpm.By,-_xlpm.Ay))*SUM(_xlpm.Xy,-_xlpm.Ay)+_xlpm.Cy,
ROUND(_xlpm.Yx,2)))</f>
        <v>-0.11</v>
      </c>
      <c r="W120" s="21" cm="1">
        <f t="array" ref="W120">IF(W70&lt;&gt;"",ROUND(W70,2),
_xlfn.LET(_xlpm.Fundo,$L$8,
_xlpm.Ax,_xlfn.XLOOKUP(TRUE,($O70:V70&lt;&gt;""),$O$51:V$51,_xlpm.Fundo,,-1),
_xlpm.Bx,_xlfn.XLOOKUP(TRUE,(X70:$AZ70&lt;&gt;""),X$51:$AZ$51,_xlpm.Fundo,,1),
_xlpm.Cx,_xlfn.XLOOKUP(TRUE,($O70:V70&lt;&gt;""),$O70:V70,_xlpm.Fundo,,-1),
_xlpm.Dx,_xlfn.XLOOKUP(TRUE,(X70:$AZ70&lt;&gt;""),X70:$AZ70,_xlpm.Fundo,,1),
_xlpm.Xx,W$51,_xlpm.Yx,PRODUCT(SUM(_xlpm.Dx,-_xlpm.Cx),1/SUM(_xlpm.Bx,-_xlpm.Ax))*SUM(_xlpm.Xx,-_xlpm.Ax)+_xlpm.Cx,
_xlpm.Ay,_xlfn.XLOOKUP(TRUE,(W$52:W69&lt;&gt;""),$N$52:$N69,_xlpm.Fundo,,-1),
_xlpm.By,_xlfn.XLOOKUP(TRUE,(W71:W$95&lt;&gt;""),$N71:$N$95,_xlpm.Fundo,,1),
_xlpm.Cy,_xlfn.XLOOKUP(TRUE,(W$52:W69&lt;&gt;""),W$52:W69,_xlpm.Fundo,,-1),
_xlpm.Dy,_xlfn.XLOOKUP(TRUE,(W71:W$95&lt;&gt;""),W71:W$95,_xlpm.Fundo,,1),
_xlpm.Xy,$N70,_xlpm.Yy,PRODUCT(SUM(_xlpm.Dy,-_xlpm.Cy),1/SUM(_xlpm.By,-_xlpm.Ay))*SUM(_xlpm.Xy,-_xlpm.Ay)+_xlpm.Cy,
ROUND(_xlpm.Yx,2)))</f>
        <v>-0.1</v>
      </c>
      <c r="X120" s="21" cm="1">
        <f t="array" ref="X120">IF(X70&lt;&gt;"",ROUND(X70,2),
_xlfn.LET(_xlpm.Fundo,$L$8,
_xlpm.Ax,_xlfn.XLOOKUP(TRUE,($O70:W70&lt;&gt;""),$O$51:W$51,_xlpm.Fundo,,-1),
_xlpm.Bx,_xlfn.XLOOKUP(TRUE,(Y70:$AZ70&lt;&gt;""),Y$51:$AZ$51,_xlpm.Fundo,,1),
_xlpm.Cx,_xlfn.XLOOKUP(TRUE,($O70:W70&lt;&gt;""),$O70:W70,_xlpm.Fundo,,-1),
_xlpm.Dx,_xlfn.XLOOKUP(TRUE,(Y70:$AZ70&lt;&gt;""),Y70:$AZ70,_xlpm.Fundo,,1),
_xlpm.Xx,X$51,_xlpm.Yx,PRODUCT(SUM(_xlpm.Dx,-_xlpm.Cx),1/SUM(_xlpm.Bx,-_xlpm.Ax))*SUM(_xlpm.Xx,-_xlpm.Ax)+_xlpm.Cx,
_xlpm.Ay,_xlfn.XLOOKUP(TRUE,(X$52:X69&lt;&gt;""),$N$52:$N69,_xlpm.Fundo,,-1),
_xlpm.By,_xlfn.XLOOKUP(TRUE,(X71:X$95&lt;&gt;""),$N71:$N$95,_xlpm.Fundo,,1),
_xlpm.Cy,_xlfn.XLOOKUP(TRUE,(X$52:X69&lt;&gt;""),X$52:X69,_xlpm.Fundo,,-1),
_xlpm.Dy,_xlfn.XLOOKUP(TRUE,(X71:X$95&lt;&gt;""),X71:X$95,_xlpm.Fundo,,1),
_xlpm.Xy,$N70,_xlpm.Yy,PRODUCT(SUM(_xlpm.Dy,-_xlpm.Cy),1/SUM(_xlpm.By,-_xlpm.Ay))*SUM(_xlpm.Xy,-_xlpm.Ay)+_xlpm.Cy,
ROUND(_xlpm.Yx,2)))</f>
        <v>-0.1</v>
      </c>
      <c r="Y120" s="21" cm="1">
        <f t="array" ref="Y120">IF(Y70&lt;&gt;"",ROUND(Y70,2),
_xlfn.LET(_xlpm.Fundo,$L$8,
_xlpm.Ax,_xlfn.XLOOKUP(TRUE,($O70:X70&lt;&gt;""),$O$51:X$51,_xlpm.Fundo,,-1),
_xlpm.Bx,_xlfn.XLOOKUP(TRUE,(Z70:$AZ70&lt;&gt;""),Z$51:$AZ$51,_xlpm.Fundo,,1),
_xlpm.Cx,_xlfn.XLOOKUP(TRUE,($O70:X70&lt;&gt;""),$O70:X70,_xlpm.Fundo,,-1),
_xlpm.Dx,_xlfn.XLOOKUP(TRUE,(Z70:$AZ70&lt;&gt;""),Z70:$AZ70,_xlpm.Fundo,,1),
_xlpm.Xx,Y$51,_xlpm.Yx,PRODUCT(SUM(_xlpm.Dx,-_xlpm.Cx),1/SUM(_xlpm.Bx,-_xlpm.Ax))*SUM(_xlpm.Xx,-_xlpm.Ax)+_xlpm.Cx,
_xlpm.Ay,_xlfn.XLOOKUP(TRUE,(Y$52:Y69&lt;&gt;""),$N$52:$N69,_xlpm.Fundo,,-1),
_xlpm.By,_xlfn.XLOOKUP(TRUE,(Y71:Y$95&lt;&gt;""),$N71:$N$95,_xlpm.Fundo,,1),
_xlpm.Cy,_xlfn.XLOOKUP(TRUE,(Y$52:Y69&lt;&gt;""),Y$52:Y69,_xlpm.Fundo,,-1),
_xlpm.Dy,_xlfn.XLOOKUP(TRUE,(Y71:Y$95&lt;&gt;""),Y71:Y$95,_xlpm.Fundo,,1),
_xlpm.Xy,$N70,_xlpm.Yy,PRODUCT(SUM(_xlpm.Dy,-_xlpm.Cy),1/SUM(_xlpm.By,-_xlpm.Ay))*SUM(_xlpm.Xy,-_xlpm.Ay)+_xlpm.Cy,
ROUND(_xlpm.Yx,2)))</f>
        <v>-0.09</v>
      </c>
      <c r="Z120" s="21" cm="1">
        <f t="array" ref="Z120">IF(Z70&lt;&gt;"",ROUND(Z70,2),
_xlfn.LET(_xlpm.Fundo,$L$8,
_xlpm.Ax,_xlfn.XLOOKUP(TRUE,($O70:Y70&lt;&gt;""),$O$51:Y$51,_xlpm.Fundo,,-1),
_xlpm.Bx,_xlfn.XLOOKUP(TRUE,(AA70:$AZ70&lt;&gt;""),AA$51:$AZ$51,_xlpm.Fundo,,1),
_xlpm.Cx,_xlfn.XLOOKUP(TRUE,($O70:Y70&lt;&gt;""),$O70:Y70,_xlpm.Fundo,,-1),
_xlpm.Dx,_xlfn.XLOOKUP(TRUE,(AA70:$AZ70&lt;&gt;""),AA70:$AZ70,_xlpm.Fundo,,1),
_xlpm.Xx,Z$51,_xlpm.Yx,PRODUCT(SUM(_xlpm.Dx,-_xlpm.Cx),1/SUM(_xlpm.Bx,-_xlpm.Ax))*SUM(_xlpm.Xx,-_xlpm.Ax)+_xlpm.Cx,
_xlpm.Ay,_xlfn.XLOOKUP(TRUE,(Z$52:Z69&lt;&gt;""),$N$52:$N69,_xlpm.Fundo,,-1),
_xlpm.By,_xlfn.XLOOKUP(TRUE,(Z71:Z$95&lt;&gt;""),$N71:$N$95,_xlpm.Fundo,,1),
_xlpm.Cy,_xlfn.XLOOKUP(TRUE,(Z$52:Z69&lt;&gt;""),Z$52:Z69,_xlpm.Fundo,,-1),
_xlpm.Dy,_xlfn.XLOOKUP(TRUE,(Z71:Z$95&lt;&gt;""),Z71:Z$95,_xlpm.Fundo,,1),
_xlpm.Xy,$N70,_xlpm.Yy,PRODUCT(SUM(_xlpm.Dy,-_xlpm.Cy),1/SUM(_xlpm.By,-_xlpm.Ay))*SUM(_xlpm.Xy,-_xlpm.Ay)+_xlpm.Cy,
ROUND(_xlpm.Yx,2)))</f>
        <v>-0.08</v>
      </c>
      <c r="AA120" s="21" cm="1">
        <f t="array" ref="AA120">IF(AA70&lt;&gt;"",ROUND(AA70,2),
_xlfn.LET(_xlpm.Fundo,$L$8,
_xlpm.Ax,_xlfn.XLOOKUP(TRUE,($O70:Z70&lt;&gt;""),$O$51:Z$51,_xlpm.Fundo,,-1),
_xlpm.Bx,_xlfn.XLOOKUP(TRUE,(AB70:$AZ70&lt;&gt;""),AB$51:$AZ$51,_xlpm.Fundo,,1),
_xlpm.Cx,_xlfn.XLOOKUP(TRUE,($O70:Z70&lt;&gt;""),$O70:Z70,_xlpm.Fundo,,-1),
_xlpm.Dx,_xlfn.XLOOKUP(TRUE,(AB70:$AZ70&lt;&gt;""),AB70:$AZ70,_xlpm.Fundo,,1),
_xlpm.Xx,AA$51,_xlpm.Yx,PRODUCT(SUM(_xlpm.Dx,-_xlpm.Cx),1/SUM(_xlpm.Bx,-_xlpm.Ax))*SUM(_xlpm.Xx,-_xlpm.Ax)+_xlpm.Cx,
_xlpm.Ay,_xlfn.XLOOKUP(TRUE,(AA$52:AA69&lt;&gt;""),$N$52:$N69,_xlpm.Fundo,,-1),
_xlpm.By,_xlfn.XLOOKUP(TRUE,(AA71:AA$95&lt;&gt;""),$N71:$N$95,_xlpm.Fundo,,1),
_xlpm.Cy,_xlfn.XLOOKUP(TRUE,(AA$52:AA69&lt;&gt;""),AA$52:AA69,_xlpm.Fundo,,-1),
_xlpm.Dy,_xlfn.XLOOKUP(TRUE,(AA71:AA$95&lt;&gt;""),AA71:AA$95,_xlpm.Fundo,,1),
_xlpm.Xy,$N70,_xlpm.Yy,PRODUCT(SUM(_xlpm.Dy,-_xlpm.Cy),1/SUM(_xlpm.By,-_xlpm.Ay))*SUM(_xlpm.Xy,-_xlpm.Ay)+_xlpm.Cy,
ROUND(_xlpm.Yx,2)))</f>
        <v>-7.0000000000000007E-2</v>
      </c>
      <c r="AB120" s="21" cm="1">
        <f t="array" ref="AB120">IF(AB70&lt;&gt;"",ROUND(AB70,2),
_xlfn.LET(_xlpm.Fundo,$L$8,
_xlpm.Ax,_xlfn.XLOOKUP(TRUE,($O70:AA70&lt;&gt;""),$O$51:AA$51,_xlpm.Fundo,,-1),
_xlpm.Bx,_xlfn.XLOOKUP(TRUE,(AC70:$AZ70&lt;&gt;""),AC$51:$AZ$51,_xlpm.Fundo,,1),
_xlpm.Cx,_xlfn.XLOOKUP(TRUE,($O70:AA70&lt;&gt;""),$O70:AA70,_xlpm.Fundo,,-1),
_xlpm.Dx,_xlfn.XLOOKUP(TRUE,(AC70:$AZ70&lt;&gt;""),AC70:$AZ70,_xlpm.Fundo,,1),
_xlpm.Xx,AB$51,_xlpm.Yx,PRODUCT(SUM(_xlpm.Dx,-_xlpm.Cx),1/SUM(_xlpm.Bx,-_xlpm.Ax))*SUM(_xlpm.Xx,-_xlpm.Ax)+_xlpm.Cx,
_xlpm.Ay,_xlfn.XLOOKUP(TRUE,(AB$52:AB69&lt;&gt;""),$N$52:$N69,_xlpm.Fundo,,-1),
_xlpm.By,_xlfn.XLOOKUP(TRUE,(AB71:AB$95&lt;&gt;""),$N71:$N$95,_xlpm.Fundo,,1),
_xlpm.Cy,_xlfn.XLOOKUP(TRUE,(AB$52:AB69&lt;&gt;""),AB$52:AB69,_xlpm.Fundo,,-1),
_xlpm.Dy,_xlfn.XLOOKUP(TRUE,(AB71:AB$95&lt;&gt;""),AB71:AB$95,_xlpm.Fundo,,1),
_xlpm.Xy,$N70,_xlpm.Yy,PRODUCT(SUM(_xlpm.Dy,-_xlpm.Cy),1/SUM(_xlpm.By,-_xlpm.Ay))*SUM(_xlpm.Xy,-_xlpm.Ay)+_xlpm.Cy,
ROUND(_xlpm.Yx,2)))</f>
        <v>-7.0000000000000007E-2</v>
      </c>
      <c r="AC120" s="21" cm="1">
        <f t="array" ref="AC120">IF(AC70&lt;&gt;"",ROUND(AC70,2),
_xlfn.LET(_xlpm.Fundo,$L$8,
_xlpm.Ax,_xlfn.XLOOKUP(TRUE,($O70:AB70&lt;&gt;""),$O$51:AB$51,_xlpm.Fundo,,-1),
_xlpm.Bx,_xlfn.XLOOKUP(TRUE,(AD70:$AZ70&lt;&gt;""),AD$51:$AZ$51,_xlpm.Fundo,,1),
_xlpm.Cx,_xlfn.XLOOKUP(TRUE,($O70:AB70&lt;&gt;""),$O70:AB70,_xlpm.Fundo,,-1),
_xlpm.Dx,_xlfn.XLOOKUP(TRUE,(AD70:$AZ70&lt;&gt;""),AD70:$AZ70,_xlpm.Fundo,,1),
_xlpm.Xx,AC$51,_xlpm.Yx,PRODUCT(SUM(_xlpm.Dx,-_xlpm.Cx),1/SUM(_xlpm.Bx,-_xlpm.Ax))*SUM(_xlpm.Xx,-_xlpm.Ax)+_xlpm.Cx,
_xlpm.Ay,_xlfn.XLOOKUP(TRUE,(AC$52:AC69&lt;&gt;""),$N$52:$N69,_xlpm.Fundo,,-1),
_xlpm.By,_xlfn.XLOOKUP(TRUE,(AC71:AC$95&lt;&gt;""),$N71:$N$95,_xlpm.Fundo,,1),
_xlpm.Cy,_xlfn.XLOOKUP(TRUE,(AC$52:AC69&lt;&gt;""),AC$52:AC69,_xlpm.Fundo,,-1),
_xlpm.Dy,_xlfn.XLOOKUP(TRUE,(AC71:AC$95&lt;&gt;""),AC71:AC$95,_xlpm.Fundo,,1),
_xlpm.Xy,$N70,_xlpm.Yy,PRODUCT(SUM(_xlpm.Dy,-_xlpm.Cy),1/SUM(_xlpm.By,-_xlpm.Ay))*SUM(_xlpm.Xy,-_xlpm.Ay)+_xlpm.Cy,
ROUND(_xlpm.Yx,2)))</f>
        <v>-0.05</v>
      </c>
      <c r="AD120" s="21" cm="1">
        <f t="array" ref="AD120">IF(AD70&lt;&gt;"",ROUND(AD70,2),
_xlfn.LET(_xlpm.Fundo,$L$8,
_xlpm.Ax,_xlfn.XLOOKUP(TRUE,($O70:AC70&lt;&gt;""),$O$51:AC$51,_xlpm.Fundo,,-1),
_xlpm.Bx,_xlfn.XLOOKUP(TRUE,(AE70:$AZ70&lt;&gt;""),AE$51:$AZ$51,_xlpm.Fundo,,1),
_xlpm.Cx,_xlfn.XLOOKUP(TRUE,($O70:AC70&lt;&gt;""),$O70:AC70,_xlpm.Fundo,,-1),
_xlpm.Dx,_xlfn.XLOOKUP(TRUE,(AE70:$AZ70&lt;&gt;""),AE70:$AZ70,_xlpm.Fundo,,1),
_xlpm.Xx,AD$51,_xlpm.Yx,PRODUCT(SUM(_xlpm.Dx,-_xlpm.Cx),1/SUM(_xlpm.Bx,-_xlpm.Ax))*SUM(_xlpm.Xx,-_xlpm.Ax)+_xlpm.Cx,
_xlpm.Ay,_xlfn.XLOOKUP(TRUE,(AD$52:AD69&lt;&gt;""),$N$52:$N69,_xlpm.Fundo,,-1),
_xlpm.By,_xlfn.XLOOKUP(TRUE,(AD71:AD$95&lt;&gt;""),$N71:$N$95,_xlpm.Fundo,,1),
_xlpm.Cy,_xlfn.XLOOKUP(TRUE,(AD$52:AD69&lt;&gt;""),AD$52:AD69,_xlpm.Fundo,,-1),
_xlpm.Dy,_xlfn.XLOOKUP(TRUE,(AD71:AD$95&lt;&gt;""),AD71:AD$95,_xlpm.Fundo,,1),
_xlpm.Xy,$N70,_xlpm.Yy,PRODUCT(SUM(_xlpm.Dy,-_xlpm.Cy),1/SUM(_xlpm.By,-_xlpm.Ay))*SUM(_xlpm.Xy,-_xlpm.Ay)+_xlpm.Cy,
ROUND(_xlpm.Yx,2)))</f>
        <v>-0.05</v>
      </c>
      <c r="AE120" s="21" cm="1">
        <f t="array" ref="AE120">IF(AE70&lt;&gt;"",ROUND(AE70,2),
_xlfn.LET(_xlpm.Fundo,$L$8,
_xlpm.Ax,_xlfn.XLOOKUP(TRUE,($O70:AD70&lt;&gt;""),$O$51:AD$51,_xlpm.Fundo,,-1),
_xlpm.Bx,_xlfn.XLOOKUP(TRUE,(AF70:$AZ70&lt;&gt;""),AF$51:$AZ$51,_xlpm.Fundo,,1),
_xlpm.Cx,_xlfn.XLOOKUP(TRUE,($O70:AD70&lt;&gt;""),$O70:AD70,_xlpm.Fundo,,-1),
_xlpm.Dx,_xlfn.XLOOKUP(TRUE,(AF70:$AZ70&lt;&gt;""),AF70:$AZ70,_xlpm.Fundo,,1),
_xlpm.Xx,AE$51,_xlpm.Yx,PRODUCT(SUM(_xlpm.Dx,-_xlpm.Cx),1/SUM(_xlpm.Bx,-_xlpm.Ax))*SUM(_xlpm.Xx,-_xlpm.Ax)+_xlpm.Cx,
_xlpm.Ay,_xlfn.XLOOKUP(TRUE,(AE$52:AE69&lt;&gt;""),$N$52:$N69,_xlpm.Fundo,,-1),
_xlpm.By,_xlfn.XLOOKUP(TRUE,(AE71:AE$95&lt;&gt;""),$N71:$N$95,_xlpm.Fundo,,1),
_xlpm.Cy,_xlfn.XLOOKUP(TRUE,(AE$52:AE69&lt;&gt;""),AE$52:AE69,_xlpm.Fundo,,-1),
_xlpm.Dy,_xlfn.XLOOKUP(TRUE,(AE71:AE$95&lt;&gt;""),AE71:AE$95,_xlpm.Fundo,,1),
_xlpm.Xy,$N70,_xlpm.Yy,PRODUCT(SUM(_xlpm.Dy,-_xlpm.Cy),1/SUM(_xlpm.By,-_xlpm.Ay))*SUM(_xlpm.Xy,-_xlpm.Ay)+_xlpm.Cy,
ROUND(_xlpm.Yx,2)))</f>
        <v>-0.04</v>
      </c>
      <c r="AF120" s="21" cm="1">
        <f t="array" ref="AF120">IF(AF70&lt;&gt;"",ROUND(AF70,2),
_xlfn.LET(_xlpm.Fundo,$L$8,
_xlpm.Ax,_xlfn.XLOOKUP(TRUE,($O70:AE70&lt;&gt;""),$O$51:AE$51,_xlpm.Fundo,,-1),
_xlpm.Bx,_xlfn.XLOOKUP(TRUE,(AG70:$AZ70&lt;&gt;""),AG$51:$AZ$51,_xlpm.Fundo,,1),
_xlpm.Cx,_xlfn.XLOOKUP(TRUE,($O70:AE70&lt;&gt;""),$O70:AE70,_xlpm.Fundo,,-1),
_xlpm.Dx,_xlfn.XLOOKUP(TRUE,(AG70:$AZ70&lt;&gt;""),AG70:$AZ70,_xlpm.Fundo,,1),
_xlpm.Xx,AF$51,_xlpm.Yx,PRODUCT(SUM(_xlpm.Dx,-_xlpm.Cx),1/SUM(_xlpm.Bx,-_xlpm.Ax))*SUM(_xlpm.Xx,-_xlpm.Ax)+_xlpm.Cx,
_xlpm.Ay,_xlfn.XLOOKUP(TRUE,(AF$52:AF69&lt;&gt;""),$N$52:$N69,_xlpm.Fundo,,-1),
_xlpm.By,_xlfn.XLOOKUP(TRUE,(AF71:AF$95&lt;&gt;""),$N71:$N$95,_xlpm.Fundo,,1),
_xlpm.Cy,_xlfn.XLOOKUP(TRUE,(AF$52:AF69&lt;&gt;""),AF$52:AF69,_xlpm.Fundo,,-1),
_xlpm.Dy,_xlfn.XLOOKUP(TRUE,(AF71:AF$95&lt;&gt;""),AF71:AF$95,_xlpm.Fundo,,1),
_xlpm.Xy,$N70,_xlpm.Yy,PRODUCT(SUM(_xlpm.Dy,-_xlpm.Cy),1/SUM(_xlpm.By,-_xlpm.Ay))*SUM(_xlpm.Xy,-_xlpm.Ay)+_xlpm.Cy,
ROUND(_xlpm.Yx,2)))</f>
        <v>-0.02</v>
      </c>
      <c r="AG120" s="21" cm="1">
        <f t="array" ref="AG120">IF(AG70&lt;&gt;"",ROUND(AG70,2),
_xlfn.LET(_xlpm.Fundo,$L$8,
_xlpm.Ax,_xlfn.XLOOKUP(TRUE,($O70:AF70&lt;&gt;""),$O$51:AF$51,_xlpm.Fundo,,-1),
_xlpm.Bx,_xlfn.XLOOKUP(TRUE,(AH70:$AZ70&lt;&gt;""),AH$51:$AZ$51,_xlpm.Fundo,,1),
_xlpm.Cx,_xlfn.XLOOKUP(TRUE,($O70:AF70&lt;&gt;""),$O70:AF70,_xlpm.Fundo,,-1),
_xlpm.Dx,_xlfn.XLOOKUP(TRUE,(AH70:$AZ70&lt;&gt;""),AH70:$AZ70,_xlpm.Fundo,,1),
_xlpm.Xx,AG$51,_xlpm.Yx,PRODUCT(SUM(_xlpm.Dx,-_xlpm.Cx),1/SUM(_xlpm.Bx,-_xlpm.Ax))*SUM(_xlpm.Xx,-_xlpm.Ax)+_xlpm.Cx,
_xlpm.Ay,_xlfn.XLOOKUP(TRUE,(AG$52:AG69&lt;&gt;""),$N$52:$N69,_xlpm.Fundo,,-1),
_xlpm.By,_xlfn.XLOOKUP(TRUE,(AG71:AG$95&lt;&gt;""),$N71:$N$95,_xlpm.Fundo,,1),
_xlpm.Cy,_xlfn.XLOOKUP(TRUE,(AG$52:AG69&lt;&gt;""),AG$52:AG69,_xlpm.Fundo,,-1),
_xlpm.Dy,_xlfn.XLOOKUP(TRUE,(AG71:AG$95&lt;&gt;""),AG71:AG$95,_xlpm.Fundo,,1),
_xlpm.Xy,$N70,_xlpm.Yy,PRODUCT(SUM(_xlpm.Dy,-_xlpm.Cy),1/SUM(_xlpm.By,-_xlpm.Ay))*SUM(_xlpm.Xy,-_xlpm.Ay)+_xlpm.Cy,
ROUND(_xlpm.Yx,2)))</f>
        <v>-0.02</v>
      </c>
      <c r="AH120" s="21" cm="1">
        <f t="array" ref="AH120">IF(AH70&lt;&gt;"",ROUND(AH70,2),
_xlfn.LET(_xlpm.Fundo,$L$8,
_xlpm.Ax,_xlfn.XLOOKUP(TRUE,($O70:AG70&lt;&gt;""),$O$51:AG$51,_xlpm.Fundo,,-1),
_xlpm.Bx,_xlfn.XLOOKUP(TRUE,(AI70:$AZ70&lt;&gt;""),AI$51:$AZ$51,_xlpm.Fundo,,1),
_xlpm.Cx,_xlfn.XLOOKUP(TRUE,($O70:AG70&lt;&gt;""),$O70:AG70,_xlpm.Fundo,,-1),
_xlpm.Dx,_xlfn.XLOOKUP(TRUE,(AI70:$AZ70&lt;&gt;""),AI70:$AZ70,_xlpm.Fundo,,1),
_xlpm.Xx,AH$51,_xlpm.Yx,PRODUCT(SUM(_xlpm.Dx,-_xlpm.Cx),1/SUM(_xlpm.Bx,-_xlpm.Ax))*SUM(_xlpm.Xx,-_xlpm.Ax)+_xlpm.Cx,
_xlpm.Ay,_xlfn.XLOOKUP(TRUE,(AH$52:AH69&lt;&gt;""),$N$52:$N69,_xlpm.Fundo,,-1),
_xlpm.By,_xlfn.XLOOKUP(TRUE,(AH71:AH$95&lt;&gt;""),$N71:$N$95,_xlpm.Fundo,,1),
_xlpm.Cy,_xlfn.XLOOKUP(TRUE,(AH$52:AH69&lt;&gt;""),AH$52:AH69,_xlpm.Fundo,,-1),
_xlpm.Dy,_xlfn.XLOOKUP(TRUE,(AH71:AH$95&lt;&gt;""),AH71:AH$95,_xlpm.Fundo,,1),
_xlpm.Xy,$N70,_xlpm.Yy,PRODUCT(SUM(_xlpm.Dy,-_xlpm.Cy),1/SUM(_xlpm.By,-_xlpm.Ay))*SUM(_xlpm.Xy,-_xlpm.Ay)+_xlpm.Cy,
ROUND(_xlpm.Yx,2)))</f>
        <v>0</v>
      </c>
      <c r="AI120" s="21" cm="1">
        <f t="array" ref="AI120">IF(AI70&lt;&gt;"",ROUND(AI70,2),
_xlfn.LET(_xlpm.Fundo,$L$8,
_xlpm.Ax,_xlfn.XLOOKUP(TRUE,($O70:AH70&lt;&gt;""),$O$51:AH$51,_xlpm.Fundo,,-1),
_xlpm.Bx,_xlfn.XLOOKUP(TRUE,(AJ70:$AZ70&lt;&gt;""),AJ$51:$AZ$51,_xlpm.Fundo,,1),
_xlpm.Cx,_xlfn.XLOOKUP(TRUE,($O70:AH70&lt;&gt;""),$O70:AH70,_xlpm.Fundo,,-1),
_xlpm.Dx,_xlfn.XLOOKUP(TRUE,(AJ70:$AZ70&lt;&gt;""),AJ70:$AZ70,_xlpm.Fundo,,1),
_xlpm.Xx,AI$51,_xlpm.Yx,PRODUCT(SUM(_xlpm.Dx,-_xlpm.Cx),1/SUM(_xlpm.Bx,-_xlpm.Ax))*SUM(_xlpm.Xx,-_xlpm.Ax)+_xlpm.Cx,
_xlpm.Ay,_xlfn.XLOOKUP(TRUE,(AI$52:AI69&lt;&gt;""),$N$52:$N69,_xlpm.Fundo,,-1),
_xlpm.By,_xlfn.XLOOKUP(TRUE,(AI71:AI$95&lt;&gt;""),$N71:$N$95,_xlpm.Fundo,,1),
_xlpm.Cy,_xlfn.XLOOKUP(TRUE,(AI$52:AI69&lt;&gt;""),AI$52:AI69,_xlpm.Fundo,,-1),
_xlpm.Dy,_xlfn.XLOOKUP(TRUE,(AI71:AI$95&lt;&gt;""),AI71:AI$95,_xlpm.Fundo,,1),
_xlpm.Xy,$N70,_xlpm.Yy,PRODUCT(SUM(_xlpm.Dy,-_xlpm.Cy),1/SUM(_xlpm.By,-_xlpm.Ay))*SUM(_xlpm.Xy,-_xlpm.Ay)+_xlpm.Cy,
ROUND(_xlpm.Yx,2)))</f>
        <v>0.4</v>
      </c>
      <c r="AJ120" s="21" cm="1">
        <f t="array" ref="AJ120">IF(AJ70&lt;&gt;"",ROUND(AJ70,2),
_xlfn.LET(_xlpm.Fundo,$L$8,
_xlpm.Ax,_xlfn.XLOOKUP(TRUE,($O70:AI70&lt;&gt;""),$O$51:AI$51,_xlpm.Fundo,,-1),
_xlpm.Bx,_xlfn.XLOOKUP(TRUE,(AK70:$AZ70&lt;&gt;""),AK$51:$AZ$51,_xlpm.Fundo,,1),
_xlpm.Cx,_xlfn.XLOOKUP(TRUE,($O70:AI70&lt;&gt;""),$O70:AI70,_xlpm.Fundo,,-1),
_xlpm.Dx,_xlfn.XLOOKUP(TRUE,(AK70:$AZ70&lt;&gt;""),AK70:$AZ70,_xlpm.Fundo,,1),
_xlpm.Xx,AJ$51,_xlpm.Yx,PRODUCT(SUM(_xlpm.Dx,-_xlpm.Cx),1/SUM(_xlpm.Bx,-_xlpm.Ax))*SUM(_xlpm.Xx,-_xlpm.Ax)+_xlpm.Cx,
_xlpm.Ay,_xlfn.XLOOKUP(TRUE,(AJ$52:AJ69&lt;&gt;""),$N$52:$N69,_xlpm.Fundo,,-1),
_xlpm.By,_xlfn.XLOOKUP(TRUE,(AJ71:AJ$95&lt;&gt;""),$N71:$N$95,_xlpm.Fundo,,1),
_xlpm.Cy,_xlfn.XLOOKUP(TRUE,(AJ$52:AJ69&lt;&gt;""),AJ$52:AJ69,_xlpm.Fundo,,-1),
_xlpm.Dy,_xlfn.XLOOKUP(TRUE,(AJ71:AJ$95&lt;&gt;""),AJ71:AJ$95,_xlpm.Fundo,,1),
_xlpm.Xy,$N70,_xlpm.Yy,PRODUCT(SUM(_xlpm.Dy,-_xlpm.Cy),1/SUM(_xlpm.By,-_xlpm.Ay))*SUM(_xlpm.Xy,-_xlpm.Ay)+_xlpm.Cy,
ROUND(_xlpm.Yx,2)))</f>
        <v>0.4</v>
      </c>
      <c r="AK120" s="21" cm="1">
        <f t="array" ref="AK120">IF(AK70&lt;&gt;"",ROUND(AK70,2),
_xlfn.LET(_xlpm.Fundo,$L$8,
_xlpm.Ax,_xlfn.XLOOKUP(TRUE,($O70:AJ70&lt;&gt;""),$O$51:AJ$51,_xlpm.Fundo,,-1),
_xlpm.Bx,_xlfn.XLOOKUP(TRUE,(AL70:$AZ70&lt;&gt;""),AL$51:$AZ$51,_xlpm.Fundo,,1),
_xlpm.Cx,_xlfn.XLOOKUP(TRUE,($O70:AJ70&lt;&gt;""),$O70:AJ70,_xlpm.Fundo,,-1),
_xlpm.Dx,_xlfn.XLOOKUP(TRUE,(AL70:$AZ70&lt;&gt;""),AL70:$AZ70,_xlpm.Fundo,,1),
_xlpm.Xx,AK$51,_xlpm.Yx,PRODUCT(SUM(_xlpm.Dx,-_xlpm.Cx),1/SUM(_xlpm.Bx,-_xlpm.Ax))*SUM(_xlpm.Xx,-_xlpm.Ax)+_xlpm.Cx,
_xlpm.Ay,_xlfn.XLOOKUP(TRUE,(AK$52:AK69&lt;&gt;""),$N$52:$N69,_xlpm.Fundo,,-1),
_xlpm.By,_xlfn.XLOOKUP(TRUE,(AK71:AK$95&lt;&gt;""),$N71:$N$95,_xlpm.Fundo,,1),
_xlpm.Cy,_xlfn.XLOOKUP(TRUE,(AK$52:AK69&lt;&gt;""),AK$52:AK69,_xlpm.Fundo,,-1),
_xlpm.Dy,_xlfn.XLOOKUP(TRUE,(AK71:AK$95&lt;&gt;""),AK71:AK$95,_xlpm.Fundo,,1),
_xlpm.Xy,$N70,_xlpm.Yy,PRODUCT(SUM(_xlpm.Dy,-_xlpm.Cy),1/SUM(_xlpm.By,-_xlpm.Ay))*SUM(_xlpm.Xy,-_xlpm.Ay)+_xlpm.Cy,
ROUND(_xlpm.Yx,2)))</f>
        <v>0</v>
      </c>
      <c r="AL120" s="21" cm="1">
        <f t="array" ref="AL120">IF(AL70&lt;&gt;"",ROUND(AL70,2),
_xlfn.LET(_xlpm.Fundo,$L$8,
_xlpm.Ax,_xlfn.XLOOKUP(TRUE,($O70:AK70&lt;&gt;""),$O$51:AK$51,_xlpm.Fundo,,-1),
_xlpm.Bx,_xlfn.XLOOKUP(TRUE,(AM70:$AZ70&lt;&gt;""),AM$51:$AZ$51,_xlpm.Fundo,,1),
_xlpm.Cx,_xlfn.XLOOKUP(TRUE,($O70:AK70&lt;&gt;""),$O70:AK70,_xlpm.Fundo,,-1),
_xlpm.Dx,_xlfn.XLOOKUP(TRUE,(AM70:$AZ70&lt;&gt;""),AM70:$AZ70,_xlpm.Fundo,,1),
_xlpm.Xx,AL$51,_xlpm.Yx,PRODUCT(SUM(_xlpm.Dx,-_xlpm.Cx),1/SUM(_xlpm.Bx,-_xlpm.Ax))*SUM(_xlpm.Xx,-_xlpm.Ax)+_xlpm.Cx,
_xlpm.Ay,_xlfn.XLOOKUP(TRUE,(AL$52:AL69&lt;&gt;""),$N$52:$N69,_xlpm.Fundo,,-1),
_xlpm.By,_xlfn.XLOOKUP(TRUE,(AL71:AL$95&lt;&gt;""),$N71:$N$95,_xlpm.Fundo,,1),
_xlpm.Cy,_xlfn.XLOOKUP(TRUE,(AL$52:AL69&lt;&gt;""),AL$52:AL69,_xlpm.Fundo,,-1),
_xlpm.Dy,_xlfn.XLOOKUP(TRUE,(AL71:AL$95&lt;&gt;""),AL71:AL$95,_xlpm.Fundo,,1),
_xlpm.Xy,$N70,_xlpm.Yy,PRODUCT(SUM(_xlpm.Dy,-_xlpm.Cy),1/SUM(_xlpm.By,-_xlpm.Ay))*SUM(_xlpm.Xy,-_xlpm.Ay)+_xlpm.Cy,
ROUND(_xlpm.Yx,2)))</f>
        <v>0</v>
      </c>
      <c r="AM120" s="21" cm="1">
        <f t="array" ref="AM120">IF(AM70&lt;&gt;"",ROUND(AM70,2),
_xlfn.LET(_xlpm.Fundo,$L$8,
_xlpm.Ax,_xlfn.XLOOKUP(TRUE,($O70:AL70&lt;&gt;""),$O$51:AL$51,_xlpm.Fundo,,-1),
_xlpm.Bx,_xlfn.XLOOKUP(TRUE,(AN70:$AZ70&lt;&gt;""),AN$51:$AZ$51,_xlpm.Fundo,,1),
_xlpm.Cx,_xlfn.XLOOKUP(TRUE,($O70:AL70&lt;&gt;""),$O70:AL70,_xlpm.Fundo,,-1),
_xlpm.Dx,_xlfn.XLOOKUP(TRUE,(AN70:$AZ70&lt;&gt;""),AN70:$AZ70,_xlpm.Fundo,,1),
_xlpm.Xx,AM$51,_xlpm.Yx,PRODUCT(SUM(_xlpm.Dx,-_xlpm.Cx),1/SUM(_xlpm.Bx,-_xlpm.Ax))*SUM(_xlpm.Xx,-_xlpm.Ax)+_xlpm.Cx,
_xlpm.Ay,_xlfn.XLOOKUP(TRUE,(AM$52:AM69&lt;&gt;""),$N$52:$N69,_xlpm.Fundo,,-1),
_xlpm.By,_xlfn.XLOOKUP(TRUE,(AM71:AM$95&lt;&gt;""),$N71:$N$95,_xlpm.Fundo,,1),
_xlpm.Cy,_xlfn.XLOOKUP(TRUE,(AM$52:AM69&lt;&gt;""),AM$52:AM69,_xlpm.Fundo,,-1),
_xlpm.Dy,_xlfn.XLOOKUP(TRUE,(AM71:AM$95&lt;&gt;""),AM71:AM$95,_xlpm.Fundo,,1),
_xlpm.Xy,$N70,_xlpm.Yy,PRODUCT(SUM(_xlpm.Dy,-_xlpm.Cy),1/SUM(_xlpm.By,-_xlpm.Ay))*SUM(_xlpm.Xy,-_xlpm.Ay)+_xlpm.Cy,
ROUND(_xlpm.Yx,2)))</f>
        <v>0.05</v>
      </c>
      <c r="AN120" s="21" cm="1">
        <f t="array" ref="AN120">IF(AN70&lt;&gt;"",ROUND(AN70,2),
_xlfn.LET(_xlpm.Fundo,$L$8,
_xlpm.Ax,_xlfn.XLOOKUP(TRUE,($O70:AM70&lt;&gt;""),$O$51:AM$51,_xlpm.Fundo,,-1),
_xlpm.Bx,_xlfn.XLOOKUP(TRUE,(AO70:$AZ70&lt;&gt;""),AO$51:$AZ$51,_xlpm.Fundo,,1),
_xlpm.Cx,_xlfn.XLOOKUP(TRUE,($O70:AM70&lt;&gt;""),$O70:AM70,_xlpm.Fundo,,-1),
_xlpm.Dx,_xlfn.XLOOKUP(TRUE,(AO70:$AZ70&lt;&gt;""),AO70:$AZ70,_xlpm.Fundo,,1),
_xlpm.Xx,AN$51,_xlpm.Yx,PRODUCT(SUM(_xlpm.Dx,-_xlpm.Cx),1/SUM(_xlpm.Bx,-_xlpm.Ax))*SUM(_xlpm.Xx,-_xlpm.Ax)+_xlpm.Cx,
_xlpm.Ay,_xlfn.XLOOKUP(TRUE,(AN$52:AN69&lt;&gt;""),$N$52:$N69,_xlpm.Fundo,,-1),
_xlpm.By,_xlfn.XLOOKUP(TRUE,(AN71:AN$95&lt;&gt;""),$N71:$N$95,_xlpm.Fundo,,1),
_xlpm.Cy,_xlfn.XLOOKUP(TRUE,(AN$52:AN69&lt;&gt;""),AN$52:AN69,_xlpm.Fundo,,-1),
_xlpm.Dy,_xlfn.XLOOKUP(TRUE,(AN71:AN$95&lt;&gt;""),AN71:AN$95,_xlpm.Fundo,,1),
_xlpm.Xy,$N70,_xlpm.Yy,PRODUCT(SUM(_xlpm.Dy,-_xlpm.Cy),1/SUM(_xlpm.By,-_xlpm.Ay))*SUM(_xlpm.Xy,-_xlpm.Ay)+_xlpm.Cy,
ROUND(_xlpm.Yx,2)))</f>
        <v>0.15</v>
      </c>
      <c r="AO120" s="21" cm="1">
        <f t="array" ref="AO120">IF(AO70&lt;&gt;"",ROUND(AO70,2),
_xlfn.LET(_xlpm.Fundo,$L$8,
_xlpm.Ax,_xlfn.XLOOKUP(TRUE,($O70:AN70&lt;&gt;""),$O$51:AN$51,_xlpm.Fundo,,-1),
_xlpm.Bx,_xlfn.XLOOKUP(TRUE,(AP70:$AZ70&lt;&gt;""),AP$51:$AZ$51,_xlpm.Fundo,,1),
_xlpm.Cx,_xlfn.XLOOKUP(TRUE,($O70:AN70&lt;&gt;""),$O70:AN70,_xlpm.Fundo,,-1),
_xlpm.Dx,_xlfn.XLOOKUP(TRUE,(AP70:$AZ70&lt;&gt;""),AP70:$AZ70,_xlpm.Fundo,,1),
_xlpm.Xx,AO$51,_xlpm.Yx,PRODUCT(SUM(_xlpm.Dx,-_xlpm.Cx),1/SUM(_xlpm.Bx,-_xlpm.Ax))*SUM(_xlpm.Xx,-_xlpm.Ax)+_xlpm.Cx,
_xlpm.Ay,_xlfn.XLOOKUP(TRUE,(AO$52:AO69&lt;&gt;""),$N$52:$N69,_xlpm.Fundo,,-1),
_xlpm.By,_xlfn.XLOOKUP(TRUE,(AO71:AO$95&lt;&gt;""),$N71:$N$95,_xlpm.Fundo,,1),
_xlpm.Cy,_xlfn.XLOOKUP(TRUE,(AO$52:AO69&lt;&gt;""),AO$52:AO69,_xlpm.Fundo,,-1),
_xlpm.Dy,_xlfn.XLOOKUP(TRUE,(AO71:AO$95&lt;&gt;""),AO71:AO$95,_xlpm.Fundo,,1),
_xlpm.Xy,$N70,_xlpm.Yy,PRODUCT(SUM(_xlpm.Dy,-_xlpm.Cy),1/SUM(_xlpm.By,-_xlpm.Ay))*SUM(_xlpm.Xy,-_xlpm.Ay)+_xlpm.Cy,
ROUND(_xlpm.Yx,2)))</f>
        <v>0.2</v>
      </c>
      <c r="AP120" s="21" cm="1">
        <f t="array" ref="AP120">IF(AP70&lt;&gt;"",ROUND(AP70,2),
_xlfn.LET(_xlpm.Fundo,$L$8,
_xlpm.Ax,_xlfn.XLOOKUP(TRUE,($O70:AO70&lt;&gt;""),$O$51:AO$51,_xlpm.Fundo,,-1),
_xlpm.Bx,_xlfn.XLOOKUP(TRUE,(AQ70:$AZ70&lt;&gt;""),AQ$51:$AZ$51,_xlpm.Fundo,,1),
_xlpm.Cx,_xlfn.XLOOKUP(TRUE,($O70:AO70&lt;&gt;""),$O70:AO70,_xlpm.Fundo,,-1),
_xlpm.Dx,_xlfn.XLOOKUP(TRUE,(AQ70:$AZ70&lt;&gt;""),AQ70:$AZ70,_xlpm.Fundo,,1),
_xlpm.Xx,AP$51,_xlpm.Yx,PRODUCT(SUM(_xlpm.Dx,-_xlpm.Cx),1/SUM(_xlpm.Bx,-_xlpm.Ax))*SUM(_xlpm.Xx,-_xlpm.Ax)+_xlpm.Cx,
_xlpm.Ay,_xlfn.XLOOKUP(TRUE,(AP$52:AP69&lt;&gt;""),$N$52:$N69,_xlpm.Fundo,,-1),
_xlpm.By,_xlfn.XLOOKUP(TRUE,(AP71:AP$95&lt;&gt;""),$N71:$N$95,_xlpm.Fundo,,1),
_xlpm.Cy,_xlfn.XLOOKUP(TRUE,(AP$52:AP69&lt;&gt;""),AP$52:AP69,_xlpm.Fundo,,-1),
_xlpm.Dy,_xlfn.XLOOKUP(TRUE,(AP71:AP$95&lt;&gt;""),AP71:AP$95,_xlpm.Fundo,,1),
_xlpm.Xy,$N70,_xlpm.Yy,PRODUCT(SUM(_xlpm.Dy,-_xlpm.Cy),1/SUM(_xlpm.By,-_xlpm.Ay))*SUM(_xlpm.Xy,-_xlpm.Ay)+_xlpm.Cy,
ROUND(_xlpm.Yx,2)))</f>
        <v>0.4</v>
      </c>
      <c r="AQ120" s="21" cm="1">
        <f t="array" ref="AQ120">IF(AQ70&lt;&gt;"",ROUND(AQ70,2),
_xlfn.LET(_xlpm.Fundo,$L$8,
_xlpm.Ax,_xlfn.XLOOKUP(TRUE,($O70:AP70&lt;&gt;""),$O$51:AP$51,_xlpm.Fundo,,-1),
_xlpm.Bx,_xlfn.XLOOKUP(TRUE,(AR70:$AZ70&lt;&gt;""),AR$51:$AZ$51,_xlpm.Fundo,,1),
_xlpm.Cx,_xlfn.XLOOKUP(TRUE,($O70:AP70&lt;&gt;""),$O70:AP70,_xlpm.Fundo,,-1),
_xlpm.Dx,_xlfn.XLOOKUP(TRUE,(AR70:$AZ70&lt;&gt;""),AR70:$AZ70,_xlpm.Fundo,,1),
_xlpm.Xx,AQ$51,_xlpm.Yx,PRODUCT(SUM(_xlpm.Dx,-_xlpm.Cx),1/SUM(_xlpm.Bx,-_xlpm.Ax))*SUM(_xlpm.Xx,-_xlpm.Ax)+_xlpm.Cx,
_xlpm.Ay,_xlfn.XLOOKUP(TRUE,(AQ$52:AQ69&lt;&gt;""),$N$52:$N69,_xlpm.Fundo,,-1),
_xlpm.By,_xlfn.XLOOKUP(TRUE,(AQ71:AQ$95&lt;&gt;""),$N71:$N$95,_xlpm.Fundo,,1),
_xlpm.Cy,_xlfn.XLOOKUP(TRUE,(AQ$52:AQ69&lt;&gt;""),AQ$52:AQ69,_xlpm.Fundo,,-1),
_xlpm.Dy,_xlfn.XLOOKUP(TRUE,(AQ71:AQ$95&lt;&gt;""),AQ71:AQ$95,_xlpm.Fundo,,1),
_xlpm.Xy,$N70,_xlpm.Yy,PRODUCT(SUM(_xlpm.Dy,-_xlpm.Cy),1/SUM(_xlpm.By,-_xlpm.Ay))*SUM(_xlpm.Xy,-_xlpm.Ay)+_xlpm.Cy,
ROUND(_xlpm.Yx,2)))</f>
        <v>0.1</v>
      </c>
      <c r="AR120" s="21" cm="1">
        <f t="array" ref="AR120">IF(AR70&lt;&gt;"",ROUND(AR70,2),
_xlfn.LET(_xlpm.Fundo,$L$8,
_xlpm.Ax,_xlfn.XLOOKUP(TRUE,($O70:AQ70&lt;&gt;""),$O$51:AQ$51,_xlpm.Fundo,,-1),
_xlpm.Bx,_xlfn.XLOOKUP(TRUE,(AS70:$AZ70&lt;&gt;""),AS$51:$AZ$51,_xlpm.Fundo,,1),
_xlpm.Cx,_xlfn.XLOOKUP(TRUE,($O70:AQ70&lt;&gt;""),$O70:AQ70,_xlpm.Fundo,,-1),
_xlpm.Dx,_xlfn.XLOOKUP(TRUE,(AS70:$AZ70&lt;&gt;""),AS70:$AZ70,_xlpm.Fundo,,1),
_xlpm.Xx,AR$51,_xlpm.Yx,PRODUCT(SUM(_xlpm.Dx,-_xlpm.Cx),1/SUM(_xlpm.Bx,-_xlpm.Ax))*SUM(_xlpm.Xx,-_xlpm.Ax)+_xlpm.Cx,
_xlpm.Ay,_xlfn.XLOOKUP(TRUE,(AR$52:AR69&lt;&gt;""),$N$52:$N69,_xlpm.Fundo,,-1),
_xlpm.By,_xlfn.XLOOKUP(TRUE,(AR71:AR$95&lt;&gt;""),$N71:$N$95,_xlpm.Fundo,,1),
_xlpm.Cy,_xlfn.XLOOKUP(TRUE,(AR$52:AR69&lt;&gt;""),AR$52:AR69,_xlpm.Fundo,,-1),
_xlpm.Dy,_xlfn.XLOOKUP(TRUE,(AR71:AR$95&lt;&gt;""),AR71:AR$95,_xlpm.Fundo,,1),
_xlpm.Xy,$N70,_xlpm.Yy,PRODUCT(SUM(_xlpm.Dy,-_xlpm.Cy),1/SUM(_xlpm.By,-_xlpm.Ay))*SUM(_xlpm.Xy,-_xlpm.Ay)+_xlpm.Cy,
ROUND(_xlpm.Yx,2)))</f>
        <v>0</v>
      </c>
      <c r="AS120" s="21" cm="1">
        <f t="array" ref="AS120">IF(AS70&lt;&gt;"",ROUND(AS70,2),
_xlfn.LET(_xlpm.Fundo,$L$8,
_xlpm.Ax,_xlfn.XLOOKUP(TRUE,($O70:AR70&lt;&gt;""),$O$51:AR$51,_xlpm.Fundo,,-1),
_xlpm.Bx,_xlfn.XLOOKUP(TRUE,(AT70:$AZ70&lt;&gt;""),AT$51:$AZ$51,_xlpm.Fundo,,1),
_xlpm.Cx,_xlfn.XLOOKUP(TRUE,($O70:AR70&lt;&gt;""),$O70:AR70,_xlpm.Fundo,,-1),
_xlpm.Dx,_xlfn.XLOOKUP(TRUE,(AT70:$AZ70&lt;&gt;""),AT70:$AZ70,_xlpm.Fundo,,1),
_xlpm.Xx,AS$51,_xlpm.Yx,PRODUCT(SUM(_xlpm.Dx,-_xlpm.Cx),1/SUM(_xlpm.Bx,-_xlpm.Ax))*SUM(_xlpm.Xx,-_xlpm.Ax)+_xlpm.Cx,
_xlpm.Ay,_xlfn.XLOOKUP(TRUE,(AS$52:AS69&lt;&gt;""),$N$52:$N69,_xlpm.Fundo,,-1),
_xlpm.By,_xlfn.XLOOKUP(TRUE,(AS71:AS$95&lt;&gt;""),$N71:$N$95,_xlpm.Fundo,,1),
_xlpm.Cy,_xlfn.XLOOKUP(TRUE,(AS$52:AS69&lt;&gt;""),AS$52:AS69,_xlpm.Fundo,,-1),
_xlpm.Dy,_xlfn.XLOOKUP(TRUE,(AS71:AS$95&lt;&gt;""),AS71:AS$95,_xlpm.Fundo,,1),
_xlpm.Xy,$N70,_xlpm.Yy,PRODUCT(SUM(_xlpm.Dy,-_xlpm.Cy),1/SUM(_xlpm.By,-_xlpm.Ay))*SUM(_xlpm.Xy,-_xlpm.Ay)+_xlpm.Cy,
ROUND(_xlpm.Yx,2)))</f>
        <v>0</v>
      </c>
      <c r="AT120" s="21" cm="1">
        <f t="array" ref="AT120">IF(AT70&lt;&gt;"",ROUND(AT70,2),
_xlfn.LET(_xlpm.Fundo,$L$8,
_xlpm.Ax,_xlfn.XLOOKUP(TRUE,($O70:AS70&lt;&gt;""),$O$51:AS$51,_xlpm.Fundo,,-1),
_xlpm.Bx,_xlfn.XLOOKUP(TRUE,(AU70:$AZ70&lt;&gt;""),AU$51:$AZ$51,_xlpm.Fundo,,1),
_xlpm.Cx,_xlfn.XLOOKUP(TRUE,($O70:AS70&lt;&gt;""),$O70:AS70,_xlpm.Fundo,,-1),
_xlpm.Dx,_xlfn.XLOOKUP(TRUE,(AU70:$AZ70&lt;&gt;""),AU70:$AZ70,_xlpm.Fundo,,1),
_xlpm.Xx,AT$51,_xlpm.Yx,PRODUCT(SUM(_xlpm.Dx,-_xlpm.Cx),1/SUM(_xlpm.Bx,-_xlpm.Ax))*SUM(_xlpm.Xx,-_xlpm.Ax)+_xlpm.Cx,
_xlpm.Ay,_xlfn.XLOOKUP(TRUE,(AT$52:AT69&lt;&gt;""),$N$52:$N69,_xlpm.Fundo,,-1),
_xlpm.By,_xlfn.XLOOKUP(TRUE,(AT71:AT$95&lt;&gt;""),$N71:$N$95,_xlpm.Fundo,,1),
_xlpm.Cy,_xlfn.XLOOKUP(TRUE,(AT$52:AT69&lt;&gt;""),AT$52:AT69,_xlpm.Fundo,,-1),
_xlpm.Dy,_xlfn.XLOOKUP(TRUE,(AT71:AT$95&lt;&gt;""),AT71:AT$95,_xlpm.Fundo,,1),
_xlpm.Xy,$N70,_xlpm.Yy,PRODUCT(SUM(_xlpm.Dy,-_xlpm.Cy),1/SUM(_xlpm.By,-_xlpm.Ay))*SUM(_xlpm.Xy,-_xlpm.Ay)+_xlpm.Cy,
ROUND(_xlpm.Yx,2)))</f>
        <v>0</v>
      </c>
      <c r="AU120" s="21" cm="1">
        <f t="array" ref="AU120">IF(AU70&lt;&gt;"",ROUND(AU70,2),
_xlfn.LET(_xlpm.Fundo,$L$8,
_xlpm.Ax,_xlfn.XLOOKUP(TRUE,($O70:AT70&lt;&gt;""),$O$51:AT$51,_xlpm.Fundo,,-1),
_xlpm.Bx,_xlfn.XLOOKUP(TRUE,(AV70:$AZ70&lt;&gt;""),AV$51:$AZ$51,_xlpm.Fundo,,1),
_xlpm.Cx,_xlfn.XLOOKUP(TRUE,($O70:AT70&lt;&gt;""),$O70:AT70,_xlpm.Fundo,,-1),
_xlpm.Dx,_xlfn.XLOOKUP(TRUE,(AV70:$AZ70&lt;&gt;""),AV70:$AZ70,_xlpm.Fundo,,1),
_xlpm.Xx,AU$51,_xlpm.Yx,PRODUCT(SUM(_xlpm.Dx,-_xlpm.Cx),1/SUM(_xlpm.Bx,-_xlpm.Ax))*SUM(_xlpm.Xx,-_xlpm.Ax)+_xlpm.Cx,
_xlpm.Ay,_xlfn.XLOOKUP(TRUE,(AU$52:AU69&lt;&gt;""),$N$52:$N69,_xlpm.Fundo,,-1),
_xlpm.By,_xlfn.XLOOKUP(TRUE,(AU71:AU$95&lt;&gt;""),$N71:$N$95,_xlpm.Fundo,,1),
_xlpm.Cy,_xlfn.XLOOKUP(TRUE,(AU$52:AU69&lt;&gt;""),AU$52:AU69,_xlpm.Fundo,,-1),
_xlpm.Dy,_xlfn.XLOOKUP(TRUE,(AU71:AU$95&lt;&gt;""),AU71:AU$95,_xlpm.Fundo,,1),
_xlpm.Xy,$N70,_xlpm.Yy,PRODUCT(SUM(_xlpm.Dy,-_xlpm.Cy),1/SUM(_xlpm.By,-_xlpm.Ay))*SUM(_xlpm.Xy,-_xlpm.Ay)+_xlpm.Cy,
ROUND(_xlpm.Yx,2)))</f>
        <v>0</v>
      </c>
      <c r="AV120" s="21" cm="1">
        <f t="array" ref="AV120">IF(AV70&lt;&gt;"",ROUND(AV70,2),
_xlfn.LET(_xlpm.Fundo,$L$8,
_xlpm.Ax,_xlfn.XLOOKUP(TRUE,($O70:AU70&lt;&gt;""),$O$51:AU$51,_xlpm.Fundo,,-1),
_xlpm.Bx,_xlfn.XLOOKUP(TRUE,(AW70:$AZ70&lt;&gt;""),AW$51:$AZ$51,_xlpm.Fundo,,1),
_xlpm.Cx,_xlfn.XLOOKUP(TRUE,($O70:AU70&lt;&gt;""),$O70:AU70,_xlpm.Fundo,,-1),
_xlpm.Dx,_xlfn.XLOOKUP(TRUE,(AW70:$AZ70&lt;&gt;""),AW70:$AZ70,_xlpm.Fundo,,1),
_xlpm.Xx,AV$51,_xlpm.Yx,PRODUCT(SUM(_xlpm.Dx,-_xlpm.Cx),1/SUM(_xlpm.Bx,-_xlpm.Ax))*SUM(_xlpm.Xx,-_xlpm.Ax)+_xlpm.Cx,
_xlpm.Ay,_xlfn.XLOOKUP(TRUE,(AV$52:AV69&lt;&gt;""),$N$52:$N69,_xlpm.Fundo,,-1),
_xlpm.By,_xlfn.XLOOKUP(TRUE,(AV71:AV$95&lt;&gt;""),$N71:$N$95,_xlpm.Fundo,,1),
_xlpm.Cy,_xlfn.XLOOKUP(TRUE,(AV$52:AV69&lt;&gt;""),AV$52:AV69,_xlpm.Fundo,,-1),
_xlpm.Dy,_xlfn.XLOOKUP(TRUE,(AV71:AV$95&lt;&gt;""),AV71:AV$95,_xlpm.Fundo,,1),
_xlpm.Xy,$N70,_xlpm.Yy,PRODUCT(SUM(_xlpm.Dy,-_xlpm.Cy),1/SUM(_xlpm.By,-_xlpm.Ay))*SUM(_xlpm.Xy,-_xlpm.Ay)+_xlpm.Cy,
ROUND(_xlpm.Yx,2)))</f>
        <v>-9</v>
      </c>
      <c r="AW120" s="21" cm="1">
        <f t="array" ref="AW120">IF(AW70&lt;&gt;"",ROUND(AW70,2),
_xlfn.LET(_xlpm.Fundo,$L$8,
_xlpm.Ax,_xlfn.XLOOKUP(TRUE,($O70:AV70&lt;&gt;""),$O$51:AV$51,_xlpm.Fundo,,-1),
_xlpm.Bx,_xlfn.XLOOKUP(TRUE,(AX70:$AZ70&lt;&gt;""),AX$51:$AZ$51,_xlpm.Fundo,,1),
_xlpm.Cx,_xlfn.XLOOKUP(TRUE,($O70:AV70&lt;&gt;""),$O70:AV70,_xlpm.Fundo,,-1),
_xlpm.Dx,_xlfn.XLOOKUP(TRUE,(AX70:$AZ70&lt;&gt;""),AX70:$AZ70,_xlpm.Fundo,,1),
_xlpm.Xx,AW$51,_xlpm.Yx,PRODUCT(SUM(_xlpm.Dx,-_xlpm.Cx),1/SUM(_xlpm.Bx,-_xlpm.Ax))*SUM(_xlpm.Xx,-_xlpm.Ax)+_xlpm.Cx,
_xlpm.Ay,_xlfn.XLOOKUP(TRUE,(AW$52:AW69&lt;&gt;""),$N$52:$N69,_xlpm.Fundo,,-1),
_xlpm.By,_xlfn.XLOOKUP(TRUE,(AW71:AW$95&lt;&gt;""),$N71:$N$95,_xlpm.Fundo,,1),
_xlpm.Cy,_xlfn.XLOOKUP(TRUE,(AW$52:AW69&lt;&gt;""),AW$52:AW69,_xlpm.Fundo,,-1),
_xlpm.Dy,_xlfn.XLOOKUP(TRUE,(AW71:AW$95&lt;&gt;""),AW71:AW$95,_xlpm.Fundo,,1),
_xlpm.Xy,$N70,_xlpm.Yy,PRODUCT(SUM(_xlpm.Dy,-_xlpm.Cy),1/SUM(_xlpm.By,-_xlpm.Ay))*SUM(_xlpm.Xy,-_xlpm.Ay)+_xlpm.Cy,
ROUND(_xlpm.Yx,2)))</f>
        <v>-9</v>
      </c>
      <c r="AX120" s="77" t="s">
        <v>678</v>
      </c>
      <c r="AY120" s="77"/>
    </row>
    <row r="121" spans="1:60" ht="20.100000000000001" customHeight="1" x14ac:dyDescent="0.3">
      <c r="A121" s="8"/>
      <c r="B121" s="8" t="s">
        <v>96</v>
      </c>
      <c r="C121" s="17">
        <f t="shared" si="15"/>
        <v>46.810400000000001</v>
      </c>
      <c r="D121" s="18">
        <f t="shared" si="15"/>
        <v>110.07089999999999</v>
      </c>
      <c r="E121" s="64">
        <f t="shared" si="15"/>
        <v>0</v>
      </c>
      <c r="F121" s="17">
        <f t="shared" si="7"/>
        <v>3.79</v>
      </c>
      <c r="G121" s="18">
        <f t="shared" si="8"/>
        <v>5.0199999999999996</v>
      </c>
      <c r="H121" s="19">
        <f t="shared" si="9"/>
        <v>0</v>
      </c>
      <c r="I121" s="8" t="str" cm="1">
        <f t="array" ref="I121">_xlfn.CONCAT(ROUND(F121:H121,2)&amp;", ")</f>
        <v xml:space="preserve">3.79, 5.02, 0, </v>
      </c>
      <c r="J121" s="8"/>
      <c r="N121" s="31">
        <v>8.4700000000000006</v>
      </c>
      <c r="O121" s="15"/>
      <c r="P121" s="21" cm="1">
        <f t="array" ref="P121">IF(P71&lt;&gt;"",ROUND(P71,2),
_xlfn.LET(_xlpm.Fundo,$L$8,
_xlpm.Ax,_xlfn.XLOOKUP(TRUE,($O71:O71&lt;&gt;""),$O$51:O$51,_xlpm.Fundo,,-1),
_xlpm.Bx,_xlfn.XLOOKUP(TRUE,(Q71:$AZ71&lt;&gt;""),Q$51:$AZ$51,_xlpm.Fundo,,1),
_xlpm.Cx,_xlfn.XLOOKUP(TRUE,($O71:O71&lt;&gt;""),$O71:O71,_xlpm.Fundo,,-1),
_xlpm.Dx,_xlfn.XLOOKUP(TRUE,(Q71:$AZ71&lt;&gt;""),Q71:$AZ71,_xlpm.Fundo,,1),
_xlpm.Xx,P$51,_xlpm.Yx,PRODUCT(SUM(_xlpm.Dx,-_xlpm.Cx),1/SUM(_xlpm.Bx,-_xlpm.Ax))*SUM(_xlpm.Xx,-_xlpm.Ax)+_xlpm.Cx,
_xlpm.Ay,_xlfn.XLOOKUP(TRUE,(P$52:P70&lt;&gt;""),$N$52:$N70,_xlpm.Fundo,,-1),
_xlpm.By,_xlfn.XLOOKUP(TRUE,(P72:P$95&lt;&gt;""),$N72:$N$95,_xlpm.Fundo,,1),
_xlpm.Cy,_xlfn.XLOOKUP(TRUE,(P$52:P70&lt;&gt;""),P$52:P70,_xlpm.Fundo,,-1),
_xlpm.Dy,_xlfn.XLOOKUP(TRUE,(P72:P$95&lt;&gt;""),P72:P$95,_xlpm.Fundo,,1),
_xlpm.Xy,$N71,_xlpm.Yy,PRODUCT(SUM(_xlpm.Dy,-_xlpm.Cy),1/SUM(_xlpm.By,-_xlpm.Ay))*SUM(_xlpm.Xy,-_xlpm.Ay)+_xlpm.Cy,
ROUND(_xlpm.Yx,2)))</f>
        <v>-9</v>
      </c>
      <c r="Q121" s="21" cm="1">
        <f t="array" ref="Q121">IF(Q71&lt;&gt;"",ROUND(Q71,2),
_xlfn.LET(_xlpm.Fundo,$L$8,
_xlpm.Ax,_xlfn.XLOOKUP(TRUE,($O71:P71&lt;&gt;""),$O$51:P$51,_xlpm.Fundo,,-1),
_xlpm.Bx,_xlfn.XLOOKUP(TRUE,(R71:$AZ71&lt;&gt;""),R$51:$AZ$51,_xlpm.Fundo,,1),
_xlpm.Cx,_xlfn.XLOOKUP(TRUE,($O71:P71&lt;&gt;""),$O71:P71,_xlpm.Fundo,,-1),
_xlpm.Dx,_xlfn.XLOOKUP(TRUE,(R71:$AZ71&lt;&gt;""),R71:$AZ71,_xlpm.Fundo,,1),
_xlpm.Xx,Q$51,_xlpm.Yx,PRODUCT(SUM(_xlpm.Dx,-_xlpm.Cx),1/SUM(_xlpm.Bx,-_xlpm.Ax))*SUM(_xlpm.Xx,-_xlpm.Ax)+_xlpm.Cx,
_xlpm.Ay,_xlfn.XLOOKUP(TRUE,(Q$52:Q70&lt;&gt;""),$N$52:$N70,_xlpm.Fundo,,-1),
_xlpm.By,_xlfn.XLOOKUP(TRUE,(Q72:Q$95&lt;&gt;""),$N72:$N$95,_xlpm.Fundo,,1),
_xlpm.Cy,_xlfn.XLOOKUP(TRUE,(Q$52:Q70&lt;&gt;""),Q$52:Q70,_xlpm.Fundo,,-1),
_xlpm.Dy,_xlfn.XLOOKUP(TRUE,(Q72:Q$95&lt;&gt;""),Q72:Q$95,_xlpm.Fundo,,1),
_xlpm.Xy,$N71,_xlpm.Yy,PRODUCT(SUM(_xlpm.Dy,-_xlpm.Cy),1/SUM(_xlpm.By,-_xlpm.Ay))*SUM(_xlpm.Xy,-_xlpm.Ay)+_xlpm.Cy,
ROUND(_xlpm.Yx,2)))</f>
        <v>-9</v>
      </c>
      <c r="R121" s="21" cm="1">
        <f t="array" ref="R121">IF(R71&lt;&gt;"",ROUND(R71,2),
_xlfn.LET(_xlpm.Fundo,$L$8,
_xlpm.Ax,_xlfn.XLOOKUP(TRUE,($O71:Q71&lt;&gt;""),$O$51:Q$51,_xlpm.Fundo,,-1),
_xlpm.Bx,_xlfn.XLOOKUP(TRUE,(S71:$AZ71&lt;&gt;""),S$51:$AZ$51,_xlpm.Fundo,,1),
_xlpm.Cx,_xlfn.XLOOKUP(TRUE,($O71:Q71&lt;&gt;""),$O71:Q71,_xlpm.Fundo,,-1),
_xlpm.Dx,_xlfn.XLOOKUP(TRUE,(S71:$AZ71&lt;&gt;""),S71:$AZ71,_xlpm.Fundo,,1),
_xlpm.Xx,R$51,_xlpm.Yx,PRODUCT(SUM(_xlpm.Dx,-_xlpm.Cx),1/SUM(_xlpm.Bx,-_xlpm.Ax))*SUM(_xlpm.Xx,-_xlpm.Ax)+_xlpm.Cx,
_xlpm.Ay,_xlfn.XLOOKUP(TRUE,(R$52:R70&lt;&gt;""),$N$52:$N70,_xlpm.Fundo,,-1),
_xlpm.By,_xlfn.XLOOKUP(TRUE,(R72:R$95&lt;&gt;""),$N72:$N$95,_xlpm.Fundo,,1),
_xlpm.Cy,_xlfn.XLOOKUP(TRUE,(R$52:R70&lt;&gt;""),R$52:R70,_xlpm.Fundo,,-1),
_xlpm.Dy,_xlfn.XLOOKUP(TRUE,(R72:R$95&lt;&gt;""),R72:R$95,_xlpm.Fundo,,1),
_xlpm.Xy,$N71,_xlpm.Yy,PRODUCT(SUM(_xlpm.Dy,-_xlpm.Cy),1/SUM(_xlpm.By,-_xlpm.Ay))*SUM(_xlpm.Xy,-_xlpm.Ay)+_xlpm.Cy,
ROUND(_xlpm.Yx,2)))</f>
        <v>-0.17</v>
      </c>
      <c r="S121" s="21" cm="1">
        <f t="array" ref="S121">IF(S71&lt;&gt;"",ROUND(S71,2),
_xlfn.LET(_xlpm.Fundo,$L$8,
_xlpm.Ax,_xlfn.XLOOKUP(TRUE,($O71:R71&lt;&gt;""),$O$51:R$51,_xlpm.Fundo,,-1),
_xlpm.Bx,_xlfn.XLOOKUP(TRUE,(T71:$AZ71&lt;&gt;""),T$51:$AZ$51,_xlpm.Fundo,,1),
_xlpm.Cx,_xlfn.XLOOKUP(TRUE,($O71:R71&lt;&gt;""),$O71:R71,_xlpm.Fundo,,-1),
_xlpm.Dx,_xlfn.XLOOKUP(TRUE,(T71:$AZ71&lt;&gt;""),T71:$AZ71,_xlpm.Fundo,,1),
_xlpm.Xx,S$51,_xlpm.Yx,PRODUCT(SUM(_xlpm.Dx,-_xlpm.Cx),1/SUM(_xlpm.Bx,-_xlpm.Ax))*SUM(_xlpm.Xx,-_xlpm.Ax)+_xlpm.Cx,
_xlpm.Ay,_xlfn.XLOOKUP(TRUE,(S$52:S70&lt;&gt;""),$N$52:$N70,_xlpm.Fundo,,-1),
_xlpm.By,_xlfn.XLOOKUP(TRUE,(S72:S$95&lt;&gt;""),$N72:$N$95,_xlpm.Fundo,,1),
_xlpm.Cy,_xlfn.XLOOKUP(TRUE,(S$52:S70&lt;&gt;""),S$52:S70,_xlpm.Fundo,,-1),
_xlpm.Dy,_xlfn.XLOOKUP(TRUE,(S72:S$95&lt;&gt;""),S72:S$95,_xlpm.Fundo,,1),
_xlpm.Xy,$N71,_xlpm.Yy,PRODUCT(SUM(_xlpm.Dy,-_xlpm.Cy),1/SUM(_xlpm.By,-_xlpm.Ay))*SUM(_xlpm.Xy,-_xlpm.Ay)+_xlpm.Cy,
ROUND(_xlpm.Yx,2)))</f>
        <v>-0.16</v>
      </c>
      <c r="T121" s="21" cm="1">
        <f t="array" ref="T121">IF(T71&lt;&gt;"",ROUND(T71,2),
_xlfn.LET(_xlpm.Fundo,$L$8,
_xlpm.Ax,_xlfn.XLOOKUP(TRUE,($O71:S71&lt;&gt;""),$O$51:S$51,_xlpm.Fundo,,-1),
_xlpm.Bx,_xlfn.XLOOKUP(TRUE,(U71:$AZ71&lt;&gt;""),U$51:$AZ$51,_xlpm.Fundo,,1),
_xlpm.Cx,_xlfn.XLOOKUP(TRUE,($O71:S71&lt;&gt;""),$O71:S71,_xlpm.Fundo,,-1),
_xlpm.Dx,_xlfn.XLOOKUP(TRUE,(U71:$AZ71&lt;&gt;""),U71:$AZ71,_xlpm.Fundo,,1),
_xlpm.Xx,T$51,_xlpm.Yx,PRODUCT(SUM(_xlpm.Dx,-_xlpm.Cx),1/SUM(_xlpm.Bx,-_xlpm.Ax))*SUM(_xlpm.Xx,-_xlpm.Ax)+_xlpm.Cx,
_xlpm.Ay,_xlfn.XLOOKUP(TRUE,(T$52:T70&lt;&gt;""),$N$52:$N70,_xlpm.Fundo,,-1),
_xlpm.By,_xlfn.XLOOKUP(TRUE,(T72:T$95&lt;&gt;""),$N72:$N$95,_xlpm.Fundo,,1),
_xlpm.Cy,_xlfn.XLOOKUP(TRUE,(T$52:T70&lt;&gt;""),T$52:T70,_xlpm.Fundo,,-1),
_xlpm.Dy,_xlfn.XLOOKUP(TRUE,(T72:T$95&lt;&gt;""),T72:T$95,_xlpm.Fundo,,1),
_xlpm.Xy,$N71,_xlpm.Yy,PRODUCT(SUM(_xlpm.Dy,-_xlpm.Cy),1/SUM(_xlpm.By,-_xlpm.Ay))*SUM(_xlpm.Xy,-_xlpm.Ay)+_xlpm.Cy,
ROUND(_xlpm.Yx,2)))</f>
        <v>-0.15</v>
      </c>
      <c r="U121" s="21" cm="1">
        <f t="array" ref="U121">IF(U71&lt;&gt;"",ROUND(U71,2),
_xlfn.LET(_xlpm.Fundo,$L$8,
_xlpm.Ax,_xlfn.XLOOKUP(TRUE,($O71:T71&lt;&gt;""),$O$51:T$51,_xlpm.Fundo,,-1),
_xlpm.Bx,_xlfn.XLOOKUP(TRUE,(V71:$AZ71&lt;&gt;""),V$51:$AZ$51,_xlpm.Fundo,,1),
_xlpm.Cx,_xlfn.XLOOKUP(TRUE,($O71:T71&lt;&gt;""),$O71:T71,_xlpm.Fundo,,-1),
_xlpm.Dx,_xlfn.XLOOKUP(TRUE,(V71:$AZ71&lt;&gt;""),V71:$AZ71,_xlpm.Fundo,,1),
_xlpm.Xx,U$51,_xlpm.Yx,PRODUCT(SUM(_xlpm.Dx,-_xlpm.Cx),1/SUM(_xlpm.Bx,-_xlpm.Ax))*SUM(_xlpm.Xx,-_xlpm.Ax)+_xlpm.Cx,
_xlpm.Ay,_xlfn.XLOOKUP(TRUE,(U$52:U70&lt;&gt;""),$N$52:$N70,_xlpm.Fundo,,-1),
_xlpm.By,_xlfn.XLOOKUP(TRUE,(U72:U$95&lt;&gt;""),$N72:$N$95,_xlpm.Fundo,,1),
_xlpm.Cy,_xlfn.XLOOKUP(TRUE,(U$52:U70&lt;&gt;""),U$52:U70,_xlpm.Fundo,,-1),
_xlpm.Dy,_xlfn.XLOOKUP(TRUE,(U72:U$95&lt;&gt;""),U72:U$95,_xlpm.Fundo,,1),
_xlpm.Xy,$N71,_xlpm.Yy,PRODUCT(SUM(_xlpm.Dy,-_xlpm.Cy),1/SUM(_xlpm.By,-_xlpm.Ay))*SUM(_xlpm.Xy,-_xlpm.Ay)+_xlpm.Cy,
ROUND(_xlpm.Yx,2)))</f>
        <v>-0.13</v>
      </c>
      <c r="V121" s="21" cm="1">
        <f t="array" ref="V121">IF(V71&lt;&gt;"",ROUND(V71,2),
_xlfn.LET(_xlpm.Fundo,$L$8,
_xlpm.Ax,_xlfn.XLOOKUP(TRUE,($O71:U71&lt;&gt;""),$O$51:U$51,_xlpm.Fundo,,-1),
_xlpm.Bx,_xlfn.XLOOKUP(TRUE,(W71:$AZ71&lt;&gt;""),W$51:$AZ$51,_xlpm.Fundo,,1),
_xlpm.Cx,_xlfn.XLOOKUP(TRUE,($O71:U71&lt;&gt;""),$O71:U71,_xlpm.Fundo,,-1),
_xlpm.Dx,_xlfn.XLOOKUP(TRUE,(W71:$AZ71&lt;&gt;""),W71:$AZ71,_xlpm.Fundo,,1),
_xlpm.Xx,V$51,_xlpm.Yx,PRODUCT(SUM(_xlpm.Dx,-_xlpm.Cx),1/SUM(_xlpm.Bx,-_xlpm.Ax))*SUM(_xlpm.Xx,-_xlpm.Ax)+_xlpm.Cx,
_xlpm.Ay,_xlfn.XLOOKUP(TRUE,(V$52:V70&lt;&gt;""),$N$52:$N70,_xlpm.Fundo,,-1),
_xlpm.By,_xlfn.XLOOKUP(TRUE,(V72:V$95&lt;&gt;""),$N72:$N$95,_xlpm.Fundo,,1),
_xlpm.Cy,_xlfn.XLOOKUP(TRUE,(V$52:V70&lt;&gt;""),V$52:V70,_xlpm.Fundo,,-1),
_xlpm.Dy,_xlfn.XLOOKUP(TRUE,(V72:V$95&lt;&gt;""),V72:V$95,_xlpm.Fundo,,1),
_xlpm.Xy,$N71,_xlpm.Yy,PRODUCT(SUM(_xlpm.Dy,-_xlpm.Cy),1/SUM(_xlpm.By,-_xlpm.Ay))*SUM(_xlpm.Xy,-_xlpm.Ay)+_xlpm.Cy,
ROUND(_xlpm.Yx,2)))</f>
        <v>-0.13</v>
      </c>
      <c r="W121" s="21" cm="1">
        <f t="array" ref="W121">IF(W71&lt;&gt;"",ROUND(W71,2),
_xlfn.LET(_xlpm.Fundo,$L$8,
_xlpm.Ax,_xlfn.XLOOKUP(TRUE,($O71:V71&lt;&gt;""),$O$51:V$51,_xlpm.Fundo,,-1),
_xlpm.Bx,_xlfn.XLOOKUP(TRUE,(X71:$AZ71&lt;&gt;""),X$51:$AZ$51,_xlpm.Fundo,,1),
_xlpm.Cx,_xlfn.XLOOKUP(TRUE,($O71:V71&lt;&gt;""),$O71:V71,_xlpm.Fundo,,-1),
_xlpm.Dx,_xlfn.XLOOKUP(TRUE,(X71:$AZ71&lt;&gt;""),X71:$AZ71,_xlpm.Fundo,,1),
_xlpm.Xx,W$51,_xlpm.Yx,PRODUCT(SUM(_xlpm.Dx,-_xlpm.Cx),1/SUM(_xlpm.Bx,-_xlpm.Ax))*SUM(_xlpm.Xx,-_xlpm.Ax)+_xlpm.Cx,
_xlpm.Ay,_xlfn.XLOOKUP(TRUE,(W$52:W70&lt;&gt;""),$N$52:$N70,_xlpm.Fundo,,-1),
_xlpm.By,_xlfn.XLOOKUP(TRUE,(W72:W$95&lt;&gt;""),$N72:$N$95,_xlpm.Fundo,,1),
_xlpm.Cy,_xlfn.XLOOKUP(TRUE,(W$52:W70&lt;&gt;""),W$52:W70,_xlpm.Fundo,,-1),
_xlpm.Dy,_xlfn.XLOOKUP(TRUE,(W72:W$95&lt;&gt;""),W72:W$95,_xlpm.Fundo,,1),
_xlpm.Xy,$N71,_xlpm.Yy,PRODUCT(SUM(_xlpm.Dy,-_xlpm.Cy),1/SUM(_xlpm.By,-_xlpm.Ay))*SUM(_xlpm.Xy,-_xlpm.Ay)+_xlpm.Cy,
ROUND(_xlpm.Yx,2)))</f>
        <v>-0.13</v>
      </c>
      <c r="X121" s="21" cm="1">
        <f t="array" ref="X121">IF(X71&lt;&gt;"",ROUND(X71,2),
_xlfn.LET(_xlpm.Fundo,$L$8,
_xlpm.Ax,_xlfn.XLOOKUP(TRUE,($O71:W71&lt;&gt;""),$O$51:W$51,_xlpm.Fundo,,-1),
_xlpm.Bx,_xlfn.XLOOKUP(TRUE,(Y71:$AZ71&lt;&gt;""),Y$51:$AZ$51,_xlpm.Fundo,,1),
_xlpm.Cx,_xlfn.XLOOKUP(TRUE,($O71:W71&lt;&gt;""),$O71:W71,_xlpm.Fundo,,-1),
_xlpm.Dx,_xlfn.XLOOKUP(TRUE,(Y71:$AZ71&lt;&gt;""),Y71:$AZ71,_xlpm.Fundo,,1),
_xlpm.Xx,X$51,_xlpm.Yx,PRODUCT(SUM(_xlpm.Dx,-_xlpm.Cx),1/SUM(_xlpm.Bx,-_xlpm.Ax))*SUM(_xlpm.Xx,-_xlpm.Ax)+_xlpm.Cx,
_xlpm.Ay,_xlfn.XLOOKUP(TRUE,(X$52:X70&lt;&gt;""),$N$52:$N70,_xlpm.Fundo,,-1),
_xlpm.By,_xlfn.XLOOKUP(TRUE,(X72:X$95&lt;&gt;""),$N72:$N$95,_xlpm.Fundo,,1),
_xlpm.Cy,_xlfn.XLOOKUP(TRUE,(X$52:X70&lt;&gt;""),X$52:X70,_xlpm.Fundo,,-1),
_xlpm.Dy,_xlfn.XLOOKUP(TRUE,(X72:X$95&lt;&gt;""),X72:X$95,_xlpm.Fundo,,1),
_xlpm.Xy,$N71,_xlpm.Yy,PRODUCT(SUM(_xlpm.Dy,-_xlpm.Cy),1/SUM(_xlpm.By,-_xlpm.Ay))*SUM(_xlpm.Xy,-_xlpm.Ay)+_xlpm.Cy,
ROUND(_xlpm.Yx,2)))</f>
        <v>-0.12</v>
      </c>
      <c r="Y121" s="21" cm="1">
        <f t="array" ref="Y121">IF(Y71&lt;&gt;"",ROUND(Y71,2),
_xlfn.LET(_xlpm.Fundo,$L$8,
_xlpm.Ax,_xlfn.XLOOKUP(TRUE,($O71:X71&lt;&gt;""),$O$51:X$51,_xlpm.Fundo,,-1),
_xlpm.Bx,_xlfn.XLOOKUP(TRUE,(Z71:$AZ71&lt;&gt;""),Z$51:$AZ$51,_xlpm.Fundo,,1),
_xlpm.Cx,_xlfn.XLOOKUP(TRUE,($O71:X71&lt;&gt;""),$O71:X71,_xlpm.Fundo,,-1),
_xlpm.Dx,_xlfn.XLOOKUP(TRUE,(Z71:$AZ71&lt;&gt;""),Z71:$AZ71,_xlpm.Fundo,,1),
_xlpm.Xx,Y$51,_xlpm.Yx,PRODUCT(SUM(_xlpm.Dx,-_xlpm.Cx),1/SUM(_xlpm.Bx,-_xlpm.Ax))*SUM(_xlpm.Xx,-_xlpm.Ax)+_xlpm.Cx,
_xlpm.Ay,_xlfn.XLOOKUP(TRUE,(Y$52:Y70&lt;&gt;""),$N$52:$N70,_xlpm.Fundo,,-1),
_xlpm.By,_xlfn.XLOOKUP(TRUE,(Y72:Y$95&lt;&gt;""),$N72:$N$95,_xlpm.Fundo,,1),
_xlpm.Cy,_xlfn.XLOOKUP(TRUE,(Y$52:Y70&lt;&gt;""),Y$52:Y70,_xlpm.Fundo,,-1),
_xlpm.Dy,_xlfn.XLOOKUP(TRUE,(Y72:Y$95&lt;&gt;""),Y72:Y$95,_xlpm.Fundo,,1),
_xlpm.Xy,$N71,_xlpm.Yy,PRODUCT(SUM(_xlpm.Dy,-_xlpm.Cy),1/SUM(_xlpm.By,-_xlpm.Ay))*SUM(_xlpm.Xy,-_xlpm.Ay)+_xlpm.Cy,
ROUND(_xlpm.Yx,2)))</f>
        <v>-0.11</v>
      </c>
      <c r="Z121" s="21" cm="1">
        <f t="array" ref="Z121">IF(Z71&lt;&gt;"",ROUND(Z71,2),
_xlfn.LET(_xlpm.Fundo,$L$8,
_xlpm.Ax,_xlfn.XLOOKUP(TRUE,($O71:Y71&lt;&gt;""),$O$51:Y$51,_xlpm.Fundo,,-1),
_xlpm.Bx,_xlfn.XLOOKUP(TRUE,(AA71:$AZ71&lt;&gt;""),AA$51:$AZ$51,_xlpm.Fundo,,1),
_xlpm.Cx,_xlfn.XLOOKUP(TRUE,($O71:Y71&lt;&gt;""),$O71:Y71,_xlpm.Fundo,,-1),
_xlpm.Dx,_xlfn.XLOOKUP(TRUE,(AA71:$AZ71&lt;&gt;""),AA71:$AZ71,_xlpm.Fundo,,1),
_xlpm.Xx,Z$51,_xlpm.Yx,PRODUCT(SUM(_xlpm.Dx,-_xlpm.Cx),1/SUM(_xlpm.Bx,-_xlpm.Ax))*SUM(_xlpm.Xx,-_xlpm.Ax)+_xlpm.Cx,
_xlpm.Ay,_xlfn.XLOOKUP(TRUE,(Z$52:Z70&lt;&gt;""),$N$52:$N70,_xlpm.Fundo,,-1),
_xlpm.By,_xlfn.XLOOKUP(TRUE,(Z72:Z$95&lt;&gt;""),$N72:$N$95,_xlpm.Fundo,,1),
_xlpm.Cy,_xlfn.XLOOKUP(TRUE,(Z$52:Z70&lt;&gt;""),Z$52:Z70,_xlpm.Fundo,,-1),
_xlpm.Dy,_xlfn.XLOOKUP(TRUE,(Z72:Z$95&lt;&gt;""),Z72:Z$95,_xlpm.Fundo,,1),
_xlpm.Xy,$N71,_xlpm.Yy,PRODUCT(SUM(_xlpm.Dy,-_xlpm.Cy),1/SUM(_xlpm.By,-_xlpm.Ay))*SUM(_xlpm.Xy,-_xlpm.Ay)+_xlpm.Cy,
ROUND(_xlpm.Yx,2)))</f>
        <v>-0.1</v>
      </c>
      <c r="AA121" s="21" cm="1">
        <f t="array" ref="AA121">IF(AA71&lt;&gt;"",ROUND(AA71,2),
_xlfn.LET(_xlpm.Fundo,$L$8,
_xlpm.Ax,_xlfn.XLOOKUP(TRUE,($O71:Z71&lt;&gt;""),$O$51:Z$51,_xlpm.Fundo,,-1),
_xlpm.Bx,_xlfn.XLOOKUP(TRUE,(AB71:$AZ71&lt;&gt;""),AB$51:$AZ$51,_xlpm.Fundo,,1),
_xlpm.Cx,_xlfn.XLOOKUP(TRUE,($O71:Z71&lt;&gt;""),$O71:Z71,_xlpm.Fundo,,-1),
_xlpm.Dx,_xlfn.XLOOKUP(TRUE,(AB71:$AZ71&lt;&gt;""),AB71:$AZ71,_xlpm.Fundo,,1),
_xlpm.Xx,AA$51,_xlpm.Yx,PRODUCT(SUM(_xlpm.Dx,-_xlpm.Cx),1/SUM(_xlpm.Bx,-_xlpm.Ax))*SUM(_xlpm.Xx,-_xlpm.Ax)+_xlpm.Cx,
_xlpm.Ay,_xlfn.XLOOKUP(TRUE,(AA$52:AA70&lt;&gt;""),$N$52:$N70,_xlpm.Fundo,,-1),
_xlpm.By,_xlfn.XLOOKUP(TRUE,(AA72:AA$95&lt;&gt;""),$N72:$N$95,_xlpm.Fundo,,1),
_xlpm.Cy,_xlfn.XLOOKUP(TRUE,(AA$52:AA70&lt;&gt;""),AA$52:AA70,_xlpm.Fundo,,-1),
_xlpm.Dy,_xlfn.XLOOKUP(TRUE,(AA72:AA$95&lt;&gt;""),AA72:AA$95,_xlpm.Fundo,,1),
_xlpm.Xy,$N71,_xlpm.Yy,PRODUCT(SUM(_xlpm.Dy,-_xlpm.Cy),1/SUM(_xlpm.By,-_xlpm.Ay))*SUM(_xlpm.Xy,-_xlpm.Ay)+_xlpm.Cy,
ROUND(_xlpm.Yx,2)))</f>
        <v>-0.09</v>
      </c>
      <c r="AB121" s="21" cm="1">
        <f t="array" ref="AB121">IF(AB71&lt;&gt;"",ROUND(AB71,2),
_xlfn.LET(_xlpm.Fundo,$L$8,
_xlpm.Ax,_xlfn.XLOOKUP(TRUE,($O71:AA71&lt;&gt;""),$O$51:AA$51,_xlpm.Fundo,,-1),
_xlpm.Bx,_xlfn.XLOOKUP(TRUE,(AC71:$AZ71&lt;&gt;""),AC$51:$AZ$51,_xlpm.Fundo,,1),
_xlpm.Cx,_xlfn.XLOOKUP(TRUE,($O71:AA71&lt;&gt;""),$O71:AA71,_xlpm.Fundo,,-1),
_xlpm.Dx,_xlfn.XLOOKUP(TRUE,(AC71:$AZ71&lt;&gt;""),AC71:$AZ71,_xlpm.Fundo,,1),
_xlpm.Xx,AB$51,_xlpm.Yx,PRODUCT(SUM(_xlpm.Dx,-_xlpm.Cx),1/SUM(_xlpm.Bx,-_xlpm.Ax))*SUM(_xlpm.Xx,-_xlpm.Ax)+_xlpm.Cx,
_xlpm.Ay,_xlfn.XLOOKUP(TRUE,(AB$52:AB70&lt;&gt;""),$N$52:$N70,_xlpm.Fundo,,-1),
_xlpm.By,_xlfn.XLOOKUP(TRUE,(AB72:AB$95&lt;&gt;""),$N72:$N$95,_xlpm.Fundo,,1),
_xlpm.Cy,_xlfn.XLOOKUP(TRUE,(AB$52:AB70&lt;&gt;""),AB$52:AB70,_xlpm.Fundo,,-1),
_xlpm.Dy,_xlfn.XLOOKUP(TRUE,(AB72:AB$95&lt;&gt;""),AB72:AB$95,_xlpm.Fundo,,1),
_xlpm.Xy,$N71,_xlpm.Yy,PRODUCT(SUM(_xlpm.Dy,-_xlpm.Cy),1/SUM(_xlpm.By,-_xlpm.Ay))*SUM(_xlpm.Xy,-_xlpm.Ay)+_xlpm.Cy,
ROUND(_xlpm.Yx,2)))</f>
        <v>-0.09</v>
      </c>
      <c r="AC121" s="21" cm="1">
        <f t="array" ref="AC121">IF(AC71&lt;&gt;"",ROUND(AC71,2),
_xlfn.LET(_xlpm.Fundo,$L$8,
_xlpm.Ax,_xlfn.XLOOKUP(TRUE,($O71:AB71&lt;&gt;""),$O$51:AB$51,_xlpm.Fundo,,-1),
_xlpm.Bx,_xlfn.XLOOKUP(TRUE,(AD71:$AZ71&lt;&gt;""),AD$51:$AZ$51,_xlpm.Fundo,,1),
_xlpm.Cx,_xlfn.XLOOKUP(TRUE,($O71:AB71&lt;&gt;""),$O71:AB71,_xlpm.Fundo,,-1),
_xlpm.Dx,_xlfn.XLOOKUP(TRUE,(AD71:$AZ71&lt;&gt;""),AD71:$AZ71,_xlpm.Fundo,,1),
_xlpm.Xx,AC$51,_xlpm.Yx,PRODUCT(SUM(_xlpm.Dx,-_xlpm.Cx),1/SUM(_xlpm.Bx,-_xlpm.Ax))*SUM(_xlpm.Xx,-_xlpm.Ax)+_xlpm.Cx,
_xlpm.Ay,_xlfn.XLOOKUP(TRUE,(AC$52:AC70&lt;&gt;""),$N$52:$N70,_xlpm.Fundo,,-1),
_xlpm.By,_xlfn.XLOOKUP(TRUE,(AC72:AC$95&lt;&gt;""),$N72:$N$95,_xlpm.Fundo,,1),
_xlpm.Cy,_xlfn.XLOOKUP(TRUE,(AC$52:AC70&lt;&gt;""),AC$52:AC70,_xlpm.Fundo,,-1),
_xlpm.Dy,_xlfn.XLOOKUP(TRUE,(AC72:AC$95&lt;&gt;""),AC72:AC$95,_xlpm.Fundo,,1),
_xlpm.Xy,$N71,_xlpm.Yy,PRODUCT(SUM(_xlpm.Dy,-_xlpm.Cy),1/SUM(_xlpm.By,-_xlpm.Ay))*SUM(_xlpm.Xy,-_xlpm.Ay)+_xlpm.Cy,
ROUND(_xlpm.Yx,2)))</f>
        <v>-7.0000000000000007E-2</v>
      </c>
      <c r="AD121" s="21" cm="1">
        <f t="array" ref="AD121">IF(AD71&lt;&gt;"",ROUND(AD71,2),
_xlfn.LET(_xlpm.Fundo,$L$8,
_xlpm.Ax,_xlfn.XLOOKUP(TRUE,($O71:AC71&lt;&gt;""),$O$51:AC$51,_xlpm.Fundo,,-1),
_xlpm.Bx,_xlfn.XLOOKUP(TRUE,(AE71:$AZ71&lt;&gt;""),AE$51:$AZ$51,_xlpm.Fundo,,1),
_xlpm.Cx,_xlfn.XLOOKUP(TRUE,($O71:AC71&lt;&gt;""),$O71:AC71,_xlpm.Fundo,,-1),
_xlpm.Dx,_xlfn.XLOOKUP(TRUE,(AE71:$AZ71&lt;&gt;""),AE71:$AZ71,_xlpm.Fundo,,1),
_xlpm.Xx,AD$51,_xlpm.Yx,PRODUCT(SUM(_xlpm.Dx,-_xlpm.Cx),1/SUM(_xlpm.Bx,-_xlpm.Ax))*SUM(_xlpm.Xx,-_xlpm.Ax)+_xlpm.Cx,
_xlpm.Ay,_xlfn.XLOOKUP(TRUE,(AD$52:AD70&lt;&gt;""),$N$52:$N70,_xlpm.Fundo,,-1),
_xlpm.By,_xlfn.XLOOKUP(TRUE,(AD72:AD$95&lt;&gt;""),$N72:$N$95,_xlpm.Fundo,,1),
_xlpm.Cy,_xlfn.XLOOKUP(TRUE,(AD$52:AD70&lt;&gt;""),AD$52:AD70,_xlpm.Fundo,,-1),
_xlpm.Dy,_xlfn.XLOOKUP(TRUE,(AD72:AD$95&lt;&gt;""),AD72:AD$95,_xlpm.Fundo,,1),
_xlpm.Xy,$N71,_xlpm.Yy,PRODUCT(SUM(_xlpm.Dy,-_xlpm.Cy),1/SUM(_xlpm.By,-_xlpm.Ay))*SUM(_xlpm.Xy,-_xlpm.Ay)+_xlpm.Cy,
ROUND(_xlpm.Yx,2)))</f>
        <v>-7.0000000000000007E-2</v>
      </c>
      <c r="AE121" s="21" cm="1">
        <f t="array" ref="AE121">IF(AE71&lt;&gt;"",ROUND(AE71,2),
_xlfn.LET(_xlpm.Fundo,$L$8,
_xlpm.Ax,_xlfn.XLOOKUP(TRUE,($O71:AD71&lt;&gt;""),$O$51:AD$51,_xlpm.Fundo,,-1),
_xlpm.Bx,_xlfn.XLOOKUP(TRUE,(AF71:$AZ71&lt;&gt;""),AF$51:$AZ$51,_xlpm.Fundo,,1),
_xlpm.Cx,_xlfn.XLOOKUP(TRUE,($O71:AD71&lt;&gt;""),$O71:AD71,_xlpm.Fundo,,-1),
_xlpm.Dx,_xlfn.XLOOKUP(TRUE,(AF71:$AZ71&lt;&gt;""),AF71:$AZ71,_xlpm.Fundo,,1),
_xlpm.Xx,AE$51,_xlpm.Yx,PRODUCT(SUM(_xlpm.Dx,-_xlpm.Cx),1/SUM(_xlpm.Bx,-_xlpm.Ax))*SUM(_xlpm.Xx,-_xlpm.Ax)+_xlpm.Cx,
_xlpm.Ay,_xlfn.XLOOKUP(TRUE,(AE$52:AE70&lt;&gt;""),$N$52:$N70,_xlpm.Fundo,,-1),
_xlpm.By,_xlfn.XLOOKUP(TRUE,(AE72:AE$95&lt;&gt;""),$N72:$N$95,_xlpm.Fundo,,1),
_xlpm.Cy,_xlfn.XLOOKUP(TRUE,(AE$52:AE70&lt;&gt;""),AE$52:AE70,_xlpm.Fundo,,-1),
_xlpm.Dy,_xlfn.XLOOKUP(TRUE,(AE72:AE$95&lt;&gt;""),AE72:AE$95,_xlpm.Fundo,,1),
_xlpm.Xy,$N71,_xlpm.Yy,PRODUCT(SUM(_xlpm.Dy,-_xlpm.Cy),1/SUM(_xlpm.By,-_xlpm.Ay))*SUM(_xlpm.Xy,-_xlpm.Ay)+_xlpm.Cy,
ROUND(_xlpm.Yx,2)))</f>
        <v>-7.0000000000000007E-2</v>
      </c>
      <c r="AF121" s="21" cm="1">
        <f t="array" ref="AF121">IF(AF71&lt;&gt;"",ROUND(AF71,2),
_xlfn.LET(_xlpm.Fundo,$L$8,
_xlpm.Ax,_xlfn.XLOOKUP(TRUE,($O71:AE71&lt;&gt;""),$O$51:AE$51,_xlpm.Fundo,,-1),
_xlpm.Bx,_xlfn.XLOOKUP(TRUE,(AG71:$AZ71&lt;&gt;""),AG$51:$AZ$51,_xlpm.Fundo,,1),
_xlpm.Cx,_xlfn.XLOOKUP(TRUE,($O71:AE71&lt;&gt;""),$O71:AE71,_xlpm.Fundo,,-1),
_xlpm.Dx,_xlfn.XLOOKUP(TRUE,(AG71:$AZ71&lt;&gt;""),AG71:$AZ71,_xlpm.Fundo,,1),
_xlpm.Xx,AF$51,_xlpm.Yx,PRODUCT(SUM(_xlpm.Dx,-_xlpm.Cx),1/SUM(_xlpm.Bx,-_xlpm.Ax))*SUM(_xlpm.Xx,-_xlpm.Ax)+_xlpm.Cx,
_xlpm.Ay,_xlfn.XLOOKUP(TRUE,(AF$52:AF70&lt;&gt;""),$N$52:$N70,_xlpm.Fundo,,-1),
_xlpm.By,_xlfn.XLOOKUP(TRUE,(AF72:AF$95&lt;&gt;""),$N72:$N$95,_xlpm.Fundo,,1),
_xlpm.Cy,_xlfn.XLOOKUP(TRUE,(AF$52:AF70&lt;&gt;""),AF$52:AF70,_xlpm.Fundo,,-1),
_xlpm.Dy,_xlfn.XLOOKUP(TRUE,(AF72:AF$95&lt;&gt;""),AF72:AF$95,_xlpm.Fundo,,1),
_xlpm.Xy,$N71,_xlpm.Yy,PRODUCT(SUM(_xlpm.Dy,-_xlpm.Cy),1/SUM(_xlpm.By,-_xlpm.Ay))*SUM(_xlpm.Xy,-_xlpm.Ay)+_xlpm.Cy,
ROUND(_xlpm.Yx,2)))</f>
        <v>-0.04</v>
      </c>
      <c r="AG121" s="21" cm="1">
        <f t="array" ref="AG121">IF(AG71&lt;&gt;"",ROUND(AG71,2),
_xlfn.LET(_xlpm.Fundo,$L$8,
_xlpm.Ax,_xlfn.XLOOKUP(TRUE,($O71:AF71&lt;&gt;""),$O$51:AF$51,_xlpm.Fundo,,-1),
_xlpm.Bx,_xlfn.XLOOKUP(TRUE,(AH71:$AZ71&lt;&gt;""),AH$51:$AZ$51,_xlpm.Fundo,,1),
_xlpm.Cx,_xlfn.XLOOKUP(TRUE,($O71:AF71&lt;&gt;""),$O71:AF71,_xlpm.Fundo,,-1),
_xlpm.Dx,_xlfn.XLOOKUP(TRUE,(AH71:$AZ71&lt;&gt;""),AH71:$AZ71,_xlpm.Fundo,,1),
_xlpm.Xx,AG$51,_xlpm.Yx,PRODUCT(SUM(_xlpm.Dx,-_xlpm.Cx),1/SUM(_xlpm.Bx,-_xlpm.Ax))*SUM(_xlpm.Xx,-_xlpm.Ax)+_xlpm.Cx,
_xlpm.Ay,_xlfn.XLOOKUP(TRUE,(AG$52:AG70&lt;&gt;""),$N$52:$N70,_xlpm.Fundo,,-1),
_xlpm.By,_xlfn.XLOOKUP(TRUE,(AG72:AG$95&lt;&gt;""),$N72:$N$95,_xlpm.Fundo,,1),
_xlpm.Cy,_xlfn.XLOOKUP(TRUE,(AG$52:AG70&lt;&gt;""),AG$52:AG70,_xlpm.Fundo,,-1),
_xlpm.Dy,_xlfn.XLOOKUP(TRUE,(AG72:AG$95&lt;&gt;""),AG72:AG$95,_xlpm.Fundo,,1),
_xlpm.Xy,$N71,_xlpm.Yy,PRODUCT(SUM(_xlpm.Dy,-_xlpm.Cy),1/SUM(_xlpm.By,-_xlpm.Ay))*SUM(_xlpm.Xy,-_xlpm.Ay)+_xlpm.Cy,
ROUND(_xlpm.Yx,2)))</f>
        <v>-0.04</v>
      </c>
      <c r="AH121" s="21" cm="1">
        <f t="array" ref="AH121">IF(AH71&lt;&gt;"",ROUND(AH71,2),
_xlfn.LET(_xlpm.Fundo,$L$8,
_xlpm.Ax,_xlfn.XLOOKUP(TRUE,($O71:AG71&lt;&gt;""),$O$51:AG$51,_xlpm.Fundo,,-1),
_xlpm.Bx,_xlfn.XLOOKUP(TRUE,(AI71:$AZ71&lt;&gt;""),AI$51:$AZ$51,_xlpm.Fundo,,1),
_xlpm.Cx,_xlfn.XLOOKUP(TRUE,($O71:AG71&lt;&gt;""),$O71:AG71,_xlpm.Fundo,,-1),
_xlpm.Dx,_xlfn.XLOOKUP(TRUE,(AI71:$AZ71&lt;&gt;""),AI71:$AZ71,_xlpm.Fundo,,1),
_xlpm.Xx,AH$51,_xlpm.Yx,PRODUCT(SUM(_xlpm.Dx,-_xlpm.Cx),1/SUM(_xlpm.Bx,-_xlpm.Ax))*SUM(_xlpm.Xx,-_xlpm.Ax)+_xlpm.Cx,
_xlpm.Ay,_xlfn.XLOOKUP(TRUE,(AH$52:AH70&lt;&gt;""),$N$52:$N70,_xlpm.Fundo,,-1),
_xlpm.By,_xlfn.XLOOKUP(TRUE,(AH72:AH$95&lt;&gt;""),$N72:$N$95,_xlpm.Fundo,,1),
_xlpm.Cy,_xlfn.XLOOKUP(TRUE,(AH$52:AH70&lt;&gt;""),AH$52:AH70,_xlpm.Fundo,,-1),
_xlpm.Dy,_xlfn.XLOOKUP(TRUE,(AH72:AH$95&lt;&gt;""),AH72:AH$95,_xlpm.Fundo,,1),
_xlpm.Xy,$N71,_xlpm.Yy,PRODUCT(SUM(_xlpm.Dy,-_xlpm.Cy),1/SUM(_xlpm.By,-_xlpm.Ay))*SUM(_xlpm.Xy,-_xlpm.Ay)+_xlpm.Cy,
ROUND(_xlpm.Yx,2)))</f>
        <v>-0.02</v>
      </c>
      <c r="AI121" s="21" cm="1">
        <f t="array" ref="AI121">IF(AI71&lt;&gt;"",ROUND(AI71,2),
_xlfn.LET(_xlpm.Fundo,$L$8,
_xlpm.Ax,_xlfn.XLOOKUP(TRUE,($O71:AH71&lt;&gt;""),$O$51:AH$51,_xlpm.Fundo,,-1),
_xlpm.Bx,_xlfn.XLOOKUP(TRUE,(AJ71:$AZ71&lt;&gt;""),AJ$51:$AZ$51,_xlpm.Fundo,,1),
_xlpm.Cx,_xlfn.XLOOKUP(TRUE,($O71:AH71&lt;&gt;""),$O71:AH71,_xlpm.Fundo,,-1),
_xlpm.Dx,_xlfn.XLOOKUP(TRUE,(AJ71:$AZ71&lt;&gt;""),AJ71:$AZ71,_xlpm.Fundo,,1),
_xlpm.Xx,AI$51,_xlpm.Yx,PRODUCT(SUM(_xlpm.Dx,-_xlpm.Cx),1/SUM(_xlpm.Bx,-_xlpm.Ax))*SUM(_xlpm.Xx,-_xlpm.Ax)+_xlpm.Cx,
_xlpm.Ay,_xlfn.XLOOKUP(TRUE,(AI$52:AI70&lt;&gt;""),$N$52:$N70,_xlpm.Fundo,,-1),
_xlpm.By,_xlfn.XLOOKUP(TRUE,(AI72:AI$95&lt;&gt;""),$N72:$N$95,_xlpm.Fundo,,1),
_xlpm.Cy,_xlfn.XLOOKUP(TRUE,(AI$52:AI70&lt;&gt;""),AI$52:AI70,_xlpm.Fundo,,-1),
_xlpm.Dy,_xlfn.XLOOKUP(TRUE,(AI72:AI$95&lt;&gt;""),AI72:AI$95,_xlpm.Fundo,,1),
_xlpm.Xy,$N71,_xlpm.Yy,PRODUCT(SUM(_xlpm.Dy,-_xlpm.Cy),1/SUM(_xlpm.By,-_xlpm.Ay))*SUM(_xlpm.Xy,-_xlpm.Ay)+_xlpm.Cy,
ROUND(_xlpm.Yx,2)))</f>
        <v>-0.02</v>
      </c>
      <c r="AJ121" s="21" cm="1">
        <f t="array" ref="AJ121">IF(AJ71&lt;&gt;"",ROUND(AJ71,2),
_xlfn.LET(_xlpm.Fundo,$L$8,
_xlpm.Ax,_xlfn.XLOOKUP(TRUE,($O71:AI71&lt;&gt;""),$O$51:AI$51,_xlpm.Fundo,,-1),
_xlpm.Bx,_xlfn.XLOOKUP(TRUE,(AK71:$AZ71&lt;&gt;""),AK$51:$AZ$51,_xlpm.Fundo,,1),
_xlpm.Cx,_xlfn.XLOOKUP(TRUE,($O71:AI71&lt;&gt;""),$O71:AI71,_xlpm.Fundo,,-1),
_xlpm.Dx,_xlfn.XLOOKUP(TRUE,(AK71:$AZ71&lt;&gt;""),AK71:$AZ71,_xlpm.Fundo,,1),
_xlpm.Xx,AJ$51,_xlpm.Yx,PRODUCT(SUM(_xlpm.Dx,-_xlpm.Cx),1/SUM(_xlpm.Bx,-_xlpm.Ax))*SUM(_xlpm.Xx,-_xlpm.Ax)+_xlpm.Cx,
_xlpm.Ay,_xlfn.XLOOKUP(TRUE,(AJ$52:AJ70&lt;&gt;""),$N$52:$N70,_xlpm.Fundo,,-1),
_xlpm.By,_xlfn.XLOOKUP(TRUE,(AJ72:AJ$95&lt;&gt;""),$N72:$N$95,_xlpm.Fundo,,1),
_xlpm.Cy,_xlfn.XLOOKUP(TRUE,(AJ$52:AJ70&lt;&gt;""),AJ$52:AJ70,_xlpm.Fundo,,-1),
_xlpm.Dy,_xlfn.XLOOKUP(TRUE,(AJ72:AJ$95&lt;&gt;""),AJ72:AJ$95,_xlpm.Fundo,,1),
_xlpm.Xy,$N71,_xlpm.Yy,PRODUCT(SUM(_xlpm.Dy,-_xlpm.Cy),1/SUM(_xlpm.By,-_xlpm.Ay))*SUM(_xlpm.Xy,-_xlpm.Ay)+_xlpm.Cy,
ROUND(_xlpm.Yx,2)))</f>
        <v>-0.01</v>
      </c>
      <c r="AK121" s="21" cm="1">
        <f t="array" ref="AK121">IF(AK71&lt;&gt;"",ROUND(AK71,2),
_xlfn.LET(_xlpm.Fundo,$L$8,
_xlpm.Ax,_xlfn.XLOOKUP(TRUE,($O71:AJ71&lt;&gt;""),$O$51:AJ$51,_xlpm.Fundo,,-1),
_xlpm.Bx,_xlfn.XLOOKUP(TRUE,(AL71:$AZ71&lt;&gt;""),AL$51:$AZ$51,_xlpm.Fundo,,1),
_xlpm.Cx,_xlfn.XLOOKUP(TRUE,($O71:AJ71&lt;&gt;""),$O71:AJ71,_xlpm.Fundo,,-1),
_xlpm.Dx,_xlfn.XLOOKUP(TRUE,(AL71:$AZ71&lt;&gt;""),AL71:$AZ71,_xlpm.Fundo,,1),
_xlpm.Xx,AK$51,_xlpm.Yx,PRODUCT(SUM(_xlpm.Dx,-_xlpm.Cx),1/SUM(_xlpm.Bx,-_xlpm.Ax))*SUM(_xlpm.Xx,-_xlpm.Ax)+_xlpm.Cx,
_xlpm.Ay,_xlfn.XLOOKUP(TRUE,(AK$52:AK70&lt;&gt;""),$N$52:$N70,_xlpm.Fundo,,-1),
_xlpm.By,_xlfn.XLOOKUP(TRUE,(AK72:AK$95&lt;&gt;""),$N72:$N$95,_xlpm.Fundo,,1),
_xlpm.Cy,_xlfn.XLOOKUP(TRUE,(AK$52:AK70&lt;&gt;""),AK$52:AK70,_xlpm.Fundo,,-1),
_xlpm.Dy,_xlfn.XLOOKUP(TRUE,(AK72:AK$95&lt;&gt;""),AK72:AK$95,_xlpm.Fundo,,1),
_xlpm.Xy,$N71,_xlpm.Yy,PRODUCT(SUM(_xlpm.Dy,-_xlpm.Cy),1/SUM(_xlpm.By,-_xlpm.Ay))*SUM(_xlpm.Xy,-_xlpm.Ay)+_xlpm.Cy,
ROUND(_xlpm.Yx,2)))</f>
        <v>-0.01</v>
      </c>
      <c r="AL121" s="21" cm="1">
        <f t="array" ref="AL121">IF(AL71&lt;&gt;"",ROUND(AL71,2),
_xlfn.LET(_xlpm.Fundo,$L$8,
_xlpm.Ax,_xlfn.XLOOKUP(TRUE,($O71:AK71&lt;&gt;""),$O$51:AK$51,_xlpm.Fundo,,-1),
_xlpm.Bx,_xlfn.XLOOKUP(TRUE,(AM71:$AZ71&lt;&gt;""),AM$51:$AZ$51,_xlpm.Fundo,,1),
_xlpm.Cx,_xlfn.XLOOKUP(TRUE,($O71:AK71&lt;&gt;""),$O71:AK71,_xlpm.Fundo,,-1),
_xlpm.Dx,_xlfn.XLOOKUP(TRUE,(AM71:$AZ71&lt;&gt;""),AM71:$AZ71,_xlpm.Fundo,,1),
_xlpm.Xx,AL$51,_xlpm.Yx,PRODUCT(SUM(_xlpm.Dx,-_xlpm.Cx),1/SUM(_xlpm.Bx,-_xlpm.Ax))*SUM(_xlpm.Xx,-_xlpm.Ax)+_xlpm.Cx,
_xlpm.Ay,_xlfn.XLOOKUP(TRUE,(AL$52:AL70&lt;&gt;""),$N$52:$N70,_xlpm.Fundo,,-1),
_xlpm.By,_xlfn.XLOOKUP(TRUE,(AL72:AL$95&lt;&gt;""),$N72:$N$95,_xlpm.Fundo,,1),
_xlpm.Cy,_xlfn.XLOOKUP(TRUE,(AL$52:AL70&lt;&gt;""),AL$52:AL70,_xlpm.Fundo,,-1),
_xlpm.Dy,_xlfn.XLOOKUP(TRUE,(AL72:AL$95&lt;&gt;""),AL72:AL$95,_xlpm.Fundo,,1),
_xlpm.Xy,$N71,_xlpm.Yy,PRODUCT(SUM(_xlpm.Dy,-_xlpm.Cy),1/SUM(_xlpm.By,-_xlpm.Ay))*SUM(_xlpm.Xy,-_xlpm.Ay)+_xlpm.Cy,
ROUND(_xlpm.Yx,2)))</f>
        <v>0</v>
      </c>
      <c r="AM121" s="21" cm="1">
        <f t="array" ref="AM121">IF(AM71&lt;&gt;"",ROUND(AM71,2),
_xlfn.LET(_xlpm.Fundo,$L$8,
_xlpm.Ax,_xlfn.XLOOKUP(TRUE,($O71:AL71&lt;&gt;""),$O$51:AL$51,_xlpm.Fundo,,-1),
_xlpm.Bx,_xlfn.XLOOKUP(TRUE,(AN71:$AZ71&lt;&gt;""),AN$51:$AZ$51,_xlpm.Fundo,,1),
_xlpm.Cx,_xlfn.XLOOKUP(TRUE,($O71:AL71&lt;&gt;""),$O71:AL71,_xlpm.Fundo,,-1),
_xlpm.Dx,_xlfn.XLOOKUP(TRUE,(AN71:$AZ71&lt;&gt;""),AN71:$AZ71,_xlpm.Fundo,,1),
_xlpm.Xx,AM$51,_xlpm.Yx,PRODUCT(SUM(_xlpm.Dx,-_xlpm.Cx),1/SUM(_xlpm.Bx,-_xlpm.Ax))*SUM(_xlpm.Xx,-_xlpm.Ax)+_xlpm.Cx,
_xlpm.Ay,_xlfn.XLOOKUP(TRUE,(AM$52:AM70&lt;&gt;""),$N$52:$N70,_xlpm.Fundo,,-1),
_xlpm.By,_xlfn.XLOOKUP(TRUE,(AM72:AM$95&lt;&gt;""),$N72:$N$95,_xlpm.Fundo,,1),
_xlpm.Cy,_xlfn.XLOOKUP(TRUE,(AM$52:AM70&lt;&gt;""),AM$52:AM70,_xlpm.Fundo,,-1),
_xlpm.Dy,_xlfn.XLOOKUP(TRUE,(AM72:AM$95&lt;&gt;""),AM72:AM$95,_xlpm.Fundo,,1),
_xlpm.Xy,$N71,_xlpm.Yy,PRODUCT(SUM(_xlpm.Dy,-_xlpm.Cy),1/SUM(_xlpm.By,-_xlpm.Ay))*SUM(_xlpm.Xy,-_xlpm.Ay)+_xlpm.Cy,
ROUND(_xlpm.Yx,2)))</f>
        <v>-9</v>
      </c>
      <c r="AN121" s="21" cm="1">
        <f t="array" ref="AN121">IF(AN71&lt;&gt;"",ROUND(AN71,2),
_xlfn.LET(_xlpm.Fundo,$L$8,
_xlpm.Ax,_xlfn.XLOOKUP(TRUE,($O71:AM71&lt;&gt;""),$O$51:AM$51,_xlpm.Fundo,,-1),
_xlpm.Bx,_xlfn.XLOOKUP(TRUE,(AO71:$AZ71&lt;&gt;""),AO$51:$AZ$51,_xlpm.Fundo,,1),
_xlpm.Cx,_xlfn.XLOOKUP(TRUE,($O71:AM71&lt;&gt;""),$O71:AM71,_xlpm.Fundo,,-1),
_xlpm.Dx,_xlfn.XLOOKUP(TRUE,(AO71:$AZ71&lt;&gt;""),AO71:$AZ71,_xlpm.Fundo,,1),
_xlpm.Xx,AN$51,_xlpm.Yx,PRODUCT(SUM(_xlpm.Dx,-_xlpm.Cx),1/SUM(_xlpm.Bx,-_xlpm.Ax))*SUM(_xlpm.Xx,-_xlpm.Ax)+_xlpm.Cx,
_xlpm.Ay,_xlfn.XLOOKUP(TRUE,(AN$52:AN70&lt;&gt;""),$N$52:$N70,_xlpm.Fundo,,-1),
_xlpm.By,_xlfn.XLOOKUP(TRUE,(AN72:AN$95&lt;&gt;""),$N72:$N$95,_xlpm.Fundo,,1),
_xlpm.Cy,_xlfn.XLOOKUP(TRUE,(AN$52:AN70&lt;&gt;""),AN$52:AN70,_xlpm.Fundo,,-1),
_xlpm.Dy,_xlfn.XLOOKUP(TRUE,(AN72:AN$95&lt;&gt;""),AN72:AN$95,_xlpm.Fundo,,1),
_xlpm.Xy,$N71,_xlpm.Yy,PRODUCT(SUM(_xlpm.Dy,-_xlpm.Cy),1/SUM(_xlpm.By,-_xlpm.Ay))*SUM(_xlpm.Xy,-_xlpm.Ay)+_xlpm.Cy,
ROUND(_xlpm.Yx,2)))</f>
        <v>-9</v>
      </c>
      <c r="AO121" s="21" cm="1">
        <f t="array" ref="AO121">IF(AO71&lt;&gt;"",ROUND(AO71,2),
_xlfn.LET(_xlpm.Fundo,$L$8,
_xlpm.Ax,_xlfn.XLOOKUP(TRUE,($O71:AN71&lt;&gt;""),$O$51:AN$51,_xlpm.Fundo,,-1),
_xlpm.Bx,_xlfn.XLOOKUP(TRUE,(AP71:$AZ71&lt;&gt;""),AP$51:$AZ$51,_xlpm.Fundo,,1),
_xlpm.Cx,_xlfn.XLOOKUP(TRUE,($O71:AN71&lt;&gt;""),$O71:AN71,_xlpm.Fundo,,-1),
_xlpm.Dx,_xlfn.XLOOKUP(TRUE,(AP71:$AZ71&lt;&gt;""),AP71:$AZ71,_xlpm.Fundo,,1),
_xlpm.Xx,AO$51,_xlpm.Yx,PRODUCT(SUM(_xlpm.Dx,-_xlpm.Cx),1/SUM(_xlpm.Bx,-_xlpm.Ax))*SUM(_xlpm.Xx,-_xlpm.Ax)+_xlpm.Cx,
_xlpm.Ay,_xlfn.XLOOKUP(TRUE,(AO$52:AO70&lt;&gt;""),$N$52:$N70,_xlpm.Fundo,,-1),
_xlpm.By,_xlfn.XLOOKUP(TRUE,(AO72:AO$95&lt;&gt;""),$N72:$N$95,_xlpm.Fundo,,1),
_xlpm.Cy,_xlfn.XLOOKUP(TRUE,(AO$52:AO70&lt;&gt;""),AO$52:AO70,_xlpm.Fundo,,-1),
_xlpm.Dy,_xlfn.XLOOKUP(TRUE,(AO72:AO$95&lt;&gt;""),AO72:AO$95,_xlpm.Fundo,,1),
_xlpm.Xy,$N71,_xlpm.Yy,PRODUCT(SUM(_xlpm.Dy,-_xlpm.Cy),1/SUM(_xlpm.By,-_xlpm.Ay))*SUM(_xlpm.Xy,-_xlpm.Ay)+_xlpm.Cy,
ROUND(_xlpm.Yx,2)))</f>
        <v>-9</v>
      </c>
      <c r="AP121" s="21" cm="1">
        <f t="array" ref="AP121">IF(AP71&lt;&gt;"",ROUND(AP71,2),
_xlfn.LET(_xlpm.Fundo,$L$8,
_xlpm.Ax,_xlfn.XLOOKUP(TRUE,($O71:AO71&lt;&gt;""),$O$51:AO$51,_xlpm.Fundo,,-1),
_xlpm.Bx,_xlfn.XLOOKUP(TRUE,(AQ71:$AZ71&lt;&gt;""),AQ$51:$AZ$51,_xlpm.Fundo,,1),
_xlpm.Cx,_xlfn.XLOOKUP(TRUE,($O71:AO71&lt;&gt;""),$O71:AO71,_xlpm.Fundo,,-1),
_xlpm.Dx,_xlfn.XLOOKUP(TRUE,(AQ71:$AZ71&lt;&gt;""),AQ71:$AZ71,_xlpm.Fundo,,1),
_xlpm.Xx,AP$51,_xlpm.Yx,PRODUCT(SUM(_xlpm.Dx,-_xlpm.Cx),1/SUM(_xlpm.Bx,-_xlpm.Ax))*SUM(_xlpm.Xx,-_xlpm.Ax)+_xlpm.Cx,
_xlpm.Ay,_xlfn.XLOOKUP(TRUE,(AP$52:AP70&lt;&gt;""),$N$52:$N70,_xlpm.Fundo,,-1),
_xlpm.By,_xlfn.XLOOKUP(TRUE,(AP72:AP$95&lt;&gt;""),$N72:$N$95,_xlpm.Fundo,,1),
_xlpm.Cy,_xlfn.XLOOKUP(TRUE,(AP$52:AP70&lt;&gt;""),AP$52:AP70,_xlpm.Fundo,,-1),
_xlpm.Dy,_xlfn.XLOOKUP(TRUE,(AP72:AP$95&lt;&gt;""),AP72:AP$95,_xlpm.Fundo,,1),
_xlpm.Xy,$N71,_xlpm.Yy,PRODUCT(SUM(_xlpm.Dy,-_xlpm.Cy),1/SUM(_xlpm.By,-_xlpm.Ay))*SUM(_xlpm.Xy,-_xlpm.Ay)+_xlpm.Cy,
ROUND(_xlpm.Yx,2)))</f>
        <v>-9</v>
      </c>
      <c r="AQ121" s="21" cm="1">
        <f t="array" ref="AQ121">IF(AQ71&lt;&gt;"",ROUND(AQ71,2),
_xlfn.LET(_xlpm.Fundo,$L$8,
_xlpm.Ax,_xlfn.XLOOKUP(TRUE,($O71:AP71&lt;&gt;""),$O$51:AP$51,_xlpm.Fundo,,-1),
_xlpm.Bx,_xlfn.XLOOKUP(TRUE,(AR71:$AZ71&lt;&gt;""),AR$51:$AZ$51,_xlpm.Fundo,,1),
_xlpm.Cx,_xlfn.XLOOKUP(TRUE,($O71:AP71&lt;&gt;""),$O71:AP71,_xlpm.Fundo,,-1),
_xlpm.Dx,_xlfn.XLOOKUP(TRUE,(AR71:$AZ71&lt;&gt;""),AR71:$AZ71,_xlpm.Fundo,,1),
_xlpm.Xx,AQ$51,_xlpm.Yx,PRODUCT(SUM(_xlpm.Dx,-_xlpm.Cx),1/SUM(_xlpm.Bx,-_xlpm.Ax))*SUM(_xlpm.Xx,-_xlpm.Ax)+_xlpm.Cx,
_xlpm.Ay,_xlfn.XLOOKUP(TRUE,(AQ$52:AQ70&lt;&gt;""),$N$52:$N70,_xlpm.Fundo,,-1),
_xlpm.By,_xlfn.XLOOKUP(TRUE,(AQ72:AQ$95&lt;&gt;""),$N72:$N$95,_xlpm.Fundo,,1),
_xlpm.Cy,_xlfn.XLOOKUP(TRUE,(AQ$52:AQ70&lt;&gt;""),AQ$52:AQ70,_xlpm.Fundo,,-1),
_xlpm.Dy,_xlfn.XLOOKUP(TRUE,(AQ72:AQ$95&lt;&gt;""),AQ72:AQ$95,_xlpm.Fundo,,1),
_xlpm.Xy,$N71,_xlpm.Yy,PRODUCT(SUM(_xlpm.Dy,-_xlpm.Cy),1/SUM(_xlpm.By,-_xlpm.Ay))*SUM(_xlpm.Xy,-_xlpm.Ay)+_xlpm.Cy,
ROUND(_xlpm.Yx,2)))</f>
        <v>-9</v>
      </c>
      <c r="AR121" s="21" cm="1">
        <f t="array" ref="AR121">IF(AR71&lt;&gt;"",ROUND(AR71,2),
_xlfn.LET(_xlpm.Fundo,$L$8,
_xlpm.Ax,_xlfn.XLOOKUP(TRUE,($O71:AQ71&lt;&gt;""),$O$51:AQ$51,_xlpm.Fundo,,-1),
_xlpm.Bx,_xlfn.XLOOKUP(TRUE,(AS71:$AZ71&lt;&gt;""),AS$51:$AZ$51,_xlpm.Fundo,,1),
_xlpm.Cx,_xlfn.XLOOKUP(TRUE,($O71:AQ71&lt;&gt;""),$O71:AQ71,_xlpm.Fundo,,-1),
_xlpm.Dx,_xlfn.XLOOKUP(TRUE,(AS71:$AZ71&lt;&gt;""),AS71:$AZ71,_xlpm.Fundo,,1),
_xlpm.Xx,AR$51,_xlpm.Yx,PRODUCT(SUM(_xlpm.Dx,-_xlpm.Cx),1/SUM(_xlpm.Bx,-_xlpm.Ax))*SUM(_xlpm.Xx,-_xlpm.Ax)+_xlpm.Cx,
_xlpm.Ay,_xlfn.XLOOKUP(TRUE,(AR$52:AR70&lt;&gt;""),$N$52:$N70,_xlpm.Fundo,,-1),
_xlpm.By,_xlfn.XLOOKUP(TRUE,(AR72:AR$95&lt;&gt;""),$N72:$N$95,_xlpm.Fundo,,1),
_xlpm.Cy,_xlfn.XLOOKUP(TRUE,(AR$52:AR70&lt;&gt;""),AR$52:AR70,_xlpm.Fundo,,-1),
_xlpm.Dy,_xlfn.XLOOKUP(TRUE,(AR72:AR$95&lt;&gt;""),AR72:AR$95,_xlpm.Fundo,,1),
_xlpm.Xy,$N71,_xlpm.Yy,PRODUCT(SUM(_xlpm.Dy,-_xlpm.Cy),1/SUM(_xlpm.By,-_xlpm.Ay))*SUM(_xlpm.Xy,-_xlpm.Ay)+_xlpm.Cy,
ROUND(_xlpm.Yx,2)))</f>
        <v>-9</v>
      </c>
      <c r="AS121" s="21" cm="1">
        <f t="array" ref="AS121">IF(AS71&lt;&gt;"",ROUND(AS71,2),
_xlfn.LET(_xlpm.Fundo,$L$8,
_xlpm.Ax,_xlfn.XLOOKUP(TRUE,($O71:AR71&lt;&gt;""),$O$51:AR$51,_xlpm.Fundo,,-1),
_xlpm.Bx,_xlfn.XLOOKUP(TRUE,(AT71:$AZ71&lt;&gt;""),AT$51:$AZ$51,_xlpm.Fundo,,1),
_xlpm.Cx,_xlfn.XLOOKUP(TRUE,($O71:AR71&lt;&gt;""),$O71:AR71,_xlpm.Fundo,,-1),
_xlpm.Dx,_xlfn.XLOOKUP(TRUE,(AT71:$AZ71&lt;&gt;""),AT71:$AZ71,_xlpm.Fundo,,1),
_xlpm.Xx,AS$51,_xlpm.Yx,PRODUCT(SUM(_xlpm.Dx,-_xlpm.Cx),1/SUM(_xlpm.Bx,-_xlpm.Ax))*SUM(_xlpm.Xx,-_xlpm.Ax)+_xlpm.Cx,
_xlpm.Ay,_xlfn.XLOOKUP(TRUE,(AS$52:AS70&lt;&gt;""),$N$52:$N70,_xlpm.Fundo,,-1),
_xlpm.By,_xlfn.XLOOKUP(TRUE,(AS72:AS$95&lt;&gt;""),$N72:$N$95,_xlpm.Fundo,,1),
_xlpm.Cy,_xlfn.XLOOKUP(TRUE,(AS$52:AS70&lt;&gt;""),AS$52:AS70,_xlpm.Fundo,,-1),
_xlpm.Dy,_xlfn.XLOOKUP(TRUE,(AS72:AS$95&lt;&gt;""),AS72:AS$95,_xlpm.Fundo,,1),
_xlpm.Xy,$N71,_xlpm.Yy,PRODUCT(SUM(_xlpm.Dy,-_xlpm.Cy),1/SUM(_xlpm.By,-_xlpm.Ay))*SUM(_xlpm.Xy,-_xlpm.Ay)+_xlpm.Cy,
ROUND(_xlpm.Yx,2)))</f>
        <v>-9</v>
      </c>
      <c r="AT121" s="21" cm="1">
        <f t="array" ref="AT121">IF(AT71&lt;&gt;"",ROUND(AT71,2),
_xlfn.LET(_xlpm.Fundo,$L$8,
_xlpm.Ax,_xlfn.XLOOKUP(TRUE,($O71:AS71&lt;&gt;""),$O$51:AS$51,_xlpm.Fundo,,-1),
_xlpm.Bx,_xlfn.XLOOKUP(TRUE,(AU71:$AZ71&lt;&gt;""),AU$51:$AZ$51,_xlpm.Fundo,,1),
_xlpm.Cx,_xlfn.XLOOKUP(TRUE,($O71:AS71&lt;&gt;""),$O71:AS71,_xlpm.Fundo,,-1),
_xlpm.Dx,_xlfn.XLOOKUP(TRUE,(AU71:$AZ71&lt;&gt;""),AU71:$AZ71,_xlpm.Fundo,,1),
_xlpm.Xx,AT$51,_xlpm.Yx,PRODUCT(SUM(_xlpm.Dx,-_xlpm.Cx),1/SUM(_xlpm.Bx,-_xlpm.Ax))*SUM(_xlpm.Xx,-_xlpm.Ax)+_xlpm.Cx,
_xlpm.Ay,_xlfn.XLOOKUP(TRUE,(AT$52:AT70&lt;&gt;""),$N$52:$N70,_xlpm.Fundo,,-1),
_xlpm.By,_xlfn.XLOOKUP(TRUE,(AT72:AT$95&lt;&gt;""),$N72:$N$95,_xlpm.Fundo,,1),
_xlpm.Cy,_xlfn.XLOOKUP(TRUE,(AT$52:AT70&lt;&gt;""),AT$52:AT70,_xlpm.Fundo,,-1),
_xlpm.Dy,_xlfn.XLOOKUP(TRUE,(AT72:AT$95&lt;&gt;""),AT72:AT$95,_xlpm.Fundo,,1),
_xlpm.Xy,$N71,_xlpm.Yy,PRODUCT(SUM(_xlpm.Dy,-_xlpm.Cy),1/SUM(_xlpm.By,-_xlpm.Ay))*SUM(_xlpm.Xy,-_xlpm.Ay)+_xlpm.Cy,
ROUND(_xlpm.Yx,2)))</f>
        <v>-9</v>
      </c>
      <c r="AU121" s="21" cm="1">
        <f t="array" ref="AU121">IF(AU71&lt;&gt;"",ROUND(AU71,2),
_xlfn.LET(_xlpm.Fundo,$L$8,
_xlpm.Ax,_xlfn.XLOOKUP(TRUE,($O71:AT71&lt;&gt;""),$O$51:AT$51,_xlpm.Fundo,,-1),
_xlpm.Bx,_xlfn.XLOOKUP(TRUE,(AV71:$AZ71&lt;&gt;""),AV$51:$AZ$51,_xlpm.Fundo,,1),
_xlpm.Cx,_xlfn.XLOOKUP(TRUE,($O71:AT71&lt;&gt;""),$O71:AT71,_xlpm.Fundo,,-1),
_xlpm.Dx,_xlfn.XLOOKUP(TRUE,(AV71:$AZ71&lt;&gt;""),AV71:$AZ71,_xlpm.Fundo,,1),
_xlpm.Xx,AU$51,_xlpm.Yx,PRODUCT(SUM(_xlpm.Dx,-_xlpm.Cx),1/SUM(_xlpm.Bx,-_xlpm.Ax))*SUM(_xlpm.Xx,-_xlpm.Ax)+_xlpm.Cx,
_xlpm.Ay,_xlfn.XLOOKUP(TRUE,(AU$52:AU70&lt;&gt;""),$N$52:$N70,_xlpm.Fundo,,-1),
_xlpm.By,_xlfn.XLOOKUP(TRUE,(AU72:AU$95&lt;&gt;""),$N72:$N$95,_xlpm.Fundo,,1),
_xlpm.Cy,_xlfn.XLOOKUP(TRUE,(AU$52:AU70&lt;&gt;""),AU$52:AU70,_xlpm.Fundo,,-1),
_xlpm.Dy,_xlfn.XLOOKUP(TRUE,(AU72:AU$95&lt;&gt;""),AU72:AU$95,_xlpm.Fundo,,1),
_xlpm.Xy,$N71,_xlpm.Yy,PRODUCT(SUM(_xlpm.Dy,-_xlpm.Cy),1/SUM(_xlpm.By,-_xlpm.Ay))*SUM(_xlpm.Xy,-_xlpm.Ay)+_xlpm.Cy,
ROUND(_xlpm.Yx,2)))</f>
        <v>0</v>
      </c>
      <c r="AV121" s="21" cm="1">
        <f t="array" ref="AV121">IF(AV71&lt;&gt;"",ROUND(AV71,2),
_xlfn.LET(_xlpm.Fundo,$L$8,
_xlpm.Ax,_xlfn.XLOOKUP(TRUE,($O71:AU71&lt;&gt;""),$O$51:AU$51,_xlpm.Fundo,,-1),
_xlpm.Bx,_xlfn.XLOOKUP(TRUE,(AW71:$AZ71&lt;&gt;""),AW$51:$AZ$51,_xlpm.Fundo,,1),
_xlpm.Cx,_xlfn.XLOOKUP(TRUE,($O71:AU71&lt;&gt;""),$O71:AU71,_xlpm.Fundo,,-1),
_xlpm.Dx,_xlfn.XLOOKUP(TRUE,(AW71:$AZ71&lt;&gt;""),AW71:$AZ71,_xlpm.Fundo,,1),
_xlpm.Xx,AV$51,_xlpm.Yx,PRODUCT(SUM(_xlpm.Dx,-_xlpm.Cx),1/SUM(_xlpm.Bx,-_xlpm.Ax))*SUM(_xlpm.Xx,-_xlpm.Ax)+_xlpm.Cx,
_xlpm.Ay,_xlfn.XLOOKUP(TRUE,(AV$52:AV70&lt;&gt;""),$N$52:$N70,_xlpm.Fundo,,-1),
_xlpm.By,_xlfn.XLOOKUP(TRUE,(AV72:AV$95&lt;&gt;""),$N72:$N$95,_xlpm.Fundo,,1),
_xlpm.Cy,_xlfn.XLOOKUP(TRUE,(AV$52:AV70&lt;&gt;""),AV$52:AV70,_xlpm.Fundo,,-1),
_xlpm.Dy,_xlfn.XLOOKUP(TRUE,(AV72:AV$95&lt;&gt;""),AV72:AV$95,_xlpm.Fundo,,1),
_xlpm.Xy,$N71,_xlpm.Yy,PRODUCT(SUM(_xlpm.Dy,-_xlpm.Cy),1/SUM(_xlpm.By,-_xlpm.Ay))*SUM(_xlpm.Xy,-_xlpm.Ay)+_xlpm.Cy,
ROUND(_xlpm.Yx,2)))</f>
        <v>-9</v>
      </c>
      <c r="AW121" s="21" cm="1">
        <f t="array" ref="AW121">IF(AW71&lt;&gt;"",ROUND(AW71,2),
_xlfn.LET(_xlpm.Fundo,$L$8,
_xlpm.Ax,_xlfn.XLOOKUP(TRUE,($O71:AV71&lt;&gt;""),$O$51:AV$51,_xlpm.Fundo,,-1),
_xlpm.Bx,_xlfn.XLOOKUP(TRUE,(AX71:$AZ71&lt;&gt;""),AX$51:$AZ$51,_xlpm.Fundo,,1),
_xlpm.Cx,_xlfn.XLOOKUP(TRUE,($O71:AV71&lt;&gt;""),$O71:AV71,_xlpm.Fundo,,-1),
_xlpm.Dx,_xlfn.XLOOKUP(TRUE,(AX71:$AZ71&lt;&gt;""),AX71:$AZ71,_xlpm.Fundo,,1),
_xlpm.Xx,AW$51,_xlpm.Yx,PRODUCT(SUM(_xlpm.Dx,-_xlpm.Cx),1/SUM(_xlpm.Bx,-_xlpm.Ax))*SUM(_xlpm.Xx,-_xlpm.Ax)+_xlpm.Cx,
_xlpm.Ay,_xlfn.XLOOKUP(TRUE,(AW$52:AW70&lt;&gt;""),$N$52:$N70,_xlpm.Fundo,,-1),
_xlpm.By,_xlfn.XLOOKUP(TRUE,(AW72:AW$95&lt;&gt;""),$N72:$N$95,_xlpm.Fundo,,1),
_xlpm.Cy,_xlfn.XLOOKUP(TRUE,(AW$52:AW70&lt;&gt;""),AW$52:AW70,_xlpm.Fundo,,-1),
_xlpm.Dy,_xlfn.XLOOKUP(TRUE,(AW72:AW$95&lt;&gt;""),AW72:AW$95,_xlpm.Fundo,,1),
_xlpm.Xy,$N71,_xlpm.Yy,PRODUCT(SUM(_xlpm.Dy,-_xlpm.Cy),1/SUM(_xlpm.By,-_xlpm.Ay))*SUM(_xlpm.Xy,-_xlpm.Ay)+_xlpm.Cy,
ROUND(_xlpm.Yx,2)))</f>
        <v>-9</v>
      </c>
      <c r="AX121" s="77" t="s">
        <v>678</v>
      </c>
      <c r="AY121" s="77"/>
    </row>
    <row r="122" spans="1:60" ht="20.100000000000001" customHeight="1" x14ac:dyDescent="0.3">
      <c r="A122" s="8"/>
      <c r="B122" s="8" t="s">
        <v>95</v>
      </c>
      <c r="C122" s="17">
        <f t="shared" si="15"/>
        <v>48.625399999999999</v>
      </c>
      <c r="D122" s="18">
        <f t="shared" si="15"/>
        <v>110.07089999999999</v>
      </c>
      <c r="E122" s="64">
        <f t="shared" si="15"/>
        <v>0</v>
      </c>
      <c r="F122" s="17">
        <f t="shared" si="7"/>
        <v>5.6</v>
      </c>
      <c r="G122" s="18">
        <f t="shared" si="8"/>
        <v>5.0199999999999996</v>
      </c>
      <c r="H122" s="19">
        <f t="shared" si="9"/>
        <v>0</v>
      </c>
      <c r="I122" s="8" t="str" cm="1">
        <f t="array" ref="I122">_xlfn.CONCAT(ROUND(F122:H122,2)&amp;", ")</f>
        <v xml:space="preserve">5.6, 5.02, 0, </v>
      </c>
      <c r="J122" s="8"/>
      <c r="N122" s="31">
        <v>7.9</v>
      </c>
      <c r="O122" s="15"/>
      <c r="P122" s="21" cm="1">
        <f t="array" ref="P122">IF(P72&lt;&gt;"",ROUND(P72,2),
_xlfn.LET(_xlpm.Fundo,$L$8,
_xlpm.Ax,_xlfn.XLOOKUP(TRUE,($O72:O72&lt;&gt;""),$O$51:O$51,_xlpm.Fundo,,-1),
_xlpm.Bx,_xlfn.XLOOKUP(TRUE,(Q72:$AZ72&lt;&gt;""),Q$51:$AZ$51,_xlpm.Fundo,,1),
_xlpm.Cx,_xlfn.XLOOKUP(TRUE,($O72:O72&lt;&gt;""),$O72:O72,_xlpm.Fundo,,-1),
_xlpm.Dx,_xlfn.XLOOKUP(TRUE,(Q72:$AZ72&lt;&gt;""),Q72:$AZ72,_xlpm.Fundo,,1),
_xlpm.Xx,P$51,_xlpm.Yx,PRODUCT(SUM(_xlpm.Dx,-_xlpm.Cx),1/SUM(_xlpm.Bx,-_xlpm.Ax))*SUM(_xlpm.Xx,-_xlpm.Ax)+_xlpm.Cx,
_xlpm.Ay,_xlfn.XLOOKUP(TRUE,(P$52:P71&lt;&gt;""),$N$52:$N71,_xlpm.Fundo,,-1),
_xlpm.By,_xlfn.XLOOKUP(TRUE,(P73:P$95&lt;&gt;""),$N73:$N$95,_xlpm.Fundo,,1),
_xlpm.Cy,_xlfn.XLOOKUP(TRUE,(P$52:P71&lt;&gt;""),P$52:P71,_xlpm.Fundo,,-1),
_xlpm.Dy,_xlfn.XLOOKUP(TRUE,(P73:P$95&lt;&gt;""),P73:P$95,_xlpm.Fundo,,1),
_xlpm.Xy,$N72,_xlpm.Yy,PRODUCT(SUM(_xlpm.Dy,-_xlpm.Cy),1/SUM(_xlpm.By,-_xlpm.Ay))*SUM(_xlpm.Xy,-_xlpm.Ay)+_xlpm.Cy,
ROUND(_xlpm.Yx,2)))</f>
        <v>-9</v>
      </c>
      <c r="Q122" s="21" cm="1">
        <f t="array" ref="Q122">IF(Q72&lt;&gt;"",ROUND(Q72,2),
_xlfn.LET(_xlpm.Fundo,$L$8,
_xlpm.Ax,_xlfn.XLOOKUP(TRUE,($O72:P72&lt;&gt;""),$O$51:P$51,_xlpm.Fundo,,-1),
_xlpm.Bx,_xlfn.XLOOKUP(TRUE,(R72:$AZ72&lt;&gt;""),R$51:$AZ$51,_xlpm.Fundo,,1),
_xlpm.Cx,_xlfn.XLOOKUP(TRUE,($O72:P72&lt;&gt;""),$O72:P72,_xlpm.Fundo,,-1),
_xlpm.Dx,_xlfn.XLOOKUP(TRUE,(R72:$AZ72&lt;&gt;""),R72:$AZ72,_xlpm.Fundo,,1),
_xlpm.Xx,Q$51,_xlpm.Yx,PRODUCT(SUM(_xlpm.Dx,-_xlpm.Cx),1/SUM(_xlpm.Bx,-_xlpm.Ax))*SUM(_xlpm.Xx,-_xlpm.Ax)+_xlpm.Cx,
_xlpm.Ay,_xlfn.XLOOKUP(TRUE,(Q$52:Q71&lt;&gt;""),$N$52:$N71,_xlpm.Fundo,,-1),
_xlpm.By,_xlfn.XLOOKUP(TRUE,(Q73:Q$95&lt;&gt;""),$N73:$N$95,_xlpm.Fundo,,1),
_xlpm.Cy,_xlfn.XLOOKUP(TRUE,(Q$52:Q71&lt;&gt;""),Q$52:Q71,_xlpm.Fundo,,-1),
_xlpm.Dy,_xlfn.XLOOKUP(TRUE,(Q73:Q$95&lt;&gt;""),Q73:Q$95,_xlpm.Fundo,,1),
_xlpm.Xy,$N72,_xlpm.Yy,PRODUCT(SUM(_xlpm.Dy,-_xlpm.Cy),1/SUM(_xlpm.By,-_xlpm.Ay))*SUM(_xlpm.Xy,-_xlpm.Ay)+_xlpm.Cy,
ROUND(_xlpm.Yx,2)))</f>
        <v>-9</v>
      </c>
      <c r="R122" s="21" cm="1">
        <f t="array" ref="R122">IF(R72&lt;&gt;"",ROUND(R72,2),
_xlfn.LET(_xlpm.Fundo,$L$8,
_xlpm.Ax,_xlfn.XLOOKUP(TRUE,($O72:Q72&lt;&gt;""),$O$51:Q$51,_xlpm.Fundo,,-1),
_xlpm.Bx,_xlfn.XLOOKUP(TRUE,(S72:$AZ72&lt;&gt;""),S$51:$AZ$51,_xlpm.Fundo,,1),
_xlpm.Cx,_xlfn.XLOOKUP(TRUE,($O72:Q72&lt;&gt;""),$O72:Q72,_xlpm.Fundo,,-1),
_xlpm.Dx,_xlfn.XLOOKUP(TRUE,(S72:$AZ72&lt;&gt;""),S72:$AZ72,_xlpm.Fundo,,1),
_xlpm.Xx,R$51,_xlpm.Yx,PRODUCT(SUM(_xlpm.Dx,-_xlpm.Cx),1/SUM(_xlpm.Bx,-_xlpm.Ax))*SUM(_xlpm.Xx,-_xlpm.Ax)+_xlpm.Cx,
_xlpm.Ay,_xlfn.XLOOKUP(TRUE,(R$52:R71&lt;&gt;""),$N$52:$N71,_xlpm.Fundo,,-1),
_xlpm.By,_xlfn.XLOOKUP(TRUE,(R73:R$95&lt;&gt;""),$N73:$N$95,_xlpm.Fundo,,1),
_xlpm.Cy,_xlfn.XLOOKUP(TRUE,(R$52:R71&lt;&gt;""),R$52:R71,_xlpm.Fundo,,-1),
_xlpm.Dy,_xlfn.XLOOKUP(TRUE,(R73:R$95&lt;&gt;""),R73:R$95,_xlpm.Fundo,,1),
_xlpm.Xy,$N72,_xlpm.Yy,PRODUCT(SUM(_xlpm.Dy,-_xlpm.Cy),1/SUM(_xlpm.By,-_xlpm.Ay))*SUM(_xlpm.Xy,-_xlpm.Ay)+_xlpm.Cy,
ROUND(_xlpm.Yx,2)))</f>
        <v>-0.4</v>
      </c>
      <c r="S122" s="21" cm="1">
        <f t="array" ref="S122">IF(S72&lt;&gt;"",ROUND(S72,2),
_xlfn.LET(_xlpm.Fundo,$L$8,
_xlpm.Ax,_xlfn.XLOOKUP(TRUE,($O72:R72&lt;&gt;""),$O$51:R$51,_xlpm.Fundo,,-1),
_xlpm.Bx,_xlfn.XLOOKUP(TRUE,(T72:$AZ72&lt;&gt;""),T$51:$AZ$51,_xlpm.Fundo,,1),
_xlpm.Cx,_xlfn.XLOOKUP(TRUE,($O72:R72&lt;&gt;""),$O72:R72,_xlpm.Fundo,,-1),
_xlpm.Dx,_xlfn.XLOOKUP(TRUE,(T72:$AZ72&lt;&gt;""),T72:$AZ72,_xlpm.Fundo,,1),
_xlpm.Xx,S$51,_xlpm.Yx,PRODUCT(SUM(_xlpm.Dx,-_xlpm.Cx),1/SUM(_xlpm.Bx,-_xlpm.Ax))*SUM(_xlpm.Xx,-_xlpm.Ax)+_xlpm.Cx,
_xlpm.Ay,_xlfn.XLOOKUP(TRUE,(S$52:S71&lt;&gt;""),$N$52:$N71,_xlpm.Fundo,,-1),
_xlpm.By,_xlfn.XLOOKUP(TRUE,(S73:S$95&lt;&gt;""),$N73:$N$95,_xlpm.Fundo,,1),
_xlpm.Cy,_xlfn.XLOOKUP(TRUE,(S$52:S71&lt;&gt;""),S$52:S71,_xlpm.Fundo,,-1),
_xlpm.Dy,_xlfn.XLOOKUP(TRUE,(S73:S$95&lt;&gt;""),S73:S$95,_xlpm.Fundo,,1),
_xlpm.Xy,$N72,_xlpm.Yy,PRODUCT(SUM(_xlpm.Dy,-_xlpm.Cy),1/SUM(_xlpm.By,-_xlpm.Ay))*SUM(_xlpm.Xy,-_xlpm.Ay)+_xlpm.Cy,
ROUND(_xlpm.Yx,2)))</f>
        <v>-0.4</v>
      </c>
      <c r="T122" s="21" cm="1">
        <f t="array" ref="T122">IF(T72&lt;&gt;"",ROUND(T72,2),
_xlfn.LET(_xlpm.Fundo,$L$8,
_xlpm.Ax,_xlfn.XLOOKUP(TRUE,($O72:S72&lt;&gt;""),$O$51:S$51,_xlpm.Fundo,,-1),
_xlpm.Bx,_xlfn.XLOOKUP(TRUE,(U72:$AZ72&lt;&gt;""),U$51:$AZ$51,_xlpm.Fundo,,1),
_xlpm.Cx,_xlfn.XLOOKUP(TRUE,($O72:S72&lt;&gt;""),$O72:S72,_xlpm.Fundo,,-1),
_xlpm.Dx,_xlfn.XLOOKUP(TRUE,(U72:$AZ72&lt;&gt;""),U72:$AZ72,_xlpm.Fundo,,1),
_xlpm.Xx,T$51,_xlpm.Yx,PRODUCT(SUM(_xlpm.Dx,-_xlpm.Cx),1/SUM(_xlpm.Bx,-_xlpm.Ax))*SUM(_xlpm.Xx,-_xlpm.Ax)+_xlpm.Cx,
_xlpm.Ay,_xlfn.XLOOKUP(TRUE,(T$52:T71&lt;&gt;""),$N$52:$N71,_xlpm.Fundo,,-1),
_xlpm.By,_xlfn.XLOOKUP(TRUE,(T73:T$95&lt;&gt;""),$N73:$N$95,_xlpm.Fundo,,1),
_xlpm.Cy,_xlfn.XLOOKUP(TRUE,(T$52:T71&lt;&gt;""),T$52:T71,_xlpm.Fundo,,-1),
_xlpm.Dy,_xlfn.XLOOKUP(TRUE,(T73:T$95&lt;&gt;""),T73:T$95,_xlpm.Fundo,,1),
_xlpm.Xy,$N72,_xlpm.Yy,PRODUCT(SUM(_xlpm.Dy,-_xlpm.Cy),1/SUM(_xlpm.By,-_xlpm.Ay))*SUM(_xlpm.Xy,-_xlpm.Ay)+_xlpm.Cy,
ROUND(_xlpm.Yx,2)))</f>
        <v>-0.4</v>
      </c>
      <c r="U122" s="21" cm="1">
        <f t="array" ref="U122">IF(U72&lt;&gt;"",ROUND(U72,2),
_xlfn.LET(_xlpm.Fundo,$L$8,
_xlpm.Ax,_xlfn.XLOOKUP(TRUE,($O72:T72&lt;&gt;""),$O$51:T$51,_xlpm.Fundo,,-1),
_xlpm.Bx,_xlfn.XLOOKUP(TRUE,(V72:$AZ72&lt;&gt;""),V$51:$AZ$51,_xlpm.Fundo,,1),
_xlpm.Cx,_xlfn.XLOOKUP(TRUE,($O72:T72&lt;&gt;""),$O72:T72,_xlpm.Fundo,,-1),
_xlpm.Dx,_xlfn.XLOOKUP(TRUE,(V72:$AZ72&lt;&gt;""),V72:$AZ72,_xlpm.Fundo,,1),
_xlpm.Xx,U$51,_xlpm.Yx,PRODUCT(SUM(_xlpm.Dx,-_xlpm.Cx),1/SUM(_xlpm.Bx,-_xlpm.Ax))*SUM(_xlpm.Xx,-_xlpm.Ax)+_xlpm.Cx,
_xlpm.Ay,_xlfn.XLOOKUP(TRUE,(U$52:U71&lt;&gt;""),$N$52:$N71,_xlpm.Fundo,,-1),
_xlpm.By,_xlfn.XLOOKUP(TRUE,(U73:U$95&lt;&gt;""),$N73:$N$95,_xlpm.Fundo,,1),
_xlpm.Cy,_xlfn.XLOOKUP(TRUE,(U$52:U71&lt;&gt;""),U$52:U71,_xlpm.Fundo,,-1),
_xlpm.Dy,_xlfn.XLOOKUP(TRUE,(U73:U$95&lt;&gt;""),U73:U$95,_xlpm.Fundo,,1),
_xlpm.Xy,$N72,_xlpm.Yy,PRODUCT(SUM(_xlpm.Dy,-_xlpm.Cy),1/SUM(_xlpm.By,-_xlpm.Ay))*SUM(_xlpm.Xy,-_xlpm.Ay)+_xlpm.Cy,
ROUND(_xlpm.Yx,2)))</f>
        <v>-0.45</v>
      </c>
      <c r="V122" s="21" cm="1">
        <f t="array" ref="V122">IF(V72&lt;&gt;"",ROUND(V72,2),
_xlfn.LET(_xlpm.Fundo,$L$8,
_xlpm.Ax,_xlfn.XLOOKUP(TRUE,($O72:U72&lt;&gt;""),$O$51:U$51,_xlpm.Fundo,,-1),
_xlpm.Bx,_xlfn.XLOOKUP(TRUE,(W72:$AZ72&lt;&gt;""),W$51:$AZ$51,_xlpm.Fundo,,1),
_xlpm.Cx,_xlfn.XLOOKUP(TRUE,($O72:U72&lt;&gt;""),$O72:U72,_xlpm.Fundo,,-1),
_xlpm.Dx,_xlfn.XLOOKUP(TRUE,(W72:$AZ72&lt;&gt;""),W72:$AZ72,_xlpm.Fundo,,1),
_xlpm.Xx,V$51,_xlpm.Yx,PRODUCT(SUM(_xlpm.Dx,-_xlpm.Cx),1/SUM(_xlpm.Bx,-_xlpm.Ax))*SUM(_xlpm.Xx,-_xlpm.Ax)+_xlpm.Cx,
_xlpm.Ay,_xlfn.XLOOKUP(TRUE,(V$52:V71&lt;&gt;""),$N$52:$N71,_xlpm.Fundo,,-1),
_xlpm.By,_xlfn.XLOOKUP(TRUE,(V73:V$95&lt;&gt;""),$N73:$N$95,_xlpm.Fundo,,1),
_xlpm.Cy,_xlfn.XLOOKUP(TRUE,(V$52:V71&lt;&gt;""),V$52:V71,_xlpm.Fundo,,-1),
_xlpm.Dy,_xlfn.XLOOKUP(TRUE,(V73:V$95&lt;&gt;""),V73:V$95,_xlpm.Fundo,,1),
_xlpm.Xy,$N72,_xlpm.Yy,PRODUCT(SUM(_xlpm.Dy,-_xlpm.Cy),1/SUM(_xlpm.By,-_xlpm.Ay))*SUM(_xlpm.Xy,-_xlpm.Ay)+_xlpm.Cy,
ROUND(_xlpm.Yx,2)))</f>
        <v>-0.48</v>
      </c>
      <c r="W122" s="21" cm="1">
        <f t="array" ref="W122">IF(W72&lt;&gt;"",ROUND(W72,2),
_xlfn.LET(_xlpm.Fundo,$L$8,
_xlpm.Ax,_xlfn.XLOOKUP(TRUE,($O72:V72&lt;&gt;""),$O$51:V$51,_xlpm.Fundo,,-1),
_xlpm.Bx,_xlfn.XLOOKUP(TRUE,(X72:$AZ72&lt;&gt;""),X$51:$AZ$51,_xlpm.Fundo,,1),
_xlpm.Cx,_xlfn.XLOOKUP(TRUE,($O72:V72&lt;&gt;""),$O72:V72,_xlpm.Fundo,,-1),
_xlpm.Dx,_xlfn.XLOOKUP(TRUE,(X72:$AZ72&lt;&gt;""),X72:$AZ72,_xlpm.Fundo,,1),
_xlpm.Xx,W$51,_xlpm.Yx,PRODUCT(SUM(_xlpm.Dx,-_xlpm.Cx),1/SUM(_xlpm.Bx,-_xlpm.Ax))*SUM(_xlpm.Xx,-_xlpm.Ax)+_xlpm.Cx,
_xlpm.Ay,_xlfn.XLOOKUP(TRUE,(W$52:W71&lt;&gt;""),$N$52:$N71,_xlpm.Fundo,,-1),
_xlpm.By,_xlfn.XLOOKUP(TRUE,(W73:W$95&lt;&gt;""),$N73:$N$95,_xlpm.Fundo,,1),
_xlpm.Cy,_xlfn.XLOOKUP(TRUE,(W$52:W71&lt;&gt;""),W$52:W71,_xlpm.Fundo,,-1),
_xlpm.Dy,_xlfn.XLOOKUP(TRUE,(W73:W$95&lt;&gt;""),W73:W$95,_xlpm.Fundo,,1),
_xlpm.Xy,$N72,_xlpm.Yy,PRODUCT(SUM(_xlpm.Dy,-_xlpm.Cy),1/SUM(_xlpm.By,-_xlpm.Ay))*SUM(_xlpm.Xy,-_xlpm.Ay)+_xlpm.Cy,
ROUND(_xlpm.Yx,2)))</f>
        <v>-0.48</v>
      </c>
      <c r="X122" s="21" cm="1">
        <f t="array" ref="X122">IF(X72&lt;&gt;"",ROUND(X72,2),
_xlfn.LET(_xlpm.Fundo,$L$8,
_xlpm.Ax,_xlfn.XLOOKUP(TRUE,($O72:W72&lt;&gt;""),$O$51:W$51,_xlpm.Fundo,,-1),
_xlpm.Bx,_xlfn.XLOOKUP(TRUE,(Y72:$AZ72&lt;&gt;""),Y$51:$AZ$51,_xlpm.Fundo,,1),
_xlpm.Cx,_xlfn.XLOOKUP(TRUE,($O72:W72&lt;&gt;""),$O72:W72,_xlpm.Fundo,,-1),
_xlpm.Dx,_xlfn.XLOOKUP(TRUE,(Y72:$AZ72&lt;&gt;""),Y72:$AZ72,_xlpm.Fundo,,1),
_xlpm.Xx,X$51,_xlpm.Yx,PRODUCT(SUM(_xlpm.Dx,-_xlpm.Cx),1/SUM(_xlpm.Bx,-_xlpm.Ax))*SUM(_xlpm.Xx,-_xlpm.Ax)+_xlpm.Cx,
_xlpm.Ay,_xlfn.XLOOKUP(TRUE,(X$52:X71&lt;&gt;""),$N$52:$N71,_xlpm.Fundo,,-1),
_xlpm.By,_xlfn.XLOOKUP(TRUE,(X73:X$95&lt;&gt;""),$N73:$N$95,_xlpm.Fundo,,1),
_xlpm.Cy,_xlfn.XLOOKUP(TRUE,(X$52:X71&lt;&gt;""),X$52:X71,_xlpm.Fundo,,-1),
_xlpm.Dy,_xlfn.XLOOKUP(TRUE,(X73:X$95&lt;&gt;""),X73:X$95,_xlpm.Fundo,,1),
_xlpm.Xy,$N72,_xlpm.Yy,PRODUCT(SUM(_xlpm.Dy,-_xlpm.Cy),1/SUM(_xlpm.By,-_xlpm.Ay))*SUM(_xlpm.Xy,-_xlpm.Ay)+_xlpm.Cy,
ROUND(_xlpm.Yx,2)))</f>
        <v>-0.5</v>
      </c>
      <c r="Y122" s="21" cm="1">
        <f t="array" ref="Y122">IF(Y72&lt;&gt;"",ROUND(Y72,2),
_xlfn.LET(_xlpm.Fundo,$L$8,
_xlpm.Ax,_xlfn.XLOOKUP(TRUE,($O72:X72&lt;&gt;""),$O$51:X$51,_xlpm.Fundo,,-1),
_xlpm.Bx,_xlfn.XLOOKUP(TRUE,(Z72:$AZ72&lt;&gt;""),Z$51:$AZ$51,_xlpm.Fundo,,1),
_xlpm.Cx,_xlfn.XLOOKUP(TRUE,($O72:X72&lt;&gt;""),$O72:X72,_xlpm.Fundo,,-1),
_xlpm.Dx,_xlfn.XLOOKUP(TRUE,(Z72:$AZ72&lt;&gt;""),Z72:$AZ72,_xlpm.Fundo,,1),
_xlpm.Xx,Y$51,_xlpm.Yx,PRODUCT(SUM(_xlpm.Dx,-_xlpm.Cx),1/SUM(_xlpm.Bx,-_xlpm.Ax))*SUM(_xlpm.Xx,-_xlpm.Ax)+_xlpm.Cx,
_xlpm.Ay,_xlfn.XLOOKUP(TRUE,(Y$52:Y71&lt;&gt;""),$N$52:$N71,_xlpm.Fundo,,-1),
_xlpm.By,_xlfn.XLOOKUP(TRUE,(Y73:Y$95&lt;&gt;""),$N73:$N$95,_xlpm.Fundo,,1),
_xlpm.Cy,_xlfn.XLOOKUP(TRUE,(Y$52:Y71&lt;&gt;""),Y$52:Y71,_xlpm.Fundo,,-1),
_xlpm.Dy,_xlfn.XLOOKUP(TRUE,(Y73:Y$95&lt;&gt;""),Y73:Y$95,_xlpm.Fundo,,1),
_xlpm.Xy,$N72,_xlpm.Yy,PRODUCT(SUM(_xlpm.Dy,-_xlpm.Cy),1/SUM(_xlpm.By,-_xlpm.Ay))*SUM(_xlpm.Xy,-_xlpm.Ay)+_xlpm.Cy,
ROUND(_xlpm.Yx,2)))</f>
        <v>-0.45</v>
      </c>
      <c r="Z122" s="21" cm="1">
        <f t="array" ref="Z122">IF(Z72&lt;&gt;"",ROUND(Z72,2),
_xlfn.LET(_xlpm.Fundo,$L$8,
_xlpm.Ax,_xlfn.XLOOKUP(TRUE,($O72:Y72&lt;&gt;""),$O$51:Y$51,_xlpm.Fundo,,-1),
_xlpm.Bx,_xlfn.XLOOKUP(TRUE,(AA72:$AZ72&lt;&gt;""),AA$51:$AZ$51,_xlpm.Fundo,,1),
_xlpm.Cx,_xlfn.XLOOKUP(TRUE,($O72:Y72&lt;&gt;""),$O72:Y72,_xlpm.Fundo,,-1),
_xlpm.Dx,_xlfn.XLOOKUP(TRUE,(AA72:$AZ72&lt;&gt;""),AA72:$AZ72,_xlpm.Fundo,,1),
_xlpm.Xx,Z$51,_xlpm.Yx,PRODUCT(SUM(_xlpm.Dx,-_xlpm.Cx),1/SUM(_xlpm.Bx,-_xlpm.Ax))*SUM(_xlpm.Xx,-_xlpm.Ax)+_xlpm.Cx,
_xlpm.Ay,_xlfn.XLOOKUP(TRUE,(Z$52:Z71&lt;&gt;""),$N$52:$N71,_xlpm.Fundo,,-1),
_xlpm.By,_xlfn.XLOOKUP(TRUE,(Z73:Z$95&lt;&gt;""),$N73:$N$95,_xlpm.Fundo,,1),
_xlpm.Cy,_xlfn.XLOOKUP(TRUE,(Z$52:Z71&lt;&gt;""),Z$52:Z71,_xlpm.Fundo,,-1),
_xlpm.Dy,_xlfn.XLOOKUP(TRUE,(Z73:Z$95&lt;&gt;""),Z73:Z$95,_xlpm.Fundo,,1),
_xlpm.Xy,$N72,_xlpm.Yy,PRODUCT(SUM(_xlpm.Dy,-_xlpm.Cy),1/SUM(_xlpm.By,-_xlpm.Ay))*SUM(_xlpm.Xy,-_xlpm.Ay)+_xlpm.Cy,
ROUND(_xlpm.Yx,2)))</f>
        <v>-0.43</v>
      </c>
      <c r="AA122" s="21" cm="1">
        <f t="array" ref="AA122">IF(AA72&lt;&gt;"",ROUND(AA72,2),
_xlfn.LET(_xlpm.Fundo,$L$8,
_xlpm.Ax,_xlfn.XLOOKUP(TRUE,($O72:Z72&lt;&gt;""),$O$51:Z$51,_xlpm.Fundo,,-1),
_xlpm.Bx,_xlfn.XLOOKUP(TRUE,(AB72:$AZ72&lt;&gt;""),AB$51:$AZ$51,_xlpm.Fundo,,1),
_xlpm.Cx,_xlfn.XLOOKUP(TRUE,($O72:Z72&lt;&gt;""),$O72:Z72,_xlpm.Fundo,,-1),
_xlpm.Dx,_xlfn.XLOOKUP(TRUE,(AB72:$AZ72&lt;&gt;""),AB72:$AZ72,_xlpm.Fundo,,1),
_xlpm.Xx,AA$51,_xlpm.Yx,PRODUCT(SUM(_xlpm.Dx,-_xlpm.Cx),1/SUM(_xlpm.Bx,-_xlpm.Ax))*SUM(_xlpm.Xx,-_xlpm.Ax)+_xlpm.Cx,
_xlpm.Ay,_xlfn.XLOOKUP(TRUE,(AA$52:AA71&lt;&gt;""),$N$52:$N71,_xlpm.Fundo,,-1),
_xlpm.By,_xlfn.XLOOKUP(TRUE,(AA73:AA$95&lt;&gt;""),$N73:$N$95,_xlpm.Fundo,,1),
_xlpm.Cy,_xlfn.XLOOKUP(TRUE,(AA$52:AA71&lt;&gt;""),AA$52:AA71,_xlpm.Fundo,,-1),
_xlpm.Dy,_xlfn.XLOOKUP(TRUE,(AA73:AA$95&lt;&gt;""),AA73:AA$95,_xlpm.Fundo,,1),
_xlpm.Xy,$N72,_xlpm.Yy,PRODUCT(SUM(_xlpm.Dy,-_xlpm.Cy),1/SUM(_xlpm.By,-_xlpm.Ay))*SUM(_xlpm.Xy,-_xlpm.Ay)+_xlpm.Cy,
ROUND(_xlpm.Yx,2)))</f>
        <v>-0.4</v>
      </c>
      <c r="AB122" s="21" cm="1">
        <f t="array" ref="AB122">IF(AB72&lt;&gt;"",ROUND(AB72,2),
_xlfn.LET(_xlpm.Fundo,$L$8,
_xlpm.Ax,_xlfn.XLOOKUP(TRUE,($O72:AA72&lt;&gt;""),$O$51:AA$51,_xlpm.Fundo,,-1),
_xlpm.Bx,_xlfn.XLOOKUP(TRUE,(AC72:$AZ72&lt;&gt;""),AC$51:$AZ$51,_xlpm.Fundo,,1),
_xlpm.Cx,_xlfn.XLOOKUP(TRUE,($O72:AA72&lt;&gt;""),$O72:AA72,_xlpm.Fundo,,-1),
_xlpm.Dx,_xlfn.XLOOKUP(TRUE,(AC72:$AZ72&lt;&gt;""),AC72:$AZ72,_xlpm.Fundo,,1),
_xlpm.Xx,AB$51,_xlpm.Yx,PRODUCT(SUM(_xlpm.Dx,-_xlpm.Cx),1/SUM(_xlpm.Bx,-_xlpm.Ax))*SUM(_xlpm.Xx,-_xlpm.Ax)+_xlpm.Cx,
_xlpm.Ay,_xlfn.XLOOKUP(TRUE,(AB$52:AB71&lt;&gt;""),$N$52:$N71,_xlpm.Fundo,,-1),
_xlpm.By,_xlfn.XLOOKUP(TRUE,(AB73:AB$95&lt;&gt;""),$N73:$N$95,_xlpm.Fundo,,1),
_xlpm.Cy,_xlfn.XLOOKUP(TRUE,(AB$52:AB71&lt;&gt;""),AB$52:AB71,_xlpm.Fundo,,-1),
_xlpm.Dy,_xlfn.XLOOKUP(TRUE,(AB73:AB$95&lt;&gt;""),AB73:AB$95,_xlpm.Fundo,,1),
_xlpm.Xy,$N72,_xlpm.Yy,PRODUCT(SUM(_xlpm.Dy,-_xlpm.Cy),1/SUM(_xlpm.By,-_xlpm.Ay))*SUM(_xlpm.Xy,-_xlpm.Ay)+_xlpm.Cy,
ROUND(_xlpm.Yx,2)))</f>
        <v>-0.11</v>
      </c>
      <c r="AC122" s="21" cm="1">
        <f t="array" ref="AC122">IF(AC72&lt;&gt;"",ROUND(AC72,2),
_xlfn.LET(_xlpm.Fundo,$L$8,
_xlpm.Ax,_xlfn.XLOOKUP(TRUE,($O72:AB72&lt;&gt;""),$O$51:AB$51,_xlpm.Fundo,,-1),
_xlpm.Bx,_xlfn.XLOOKUP(TRUE,(AD72:$AZ72&lt;&gt;""),AD$51:$AZ$51,_xlpm.Fundo,,1),
_xlpm.Cx,_xlfn.XLOOKUP(TRUE,($O72:AB72&lt;&gt;""),$O72:AB72,_xlpm.Fundo,,-1),
_xlpm.Dx,_xlfn.XLOOKUP(TRUE,(AD72:$AZ72&lt;&gt;""),AD72:$AZ72,_xlpm.Fundo,,1),
_xlpm.Xx,AC$51,_xlpm.Yx,PRODUCT(SUM(_xlpm.Dx,-_xlpm.Cx),1/SUM(_xlpm.Bx,-_xlpm.Ax))*SUM(_xlpm.Xx,-_xlpm.Ax)+_xlpm.Cx,
_xlpm.Ay,_xlfn.XLOOKUP(TRUE,(AC$52:AC71&lt;&gt;""),$N$52:$N71,_xlpm.Fundo,,-1),
_xlpm.By,_xlfn.XLOOKUP(TRUE,(AC73:AC$95&lt;&gt;""),$N73:$N$95,_xlpm.Fundo,,1),
_xlpm.Cy,_xlfn.XLOOKUP(TRUE,(AC$52:AC71&lt;&gt;""),AC$52:AC71,_xlpm.Fundo,,-1),
_xlpm.Dy,_xlfn.XLOOKUP(TRUE,(AC73:AC$95&lt;&gt;""),AC73:AC$95,_xlpm.Fundo,,1),
_xlpm.Xy,$N72,_xlpm.Yy,PRODUCT(SUM(_xlpm.Dy,-_xlpm.Cy),1/SUM(_xlpm.By,-_xlpm.Ay))*SUM(_xlpm.Xy,-_xlpm.Ay)+_xlpm.Cy,
ROUND(_xlpm.Yx,2)))</f>
        <v>0.73</v>
      </c>
      <c r="AD122" s="21" cm="1">
        <f t="array" ref="AD122">IF(AD72&lt;&gt;"",ROUND(AD72,2),
_xlfn.LET(_xlpm.Fundo,$L$8,
_xlpm.Ax,_xlfn.XLOOKUP(TRUE,($O72:AC72&lt;&gt;""),$O$51:AC$51,_xlpm.Fundo,,-1),
_xlpm.Bx,_xlfn.XLOOKUP(TRUE,(AE72:$AZ72&lt;&gt;""),AE$51:$AZ$51,_xlpm.Fundo,,1),
_xlpm.Cx,_xlfn.XLOOKUP(TRUE,($O72:AC72&lt;&gt;""),$O72:AC72,_xlpm.Fundo,,-1),
_xlpm.Dx,_xlfn.XLOOKUP(TRUE,(AE72:$AZ72&lt;&gt;""),AE72:$AZ72,_xlpm.Fundo,,1),
_xlpm.Xx,AD$51,_xlpm.Yx,PRODUCT(SUM(_xlpm.Dx,-_xlpm.Cx),1/SUM(_xlpm.Bx,-_xlpm.Ax))*SUM(_xlpm.Xx,-_xlpm.Ax)+_xlpm.Cx,
_xlpm.Ay,_xlfn.XLOOKUP(TRUE,(AD$52:AD71&lt;&gt;""),$N$52:$N71,_xlpm.Fundo,,-1),
_xlpm.By,_xlfn.XLOOKUP(TRUE,(AD73:AD$95&lt;&gt;""),$N73:$N$95,_xlpm.Fundo,,1),
_xlpm.Cy,_xlfn.XLOOKUP(TRUE,(AD$52:AD71&lt;&gt;""),AD$52:AD71,_xlpm.Fundo,,-1),
_xlpm.Dy,_xlfn.XLOOKUP(TRUE,(AD73:AD$95&lt;&gt;""),AD73:AD$95,_xlpm.Fundo,,1),
_xlpm.Xy,$N72,_xlpm.Yy,PRODUCT(SUM(_xlpm.Dy,-_xlpm.Cy),1/SUM(_xlpm.By,-_xlpm.Ay))*SUM(_xlpm.Xy,-_xlpm.Ay)+_xlpm.Cy,
ROUND(_xlpm.Yx,2)))</f>
        <v>0.8</v>
      </c>
      <c r="AE122" s="21" cm="1">
        <f t="array" ref="AE122">IF(AE72&lt;&gt;"",ROUND(AE72,2),
_xlfn.LET(_xlpm.Fundo,$L$8,
_xlpm.Ax,_xlfn.XLOOKUP(TRUE,($O72:AD72&lt;&gt;""),$O$51:AD$51,_xlpm.Fundo,,-1),
_xlpm.Bx,_xlfn.XLOOKUP(TRUE,(AF72:$AZ72&lt;&gt;""),AF$51:$AZ$51,_xlpm.Fundo,,1),
_xlpm.Cx,_xlfn.XLOOKUP(TRUE,($O72:AD72&lt;&gt;""),$O72:AD72,_xlpm.Fundo,,-1),
_xlpm.Dx,_xlfn.XLOOKUP(TRUE,(AF72:$AZ72&lt;&gt;""),AF72:$AZ72,_xlpm.Fundo,,1),
_xlpm.Xx,AE$51,_xlpm.Yx,PRODUCT(SUM(_xlpm.Dx,-_xlpm.Cx),1/SUM(_xlpm.Bx,-_xlpm.Ax))*SUM(_xlpm.Xx,-_xlpm.Ax)+_xlpm.Cx,
_xlpm.Ay,_xlfn.XLOOKUP(TRUE,(AE$52:AE71&lt;&gt;""),$N$52:$N71,_xlpm.Fundo,,-1),
_xlpm.By,_xlfn.XLOOKUP(TRUE,(AE73:AE$95&lt;&gt;""),$N73:$N$95,_xlpm.Fundo,,1),
_xlpm.Cy,_xlfn.XLOOKUP(TRUE,(AE$52:AE71&lt;&gt;""),AE$52:AE71,_xlpm.Fundo,,-1),
_xlpm.Dy,_xlfn.XLOOKUP(TRUE,(AE73:AE$95&lt;&gt;""),AE73:AE$95,_xlpm.Fundo,,1),
_xlpm.Xy,$N72,_xlpm.Yy,PRODUCT(SUM(_xlpm.Dy,-_xlpm.Cy),1/SUM(_xlpm.By,-_xlpm.Ay))*SUM(_xlpm.Xy,-_xlpm.Ay)+_xlpm.Cy,
ROUND(_xlpm.Yx,2)))</f>
        <v>0.5</v>
      </c>
      <c r="AF122" s="21" cm="1">
        <f t="array" ref="AF122">IF(AF72&lt;&gt;"",ROUND(AF72,2),
_xlfn.LET(_xlpm.Fundo,$L$8,
_xlpm.Ax,_xlfn.XLOOKUP(TRUE,($O72:AE72&lt;&gt;""),$O$51:AE$51,_xlpm.Fundo,,-1),
_xlpm.Bx,_xlfn.XLOOKUP(TRUE,(AG72:$AZ72&lt;&gt;""),AG$51:$AZ$51,_xlpm.Fundo,,1),
_xlpm.Cx,_xlfn.XLOOKUP(TRUE,($O72:AE72&lt;&gt;""),$O72:AE72,_xlpm.Fundo,,-1),
_xlpm.Dx,_xlfn.XLOOKUP(TRUE,(AG72:$AZ72&lt;&gt;""),AG72:$AZ72,_xlpm.Fundo,,1),
_xlpm.Xx,AF$51,_xlpm.Yx,PRODUCT(SUM(_xlpm.Dx,-_xlpm.Cx),1/SUM(_xlpm.Bx,-_xlpm.Ax))*SUM(_xlpm.Xx,-_xlpm.Ax)+_xlpm.Cx,
_xlpm.Ay,_xlfn.XLOOKUP(TRUE,(AF$52:AF71&lt;&gt;""),$N$52:$N71,_xlpm.Fundo,,-1),
_xlpm.By,_xlfn.XLOOKUP(TRUE,(AF73:AF$95&lt;&gt;""),$N73:$N$95,_xlpm.Fundo,,1),
_xlpm.Cy,_xlfn.XLOOKUP(TRUE,(AF$52:AF71&lt;&gt;""),AF$52:AF71,_xlpm.Fundo,,-1),
_xlpm.Dy,_xlfn.XLOOKUP(TRUE,(AF73:AF$95&lt;&gt;""),AF73:AF$95,_xlpm.Fundo,,1),
_xlpm.Xy,$N72,_xlpm.Yy,PRODUCT(SUM(_xlpm.Dy,-_xlpm.Cy),1/SUM(_xlpm.By,-_xlpm.Ay))*SUM(_xlpm.Xy,-_xlpm.Ay)+_xlpm.Cy,
ROUND(_xlpm.Yx,2)))</f>
        <v>0.03</v>
      </c>
      <c r="AG122" s="21" cm="1">
        <f t="array" ref="AG122">IF(AG72&lt;&gt;"",ROUND(AG72,2),
_xlfn.LET(_xlpm.Fundo,$L$8,
_xlpm.Ax,_xlfn.XLOOKUP(TRUE,($O72:AF72&lt;&gt;""),$O$51:AF$51,_xlpm.Fundo,,-1),
_xlpm.Bx,_xlfn.XLOOKUP(TRUE,(AH72:$AZ72&lt;&gt;""),AH$51:$AZ$51,_xlpm.Fundo,,1),
_xlpm.Cx,_xlfn.XLOOKUP(TRUE,($O72:AF72&lt;&gt;""),$O72:AF72,_xlpm.Fundo,,-1),
_xlpm.Dx,_xlfn.XLOOKUP(TRUE,(AH72:$AZ72&lt;&gt;""),AH72:$AZ72,_xlpm.Fundo,,1),
_xlpm.Xx,AG$51,_xlpm.Yx,PRODUCT(SUM(_xlpm.Dx,-_xlpm.Cx),1/SUM(_xlpm.Bx,-_xlpm.Ax))*SUM(_xlpm.Xx,-_xlpm.Ax)+_xlpm.Cx,
_xlpm.Ay,_xlfn.XLOOKUP(TRUE,(AG$52:AG71&lt;&gt;""),$N$52:$N71,_xlpm.Fundo,,-1),
_xlpm.By,_xlfn.XLOOKUP(TRUE,(AG73:AG$95&lt;&gt;""),$N73:$N$95,_xlpm.Fundo,,1),
_xlpm.Cy,_xlfn.XLOOKUP(TRUE,(AG$52:AG71&lt;&gt;""),AG$52:AG71,_xlpm.Fundo,,-1),
_xlpm.Dy,_xlfn.XLOOKUP(TRUE,(AG73:AG$95&lt;&gt;""),AG73:AG$95,_xlpm.Fundo,,1),
_xlpm.Xy,$N72,_xlpm.Yy,PRODUCT(SUM(_xlpm.Dy,-_xlpm.Cy),1/SUM(_xlpm.By,-_xlpm.Ay))*SUM(_xlpm.Xy,-_xlpm.Ay)+_xlpm.Cy,
ROUND(_xlpm.Yx,2)))</f>
        <v>0</v>
      </c>
      <c r="AH122" s="21" cm="1">
        <f t="array" ref="AH122">IF(AH72&lt;&gt;"",ROUND(AH72,2),
_xlfn.LET(_xlpm.Fundo,$L$8,
_xlpm.Ax,_xlfn.XLOOKUP(TRUE,($O72:AG72&lt;&gt;""),$O$51:AG$51,_xlpm.Fundo,,-1),
_xlpm.Bx,_xlfn.XLOOKUP(TRUE,(AI72:$AZ72&lt;&gt;""),AI$51:$AZ$51,_xlpm.Fundo,,1),
_xlpm.Cx,_xlfn.XLOOKUP(TRUE,($O72:AG72&lt;&gt;""),$O72:AG72,_xlpm.Fundo,,-1),
_xlpm.Dx,_xlfn.XLOOKUP(TRUE,(AI72:$AZ72&lt;&gt;""),AI72:$AZ72,_xlpm.Fundo,,1),
_xlpm.Xx,AH$51,_xlpm.Yx,PRODUCT(SUM(_xlpm.Dx,-_xlpm.Cx),1/SUM(_xlpm.Bx,-_xlpm.Ax))*SUM(_xlpm.Xx,-_xlpm.Ax)+_xlpm.Cx,
_xlpm.Ay,_xlfn.XLOOKUP(TRUE,(AH$52:AH71&lt;&gt;""),$N$52:$N71,_xlpm.Fundo,,-1),
_xlpm.By,_xlfn.XLOOKUP(TRUE,(AH73:AH$95&lt;&gt;""),$N73:$N$95,_xlpm.Fundo,,1),
_xlpm.Cy,_xlfn.XLOOKUP(TRUE,(AH$52:AH71&lt;&gt;""),AH$52:AH71,_xlpm.Fundo,,-1),
_xlpm.Dy,_xlfn.XLOOKUP(TRUE,(AH73:AH$95&lt;&gt;""),AH73:AH$95,_xlpm.Fundo,,1),
_xlpm.Xy,$N72,_xlpm.Yy,PRODUCT(SUM(_xlpm.Dy,-_xlpm.Cy),1/SUM(_xlpm.By,-_xlpm.Ay))*SUM(_xlpm.Xy,-_xlpm.Ay)+_xlpm.Cy,
ROUND(_xlpm.Yx,2)))</f>
        <v>0.4</v>
      </c>
      <c r="AI122" s="21" cm="1">
        <f t="array" ref="AI122">IF(AI72&lt;&gt;"",ROUND(AI72,2),
_xlfn.LET(_xlpm.Fundo,$L$8,
_xlpm.Ax,_xlfn.XLOOKUP(TRUE,($O72:AH72&lt;&gt;""),$O$51:AH$51,_xlpm.Fundo,,-1),
_xlpm.Bx,_xlfn.XLOOKUP(TRUE,(AJ72:$AZ72&lt;&gt;""),AJ$51:$AZ$51,_xlpm.Fundo,,1),
_xlpm.Cx,_xlfn.XLOOKUP(TRUE,($O72:AH72&lt;&gt;""),$O72:AH72,_xlpm.Fundo,,-1),
_xlpm.Dx,_xlfn.XLOOKUP(TRUE,(AJ72:$AZ72&lt;&gt;""),AJ72:$AZ72,_xlpm.Fundo,,1),
_xlpm.Xx,AI$51,_xlpm.Yx,PRODUCT(SUM(_xlpm.Dx,-_xlpm.Cx),1/SUM(_xlpm.Bx,-_xlpm.Ax))*SUM(_xlpm.Xx,-_xlpm.Ax)+_xlpm.Cx,
_xlpm.Ay,_xlfn.XLOOKUP(TRUE,(AI$52:AI71&lt;&gt;""),$N$52:$N71,_xlpm.Fundo,,-1),
_xlpm.By,_xlfn.XLOOKUP(TRUE,(AI73:AI$95&lt;&gt;""),$N73:$N$95,_xlpm.Fundo,,1),
_xlpm.Cy,_xlfn.XLOOKUP(TRUE,(AI$52:AI71&lt;&gt;""),AI$52:AI71,_xlpm.Fundo,,-1),
_xlpm.Dy,_xlfn.XLOOKUP(TRUE,(AI73:AI$95&lt;&gt;""),AI73:AI$95,_xlpm.Fundo,,1),
_xlpm.Xy,$N72,_xlpm.Yy,PRODUCT(SUM(_xlpm.Dy,-_xlpm.Cy),1/SUM(_xlpm.By,-_xlpm.Ay))*SUM(_xlpm.Xy,-_xlpm.Ay)+_xlpm.Cy,
ROUND(_xlpm.Yx,2)))</f>
        <v>0.28000000000000003</v>
      </c>
      <c r="AJ122" s="21" cm="1">
        <f t="array" ref="AJ122">IF(AJ72&lt;&gt;"",ROUND(AJ72,2),
_xlfn.LET(_xlpm.Fundo,$L$8,
_xlpm.Ax,_xlfn.XLOOKUP(TRUE,($O72:AI72&lt;&gt;""),$O$51:AI$51,_xlpm.Fundo,,-1),
_xlpm.Bx,_xlfn.XLOOKUP(TRUE,(AK72:$AZ72&lt;&gt;""),AK$51:$AZ$51,_xlpm.Fundo,,1),
_xlpm.Cx,_xlfn.XLOOKUP(TRUE,($O72:AI72&lt;&gt;""),$O72:AI72,_xlpm.Fundo,,-1),
_xlpm.Dx,_xlfn.XLOOKUP(TRUE,(AK72:$AZ72&lt;&gt;""),AK72:$AZ72,_xlpm.Fundo,,1),
_xlpm.Xx,AJ$51,_xlpm.Yx,PRODUCT(SUM(_xlpm.Dx,-_xlpm.Cx),1/SUM(_xlpm.Bx,-_xlpm.Ax))*SUM(_xlpm.Xx,-_xlpm.Ax)+_xlpm.Cx,
_xlpm.Ay,_xlfn.XLOOKUP(TRUE,(AJ$52:AJ71&lt;&gt;""),$N$52:$N71,_xlpm.Fundo,,-1),
_xlpm.By,_xlfn.XLOOKUP(TRUE,(AJ73:AJ$95&lt;&gt;""),$N73:$N$95,_xlpm.Fundo,,1),
_xlpm.Cy,_xlfn.XLOOKUP(TRUE,(AJ$52:AJ71&lt;&gt;""),AJ$52:AJ71,_xlpm.Fundo,,-1),
_xlpm.Dy,_xlfn.XLOOKUP(TRUE,(AJ73:AJ$95&lt;&gt;""),AJ73:AJ$95,_xlpm.Fundo,,1),
_xlpm.Xy,$N72,_xlpm.Yy,PRODUCT(SUM(_xlpm.Dy,-_xlpm.Cy),1/SUM(_xlpm.By,-_xlpm.Ay))*SUM(_xlpm.Xy,-_xlpm.Ay)+_xlpm.Cy,
ROUND(_xlpm.Yx,2)))</f>
        <v>0.24</v>
      </c>
      <c r="AK122" s="21" cm="1">
        <f t="array" ref="AK122">IF(AK72&lt;&gt;"",ROUND(AK72,2),
_xlfn.LET(_xlpm.Fundo,$L$8,
_xlpm.Ax,_xlfn.XLOOKUP(TRUE,($O72:AJ72&lt;&gt;""),$O$51:AJ$51,_xlpm.Fundo,,-1),
_xlpm.Bx,_xlfn.XLOOKUP(TRUE,(AL72:$AZ72&lt;&gt;""),AL$51:$AZ$51,_xlpm.Fundo,,1),
_xlpm.Cx,_xlfn.XLOOKUP(TRUE,($O72:AJ72&lt;&gt;""),$O72:AJ72,_xlpm.Fundo,,-1),
_xlpm.Dx,_xlfn.XLOOKUP(TRUE,(AL72:$AZ72&lt;&gt;""),AL72:$AZ72,_xlpm.Fundo,,1),
_xlpm.Xx,AK$51,_xlpm.Yx,PRODUCT(SUM(_xlpm.Dx,-_xlpm.Cx),1/SUM(_xlpm.Bx,-_xlpm.Ax))*SUM(_xlpm.Xx,-_xlpm.Ax)+_xlpm.Cx,
_xlpm.Ay,_xlfn.XLOOKUP(TRUE,(AK$52:AK71&lt;&gt;""),$N$52:$N71,_xlpm.Fundo,,-1),
_xlpm.By,_xlfn.XLOOKUP(TRUE,(AK73:AK$95&lt;&gt;""),$N73:$N$95,_xlpm.Fundo,,1),
_xlpm.Cy,_xlfn.XLOOKUP(TRUE,(AK$52:AK71&lt;&gt;""),AK$52:AK71,_xlpm.Fundo,,-1),
_xlpm.Dy,_xlfn.XLOOKUP(TRUE,(AK73:AK$95&lt;&gt;""),AK73:AK$95,_xlpm.Fundo,,1),
_xlpm.Xy,$N72,_xlpm.Yy,PRODUCT(SUM(_xlpm.Dy,-_xlpm.Cy),1/SUM(_xlpm.By,-_xlpm.Ay))*SUM(_xlpm.Xy,-_xlpm.Ay)+_xlpm.Cy,
ROUND(_xlpm.Yx,2)))</f>
        <v>0.2</v>
      </c>
      <c r="AL122" s="21" cm="1">
        <f t="array" ref="AL122">IF(AL72&lt;&gt;"",ROUND(AL72,2),
_xlfn.LET(_xlpm.Fundo,$L$8,
_xlpm.Ax,_xlfn.XLOOKUP(TRUE,($O72:AK72&lt;&gt;""),$O$51:AK$51,_xlpm.Fundo,,-1),
_xlpm.Bx,_xlfn.XLOOKUP(TRUE,(AM72:$AZ72&lt;&gt;""),AM$51:$AZ$51,_xlpm.Fundo,,1),
_xlpm.Cx,_xlfn.XLOOKUP(TRUE,($O72:AK72&lt;&gt;""),$O72:AK72,_xlpm.Fundo,,-1),
_xlpm.Dx,_xlfn.XLOOKUP(TRUE,(AM72:$AZ72&lt;&gt;""),AM72:$AZ72,_xlpm.Fundo,,1),
_xlpm.Xx,AL$51,_xlpm.Yx,PRODUCT(SUM(_xlpm.Dx,-_xlpm.Cx),1/SUM(_xlpm.Bx,-_xlpm.Ax))*SUM(_xlpm.Xx,-_xlpm.Ax)+_xlpm.Cx,
_xlpm.Ay,_xlfn.XLOOKUP(TRUE,(AL$52:AL71&lt;&gt;""),$N$52:$N71,_xlpm.Fundo,,-1),
_xlpm.By,_xlfn.XLOOKUP(TRUE,(AL73:AL$95&lt;&gt;""),$N73:$N$95,_xlpm.Fundo,,1),
_xlpm.Cy,_xlfn.XLOOKUP(TRUE,(AL$52:AL71&lt;&gt;""),AL$52:AL71,_xlpm.Fundo,,-1),
_xlpm.Dy,_xlfn.XLOOKUP(TRUE,(AL73:AL$95&lt;&gt;""),AL73:AL$95,_xlpm.Fundo,,1),
_xlpm.Xy,$N72,_xlpm.Yy,PRODUCT(SUM(_xlpm.Dy,-_xlpm.Cy),1/SUM(_xlpm.By,-_xlpm.Ay))*SUM(_xlpm.Xy,-_xlpm.Ay)+_xlpm.Cy,
ROUND(_xlpm.Yx,2)))</f>
        <v>0</v>
      </c>
      <c r="AM122" s="21" cm="1">
        <f t="array" ref="AM122">IF(AM72&lt;&gt;"",ROUND(AM72,2),
_xlfn.LET(_xlpm.Fundo,$L$8,
_xlpm.Ax,_xlfn.XLOOKUP(TRUE,($O72:AL72&lt;&gt;""),$O$51:AL$51,_xlpm.Fundo,,-1),
_xlpm.Bx,_xlfn.XLOOKUP(TRUE,(AN72:$AZ72&lt;&gt;""),AN$51:$AZ$51,_xlpm.Fundo,,1),
_xlpm.Cx,_xlfn.XLOOKUP(TRUE,($O72:AL72&lt;&gt;""),$O72:AL72,_xlpm.Fundo,,-1),
_xlpm.Dx,_xlfn.XLOOKUP(TRUE,(AN72:$AZ72&lt;&gt;""),AN72:$AZ72,_xlpm.Fundo,,1),
_xlpm.Xx,AM$51,_xlpm.Yx,PRODUCT(SUM(_xlpm.Dx,-_xlpm.Cx),1/SUM(_xlpm.Bx,-_xlpm.Ax))*SUM(_xlpm.Xx,-_xlpm.Ax)+_xlpm.Cx,
_xlpm.Ay,_xlfn.XLOOKUP(TRUE,(AM$52:AM71&lt;&gt;""),$N$52:$N71,_xlpm.Fundo,,-1),
_xlpm.By,_xlfn.XLOOKUP(TRUE,(AM73:AM$95&lt;&gt;""),$N73:$N$95,_xlpm.Fundo,,1),
_xlpm.Cy,_xlfn.XLOOKUP(TRUE,(AM$52:AM71&lt;&gt;""),AM$52:AM71,_xlpm.Fundo,,-1),
_xlpm.Dy,_xlfn.XLOOKUP(TRUE,(AM73:AM$95&lt;&gt;""),AM73:AM$95,_xlpm.Fundo,,1),
_xlpm.Xy,$N72,_xlpm.Yy,PRODUCT(SUM(_xlpm.Dy,-_xlpm.Cy),1/SUM(_xlpm.By,-_xlpm.Ay))*SUM(_xlpm.Xy,-_xlpm.Ay)+_xlpm.Cy,
ROUND(_xlpm.Yx,2)))</f>
        <v>-9</v>
      </c>
      <c r="AN122" s="21" cm="1">
        <f t="array" ref="AN122">IF(AN72&lt;&gt;"",ROUND(AN72,2),
_xlfn.LET(_xlpm.Fundo,$L$8,
_xlpm.Ax,_xlfn.XLOOKUP(TRUE,($O72:AM72&lt;&gt;""),$O$51:AM$51,_xlpm.Fundo,,-1),
_xlpm.Bx,_xlfn.XLOOKUP(TRUE,(AO72:$AZ72&lt;&gt;""),AO$51:$AZ$51,_xlpm.Fundo,,1),
_xlpm.Cx,_xlfn.XLOOKUP(TRUE,($O72:AM72&lt;&gt;""),$O72:AM72,_xlpm.Fundo,,-1),
_xlpm.Dx,_xlfn.XLOOKUP(TRUE,(AO72:$AZ72&lt;&gt;""),AO72:$AZ72,_xlpm.Fundo,,1),
_xlpm.Xx,AN$51,_xlpm.Yx,PRODUCT(SUM(_xlpm.Dx,-_xlpm.Cx),1/SUM(_xlpm.Bx,-_xlpm.Ax))*SUM(_xlpm.Xx,-_xlpm.Ax)+_xlpm.Cx,
_xlpm.Ay,_xlfn.XLOOKUP(TRUE,(AN$52:AN71&lt;&gt;""),$N$52:$N71,_xlpm.Fundo,,-1),
_xlpm.By,_xlfn.XLOOKUP(TRUE,(AN73:AN$95&lt;&gt;""),$N73:$N$95,_xlpm.Fundo,,1),
_xlpm.Cy,_xlfn.XLOOKUP(TRUE,(AN$52:AN71&lt;&gt;""),AN$52:AN71,_xlpm.Fundo,,-1),
_xlpm.Dy,_xlfn.XLOOKUP(TRUE,(AN73:AN$95&lt;&gt;""),AN73:AN$95,_xlpm.Fundo,,1),
_xlpm.Xy,$N72,_xlpm.Yy,PRODUCT(SUM(_xlpm.Dy,-_xlpm.Cy),1/SUM(_xlpm.By,-_xlpm.Ay))*SUM(_xlpm.Xy,-_xlpm.Ay)+_xlpm.Cy,
ROUND(_xlpm.Yx,2)))</f>
        <v>-9</v>
      </c>
      <c r="AO122" s="21" cm="1">
        <f t="array" ref="AO122">IF(AO72&lt;&gt;"",ROUND(AO72,2),
_xlfn.LET(_xlpm.Fundo,$L$8,
_xlpm.Ax,_xlfn.XLOOKUP(TRUE,($O72:AN72&lt;&gt;""),$O$51:AN$51,_xlpm.Fundo,,-1),
_xlpm.Bx,_xlfn.XLOOKUP(TRUE,(AP72:$AZ72&lt;&gt;""),AP$51:$AZ$51,_xlpm.Fundo,,1),
_xlpm.Cx,_xlfn.XLOOKUP(TRUE,($O72:AN72&lt;&gt;""),$O72:AN72,_xlpm.Fundo,,-1),
_xlpm.Dx,_xlfn.XLOOKUP(TRUE,(AP72:$AZ72&lt;&gt;""),AP72:$AZ72,_xlpm.Fundo,,1),
_xlpm.Xx,AO$51,_xlpm.Yx,PRODUCT(SUM(_xlpm.Dx,-_xlpm.Cx),1/SUM(_xlpm.Bx,-_xlpm.Ax))*SUM(_xlpm.Xx,-_xlpm.Ax)+_xlpm.Cx,
_xlpm.Ay,_xlfn.XLOOKUP(TRUE,(AO$52:AO71&lt;&gt;""),$N$52:$N71,_xlpm.Fundo,,-1),
_xlpm.By,_xlfn.XLOOKUP(TRUE,(AO73:AO$95&lt;&gt;""),$N73:$N$95,_xlpm.Fundo,,1),
_xlpm.Cy,_xlfn.XLOOKUP(TRUE,(AO$52:AO71&lt;&gt;""),AO$52:AO71,_xlpm.Fundo,,-1),
_xlpm.Dy,_xlfn.XLOOKUP(TRUE,(AO73:AO$95&lt;&gt;""),AO73:AO$95,_xlpm.Fundo,,1),
_xlpm.Xy,$N72,_xlpm.Yy,PRODUCT(SUM(_xlpm.Dy,-_xlpm.Cy),1/SUM(_xlpm.By,-_xlpm.Ay))*SUM(_xlpm.Xy,-_xlpm.Ay)+_xlpm.Cy,
ROUND(_xlpm.Yx,2)))</f>
        <v>-9</v>
      </c>
      <c r="AP122" s="21" cm="1">
        <f t="array" ref="AP122">IF(AP72&lt;&gt;"",ROUND(AP72,2),
_xlfn.LET(_xlpm.Fundo,$L$8,
_xlpm.Ax,_xlfn.XLOOKUP(TRUE,($O72:AO72&lt;&gt;""),$O$51:AO$51,_xlpm.Fundo,,-1),
_xlpm.Bx,_xlfn.XLOOKUP(TRUE,(AQ72:$AZ72&lt;&gt;""),AQ$51:$AZ$51,_xlpm.Fundo,,1),
_xlpm.Cx,_xlfn.XLOOKUP(TRUE,($O72:AO72&lt;&gt;""),$O72:AO72,_xlpm.Fundo,,-1),
_xlpm.Dx,_xlfn.XLOOKUP(TRUE,(AQ72:$AZ72&lt;&gt;""),AQ72:$AZ72,_xlpm.Fundo,,1),
_xlpm.Xx,AP$51,_xlpm.Yx,PRODUCT(SUM(_xlpm.Dx,-_xlpm.Cx),1/SUM(_xlpm.Bx,-_xlpm.Ax))*SUM(_xlpm.Xx,-_xlpm.Ax)+_xlpm.Cx,
_xlpm.Ay,_xlfn.XLOOKUP(TRUE,(AP$52:AP71&lt;&gt;""),$N$52:$N71,_xlpm.Fundo,,-1),
_xlpm.By,_xlfn.XLOOKUP(TRUE,(AP73:AP$95&lt;&gt;""),$N73:$N$95,_xlpm.Fundo,,1),
_xlpm.Cy,_xlfn.XLOOKUP(TRUE,(AP$52:AP71&lt;&gt;""),AP$52:AP71,_xlpm.Fundo,,-1),
_xlpm.Dy,_xlfn.XLOOKUP(TRUE,(AP73:AP$95&lt;&gt;""),AP73:AP$95,_xlpm.Fundo,,1),
_xlpm.Xy,$N72,_xlpm.Yy,PRODUCT(SUM(_xlpm.Dy,-_xlpm.Cy),1/SUM(_xlpm.By,-_xlpm.Ay))*SUM(_xlpm.Xy,-_xlpm.Ay)+_xlpm.Cy,
ROUND(_xlpm.Yx,2)))</f>
        <v>-9</v>
      </c>
      <c r="AQ122" s="21" cm="1">
        <f t="array" ref="AQ122">IF(AQ72&lt;&gt;"",ROUND(AQ72,2),
_xlfn.LET(_xlpm.Fundo,$L$8,
_xlpm.Ax,_xlfn.XLOOKUP(TRUE,($O72:AP72&lt;&gt;""),$O$51:AP$51,_xlpm.Fundo,,-1),
_xlpm.Bx,_xlfn.XLOOKUP(TRUE,(AR72:$AZ72&lt;&gt;""),AR$51:$AZ$51,_xlpm.Fundo,,1),
_xlpm.Cx,_xlfn.XLOOKUP(TRUE,($O72:AP72&lt;&gt;""),$O72:AP72,_xlpm.Fundo,,-1),
_xlpm.Dx,_xlfn.XLOOKUP(TRUE,(AR72:$AZ72&lt;&gt;""),AR72:$AZ72,_xlpm.Fundo,,1),
_xlpm.Xx,AQ$51,_xlpm.Yx,PRODUCT(SUM(_xlpm.Dx,-_xlpm.Cx),1/SUM(_xlpm.Bx,-_xlpm.Ax))*SUM(_xlpm.Xx,-_xlpm.Ax)+_xlpm.Cx,
_xlpm.Ay,_xlfn.XLOOKUP(TRUE,(AQ$52:AQ71&lt;&gt;""),$N$52:$N71,_xlpm.Fundo,,-1),
_xlpm.By,_xlfn.XLOOKUP(TRUE,(AQ73:AQ$95&lt;&gt;""),$N73:$N$95,_xlpm.Fundo,,1),
_xlpm.Cy,_xlfn.XLOOKUP(TRUE,(AQ$52:AQ71&lt;&gt;""),AQ$52:AQ71,_xlpm.Fundo,,-1),
_xlpm.Dy,_xlfn.XLOOKUP(TRUE,(AQ73:AQ$95&lt;&gt;""),AQ73:AQ$95,_xlpm.Fundo,,1),
_xlpm.Xy,$N72,_xlpm.Yy,PRODUCT(SUM(_xlpm.Dy,-_xlpm.Cy),1/SUM(_xlpm.By,-_xlpm.Ay))*SUM(_xlpm.Xy,-_xlpm.Ay)+_xlpm.Cy,
ROUND(_xlpm.Yx,2)))</f>
        <v>-9</v>
      </c>
      <c r="AR122" s="21" cm="1">
        <f t="array" ref="AR122">IF(AR72&lt;&gt;"",ROUND(AR72,2),
_xlfn.LET(_xlpm.Fundo,$L$8,
_xlpm.Ax,_xlfn.XLOOKUP(TRUE,($O72:AQ72&lt;&gt;""),$O$51:AQ$51,_xlpm.Fundo,,-1),
_xlpm.Bx,_xlfn.XLOOKUP(TRUE,(AS72:$AZ72&lt;&gt;""),AS$51:$AZ$51,_xlpm.Fundo,,1),
_xlpm.Cx,_xlfn.XLOOKUP(TRUE,($O72:AQ72&lt;&gt;""),$O72:AQ72,_xlpm.Fundo,,-1),
_xlpm.Dx,_xlfn.XLOOKUP(TRUE,(AS72:$AZ72&lt;&gt;""),AS72:$AZ72,_xlpm.Fundo,,1),
_xlpm.Xx,AR$51,_xlpm.Yx,PRODUCT(SUM(_xlpm.Dx,-_xlpm.Cx),1/SUM(_xlpm.Bx,-_xlpm.Ax))*SUM(_xlpm.Xx,-_xlpm.Ax)+_xlpm.Cx,
_xlpm.Ay,_xlfn.XLOOKUP(TRUE,(AR$52:AR71&lt;&gt;""),$N$52:$N71,_xlpm.Fundo,,-1),
_xlpm.By,_xlfn.XLOOKUP(TRUE,(AR73:AR$95&lt;&gt;""),$N73:$N$95,_xlpm.Fundo,,1),
_xlpm.Cy,_xlfn.XLOOKUP(TRUE,(AR$52:AR71&lt;&gt;""),AR$52:AR71,_xlpm.Fundo,,-1),
_xlpm.Dy,_xlfn.XLOOKUP(TRUE,(AR73:AR$95&lt;&gt;""),AR73:AR$95,_xlpm.Fundo,,1),
_xlpm.Xy,$N72,_xlpm.Yy,PRODUCT(SUM(_xlpm.Dy,-_xlpm.Cy),1/SUM(_xlpm.By,-_xlpm.Ay))*SUM(_xlpm.Xy,-_xlpm.Ay)+_xlpm.Cy,
ROUND(_xlpm.Yx,2)))</f>
        <v>-9</v>
      </c>
      <c r="AS122" s="21" cm="1">
        <f t="array" ref="AS122">IF(AS72&lt;&gt;"",ROUND(AS72,2),
_xlfn.LET(_xlpm.Fundo,$L$8,
_xlpm.Ax,_xlfn.XLOOKUP(TRUE,($O72:AR72&lt;&gt;""),$O$51:AR$51,_xlpm.Fundo,,-1),
_xlpm.Bx,_xlfn.XLOOKUP(TRUE,(AT72:$AZ72&lt;&gt;""),AT$51:$AZ$51,_xlpm.Fundo,,1),
_xlpm.Cx,_xlfn.XLOOKUP(TRUE,($O72:AR72&lt;&gt;""),$O72:AR72,_xlpm.Fundo,,-1),
_xlpm.Dx,_xlfn.XLOOKUP(TRUE,(AT72:$AZ72&lt;&gt;""),AT72:$AZ72,_xlpm.Fundo,,1),
_xlpm.Xx,AS$51,_xlpm.Yx,PRODUCT(SUM(_xlpm.Dx,-_xlpm.Cx),1/SUM(_xlpm.Bx,-_xlpm.Ax))*SUM(_xlpm.Xx,-_xlpm.Ax)+_xlpm.Cx,
_xlpm.Ay,_xlfn.XLOOKUP(TRUE,(AS$52:AS71&lt;&gt;""),$N$52:$N71,_xlpm.Fundo,,-1),
_xlpm.By,_xlfn.XLOOKUP(TRUE,(AS73:AS$95&lt;&gt;""),$N73:$N$95,_xlpm.Fundo,,1),
_xlpm.Cy,_xlfn.XLOOKUP(TRUE,(AS$52:AS71&lt;&gt;""),AS$52:AS71,_xlpm.Fundo,,-1),
_xlpm.Dy,_xlfn.XLOOKUP(TRUE,(AS73:AS$95&lt;&gt;""),AS73:AS$95,_xlpm.Fundo,,1),
_xlpm.Xy,$N72,_xlpm.Yy,PRODUCT(SUM(_xlpm.Dy,-_xlpm.Cy),1/SUM(_xlpm.By,-_xlpm.Ay))*SUM(_xlpm.Xy,-_xlpm.Ay)+_xlpm.Cy,
ROUND(_xlpm.Yx,2)))</f>
        <v>-9</v>
      </c>
      <c r="AT122" s="21" cm="1">
        <f t="array" ref="AT122">IF(AT72&lt;&gt;"",ROUND(AT72,2),
_xlfn.LET(_xlpm.Fundo,$L$8,
_xlpm.Ax,_xlfn.XLOOKUP(TRUE,($O72:AS72&lt;&gt;""),$O$51:AS$51,_xlpm.Fundo,,-1),
_xlpm.Bx,_xlfn.XLOOKUP(TRUE,(AU72:$AZ72&lt;&gt;""),AU$51:$AZ$51,_xlpm.Fundo,,1),
_xlpm.Cx,_xlfn.XLOOKUP(TRUE,($O72:AS72&lt;&gt;""),$O72:AS72,_xlpm.Fundo,,-1),
_xlpm.Dx,_xlfn.XLOOKUP(TRUE,(AU72:$AZ72&lt;&gt;""),AU72:$AZ72,_xlpm.Fundo,,1),
_xlpm.Xx,AT$51,_xlpm.Yx,PRODUCT(SUM(_xlpm.Dx,-_xlpm.Cx),1/SUM(_xlpm.Bx,-_xlpm.Ax))*SUM(_xlpm.Xx,-_xlpm.Ax)+_xlpm.Cx,
_xlpm.Ay,_xlfn.XLOOKUP(TRUE,(AT$52:AT71&lt;&gt;""),$N$52:$N71,_xlpm.Fundo,,-1),
_xlpm.By,_xlfn.XLOOKUP(TRUE,(AT73:AT$95&lt;&gt;""),$N73:$N$95,_xlpm.Fundo,,1),
_xlpm.Cy,_xlfn.XLOOKUP(TRUE,(AT$52:AT71&lt;&gt;""),AT$52:AT71,_xlpm.Fundo,,-1),
_xlpm.Dy,_xlfn.XLOOKUP(TRUE,(AT73:AT$95&lt;&gt;""),AT73:AT$95,_xlpm.Fundo,,1),
_xlpm.Xy,$N72,_xlpm.Yy,PRODUCT(SUM(_xlpm.Dy,-_xlpm.Cy),1/SUM(_xlpm.By,-_xlpm.Ay))*SUM(_xlpm.Xy,-_xlpm.Ay)+_xlpm.Cy,
ROUND(_xlpm.Yx,2)))</f>
        <v>-9</v>
      </c>
      <c r="AU122" s="21" cm="1">
        <f t="array" ref="AU122">IF(AU72&lt;&gt;"",ROUND(AU72,2),
_xlfn.LET(_xlpm.Fundo,$L$8,
_xlpm.Ax,_xlfn.XLOOKUP(TRUE,($O72:AT72&lt;&gt;""),$O$51:AT$51,_xlpm.Fundo,,-1),
_xlpm.Bx,_xlfn.XLOOKUP(TRUE,(AV72:$AZ72&lt;&gt;""),AV$51:$AZ$51,_xlpm.Fundo,,1),
_xlpm.Cx,_xlfn.XLOOKUP(TRUE,($O72:AT72&lt;&gt;""),$O72:AT72,_xlpm.Fundo,,-1),
_xlpm.Dx,_xlfn.XLOOKUP(TRUE,(AV72:$AZ72&lt;&gt;""),AV72:$AZ72,_xlpm.Fundo,,1),
_xlpm.Xx,AU$51,_xlpm.Yx,PRODUCT(SUM(_xlpm.Dx,-_xlpm.Cx),1/SUM(_xlpm.Bx,-_xlpm.Ax))*SUM(_xlpm.Xx,-_xlpm.Ax)+_xlpm.Cx,
_xlpm.Ay,_xlfn.XLOOKUP(TRUE,(AU$52:AU71&lt;&gt;""),$N$52:$N71,_xlpm.Fundo,,-1),
_xlpm.By,_xlfn.XLOOKUP(TRUE,(AU73:AU$95&lt;&gt;""),$N73:$N$95,_xlpm.Fundo,,1),
_xlpm.Cy,_xlfn.XLOOKUP(TRUE,(AU$52:AU71&lt;&gt;""),AU$52:AU71,_xlpm.Fundo,,-1),
_xlpm.Dy,_xlfn.XLOOKUP(TRUE,(AU73:AU$95&lt;&gt;""),AU73:AU$95,_xlpm.Fundo,,1),
_xlpm.Xy,$N72,_xlpm.Yy,PRODUCT(SUM(_xlpm.Dy,-_xlpm.Cy),1/SUM(_xlpm.By,-_xlpm.Ay))*SUM(_xlpm.Xy,-_xlpm.Ay)+_xlpm.Cy,
ROUND(_xlpm.Yx,2)))</f>
        <v>0</v>
      </c>
      <c r="AV122" s="21" cm="1">
        <f t="array" ref="AV122">IF(AV72&lt;&gt;"",ROUND(AV72,2),
_xlfn.LET(_xlpm.Fundo,$L$8,
_xlpm.Ax,_xlfn.XLOOKUP(TRUE,($O72:AU72&lt;&gt;""),$O$51:AU$51,_xlpm.Fundo,,-1),
_xlpm.Bx,_xlfn.XLOOKUP(TRUE,(AW72:$AZ72&lt;&gt;""),AW$51:$AZ$51,_xlpm.Fundo,,1),
_xlpm.Cx,_xlfn.XLOOKUP(TRUE,($O72:AU72&lt;&gt;""),$O72:AU72,_xlpm.Fundo,,-1),
_xlpm.Dx,_xlfn.XLOOKUP(TRUE,(AW72:$AZ72&lt;&gt;""),AW72:$AZ72,_xlpm.Fundo,,1),
_xlpm.Xx,AV$51,_xlpm.Yx,PRODUCT(SUM(_xlpm.Dx,-_xlpm.Cx),1/SUM(_xlpm.Bx,-_xlpm.Ax))*SUM(_xlpm.Xx,-_xlpm.Ax)+_xlpm.Cx,
_xlpm.Ay,_xlfn.XLOOKUP(TRUE,(AV$52:AV71&lt;&gt;""),$N$52:$N71,_xlpm.Fundo,,-1),
_xlpm.By,_xlfn.XLOOKUP(TRUE,(AV73:AV$95&lt;&gt;""),$N73:$N$95,_xlpm.Fundo,,1),
_xlpm.Cy,_xlfn.XLOOKUP(TRUE,(AV$52:AV71&lt;&gt;""),AV$52:AV71,_xlpm.Fundo,,-1),
_xlpm.Dy,_xlfn.XLOOKUP(TRUE,(AV73:AV$95&lt;&gt;""),AV73:AV$95,_xlpm.Fundo,,1),
_xlpm.Xy,$N72,_xlpm.Yy,PRODUCT(SUM(_xlpm.Dy,-_xlpm.Cy),1/SUM(_xlpm.By,-_xlpm.Ay))*SUM(_xlpm.Xy,-_xlpm.Ay)+_xlpm.Cy,
ROUND(_xlpm.Yx,2)))</f>
        <v>-9</v>
      </c>
      <c r="AW122" s="21" cm="1">
        <f t="array" ref="AW122">IF(AW72&lt;&gt;"",ROUND(AW72,2),
_xlfn.LET(_xlpm.Fundo,$L$8,
_xlpm.Ax,_xlfn.XLOOKUP(TRUE,($O72:AV72&lt;&gt;""),$O$51:AV$51,_xlpm.Fundo,,-1),
_xlpm.Bx,_xlfn.XLOOKUP(TRUE,(AX72:$AZ72&lt;&gt;""),AX$51:$AZ$51,_xlpm.Fundo,,1),
_xlpm.Cx,_xlfn.XLOOKUP(TRUE,($O72:AV72&lt;&gt;""),$O72:AV72,_xlpm.Fundo,,-1),
_xlpm.Dx,_xlfn.XLOOKUP(TRUE,(AX72:$AZ72&lt;&gt;""),AX72:$AZ72,_xlpm.Fundo,,1),
_xlpm.Xx,AW$51,_xlpm.Yx,PRODUCT(SUM(_xlpm.Dx,-_xlpm.Cx),1/SUM(_xlpm.Bx,-_xlpm.Ax))*SUM(_xlpm.Xx,-_xlpm.Ax)+_xlpm.Cx,
_xlpm.Ay,_xlfn.XLOOKUP(TRUE,(AW$52:AW71&lt;&gt;""),$N$52:$N71,_xlpm.Fundo,,-1),
_xlpm.By,_xlfn.XLOOKUP(TRUE,(AW73:AW$95&lt;&gt;""),$N73:$N$95,_xlpm.Fundo,,1),
_xlpm.Cy,_xlfn.XLOOKUP(TRUE,(AW$52:AW71&lt;&gt;""),AW$52:AW71,_xlpm.Fundo,,-1),
_xlpm.Dy,_xlfn.XLOOKUP(TRUE,(AW73:AW$95&lt;&gt;""),AW73:AW$95,_xlpm.Fundo,,1),
_xlpm.Xy,$N72,_xlpm.Yy,PRODUCT(SUM(_xlpm.Dy,-_xlpm.Cy),1/SUM(_xlpm.By,-_xlpm.Ay))*SUM(_xlpm.Xy,-_xlpm.Ay)+_xlpm.Cy,
ROUND(_xlpm.Yx,2)))</f>
        <v>-9</v>
      </c>
      <c r="AX122" s="77" t="s">
        <v>678</v>
      </c>
      <c r="AY122" s="77"/>
    </row>
    <row r="123" spans="1:60" ht="20.100000000000001" customHeight="1" x14ac:dyDescent="0.3">
      <c r="A123" s="8"/>
      <c r="B123" s="8" t="s">
        <v>97</v>
      </c>
      <c r="C123" s="17">
        <f t="shared" si="15"/>
        <v>49.4754</v>
      </c>
      <c r="D123" s="18">
        <f t="shared" si="15"/>
        <v>110.07089999999999</v>
      </c>
      <c r="E123" s="64">
        <f t="shared" si="15"/>
        <v>0</v>
      </c>
      <c r="F123" s="17">
        <f t="shared" si="7"/>
        <v>6.45</v>
      </c>
      <c r="G123" s="18">
        <f t="shared" si="8"/>
        <v>5.0199999999999996</v>
      </c>
      <c r="H123" s="19">
        <f t="shared" si="9"/>
        <v>0</v>
      </c>
      <c r="I123" s="8" t="str" cm="1">
        <f t="array" ref="I123">_xlfn.CONCAT(ROUND(F123:H123,2)&amp;", ")</f>
        <v xml:space="preserve">6.45, 5.02, 0, </v>
      </c>
      <c r="J123" s="8"/>
      <c r="N123" s="31">
        <v>7.77</v>
      </c>
      <c r="O123" s="15"/>
      <c r="P123" s="21" cm="1">
        <f t="array" ref="P123">IF(P73&lt;&gt;"",ROUND(P73,2),
_xlfn.LET(_xlpm.Fundo,$L$8,
_xlpm.Ax,_xlfn.XLOOKUP(TRUE,($O73:O73&lt;&gt;""),$O$51:O$51,_xlpm.Fundo,,-1),
_xlpm.Bx,_xlfn.XLOOKUP(TRUE,(Q73:$AZ73&lt;&gt;""),Q$51:$AZ$51,_xlpm.Fundo,,1),
_xlpm.Cx,_xlfn.XLOOKUP(TRUE,($O73:O73&lt;&gt;""),$O73:O73,_xlpm.Fundo,,-1),
_xlpm.Dx,_xlfn.XLOOKUP(TRUE,(Q73:$AZ73&lt;&gt;""),Q73:$AZ73,_xlpm.Fundo,,1),
_xlpm.Xx,P$51,_xlpm.Yx,PRODUCT(SUM(_xlpm.Dx,-_xlpm.Cx),1/SUM(_xlpm.Bx,-_xlpm.Ax))*SUM(_xlpm.Xx,-_xlpm.Ax)+_xlpm.Cx,
_xlpm.Ay,_xlfn.XLOOKUP(TRUE,(P$52:P72&lt;&gt;""),$N$52:$N72,_xlpm.Fundo,,-1),
_xlpm.By,_xlfn.XLOOKUP(TRUE,(P74:P$95&lt;&gt;""),$N74:$N$95,_xlpm.Fundo,,1),
_xlpm.Cy,_xlfn.XLOOKUP(TRUE,(P$52:P72&lt;&gt;""),P$52:P72,_xlpm.Fundo,,-1),
_xlpm.Dy,_xlfn.XLOOKUP(TRUE,(P74:P$95&lt;&gt;""),P74:P$95,_xlpm.Fundo,,1),
_xlpm.Xy,$N73,_xlpm.Yy,PRODUCT(SUM(_xlpm.Dy,-_xlpm.Cy),1/SUM(_xlpm.By,-_xlpm.Ay))*SUM(_xlpm.Xy,-_xlpm.Ay)+_xlpm.Cy,
ROUND(_xlpm.Yx,2)))</f>
        <v>-9</v>
      </c>
      <c r="Q123" s="21" cm="1">
        <f t="array" ref="Q123">IF(Q73&lt;&gt;"",ROUND(Q73,2),
_xlfn.LET(_xlpm.Fundo,$L$8,
_xlpm.Ax,_xlfn.XLOOKUP(TRUE,($O73:P73&lt;&gt;""),$O$51:P$51,_xlpm.Fundo,,-1),
_xlpm.Bx,_xlfn.XLOOKUP(TRUE,(R73:$AZ73&lt;&gt;""),R$51:$AZ$51,_xlpm.Fundo,,1),
_xlpm.Cx,_xlfn.XLOOKUP(TRUE,($O73:P73&lt;&gt;""),$O73:P73,_xlpm.Fundo,,-1),
_xlpm.Dx,_xlfn.XLOOKUP(TRUE,(R73:$AZ73&lt;&gt;""),R73:$AZ73,_xlpm.Fundo,,1),
_xlpm.Xx,Q$51,_xlpm.Yx,PRODUCT(SUM(_xlpm.Dx,-_xlpm.Cx),1/SUM(_xlpm.Bx,-_xlpm.Ax))*SUM(_xlpm.Xx,-_xlpm.Ax)+_xlpm.Cx,
_xlpm.Ay,_xlfn.XLOOKUP(TRUE,(Q$52:Q72&lt;&gt;""),$N$52:$N72,_xlpm.Fundo,,-1),
_xlpm.By,_xlfn.XLOOKUP(TRUE,(Q74:Q$95&lt;&gt;""),$N74:$N$95,_xlpm.Fundo,,1),
_xlpm.Cy,_xlfn.XLOOKUP(TRUE,(Q$52:Q72&lt;&gt;""),Q$52:Q72,_xlpm.Fundo,,-1),
_xlpm.Dy,_xlfn.XLOOKUP(TRUE,(Q74:Q$95&lt;&gt;""),Q74:Q$95,_xlpm.Fundo,,1),
_xlpm.Xy,$N73,_xlpm.Yy,PRODUCT(SUM(_xlpm.Dy,-_xlpm.Cy),1/SUM(_xlpm.By,-_xlpm.Ay))*SUM(_xlpm.Xy,-_xlpm.Ay)+_xlpm.Cy,
ROUND(_xlpm.Yx,2)))</f>
        <v>-9</v>
      </c>
      <c r="R123" s="21" cm="1">
        <f t="array" ref="R123">IF(R73&lt;&gt;"",ROUND(R73,2),
_xlfn.LET(_xlpm.Fundo,$L$8,
_xlpm.Ax,_xlfn.XLOOKUP(TRUE,($O73:Q73&lt;&gt;""),$O$51:Q$51,_xlpm.Fundo,,-1),
_xlpm.Bx,_xlfn.XLOOKUP(TRUE,(S73:$AZ73&lt;&gt;""),S$51:$AZ$51,_xlpm.Fundo,,1),
_xlpm.Cx,_xlfn.XLOOKUP(TRUE,($O73:Q73&lt;&gt;""),$O73:Q73,_xlpm.Fundo,,-1),
_xlpm.Dx,_xlfn.XLOOKUP(TRUE,(S73:$AZ73&lt;&gt;""),S73:$AZ73,_xlpm.Fundo,,1),
_xlpm.Xx,R$51,_xlpm.Yx,PRODUCT(SUM(_xlpm.Dx,-_xlpm.Cx),1/SUM(_xlpm.Bx,-_xlpm.Ax))*SUM(_xlpm.Xx,-_xlpm.Ax)+_xlpm.Cx,
_xlpm.Ay,_xlfn.XLOOKUP(TRUE,(R$52:R72&lt;&gt;""),$N$52:$N72,_xlpm.Fundo,,-1),
_xlpm.By,_xlfn.XLOOKUP(TRUE,(R74:R$95&lt;&gt;""),$N74:$N$95,_xlpm.Fundo,,1),
_xlpm.Cy,_xlfn.XLOOKUP(TRUE,(R$52:R72&lt;&gt;""),R$52:R72,_xlpm.Fundo,,-1),
_xlpm.Dy,_xlfn.XLOOKUP(TRUE,(R74:R$95&lt;&gt;""),R74:R$95,_xlpm.Fundo,,1),
_xlpm.Xy,$N73,_xlpm.Yy,PRODUCT(SUM(_xlpm.Dy,-_xlpm.Cy),1/SUM(_xlpm.By,-_xlpm.Ay))*SUM(_xlpm.Xy,-_xlpm.Ay)+_xlpm.Cy,
ROUND(_xlpm.Yx,2)))</f>
        <v>-0.35</v>
      </c>
      <c r="S123" s="21" cm="1">
        <f t="array" ref="S123">IF(S73&lt;&gt;"",ROUND(S73,2),
_xlfn.LET(_xlpm.Fundo,$L$8,
_xlpm.Ax,_xlfn.XLOOKUP(TRUE,($O73:R73&lt;&gt;""),$O$51:R$51,_xlpm.Fundo,,-1),
_xlpm.Bx,_xlfn.XLOOKUP(TRUE,(T73:$AZ73&lt;&gt;""),T$51:$AZ$51,_xlpm.Fundo,,1),
_xlpm.Cx,_xlfn.XLOOKUP(TRUE,($O73:R73&lt;&gt;""),$O73:R73,_xlpm.Fundo,,-1),
_xlpm.Dx,_xlfn.XLOOKUP(TRUE,(T73:$AZ73&lt;&gt;""),T73:$AZ73,_xlpm.Fundo,,1),
_xlpm.Xx,S$51,_xlpm.Yx,PRODUCT(SUM(_xlpm.Dx,-_xlpm.Cx),1/SUM(_xlpm.Bx,-_xlpm.Ax))*SUM(_xlpm.Xx,-_xlpm.Ax)+_xlpm.Cx,
_xlpm.Ay,_xlfn.XLOOKUP(TRUE,(S$52:S72&lt;&gt;""),$N$52:$N72,_xlpm.Fundo,,-1),
_xlpm.By,_xlfn.XLOOKUP(TRUE,(S74:S$95&lt;&gt;""),$N74:$N$95,_xlpm.Fundo,,1),
_xlpm.Cy,_xlfn.XLOOKUP(TRUE,(S$52:S72&lt;&gt;""),S$52:S72,_xlpm.Fundo,,-1),
_xlpm.Dy,_xlfn.XLOOKUP(TRUE,(S74:S$95&lt;&gt;""),S74:S$95,_xlpm.Fundo,,1),
_xlpm.Xy,$N73,_xlpm.Yy,PRODUCT(SUM(_xlpm.Dy,-_xlpm.Cy),1/SUM(_xlpm.By,-_xlpm.Ay))*SUM(_xlpm.Xy,-_xlpm.Ay)+_xlpm.Cy,
ROUND(_xlpm.Yx,2)))</f>
        <v>-0.28999999999999998</v>
      </c>
      <c r="T123" s="21" cm="1">
        <f t="array" ref="T123">IF(T73&lt;&gt;"",ROUND(T73,2),
_xlfn.LET(_xlpm.Fundo,$L$8,
_xlpm.Ax,_xlfn.XLOOKUP(TRUE,($O73:S73&lt;&gt;""),$O$51:S$51,_xlpm.Fundo,,-1),
_xlpm.Bx,_xlfn.XLOOKUP(TRUE,(U73:$AZ73&lt;&gt;""),U$51:$AZ$51,_xlpm.Fundo,,1),
_xlpm.Cx,_xlfn.XLOOKUP(TRUE,($O73:S73&lt;&gt;""),$O73:S73,_xlpm.Fundo,,-1),
_xlpm.Dx,_xlfn.XLOOKUP(TRUE,(U73:$AZ73&lt;&gt;""),U73:$AZ73,_xlpm.Fundo,,1),
_xlpm.Xx,T$51,_xlpm.Yx,PRODUCT(SUM(_xlpm.Dx,-_xlpm.Cx),1/SUM(_xlpm.Bx,-_xlpm.Ax))*SUM(_xlpm.Xx,-_xlpm.Ax)+_xlpm.Cx,
_xlpm.Ay,_xlfn.XLOOKUP(TRUE,(T$52:T72&lt;&gt;""),$N$52:$N72,_xlpm.Fundo,,-1),
_xlpm.By,_xlfn.XLOOKUP(TRUE,(T74:T$95&lt;&gt;""),$N74:$N$95,_xlpm.Fundo,,1),
_xlpm.Cy,_xlfn.XLOOKUP(TRUE,(T$52:T72&lt;&gt;""),T$52:T72,_xlpm.Fundo,,-1),
_xlpm.Dy,_xlfn.XLOOKUP(TRUE,(T74:T$95&lt;&gt;""),T74:T$95,_xlpm.Fundo,,1),
_xlpm.Xy,$N73,_xlpm.Yy,PRODUCT(SUM(_xlpm.Dy,-_xlpm.Cy),1/SUM(_xlpm.By,-_xlpm.Ay))*SUM(_xlpm.Xy,-_xlpm.Ay)+_xlpm.Cy,
ROUND(_xlpm.Yx,2)))</f>
        <v>-0.22</v>
      </c>
      <c r="U123" s="21" cm="1">
        <f t="array" ref="U123">IF(U73&lt;&gt;"",ROUND(U73,2),
_xlfn.LET(_xlpm.Fundo,$L$8,
_xlpm.Ax,_xlfn.XLOOKUP(TRUE,($O73:T73&lt;&gt;""),$O$51:T$51,_xlpm.Fundo,,-1),
_xlpm.Bx,_xlfn.XLOOKUP(TRUE,(V73:$AZ73&lt;&gt;""),V$51:$AZ$51,_xlpm.Fundo,,1),
_xlpm.Cx,_xlfn.XLOOKUP(TRUE,($O73:T73&lt;&gt;""),$O73:T73,_xlpm.Fundo,,-1),
_xlpm.Dx,_xlfn.XLOOKUP(TRUE,(V73:$AZ73&lt;&gt;""),V73:$AZ73,_xlpm.Fundo,,1),
_xlpm.Xx,U$51,_xlpm.Yx,PRODUCT(SUM(_xlpm.Dx,-_xlpm.Cx),1/SUM(_xlpm.Bx,-_xlpm.Ax))*SUM(_xlpm.Xx,-_xlpm.Ax)+_xlpm.Cx,
_xlpm.Ay,_xlfn.XLOOKUP(TRUE,(U$52:U72&lt;&gt;""),$N$52:$N72,_xlpm.Fundo,,-1),
_xlpm.By,_xlfn.XLOOKUP(TRUE,(U74:U$95&lt;&gt;""),$N74:$N$95,_xlpm.Fundo,,1),
_xlpm.Cy,_xlfn.XLOOKUP(TRUE,(U$52:U72&lt;&gt;""),U$52:U72,_xlpm.Fundo,,-1),
_xlpm.Dy,_xlfn.XLOOKUP(TRUE,(U74:U$95&lt;&gt;""),U74:U$95,_xlpm.Fundo,,1),
_xlpm.Xy,$N73,_xlpm.Yy,PRODUCT(SUM(_xlpm.Dy,-_xlpm.Cy),1/SUM(_xlpm.By,-_xlpm.Ay))*SUM(_xlpm.Xy,-_xlpm.Ay)+_xlpm.Cy,
ROUND(_xlpm.Yx,2)))</f>
        <v>-0.16</v>
      </c>
      <c r="V123" s="21" cm="1">
        <f t="array" ref="V123">IF(V73&lt;&gt;"",ROUND(V73,2),
_xlfn.LET(_xlpm.Fundo,$L$8,
_xlpm.Ax,_xlfn.XLOOKUP(TRUE,($O73:U73&lt;&gt;""),$O$51:U$51,_xlpm.Fundo,,-1),
_xlpm.Bx,_xlfn.XLOOKUP(TRUE,(W73:$AZ73&lt;&gt;""),W$51:$AZ$51,_xlpm.Fundo,,1),
_xlpm.Cx,_xlfn.XLOOKUP(TRUE,($O73:U73&lt;&gt;""),$O73:U73,_xlpm.Fundo,,-1),
_xlpm.Dx,_xlfn.XLOOKUP(TRUE,(W73:$AZ73&lt;&gt;""),W73:$AZ73,_xlpm.Fundo,,1),
_xlpm.Xx,V$51,_xlpm.Yx,PRODUCT(SUM(_xlpm.Dx,-_xlpm.Cx),1/SUM(_xlpm.Bx,-_xlpm.Ax))*SUM(_xlpm.Xx,-_xlpm.Ax)+_xlpm.Cx,
_xlpm.Ay,_xlfn.XLOOKUP(TRUE,(V$52:V72&lt;&gt;""),$N$52:$N72,_xlpm.Fundo,,-1),
_xlpm.By,_xlfn.XLOOKUP(TRUE,(V74:V$95&lt;&gt;""),$N74:$N$95,_xlpm.Fundo,,1),
_xlpm.Cy,_xlfn.XLOOKUP(TRUE,(V$52:V72&lt;&gt;""),V$52:V72,_xlpm.Fundo,,-1),
_xlpm.Dy,_xlfn.XLOOKUP(TRUE,(V74:V$95&lt;&gt;""),V74:V$95,_xlpm.Fundo,,1),
_xlpm.Xy,$N73,_xlpm.Yy,PRODUCT(SUM(_xlpm.Dy,-_xlpm.Cy),1/SUM(_xlpm.By,-_xlpm.Ay))*SUM(_xlpm.Xy,-_xlpm.Ay)+_xlpm.Cy,
ROUND(_xlpm.Yx,2)))</f>
        <v>-0.12</v>
      </c>
      <c r="W123" s="21" cm="1">
        <f t="array" ref="W123">IF(W73&lt;&gt;"",ROUND(W73,2),
_xlfn.LET(_xlpm.Fundo,$L$8,
_xlpm.Ax,_xlfn.XLOOKUP(TRUE,($O73:V73&lt;&gt;""),$O$51:V$51,_xlpm.Fundo,,-1),
_xlpm.Bx,_xlfn.XLOOKUP(TRUE,(X73:$AZ73&lt;&gt;""),X$51:$AZ$51,_xlpm.Fundo,,1),
_xlpm.Cx,_xlfn.XLOOKUP(TRUE,($O73:V73&lt;&gt;""),$O73:V73,_xlpm.Fundo,,-1),
_xlpm.Dx,_xlfn.XLOOKUP(TRUE,(X73:$AZ73&lt;&gt;""),X73:$AZ73,_xlpm.Fundo,,1),
_xlpm.Xx,W$51,_xlpm.Yx,PRODUCT(SUM(_xlpm.Dx,-_xlpm.Cx),1/SUM(_xlpm.Bx,-_xlpm.Ax))*SUM(_xlpm.Xx,-_xlpm.Ax)+_xlpm.Cx,
_xlpm.Ay,_xlfn.XLOOKUP(TRUE,(W$52:W72&lt;&gt;""),$N$52:$N72,_xlpm.Fundo,,-1),
_xlpm.By,_xlfn.XLOOKUP(TRUE,(W74:W$95&lt;&gt;""),$N74:$N$95,_xlpm.Fundo,,1),
_xlpm.Cy,_xlfn.XLOOKUP(TRUE,(W$52:W72&lt;&gt;""),W$52:W72,_xlpm.Fundo,,-1),
_xlpm.Dy,_xlfn.XLOOKUP(TRUE,(W74:W$95&lt;&gt;""),W74:W$95,_xlpm.Fundo,,1),
_xlpm.Xy,$N73,_xlpm.Yy,PRODUCT(SUM(_xlpm.Dy,-_xlpm.Cy),1/SUM(_xlpm.By,-_xlpm.Ay))*SUM(_xlpm.Xy,-_xlpm.Ay)+_xlpm.Cy,
ROUND(_xlpm.Yx,2)))</f>
        <v>-0.12</v>
      </c>
      <c r="X123" s="21" cm="1">
        <f t="array" ref="X123">IF(X73&lt;&gt;"",ROUND(X73,2),
_xlfn.LET(_xlpm.Fundo,$L$8,
_xlpm.Ax,_xlfn.XLOOKUP(TRUE,($O73:W73&lt;&gt;""),$O$51:W$51,_xlpm.Fundo,,-1),
_xlpm.Bx,_xlfn.XLOOKUP(TRUE,(Y73:$AZ73&lt;&gt;""),Y$51:$AZ$51,_xlpm.Fundo,,1),
_xlpm.Cx,_xlfn.XLOOKUP(TRUE,($O73:W73&lt;&gt;""),$O73:W73,_xlpm.Fundo,,-1),
_xlpm.Dx,_xlfn.XLOOKUP(TRUE,(Y73:$AZ73&lt;&gt;""),Y73:$AZ73,_xlpm.Fundo,,1),
_xlpm.Xx,X$51,_xlpm.Yx,PRODUCT(SUM(_xlpm.Dx,-_xlpm.Cx),1/SUM(_xlpm.Bx,-_xlpm.Ax))*SUM(_xlpm.Xx,-_xlpm.Ax)+_xlpm.Cx,
_xlpm.Ay,_xlfn.XLOOKUP(TRUE,(X$52:X72&lt;&gt;""),$N$52:$N72,_xlpm.Fundo,,-1),
_xlpm.By,_xlfn.XLOOKUP(TRUE,(X74:X$95&lt;&gt;""),$N74:$N$95,_xlpm.Fundo,,1),
_xlpm.Cy,_xlfn.XLOOKUP(TRUE,(X$52:X72&lt;&gt;""),X$52:X72,_xlpm.Fundo,,-1),
_xlpm.Dy,_xlfn.XLOOKUP(TRUE,(X74:X$95&lt;&gt;""),X74:X$95,_xlpm.Fundo,,1),
_xlpm.Xy,$N73,_xlpm.Yy,PRODUCT(SUM(_xlpm.Dy,-_xlpm.Cy),1/SUM(_xlpm.By,-_xlpm.Ay))*SUM(_xlpm.Xy,-_xlpm.Ay)+_xlpm.Cy,
ROUND(_xlpm.Yx,2)))</f>
        <v>-0.09</v>
      </c>
      <c r="Y123" s="21" cm="1">
        <f t="array" ref="Y123">IF(Y73&lt;&gt;"",ROUND(Y73,2),
_xlfn.LET(_xlpm.Fundo,$L$8,
_xlpm.Ax,_xlfn.XLOOKUP(TRUE,($O73:X73&lt;&gt;""),$O$51:X$51,_xlpm.Fundo,,-1),
_xlpm.Bx,_xlfn.XLOOKUP(TRUE,(Z73:$AZ73&lt;&gt;""),Z$51:$AZ$51,_xlpm.Fundo,,1),
_xlpm.Cx,_xlfn.XLOOKUP(TRUE,($O73:X73&lt;&gt;""),$O73:X73,_xlpm.Fundo,,-1),
_xlpm.Dx,_xlfn.XLOOKUP(TRUE,(Z73:$AZ73&lt;&gt;""),Z73:$AZ73,_xlpm.Fundo,,1),
_xlpm.Xx,Y$51,_xlpm.Yx,PRODUCT(SUM(_xlpm.Dx,-_xlpm.Cx),1/SUM(_xlpm.Bx,-_xlpm.Ax))*SUM(_xlpm.Xx,-_xlpm.Ax)+_xlpm.Cx,
_xlpm.Ay,_xlfn.XLOOKUP(TRUE,(Y$52:Y72&lt;&gt;""),$N$52:$N72,_xlpm.Fundo,,-1),
_xlpm.By,_xlfn.XLOOKUP(TRUE,(Y74:Y$95&lt;&gt;""),$N74:$N$95,_xlpm.Fundo,,1),
_xlpm.Cy,_xlfn.XLOOKUP(TRUE,(Y$52:Y72&lt;&gt;""),Y$52:Y72,_xlpm.Fundo,,-1),
_xlpm.Dy,_xlfn.XLOOKUP(TRUE,(Y74:Y$95&lt;&gt;""),Y74:Y$95,_xlpm.Fundo,,1),
_xlpm.Xy,$N73,_xlpm.Yy,PRODUCT(SUM(_xlpm.Dy,-_xlpm.Cy),1/SUM(_xlpm.By,-_xlpm.Ay))*SUM(_xlpm.Xy,-_xlpm.Ay)+_xlpm.Cy,
ROUND(_xlpm.Yx,2)))</f>
        <v>-0.02</v>
      </c>
      <c r="Z123" s="21" cm="1">
        <f t="array" ref="Z123">IF(Z73&lt;&gt;"",ROUND(Z73,2),
_xlfn.LET(_xlpm.Fundo,$L$8,
_xlpm.Ax,_xlfn.XLOOKUP(TRUE,($O73:Y73&lt;&gt;""),$O$51:Y$51,_xlpm.Fundo,,-1),
_xlpm.Bx,_xlfn.XLOOKUP(TRUE,(AA73:$AZ73&lt;&gt;""),AA$51:$AZ$51,_xlpm.Fundo,,1),
_xlpm.Cx,_xlfn.XLOOKUP(TRUE,($O73:Y73&lt;&gt;""),$O73:Y73,_xlpm.Fundo,,-1),
_xlpm.Dx,_xlfn.XLOOKUP(TRUE,(AA73:$AZ73&lt;&gt;""),AA73:$AZ73,_xlpm.Fundo,,1),
_xlpm.Xx,Z$51,_xlpm.Yx,PRODUCT(SUM(_xlpm.Dx,-_xlpm.Cx),1/SUM(_xlpm.Bx,-_xlpm.Ax))*SUM(_xlpm.Xx,-_xlpm.Ax)+_xlpm.Cx,
_xlpm.Ay,_xlfn.XLOOKUP(TRUE,(Z$52:Z72&lt;&gt;""),$N$52:$N72,_xlpm.Fundo,,-1),
_xlpm.By,_xlfn.XLOOKUP(TRUE,(Z74:Z$95&lt;&gt;""),$N74:$N$95,_xlpm.Fundo,,1),
_xlpm.Cy,_xlfn.XLOOKUP(TRUE,(Z$52:Z72&lt;&gt;""),Z$52:Z72,_xlpm.Fundo,,-1),
_xlpm.Dy,_xlfn.XLOOKUP(TRUE,(Z74:Z$95&lt;&gt;""),Z74:Z$95,_xlpm.Fundo,,1),
_xlpm.Xy,$N73,_xlpm.Yy,PRODUCT(SUM(_xlpm.Dy,-_xlpm.Cy),1/SUM(_xlpm.By,-_xlpm.Ay))*SUM(_xlpm.Xy,-_xlpm.Ay)+_xlpm.Cy,
ROUND(_xlpm.Yx,2)))</f>
        <v>0.01</v>
      </c>
      <c r="AA123" s="21" cm="1">
        <f t="array" ref="AA123">IF(AA73&lt;&gt;"",ROUND(AA73,2),
_xlfn.LET(_xlpm.Fundo,$L$8,
_xlpm.Ax,_xlfn.XLOOKUP(TRUE,($O73:Z73&lt;&gt;""),$O$51:Z$51,_xlpm.Fundo,,-1),
_xlpm.Bx,_xlfn.XLOOKUP(TRUE,(AB73:$AZ73&lt;&gt;""),AB$51:$AZ$51,_xlpm.Fundo,,1),
_xlpm.Cx,_xlfn.XLOOKUP(TRUE,($O73:Z73&lt;&gt;""),$O73:Z73,_xlpm.Fundo,,-1),
_xlpm.Dx,_xlfn.XLOOKUP(TRUE,(AB73:$AZ73&lt;&gt;""),AB73:$AZ73,_xlpm.Fundo,,1),
_xlpm.Xx,AA$51,_xlpm.Yx,PRODUCT(SUM(_xlpm.Dx,-_xlpm.Cx),1/SUM(_xlpm.Bx,-_xlpm.Ax))*SUM(_xlpm.Xx,-_xlpm.Ax)+_xlpm.Cx,
_xlpm.Ay,_xlfn.XLOOKUP(TRUE,(AA$52:AA72&lt;&gt;""),$N$52:$N72,_xlpm.Fundo,,-1),
_xlpm.By,_xlfn.XLOOKUP(TRUE,(AA74:AA$95&lt;&gt;""),$N74:$N$95,_xlpm.Fundo,,1),
_xlpm.Cy,_xlfn.XLOOKUP(TRUE,(AA$52:AA72&lt;&gt;""),AA$52:AA72,_xlpm.Fundo,,-1),
_xlpm.Dy,_xlfn.XLOOKUP(TRUE,(AA74:AA$95&lt;&gt;""),AA74:AA$95,_xlpm.Fundo,,1),
_xlpm.Xy,$N73,_xlpm.Yy,PRODUCT(SUM(_xlpm.Dy,-_xlpm.Cy),1/SUM(_xlpm.By,-_xlpm.Ay))*SUM(_xlpm.Xy,-_xlpm.Ay)+_xlpm.Cy,
ROUND(_xlpm.Yx,2)))</f>
        <v>0.05</v>
      </c>
      <c r="AB123" s="21" cm="1">
        <f t="array" ref="AB123">IF(AB73&lt;&gt;"",ROUND(AB73,2),
_xlfn.LET(_xlpm.Fundo,$L$8,
_xlpm.Ax,_xlfn.XLOOKUP(TRUE,($O73:AA73&lt;&gt;""),$O$51:AA$51,_xlpm.Fundo,,-1),
_xlpm.Bx,_xlfn.XLOOKUP(TRUE,(AC73:$AZ73&lt;&gt;""),AC$51:$AZ$51,_xlpm.Fundo,,1),
_xlpm.Cx,_xlfn.XLOOKUP(TRUE,($O73:AA73&lt;&gt;""),$O73:AA73,_xlpm.Fundo,,-1),
_xlpm.Dx,_xlfn.XLOOKUP(TRUE,(AC73:$AZ73&lt;&gt;""),AC73:$AZ73,_xlpm.Fundo,,1),
_xlpm.Xx,AB$51,_xlpm.Yx,PRODUCT(SUM(_xlpm.Dx,-_xlpm.Cx),1/SUM(_xlpm.Bx,-_xlpm.Ax))*SUM(_xlpm.Xx,-_xlpm.Ax)+_xlpm.Cx,
_xlpm.Ay,_xlfn.XLOOKUP(TRUE,(AB$52:AB72&lt;&gt;""),$N$52:$N72,_xlpm.Fundo,,-1),
_xlpm.By,_xlfn.XLOOKUP(TRUE,(AB74:AB$95&lt;&gt;""),$N74:$N$95,_xlpm.Fundo,,1),
_xlpm.Cy,_xlfn.XLOOKUP(TRUE,(AB$52:AB72&lt;&gt;""),AB$52:AB72,_xlpm.Fundo,,-1),
_xlpm.Dy,_xlfn.XLOOKUP(TRUE,(AB74:AB$95&lt;&gt;""),AB74:AB$95,_xlpm.Fundo,,1),
_xlpm.Xy,$N73,_xlpm.Yy,PRODUCT(SUM(_xlpm.Dy,-_xlpm.Cy),1/SUM(_xlpm.By,-_xlpm.Ay))*SUM(_xlpm.Xy,-_xlpm.Ay)+_xlpm.Cy,
ROUND(_xlpm.Yx,2)))</f>
        <v>7.0000000000000007E-2</v>
      </c>
      <c r="AC123" s="21" cm="1">
        <f t="array" ref="AC123">IF(AC73&lt;&gt;"",ROUND(AC73,2),
_xlfn.LET(_xlpm.Fundo,$L$8,
_xlpm.Ax,_xlfn.XLOOKUP(TRUE,($O73:AB73&lt;&gt;""),$O$51:AB$51,_xlpm.Fundo,,-1),
_xlpm.Bx,_xlfn.XLOOKUP(TRUE,(AD73:$AZ73&lt;&gt;""),AD$51:$AZ$51,_xlpm.Fundo,,1),
_xlpm.Cx,_xlfn.XLOOKUP(TRUE,($O73:AB73&lt;&gt;""),$O73:AB73,_xlpm.Fundo,,-1),
_xlpm.Dx,_xlfn.XLOOKUP(TRUE,(AD73:$AZ73&lt;&gt;""),AD73:$AZ73,_xlpm.Fundo,,1),
_xlpm.Xx,AC$51,_xlpm.Yx,PRODUCT(SUM(_xlpm.Dx,-_xlpm.Cx),1/SUM(_xlpm.Bx,-_xlpm.Ax))*SUM(_xlpm.Xx,-_xlpm.Ax)+_xlpm.Cx,
_xlpm.Ay,_xlfn.XLOOKUP(TRUE,(AC$52:AC72&lt;&gt;""),$N$52:$N72,_xlpm.Fundo,,-1),
_xlpm.By,_xlfn.XLOOKUP(TRUE,(AC74:AC$95&lt;&gt;""),$N74:$N$95,_xlpm.Fundo,,1),
_xlpm.Cy,_xlfn.XLOOKUP(TRUE,(AC$52:AC72&lt;&gt;""),AC$52:AC72,_xlpm.Fundo,,-1),
_xlpm.Dy,_xlfn.XLOOKUP(TRUE,(AC74:AC$95&lt;&gt;""),AC74:AC$95,_xlpm.Fundo,,1),
_xlpm.Xy,$N73,_xlpm.Yy,PRODUCT(SUM(_xlpm.Dy,-_xlpm.Cy),1/SUM(_xlpm.By,-_xlpm.Ay))*SUM(_xlpm.Xy,-_xlpm.Ay)+_xlpm.Cy,
ROUND(_xlpm.Yx,2)))</f>
        <v>0.15</v>
      </c>
      <c r="AD123" s="21" cm="1">
        <f t="array" ref="AD123">IF(AD73&lt;&gt;"",ROUND(AD73,2),
_xlfn.LET(_xlpm.Fundo,$L$8,
_xlpm.Ax,_xlfn.XLOOKUP(TRUE,($O73:AC73&lt;&gt;""),$O$51:AC$51,_xlpm.Fundo,,-1),
_xlpm.Bx,_xlfn.XLOOKUP(TRUE,(AE73:$AZ73&lt;&gt;""),AE$51:$AZ$51,_xlpm.Fundo,,1),
_xlpm.Cx,_xlfn.XLOOKUP(TRUE,($O73:AC73&lt;&gt;""),$O73:AC73,_xlpm.Fundo,,-1),
_xlpm.Dx,_xlfn.XLOOKUP(TRUE,(AE73:$AZ73&lt;&gt;""),AE73:$AZ73,_xlpm.Fundo,,1),
_xlpm.Xx,AD$51,_xlpm.Yx,PRODUCT(SUM(_xlpm.Dx,-_xlpm.Cx),1/SUM(_xlpm.Bx,-_xlpm.Ax))*SUM(_xlpm.Xx,-_xlpm.Ax)+_xlpm.Cx,
_xlpm.Ay,_xlfn.XLOOKUP(TRUE,(AD$52:AD72&lt;&gt;""),$N$52:$N72,_xlpm.Fundo,,-1),
_xlpm.By,_xlfn.XLOOKUP(TRUE,(AD74:AD$95&lt;&gt;""),$N74:$N$95,_xlpm.Fundo,,1),
_xlpm.Cy,_xlfn.XLOOKUP(TRUE,(AD$52:AD72&lt;&gt;""),AD$52:AD72,_xlpm.Fundo,,-1),
_xlpm.Dy,_xlfn.XLOOKUP(TRUE,(AD74:AD$95&lt;&gt;""),AD74:AD$95,_xlpm.Fundo,,1),
_xlpm.Xy,$N73,_xlpm.Yy,PRODUCT(SUM(_xlpm.Dy,-_xlpm.Cy),1/SUM(_xlpm.By,-_xlpm.Ay))*SUM(_xlpm.Xy,-_xlpm.Ay)+_xlpm.Cy,
ROUND(_xlpm.Yx,2)))</f>
        <v>0.16</v>
      </c>
      <c r="AE123" s="21" cm="1">
        <f t="array" ref="AE123">IF(AE73&lt;&gt;"",ROUND(AE73,2),
_xlfn.LET(_xlpm.Fundo,$L$8,
_xlpm.Ax,_xlfn.XLOOKUP(TRUE,($O73:AD73&lt;&gt;""),$O$51:AD$51,_xlpm.Fundo,,-1),
_xlpm.Bx,_xlfn.XLOOKUP(TRUE,(AF73:$AZ73&lt;&gt;""),AF$51:$AZ$51,_xlpm.Fundo,,1),
_xlpm.Cx,_xlfn.XLOOKUP(TRUE,($O73:AD73&lt;&gt;""),$O73:AD73,_xlpm.Fundo,,-1),
_xlpm.Dx,_xlfn.XLOOKUP(TRUE,(AF73:$AZ73&lt;&gt;""),AF73:$AZ73,_xlpm.Fundo,,1),
_xlpm.Xx,AE$51,_xlpm.Yx,PRODUCT(SUM(_xlpm.Dx,-_xlpm.Cx),1/SUM(_xlpm.Bx,-_xlpm.Ax))*SUM(_xlpm.Xx,-_xlpm.Ax)+_xlpm.Cx,
_xlpm.Ay,_xlfn.XLOOKUP(TRUE,(AE$52:AE72&lt;&gt;""),$N$52:$N72,_xlpm.Fundo,,-1),
_xlpm.By,_xlfn.XLOOKUP(TRUE,(AE74:AE$95&lt;&gt;""),$N74:$N$95,_xlpm.Fundo,,1),
_xlpm.Cy,_xlfn.XLOOKUP(TRUE,(AE$52:AE72&lt;&gt;""),AE$52:AE72,_xlpm.Fundo,,-1),
_xlpm.Dy,_xlfn.XLOOKUP(TRUE,(AE74:AE$95&lt;&gt;""),AE74:AE$95,_xlpm.Fundo,,1),
_xlpm.Xy,$N73,_xlpm.Yy,PRODUCT(SUM(_xlpm.Dy,-_xlpm.Cy),1/SUM(_xlpm.By,-_xlpm.Ay))*SUM(_xlpm.Xy,-_xlpm.Ay)+_xlpm.Cy,
ROUND(_xlpm.Yx,2)))</f>
        <v>0.18</v>
      </c>
      <c r="AF123" s="21" cm="1">
        <f t="array" ref="AF123">IF(AF73&lt;&gt;"",ROUND(AF73,2),
_xlfn.LET(_xlpm.Fundo,$L$8,
_xlpm.Ax,_xlfn.XLOOKUP(TRUE,($O73:AE73&lt;&gt;""),$O$51:AE$51,_xlpm.Fundo,,-1),
_xlpm.Bx,_xlfn.XLOOKUP(TRUE,(AG73:$AZ73&lt;&gt;""),AG$51:$AZ$51,_xlpm.Fundo,,1),
_xlpm.Cx,_xlfn.XLOOKUP(TRUE,($O73:AE73&lt;&gt;""),$O73:AE73,_xlpm.Fundo,,-1),
_xlpm.Dx,_xlfn.XLOOKUP(TRUE,(AG73:$AZ73&lt;&gt;""),AG73:$AZ73,_xlpm.Fundo,,1),
_xlpm.Xx,AF$51,_xlpm.Yx,PRODUCT(SUM(_xlpm.Dx,-_xlpm.Cx),1/SUM(_xlpm.Bx,-_xlpm.Ax))*SUM(_xlpm.Xx,-_xlpm.Ax)+_xlpm.Cx,
_xlpm.Ay,_xlfn.XLOOKUP(TRUE,(AF$52:AF72&lt;&gt;""),$N$52:$N72,_xlpm.Fundo,,-1),
_xlpm.By,_xlfn.XLOOKUP(TRUE,(AF74:AF$95&lt;&gt;""),$N74:$N$95,_xlpm.Fundo,,1),
_xlpm.Cy,_xlfn.XLOOKUP(TRUE,(AF$52:AF72&lt;&gt;""),AF$52:AF72,_xlpm.Fundo,,-1),
_xlpm.Dy,_xlfn.XLOOKUP(TRUE,(AF74:AF$95&lt;&gt;""),AF74:AF$95,_xlpm.Fundo,,1),
_xlpm.Xy,$N73,_xlpm.Yy,PRODUCT(SUM(_xlpm.Dy,-_xlpm.Cy),1/SUM(_xlpm.By,-_xlpm.Ay))*SUM(_xlpm.Xy,-_xlpm.Ay)+_xlpm.Cy,
ROUND(_xlpm.Yx,2)))</f>
        <v>0.3</v>
      </c>
      <c r="AG123" s="21" cm="1">
        <f t="array" ref="AG123">IF(AG73&lt;&gt;"",ROUND(AG73,2),
_xlfn.LET(_xlpm.Fundo,$L$8,
_xlpm.Ax,_xlfn.XLOOKUP(TRUE,($O73:AF73&lt;&gt;""),$O$51:AF$51,_xlpm.Fundo,,-1),
_xlpm.Bx,_xlfn.XLOOKUP(TRUE,(AH73:$AZ73&lt;&gt;""),AH$51:$AZ$51,_xlpm.Fundo,,1),
_xlpm.Cx,_xlfn.XLOOKUP(TRUE,($O73:AF73&lt;&gt;""),$O73:AF73,_xlpm.Fundo,,-1),
_xlpm.Dx,_xlfn.XLOOKUP(TRUE,(AH73:$AZ73&lt;&gt;""),AH73:$AZ73,_xlpm.Fundo,,1),
_xlpm.Xx,AG$51,_xlpm.Yx,PRODUCT(SUM(_xlpm.Dx,-_xlpm.Cx),1/SUM(_xlpm.Bx,-_xlpm.Ax))*SUM(_xlpm.Xx,-_xlpm.Ax)+_xlpm.Cx,
_xlpm.Ay,_xlfn.XLOOKUP(TRUE,(AG$52:AG72&lt;&gt;""),$N$52:$N72,_xlpm.Fundo,,-1),
_xlpm.By,_xlfn.XLOOKUP(TRUE,(AG74:AG$95&lt;&gt;""),$N74:$N$95,_xlpm.Fundo,,1),
_xlpm.Cy,_xlfn.XLOOKUP(TRUE,(AG$52:AG72&lt;&gt;""),AG$52:AG72,_xlpm.Fundo,,-1),
_xlpm.Dy,_xlfn.XLOOKUP(TRUE,(AG74:AG$95&lt;&gt;""),AG74:AG$95,_xlpm.Fundo,,1),
_xlpm.Xy,$N73,_xlpm.Yy,PRODUCT(SUM(_xlpm.Dy,-_xlpm.Cy),1/SUM(_xlpm.By,-_xlpm.Ay))*SUM(_xlpm.Xy,-_xlpm.Ay)+_xlpm.Cy,
ROUND(_xlpm.Yx,2)))</f>
        <v>0.31</v>
      </c>
      <c r="AH123" s="21" cm="1">
        <f t="array" ref="AH123">IF(AH73&lt;&gt;"",ROUND(AH73,2),
_xlfn.LET(_xlpm.Fundo,$L$8,
_xlpm.Ax,_xlfn.XLOOKUP(TRUE,($O73:AG73&lt;&gt;""),$O$51:AG$51,_xlpm.Fundo,,-1),
_xlpm.Bx,_xlfn.XLOOKUP(TRUE,(AI73:$AZ73&lt;&gt;""),AI$51:$AZ$51,_xlpm.Fundo,,1),
_xlpm.Cx,_xlfn.XLOOKUP(TRUE,($O73:AG73&lt;&gt;""),$O73:AG73,_xlpm.Fundo,,-1),
_xlpm.Dx,_xlfn.XLOOKUP(TRUE,(AI73:$AZ73&lt;&gt;""),AI73:$AZ73,_xlpm.Fundo,,1),
_xlpm.Xx,AH$51,_xlpm.Yx,PRODUCT(SUM(_xlpm.Dx,-_xlpm.Cx),1/SUM(_xlpm.Bx,-_xlpm.Ax))*SUM(_xlpm.Xx,-_xlpm.Ax)+_xlpm.Cx,
_xlpm.Ay,_xlfn.XLOOKUP(TRUE,(AH$52:AH72&lt;&gt;""),$N$52:$N72,_xlpm.Fundo,,-1),
_xlpm.By,_xlfn.XLOOKUP(TRUE,(AH74:AH$95&lt;&gt;""),$N74:$N$95,_xlpm.Fundo,,1),
_xlpm.Cy,_xlfn.XLOOKUP(TRUE,(AH$52:AH72&lt;&gt;""),AH$52:AH72,_xlpm.Fundo,,-1),
_xlpm.Dy,_xlfn.XLOOKUP(TRUE,(AH74:AH$95&lt;&gt;""),AH74:AH$95,_xlpm.Fundo,,1),
_xlpm.Xy,$N73,_xlpm.Yy,PRODUCT(SUM(_xlpm.Dy,-_xlpm.Cy),1/SUM(_xlpm.By,-_xlpm.Ay))*SUM(_xlpm.Xy,-_xlpm.Ay)+_xlpm.Cy,
ROUND(_xlpm.Yx,2)))</f>
        <v>0.4</v>
      </c>
      <c r="AI123" s="21" cm="1">
        <f t="array" ref="AI123">IF(AI73&lt;&gt;"",ROUND(AI73,2),
_xlfn.LET(_xlpm.Fundo,$L$8,
_xlpm.Ax,_xlfn.XLOOKUP(TRUE,($O73:AH73&lt;&gt;""),$O$51:AH$51,_xlpm.Fundo,,-1),
_xlpm.Bx,_xlfn.XLOOKUP(TRUE,(AJ73:$AZ73&lt;&gt;""),AJ$51:$AZ$51,_xlpm.Fundo,,1),
_xlpm.Cx,_xlfn.XLOOKUP(TRUE,($O73:AH73&lt;&gt;""),$O73:AH73,_xlpm.Fundo,,-1),
_xlpm.Dx,_xlfn.XLOOKUP(TRUE,(AJ73:$AZ73&lt;&gt;""),AJ73:$AZ73,_xlpm.Fundo,,1),
_xlpm.Xx,AI$51,_xlpm.Yx,PRODUCT(SUM(_xlpm.Dx,-_xlpm.Cx),1/SUM(_xlpm.Bx,-_xlpm.Ax))*SUM(_xlpm.Xx,-_xlpm.Ax)+_xlpm.Cx,
_xlpm.Ay,_xlfn.XLOOKUP(TRUE,(AI$52:AI72&lt;&gt;""),$N$52:$N72,_xlpm.Fundo,,-1),
_xlpm.By,_xlfn.XLOOKUP(TRUE,(AI74:AI$95&lt;&gt;""),$N74:$N$95,_xlpm.Fundo,,1),
_xlpm.Cy,_xlfn.XLOOKUP(TRUE,(AI$52:AI72&lt;&gt;""),AI$52:AI72,_xlpm.Fundo,,-1),
_xlpm.Dy,_xlfn.XLOOKUP(TRUE,(AI74:AI$95&lt;&gt;""),AI74:AI$95,_xlpm.Fundo,,1),
_xlpm.Xy,$N73,_xlpm.Yy,PRODUCT(SUM(_xlpm.Dy,-_xlpm.Cy),1/SUM(_xlpm.By,-_xlpm.Ay))*SUM(_xlpm.Xy,-_xlpm.Ay)+_xlpm.Cy,
ROUND(_xlpm.Yx,2)))</f>
        <v>0.11</v>
      </c>
      <c r="AJ123" s="21" cm="1">
        <f t="array" ref="AJ123">IF(AJ73&lt;&gt;"",ROUND(AJ73,2),
_xlfn.LET(_xlpm.Fundo,$L$8,
_xlpm.Ax,_xlfn.XLOOKUP(TRUE,($O73:AI73&lt;&gt;""),$O$51:AI$51,_xlpm.Fundo,,-1),
_xlpm.Bx,_xlfn.XLOOKUP(TRUE,(AK73:$AZ73&lt;&gt;""),AK$51:$AZ$51,_xlpm.Fundo,,1),
_xlpm.Cx,_xlfn.XLOOKUP(TRUE,($O73:AI73&lt;&gt;""),$O73:AI73,_xlpm.Fundo,,-1),
_xlpm.Dx,_xlfn.XLOOKUP(TRUE,(AK73:$AZ73&lt;&gt;""),AK73:$AZ73,_xlpm.Fundo,,1),
_xlpm.Xx,AJ$51,_xlpm.Yx,PRODUCT(SUM(_xlpm.Dx,-_xlpm.Cx),1/SUM(_xlpm.Bx,-_xlpm.Ax))*SUM(_xlpm.Xx,-_xlpm.Ax)+_xlpm.Cx,
_xlpm.Ay,_xlfn.XLOOKUP(TRUE,(AJ$52:AJ72&lt;&gt;""),$N$52:$N72,_xlpm.Fundo,,-1),
_xlpm.By,_xlfn.XLOOKUP(TRUE,(AJ74:AJ$95&lt;&gt;""),$N74:$N$95,_xlpm.Fundo,,1),
_xlpm.Cy,_xlfn.XLOOKUP(TRUE,(AJ$52:AJ72&lt;&gt;""),AJ$52:AJ72,_xlpm.Fundo,,-1),
_xlpm.Dy,_xlfn.XLOOKUP(TRUE,(AJ74:AJ$95&lt;&gt;""),AJ74:AJ$95,_xlpm.Fundo,,1),
_xlpm.Xy,$N73,_xlpm.Yy,PRODUCT(SUM(_xlpm.Dy,-_xlpm.Cy),1/SUM(_xlpm.By,-_xlpm.Ay))*SUM(_xlpm.Xy,-_xlpm.Ay)+_xlpm.Cy,
ROUND(_xlpm.Yx,2)))</f>
        <v>0</v>
      </c>
      <c r="AK123" s="21" cm="1">
        <f t="array" ref="AK123">IF(AK73&lt;&gt;"",ROUND(AK73,2),
_xlfn.LET(_xlpm.Fundo,$L$8,
_xlpm.Ax,_xlfn.XLOOKUP(TRUE,($O73:AJ73&lt;&gt;""),$O$51:AJ$51,_xlpm.Fundo,,-1),
_xlpm.Bx,_xlfn.XLOOKUP(TRUE,(AL73:$AZ73&lt;&gt;""),AL$51:$AZ$51,_xlpm.Fundo,,1),
_xlpm.Cx,_xlfn.XLOOKUP(TRUE,($O73:AJ73&lt;&gt;""),$O73:AJ73,_xlpm.Fundo,,-1),
_xlpm.Dx,_xlfn.XLOOKUP(TRUE,(AL73:$AZ73&lt;&gt;""),AL73:$AZ73,_xlpm.Fundo,,1),
_xlpm.Xx,AK$51,_xlpm.Yx,PRODUCT(SUM(_xlpm.Dx,-_xlpm.Cx),1/SUM(_xlpm.Bx,-_xlpm.Ax))*SUM(_xlpm.Xx,-_xlpm.Ax)+_xlpm.Cx,
_xlpm.Ay,_xlfn.XLOOKUP(TRUE,(AK$52:AK72&lt;&gt;""),$N$52:$N72,_xlpm.Fundo,,-1),
_xlpm.By,_xlfn.XLOOKUP(TRUE,(AK74:AK$95&lt;&gt;""),$N74:$N$95,_xlpm.Fundo,,1),
_xlpm.Cy,_xlfn.XLOOKUP(TRUE,(AK$52:AK72&lt;&gt;""),AK$52:AK72,_xlpm.Fundo,,-1),
_xlpm.Dy,_xlfn.XLOOKUP(TRUE,(AK74:AK$95&lt;&gt;""),AK74:AK$95,_xlpm.Fundo,,1),
_xlpm.Xy,$N73,_xlpm.Yy,PRODUCT(SUM(_xlpm.Dy,-_xlpm.Cy),1/SUM(_xlpm.By,-_xlpm.Ay))*SUM(_xlpm.Xy,-_xlpm.Ay)+_xlpm.Cy,
ROUND(_xlpm.Yx,2)))</f>
        <v>0</v>
      </c>
      <c r="AL123" s="21" cm="1">
        <f t="array" ref="AL123">IF(AL73&lt;&gt;"",ROUND(AL73,2),
_xlfn.LET(_xlpm.Fundo,$L$8,
_xlpm.Ax,_xlfn.XLOOKUP(TRUE,($O73:AK73&lt;&gt;""),$O$51:AK$51,_xlpm.Fundo,,-1),
_xlpm.Bx,_xlfn.XLOOKUP(TRUE,(AM73:$AZ73&lt;&gt;""),AM$51:$AZ$51,_xlpm.Fundo,,1),
_xlpm.Cx,_xlfn.XLOOKUP(TRUE,($O73:AK73&lt;&gt;""),$O73:AK73,_xlpm.Fundo,,-1),
_xlpm.Dx,_xlfn.XLOOKUP(TRUE,(AM73:$AZ73&lt;&gt;""),AM73:$AZ73,_xlpm.Fundo,,1),
_xlpm.Xx,AL$51,_xlpm.Yx,PRODUCT(SUM(_xlpm.Dx,-_xlpm.Cx),1/SUM(_xlpm.Bx,-_xlpm.Ax))*SUM(_xlpm.Xx,-_xlpm.Ax)+_xlpm.Cx,
_xlpm.Ay,_xlfn.XLOOKUP(TRUE,(AL$52:AL72&lt;&gt;""),$N$52:$N72,_xlpm.Fundo,,-1),
_xlpm.By,_xlfn.XLOOKUP(TRUE,(AL74:AL$95&lt;&gt;""),$N74:$N$95,_xlpm.Fundo,,1),
_xlpm.Cy,_xlfn.XLOOKUP(TRUE,(AL$52:AL72&lt;&gt;""),AL$52:AL72,_xlpm.Fundo,,-1),
_xlpm.Dy,_xlfn.XLOOKUP(TRUE,(AL74:AL$95&lt;&gt;""),AL74:AL$95,_xlpm.Fundo,,1),
_xlpm.Xy,$N73,_xlpm.Yy,PRODUCT(SUM(_xlpm.Dy,-_xlpm.Cy),1/SUM(_xlpm.By,-_xlpm.Ay))*SUM(_xlpm.Xy,-_xlpm.Ay)+_xlpm.Cy,
ROUND(_xlpm.Yx,2)))</f>
        <v>0</v>
      </c>
      <c r="AM123" s="21" cm="1">
        <f t="array" ref="AM123">IF(AM73&lt;&gt;"",ROUND(AM73,2),
_xlfn.LET(_xlpm.Fundo,$L$8,
_xlpm.Ax,_xlfn.XLOOKUP(TRUE,($O73:AL73&lt;&gt;""),$O$51:AL$51,_xlpm.Fundo,,-1),
_xlpm.Bx,_xlfn.XLOOKUP(TRUE,(AN73:$AZ73&lt;&gt;""),AN$51:$AZ$51,_xlpm.Fundo,,1),
_xlpm.Cx,_xlfn.XLOOKUP(TRUE,($O73:AL73&lt;&gt;""),$O73:AL73,_xlpm.Fundo,,-1),
_xlpm.Dx,_xlfn.XLOOKUP(TRUE,(AN73:$AZ73&lt;&gt;""),AN73:$AZ73,_xlpm.Fundo,,1),
_xlpm.Xx,AM$51,_xlpm.Yx,PRODUCT(SUM(_xlpm.Dx,-_xlpm.Cx),1/SUM(_xlpm.Bx,-_xlpm.Ax))*SUM(_xlpm.Xx,-_xlpm.Ax)+_xlpm.Cx,
_xlpm.Ay,_xlfn.XLOOKUP(TRUE,(AM$52:AM72&lt;&gt;""),$N$52:$N72,_xlpm.Fundo,,-1),
_xlpm.By,_xlfn.XLOOKUP(TRUE,(AM74:AM$95&lt;&gt;""),$N74:$N$95,_xlpm.Fundo,,1),
_xlpm.Cy,_xlfn.XLOOKUP(TRUE,(AM$52:AM72&lt;&gt;""),AM$52:AM72,_xlpm.Fundo,,-1),
_xlpm.Dy,_xlfn.XLOOKUP(TRUE,(AM74:AM$95&lt;&gt;""),AM74:AM$95,_xlpm.Fundo,,1),
_xlpm.Xy,$N73,_xlpm.Yy,PRODUCT(SUM(_xlpm.Dy,-_xlpm.Cy),1/SUM(_xlpm.By,-_xlpm.Ay))*SUM(_xlpm.Xy,-_xlpm.Ay)+_xlpm.Cy,
ROUND(_xlpm.Yx,2)))</f>
        <v>-9</v>
      </c>
      <c r="AN123" s="21" cm="1">
        <f t="array" ref="AN123">IF(AN73&lt;&gt;"",ROUND(AN73,2),
_xlfn.LET(_xlpm.Fundo,$L$8,
_xlpm.Ax,_xlfn.XLOOKUP(TRUE,($O73:AM73&lt;&gt;""),$O$51:AM$51,_xlpm.Fundo,,-1),
_xlpm.Bx,_xlfn.XLOOKUP(TRUE,(AO73:$AZ73&lt;&gt;""),AO$51:$AZ$51,_xlpm.Fundo,,1),
_xlpm.Cx,_xlfn.XLOOKUP(TRUE,($O73:AM73&lt;&gt;""),$O73:AM73,_xlpm.Fundo,,-1),
_xlpm.Dx,_xlfn.XLOOKUP(TRUE,(AO73:$AZ73&lt;&gt;""),AO73:$AZ73,_xlpm.Fundo,,1),
_xlpm.Xx,AN$51,_xlpm.Yx,PRODUCT(SUM(_xlpm.Dx,-_xlpm.Cx),1/SUM(_xlpm.Bx,-_xlpm.Ax))*SUM(_xlpm.Xx,-_xlpm.Ax)+_xlpm.Cx,
_xlpm.Ay,_xlfn.XLOOKUP(TRUE,(AN$52:AN72&lt;&gt;""),$N$52:$N72,_xlpm.Fundo,,-1),
_xlpm.By,_xlfn.XLOOKUP(TRUE,(AN74:AN$95&lt;&gt;""),$N74:$N$95,_xlpm.Fundo,,1),
_xlpm.Cy,_xlfn.XLOOKUP(TRUE,(AN$52:AN72&lt;&gt;""),AN$52:AN72,_xlpm.Fundo,,-1),
_xlpm.Dy,_xlfn.XLOOKUP(TRUE,(AN74:AN$95&lt;&gt;""),AN74:AN$95,_xlpm.Fundo,,1),
_xlpm.Xy,$N73,_xlpm.Yy,PRODUCT(SUM(_xlpm.Dy,-_xlpm.Cy),1/SUM(_xlpm.By,-_xlpm.Ay))*SUM(_xlpm.Xy,-_xlpm.Ay)+_xlpm.Cy,
ROUND(_xlpm.Yx,2)))</f>
        <v>-9</v>
      </c>
      <c r="AO123" s="21" cm="1">
        <f t="array" ref="AO123">IF(AO73&lt;&gt;"",ROUND(AO73,2),
_xlfn.LET(_xlpm.Fundo,$L$8,
_xlpm.Ax,_xlfn.XLOOKUP(TRUE,($O73:AN73&lt;&gt;""),$O$51:AN$51,_xlpm.Fundo,,-1),
_xlpm.Bx,_xlfn.XLOOKUP(TRUE,(AP73:$AZ73&lt;&gt;""),AP$51:$AZ$51,_xlpm.Fundo,,1),
_xlpm.Cx,_xlfn.XLOOKUP(TRUE,($O73:AN73&lt;&gt;""),$O73:AN73,_xlpm.Fundo,,-1),
_xlpm.Dx,_xlfn.XLOOKUP(TRUE,(AP73:$AZ73&lt;&gt;""),AP73:$AZ73,_xlpm.Fundo,,1),
_xlpm.Xx,AO$51,_xlpm.Yx,PRODUCT(SUM(_xlpm.Dx,-_xlpm.Cx),1/SUM(_xlpm.Bx,-_xlpm.Ax))*SUM(_xlpm.Xx,-_xlpm.Ax)+_xlpm.Cx,
_xlpm.Ay,_xlfn.XLOOKUP(TRUE,(AO$52:AO72&lt;&gt;""),$N$52:$N72,_xlpm.Fundo,,-1),
_xlpm.By,_xlfn.XLOOKUP(TRUE,(AO74:AO$95&lt;&gt;""),$N74:$N$95,_xlpm.Fundo,,1),
_xlpm.Cy,_xlfn.XLOOKUP(TRUE,(AO$52:AO72&lt;&gt;""),AO$52:AO72,_xlpm.Fundo,,-1),
_xlpm.Dy,_xlfn.XLOOKUP(TRUE,(AO74:AO$95&lt;&gt;""),AO74:AO$95,_xlpm.Fundo,,1),
_xlpm.Xy,$N73,_xlpm.Yy,PRODUCT(SUM(_xlpm.Dy,-_xlpm.Cy),1/SUM(_xlpm.By,-_xlpm.Ay))*SUM(_xlpm.Xy,-_xlpm.Ay)+_xlpm.Cy,
ROUND(_xlpm.Yx,2)))</f>
        <v>-9</v>
      </c>
      <c r="AP123" s="21" cm="1">
        <f t="array" ref="AP123">IF(AP73&lt;&gt;"",ROUND(AP73,2),
_xlfn.LET(_xlpm.Fundo,$L$8,
_xlpm.Ax,_xlfn.XLOOKUP(TRUE,($O73:AO73&lt;&gt;""),$O$51:AO$51,_xlpm.Fundo,,-1),
_xlpm.Bx,_xlfn.XLOOKUP(TRUE,(AQ73:$AZ73&lt;&gt;""),AQ$51:$AZ$51,_xlpm.Fundo,,1),
_xlpm.Cx,_xlfn.XLOOKUP(TRUE,($O73:AO73&lt;&gt;""),$O73:AO73,_xlpm.Fundo,,-1),
_xlpm.Dx,_xlfn.XLOOKUP(TRUE,(AQ73:$AZ73&lt;&gt;""),AQ73:$AZ73,_xlpm.Fundo,,1),
_xlpm.Xx,AP$51,_xlpm.Yx,PRODUCT(SUM(_xlpm.Dx,-_xlpm.Cx),1/SUM(_xlpm.Bx,-_xlpm.Ax))*SUM(_xlpm.Xx,-_xlpm.Ax)+_xlpm.Cx,
_xlpm.Ay,_xlfn.XLOOKUP(TRUE,(AP$52:AP72&lt;&gt;""),$N$52:$N72,_xlpm.Fundo,,-1),
_xlpm.By,_xlfn.XLOOKUP(TRUE,(AP74:AP$95&lt;&gt;""),$N74:$N$95,_xlpm.Fundo,,1),
_xlpm.Cy,_xlfn.XLOOKUP(TRUE,(AP$52:AP72&lt;&gt;""),AP$52:AP72,_xlpm.Fundo,,-1),
_xlpm.Dy,_xlfn.XLOOKUP(TRUE,(AP74:AP$95&lt;&gt;""),AP74:AP$95,_xlpm.Fundo,,1),
_xlpm.Xy,$N73,_xlpm.Yy,PRODUCT(SUM(_xlpm.Dy,-_xlpm.Cy),1/SUM(_xlpm.By,-_xlpm.Ay))*SUM(_xlpm.Xy,-_xlpm.Ay)+_xlpm.Cy,
ROUND(_xlpm.Yx,2)))</f>
        <v>-9</v>
      </c>
      <c r="AQ123" s="21" cm="1">
        <f t="array" ref="AQ123">IF(AQ73&lt;&gt;"",ROUND(AQ73,2),
_xlfn.LET(_xlpm.Fundo,$L$8,
_xlpm.Ax,_xlfn.XLOOKUP(TRUE,($O73:AP73&lt;&gt;""),$O$51:AP$51,_xlpm.Fundo,,-1),
_xlpm.Bx,_xlfn.XLOOKUP(TRUE,(AR73:$AZ73&lt;&gt;""),AR$51:$AZ$51,_xlpm.Fundo,,1),
_xlpm.Cx,_xlfn.XLOOKUP(TRUE,($O73:AP73&lt;&gt;""),$O73:AP73,_xlpm.Fundo,,-1),
_xlpm.Dx,_xlfn.XLOOKUP(TRUE,(AR73:$AZ73&lt;&gt;""),AR73:$AZ73,_xlpm.Fundo,,1),
_xlpm.Xx,AQ$51,_xlpm.Yx,PRODUCT(SUM(_xlpm.Dx,-_xlpm.Cx),1/SUM(_xlpm.Bx,-_xlpm.Ax))*SUM(_xlpm.Xx,-_xlpm.Ax)+_xlpm.Cx,
_xlpm.Ay,_xlfn.XLOOKUP(TRUE,(AQ$52:AQ72&lt;&gt;""),$N$52:$N72,_xlpm.Fundo,,-1),
_xlpm.By,_xlfn.XLOOKUP(TRUE,(AQ74:AQ$95&lt;&gt;""),$N74:$N$95,_xlpm.Fundo,,1),
_xlpm.Cy,_xlfn.XLOOKUP(TRUE,(AQ$52:AQ72&lt;&gt;""),AQ$52:AQ72,_xlpm.Fundo,,-1),
_xlpm.Dy,_xlfn.XLOOKUP(TRUE,(AQ74:AQ$95&lt;&gt;""),AQ74:AQ$95,_xlpm.Fundo,,1),
_xlpm.Xy,$N73,_xlpm.Yy,PRODUCT(SUM(_xlpm.Dy,-_xlpm.Cy),1/SUM(_xlpm.By,-_xlpm.Ay))*SUM(_xlpm.Xy,-_xlpm.Ay)+_xlpm.Cy,
ROUND(_xlpm.Yx,2)))</f>
        <v>-9</v>
      </c>
      <c r="AR123" s="21" cm="1">
        <f t="array" ref="AR123">IF(AR73&lt;&gt;"",ROUND(AR73,2),
_xlfn.LET(_xlpm.Fundo,$L$8,
_xlpm.Ax,_xlfn.XLOOKUP(TRUE,($O73:AQ73&lt;&gt;""),$O$51:AQ$51,_xlpm.Fundo,,-1),
_xlpm.Bx,_xlfn.XLOOKUP(TRUE,(AS73:$AZ73&lt;&gt;""),AS$51:$AZ$51,_xlpm.Fundo,,1),
_xlpm.Cx,_xlfn.XLOOKUP(TRUE,($O73:AQ73&lt;&gt;""),$O73:AQ73,_xlpm.Fundo,,-1),
_xlpm.Dx,_xlfn.XLOOKUP(TRUE,(AS73:$AZ73&lt;&gt;""),AS73:$AZ73,_xlpm.Fundo,,1),
_xlpm.Xx,AR$51,_xlpm.Yx,PRODUCT(SUM(_xlpm.Dx,-_xlpm.Cx),1/SUM(_xlpm.Bx,-_xlpm.Ax))*SUM(_xlpm.Xx,-_xlpm.Ax)+_xlpm.Cx,
_xlpm.Ay,_xlfn.XLOOKUP(TRUE,(AR$52:AR72&lt;&gt;""),$N$52:$N72,_xlpm.Fundo,,-1),
_xlpm.By,_xlfn.XLOOKUP(TRUE,(AR74:AR$95&lt;&gt;""),$N74:$N$95,_xlpm.Fundo,,1),
_xlpm.Cy,_xlfn.XLOOKUP(TRUE,(AR$52:AR72&lt;&gt;""),AR$52:AR72,_xlpm.Fundo,,-1),
_xlpm.Dy,_xlfn.XLOOKUP(TRUE,(AR74:AR$95&lt;&gt;""),AR74:AR$95,_xlpm.Fundo,,1),
_xlpm.Xy,$N73,_xlpm.Yy,PRODUCT(SUM(_xlpm.Dy,-_xlpm.Cy),1/SUM(_xlpm.By,-_xlpm.Ay))*SUM(_xlpm.Xy,-_xlpm.Ay)+_xlpm.Cy,
ROUND(_xlpm.Yx,2)))</f>
        <v>-9</v>
      </c>
      <c r="AS123" s="21" cm="1">
        <f t="array" ref="AS123">IF(AS73&lt;&gt;"",ROUND(AS73,2),
_xlfn.LET(_xlpm.Fundo,$L$8,
_xlpm.Ax,_xlfn.XLOOKUP(TRUE,($O73:AR73&lt;&gt;""),$O$51:AR$51,_xlpm.Fundo,,-1),
_xlpm.Bx,_xlfn.XLOOKUP(TRUE,(AT73:$AZ73&lt;&gt;""),AT$51:$AZ$51,_xlpm.Fundo,,1),
_xlpm.Cx,_xlfn.XLOOKUP(TRUE,($O73:AR73&lt;&gt;""),$O73:AR73,_xlpm.Fundo,,-1),
_xlpm.Dx,_xlfn.XLOOKUP(TRUE,(AT73:$AZ73&lt;&gt;""),AT73:$AZ73,_xlpm.Fundo,,1),
_xlpm.Xx,AS$51,_xlpm.Yx,PRODUCT(SUM(_xlpm.Dx,-_xlpm.Cx),1/SUM(_xlpm.Bx,-_xlpm.Ax))*SUM(_xlpm.Xx,-_xlpm.Ax)+_xlpm.Cx,
_xlpm.Ay,_xlfn.XLOOKUP(TRUE,(AS$52:AS72&lt;&gt;""),$N$52:$N72,_xlpm.Fundo,,-1),
_xlpm.By,_xlfn.XLOOKUP(TRUE,(AS74:AS$95&lt;&gt;""),$N74:$N$95,_xlpm.Fundo,,1),
_xlpm.Cy,_xlfn.XLOOKUP(TRUE,(AS$52:AS72&lt;&gt;""),AS$52:AS72,_xlpm.Fundo,,-1),
_xlpm.Dy,_xlfn.XLOOKUP(TRUE,(AS74:AS$95&lt;&gt;""),AS74:AS$95,_xlpm.Fundo,,1),
_xlpm.Xy,$N73,_xlpm.Yy,PRODUCT(SUM(_xlpm.Dy,-_xlpm.Cy),1/SUM(_xlpm.By,-_xlpm.Ay))*SUM(_xlpm.Xy,-_xlpm.Ay)+_xlpm.Cy,
ROUND(_xlpm.Yx,2)))</f>
        <v>-9</v>
      </c>
      <c r="AT123" s="21" cm="1">
        <f t="array" ref="AT123">IF(AT73&lt;&gt;"",ROUND(AT73,2),
_xlfn.LET(_xlpm.Fundo,$L$8,
_xlpm.Ax,_xlfn.XLOOKUP(TRUE,($O73:AS73&lt;&gt;""),$O$51:AS$51,_xlpm.Fundo,,-1),
_xlpm.Bx,_xlfn.XLOOKUP(TRUE,(AU73:$AZ73&lt;&gt;""),AU$51:$AZ$51,_xlpm.Fundo,,1),
_xlpm.Cx,_xlfn.XLOOKUP(TRUE,($O73:AS73&lt;&gt;""),$O73:AS73,_xlpm.Fundo,,-1),
_xlpm.Dx,_xlfn.XLOOKUP(TRUE,(AU73:$AZ73&lt;&gt;""),AU73:$AZ73,_xlpm.Fundo,,1),
_xlpm.Xx,AT$51,_xlpm.Yx,PRODUCT(SUM(_xlpm.Dx,-_xlpm.Cx),1/SUM(_xlpm.Bx,-_xlpm.Ax))*SUM(_xlpm.Xx,-_xlpm.Ax)+_xlpm.Cx,
_xlpm.Ay,_xlfn.XLOOKUP(TRUE,(AT$52:AT72&lt;&gt;""),$N$52:$N72,_xlpm.Fundo,,-1),
_xlpm.By,_xlfn.XLOOKUP(TRUE,(AT74:AT$95&lt;&gt;""),$N74:$N$95,_xlpm.Fundo,,1),
_xlpm.Cy,_xlfn.XLOOKUP(TRUE,(AT$52:AT72&lt;&gt;""),AT$52:AT72,_xlpm.Fundo,,-1),
_xlpm.Dy,_xlfn.XLOOKUP(TRUE,(AT74:AT$95&lt;&gt;""),AT74:AT$95,_xlpm.Fundo,,1),
_xlpm.Xy,$N73,_xlpm.Yy,PRODUCT(SUM(_xlpm.Dy,-_xlpm.Cy),1/SUM(_xlpm.By,-_xlpm.Ay))*SUM(_xlpm.Xy,-_xlpm.Ay)+_xlpm.Cy,
ROUND(_xlpm.Yx,2)))</f>
        <v>-9</v>
      </c>
      <c r="AU123" s="21" cm="1">
        <f t="array" ref="AU123">IF(AU73&lt;&gt;"",ROUND(AU73,2),
_xlfn.LET(_xlpm.Fundo,$L$8,
_xlpm.Ax,_xlfn.XLOOKUP(TRUE,($O73:AT73&lt;&gt;""),$O$51:AT$51,_xlpm.Fundo,,-1),
_xlpm.Bx,_xlfn.XLOOKUP(TRUE,(AV73:$AZ73&lt;&gt;""),AV$51:$AZ$51,_xlpm.Fundo,,1),
_xlpm.Cx,_xlfn.XLOOKUP(TRUE,($O73:AT73&lt;&gt;""),$O73:AT73,_xlpm.Fundo,,-1),
_xlpm.Dx,_xlfn.XLOOKUP(TRUE,(AV73:$AZ73&lt;&gt;""),AV73:$AZ73,_xlpm.Fundo,,1),
_xlpm.Xx,AU$51,_xlpm.Yx,PRODUCT(SUM(_xlpm.Dx,-_xlpm.Cx),1/SUM(_xlpm.Bx,-_xlpm.Ax))*SUM(_xlpm.Xx,-_xlpm.Ax)+_xlpm.Cx,
_xlpm.Ay,_xlfn.XLOOKUP(TRUE,(AU$52:AU72&lt;&gt;""),$N$52:$N72,_xlpm.Fundo,,-1),
_xlpm.By,_xlfn.XLOOKUP(TRUE,(AU74:AU$95&lt;&gt;""),$N74:$N$95,_xlpm.Fundo,,1),
_xlpm.Cy,_xlfn.XLOOKUP(TRUE,(AU$52:AU72&lt;&gt;""),AU$52:AU72,_xlpm.Fundo,,-1),
_xlpm.Dy,_xlfn.XLOOKUP(TRUE,(AU74:AU$95&lt;&gt;""),AU74:AU$95,_xlpm.Fundo,,1),
_xlpm.Xy,$N73,_xlpm.Yy,PRODUCT(SUM(_xlpm.Dy,-_xlpm.Cy),1/SUM(_xlpm.By,-_xlpm.Ay))*SUM(_xlpm.Xy,-_xlpm.Ay)+_xlpm.Cy,
ROUND(_xlpm.Yx,2)))</f>
        <v>0</v>
      </c>
      <c r="AV123" s="21" cm="1">
        <f t="array" ref="AV123">IF(AV73&lt;&gt;"",ROUND(AV73,2),
_xlfn.LET(_xlpm.Fundo,$L$8,
_xlpm.Ax,_xlfn.XLOOKUP(TRUE,($O73:AU73&lt;&gt;""),$O$51:AU$51,_xlpm.Fundo,,-1),
_xlpm.Bx,_xlfn.XLOOKUP(TRUE,(AW73:$AZ73&lt;&gt;""),AW$51:$AZ$51,_xlpm.Fundo,,1),
_xlpm.Cx,_xlfn.XLOOKUP(TRUE,($O73:AU73&lt;&gt;""),$O73:AU73,_xlpm.Fundo,,-1),
_xlpm.Dx,_xlfn.XLOOKUP(TRUE,(AW73:$AZ73&lt;&gt;""),AW73:$AZ73,_xlpm.Fundo,,1),
_xlpm.Xx,AV$51,_xlpm.Yx,PRODUCT(SUM(_xlpm.Dx,-_xlpm.Cx),1/SUM(_xlpm.Bx,-_xlpm.Ax))*SUM(_xlpm.Xx,-_xlpm.Ax)+_xlpm.Cx,
_xlpm.Ay,_xlfn.XLOOKUP(TRUE,(AV$52:AV72&lt;&gt;""),$N$52:$N72,_xlpm.Fundo,,-1),
_xlpm.By,_xlfn.XLOOKUP(TRUE,(AV74:AV$95&lt;&gt;""),$N74:$N$95,_xlpm.Fundo,,1),
_xlpm.Cy,_xlfn.XLOOKUP(TRUE,(AV$52:AV72&lt;&gt;""),AV$52:AV72,_xlpm.Fundo,,-1),
_xlpm.Dy,_xlfn.XLOOKUP(TRUE,(AV74:AV$95&lt;&gt;""),AV74:AV$95,_xlpm.Fundo,,1),
_xlpm.Xy,$N73,_xlpm.Yy,PRODUCT(SUM(_xlpm.Dy,-_xlpm.Cy),1/SUM(_xlpm.By,-_xlpm.Ay))*SUM(_xlpm.Xy,-_xlpm.Ay)+_xlpm.Cy,
ROUND(_xlpm.Yx,2)))</f>
        <v>-9</v>
      </c>
      <c r="AW123" s="21" cm="1">
        <f t="array" ref="AW123">IF(AW73&lt;&gt;"",ROUND(AW73,2),
_xlfn.LET(_xlpm.Fundo,$L$8,
_xlpm.Ax,_xlfn.XLOOKUP(TRUE,($O73:AV73&lt;&gt;""),$O$51:AV$51,_xlpm.Fundo,,-1),
_xlpm.Bx,_xlfn.XLOOKUP(TRUE,(AX73:$AZ73&lt;&gt;""),AX$51:$AZ$51,_xlpm.Fundo,,1),
_xlpm.Cx,_xlfn.XLOOKUP(TRUE,($O73:AV73&lt;&gt;""),$O73:AV73,_xlpm.Fundo,,-1),
_xlpm.Dx,_xlfn.XLOOKUP(TRUE,(AX73:$AZ73&lt;&gt;""),AX73:$AZ73,_xlpm.Fundo,,1),
_xlpm.Xx,AW$51,_xlpm.Yx,PRODUCT(SUM(_xlpm.Dx,-_xlpm.Cx),1/SUM(_xlpm.Bx,-_xlpm.Ax))*SUM(_xlpm.Xx,-_xlpm.Ax)+_xlpm.Cx,
_xlpm.Ay,_xlfn.XLOOKUP(TRUE,(AW$52:AW72&lt;&gt;""),$N$52:$N72,_xlpm.Fundo,,-1),
_xlpm.By,_xlfn.XLOOKUP(TRUE,(AW74:AW$95&lt;&gt;""),$N74:$N$95,_xlpm.Fundo,,1),
_xlpm.Cy,_xlfn.XLOOKUP(TRUE,(AW$52:AW72&lt;&gt;""),AW$52:AW72,_xlpm.Fundo,,-1),
_xlpm.Dy,_xlfn.XLOOKUP(TRUE,(AW74:AW$95&lt;&gt;""),AW74:AW$95,_xlpm.Fundo,,1),
_xlpm.Xy,$N73,_xlpm.Yy,PRODUCT(SUM(_xlpm.Dy,-_xlpm.Cy),1/SUM(_xlpm.By,-_xlpm.Ay))*SUM(_xlpm.Xy,-_xlpm.Ay)+_xlpm.Cy,
ROUND(_xlpm.Yx,2)))</f>
        <v>-9</v>
      </c>
      <c r="AX123" s="77" t="s">
        <v>678</v>
      </c>
      <c r="AY123" s="77"/>
    </row>
    <row r="124" spans="1:60" ht="20.100000000000001" customHeight="1" x14ac:dyDescent="0.3">
      <c r="A124" s="8"/>
      <c r="B124" s="8" t="s">
        <v>114</v>
      </c>
      <c r="C124" s="17">
        <f t="shared" si="15"/>
        <v>49.625399999999999</v>
      </c>
      <c r="D124" s="18">
        <f t="shared" si="15"/>
        <v>108.82089999999999</v>
      </c>
      <c r="E124" s="64">
        <f t="shared" si="15"/>
        <v>0</v>
      </c>
      <c r="F124" s="17">
        <f t="shared" si="7"/>
        <v>6.6</v>
      </c>
      <c r="G124" s="18">
        <f t="shared" si="8"/>
        <v>3.77</v>
      </c>
      <c r="H124" s="19">
        <f t="shared" si="9"/>
        <v>0</v>
      </c>
      <c r="I124" s="8" t="str" cm="1">
        <f t="array" ref="I124">_xlfn.CONCAT(ROUND(F124:H124,2)&amp;", ")</f>
        <v xml:space="preserve">6.6, 3.77, 0, </v>
      </c>
      <c r="J124" s="8"/>
      <c r="N124" s="31">
        <v>6.9</v>
      </c>
      <c r="O124" s="15"/>
      <c r="P124" s="21" cm="1">
        <f t="array" ref="P124">IF(P74&lt;&gt;"",ROUND(P74,2),
_xlfn.LET(_xlpm.Fundo,$L$8,
_xlpm.Ax,_xlfn.XLOOKUP(TRUE,($O74:O74&lt;&gt;""),$O$51:O$51,_xlpm.Fundo,,-1),
_xlpm.Bx,_xlfn.XLOOKUP(TRUE,(Q74:$AZ74&lt;&gt;""),Q$51:$AZ$51,_xlpm.Fundo,,1),
_xlpm.Cx,_xlfn.XLOOKUP(TRUE,($O74:O74&lt;&gt;""),$O74:O74,_xlpm.Fundo,,-1),
_xlpm.Dx,_xlfn.XLOOKUP(TRUE,(Q74:$AZ74&lt;&gt;""),Q74:$AZ74,_xlpm.Fundo,,1),
_xlpm.Xx,P$51,_xlpm.Yx,PRODUCT(SUM(_xlpm.Dx,-_xlpm.Cx),1/SUM(_xlpm.Bx,-_xlpm.Ax))*SUM(_xlpm.Xx,-_xlpm.Ax)+_xlpm.Cx,
_xlpm.Ay,_xlfn.XLOOKUP(TRUE,(P$52:P73&lt;&gt;""),$N$52:$N73,_xlpm.Fundo,,-1),
_xlpm.By,_xlfn.XLOOKUP(TRUE,(P75:P$95&lt;&gt;""),$N75:$N$95,_xlpm.Fundo,,1),
_xlpm.Cy,_xlfn.XLOOKUP(TRUE,(P$52:P73&lt;&gt;""),P$52:P73,_xlpm.Fundo,,-1),
_xlpm.Dy,_xlfn.XLOOKUP(TRUE,(P75:P$95&lt;&gt;""),P75:P$95,_xlpm.Fundo,,1),
_xlpm.Xy,$N74,_xlpm.Yy,PRODUCT(SUM(_xlpm.Dy,-_xlpm.Cy),1/SUM(_xlpm.By,-_xlpm.Ay))*SUM(_xlpm.Xy,-_xlpm.Ay)+_xlpm.Cy,
ROUND(_xlpm.Yx,2)))</f>
        <v>-9</v>
      </c>
      <c r="Q124" s="21" cm="1">
        <f t="array" ref="Q124">IF(Q74&lt;&gt;"",ROUND(Q74,2),
_xlfn.LET(_xlpm.Fundo,$L$8,
_xlpm.Ax,_xlfn.XLOOKUP(TRUE,($O74:P74&lt;&gt;""),$O$51:P$51,_xlpm.Fundo,,-1),
_xlpm.Bx,_xlfn.XLOOKUP(TRUE,(R74:$AZ74&lt;&gt;""),R$51:$AZ$51,_xlpm.Fundo,,1),
_xlpm.Cx,_xlfn.XLOOKUP(TRUE,($O74:P74&lt;&gt;""),$O74:P74,_xlpm.Fundo,,-1),
_xlpm.Dx,_xlfn.XLOOKUP(TRUE,(R74:$AZ74&lt;&gt;""),R74:$AZ74,_xlpm.Fundo,,1),
_xlpm.Xx,Q$51,_xlpm.Yx,PRODUCT(SUM(_xlpm.Dx,-_xlpm.Cx),1/SUM(_xlpm.Bx,-_xlpm.Ax))*SUM(_xlpm.Xx,-_xlpm.Ax)+_xlpm.Cx,
_xlpm.Ay,_xlfn.XLOOKUP(TRUE,(Q$52:Q73&lt;&gt;""),$N$52:$N73,_xlpm.Fundo,,-1),
_xlpm.By,_xlfn.XLOOKUP(TRUE,(Q75:Q$95&lt;&gt;""),$N75:$N$95,_xlpm.Fundo,,1),
_xlpm.Cy,_xlfn.XLOOKUP(TRUE,(Q$52:Q73&lt;&gt;""),Q$52:Q73,_xlpm.Fundo,,-1),
_xlpm.Dy,_xlfn.XLOOKUP(TRUE,(Q75:Q$95&lt;&gt;""),Q75:Q$95,_xlpm.Fundo,,1),
_xlpm.Xy,$N74,_xlpm.Yy,PRODUCT(SUM(_xlpm.Dy,-_xlpm.Cy),1/SUM(_xlpm.By,-_xlpm.Ay))*SUM(_xlpm.Xy,-_xlpm.Ay)+_xlpm.Cy,
ROUND(_xlpm.Yx,2)))</f>
        <v>-9</v>
      </c>
      <c r="R124" s="21" cm="1">
        <f t="array" ref="R124">IF(R74&lt;&gt;"",ROUND(R74,2),
_xlfn.LET(_xlpm.Fundo,$L$8,
_xlpm.Ax,_xlfn.XLOOKUP(TRUE,($O74:Q74&lt;&gt;""),$O$51:Q$51,_xlpm.Fundo,,-1),
_xlpm.Bx,_xlfn.XLOOKUP(TRUE,(S74:$AZ74&lt;&gt;""),S$51:$AZ$51,_xlpm.Fundo,,1),
_xlpm.Cx,_xlfn.XLOOKUP(TRUE,($O74:Q74&lt;&gt;""),$O74:Q74,_xlpm.Fundo,,-1),
_xlpm.Dx,_xlfn.XLOOKUP(TRUE,(S74:$AZ74&lt;&gt;""),S74:$AZ74,_xlpm.Fundo,,1),
_xlpm.Xx,R$51,_xlpm.Yx,PRODUCT(SUM(_xlpm.Dx,-_xlpm.Cx),1/SUM(_xlpm.Bx,-_xlpm.Ax))*SUM(_xlpm.Xx,-_xlpm.Ax)+_xlpm.Cx,
_xlpm.Ay,_xlfn.XLOOKUP(TRUE,(R$52:R73&lt;&gt;""),$N$52:$N73,_xlpm.Fundo,,-1),
_xlpm.By,_xlfn.XLOOKUP(TRUE,(R75:R$95&lt;&gt;""),$N75:$N$95,_xlpm.Fundo,,1),
_xlpm.Cy,_xlfn.XLOOKUP(TRUE,(R$52:R73&lt;&gt;""),R$52:R73,_xlpm.Fundo,,-1),
_xlpm.Dy,_xlfn.XLOOKUP(TRUE,(R75:R$95&lt;&gt;""),R75:R$95,_xlpm.Fundo,,1),
_xlpm.Xy,$N74,_xlpm.Yy,PRODUCT(SUM(_xlpm.Dy,-_xlpm.Cy),1/SUM(_xlpm.By,-_xlpm.Ay))*SUM(_xlpm.Xy,-_xlpm.Ay)+_xlpm.Cy,
ROUND(_xlpm.Yx,2)))</f>
        <v>-0.01</v>
      </c>
      <c r="S124" s="21" cm="1">
        <f t="array" ref="S124">IF(S74&lt;&gt;"",ROUND(S74,2),
_xlfn.LET(_xlpm.Fundo,$L$8,
_xlpm.Ax,_xlfn.XLOOKUP(TRUE,($O74:R74&lt;&gt;""),$O$51:R$51,_xlpm.Fundo,,-1),
_xlpm.Bx,_xlfn.XLOOKUP(TRUE,(T74:$AZ74&lt;&gt;""),T$51:$AZ$51,_xlpm.Fundo,,1),
_xlpm.Cx,_xlfn.XLOOKUP(TRUE,($O74:R74&lt;&gt;""),$O74:R74,_xlpm.Fundo,,-1),
_xlpm.Dx,_xlfn.XLOOKUP(TRUE,(T74:$AZ74&lt;&gt;""),T74:$AZ74,_xlpm.Fundo,,1),
_xlpm.Xx,S$51,_xlpm.Yx,PRODUCT(SUM(_xlpm.Dx,-_xlpm.Cx),1/SUM(_xlpm.Bx,-_xlpm.Ax))*SUM(_xlpm.Xx,-_xlpm.Ax)+_xlpm.Cx,
_xlpm.Ay,_xlfn.XLOOKUP(TRUE,(S$52:S73&lt;&gt;""),$N$52:$N73,_xlpm.Fundo,,-1),
_xlpm.By,_xlfn.XLOOKUP(TRUE,(S75:S$95&lt;&gt;""),$N75:$N$95,_xlpm.Fundo,,1),
_xlpm.Cy,_xlfn.XLOOKUP(TRUE,(S$52:S73&lt;&gt;""),S$52:S73,_xlpm.Fundo,,-1),
_xlpm.Dy,_xlfn.XLOOKUP(TRUE,(S75:S$95&lt;&gt;""),S75:S$95,_xlpm.Fundo,,1),
_xlpm.Xy,$N74,_xlpm.Yy,PRODUCT(SUM(_xlpm.Dy,-_xlpm.Cy),1/SUM(_xlpm.By,-_xlpm.Ay))*SUM(_xlpm.Xy,-_xlpm.Ay)+_xlpm.Cy,
ROUND(_xlpm.Yx,2)))</f>
        <v>0.04</v>
      </c>
      <c r="T124" s="21" cm="1">
        <f t="array" ref="T124">IF(T74&lt;&gt;"",ROUND(T74,2),
_xlfn.LET(_xlpm.Fundo,$L$8,
_xlpm.Ax,_xlfn.XLOOKUP(TRUE,($O74:S74&lt;&gt;""),$O$51:S$51,_xlpm.Fundo,,-1),
_xlpm.Bx,_xlfn.XLOOKUP(TRUE,(U74:$AZ74&lt;&gt;""),U$51:$AZ$51,_xlpm.Fundo,,1),
_xlpm.Cx,_xlfn.XLOOKUP(TRUE,($O74:S74&lt;&gt;""),$O74:S74,_xlpm.Fundo,,-1),
_xlpm.Dx,_xlfn.XLOOKUP(TRUE,(U74:$AZ74&lt;&gt;""),U74:$AZ74,_xlpm.Fundo,,1),
_xlpm.Xx,T$51,_xlpm.Yx,PRODUCT(SUM(_xlpm.Dx,-_xlpm.Cx),1/SUM(_xlpm.Bx,-_xlpm.Ax))*SUM(_xlpm.Xx,-_xlpm.Ax)+_xlpm.Cx,
_xlpm.Ay,_xlfn.XLOOKUP(TRUE,(T$52:T73&lt;&gt;""),$N$52:$N73,_xlpm.Fundo,,-1),
_xlpm.By,_xlfn.XLOOKUP(TRUE,(T75:T$95&lt;&gt;""),$N75:$N$95,_xlpm.Fundo,,1),
_xlpm.Cy,_xlfn.XLOOKUP(TRUE,(T$52:T73&lt;&gt;""),T$52:T73,_xlpm.Fundo,,-1),
_xlpm.Dy,_xlfn.XLOOKUP(TRUE,(T75:T$95&lt;&gt;""),T75:T$95,_xlpm.Fundo,,1),
_xlpm.Xy,$N74,_xlpm.Yy,PRODUCT(SUM(_xlpm.Dy,-_xlpm.Cy),1/SUM(_xlpm.By,-_xlpm.Ay))*SUM(_xlpm.Xy,-_xlpm.Ay)+_xlpm.Cy,
ROUND(_xlpm.Yx,2)))</f>
        <v>0.09</v>
      </c>
      <c r="U124" s="21" cm="1">
        <f t="array" ref="U124">IF(U74&lt;&gt;"",ROUND(U74,2),
_xlfn.LET(_xlpm.Fundo,$L$8,
_xlpm.Ax,_xlfn.XLOOKUP(TRUE,($O74:T74&lt;&gt;""),$O$51:T$51,_xlpm.Fundo,,-1),
_xlpm.Bx,_xlfn.XLOOKUP(TRUE,(V74:$AZ74&lt;&gt;""),V$51:$AZ$51,_xlpm.Fundo,,1),
_xlpm.Cx,_xlfn.XLOOKUP(TRUE,($O74:T74&lt;&gt;""),$O74:T74,_xlpm.Fundo,,-1),
_xlpm.Dx,_xlfn.XLOOKUP(TRUE,(V74:$AZ74&lt;&gt;""),V74:$AZ74,_xlpm.Fundo,,1),
_xlpm.Xx,U$51,_xlpm.Yx,PRODUCT(SUM(_xlpm.Dx,-_xlpm.Cx),1/SUM(_xlpm.Bx,-_xlpm.Ax))*SUM(_xlpm.Xx,-_xlpm.Ax)+_xlpm.Cx,
_xlpm.Ay,_xlfn.XLOOKUP(TRUE,(U$52:U73&lt;&gt;""),$N$52:$N73,_xlpm.Fundo,,-1),
_xlpm.By,_xlfn.XLOOKUP(TRUE,(U75:U$95&lt;&gt;""),$N75:$N$95,_xlpm.Fundo,,1),
_xlpm.Cy,_xlfn.XLOOKUP(TRUE,(U$52:U73&lt;&gt;""),U$52:U73,_xlpm.Fundo,,-1),
_xlpm.Dy,_xlfn.XLOOKUP(TRUE,(U75:U$95&lt;&gt;""),U75:U$95,_xlpm.Fundo,,1),
_xlpm.Xy,$N74,_xlpm.Yy,PRODUCT(SUM(_xlpm.Dy,-_xlpm.Cy),1/SUM(_xlpm.By,-_xlpm.Ay))*SUM(_xlpm.Xy,-_xlpm.Ay)+_xlpm.Cy,
ROUND(_xlpm.Yx,2)))</f>
        <v>0.14000000000000001</v>
      </c>
      <c r="V124" s="21" cm="1">
        <f t="array" ref="V124">IF(V74&lt;&gt;"",ROUND(V74,2),
_xlfn.LET(_xlpm.Fundo,$L$8,
_xlpm.Ax,_xlfn.XLOOKUP(TRUE,($O74:U74&lt;&gt;""),$O$51:U$51,_xlpm.Fundo,,-1),
_xlpm.Bx,_xlfn.XLOOKUP(TRUE,(W74:$AZ74&lt;&gt;""),W$51:$AZ$51,_xlpm.Fundo,,1),
_xlpm.Cx,_xlfn.XLOOKUP(TRUE,($O74:U74&lt;&gt;""),$O74:U74,_xlpm.Fundo,,-1),
_xlpm.Dx,_xlfn.XLOOKUP(TRUE,(W74:$AZ74&lt;&gt;""),W74:$AZ74,_xlpm.Fundo,,1),
_xlpm.Xx,V$51,_xlpm.Yx,PRODUCT(SUM(_xlpm.Dx,-_xlpm.Cx),1/SUM(_xlpm.Bx,-_xlpm.Ax))*SUM(_xlpm.Xx,-_xlpm.Ax)+_xlpm.Cx,
_xlpm.Ay,_xlfn.XLOOKUP(TRUE,(V$52:V73&lt;&gt;""),$N$52:$N73,_xlpm.Fundo,,-1),
_xlpm.By,_xlfn.XLOOKUP(TRUE,(V75:V$95&lt;&gt;""),$N75:$N$95,_xlpm.Fundo,,1),
_xlpm.Cy,_xlfn.XLOOKUP(TRUE,(V$52:V73&lt;&gt;""),V$52:V73,_xlpm.Fundo,,-1),
_xlpm.Dy,_xlfn.XLOOKUP(TRUE,(V75:V$95&lt;&gt;""),V75:V$95,_xlpm.Fundo,,1),
_xlpm.Xy,$N74,_xlpm.Yy,PRODUCT(SUM(_xlpm.Dy,-_xlpm.Cy),1/SUM(_xlpm.By,-_xlpm.Ay))*SUM(_xlpm.Xy,-_xlpm.Ay)+_xlpm.Cy,
ROUND(_xlpm.Yx,2)))</f>
        <v>0.17</v>
      </c>
      <c r="W124" s="21" cm="1">
        <f t="array" ref="W124">IF(W74&lt;&gt;"",ROUND(W74,2),
_xlfn.LET(_xlpm.Fundo,$L$8,
_xlpm.Ax,_xlfn.XLOOKUP(TRUE,($O74:V74&lt;&gt;""),$O$51:V$51,_xlpm.Fundo,,-1),
_xlpm.Bx,_xlfn.XLOOKUP(TRUE,(X74:$AZ74&lt;&gt;""),X$51:$AZ$51,_xlpm.Fundo,,1),
_xlpm.Cx,_xlfn.XLOOKUP(TRUE,($O74:V74&lt;&gt;""),$O74:V74,_xlpm.Fundo,,-1),
_xlpm.Dx,_xlfn.XLOOKUP(TRUE,(X74:$AZ74&lt;&gt;""),X74:$AZ74,_xlpm.Fundo,,1),
_xlpm.Xx,W$51,_xlpm.Yx,PRODUCT(SUM(_xlpm.Dx,-_xlpm.Cx),1/SUM(_xlpm.Bx,-_xlpm.Ax))*SUM(_xlpm.Xx,-_xlpm.Ax)+_xlpm.Cx,
_xlpm.Ay,_xlfn.XLOOKUP(TRUE,(W$52:W73&lt;&gt;""),$N$52:$N73,_xlpm.Fundo,,-1),
_xlpm.By,_xlfn.XLOOKUP(TRUE,(W75:W$95&lt;&gt;""),$N75:$N$95,_xlpm.Fundo,,1),
_xlpm.Cy,_xlfn.XLOOKUP(TRUE,(W$52:W73&lt;&gt;""),W$52:W73,_xlpm.Fundo,,-1),
_xlpm.Dy,_xlfn.XLOOKUP(TRUE,(W75:W$95&lt;&gt;""),W75:W$95,_xlpm.Fundo,,1),
_xlpm.Xy,$N74,_xlpm.Yy,PRODUCT(SUM(_xlpm.Dy,-_xlpm.Cy),1/SUM(_xlpm.By,-_xlpm.Ay))*SUM(_xlpm.Xy,-_xlpm.Ay)+_xlpm.Cy,
ROUND(_xlpm.Yx,2)))</f>
        <v>0.17</v>
      </c>
      <c r="X124" s="21" cm="1">
        <f t="array" ref="X124">IF(X74&lt;&gt;"",ROUND(X74,2),
_xlfn.LET(_xlpm.Fundo,$L$8,
_xlpm.Ax,_xlfn.XLOOKUP(TRUE,($O74:W74&lt;&gt;""),$O$51:W$51,_xlpm.Fundo,,-1),
_xlpm.Bx,_xlfn.XLOOKUP(TRUE,(Y74:$AZ74&lt;&gt;""),Y$51:$AZ$51,_xlpm.Fundo,,1),
_xlpm.Cx,_xlfn.XLOOKUP(TRUE,($O74:W74&lt;&gt;""),$O74:W74,_xlpm.Fundo,,-1),
_xlpm.Dx,_xlfn.XLOOKUP(TRUE,(Y74:$AZ74&lt;&gt;""),Y74:$AZ74,_xlpm.Fundo,,1),
_xlpm.Xx,X$51,_xlpm.Yx,PRODUCT(SUM(_xlpm.Dx,-_xlpm.Cx),1/SUM(_xlpm.Bx,-_xlpm.Ax))*SUM(_xlpm.Xx,-_xlpm.Ax)+_xlpm.Cx,
_xlpm.Ay,_xlfn.XLOOKUP(TRUE,(X$52:X73&lt;&gt;""),$N$52:$N73,_xlpm.Fundo,,-1),
_xlpm.By,_xlfn.XLOOKUP(TRUE,(X75:X$95&lt;&gt;""),$N75:$N$95,_xlpm.Fundo,,1),
_xlpm.Cy,_xlfn.XLOOKUP(TRUE,(X$52:X73&lt;&gt;""),X$52:X73,_xlpm.Fundo,,-1),
_xlpm.Dy,_xlfn.XLOOKUP(TRUE,(X75:X$95&lt;&gt;""),X75:X$95,_xlpm.Fundo,,1),
_xlpm.Xy,$N74,_xlpm.Yy,PRODUCT(SUM(_xlpm.Dy,-_xlpm.Cy),1/SUM(_xlpm.By,-_xlpm.Ay))*SUM(_xlpm.Xy,-_xlpm.Ay)+_xlpm.Cy,
ROUND(_xlpm.Yx,2)))</f>
        <v>0.19</v>
      </c>
      <c r="Y124" s="21" cm="1">
        <f t="array" ref="Y124">IF(Y74&lt;&gt;"",ROUND(Y74,2),
_xlfn.LET(_xlpm.Fundo,$L$8,
_xlpm.Ax,_xlfn.XLOOKUP(TRUE,($O74:X74&lt;&gt;""),$O$51:X$51,_xlpm.Fundo,,-1),
_xlpm.Bx,_xlfn.XLOOKUP(TRUE,(Z74:$AZ74&lt;&gt;""),Z$51:$AZ$51,_xlpm.Fundo,,1),
_xlpm.Cx,_xlfn.XLOOKUP(TRUE,($O74:X74&lt;&gt;""),$O74:X74,_xlpm.Fundo,,-1),
_xlpm.Dx,_xlfn.XLOOKUP(TRUE,(Z74:$AZ74&lt;&gt;""),Z74:$AZ74,_xlpm.Fundo,,1),
_xlpm.Xx,Y$51,_xlpm.Yx,PRODUCT(SUM(_xlpm.Dx,-_xlpm.Cx),1/SUM(_xlpm.Bx,-_xlpm.Ax))*SUM(_xlpm.Xx,-_xlpm.Ax)+_xlpm.Cx,
_xlpm.Ay,_xlfn.XLOOKUP(TRUE,(Y$52:Y73&lt;&gt;""),$N$52:$N73,_xlpm.Fundo,,-1),
_xlpm.By,_xlfn.XLOOKUP(TRUE,(Y75:Y$95&lt;&gt;""),$N75:$N$95,_xlpm.Fundo,,1),
_xlpm.Cy,_xlfn.XLOOKUP(TRUE,(Y$52:Y73&lt;&gt;""),Y$52:Y73,_xlpm.Fundo,,-1),
_xlpm.Dy,_xlfn.XLOOKUP(TRUE,(Y75:Y$95&lt;&gt;""),Y75:Y$95,_xlpm.Fundo,,1),
_xlpm.Xy,$N74,_xlpm.Yy,PRODUCT(SUM(_xlpm.Dy,-_xlpm.Cy),1/SUM(_xlpm.By,-_xlpm.Ay))*SUM(_xlpm.Xy,-_xlpm.Ay)+_xlpm.Cy,
ROUND(_xlpm.Yx,2)))</f>
        <v>0.24</v>
      </c>
      <c r="Z124" s="21" cm="1">
        <f t="array" ref="Z124">IF(Z74&lt;&gt;"",ROUND(Z74,2),
_xlfn.LET(_xlpm.Fundo,$L$8,
_xlpm.Ax,_xlfn.XLOOKUP(TRUE,($O74:Y74&lt;&gt;""),$O$51:Y$51,_xlpm.Fundo,,-1),
_xlpm.Bx,_xlfn.XLOOKUP(TRUE,(AA74:$AZ74&lt;&gt;""),AA$51:$AZ$51,_xlpm.Fundo,,1),
_xlpm.Cx,_xlfn.XLOOKUP(TRUE,($O74:Y74&lt;&gt;""),$O74:Y74,_xlpm.Fundo,,-1),
_xlpm.Dx,_xlfn.XLOOKUP(TRUE,(AA74:$AZ74&lt;&gt;""),AA74:$AZ74,_xlpm.Fundo,,1),
_xlpm.Xx,Z$51,_xlpm.Yx,PRODUCT(SUM(_xlpm.Dx,-_xlpm.Cx),1/SUM(_xlpm.Bx,-_xlpm.Ax))*SUM(_xlpm.Xx,-_xlpm.Ax)+_xlpm.Cx,
_xlpm.Ay,_xlfn.XLOOKUP(TRUE,(Z$52:Z73&lt;&gt;""),$N$52:$N73,_xlpm.Fundo,,-1),
_xlpm.By,_xlfn.XLOOKUP(TRUE,(Z75:Z$95&lt;&gt;""),$N75:$N$95,_xlpm.Fundo,,1),
_xlpm.Cy,_xlfn.XLOOKUP(TRUE,(Z$52:Z73&lt;&gt;""),Z$52:Z73,_xlpm.Fundo,,-1),
_xlpm.Dy,_xlfn.XLOOKUP(TRUE,(Z75:Z$95&lt;&gt;""),Z75:Z$95,_xlpm.Fundo,,1),
_xlpm.Xy,$N74,_xlpm.Yy,PRODUCT(SUM(_xlpm.Dy,-_xlpm.Cy),1/SUM(_xlpm.By,-_xlpm.Ay))*SUM(_xlpm.Xy,-_xlpm.Ay)+_xlpm.Cy,
ROUND(_xlpm.Yx,2)))</f>
        <v>0.27</v>
      </c>
      <c r="AA124" s="21" cm="1">
        <f t="array" ref="AA124">IF(AA74&lt;&gt;"",ROUND(AA74,2),
_xlfn.LET(_xlpm.Fundo,$L$8,
_xlpm.Ax,_xlfn.XLOOKUP(TRUE,($O74:Z74&lt;&gt;""),$O$51:Z$51,_xlpm.Fundo,,-1),
_xlpm.Bx,_xlfn.XLOOKUP(TRUE,(AB74:$AZ74&lt;&gt;""),AB$51:$AZ$51,_xlpm.Fundo,,1),
_xlpm.Cx,_xlfn.XLOOKUP(TRUE,($O74:Z74&lt;&gt;""),$O74:Z74,_xlpm.Fundo,,-1),
_xlpm.Dx,_xlfn.XLOOKUP(TRUE,(AB74:$AZ74&lt;&gt;""),AB74:$AZ74,_xlpm.Fundo,,1),
_xlpm.Xx,AA$51,_xlpm.Yx,PRODUCT(SUM(_xlpm.Dx,-_xlpm.Cx),1/SUM(_xlpm.Bx,-_xlpm.Ax))*SUM(_xlpm.Xx,-_xlpm.Ax)+_xlpm.Cx,
_xlpm.Ay,_xlfn.XLOOKUP(TRUE,(AA$52:AA73&lt;&gt;""),$N$52:$N73,_xlpm.Fundo,,-1),
_xlpm.By,_xlfn.XLOOKUP(TRUE,(AA75:AA$95&lt;&gt;""),$N75:$N$95,_xlpm.Fundo,,1),
_xlpm.Cy,_xlfn.XLOOKUP(TRUE,(AA$52:AA73&lt;&gt;""),AA$52:AA73,_xlpm.Fundo,,-1),
_xlpm.Dy,_xlfn.XLOOKUP(TRUE,(AA75:AA$95&lt;&gt;""),AA75:AA$95,_xlpm.Fundo,,1),
_xlpm.Xy,$N74,_xlpm.Yy,PRODUCT(SUM(_xlpm.Dy,-_xlpm.Cy),1/SUM(_xlpm.By,-_xlpm.Ay))*SUM(_xlpm.Xy,-_xlpm.Ay)+_xlpm.Cy,
ROUND(_xlpm.Yx,2)))</f>
        <v>0.3</v>
      </c>
      <c r="AB124" s="21" cm="1">
        <f t="array" ref="AB124">IF(AB74&lt;&gt;"",ROUND(AB74,2),
_xlfn.LET(_xlpm.Fundo,$L$8,
_xlpm.Ax,_xlfn.XLOOKUP(TRUE,($O74:AA74&lt;&gt;""),$O$51:AA$51,_xlpm.Fundo,,-1),
_xlpm.Bx,_xlfn.XLOOKUP(TRUE,(AC74:$AZ74&lt;&gt;""),AC$51:$AZ$51,_xlpm.Fundo,,1),
_xlpm.Cx,_xlfn.XLOOKUP(TRUE,($O74:AA74&lt;&gt;""),$O74:AA74,_xlpm.Fundo,,-1),
_xlpm.Dx,_xlfn.XLOOKUP(TRUE,(AC74:$AZ74&lt;&gt;""),AC74:$AZ74,_xlpm.Fundo,,1),
_xlpm.Xx,AB$51,_xlpm.Yx,PRODUCT(SUM(_xlpm.Dx,-_xlpm.Cx),1/SUM(_xlpm.Bx,-_xlpm.Ax))*SUM(_xlpm.Xx,-_xlpm.Ax)+_xlpm.Cx,
_xlpm.Ay,_xlfn.XLOOKUP(TRUE,(AB$52:AB73&lt;&gt;""),$N$52:$N73,_xlpm.Fundo,,-1),
_xlpm.By,_xlfn.XLOOKUP(TRUE,(AB75:AB$95&lt;&gt;""),$N75:$N$95,_xlpm.Fundo,,1),
_xlpm.Cy,_xlfn.XLOOKUP(TRUE,(AB$52:AB73&lt;&gt;""),AB$52:AB73,_xlpm.Fundo,,-1),
_xlpm.Dy,_xlfn.XLOOKUP(TRUE,(AB75:AB$95&lt;&gt;""),AB75:AB$95,_xlpm.Fundo,,1),
_xlpm.Xy,$N74,_xlpm.Yy,PRODUCT(SUM(_xlpm.Dy,-_xlpm.Cy),1/SUM(_xlpm.By,-_xlpm.Ay))*SUM(_xlpm.Xy,-_xlpm.Ay)+_xlpm.Cy,
ROUND(_xlpm.Yx,2)))</f>
        <v>0.32</v>
      </c>
      <c r="AC124" s="21" cm="1">
        <f t="array" ref="AC124">IF(AC74&lt;&gt;"",ROUND(AC74,2),
_xlfn.LET(_xlpm.Fundo,$L$8,
_xlpm.Ax,_xlfn.XLOOKUP(TRUE,($O74:AB74&lt;&gt;""),$O$51:AB$51,_xlpm.Fundo,,-1),
_xlpm.Bx,_xlfn.XLOOKUP(TRUE,(AD74:$AZ74&lt;&gt;""),AD$51:$AZ$51,_xlpm.Fundo,,1),
_xlpm.Cx,_xlfn.XLOOKUP(TRUE,($O74:AB74&lt;&gt;""),$O74:AB74,_xlpm.Fundo,,-1),
_xlpm.Dx,_xlfn.XLOOKUP(TRUE,(AD74:$AZ74&lt;&gt;""),AD74:$AZ74,_xlpm.Fundo,,1),
_xlpm.Xx,AC$51,_xlpm.Yx,PRODUCT(SUM(_xlpm.Dx,-_xlpm.Cx),1/SUM(_xlpm.Bx,-_xlpm.Ax))*SUM(_xlpm.Xx,-_xlpm.Ax)+_xlpm.Cx,
_xlpm.Ay,_xlfn.XLOOKUP(TRUE,(AC$52:AC73&lt;&gt;""),$N$52:$N73,_xlpm.Fundo,,-1),
_xlpm.By,_xlfn.XLOOKUP(TRUE,(AC75:AC$95&lt;&gt;""),$N75:$N$95,_xlpm.Fundo,,1),
_xlpm.Cy,_xlfn.XLOOKUP(TRUE,(AC$52:AC73&lt;&gt;""),AC$52:AC73,_xlpm.Fundo,,-1),
_xlpm.Dy,_xlfn.XLOOKUP(TRUE,(AC75:AC$95&lt;&gt;""),AC75:AC$95,_xlpm.Fundo,,1),
_xlpm.Xy,$N74,_xlpm.Yy,PRODUCT(SUM(_xlpm.Dy,-_xlpm.Cy),1/SUM(_xlpm.By,-_xlpm.Ay))*SUM(_xlpm.Xy,-_xlpm.Ay)+_xlpm.Cy,
ROUND(_xlpm.Yx,2)))</f>
        <v>0.38</v>
      </c>
      <c r="AD124" s="21" cm="1">
        <f t="array" ref="AD124">IF(AD74&lt;&gt;"",ROUND(AD74,2),
_xlfn.LET(_xlpm.Fundo,$L$8,
_xlpm.Ax,_xlfn.XLOOKUP(TRUE,($O74:AC74&lt;&gt;""),$O$51:AC$51,_xlpm.Fundo,,-1),
_xlpm.Bx,_xlfn.XLOOKUP(TRUE,(AE74:$AZ74&lt;&gt;""),AE$51:$AZ$51,_xlpm.Fundo,,1),
_xlpm.Cx,_xlfn.XLOOKUP(TRUE,($O74:AC74&lt;&gt;""),$O74:AC74,_xlpm.Fundo,,-1),
_xlpm.Dx,_xlfn.XLOOKUP(TRUE,(AE74:$AZ74&lt;&gt;""),AE74:$AZ74,_xlpm.Fundo,,1),
_xlpm.Xx,AD$51,_xlpm.Yx,PRODUCT(SUM(_xlpm.Dx,-_xlpm.Cx),1/SUM(_xlpm.Bx,-_xlpm.Ax))*SUM(_xlpm.Xx,-_xlpm.Ax)+_xlpm.Cx,
_xlpm.Ay,_xlfn.XLOOKUP(TRUE,(AD$52:AD73&lt;&gt;""),$N$52:$N73,_xlpm.Fundo,,-1),
_xlpm.By,_xlfn.XLOOKUP(TRUE,(AD75:AD$95&lt;&gt;""),$N75:$N$95,_xlpm.Fundo,,1),
_xlpm.Cy,_xlfn.XLOOKUP(TRUE,(AD$52:AD73&lt;&gt;""),AD$52:AD73,_xlpm.Fundo,,-1),
_xlpm.Dy,_xlfn.XLOOKUP(TRUE,(AD75:AD$95&lt;&gt;""),AD75:AD$95,_xlpm.Fundo,,1),
_xlpm.Xy,$N74,_xlpm.Yy,PRODUCT(SUM(_xlpm.Dy,-_xlpm.Cy),1/SUM(_xlpm.By,-_xlpm.Ay))*SUM(_xlpm.Xy,-_xlpm.Ay)+_xlpm.Cy,
ROUND(_xlpm.Yx,2)))</f>
        <v>0.38</v>
      </c>
      <c r="AE124" s="21" cm="1">
        <f t="array" ref="AE124">IF(AE74&lt;&gt;"",ROUND(AE74,2),
_xlfn.LET(_xlpm.Fundo,$L$8,
_xlpm.Ax,_xlfn.XLOOKUP(TRUE,($O74:AD74&lt;&gt;""),$O$51:AD$51,_xlpm.Fundo,,-1),
_xlpm.Bx,_xlfn.XLOOKUP(TRUE,(AF74:$AZ74&lt;&gt;""),AF$51:$AZ$51,_xlpm.Fundo,,1),
_xlpm.Cx,_xlfn.XLOOKUP(TRUE,($O74:AD74&lt;&gt;""),$O74:AD74,_xlpm.Fundo,,-1),
_xlpm.Dx,_xlfn.XLOOKUP(TRUE,(AF74:$AZ74&lt;&gt;""),AF74:$AZ74,_xlpm.Fundo,,1),
_xlpm.Xx,AE$51,_xlpm.Yx,PRODUCT(SUM(_xlpm.Dx,-_xlpm.Cx),1/SUM(_xlpm.Bx,-_xlpm.Ax))*SUM(_xlpm.Xx,-_xlpm.Ax)+_xlpm.Cx,
_xlpm.Ay,_xlfn.XLOOKUP(TRUE,(AE$52:AE73&lt;&gt;""),$N$52:$N73,_xlpm.Fundo,,-1),
_xlpm.By,_xlfn.XLOOKUP(TRUE,(AE75:AE$95&lt;&gt;""),$N75:$N$95,_xlpm.Fundo,,1),
_xlpm.Cy,_xlfn.XLOOKUP(TRUE,(AE$52:AE73&lt;&gt;""),AE$52:AE73,_xlpm.Fundo,,-1),
_xlpm.Dy,_xlfn.XLOOKUP(TRUE,(AE75:AE$95&lt;&gt;""),AE75:AE$95,_xlpm.Fundo,,1),
_xlpm.Xy,$N74,_xlpm.Yy,PRODUCT(SUM(_xlpm.Dy,-_xlpm.Cy),1/SUM(_xlpm.By,-_xlpm.Ay))*SUM(_xlpm.Xy,-_xlpm.Ay)+_xlpm.Cy,
ROUND(_xlpm.Yx,2)))</f>
        <v>0.4</v>
      </c>
      <c r="AF124" s="21" cm="1">
        <f t="array" ref="AF124">IF(AF74&lt;&gt;"",ROUND(AF74,2),
_xlfn.LET(_xlpm.Fundo,$L$8,
_xlpm.Ax,_xlfn.XLOOKUP(TRUE,($O74:AE74&lt;&gt;""),$O$51:AE$51,_xlpm.Fundo,,-1),
_xlpm.Bx,_xlfn.XLOOKUP(TRUE,(AG74:$AZ74&lt;&gt;""),AG$51:$AZ$51,_xlpm.Fundo,,1),
_xlpm.Cx,_xlfn.XLOOKUP(TRUE,($O74:AE74&lt;&gt;""),$O74:AE74,_xlpm.Fundo,,-1),
_xlpm.Dx,_xlfn.XLOOKUP(TRUE,(AG74:$AZ74&lt;&gt;""),AG74:$AZ74,_xlpm.Fundo,,1),
_xlpm.Xx,AF$51,_xlpm.Yx,PRODUCT(SUM(_xlpm.Dx,-_xlpm.Cx),1/SUM(_xlpm.Bx,-_xlpm.Ax))*SUM(_xlpm.Xx,-_xlpm.Ax)+_xlpm.Cx,
_xlpm.Ay,_xlfn.XLOOKUP(TRUE,(AF$52:AF73&lt;&gt;""),$N$52:$N73,_xlpm.Fundo,,-1),
_xlpm.By,_xlfn.XLOOKUP(TRUE,(AF75:AF$95&lt;&gt;""),$N75:$N$95,_xlpm.Fundo,,1),
_xlpm.Cy,_xlfn.XLOOKUP(TRUE,(AF$52:AF73&lt;&gt;""),AF$52:AF73,_xlpm.Fundo,,-1),
_xlpm.Dy,_xlfn.XLOOKUP(TRUE,(AF75:AF$95&lt;&gt;""),AF75:AF$95,_xlpm.Fundo,,1),
_xlpm.Xy,$N74,_xlpm.Yy,PRODUCT(SUM(_xlpm.Dy,-_xlpm.Cy),1/SUM(_xlpm.By,-_xlpm.Ay))*SUM(_xlpm.Xy,-_xlpm.Ay)+_xlpm.Cy,
ROUND(_xlpm.Yx,2)))</f>
        <v>0.02</v>
      </c>
      <c r="AG124" s="21" cm="1">
        <f t="array" ref="AG124">IF(AG74&lt;&gt;"",ROUND(AG74,2),
_xlfn.LET(_xlpm.Fundo,$L$8,
_xlpm.Ax,_xlfn.XLOOKUP(TRUE,($O74:AF74&lt;&gt;""),$O$51:AF$51,_xlpm.Fundo,,-1),
_xlpm.Bx,_xlfn.XLOOKUP(TRUE,(AH74:$AZ74&lt;&gt;""),AH$51:$AZ$51,_xlpm.Fundo,,1),
_xlpm.Cx,_xlfn.XLOOKUP(TRUE,($O74:AF74&lt;&gt;""),$O74:AF74,_xlpm.Fundo,,-1),
_xlpm.Dx,_xlfn.XLOOKUP(TRUE,(AH74:$AZ74&lt;&gt;""),AH74:$AZ74,_xlpm.Fundo,,1),
_xlpm.Xx,AG$51,_xlpm.Yx,PRODUCT(SUM(_xlpm.Dx,-_xlpm.Cx),1/SUM(_xlpm.Bx,-_xlpm.Ax))*SUM(_xlpm.Xx,-_xlpm.Ax)+_xlpm.Cx,
_xlpm.Ay,_xlfn.XLOOKUP(TRUE,(AG$52:AG73&lt;&gt;""),$N$52:$N73,_xlpm.Fundo,,-1),
_xlpm.By,_xlfn.XLOOKUP(TRUE,(AG75:AG$95&lt;&gt;""),$N75:$N$95,_xlpm.Fundo,,1),
_xlpm.Cy,_xlfn.XLOOKUP(TRUE,(AG$52:AG73&lt;&gt;""),AG$52:AG73,_xlpm.Fundo,,-1),
_xlpm.Dy,_xlfn.XLOOKUP(TRUE,(AG75:AG$95&lt;&gt;""),AG75:AG$95,_xlpm.Fundo,,1),
_xlpm.Xy,$N74,_xlpm.Yy,PRODUCT(SUM(_xlpm.Dy,-_xlpm.Cy),1/SUM(_xlpm.By,-_xlpm.Ay))*SUM(_xlpm.Xy,-_xlpm.Ay)+_xlpm.Cy,
ROUND(_xlpm.Yx,2)))</f>
        <v>0</v>
      </c>
      <c r="AH124" s="21" cm="1">
        <f t="array" ref="AH124">IF(AH74&lt;&gt;"",ROUND(AH74,2),
_xlfn.LET(_xlpm.Fundo,$L$8,
_xlpm.Ax,_xlfn.XLOOKUP(TRUE,($O74:AG74&lt;&gt;""),$O$51:AG$51,_xlpm.Fundo,,-1),
_xlpm.Bx,_xlfn.XLOOKUP(TRUE,(AI74:$AZ74&lt;&gt;""),AI$51:$AZ$51,_xlpm.Fundo,,1),
_xlpm.Cx,_xlfn.XLOOKUP(TRUE,($O74:AG74&lt;&gt;""),$O74:AG74,_xlpm.Fundo,,-1),
_xlpm.Dx,_xlfn.XLOOKUP(TRUE,(AI74:$AZ74&lt;&gt;""),AI74:$AZ74,_xlpm.Fundo,,1),
_xlpm.Xx,AH$51,_xlpm.Yx,PRODUCT(SUM(_xlpm.Dx,-_xlpm.Cx),1/SUM(_xlpm.Bx,-_xlpm.Ax))*SUM(_xlpm.Xx,-_xlpm.Ax)+_xlpm.Cx,
_xlpm.Ay,_xlfn.XLOOKUP(TRUE,(AH$52:AH73&lt;&gt;""),$N$52:$N73,_xlpm.Fundo,,-1),
_xlpm.By,_xlfn.XLOOKUP(TRUE,(AH75:AH$95&lt;&gt;""),$N75:$N$95,_xlpm.Fundo,,1),
_xlpm.Cy,_xlfn.XLOOKUP(TRUE,(AH$52:AH73&lt;&gt;""),AH$52:AH73,_xlpm.Fundo,,-1),
_xlpm.Dy,_xlfn.XLOOKUP(TRUE,(AH75:AH$95&lt;&gt;""),AH75:AH$95,_xlpm.Fundo,,1),
_xlpm.Xy,$N74,_xlpm.Yy,PRODUCT(SUM(_xlpm.Dy,-_xlpm.Cy),1/SUM(_xlpm.By,-_xlpm.Ay))*SUM(_xlpm.Xy,-_xlpm.Ay)+_xlpm.Cy,
ROUND(_xlpm.Yx,2)))</f>
        <v>0.4</v>
      </c>
      <c r="AI124" s="21" cm="1">
        <f t="array" ref="AI124">IF(AI74&lt;&gt;"",ROUND(AI74,2),
_xlfn.LET(_xlpm.Fundo,$L$8,
_xlpm.Ax,_xlfn.XLOOKUP(TRUE,($O74:AH74&lt;&gt;""),$O$51:AH$51,_xlpm.Fundo,,-1),
_xlpm.Bx,_xlfn.XLOOKUP(TRUE,(AJ74:$AZ74&lt;&gt;""),AJ$51:$AZ$51,_xlpm.Fundo,,1),
_xlpm.Cx,_xlfn.XLOOKUP(TRUE,($O74:AH74&lt;&gt;""),$O74:AH74,_xlpm.Fundo,,-1),
_xlpm.Dx,_xlfn.XLOOKUP(TRUE,(AJ74:$AZ74&lt;&gt;""),AJ74:$AZ74,_xlpm.Fundo,,1),
_xlpm.Xx,AI$51,_xlpm.Yx,PRODUCT(SUM(_xlpm.Dx,-_xlpm.Cx),1/SUM(_xlpm.Bx,-_xlpm.Ax))*SUM(_xlpm.Xx,-_xlpm.Ax)+_xlpm.Cx,
_xlpm.Ay,_xlfn.XLOOKUP(TRUE,(AI$52:AI73&lt;&gt;""),$N$52:$N73,_xlpm.Fundo,,-1),
_xlpm.By,_xlfn.XLOOKUP(TRUE,(AI75:AI$95&lt;&gt;""),$N75:$N$95,_xlpm.Fundo,,1),
_xlpm.Cy,_xlfn.XLOOKUP(TRUE,(AI$52:AI73&lt;&gt;""),AI$52:AI73,_xlpm.Fundo,,-1),
_xlpm.Dy,_xlfn.XLOOKUP(TRUE,(AI75:AI$95&lt;&gt;""),AI75:AI$95,_xlpm.Fundo,,1),
_xlpm.Xy,$N74,_xlpm.Yy,PRODUCT(SUM(_xlpm.Dy,-_xlpm.Cy),1/SUM(_xlpm.By,-_xlpm.Ay))*SUM(_xlpm.Xy,-_xlpm.Ay)+_xlpm.Cy,
ROUND(_xlpm.Yx,2)))</f>
        <v>0.28000000000000003</v>
      </c>
      <c r="AJ124" s="21" cm="1">
        <f t="array" ref="AJ124">IF(AJ74&lt;&gt;"",ROUND(AJ74,2),
_xlfn.LET(_xlpm.Fundo,$L$8,
_xlpm.Ax,_xlfn.XLOOKUP(TRUE,($O74:AI74&lt;&gt;""),$O$51:AI$51,_xlpm.Fundo,,-1),
_xlpm.Bx,_xlfn.XLOOKUP(TRUE,(AK74:$AZ74&lt;&gt;""),AK$51:$AZ$51,_xlpm.Fundo,,1),
_xlpm.Cx,_xlfn.XLOOKUP(TRUE,($O74:AI74&lt;&gt;""),$O74:AI74,_xlpm.Fundo,,-1),
_xlpm.Dx,_xlfn.XLOOKUP(TRUE,(AK74:$AZ74&lt;&gt;""),AK74:$AZ74,_xlpm.Fundo,,1),
_xlpm.Xx,AJ$51,_xlpm.Yx,PRODUCT(SUM(_xlpm.Dx,-_xlpm.Cx),1/SUM(_xlpm.Bx,-_xlpm.Ax))*SUM(_xlpm.Xx,-_xlpm.Ax)+_xlpm.Cx,
_xlpm.Ay,_xlfn.XLOOKUP(TRUE,(AJ$52:AJ73&lt;&gt;""),$N$52:$N73,_xlpm.Fundo,,-1),
_xlpm.By,_xlfn.XLOOKUP(TRUE,(AJ75:AJ$95&lt;&gt;""),$N75:$N$95,_xlpm.Fundo,,1),
_xlpm.Cy,_xlfn.XLOOKUP(TRUE,(AJ$52:AJ73&lt;&gt;""),AJ$52:AJ73,_xlpm.Fundo,,-1),
_xlpm.Dy,_xlfn.XLOOKUP(TRUE,(AJ75:AJ$95&lt;&gt;""),AJ75:AJ$95,_xlpm.Fundo,,1),
_xlpm.Xy,$N74,_xlpm.Yy,PRODUCT(SUM(_xlpm.Dy,-_xlpm.Cy),1/SUM(_xlpm.By,-_xlpm.Ay))*SUM(_xlpm.Xy,-_xlpm.Ay)+_xlpm.Cy,
ROUND(_xlpm.Yx,2)))</f>
        <v>0.24</v>
      </c>
      <c r="AK124" s="21" cm="1">
        <f t="array" ref="AK124">IF(AK74&lt;&gt;"",ROUND(AK74,2),
_xlfn.LET(_xlpm.Fundo,$L$8,
_xlpm.Ax,_xlfn.XLOOKUP(TRUE,($O74:AJ74&lt;&gt;""),$O$51:AJ$51,_xlpm.Fundo,,-1),
_xlpm.Bx,_xlfn.XLOOKUP(TRUE,(AL74:$AZ74&lt;&gt;""),AL$51:$AZ$51,_xlpm.Fundo,,1),
_xlpm.Cx,_xlfn.XLOOKUP(TRUE,($O74:AJ74&lt;&gt;""),$O74:AJ74,_xlpm.Fundo,,-1),
_xlpm.Dx,_xlfn.XLOOKUP(TRUE,(AL74:$AZ74&lt;&gt;""),AL74:$AZ74,_xlpm.Fundo,,1),
_xlpm.Xx,AK$51,_xlpm.Yx,PRODUCT(SUM(_xlpm.Dx,-_xlpm.Cx),1/SUM(_xlpm.Bx,-_xlpm.Ax))*SUM(_xlpm.Xx,-_xlpm.Ax)+_xlpm.Cx,
_xlpm.Ay,_xlfn.XLOOKUP(TRUE,(AK$52:AK73&lt;&gt;""),$N$52:$N73,_xlpm.Fundo,,-1),
_xlpm.By,_xlfn.XLOOKUP(TRUE,(AK75:AK$95&lt;&gt;""),$N75:$N$95,_xlpm.Fundo,,1),
_xlpm.Cy,_xlfn.XLOOKUP(TRUE,(AK$52:AK73&lt;&gt;""),AK$52:AK73,_xlpm.Fundo,,-1),
_xlpm.Dy,_xlfn.XLOOKUP(TRUE,(AK75:AK$95&lt;&gt;""),AK75:AK$95,_xlpm.Fundo,,1),
_xlpm.Xy,$N74,_xlpm.Yy,PRODUCT(SUM(_xlpm.Dy,-_xlpm.Cy),1/SUM(_xlpm.By,-_xlpm.Ay))*SUM(_xlpm.Xy,-_xlpm.Ay)+_xlpm.Cy,
ROUND(_xlpm.Yx,2)))</f>
        <v>0.2</v>
      </c>
      <c r="AL124" s="21" cm="1">
        <f t="array" ref="AL124">IF(AL74&lt;&gt;"",ROUND(AL74,2),
_xlfn.LET(_xlpm.Fundo,$L$8,
_xlpm.Ax,_xlfn.XLOOKUP(TRUE,($O74:AK74&lt;&gt;""),$O$51:AK$51,_xlpm.Fundo,,-1),
_xlpm.Bx,_xlfn.XLOOKUP(TRUE,(AM74:$AZ74&lt;&gt;""),AM$51:$AZ$51,_xlpm.Fundo,,1),
_xlpm.Cx,_xlfn.XLOOKUP(TRUE,($O74:AK74&lt;&gt;""),$O74:AK74,_xlpm.Fundo,,-1),
_xlpm.Dx,_xlfn.XLOOKUP(TRUE,(AM74:$AZ74&lt;&gt;""),AM74:$AZ74,_xlpm.Fundo,,1),
_xlpm.Xx,AL$51,_xlpm.Yx,PRODUCT(SUM(_xlpm.Dx,-_xlpm.Cx),1/SUM(_xlpm.Bx,-_xlpm.Ax))*SUM(_xlpm.Xx,-_xlpm.Ax)+_xlpm.Cx,
_xlpm.Ay,_xlfn.XLOOKUP(TRUE,(AL$52:AL73&lt;&gt;""),$N$52:$N73,_xlpm.Fundo,,-1),
_xlpm.By,_xlfn.XLOOKUP(TRUE,(AL75:AL$95&lt;&gt;""),$N75:$N$95,_xlpm.Fundo,,1),
_xlpm.Cy,_xlfn.XLOOKUP(TRUE,(AL$52:AL73&lt;&gt;""),AL$52:AL73,_xlpm.Fundo,,-1),
_xlpm.Dy,_xlfn.XLOOKUP(TRUE,(AL75:AL$95&lt;&gt;""),AL75:AL$95,_xlpm.Fundo,,1),
_xlpm.Xy,$N74,_xlpm.Yy,PRODUCT(SUM(_xlpm.Dy,-_xlpm.Cy),1/SUM(_xlpm.By,-_xlpm.Ay))*SUM(_xlpm.Xy,-_xlpm.Ay)+_xlpm.Cy,
ROUND(_xlpm.Yx,2)))</f>
        <v>0</v>
      </c>
      <c r="AM124" s="21" cm="1">
        <f t="array" ref="AM124">IF(AM74&lt;&gt;"",ROUND(AM74,2),
_xlfn.LET(_xlpm.Fundo,$L$8,
_xlpm.Ax,_xlfn.XLOOKUP(TRUE,($O74:AL74&lt;&gt;""),$O$51:AL$51,_xlpm.Fundo,,-1),
_xlpm.Bx,_xlfn.XLOOKUP(TRUE,(AN74:$AZ74&lt;&gt;""),AN$51:$AZ$51,_xlpm.Fundo,,1),
_xlpm.Cx,_xlfn.XLOOKUP(TRUE,($O74:AL74&lt;&gt;""),$O74:AL74,_xlpm.Fundo,,-1),
_xlpm.Dx,_xlfn.XLOOKUP(TRUE,(AN74:$AZ74&lt;&gt;""),AN74:$AZ74,_xlpm.Fundo,,1),
_xlpm.Xx,AM$51,_xlpm.Yx,PRODUCT(SUM(_xlpm.Dx,-_xlpm.Cx),1/SUM(_xlpm.Bx,-_xlpm.Ax))*SUM(_xlpm.Xx,-_xlpm.Ax)+_xlpm.Cx,
_xlpm.Ay,_xlfn.XLOOKUP(TRUE,(AM$52:AM73&lt;&gt;""),$N$52:$N73,_xlpm.Fundo,,-1),
_xlpm.By,_xlfn.XLOOKUP(TRUE,(AM75:AM$95&lt;&gt;""),$N75:$N$95,_xlpm.Fundo,,1),
_xlpm.Cy,_xlfn.XLOOKUP(TRUE,(AM$52:AM73&lt;&gt;""),AM$52:AM73,_xlpm.Fundo,,-1),
_xlpm.Dy,_xlfn.XLOOKUP(TRUE,(AM75:AM$95&lt;&gt;""),AM75:AM$95,_xlpm.Fundo,,1),
_xlpm.Xy,$N74,_xlpm.Yy,PRODUCT(SUM(_xlpm.Dy,-_xlpm.Cy),1/SUM(_xlpm.By,-_xlpm.Ay))*SUM(_xlpm.Xy,-_xlpm.Ay)+_xlpm.Cy,
ROUND(_xlpm.Yx,2)))</f>
        <v>-9</v>
      </c>
      <c r="AN124" s="21" cm="1">
        <f t="array" ref="AN124">IF(AN74&lt;&gt;"",ROUND(AN74,2),
_xlfn.LET(_xlpm.Fundo,$L$8,
_xlpm.Ax,_xlfn.XLOOKUP(TRUE,($O74:AM74&lt;&gt;""),$O$51:AM$51,_xlpm.Fundo,,-1),
_xlpm.Bx,_xlfn.XLOOKUP(TRUE,(AO74:$AZ74&lt;&gt;""),AO$51:$AZ$51,_xlpm.Fundo,,1),
_xlpm.Cx,_xlfn.XLOOKUP(TRUE,($O74:AM74&lt;&gt;""),$O74:AM74,_xlpm.Fundo,,-1),
_xlpm.Dx,_xlfn.XLOOKUP(TRUE,(AO74:$AZ74&lt;&gt;""),AO74:$AZ74,_xlpm.Fundo,,1),
_xlpm.Xx,AN$51,_xlpm.Yx,PRODUCT(SUM(_xlpm.Dx,-_xlpm.Cx),1/SUM(_xlpm.Bx,-_xlpm.Ax))*SUM(_xlpm.Xx,-_xlpm.Ax)+_xlpm.Cx,
_xlpm.Ay,_xlfn.XLOOKUP(TRUE,(AN$52:AN73&lt;&gt;""),$N$52:$N73,_xlpm.Fundo,,-1),
_xlpm.By,_xlfn.XLOOKUP(TRUE,(AN75:AN$95&lt;&gt;""),$N75:$N$95,_xlpm.Fundo,,1),
_xlpm.Cy,_xlfn.XLOOKUP(TRUE,(AN$52:AN73&lt;&gt;""),AN$52:AN73,_xlpm.Fundo,,-1),
_xlpm.Dy,_xlfn.XLOOKUP(TRUE,(AN75:AN$95&lt;&gt;""),AN75:AN$95,_xlpm.Fundo,,1),
_xlpm.Xy,$N74,_xlpm.Yy,PRODUCT(SUM(_xlpm.Dy,-_xlpm.Cy),1/SUM(_xlpm.By,-_xlpm.Ay))*SUM(_xlpm.Xy,-_xlpm.Ay)+_xlpm.Cy,
ROUND(_xlpm.Yx,2)))</f>
        <v>-9</v>
      </c>
      <c r="AO124" s="21" cm="1">
        <f t="array" ref="AO124">IF(AO74&lt;&gt;"",ROUND(AO74,2),
_xlfn.LET(_xlpm.Fundo,$L$8,
_xlpm.Ax,_xlfn.XLOOKUP(TRUE,($O74:AN74&lt;&gt;""),$O$51:AN$51,_xlpm.Fundo,,-1),
_xlpm.Bx,_xlfn.XLOOKUP(TRUE,(AP74:$AZ74&lt;&gt;""),AP$51:$AZ$51,_xlpm.Fundo,,1),
_xlpm.Cx,_xlfn.XLOOKUP(TRUE,($O74:AN74&lt;&gt;""),$O74:AN74,_xlpm.Fundo,,-1),
_xlpm.Dx,_xlfn.XLOOKUP(TRUE,(AP74:$AZ74&lt;&gt;""),AP74:$AZ74,_xlpm.Fundo,,1),
_xlpm.Xx,AO$51,_xlpm.Yx,PRODUCT(SUM(_xlpm.Dx,-_xlpm.Cx),1/SUM(_xlpm.Bx,-_xlpm.Ax))*SUM(_xlpm.Xx,-_xlpm.Ax)+_xlpm.Cx,
_xlpm.Ay,_xlfn.XLOOKUP(TRUE,(AO$52:AO73&lt;&gt;""),$N$52:$N73,_xlpm.Fundo,,-1),
_xlpm.By,_xlfn.XLOOKUP(TRUE,(AO75:AO$95&lt;&gt;""),$N75:$N$95,_xlpm.Fundo,,1),
_xlpm.Cy,_xlfn.XLOOKUP(TRUE,(AO$52:AO73&lt;&gt;""),AO$52:AO73,_xlpm.Fundo,,-1),
_xlpm.Dy,_xlfn.XLOOKUP(TRUE,(AO75:AO$95&lt;&gt;""),AO75:AO$95,_xlpm.Fundo,,1),
_xlpm.Xy,$N74,_xlpm.Yy,PRODUCT(SUM(_xlpm.Dy,-_xlpm.Cy),1/SUM(_xlpm.By,-_xlpm.Ay))*SUM(_xlpm.Xy,-_xlpm.Ay)+_xlpm.Cy,
ROUND(_xlpm.Yx,2)))</f>
        <v>-9</v>
      </c>
      <c r="AP124" s="21" cm="1">
        <f t="array" ref="AP124">IF(AP74&lt;&gt;"",ROUND(AP74,2),
_xlfn.LET(_xlpm.Fundo,$L$8,
_xlpm.Ax,_xlfn.XLOOKUP(TRUE,($O74:AO74&lt;&gt;""),$O$51:AO$51,_xlpm.Fundo,,-1),
_xlpm.Bx,_xlfn.XLOOKUP(TRUE,(AQ74:$AZ74&lt;&gt;""),AQ$51:$AZ$51,_xlpm.Fundo,,1),
_xlpm.Cx,_xlfn.XLOOKUP(TRUE,($O74:AO74&lt;&gt;""),$O74:AO74,_xlpm.Fundo,,-1),
_xlpm.Dx,_xlfn.XLOOKUP(TRUE,(AQ74:$AZ74&lt;&gt;""),AQ74:$AZ74,_xlpm.Fundo,,1),
_xlpm.Xx,AP$51,_xlpm.Yx,PRODUCT(SUM(_xlpm.Dx,-_xlpm.Cx),1/SUM(_xlpm.Bx,-_xlpm.Ax))*SUM(_xlpm.Xx,-_xlpm.Ax)+_xlpm.Cx,
_xlpm.Ay,_xlfn.XLOOKUP(TRUE,(AP$52:AP73&lt;&gt;""),$N$52:$N73,_xlpm.Fundo,,-1),
_xlpm.By,_xlfn.XLOOKUP(TRUE,(AP75:AP$95&lt;&gt;""),$N75:$N$95,_xlpm.Fundo,,1),
_xlpm.Cy,_xlfn.XLOOKUP(TRUE,(AP$52:AP73&lt;&gt;""),AP$52:AP73,_xlpm.Fundo,,-1),
_xlpm.Dy,_xlfn.XLOOKUP(TRUE,(AP75:AP$95&lt;&gt;""),AP75:AP$95,_xlpm.Fundo,,1),
_xlpm.Xy,$N74,_xlpm.Yy,PRODUCT(SUM(_xlpm.Dy,-_xlpm.Cy),1/SUM(_xlpm.By,-_xlpm.Ay))*SUM(_xlpm.Xy,-_xlpm.Ay)+_xlpm.Cy,
ROUND(_xlpm.Yx,2)))</f>
        <v>-9</v>
      </c>
      <c r="AQ124" s="21" cm="1">
        <f t="array" ref="AQ124">IF(AQ74&lt;&gt;"",ROUND(AQ74,2),
_xlfn.LET(_xlpm.Fundo,$L$8,
_xlpm.Ax,_xlfn.XLOOKUP(TRUE,($O74:AP74&lt;&gt;""),$O$51:AP$51,_xlpm.Fundo,,-1),
_xlpm.Bx,_xlfn.XLOOKUP(TRUE,(AR74:$AZ74&lt;&gt;""),AR$51:$AZ$51,_xlpm.Fundo,,1),
_xlpm.Cx,_xlfn.XLOOKUP(TRUE,($O74:AP74&lt;&gt;""),$O74:AP74,_xlpm.Fundo,,-1),
_xlpm.Dx,_xlfn.XLOOKUP(TRUE,(AR74:$AZ74&lt;&gt;""),AR74:$AZ74,_xlpm.Fundo,,1),
_xlpm.Xx,AQ$51,_xlpm.Yx,PRODUCT(SUM(_xlpm.Dx,-_xlpm.Cx),1/SUM(_xlpm.Bx,-_xlpm.Ax))*SUM(_xlpm.Xx,-_xlpm.Ax)+_xlpm.Cx,
_xlpm.Ay,_xlfn.XLOOKUP(TRUE,(AQ$52:AQ73&lt;&gt;""),$N$52:$N73,_xlpm.Fundo,,-1),
_xlpm.By,_xlfn.XLOOKUP(TRUE,(AQ75:AQ$95&lt;&gt;""),$N75:$N$95,_xlpm.Fundo,,1),
_xlpm.Cy,_xlfn.XLOOKUP(TRUE,(AQ$52:AQ73&lt;&gt;""),AQ$52:AQ73,_xlpm.Fundo,,-1),
_xlpm.Dy,_xlfn.XLOOKUP(TRUE,(AQ75:AQ$95&lt;&gt;""),AQ75:AQ$95,_xlpm.Fundo,,1),
_xlpm.Xy,$N74,_xlpm.Yy,PRODUCT(SUM(_xlpm.Dy,-_xlpm.Cy),1/SUM(_xlpm.By,-_xlpm.Ay))*SUM(_xlpm.Xy,-_xlpm.Ay)+_xlpm.Cy,
ROUND(_xlpm.Yx,2)))</f>
        <v>-9</v>
      </c>
      <c r="AR124" s="21" cm="1">
        <f t="array" ref="AR124">IF(AR74&lt;&gt;"",ROUND(AR74,2),
_xlfn.LET(_xlpm.Fundo,$L$8,
_xlpm.Ax,_xlfn.XLOOKUP(TRUE,($O74:AQ74&lt;&gt;""),$O$51:AQ$51,_xlpm.Fundo,,-1),
_xlpm.Bx,_xlfn.XLOOKUP(TRUE,(AS74:$AZ74&lt;&gt;""),AS$51:$AZ$51,_xlpm.Fundo,,1),
_xlpm.Cx,_xlfn.XLOOKUP(TRUE,($O74:AQ74&lt;&gt;""),$O74:AQ74,_xlpm.Fundo,,-1),
_xlpm.Dx,_xlfn.XLOOKUP(TRUE,(AS74:$AZ74&lt;&gt;""),AS74:$AZ74,_xlpm.Fundo,,1),
_xlpm.Xx,AR$51,_xlpm.Yx,PRODUCT(SUM(_xlpm.Dx,-_xlpm.Cx),1/SUM(_xlpm.Bx,-_xlpm.Ax))*SUM(_xlpm.Xx,-_xlpm.Ax)+_xlpm.Cx,
_xlpm.Ay,_xlfn.XLOOKUP(TRUE,(AR$52:AR73&lt;&gt;""),$N$52:$N73,_xlpm.Fundo,,-1),
_xlpm.By,_xlfn.XLOOKUP(TRUE,(AR75:AR$95&lt;&gt;""),$N75:$N$95,_xlpm.Fundo,,1),
_xlpm.Cy,_xlfn.XLOOKUP(TRUE,(AR$52:AR73&lt;&gt;""),AR$52:AR73,_xlpm.Fundo,,-1),
_xlpm.Dy,_xlfn.XLOOKUP(TRUE,(AR75:AR$95&lt;&gt;""),AR75:AR$95,_xlpm.Fundo,,1),
_xlpm.Xy,$N74,_xlpm.Yy,PRODUCT(SUM(_xlpm.Dy,-_xlpm.Cy),1/SUM(_xlpm.By,-_xlpm.Ay))*SUM(_xlpm.Xy,-_xlpm.Ay)+_xlpm.Cy,
ROUND(_xlpm.Yx,2)))</f>
        <v>-9</v>
      </c>
      <c r="AS124" s="21" cm="1">
        <f t="array" ref="AS124">IF(AS74&lt;&gt;"",ROUND(AS74,2),
_xlfn.LET(_xlpm.Fundo,$L$8,
_xlpm.Ax,_xlfn.XLOOKUP(TRUE,($O74:AR74&lt;&gt;""),$O$51:AR$51,_xlpm.Fundo,,-1),
_xlpm.Bx,_xlfn.XLOOKUP(TRUE,(AT74:$AZ74&lt;&gt;""),AT$51:$AZ$51,_xlpm.Fundo,,1),
_xlpm.Cx,_xlfn.XLOOKUP(TRUE,($O74:AR74&lt;&gt;""),$O74:AR74,_xlpm.Fundo,,-1),
_xlpm.Dx,_xlfn.XLOOKUP(TRUE,(AT74:$AZ74&lt;&gt;""),AT74:$AZ74,_xlpm.Fundo,,1),
_xlpm.Xx,AS$51,_xlpm.Yx,PRODUCT(SUM(_xlpm.Dx,-_xlpm.Cx),1/SUM(_xlpm.Bx,-_xlpm.Ax))*SUM(_xlpm.Xx,-_xlpm.Ax)+_xlpm.Cx,
_xlpm.Ay,_xlfn.XLOOKUP(TRUE,(AS$52:AS73&lt;&gt;""),$N$52:$N73,_xlpm.Fundo,,-1),
_xlpm.By,_xlfn.XLOOKUP(TRUE,(AS75:AS$95&lt;&gt;""),$N75:$N$95,_xlpm.Fundo,,1),
_xlpm.Cy,_xlfn.XLOOKUP(TRUE,(AS$52:AS73&lt;&gt;""),AS$52:AS73,_xlpm.Fundo,,-1),
_xlpm.Dy,_xlfn.XLOOKUP(TRUE,(AS75:AS$95&lt;&gt;""),AS75:AS$95,_xlpm.Fundo,,1),
_xlpm.Xy,$N74,_xlpm.Yy,PRODUCT(SUM(_xlpm.Dy,-_xlpm.Cy),1/SUM(_xlpm.By,-_xlpm.Ay))*SUM(_xlpm.Xy,-_xlpm.Ay)+_xlpm.Cy,
ROUND(_xlpm.Yx,2)))</f>
        <v>-9</v>
      </c>
      <c r="AT124" s="21" cm="1">
        <f t="array" ref="AT124">IF(AT74&lt;&gt;"",ROUND(AT74,2),
_xlfn.LET(_xlpm.Fundo,$L$8,
_xlpm.Ax,_xlfn.XLOOKUP(TRUE,($O74:AS74&lt;&gt;""),$O$51:AS$51,_xlpm.Fundo,,-1),
_xlpm.Bx,_xlfn.XLOOKUP(TRUE,(AU74:$AZ74&lt;&gt;""),AU$51:$AZ$51,_xlpm.Fundo,,1),
_xlpm.Cx,_xlfn.XLOOKUP(TRUE,($O74:AS74&lt;&gt;""),$O74:AS74,_xlpm.Fundo,,-1),
_xlpm.Dx,_xlfn.XLOOKUP(TRUE,(AU74:$AZ74&lt;&gt;""),AU74:$AZ74,_xlpm.Fundo,,1),
_xlpm.Xx,AT$51,_xlpm.Yx,PRODUCT(SUM(_xlpm.Dx,-_xlpm.Cx),1/SUM(_xlpm.Bx,-_xlpm.Ax))*SUM(_xlpm.Xx,-_xlpm.Ax)+_xlpm.Cx,
_xlpm.Ay,_xlfn.XLOOKUP(TRUE,(AT$52:AT73&lt;&gt;""),$N$52:$N73,_xlpm.Fundo,,-1),
_xlpm.By,_xlfn.XLOOKUP(TRUE,(AT75:AT$95&lt;&gt;""),$N75:$N$95,_xlpm.Fundo,,1),
_xlpm.Cy,_xlfn.XLOOKUP(TRUE,(AT$52:AT73&lt;&gt;""),AT$52:AT73,_xlpm.Fundo,,-1),
_xlpm.Dy,_xlfn.XLOOKUP(TRUE,(AT75:AT$95&lt;&gt;""),AT75:AT$95,_xlpm.Fundo,,1),
_xlpm.Xy,$N74,_xlpm.Yy,PRODUCT(SUM(_xlpm.Dy,-_xlpm.Cy),1/SUM(_xlpm.By,-_xlpm.Ay))*SUM(_xlpm.Xy,-_xlpm.Ay)+_xlpm.Cy,
ROUND(_xlpm.Yx,2)))</f>
        <v>-9</v>
      </c>
      <c r="AU124" s="21" cm="1">
        <f t="array" ref="AU124">IF(AU74&lt;&gt;"",ROUND(AU74,2),
_xlfn.LET(_xlpm.Fundo,$L$8,
_xlpm.Ax,_xlfn.XLOOKUP(TRUE,($O74:AT74&lt;&gt;""),$O$51:AT$51,_xlpm.Fundo,,-1),
_xlpm.Bx,_xlfn.XLOOKUP(TRUE,(AV74:$AZ74&lt;&gt;""),AV$51:$AZ$51,_xlpm.Fundo,,1),
_xlpm.Cx,_xlfn.XLOOKUP(TRUE,($O74:AT74&lt;&gt;""),$O74:AT74,_xlpm.Fundo,,-1),
_xlpm.Dx,_xlfn.XLOOKUP(TRUE,(AV74:$AZ74&lt;&gt;""),AV74:$AZ74,_xlpm.Fundo,,1),
_xlpm.Xx,AU$51,_xlpm.Yx,PRODUCT(SUM(_xlpm.Dx,-_xlpm.Cx),1/SUM(_xlpm.Bx,-_xlpm.Ax))*SUM(_xlpm.Xx,-_xlpm.Ax)+_xlpm.Cx,
_xlpm.Ay,_xlfn.XLOOKUP(TRUE,(AU$52:AU73&lt;&gt;""),$N$52:$N73,_xlpm.Fundo,,-1),
_xlpm.By,_xlfn.XLOOKUP(TRUE,(AU75:AU$95&lt;&gt;""),$N75:$N$95,_xlpm.Fundo,,1),
_xlpm.Cy,_xlfn.XLOOKUP(TRUE,(AU$52:AU73&lt;&gt;""),AU$52:AU73,_xlpm.Fundo,,-1),
_xlpm.Dy,_xlfn.XLOOKUP(TRUE,(AU75:AU$95&lt;&gt;""),AU75:AU$95,_xlpm.Fundo,,1),
_xlpm.Xy,$N74,_xlpm.Yy,PRODUCT(SUM(_xlpm.Dy,-_xlpm.Cy),1/SUM(_xlpm.By,-_xlpm.Ay))*SUM(_xlpm.Xy,-_xlpm.Ay)+_xlpm.Cy,
ROUND(_xlpm.Yx,2)))</f>
        <v>0</v>
      </c>
      <c r="AV124" s="21" cm="1">
        <f t="array" ref="AV124">IF(AV74&lt;&gt;"",ROUND(AV74,2),
_xlfn.LET(_xlpm.Fundo,$L$8,
_xlpm.Ax,_xlfn.XLOOKUP(TRUE,($O74:AU74&lt;&gt;""),$O$51:AU$51,_xlpm.Fundo,,-1),
_xlpm.Bx,_xlfn.XLOOKUP(TRUE,(AW74:$AZ74&lt;&gt;""),AW$51:$AZ$51,_xlpm.Fundo,,1),
_xlpm.Cx,_xlfn.XLOOKUP(TRUE,($O74:AU74&lt;&gt;""),$O74:AU74,_xlpm.Fundo,,-1),
_xlpm.Dx,_xlfn.XLOOKUP(TRUE,(AW74:$AZ74&lt;&gt;""),AW74:$AZ74,_xlpm.Fundo,,1),
_xlpm.Xx,AV$51,_xlpm.Yx,PRODUCT(SUM(_xlpm.Dx,-_xlpm.Cx),1/SUM(_xlpm.Bx,-_xlpm.Ax))*SUM(_xlpm.Xx,-_xlpm.Ax)+_xlpm.Cx,
_xlpm.Ay,_xlfn.XLOOKUP(TRUE,(AV$52:AV73&lt;&gt;""),$N$52:$N73,_xlpm.Fundo,,-1),
_xlpm.By,_xlfn.XLOOKUP(TRUE,(AV75:AV$95&lt;&gt;""),$N75:$N$95,_xlpm.Fundo,,1),
_xlpm.Cy,_xlfn.XLOOKUP(TRUE,(AV$52:AV73&lt;&gt;""),AV$52:AV73,_xlpm.Fundo,,-1),
_xlpm.Dy,_xlfn.XLOOKUP(TRUE,(AV75:AV$95&lt;&gt;""),AV75:AV$95,_xlpm.Fundo,,1),
_xlpm.Xy,$N74,_xlpm.Yy,PRODUCT(SUM(_xlpm.Dy,-_xlpm.Cy),1/SUM(_xlpm.By,-_xlpm.Ay))*SUM(_xlpm.Xy,-_xlpm.Ay)+_xlpm.Cy,
ROUND(_xlpm.Yx,2)))</f>
        <v>-9</v>
      </c>
      <c r="AW124" s="21" cm="1">
        <f t="array" ref="AW124">IF(AW74&lt;&gt;"",ROUND(AW74,2),
_xlfn.LET(_xlpm.Fundo,$L$8,
_xlpm.Ax,_xlfn.XLOOKUP(TRUE,($O74:AV74&lt;&gt;""),$O$51:AV$51,_xlpm.Fundo,,-1),
_xlpm.Bx,_xlfn.XLOOKUP(TRUE,(AX74:$AZ74&lt;&gt;""),AX$51:$AZ$51,_xlpm.Fundo,,1),
_xlpm.Cx,_xlfn.XLOOKUP(TRUE,($O74:AV74&lt;&gt;""),$O74:AV74,_xlpm.Fundo,,-1),
_xlpm.Dx,_xlfn.XLOOKUP(TRUE,(AX74:$AZ74&lt;&gt;""),AX74:$AZ74,_xlpm.Fundo,,1),
_xlpm.Xx,AW$51,_xlpm.Yx,PRODUCT(SUM(_xlpm.Dx,-_xlpm.Cx),1/SUM(_xlpm.Bx,-_xlpm.Ax))*SUM(_xlpm.Xx,-_xlpm.Ax)+_xlpm.Cx,
_xlpm.Ay,_xlfn.XLOOKUP(TRUE,(AW$52:AW73&lt;&gt;""),$N$52:$N73,_xlpm.Fundo,,-1),
_xlpm.By,_xlfn.XLOOKUP(TRUE,(AW75:AW$95&lt;&gt;""),$N75:$N$95,_xlpm.Fundo,,1),
_xlpm.Cy,_xlfn.XLOOKUP(TRUE,(AW$52:AW73&lt;&gt;""),AW$52:AW73,_xlpm.Fundo,,-1),
_xlpm.Dy,_xlfn.XLOOKUP(TRUE,(AW75:AW$95&lt;&gt;""),AW75:AW$95,_xlpm.Fundo,,1),
_xlpm.Xy,$N74,_xlpm.Yy,PRODUCT(SUM(_xlpm.Dy,-_xlpm.Cy),1/SUM(_xlpm.By,-_xlpm.Ay))*SUM(_xlpm.Xy,-_xlpm.Ay)+_xlpm.Cy,
ROUND(_xlpm.Yx,2)))</f>
        <v>-9</v>
      </c>
      <c r="AX124" s="77" t="s">
        <v>678</v>
      </c>
      <c r="AY124" s="77"/>
    </row>
    <row r="125" spans="1:60" ht="20.100000000000001" customHeight="1" x14ac:dyDescent="0.3">
      <c r="A125" s="8"/>
      <c r="B125" s="8" t="s">
        <v>115</v>
      </c>
      <c r="C125" s="17">
        <f t="shared" si="15"/>
        <v>52.825400000000002</v>
      </c>
      <c r="D125" s="18">
        <f t="shared" si="15"/>
        <v>108.82089999999999</v>
      </c>
      <c r="E125" s="64">
        <f t="shared" si="15"/>
        <v>0</v>
      </c>
      <c r="F125" s="17">
        <f t="shared" si="7"/>
        <v>9.8000000000000007</v>
      </c>
      <c r="G125" s="18">
        <f t="shared" si="8"/>
        <v>3.77</v>
      </c>
      <c r="H125" s="19">
        <f t="shared" si="9"/>
        <v>0</v>
      </c>
      <c r="I125" s="8" t="str" cm="1">
        <f t="array" ref="I125">_xlfn.CONCAT(ROUND(F125:H125,2)&amp;", ")</f>
        <v xml:space="preserve">9.8, 3.77, 0, </v>
      </c>
      <c r="J125" s="8"/>
      <c r="N125" s="31">
        <v>6.87</v>
      </c>
      <c r="O125" s="15"/>
      <c r="P125" s="21" cm="1">
        <f t="array" ref="P125">IF(P75&lt;&gt;"",ROUND(P75,2),
_xlfn.LET(_xlpm.Fundo,$L$8,
_xlpm.Ax,_xlfn.XLOOKUP(TRUE,($O75:O75&lt;&gt;""),$O$51:O$51,_xlpm.Fundo,,-1),
_xlpm.Bx,_xlfn.XLOOKUP(TRUE,(Q75:$AZ75&lt;&gt;""),Q$51:$AZ$51,_xlpm.Fundo,,1),
_xlpm.Cx,_xlfn.XLOOKUP(TRUE,($O75:O75&lt;&gt;""),$O75:O75,_xlpm.Fundo,,-1),
_xlpm.Dx,_xlfn.XLOOKUP(TRUE,(Q75:$AZ75&lt;&gt;""),Q75:$AZ75,_xlpm.Fundo,,1),
_xlpm.Xx,P$51,_xlpm.Yx,PRODUCT(SUM(_xlpm.Dx,-_xlpm.Cx),1/SUM(_xlpm.Bx,-_xlpm.Ax))*SUM(_xlpm.Xx,-_xlpm.Ax)+_xlpm.Cx,
_xlpm.Ay,_xlfn.XLOOKUP(TRUE,(P$52:P74&lt;&gt;""),$N$52:$N74,_xlpm.Fundo,,-1),
_xlpm.By,_xlfn.XLOOKUP(TRUE,(P76:P$95&lt;&gt;""),$N76:$N$95,_xlpm.Fundo,,1),
_xlpm.Cy,_xlfn.XLOOKUP(TRUE,(P$52:P74&lt;&gt;""),P$52:P74,_xlpm.Fundo,,-1),
_xlpm.Dy,_xlfn.XLOOKUP(TRUE,(P76:P$95&lt;&gt;""),P76:P$95,_xlpm.Fundo,,1),
_xlpm.Xy,$N75,_xlpm.Yy,PRODUCT(SUM(_xlpm.Dy,-_xlpm.Cy),1/SUM(_xlpm.By,-_xlpm.Ay))*SUM(_xlpm.Xy,-_xlpm.Ay)+_xlpm.Cy,
ROUND(_xlpm.Yx,2)))</f>
        <v>-9</v>
      </c>
      <c r="Q125" s="21" cm="1">
        <f t="array" ref="Q125">IF(Q75&lt;&gt;"",ROUND(Q75,2),
_xlfn.LET(_xlpm.Fundo,$L$8,
_xlpm.Ax,_xlfn.XLOOKUP(TRUE,($O75:P75&lt;&gt;""),$O$51:P$51,_xlpm.Fundo,,-1),
_xlpm.Bx,_xlfn.XLOOKUP(TRUE,(R75:$AZ75&lt;&gt;""),R$51:$AZ$51,_xlpm.Fundo,,1),
_xlpm.Cx,_xlfn.XLOOKUP(TRUE,($O75:P75&lt;&gt;""),$O75:P75,_xlpm.Fundo,,-1),
_xlpm.Dx,_xlfn.XLOOKUP(TRUE,(R75:$AZ75&lt;&gt;""),R75:$AZ75,_xlpm.Fundo,,1),
_xlpm.Xx,Q$51,_xlpm.Yx,PRODUCT(SUM(_xlpm.Dx,-_xlpm.Cx),1/SUM(_xlpm.Bx,-_xlpm.Ax))*SUM(_xlpm.Xx,-_xlpm.Ax)+_xlpm.Cx,
_xlpm.Ay,_xlfn.XLOOKUP(TRUE,(Q$52:Q74&lt;&gt;""),$N$52:$N74,_xlpm.Fundo,,-1),
_xlpm.By,_xlfn.XLOOKUP(TRUE,(Q76:Q$95&lt;&gt;""),$N76:$N$95,_xlpm.Fundo,,1),
_xlpm.Cy,_xlfn.XLOOKUP(TRUE,(Q$52:Q74&lt;&gt;""),Q$52:Q74,_xlpm.Fundo,,-1),
_xlpm.Dy,_xlfn.XLOOKUP(TRUE,(Q76:Q$95&lt;&gt;""),Q76:Q$95,_xlpm.Fundo,,1),
_xlpm.Xy,$N75,_xlpm.Yy,PRODUCT(SUM(_xlpm.Dy,-_xlpm.Cy),1/SUM(_xlpm.By,-_xlpm.Ay))*SUM(_xlpm.Xy,-_xlpm.Ay)+_xlpm.Cy,
ROUND(_xlpm.Yx,2)))</f>
        <v>-9</v>
      </c>
      <c r="R125" s="21" cm="1">
        <f t="array" ref="R125">IF(R75&lt;&gt;"",ROUND(R75,2),
_xlfn.LET(_xlpm.Fundo,$L$8,
_xlpm.Ax,_xlfn.XLOOKUP(TRUE,($O75:Q75&lt;&gt;""),$O$51:Q$51,_xlpm.Fundo,,-1),
_xlpm.Bx,_xlfn.XLOOKUP(TRUE,(S75:$AZ75&lt;&gt;""),S$51:$AZ$51,_xlpm.Fundo,,1),
_xlpm.Cx,_xlfn.XLOOKUP(TRUE,($O75:Q75&lt;&gt;""),$O75:Q75,_xlpm.Fundo,,-1),
_xlpm.Dx,_xlfn.XLOOKUP(TRUE,(S75:$AZ75&lt;&gt;""),S75:$AZ75,_xlpm.Fundo,,1),
_xlpm.Xx,R$51,_xlpm.Yx,PRODUCT(SUM(_xlpm.Dx,-_xlpm.Cx),1/SUM(_xlpm.Bx,-_xlpm.Ax))*SUM(_xlpm.Xx,-_xlpm.Ax)+_xlpm.Cx,
_xlpm.Ay,_xlfn.XLOOKUP(TRUE,(R$52:R74&lt;&gt;""),$N$52:$N74,_xlpm.Fundo,,-1),
_xlpm.By,_xlfn.XLOOKUP(TRUE,(R76:R$95&lt;&gt;""),$N76:$N$95,_xlpm.Fundo,,1),
_xlpm.Cy,_xlfn.XLOOKUP(TRUE,(R$52:R74&lt;&gt;""),R$52:R74,_xlpm.Fundo,,-1),
_xlpm.Dy,_xlfn.XLOOKUP(TRUE,(R76:R$95&lt;&gt;""),R76:R$95,_xlpm.Fundo,,1),
_xlpm.Xy,$N75,_xlpm.Yy,PRODUCT(SUM(_xlpm.Dy,-_xlpm.Cy),1/SUM(_xlpm.By,-_xlpm.Ay))*SUM(_xlpm.Xy,-_xlpm.Ay)+_xlpm.Cy,
ROUND(_xlpm.Yx,2)))</f>
        <v>0</v>
      </c>
      <c r="S125" s="21" cm="1">
        <f t="array" ref="S125">IF(S75&lt;&gt;"",ROUND(S75,2),
_xlfn.LET(_xlpm.Fundo,$L$8,
_xlpm.Ax,_xlfn.XLOOKUP(TRUE,($O75:R75&lt;&gt;""),$O$51:R$51,_xlpm.Fundo,,-1),
_xlpm.Bx,_xlfn.XLOOKUP(TRUE,(T75:$AZ75&lt;&gt;""),T$51:$AZ$51,_xlpm.Fundo,,1),
_xlpm.Cx,_xlfn.XLOOKUP(TRUE,($O75:R75&lt;&gt;""),$O75:R75,_xlpm.Fundo,,-1),
_xlpm.Dx,_xlfn.XLOOKUP(TRUE,(T75:$AZ75&lt;&gt;""),T75:$AZ75,_xlpm.Fundo,,1),
_xlpm.Xx,S$51,_xlpm.Yx,PRODUCT(SUM(_xlpm.Dx,-_xlpm.Cx),1/SUM(_xlpm.Bx,-_xlpm.Ax))*SUM(_xlpm.Xx,-_xlpm.Ax)+_xlpm.Cx,
_xlpm.Ay,_xlfn.XLOOKUP(TRUE,(S$52:S74&lt;&gt;""),$N$52:$N74,_xlpm.Fundo,,-1),
_xlpm.By,_xlfn.XLOOKUP(TRUE,(S76:S$95&lt;&gt;""),$N76:$N$95,_xlpm.Fundo,,1),
_xlpm.Cy,_xlfn.XLOOKUP(TRUE,(S$52:S74&lt;&gt;""),S$52:S74,_xlpm.Fundo,,-1),
_xlpm.Dy,_xlfn.XLOOKUP(TRUE,(S76:S$95&lt;&gt;""),S76:S$95,_xlpm.Fundo,,1),
_xlpm.Xy,$N75,_xlpm.Yy,PRODUCT(SUM(_xlpm.Dy,-_xlpm.Cy),1/SUM(_xlpm.By,-_xlpm.Ay))*SUM(_xlpm.Xy,-_xlpm.Ay)+_xlpm.Cy,
ROUND(_xlpm.Yx,2)))</f>
        <v>0</v>
      </c>
      <c r="T125" s="21" cm="1">
        <f t="array" ref="T125">IF(T75&lt;&gt;"",ROUND(T75,2),
_xlfn.LET(_xlpm.Fundo,$L$8,
_xlpm.Ax,_xlfn.XLOOKUP(TRUE,($O75:S75&lt;&gt;""),$O$51:S$51,_xlpm.Fundo,,-1),
_xlpm.Bx,_xlfn.XLOOKUP(TRUE,(U75:$AZ75&lt;&gt;""),U$51:$AZ$51,_xlpm.Fundo,,1),
_xlpm.Cx,_xlfn.XLOOKUP(TRUE,($O75:S75&lt;&gt;""),$O75:S75,_xlpm.Fundo,,-1),
_xlpm.Dx,_xlfn.XLOOKUP(TRUE,(U75:$AZ75&lt;&gt;""),U75:$AZ75,_xlpm.Fundo,,1),
_xlpm.Xx,T$51,_xlpm.Yx,PRODUCT(SUM(_xlpm.Dx,-_xlpm.Cx),1/SUM(_xlpm.Bx,-_xlpm.Ax))*SUM(_xlpm.Xx,-_xlpm.Ax)+_xlpm.Cx,
_xlpm.Ay,_xlfn.XLOOKUP(TRUE,(T$52:T74&lt;&gt;""),$N$52:$N74,_xlpm.Fundo,,-1),
_xlpm.By,_xlfn.XLOOKUP(TRUE,(T76:T$95&lt;&gt;""),$N76:$N$95,_xlpm.Fundo,,1),
_xlpm.Cy,_xlfn.XLOOKUP(TRUE,(T$52:T74&lt;&gt;""),T$52:T74,_xlpm.Fundo,,-1),
_xlpm.Dy,_xlfn.XLOOKUP(TRUE,(T76:T$95&lt;&gt;""),T76:T$95,_xlpm.Fundo,,1),
_xlpm.Xy,$N75,_xlpm.Yy,PRODUCT(SUM(_xlpm.Dy,-_xlpm.Cy),1/SUM(_xlpm.By,-_xlpm.Ay))*SUM(_xlpm.Xy,-_xlpm.Ay)+_xlpm.Cy,
ROUND(_xlpm.Yx,2)))</f>
        <v>0</v>
      </c>
      <c r="U125" s="21" cm="1">
        <f t="array" ref="U125">IF(U75&lt;&gt;"",ROUND(U75,2),
_xlfn.LET(_xlpm.Fundo,$L$8,
_xlpm.Ax,_xlfn.XLOOKUP(TRUE,($O75:T75&lt;&gt;""),$O$51:T$51,_xlpm.Fundo,,-1),
_xlpm.Bx,_xlfn.XLOOKUP(TRUE,(V75:$AZ75&lt;&gt;""),V$51:$AZ$51,_xlpm.Fundo,,1),
_xlpm.Cx,_xlfn.XLOOKUP(TRUE,($O75:T75&lt;&gt;""),$O75:T75,_xlpm.Fundo,,-1),
_xlpm.Dx,_xlfn.XLOOKUP(TRUE,(V75:$AZ75&lt;&gt;""),V75:$AZ75,_xlpm.Fundo,,1),
_xlpm.Xx,U$51,_xlpm.Yx,PRODUCT(SUM(_xlpm.Dx,-_xlpm.Cx),1/SUM(_xlpm.Bx,-_xlpm.Ax))*SUM(_xlpm.Xx,-_xlpm.Ax)+_xlpm.Cx,
_xlpm.Ay,_xlfn.XLOOKUP(TRUE,(U$52:U74&lt;&gt;""),$N$52:$N74,_xlpm.Fundo,,-1),
_xlpm.By,_xlfn.XLOOKUP(TRUE,(U76:U$95&lt;&gt;""),$N76:$N$95,_xlpm.Fundo,,1),
_xlpm.Cy,_xlfn.XLOOKUP(TRUE,(U$52:U74&lt;&gt;""),U$52:U74,_xlpm.Fundo,,-1),
_xlpm.Dy,_xlfn.XLOOKUP(TRUE,(U76:U$95&lt;&gt;""),U76:U$95,_xlpm.Fundo,,1),
_xlpm.Xy,$N75,_xlpm.Yy,PRODUCT(SUM(_xlpm.Dy,-_xlpm.Cy),1/SUM(_xlpm.By,-_xlpm.Ay))*SUM(_xlpm.Xy,-_xlpm.Ay)+_xlpm.Cy,
ROUND(_xlpm.Yx,2)))</f>
        <v>0</v>
      </c>
      <c r="V125" s="21" cm="1">
        <f t="array" ref="V125">IF(V75&lt;&gt;"",ROUND(V75,2),
_xlfn.LET(_xlpm.Fundo,$L$8,
_xlpm.Ax,_xlfn.XLOOKUP(TRUE,($O75:U75&lt;&gt;""),$O$51:U$51,_xlpm.Fundo,,-1),
_xlpm.Bx,_xlfn.XLOOKUP(TRUE,(W75:$AZ75&lt;&gt;""),W$51:$AZ$51,_xlpm.Fundo,,1),
_xlpm.Cx,_xlfn.XLOOKUP(TRUE,($O75:U75&lt;&gt;""),$O75:U75,_xlpm.Fundo,,-1),
_xlpm.Dx,_xlfn.XLOOKUP(TRUE,(W75:$AZ75&lt;&gt;""),W75:$AZ75,_xlpm.Fundo,,1),
_xlpm.Xx,V$51,_xlpm.Yx,PRODUCT(SUM(_xlpm.Dx,-_xlpm.Cx),1/SUM(_xlpm.Bx,-_xlpm.Ax))*SUM(_xlpm.Xx,-_xlpm.Ax)+_xlpm.Cx,
_xlpm.Ay,_xlfn.XLOOKUP(TRUE,(V$52:V74&lt;&gt;""),$N$52:$N74,_xlpm.Fundo,,-1),
_xlpm.By,_xlfn.XLOOKUP(TRUE,(V76:V$95&lt;&gt;""),$N76:$N$95,_xlpm.Fundo,,1),
_xlpm.Cy,_xlfn.XLOOKUP(TRUE,(V$52:V74&lt;&gt;""),V$52:V74,_xlpm.Fundo,,-1),
_xlpm.Dy,_xlfn.XLOOKUP(TRUE,(V76:V$95&lt;&gt;""),V76:V$95,_xlpm.Fundo,,1),
_xlpm.Xy,$N75,_xlpm.Yy,PRODUCT(SUM(_xlpm.Dy,-_xlpm.Cy),1/SUM(_xlpm.By,-_xlpm.Ay))*SUM(_xlpm.Xy,-_xlpm.Ay)+_xlpm.Cy,
ROUND(_xlpm.Yx,2)))</f>
        <v>0</v>
      </c>
      <c r="W125" s="21" cm="1">
        <f t="array" ref="W125">IF(W75&lt;&gt;"",ROUND(W75,2),
_xlfn.LET(_xlpm.Fundo,$L$8,
_xlpm.Ax,_xlfn.XLOOKUP(TRUE,($O75:V75&lt;&gt;""),$O$51:V$51,_xlpm.Fundo,,-1),
_xlpm.Bx,_xlfn.XLOOKUP(TRUE,(X75:$AZ75&lt;&gt;""),X$51:$AZ$51,_xlpm.Fundo,,1),
_xlpm.Cx,_xlfn.XLOOKUP(TRUE,($O75:V75&lt;&gt;""),$O75:V75,_xlpm.Fundo,,-1),
_xlpm.Dx,_xlfn.XLOOKUP(TRUE,(X75:$AZ75&lt;&gt;""),X75:$AZ75,_xlpm.Fundo,,1),
_xlpm.Xx,W$51,_xlpm.Yx,PRODUCT(SUM(_xlpm.Dx,-_xlpm.Cx),1/SUM(_xlpm.Bx,-_xlpm.Ax))*SUM(_xlpm.Xx,-_xlpm.Ax)+_xlpm.Cx,
_xlpm.Ay,_xlfn.XLOOKUP(TRUE,(W$52:W74&lt;&gt;""),$N$52:$N74,_xlpm.Fundo,,-1),
_xlpm.By,_xlfn.XLOOKUP(TRUE,(W76:W$95&lt;&gt;""),$N76:$N$95,_xlpm.Fundo,,1),
_xlpm.Cy,_xlfn.XLOOKUP(TRUE,(W$52:W74&lt;&gt;""),W$52:W74,_xlpm.Fundo,,-1),
_xlpm.Dy,_xlfn.XLOOKUP(TRUE,(W76:W$95&lt;&gt;""),W76:W$95,_xlpm.Fundo,,1),
_xlpm.Xy,$N75,_xlpm.Yy,PRODUCT(SUM(_xlpm.Dy,-_xlpm.Cy),1/SUM(_xlpm.By,-_xlpm.Ay))*SUM(_xlpm.Xy,-_xlpm.Ay)+_xlpm.Cy,
ROUND(_xlpm.Yx,2)))</f>
        <v>0.24</v>
      </c>
      <c r="X125" s="21" cm="1">
        <f t="array" ref="X125">IF(X75&lt;&gt;"",ROUND(X75,2),
_xlfn.LET(_xlpm.Fundo,$L$8,
_xlpm.Ax,_xlfn.XLOOKUP(TRUE,($O75:W75&lt;&gt;""),$O$51:W$51,_xlpm.Fundo,,-1),
_xlpm.Bx,_xlfn.XLOOKUP(TRUE,(Y75:$AZ75&lt;&gt;""),Y$51:$AZ$51,_xlpm.Fundo,,1),
_xlpm.Cx,_xlfn.XLOOKUP(TRUE,($O75:W75&lt;&gt;""),$O75:W75,_xlpm.Fundo,,-1),
_xlpm.Dx,_xlfn.XLOOKUP(TRUE,(Y75:$AZ75&lt;&gt;""),Y75:$AZ75,_xlpm.Fundo,,1),
_xlpm.Xx,X$51,_xlpm.Yx,PRODUCT(SUM(_xlpm.Dx,-_xlpm.Cx),1/SUM(_xlpm.Bx,-_xlpm.Ax))*SUM(_xlpm.Xx,-_xlpm.Ax)+_xlpm.Cx,
_xlpm.Ay,_xlfn.XLOOKUP(TRUE,(X$52:X74&lt;&gt;""),$N$52:$N74,_xlpm.Fundo,,-1),
_xlpm.By,_xlfn.XLOOKUP(TRUE,(X76:X$95&lt;&gt;""),$N76:$N$95,_xlpm.Fundo,,1),
_xlpm.Cy,_xlfn.XLOOKUP(TRUE,(X$52:X74&lt;&gt;""),X$52:X74,_xlpm.Fundo,,-1),
_xlpm.Dy,_xlfn.XLOOKUP(TRUE,(X76:X$95&lt;&gt;""),X76:X$95,_xlpm.Fundo,,1),
_xlpm.Xy,$N75,_xlpm.Yy,PRODUCT(SUM(_xlpm.Dy,-_xlpm.Cy),1/SUM(_xlpm.By,-_xlpm.Ay))*SUM(_xlpm.Xy,-_xlpm.Ay)+_xlpm.Cy,
ROUND(_xlpm.Yx,2)))</f>
        <v>1.2</v>
      </c>
      <c r="Y125" s="21" cm="1">
        <f t="array" ref="Y125">IF(Y75&lt;&gt;"",ROUND(Y75,2),
_xlfn.LET(_xlpm.Fundo,$L$8,
_xlpm.Ax,_xlfn.XLOOKUP(TRUE,($O75:X75&lt;&gt;""),$O$51:X$51,_xlpm.Fundo,,-1),
_xlpm.Bx,_xlfn.XLOOKUP(TRUE,(Z75:$AZ75&lt;&gt;""),Z$51:$AZ$51,_xlpm.Fundo,,1),
_xlpm.Cx,_xlfn.XLOOKUP(TRUE,($O75:X75&lt;&gt;""),$O75:X75,_xlpm.Fundo,,-1),
_xlpm.Dx,_xlfn.XLOOKUP(TRUE,(Z75:$AZ75&lt;&gt;""),Z75:$AZ75,_xlpm.Fundo,,1),
_xlpm.Xx,Y$51,_xlpm.Yx,PRODUCT(SUM(_xlpm.Dx,-_xlpm.Cx),1/SUM(_xlpm.Bx,-_xlpm.Ax))*SUM(_xlpm.Xx,-_xlpm.Ax)+_xlpm.Cx,
_xlpm.Ay,_xlfn.XLOOKUP(TRUE,(Y$52:Y74&lt;&gt;""),$N$52:$N74,_xlpm.Fundo,,-1),
_xlpm.By,_xlfn.XLOOKUP(TRUE,(Y76:Y$95&lt;&gt;""),$N76:$N$95,_xlpm.Fundo,,1),
_xlpm.Cy,_xlfn.XLOOKUP(TRUE,(Y$52:Y74&lt;&gt;""),Y$52:Y74,_xlpm.Fundo,,-1),
_xlpm.Dy,_xlfn.XLOOKUP(TRUE,(Y76:Y$95&lt;&gt;""),Y76:Y$95,_xlpm.Fundo,,1),
_xlpm.Xy,$N75,_xlpm.Yy,PRODUCT(SUM(_xlpm.Dy,-_xlpm.Cy),1/SUM(_xlpm.By,-_xlpm.Ay))*SUM(_xlpm.Xy,-_xlpm.Ay)+_xlpm.Cy,
ROUND(_xlpm.Yx,2)))</f>
        <v>0.8</v>
      </c>
      <c r="Z125" s="21" cm="1">
        <f t="array" ref="Z125">IF(Z75&lt;&gt;"",ROUND(Z75,2),
_xlfn.LET(_xlpm.Fundo,$L$8,
_xlpm.Ax,_xlfn.XLOOKUP(TRUE,($O75:Y75&lt;&gt;""),$O$51:Y$51,_xlpm.Fundo,,-1),
_xlpm.Bx,_xlfn.XLOOKUP(TRUE,(AA75:$AZ75&lt;&gt;""),AA$51:$AZ$51,_xlpm.Fundo,,1),
_xlpm.Cx,_xlfn.XLOOKUP(TRUE,($O75:Y75&lt;&gt;""),$O75:Y75,_xlpm.Fundo,,-1),
_xlpm.Dx,_xlfn.XLOOKUP(TRUE,(AA75:$AZ75&lt;&gt;""),AA75:$AZ75,_xlpm.Fundo,,1),
_xlpm.Xx,Z$51,_xlpm.Yx,PRODUCT(SUM(_xlpm.Dx,-_xlpm.Cx),1/SUM(_xlpm.Bx,-_xlpm.Ax))*SUM(_xlpm.Xx,-_xlpm.Ax)+_xlpm.Cx,
_xlpm.Ay,_xlfn.XLOOKUP(TRUE,(Z$52:Z74&lt;&gt;""),$N$52:$N74,_xlpm.Fundo,,-1),
_xlpm.By,_xlfn.XLOOKUP(TRUE,(Z76:Z$95&lt;&gt;""),$N76:$N$95,_xlpm.Fundo,,1),
_xlpm.Cy,_xlfn.XLOOKUP(TRUE,(Z$52:Z74&lt;&gt;""),Z$52:Z74,_xlpm.Fundo,,-1),
_xlpm.Dy,_xlfn.XLOOKUP(TRUE,(Z76:Z$95&lt;&gt;""),Z76:Z$95,_xlpm.Fundo,,1),
_xlpm.Xy,$N75,_xlpm.Yy,PRODUCT(SUM(_xlpm.Dy,-_xlpm.Cy),1/SUM(_xlpm.By,-_xlpm.Ay))*SUM(_xlpm.Xy,-_xlpm.Ay)+_xlpm.Cy,
ROUND(_xlpm.Yx,2)))</f>
        <v>0.62</v>
      </c>
      <c r="AA125" s="21" cm="1">
        <f t="array" ref="AA125">IF(AA75&lt;&gt;"",ROUND(AA75,2),
_xlfn.LET(_xlpm.Fundo,$L$8,
_xlpm.Ax,_xlfn.XLOOKUP(TRUE,($O75:Z75&lt;&gt;""),$O$51:Z$51,_xlpm.Fundo,,-1),
_xlpm.Bx,_xlfn.XLOOKUP(TRUE,(AB75:$AZ75&lt;&gt;""),AB$51:$AZ$51,_xlpm.Fundo,,1),
_xlpm.Cx,_xlfn.XLOOKUP(TRUE,($O75:Z75&lt;&gt;""),$O75:Z75,_xlpm.Fundo,,-1),
_xlpm.Dx,_xlfn.XLOOKUP(TRUE,(AB75:$AZ75&lt;&gt;""),AB75:$AZ75,_xlpm.Fundo,,1),
_xlpm.Xx,AA$51,_xlpm.Yx,PRODUCT(SUM(_xlpm.Dx,-_xlpm.Cx),1/SUM(_xlpm.Bx,-_xlpm.Ax))*SUM(_xlpm.Xx,-_xlpm.Ax)+_xlpm.Cx,
_xlpm.Ay,_xlfn.XLOOKUP(TRUE,(AA$52:AA74&lt;&gt;""),$N$52:$N74,_xlpm.Fundo,,-1),
_xlpm.By,_xlfn.XLOOKUP(TRUE,(AA76:AA$95&lt;&gt;""),$N76:$N$95,_xlpm.Fundo,,1),
_xlpm.Cy,_xlfn.XLOOKUP(TRUE,(AA$52:AA74&lt;&gt;""),AA$52:AA74,_xlpm.Fundo,,-1),
_xlpm.Dy,_xlfn.XLOOKUP(TRUE,(AA76:AA$95&lt;&gt;""),AA76:AA$95,_xlpm.Fundo,,1),
_xlpm.Xy,$N75,_xlpm.Yy,PRODUCT(SUM(_xlpm.Dy,-_xlpm.Cy),1/SUM(_xlpm.By,-_xlpm.Ay))*SUM(_xlpm.Xy,-_xlpm.Ay)+_xlpm.Cy,
ROUND(_xlpm.Yx,2)))</f>
        <v>0.4</v>
      </c>
      <c r="AB125" s="21" cm="1">
        <f t="array" ref="AB125">IF(AB75&lt;&gt;"",ROUND(AB75,2),
_xlfn.LET(_xlpm.Fundo,$L$8,
_xlpm.Ax,_xlfn.XLOOKUP(TRUE,($O75:AA75&lt;&gt;""),$O$51:AA$51,_xlpm.Fundo,,-1),
_xlpm.Bx,_xlfn.XLOOKUP(TRUE,(AC75:$AZ75&lt;&gt;""),AC$51:$AZ$51,_xlpm.Fundo,,1),
_xlpm.Cx,_xlfn.XLOOKUP(TRUE,($O75:AA75&lt;&gt;""),$O75:AA75,_xlpm.Fundo,,-1),
_xlpm.Dx,_xlfn.XLOOKUP(TRUE,(AC75:$AZ75&lt;&gt;""),AC75:$AZ75,_xlpm.Fundo,,1),
_xlpm.Xx,AB$51,_xlpm.Yx,PRODUCT(SUM(_xlpm.Dx,-_xlpm.Cx),1/SUM(_xlpm.Bx,-_xlpm.Ax))*SUM(_xlpm.Xx,-_xlpm.Ax)+_xlpm.Cx,
_xlpm.Ay,_xlfn.XLOOKUP(TRUE,(AB$52:AB74&lt;&gt;""),$N$52:$N74,_xlpm.Fundo,,-1),
_xlpm.By,_xlfn.XLOOKUP(TRUE,(AB76:AB$95&lt;&gt;""),$N76:$N$95,_xlpm.Fundo,,1),
_xlpm.Cy,_xlfn.XLOOKUP(TRUE,(AB$52:AB74&lt;&gt;""),AB$52:AB74,_xlpm.Fundo,,-1),
_xlpm.Dy,_xlfn.XLOOKUP(TRUE,(AB76:AB$95&lt;&gt;""),AB76:AB$95,_xlpm.Fundo,,1),
_xlpm.Xy,$N75,_xlpm.Yy,PRODUCT(SUM(_xlpm.Dy,-_xlpm.Cy),1/SUM(_xlpm.By,-_xlpm.Ay))*SUM(_xlpm.Xy,-_xlpm.Ay)+_xlpm.Cy,
ROUND(_xlpm.Yx,2)))</f>
        <v>0.3</v>
      </c>
      <c r="AC125" s="21" cm="1">
        <f t="array" ref="AC125">IF(AC75&lt;&gt;"",ROUND(AC75,2),
_xlfn.LET(_xlpm.Fundo,$L$8,
_xlpm.Ax,_xlfn.XLOOKUP(TRUE,($O75:AB75&lt;&gt;""),$O$51:AB$51,_xlpm.Fundo,,-1),
_xlpm.Bx,_xlfn.XLOOKUP(TRUE,(AD75:$AZ75&lt;&gt;""),AD$51:$AZ$51,_xlpm.Fundo,,1),
_xlpm.Cx,_xlfn.XLOOKUP(TRUE,($O75:AB75&lt;&gt;""),$O75:AB75,_xlpm.Fundo,,-1),
_xlpm.Dx,_xlfn.XLOOKUP(TRUE,(AD75:$AZ75&lt;&gt;""),AD75:$AZ75,_xlpm.Fundo,,1),
_xlpm.Xx,AC$51,_xlpm.Yx,PRODUCT(SUM(_xlpm.Dx,-_xlpm.Cx),1/SUM(_xlpm.Bx,-_xlpm.Ax))*SUM(_xlpm.Xx,-_xlpm.Ax)+_xlpm.Cx,
_xlpm.Ay,_xlfn.XLOOKUP(TRUE,(AC$52:AC74&lt;&gt;""),$N$52:$N74,_xlpm.Fundo,,-1),
_xlpm.By,_xlfn.XLOOKUP(TRUE,(AC76:AC$95&lt;&gt;""),$N76:$N$95,_xlpm.Fundo,,1),
_xlpm.Cy,_xlfn.XLOOKUP(TRUE,(AC$52:AC74&lt;&gt;""),AC$52:AC74,_xlpm.Fundo,,-1),
_xlpm.Dy,_xlfn.XLOOKUP(TRUE,(AC76:AC$95&lt;&gt;""),AC76:AC$95,_xlpm.Fundo,,1),
_xlpm.Xy,$N75,_xlpm.Yy,PRODUCT(SUM(_xlpm.Dy,-_xlpm.Cy),1/SUM(_xlpm.By,-_xlpm.Ay))*SUM(_xlpm.Xy,-_xlpm.Ay)+_xlpm.Cy,
ROUND(_xlpm.Yx,2)))</f>
        <v>0.02</v>
      </c>
      <c r="AD125" s="21" cm="1">
        <f t="array" ref="AD125">IF(AD75&lt;&gt;"",ROUND(AD75,2),
_xlfn.LET(_xlpm.Fundo,$L$8,
_xlpm.Ax,_xlfn.XLOOKUP(TRUE,($O75:AC75&lt;&gt;""),$O$51:AC$51,_xlpm.Fundo,,-1),
_xlpm.Bx,_xlfn.XLOOKUP(TRUE,(AE75:$AZ75&lt;&gt;""),AE$51:$AZ$51,_xlpm.Fundo,,1),
_xlpm.Cx,_xlfn.XLOOKUP(TRUE,($O75:AC75&lt;&gt;""),$O75:AC75,_xlpm.Fundo,,-1),
_xlpm.Dx,_xlfn.XLOOKUP(TRUE,(AE75:$AZ75&lt;&gt;""),AE75:$AZ75,_xlpm.Fundo,,1),
_xlpm.Xx,AD$51,_xlpm.Yx,PRODUCT(SUM(_xlpm.Dx,-_xlpm.Cx),1/SUM(_xlpm.Bx,-_xlpm.Ax))*SUM(_xlpm.Xx,-_xlpm.Ax)+_xlpm.Cx,
_xlpm.Ay,_xlfn.XLOOKUP(TRUE,(AD$52:AD74&lt;&gt;""),$N$52:$N74,_xlpm.Fundo,,-1),
_xlpm.By,_xlfn.XLOOKUP(TRUE,(AD76:AD$95&lt;&gt;""),$N76:$N$95,_xlpm.Fundo,,1),
_xlpm.Cy,_xlfn.XLOOKUP(TRUE,(AD$52:AD74&lt;&gt;""),AD$52:AD74,_xlpm.Fundo,,-1),
_xlpm.Dy,_xlfn.XLOOKUP(TRUE,(AD76:AD$95&lt;&gt;""),AD76:AD$95,_xlpm.Fundo,,1),
_xlpm.Xy,$N75,_xlpm.Yy,PRODUCT(SUM(_xlpm.Dy,-_xlpm.Cy),1/SUM(_xlpm.By,-_xlpm.Ay))*SUM(_xlpm.Xy,-_xlpm.Ay)+_xlpm.Cy,
ROUND(_xlpm.Yx,2)))</f>
        <v>0</v>
      </c>
      <c r="AE125" s="21" cm="1">
        <f t="array" ref="AE125">IF(AE75&lt;&gt;"",ROUND(AE75,2),
_xlfn.LET(_xlpm.Fundo,$L$8,
_xlpm.Ax,_xlfn.XLOOKUP(TRUE,($O75:AD75&lt;&gt;""),$O$51:AD$51,_xlpm.Fundo,,-1),
_xlpm.Bx,_xlfn.XLOOKUP(TRUE,(AF75:$AZ75&lt;&gt;""),AF$51:$AZ$51,_xlpm.Fundo,,1),
_xlpm.Cx,_xlfn.XLOOKUP(TRUE,($O75:AD75&lt;&gt;""),$O75:AD75,_xlpm.Fundo,,-1),
_xlpm.Dx,_xlfn.XLOOKUP(TRUE,(AF75:$AZ75&lt;&gt;""),AF75:$AZ75,_xlpm.Fundo,,1),
_xlpm.Xx,AE$51,_xlpm.Yx,PRODUCT(SUM(_xlpm.Dx,-_xlpm.Cx),1/SUM(_xlpm.Bx,-_xlpm.Ax))*SUM(_xlpm.Xx,-_xlpm.Ax)+_xlpm.Cx,
_xlpm.Ay,_xlfn.XLOOKUP(TRUE,(AE$52:AE74&lt;&gt;""),$N$52:$N74,_xlpm.Fundo,,-1),
_xlpm.By,_xlfn.XLOOKUP(TRUE,(AE76:AE$95&lt;&gt;""),$N76:$N$95,_xlpm.Fundo,,1),
_xlpm.Cy,_xlfn.XLOOKUP(TRUE,(AE$52:AE74&lt;&gt;""),AE$52:AE74,_xlpm.Fundo,,-1),
_xlpm.Dy,_xlfn.XLOOKUP(TRUE,(AE76:AE$95&lt;&gt;""),AE76:AE$95,_xlpm.Fundo,,1),
_xlpm.Xy,$N75,_xlpm.Yy,PRODUCT(SUM(_xlpm.Dy,-_xlpm.Cy),1/SUM(_xlpm.By,-_xlpm.Ay))*SUM(_xlpm.Xy,-_xlpm.Ay)+_xlpm.Cy,
ROUND(_xlpm.Yx,2)))</f>
        <v>0</v>
      </c>
      <c r="AF125" s="21" cm="1">
        <f t="array" ref="AF125">IF(AF75&lt;&gt;"",ROUND(AF75,2),
_xlfn.LET(_xlpm.Fundo,$L$8,
_xlpm.Ax,_xlfn.XLOOKUP(TRUE,($O75:AE75&lt;&gt;""),$O$51:AE$51,_xlpm.Fundo,,-1),
_xlpm.Bx,_xlfn.XLOOKUP(TRUE,(AG75:$AZ75&lt;&gt;""),AG$51:$AZ$51,_xlpm.Fundo,,1),
_xlpm.Cx,_xlfn.XLOOKUP(TRUE,($O75:AE75&lt;&gt;""),$O75:AE75,_xlpm.Fundo,,-1),
_xlpm.Dx,_xlfn.XLOOKUP(TRUE,(AG75:$AZ75&lt;&gt;""),AG75:$AZ75,_xlpm.Fundo,,1),
_xlpm.Xx,AF$51,_xlpm.Yx,PRODUCT(SUM(_xlpm.Dx,-_xlpm.Cx),1/SUM(_xlpm.Bx,-_xlpm.Ax))*SUM(_xlpm.Xx,-_xlpm.Ax)+_xlpm.Cx,
_xlpm.Ay,_xlfn.XLOOKUP(TRUE,(AF$52:AF74&lt;&gt;""),$N$52:$N74,_xlpm.Fundo,,-1),
_xlpm.By,_xlfn.XLOOKUP(TRUE,(AF76:AF$95&lt;&gt;""),$N76:$N$95,_xlpm.Fundo,,1),
_xlpm.Cy,_xlfn.XLOOKUP(TRUE,(AF$52:AF74&lt;&gt;""),AF$52:AF74,_xlpm.Fundo,,-1),
_xlpm.Dy,_xlfn.XLOOKUP(TRUE,(AF76:AF$95&lt;&gt;""),AF76:AF$95,_xlpm.Fundo,,1),
_xlpm.Xy,$N75,_xlpm.Yy,PRODUCT(SUM(_xlpm.Dy,-_xlpm.Cy),1/SUM(_xlpm.By,-_xlpm.Ay))*SUM(_xlpm.Xy,-_xlpm.Ay)+_xlpm.Cy,
ROUND(_xlpm.Yx,2)))</f>
        <v>0</v>
      </c>
      <c r="AG125" s="21" cm="1">
        <f t="array" ref="AG125">IF(AG75&lt;&gt;"",ROUND(AG75,2),
_xlfn.LET(_xlpm.Fundo,$L$8,
_xlpm.Ax,_xlfn.XLOOKUP(TRUE,($O75:AF75&lt;&gt;""),$O$51:AF$51,_xlpm.Fundo,,-1),
_xlpm.Bx,_xlfn.XLOOKUP(TRUE,(AH75:$AZ75&lt;&gt;""),AH$51:$AZ$51,_xlpm.Fundo,,1),
_xlpm.Cx,_xlfn.XLOOKUP(TRUE,($O75:AF75&lt;&gt;""),$O75:AF75,_xlpm.Fundo,,-1),
_xlpm.Dx,_xlfn.XLOOKUP(TRUE,(AH75:$AZ75&lt;&gt;""),AH75:$AZ75,_xlpm.Fundo,,1),
_xlpm.Xx,AG$51,_xlpm.Yx,PRODUCT(SUM(_xlpm.Dx,-_xlpm.Cx),1/SUM(_xlpm.Bx,-_xlpm.Ax))*SUM(_xlpm.Xx,-_xlpm.Ax)+_xlpm.Cx,
_xlpm.Ay,_xlfn.XLOOKUP(TRUE,(AG$52:AG74&lt;&gt;""),$N$52:$N74,_xlpm.Fundo,,-1),
_xlpm.By,_xlfn.XLOOKUP(TRUE,(AG76:AG$95&lt;&gt;""),$N76:$N$95,_xlpm.Fundo,,1),
_xlpm.Cy,_xlfn.XLOOKUP(TRUE,(AG$52:AG74&lt;&gt;""),AG$52:AG74,_xlpm.Fundo,,-1),
_xlpm.Dy,_xlfn.XLOOKUP(TRUE,(AG76:AG$95&lt;&gt;""),AG76:AG$95,_xlpm.Fundo,,1),
_xlpm.Xy,$N75,_xlpm.Yy,PRODUCT(SUM(_xlpm.Dy,-_xlpm.Cy),1/SUM(_xlpm.By,-_xlpm.Ay))*SUM(_xlpm.Xy,-_xlpm.Ay)+_xlpm.Cy,
ROUND(_xlpm.Yx,2)))</f>
        <v>0</v>
      </c>
      <c r="AH125" s="21" cm="1">
        <f t="array" ref="AH125">IF(AH75&lt;&gt;"",ROUND(AH75,2),
_xlfn.LET(_xlpm.Fundo,$L$8,
_xlpm.Ax,_xlfn.XLOOKUP(TRUE,($O75:AG75&lt;&gt;""),$O$51:AG$51,_xlpm.Fundo,,-1),
_xlpm.Bx,_xlfn.XLOOKUP(TRUE,(AI75:$AZ75&lt;&gt;""),AI$51:$AZ$51,_xlpm.Fundo,,1),
_xlpm.Cx,_xlfn.XLOOKUP(TRUE,($O75:AG75&lt;&gt;""),$O75:AG75,_xlpm.Fundo,,-1),
_xlpm.Dx,_xlfn.XLOOKUP(TRUE,(AI75:$AZ75&lt;&gt;""),AI75:$AZ75,_xlpm.Fundo,,1),
_xlpm.Xx,AH$51,_xlpm.Yx,PRODUCT(SUM(_xlpm.Dx,-_xlpm.Cx),1/SUM(_xlpm.Bx,-_xlpm.Ax))*SUM(_xlpm.Xx,-_xlpm.Ax)+_xlpm.Cx,
_xlpm.Ay,_xlfn.XLOOKUP(TRUE,(AH$52:AH74&lt;&gt;""),$N$52:$N74,_xlpm.Fundo,,-1),
_xlpm.By,_xlfn.XLOOKUP(TRUE,(AH76:AH$95&lt;&gt;""),$N76:$N$95,_xlpm.Fundo,,1),
_xlpm.Cy,_xlfn.XLOOKUP(TRUE,(AH$52:AH74&lt;&gt;""),AH$52:AH74,_xlpm.Fundo,,-1),
_xlpm.Dy,_xlfn.XLOOKUP(TRUE,(AH76:AH$95&lt;&gt;""),AH76:AH$95,_xlpm.Fundo,,1),
_xlpm.Xy,$N75,_xlpm.Yy,PRODUCT(SUM(_xlpm.Dy,-_xlpm.Cy),1/SUM(_xlpm.By,-_xlpm.Ay))*SUM(_xlpm.Xy,-_xlpm.Ay)+_xlpm.Cy,
ROUND(_xlpm.Yx,2)))</f>
        <v>0</v>
      </c>
      <c r="AI125" s="21" cm="1">
        <f t="array" ref="AI125">IF(AI75&lt;&gt;"",ROUND(AI75,2),
_xlfn.LET(_xlpm.Fundo,$L$8,
_xlpm.Ax,_xlfn.XLOOKUP(TRUE,($O75:AH75&lt;&gt;""),$O$51:AH$51,_xlpm.Fundo,,-1),
_xlpm.Bx,_xlfn.XLOOKUP(TRUE,(AJ75:$AZ75&lt;&gt;""),AJ$51:$AZ$51,_xlpm.Fundo,,1),
_xlpm.Cx,_xlfn.XLOOKUP(TRUE,($O75:AH75&lt;&gt;""),$O75:AH75,_xlpm.Fundo,,-1),
_xlpm.Dx,_xlfn.XLOOKUP(TRUE,(AJ75:$AZ75&lt;&gt;""),AJ75:$AZ75,_xlpm.Fundo,,1),
_xlpm.Xx,AI$51,_xlpm.Yx,PRODUCT(SUM(_xlpm.Dx,-_xlpm.Cx),1/SUM(_xlpm.Bx,-_xlpm.Ax))*SUM(_xlpm.Xx,-_xlpm.Ax)+_xlpm.Cx,
_xlpm.Ay,_xlfn.XLOOKUP(TRUE,(AI$52:AI74&lt;&gt;""),$N$52:$N74,_xlpm.Fundo,,-1),
_xlpm.By,_xlfn.XLOOKUP(TRUE,(AI76:AI$95&lt;&gt;""),$N76:$N$95,_xlpm.Fundo,,1),
_xlpm.Cy,_xlfn.XLOOKUP(TRUE,(AI$52:AI74&lt;&gt;""),AI$52:AI74,_xlpm.Fundo,,-1),
_xlpm.Dy,_xlfn.XLOOKUP(TRUE,(AI76:AI$95&lt;&gt;""),AI76:AI$95,_xlpm.Fundo,,1),
_xlpm.Xy,$N75,_xlpm.Yy,PRODUCT(SUM(_xlpm.Dy,-_xlpm.Cy),1/SUM(_xlpm.By,-_xlpm.Ay))*SUM(_xlpm.Xy,-_xlpm.Ay)+_xlpm.Cy,
ROUND(_xlpm.Yx,2)))</f>
        <v>0</v>
      </c>
      <c r="AJ125" s="21" cm="1">
        <f t="array" ref="AJ125">IF(AJ75&lt;&gt;"",ROUND(AJ75,2),
_xlfn.LET(_xlpm.Fundo,$L$8,
_xlpm.Ax,_xlfn.XLOOKUP(TRUE,($O75:AI75&lt;&gt;""),$O$51:AI$51,_xlpm.Fundo,,-1),
_xlpm.Bx,_xlfn.XLOOKUP(TRUE,(AK75:$AZ75&lt;&gt;""),AK$51:$AZ$51,_xlpm.Fundo,,1),
_xlpm.Cx,_xlfn.XLOOKUP(TRUE,($O75:AI75&lt;&gt;""),$O75:AI75,_xlpm.Fundo,,-1),
_xlpm.Dx,_xlfn.XLOOKUP(TRUE,(AK75:$AZ75&lt;&gt;""),AK75:$AZ75,_xlpm.Fundo,,1),
_xlpm.Xx,AJ$51,_xlpm.Yx,PRODUCT(SUM(_xlpm.Dx,-_xlpm.Cx),1/SUM(_xlpm.Bx,-_xlpm.Ax))*SUM(_xlpm.Xx,-_xlpm.Ax)+_xlpm.Cx,
_xlpm.Ay,_xlfn.XLOOKUP(TRUE,(AJ$52:AJ74&lt;&gt;""),$N$52:$N74,_xlpm.Fundo,,-1),
_xlpm.By,_xlfn.XLOOKUP(TRUE,(AJ76:AJ$95&lt;&gt;""),$N76:$N$95,_xlpm.Fundo,,1),
_xlpm.Cy,_xlfn.XLOOKUP(TRUE,(AJ$52:AJ74&lt;&gt;""),AJ$52:AJ74,_xlpm.Fundo,,-1),
_xlpm.Dy,_xlfn.XLOOKUP(TRUE,(AJ76:AJ$95&lt;&gt;""),AJ76:AJ$95,_xlpm.Fundo,,1),
_xlpm.Xy,$N75,_xlpm.Yy,PRODUCT(SUM(_xlpm.Dy,-_xlpm.Cy),1/SUM(_xlpm.By,-_xlpm.Ay))*SUM(_xlpm.Xy,-_xlpm.Ay)+_xlpm.Cy,
ROUND(_xlpm.Yx,2)))</f>
        <v>0</v>
      </c>
      <c r="AK125" s="21" cm="1">
        <f t="array" ref="AK125">IF(AK75&lt;&gt;"",ROUND(AK75,2),
_xlfn.LET(_xlpm.Fundo,$L$8,
_xlpm.Ax,_xlfn.XLOOKUP(TRUE,($O75:AJ75&lt;&gt;""),$O$51:AJ$51,_xlpm.Fundo,,-1),
_xlpm.Bx,_xlfn.XLOOKUP(TRUE,(AL75:$AZ75&lt;&gt;""),AL$51:$AZ$51,_xlpm.Fundo,,1),
_xlpm.Cx,_xlfn.XLOOKUP(TRUE,($O75:AJ75&lt;&gt;""),$O75:AJ75,_xlpm.Fundo,,-1),
_xlpm.Dx,_xlfn.XLOOKUP(TRUE,(AL75:$AZ75&lt;&gt;""),AL75:$AZ75,_xlpm.Fundo,,1),
_xlpm.Xx,AK$51,_xlpm.Yx,PRODUCT(SUM(_xlpm.Dx,-_xlpm.Cx),1/SUM(_xlpm.Bx,-_xlpm.Ax))*SUM(_xlpm.Xx,-_xlpm.Ax)+_xlpm.Cx,
_xlpm.Ay,_xlfn.XLOOKUP(TRUE,(AK$52:AK74&lt;&gt;""),$N$52:$N74,_xlpm.Fundo,,-1),
_xlpm.By,_xlfn.XLOOKUP(TRUE,(AK76:AK$95&lt;&gt;""),$N76:$N$95,_xlpm.Fundo,,1),
_xlpm.Cy,_xlfn.XLOOKUP(TRUE,(AK$52:AK74&lt;&gt;""),AK$52:AK74,_xlpm.Fundo,,-1),
_xlpm.Dy,_xlfn.XLOOKUP(TRUE,(AK76:AK$95&lt;&gt;""),AK76:AK$95,_xlpm.Fundo,,1),
_xlpm.Xy,$N75,_xlpm.Yy,PRODUCT(SUM(_xlpm.Dy,-_xlpm.Cy),1/SUM(_xlpm.By,-_xlpm.Ay))*SUM(_xlpm.Xy,-_xlpm.Ay)+_xlpm.Cy,
ROUND(_xlpm.Yx,2)))</f>
        <v>0</v>
      </c>
      <c r="AL125" s="21" cm="1">
        <f t="array" ref="AL125">IF(AL75&lt;&gt;"",ROUND(AL75,2),
_xlfn.LET(_xlpm.Fundo,$L$8,
_xlpm.Ax,_xlfn.XLOOKUP(TRUE,($O75:AK75&lt;&gt;""),$O$51:AK$51,_xlpm.Fundo,,-1),
_xlpm.Bx,_xlfn.XLOOKUP(TRUE,(AM75:$AZ75&lt;&gt;""),AM$51:$AZ$51,_xlpm.Fundo,,1),
_xlpm.Cx,_xlfn.XLOOKUP(TRUE,($O75:AK75&lt;&gt;""),$O75:AK75,_xlpm.Fundo,,-1),
_xlpm.Dx,_xlfn.XLOOKUP(TRUE,(AM75:$AZ75&lt;&gt;""),AM75:$AZ75,_xlpm.Fundo,,1),
_xlpm.Xx,AL$51,_xlpm.Yx,PRODUCT(SUM(_xlpm.Dx,-_xlpm.Cx),1/SUM(_xlpm.Bx,-_xlpm.Ax))*SUM(_xlpm.Xx,-_xlpm.Ax)+_xlpm.Cx,
_xlpm.Ay,_xlfn.XLOOKUP(TRUE,(AL$52:AL74&lt;&gt;""),$N$52:$N74,_xlpm.Fundo,,-1),
_xlpm.By,_xlfn.XLOOKUP(TRUE,(AL76:AL$95&lt;&gt;""),$N76:$N$95,_xlpm.Fundo,,1),
_xlpm.Cy,_xlfn.XLOOKUP(TRUE,(AL$52:AL74&lt;&gt;""),AL$52:AL74,_xlpm.Fundo,,-1),
_xlpm.Dy,_xlfn.XLOOKUP(TRUE,(AL76:AL$95&lt;&gt;""),AL76:AL$95,_xlpm.Fundo,,1),
_xlpm.Xy,$N75,_xlpm.Yy,PRODUCT(SUM(_xlpm.Dy,-_xlpm.Cy),1/SUM(_xlpm.By,-_xlpm.Ay))*SUM(_xlpm.Xy,-_xlpm.Ay)+_xlpm.Cy,
ROUND(_xlpm.Yx,2)))</f>
        <v>0</v>
      </c>
      <c r="AM125" s="21" cm="1">
        <f t="array" ref="AM125">IF(AM75&lt;&gt;"",ROUND(AM75,2),
_xlfn.LET(_xlpm.Fundo,$L$8,
_xlpm.Ax,_xlfn.XLOOKUP(TRUE,($O75:AL75&lt;&gt;""),$O$51:AL$51,_xlpm.Fundo,,-1),
_xlpm.Bx,_xlfn.XLOOKUP(TRUE,(AN75:$AZ75&lt;&gt;""),AN$51:$AZ$51,_xlpm.Fundo,,1),
_xlpm.Cx,_xlfn.XLOOKUP(TRUE,($O75:AL75&lt;&gt;""),$O75:AL75,_xlpm.Fundo,,-1),
_xlpm.Dx,_xlfn.XLOOKUP(TRUE,(AN75:$AZ75&lt;&gt;""),AN75:$AZ75,_xlpm.Fundo,,1),
_xlpm.Xx,AM$51,_xlpm.Yx,PRODUCT(SUM(_xlpm.Dx,-_xlpm.Cx),1/SUM(_xlpm.Bx,-_xlpm.Ax))*SUM(_xlpm.Xx,-_xlpm.Ax)+_xlpm.Cx,
_xlpm.Ay,_xlfn.XLOOKUP(TRUE,(AM$52:AM74&lt;&gt;""),$N$52:$N74,_xlpm.Fundo,,-1),
_xlpm.By,_xlfn.XLOOKUP(TRUE,(AM76:AM$95&lt;&gt;""),$N76:$N$95,_xlpm.Fundo,,1),
_xlpm.Cy,_xlfn.XLOOKUP(TRUE,(AM$52:AM74&lt;&gt;""),AM$52:AM74,_xlpm.Fundo,,-1),
_xlpm.Dy,_xlfn.XLOOKUP(TRUE,(AM76:AM$95&lt;&gt;""),AM76:AM$95,_xlpm.Fundo,,1),
_xlpm.Xy,$N75,_xlpm.Yy,PRODUCT(SUM(_xlpm.Dy,-_xlpm.Cy),1/SUM(_xlpm.By,-_xlpm.Ay))*SUM(_xlpm.Xy,-_xlpm.Ay)+_xlpm.Cy,
ROUND(_xlpm.Yx,2)))</f>
        <v>-9</v>
      </c>
      <c r="AN125" s="21" cm="1">
        <f t="array" ref="AN125">IF(AN75&lt;&gt;"",ROUND(AN75,2),
_xlfn.LET(_xlpm.Fundo,$L$8,
_xlpm.Ax,_xlfn.XLOOKUP(TRUE,($O75:AM75&lt;&gt;""),$O$51:AM$51,_xlpm.Fundo,,-1),
_xlpm.Bx,_xlfn.XLOOKUP(TRUE,(AO75:$AZ75&lt;&gt;""),AO$51:$AZ$51,_xlpm.Fundo,,1),
_xlpm.Cx,_xlfn.XLOOKUP(TRUE,($O75:AM75&lt;&gt;""),$O75:AM75,_xlpm.Fundo,,-1),
_xlpm.Dx,_xlfn.XLOOKUP(TRUE,(AO75:$AZ75&lt;&gt;""),AO75:$AZ75,_xlpm.Fundo,,1),
_xlpm.Xx,AN$51,_xlpm.Yx,PRODUCT(SUM(_xlpm.Dx,-_xlpm.Cx),1/SUM(_xlpm.Bx,-_xlpm.Ax))*SUM(_xlpm.Xx,-_xlpm.Ax)+_xlpm.Cx,
_xlpm.Ay,_xlfn.XLOOKUP(TRUE,(AN$52:AN74&lt;&gt;""),$N$52:$N74,_xlpm.Fundo,,-1),
_xlpm.By,_xlfn.XLOOKUP(TRUE,(AN76:AN$95&lt;&gt;""),$N76:$N$95,_xlpm.Fundo,,1),
_xlpm.Cy,_xlfn.XLOOKUP(TRUE,(AN$52:AN74&lt;&gt;""),AN$52:AN74,_xlpm.Fundo,,-1),
_xlpm.Dy,_xlfn.XLOOKUP(TRUE,(AN76:AN$95&lt;&gt;""),AN76:AN$95,_xlpm.Fundo,,1),
_xlpm.Xy,$N75,_xlpm.Yy,PRODUCT(SUM(_xlpm.Dy,-_xlpm.Cy),1/SUM(_xlpm.By,-_xlpm.Ay))*SUM(_xlpm.Xy,-_xlpm.Ay)+_xlpm.Cy,
ROUND(_xlpm.Yx,2)))</f>
        <v>-9</v>
      </c>
      <c r="AO125" s="21" cm="1">
        <f t="array" ref="AO125">IF(AO75&lt;&gt;"",ROUND(AO75,2),
_xlfn.LET(_xlpm.Fundo,$L$8,
_xlpm.Ax,_xlfn.XLOOKUP(TRUE,($O75:AN75&lt;&gt;""),$O$51:AN$51,_xlpm.Fundo,,-1),
_xlpm.Bx,_xlfn.XLOOKUP(TRUE,(AP75:$AZ75&lt;&gt;""),AP$51:$AZ$51,_xlpm.Fundo,,1),
_xlpm.Cx,_xlfn.XLOOKUP(TRUE,($O75:AN75&lt;&gt;""),$O75:AN75,_xlpm.Fundo,,-1),
_xlpm.Dx,_xlfn.XLOOKUP(TRUE,(AP75:$AZ75&lt;&gt;""),AP75:$AZ75,_xlpm.Fundo,,1),
_xlpm.Xx,AO$51,_xlpm.Yx,PRODUCT(SUM(_xlpm.Dx,-_xlpm.Cx),1/SUM(_xlpm.Bx,-_xlpm.Ax))*SUM(_xlpm.Xx,-_xlpm.Ax)+_xlpm.Cx,
_xlpm.Ay,_xlfn.XLOOKUP(TRUE,(AO$52:AO74&lt;&gt;""),$N$52:$N74,_xlpm.Fundo,,-1),
_xlpm.By,_xlfn.XLOOKUP(TRUE,(AO76:AO$95&lt;&gt;""),$N76:$N$95,_xlpm.Fundo,,1),
_xlpm.Cy,_xlfn.XLOOKUP(TRUE,(AO$52:AO74&lt;&gt;""),AO$52:AO74,_xlpm.Fundo,,-1),
_xlpm.Dy,_xlfn.XLOOKUP(TRUE,(AO76:AO$95&lt;&gt;""),AO76:AO$95,_xlpm.Fundo,,1),
_xlpm.Xy,$N75,_xlpm.Yy,PRODUCT(SUM(_xlpm.Dy,-_xlpm.Cy),1/SUM(_xlpm.By,-_xlpm.Ay))*SUM(_xlpm.Xy,-_xlpm.Ay)+_xlpm.Cy,
ROUND(_xlpm.Yx,2)))</f>
        <v>-9</v>
      </c>
      <c r="AP125" s="21" cm="1">
        <f t="array" ref="AP125">IF(AP75&lt;&gt;"",ROUND(AP75,2),
_xlfn.LET(_xlpm.Fundo,$L$8,
_xlpm.Ax,_xlfn.XLOOKUP(TRUE,($O75:AO75&lt;&gt;""),$O$51:AO$51,_xlpm.Fundo,,-1),
_xlpm.Bx,_xlfn.XLOOKUP(TRUE,(AQ75:$AZ75&lt;&gt;""),AQ$51:$AZ$51,_xlpm.Fundo,,1),
_xlpm.Cx,_xlfn.XLOOKUP(TRUE,($O75:AO75&lt;&gt;""),$O75:AO75,_xlpm.Fundo,,-1),
_xlpm.Dx,_xlfn.XLOOKUP(TRUE,(AQ75:$AZ75&lt;&gt;""),AQ75:$AZ75,_xlpm.Fundo,,1),
_xlpm.Xx,AP$51,_xlpm.Yx,PRODUCT(SUM(_xlpm.Dx,-_xlpm.Cx),1/SUM(_xlpm.Bx,-_xlpm.Ax))*SUM(_xlpm.Xx,-_xlpm.Ax)+_xlpm.Cx,
_xlpm.Ay,_xlfn.XLOOKUP(TRUE,(AP$52:AP74&lt;&gt;""),$N$52:$N74,_xlpm.Fundo,,-1),
_xlpm.By,_xlfn.XLOOKUP(TRUE,(AP76:AP$95&lt;&gt;""),$N76:$N$95,_xlpm.Fundo,,1),
_xlpm.Cy,_xlfn.XLOOKUP(TRUE,(AP$52:AP74&lt;&gt;""),AP$52:AP74,_xlpm.Fundo,,-1),
_xlpm.Dy,_xlfn.XLOOKUP(TRUE,(AP76:AP$95&lt;&gt;""),AP76:AP$95,_xlpm.Fundo,,1),
_xlpm.Xy,$N75,_xlpm.Yy,PRODUCT(SUM(_xlpm.Dy,-_xlpm.Cy),1/SUM(_xlpm.By,-_xlpm.Ay))*SUM(_xlpm.Xy,-_xlpm.Ay)+_xlpm.Cy,
ROUND(_xlpm.Yx,2)))</f>
        <v>-9</v>
      </c>
      <c r="AQ125" s="21" cm="1">
        <f t="array" ref="AQ125">IF(AQ75&lt;&gt;"",ROUND(AQ75,2),
_xlfn.LET(_xlpm.Fundo,$L$8,
_xlpm.Ax,_xlfn.XLOOKUP(TRUE,($O75:AP75&lt;&gt;""),$O$51:AP$51,_xlpm.Fundo,,-1),
_xlpm.Bx,_xlfn.XLOOKUP(TRUE,(AR75:$AZ75&lt;&gt;""),AR$51:$AZ$51,_xlpm.Fundo,,1),
_xlpm.Cx,_xlfn.XLOOKUP(TRUE,($O75:AP75&lt;&gt;""),$O75:AP75,_xlpm.Fundo,,-1),
_xlpm.Dx,_xlfn.XLOOKUP(TRUE,(AR75:$AZ75&lt;&gt;""),AR75:$AZ75,_xlpm.Fundo,,1),
_xlpm.Xx,AQ$51,_xlpm.Yx,PRODUCT(SUM(_xlpm.Dx,-_xlpm.Cx),1/SUM(_xlpm.Bx,-_xlpm.Ax))*SUM(_xlpm.Xx,-_xlpm.Ax)+_xlpm.Cx,
_xlpm.Ay,_xlfn.XLOOKUP(TRUE,(AQ$52:AQ74&lt;&gt;""),$N$52:$N74,_xlpm.Fundo,,-1),
_xlpm.By,_xlfn.XLOOKUP(TRUE,(AQ76:AQ$95&lt;&gt;""),$N76:$N$95,_xlpm.Fundo,,1),
_xlpm.Cy,_xlfn.XLOOKUP(TRUE,(AQ$52:AQ74&lt;&gt;""),AQ$52:AQ74,_xlpm.Fundo,,-1),
_xlpm.Dy,_xlfn.XLOOKUP(TRUE,(AQ76:AQ$95&lt;&gt;""),AQ76:AQ$95,_xlpm.Fundo,,1),
_xlpm.Xy,$N75,_xlpm.Yy,PRODUCT(SUM(_xlpm.Dy,-_xlpm.Cy),1/SUM(_xlpm.By,-_xlpm.Ay))*SUM(_xlpm.Xy,-_xlpm.Ay)+_xlpm.Cy,
ROUND(_xlpm.Yx,2)))</f>
        <v>-9</v>
      </c>
      <c r="AR125" s="21" cm="1">
        <f t="array" ref="AR125">IF(AR75&lt;&gt;"",ROUND(AR75,2),
_xlfn.LET(_xlpm.Fundo,$L$8,
_xlpm.Ax,_xlfn.XLOOKUP(TRUE,($O75:AQ75&lt;&gt;""),$O$51:AQ$51,_xlpm.Fundo,,-1),
_xlpm.Bx,_xlfn.XLOOKUP(TRUE,(AS75:$AZ75&lt;&gt;""),AS$51:$AZ$51,_xlpm.Fundo,,1),
_xlpm.Cx,_xlfn.XLOOKUP(TRUE,($O75:AQ75&lt;&gt;""),$O75:AQ75,_xlpm.Fundo,,-1),
_xlpm.Dx,_xlfn.XLOOKUP(TRUE,(AS75:$AZ75&lt;&gt;""),AS75:$AZ75,_xlpm.Fundo,,1),
_xlpm.Xx,AR$51,_xlpm.Yx,PRODUCT(SUM(_xlpm.Dx,-_xlpm.Cx),1/SUM(_xlpm.Bx,-_xlpm.Ax))*SUM(_xlpm.Xx,-_xlpm.Ax)+_xlpm.Cx,
_xlpm.Ay,_xlfn.XLOOKUP(TRUE,(AR$52:AR74&lt;&gt;""),$N$52:$N74,_xlpm.Fundo,,-1),
_xlpm.By,_xlfn.XLOOKUP(TRUE,(AR76:AR$95&lt;&gt;""),$N76:$N$95,_xlpm.Fundo,,1),
_xlpm.Cy,_xlfn.XLOOKUP(TRUE,(AR$52:AR74&lt;&gt;""),AR$52:AR74,_xlpm.Fundo,,-1),
_xlpm.Dy,_xlfn.XLOOKUP(TRUE,(AR76:AR$95&lt;&gt;""),AR76:AR$95,_xlpm.Fundo,,1),
_xlpm.Xy,$N75,_xlpm.Yy,PRODUCT(SUM(_xlpm.Dy,-_xlpm.Cy),1/SUM(_xlpm.By,-_xlpm.Ay))*SUM(_xlpm.Xy,-_xlpm.Ay)+_xlpm.Cy,
ROUND(_xlpm.Yx,2)))</f>
        <v>-9</v>
      </c>
      <c r="AS125" s="21" cm="1">
        <f t="array" ref="AS125">IF(AS75&lt;&gt;"",ROUND(AS75,2),
_xlfn.LET(_xlpm.Fundo,$L$8,
_xlpm.Ax,_xlfn.XLOOKUP(TRUE,($O75:AR75&lt;&gt;""),$O$51:AR$51,_xlpm.Fundo,,-1),
_xlpm.Bx,_xlfn.XLOOKUP(TRUE,(AT75:$AZ75&lt;&gt;""),AT$51:$AZ$51,_xlpm.Fundo,,1),
_xlpm.Cx,_xlfn.XLOOKUP(TRUE,($O75:AR75&lt;&gt;""),$O75:AR75,_xlpm.Fundo,,-1),
_xlpm.Dx,_xlfn.XLOOKUP(TRUE,(AT75:$AZ75&lt;&gt;""),AT75:$AZ75,_xlpm.Fundo,,1),
_xlpm.Xx,AS$51,_xlpm.Yx,PRODUCT(SUM(_xlpm.Dx,-_xlpm.Cx),1/SUM(_xlpm.Bx,-_xlpm.Ax))*SUM(_xlpm.Xx,-_xlpm.Ax)+_xlpm.Cx,
_xlpm.Ay,_xlfn.XLOOKUP(TRUE,(AS$52:AS74&lt;&gt;""),$N$52:$N74,_xlpm.Fundo,,-1),
_xlpm.By,_xlfn.XLOOKUP(TRUE,(AS76:AS$95&lt;&gt;""),$N76:$N$95,_xlpm.Fundo,,1),
_xlpm.Cy,_xlfn.XLOOKUP(TRUE,(AS$52:AS74&lt;&gt;""),AS$52:AS74,_xlpm.Fundo,,-1),
_xlpm.Dy,_xlfn.XLOOKUP(TRUE,(AS76:AS$95&lt;&gt;""),AS76:AS$95,_xlpm.Fundo,,1),
_xlpm.Xy,$N75,_xlpm.Yy,PRODUCT(SUM(_xlpm.Dy,-_xlpm.Cy),1/SUM(_xlpm.By,-_xlpm.Ay))*SUM(_xlpm.Xy,-_xlpm.Ay)+_xlpm.Cy,
ROUND(_xlpm.Yx,2)))</f>
        <v>-9</v>
      </c>
      <c r="AT125" s="21" cm="1">
        <f t="array" ref="AT125">IF(AT75&lt;&gt;"",ROUND(AT75,2),
_xlfn.LET(_xlpm.Fundo,$L$8,
_xlpm.Ax,_xlfn.XLOOKUP(TRUE,($O75:AS75&lt;&gt;""),$O$51:AS$51,_xlpm.Fundo,,-1),
_xlpm.Bx,_xlfn.XLOOKUP(TRUE,(AU75:$AZ75&lt;&gt;""),AU$51:$AZ$51,_xlpm.Fundo,,1),
_xlpm.Cx,_xlfn.XLOOKUP(TRUE,($O75:AS75&lt;&gt;""),$O75:AS75,_xlpm.Fundo,,-1),
_xlpm.Dx,_xlfn.XLOOKUP(TRUE,(AU75:$AZ75&lt;&gt;""),AU75:$AZ75,_xlpm.Fundo,,1),
_xlpm.Xx,AT$51,_xlpm.Yx,PRODUCT(SUM(_xlpm.Dx,-_xlpm.Cx),1/SUM(_xlpm.Bx,-_xlpm.Ax))*SUM(_xlpm.Xx,-_xlpm.Ax)+_xlpm.Cx,
_xlpm.Ay,_xlfn.XLOOKUP(TRUE,(AT$52:AT74&lt;&gt;""),$N$52:$N74,_xlpm.Fundo,,-1),
_xlpm.By,_xlfn.XLOOKUP(TRUE,(AT76:AT$95&lt;&gt;""),$N76:$N$95,_xlpm.Fundo,,1),
_xlpm.Cy,_xlfn.XLOOKUP(TRUE,(AT$52:AT74&lt;&gt;""),AT$52:AT74,_xlpm.Fundo,,-1),
_xlpm.Dy,_xlfn.XLOOKUP(TRUE,(AT76:AT$95&lt;&gt;""),AT76:AT$95,_xlpm.Fundo,,1),
_xlpm.Xy,$N75,_xlpm.Yy,PRODUCT(SUM(_xlpm.Dy,-_xlpm.Cy),1/SUM(_xlpm.By,-_xlpm.Ay))*SUM(_xlpm.Xy,-_xlpm.Ay)+_xlpm.Cy,
ROUND(_xlpm.Yx,2)))</f>
        <v>-9</v>
      </c>
      <c r="AU125" s="21" cm="1">
        <f t="array" ref="AU125">IF(AU75&lt;&gt;"",ROUND(AU75,2),
_xlfn.LET(_xlpm.Fundo,$L$8,
_xlpm.Ax,_xlfn.XLOOKUP(TRUE,($O75:AT75&lt;&gt;""),$O$51:AT$51,_xlpm.Fundo,,-1),
_xlpm.Bx,_xlfn.XLOOKUP(TRUE,(AV75:$AZ75&lt;&gt;""),AV$51:$AZ$51,_xlpm.Fundo,,1),
_xlpm.Cx,_xlfn.XLOOKUP(TRUE,($O75:AT75&lt;&gt;""),$O75:AT75,_xlpm.Fundo,,-1),
_xlpm.Dx,_xlfn.XLOOKUP(TRUE,(AV75:$AZ75&lt;&gt;""),AV75:$AZ75,_xlpm.Fundo,,1),
_xlpm.Xx,AU$51,_xlpm.Yx,PRODUCT(SUM(_xlpm.Dx,-_xlpm.Cx),1/SUM(_xlpm.Bx,-_xlpm.Ax))*SUM(_xlpm.Xx,-_xlpm.Ax)+_xlpm.Cx,
_xlpm.Ay,_xlfn.XLOOKUP(TRUE,(AU$52:AU74&lt;&gt;""),$N$52:$N74,_xlpm.Fundo,,-1),
_xlpm.By,_xlfn.XLOOKUP(TRUE,(AU76:AU$95&lt;&gt;""),$N76:$N$95,_xlpm.Fundo,,1),
_xlpm.Cy,_xlfn.XLOOKUP(TRUE,(AU$52:AU74&lt;&gt;""),AU$52:AU74,_xlpm.Fundo,,-1),
_xlpm.Dy,_xlfn.XLOOKUP(TRUE,(AU76:AU$95&lt;&gt;""),AU76:AU$95,_xlpm.Fundo,,1),
_xlpm.Xy,$N75,_xlpm.Yy,PRODUCT(SUM(_xlpm.Dy,-_xlpm.Cy),1/SUM(_xlpm.By,-_xlpm.Ay))*SUM(_xlpm.Xy,-_xlpm.Ay)+_xlpm.Cy,
ROUND(_xlpm.Yx,2)))</f>
        <v>0</v>
      </c>
      <c r="AV125" s="21" cm="1">
        <f t="array" ref="AV125">IF(AV75&lt;&gt;"",ROUND(AV75,2),
_xlfn.LET(_xlpm.Fundo,$L$8,
_xlpm.Ax,_xlfn.XLOOKUP(TRUE,($O75:AU75&lt;&gt;""),$O$51:AU$51,_xlpm.Fundo,,-1),
_xlpm.Bx,_xlfn.XLOOKUP(TRUE,(AW75:$AZ75&lt;&gt;""),AW$51:$AZ$51,_xlpm.Fundo,,1),
_xlpm.Cx,_xlfn.XLOOKUP(TRUE,($O75:AU75&lt;&gt;""),$O75:AU75,_xlpm.Fundo,,-1),
_xlpm.Dx,_xlfn.XLOOKUP(TRUE,(AW75:$AZ75&lt;&gt;""),AW75:$AZ75,_xlpm.Fundo,,1),
_xlpm.Xx,AV$51,_xlpm.Yx,PRODUCT(SUM(_xlpm.Dx,-_xlpm.Cx),1/SUM(_xlpm.Bx,-_xlpm.Ax))*SUM(_xlpm.Xx,-_xlpm.Ax)+_xlpm.Cx,
_xlpm.Ay,_xlfn.XLOOKUP(TRUE,(AV$52:AV74&lt;&gt;""),$N$52:$N74,_xlpm.Fundo,,-1),
_xlpm.By,_xlfn.XLOOKUP(TRUE,(AV76:AV$95&lt;&gt;""),$N76:$N$95,_xlpm.Fundo,,1),
_xlpm.Cy,_xlfn.XLOOKUP(TRUE,(AV$52:AV74&lt;&gt;""),AV$52:AV74,_xlpm.Fundo,,-1),
_xlpm.Dy,_xlfn.XLOOKUP(TRUE,(AV76:AV$95&lt;&gt;""),AV76:AV$95,_xlpm.Fundo,,1),
_xlpm.Xy,$N75,_xlpm.Yy,PRODUCT(SUM(_xlpm.Dy,-_xlpm.Cy),1/SUM(_xlpm.By,-_xlpm.Ay))*SUM(_xlpm.Xy,-_xlpm.Ay)+_xlpm.Cy,
ROUND(_xlpm.Yx,2)))</f>
        <v>-9</v>
      </c>
      <c r="AW125" s="21" cm="1">
        <f t="array" ref="AW125">IF(AW75&lt;&gt;"",ROUND(AW75,2),
_xlfn.LET(_xlpm.Fundo,$L$8,
_xlpm.Ax,_xlfn.XLOOKUP(TRUE,($O75:AV75&lt;&gt;""),$O$51:AV$51,_xlpm.Fundo,,-1),
_xlpm.Bx,_xlfn.XLOOKUP(TRUE,(AX75:$AZ75&lt;&gt;""),AX$51:$AZ$51,_xlpm.Fundo,,1),
_xlpm.Cx,_xlfn.XLOOKUP(TRUE,($O75:AV75&lt;&gt;""),$O75:AV75,_xlpm.Fundo,,-1),
_xlpm.Dx,_xlfn.XLOOKUP(TRUE,(AX75:$AZ75&lt;&gt;""),AX75:$AZ75,_xlpm.Fundo,,1),
_xlpm.Xx,AW$51,_xlpm.Yx,PRODUCT(SUM(_xlpm.Dx,-_xlpm.Cx),1/SUM(_xlpm.Bx,-_xlpm.Ax))*SUM(_xlpm.Xx,-_xlpm.Ax)+_xlpm.Cx,
_xlpm.Ay,_xlfn.XLOOKUP(TRUE,(AW$52:AW74&lt;&gt;""),$N$52:$N74,_xlpm.Fundo,,-1),
_xlpm.By,_xlfn.XLOOKUP(TRUE,(AW76:AW$95&lt;&gt;""),$N76:$N$95,_xlpm.Fundo,,1),
_xlpm.Cy,_xlfn.XLOOKUP(TRUE,(AW$52:AW74&lt;&gt;""),AW$52:AW74,_xlpm.Fundo,,-1),
_xlpm.Dy,_xlfn.XLOOKUP(TRUE,(AW76:AW$95&lt;&gt;""),AW76:AW$95,_xlpm.Fundo,,1),
_xlpm.Xy,$N75,_xlpm.Yy,PRODUCT(SUM(_xlpm.Dy,-_xlpm.Cy),1/SUM(_xlpm.By,-_xlpm.Ay))*SUM(_xlpm.Xy,-_xlpm.Ay)+_xlpm.Cy,
ROUND(_xlpm.Yx,2)))</f>
        <v>-9</v>
      </c>
      <c r="AX125" s="77" t="s">
        <v>678</v>
      </c>
      <c r="AY125" s="77"/>
    </row>
    <row r="126" spans="1:60" ht="20.100000000000001" customHeight="1" x14ac:dyDescent="0.3">
      <c r="A126" s="8"/>
      <c r="B126" s="8" t="s">
        <v>98</v>
      </c>
      <c r="C126" s="17">
        <f t="shared" si="15"/>
        <v>46.175400000000003</v>
      </c>
      <c r="D126" s="18">
        <f t="shared" si="15"/>
        <v>108.4209</v>
      </c>
      <c r="E126" s="64">
        <f t="shared" si="15"/>
        <v>0</v>
      </c>
      <c r="F126" s="17">
        <f t="shared" si="7"/>
        <v>3.15</v>
      </c>
      <c r="G126" s="18">
        <f t="shared" si="8"/>
        <v>3.37</v>
      </c>
      <c r="H126" s="19">
        <f t="shared" si="9"/>
        <v>0</v>
      </c>
      <c r="I126" s="8" t="str" cm="1">
        <f t="array" ref="I126">_xlfn.CONCAT(ROUND(F126:H126,2)&amp;", ")</f>
        <v xml:space="preserve">3.15, 3.37, 0, </v>
      </c>
      <c r="J126" s="8"/>
      <c r="N126" s="31">
        <v>6.82</v>
      </c>
      <c r="O126" s="15"/>
      <c r="P126" s="21" cm="1">
        <f t="array" ref="P126">IF(P76&lt;&gt;"",ROUND(P76,2),
_xlfn.LET(_xlpm.Fundo,$L$8,
_xlpm.Ax,_xlfn.XLOOKUP(TRUE,($O76:O76&lt;&gt;""),$O$51:O$51,_xlpm.Fundo,,-1),
_xlpm.Bx,_xlfn.XLOOKUP(TRUE,(Q76:$AZ76&lt;&gt;""),Q$51:$AZ$51,_xlpm.Fundo,,1),
_xlpm.Cx,_xlfn.XLOOKUP(TRUE,($O76:O76&lt;&gt;""),$O76:O76,_xlpm.Fundo,,-1),
_xlpm.Dx,_xlfn.XLOOKUP(TRUE,(Q76:$AZ76&lt;&gt;""),Q76:$AZ76,_xlpm.Fundo,,1),
_xlpm.Xx,P$51,_xlpm.Yx,PRODUCT(SUM(_xlpm.Dx,-_xlpm.Cx),1/SUM(_xlpm.Bx,-_xlpm.Ax))*SUM(_xlpm.Xx,-_xlpm.Ax)+_xlpm.Cx,
_xlpm.Ay,_xlfn.XLOOKUP(TRUE,(P$52:P75&lt;&gt;""),$N$52:$N75,_xlpm.Fundo,,-1),
_xlpm.By,_xlfn.XLOOKUP(TRUE,(P77:P$95&lt;&gt;""),$N77:$N$95,_xlpm.Fundo,,1),
_xlpm.Cy,_xlfn.XLOOKUP(TRUE,(P$52:P75&lt;&gt;""),P$52:P75,_xlpm.Fundo,,-1),
_xlpm.Dy,_xlfn.XLOOKUP(TRUE,(P77:P$95&lt;&gt;""),P77:P$95,_xlpm.Fundo,,1),
_xlpm.Xy,$N76,_xlpm.Yy,PRODUCT(SUM(_xlpm.Dy,-_xlpm.Cy),1/SUM(_xlpm.By,-_xlpm.Ay))*SUM(_xlpm.Xy,-_xlpm.Ay)+_xlpm.Cy,
ROUND(_xlpm.Yx,2)))</f>
        <v>-9</v>
      </c>
      <c r="Q126" s="21" cm="1">
        <f t="array" ref="Q126">IF(Q76&lt;&gt;"",ROUND(Q76,2),
_xlfn.LET(_xlpm.Fundo,$L$8,
_xlpm.Ax,_xlfn.XLOOKUP(TRUE,($O76:P76&lt;&gt;""),$O$51:P$51,_xlpm.Fundo,,-1),
_xlpm.Bx,_xlfn.XLOOKUP(TRUE,(R76:$AZ76&lt;&gt;""),R$51:$AZ$51,_xlpm.Fundo,,1),
_xlpm.Cx,_xlfn.XLOOKUP(TRUE,($O76:P76&lt;&gt;""),$O76:P76,_xlpm.Fundo,,-1),
_xlpm.Dx,_xlfn.XLOOKUP(TRUE,(R76:$AZ76&lt;&gt;""),R76:$AZ76,_xlpm.Fundo,,1),
_xlpm.Xx,Q$51,_xlpm.Yx,PRODUCT(SUM(_xlpm.Dx,-_xlpm.Cx),1/SUM(_xlpm.Bx,-_xlpm.Ax))*SUM(_xlpm.Xx,-_xlpm.Ax)+_xlpm.Cx,
_xlpm.Ay,_xlfn.XLOOKUP(TRUE,(Q$52:Q75&lt;&gt;""),$N$52:$N75,_xlpm.Fundo,,-1),
_xlpm.By,_xlfn.XLOOKUP(TRUE,(Q77:Q$95&lt;&gt;""),$N77:$N$95,_xlpm.Fundo,,1),
_xlpm.Cy,_xlfn.XLOOKUP(TRUE,(Q$52:Q75&lt;&gt;""),Q$52:Q75,_xlpm.Fundo,,-1),
_xlpm.Dy,_xlfn.XLOOKUP(TRUE,(Q77:Q$95&lt;&gt;""),Q77:Q$95,_xlpm.Fundo,,1),
_xlpm.Xy,$N76,_xlpm.Yy,PRODUCT(SUM(_xlpm.Dy,-_xlpm.Cy),1/SUM(_xlpm.By,-_xlpm.Ay))*SUM(_xlpm.Xy,-_xlpm.Ay)+_xlpm.Cy,
ROUND(_xlpm.Yx,2)))</f>
        <v>-9</v>
      </c>
      <c r="R126" s="21" cm="1">
        <f t="array" ref="R126">IF(R76&lt;&gt;"",ROUND(R76,2),
_xlfn.LET(_xlpm.Fundo,$L$8,
_xlpm.Ax,_xlfn.XLOOKUP(TRUE,($O76:Q76&lt;&gt;""),$O$51:Q$51,_xlpm.Fundo,,-1),
_xlpm.Bx,_xlfn.XLOOKUP(TRUE,(S76:$AZ76&lt;&gt;""),S$51:$AZ$51,_xlpm.Fundo,,1),
_xlpm.Cx,_xlfn.XLOOKUP(TRUE,($O76:Q76&lt;&gt;""),$O76:Q76,_xlpm.Fundo,,-1),
_xlpm.Dx,_xlfn.XLOOKUP(TRUE,(S76:$AZ76&lt;&gt;""),S76:$AZ76,_xlpm.Fundo,,1),
_xlpm.Xx,R$51,_xlpm.Yx,PRODUCT(SUM(_xlpm.Dx,-_xlpm.Cx),1/SUM(_xlpm.Bx,-_xlpm.Ax))*SUM(_xlpm.Xx,-_xlpm.Ax)+_xlpm.Cx,
_xlpm.Ay,_xlfn.XLOOKUP(TRUE,(R$52:R75&lt;&gt;""),$N$52:$N75,_xlpm.Fundo,,-1),
_xlpm.By,_xlfn.XLOOKUP(TRUE,(R77:R$95&lt;&gt;""),$N77:$N$95,_xlpm.Fundo,,1),
_xlpm.Cy,_xlfn.XLOOKUP(TRUE,(R$52:R75&lt;&gt;""),R$52:R75,_xlpm.Fundo,,-1),
_xlpm.Dy,_xlfn.XLOOKUP(TRUE,(R77:R$95&lt;&gt;""),R77:R$95,_xlpm.Fundo,,1),
_xlpm.Xy,$N76,_xlpm.Yy,PRODUCT(SUM(_xlpm.Dy,-_xlpm.Cy),1/SUM(_xlpm.By,-_xlpm.Ay))*SUM(_xlpm.Xy,-_xlpm.Ay)+_xlpm.Cy,
ROUND(_xlpm.Yx,2)))</f>
        <v>0</v>
      </c>
      <c r="S126" s="21" cm="1">
        <f t="array" ref="S126">IF(S76&lt;&gt;"",ROUND(S76,2),
_xlfn.LET(_xlpm.Fundo,$L$8,
_xlpm.Ax,_xlfn.XLOOKUP(TRUE,($O76:R76&lt;&gt;""),$O$51:R$51,_xlpm.Fundo,,-1),
_xlpm.Bx,_xlfn.XLOOKUP(TRUE,(T76:$AZ76&lt;&gt;""),T$51:$AZ$51,_xlpm.Fundo,,1),
_xlpm.Cx,_xlfn.XLOOKUP(TRUE,($O76:R76&lt;&gt;""),$O76:R76,_xlpm.Fundo,,-1),
_xlpm.Dx,_xlfn.XLOOKUP(TRUE,(T76:$AZ76&lt;&gt;""),T76:$AZ76,_xlpm.Fundo,,1),
_xlpm.Xx,S$51,_xlpm.Yx,PRODUCT(SUM(_xlpm.Dx,-_xlpm.Cx),1/SUM(_xlpm.Bx,-_xlpm.Ax))*SUM(_xlpm.Xx,-_xlpm.Ax)+_xlpm.Cx,
_xlpm.Ay,_xlfn.XLOOKUP(TRUE,(S$52:S75&lt;&gt;""),$N$52:$N75,_xlpm.Fundo,,-1),
_xlpm.By,_xlfn.XLOOKUP(TRUE,(S77:S$95&lt;&gt;""),$N77:$N$95,_xlpm.Fundo,,1),
_xlpm.Cy,_xlfn.XLOOKUP(TRUE,(S$52:S75&lt;&gt;""),S$52:S75,_xlpm.Fundo,,-1),
_xlpm.Dy,_xlfn.XLOOKUP(TRUE,(S77:S$95&lt;&gt;""),S77:S$95,_xlpm.Fundo,,1),
_xlpm.Xy,$N76,_xlpm.Yy,PRODUCT(SUM(_xlpm.Dy,-_xlpm.Cy),1/SUM(_xlpm.By,-_xlpm.Ay))*SUM(_xlpm.Xy,-_xlpm.Ay)+_xlpm.Cy,
ROUND(_xlpm.Yx,2)))</f>
        <v>0</v>
      </c>
      <c r="T126" s="21" cm="1">
        <f t="array" ref="T126">IF(T76&lt;&gt;"",ROUND(T76,2),
_xlfn.LET(_xlpm.Fundo,$L$8,
_xlpm.Ax,_xlfn.XLOOKUP(TRUE,($O76:S76&lt;&gt;""),$O$51:S$51,_xlpm.Fundo,,-1),
_xlpm.Bx,_xlfn.XLOOKUP(TRUE,(U76:$AZ76&lt;&gt;""),U$51:$AZ$51,_xlpm.Fundo,,1),
_xlpm.Cx,_xlfn.XLOOKUP(TRUE,($O76:S76&lt;&gt;""),$O76:S76,_xlpm.Fundo,,-1),
_xlpm.Dx,_xlfn.XLOOKUP(TRUE,(U76:$AZ76&lt;&gt;""),U76:$AZ76,_xlpm.Fundo,,1),
_xlpm.Xx,T$51,_xlpm.Yx,PRODUCT(SUM(_xlpm.Dx,-_xlpm.Cx),1/SUM(_xlpm.Bx,-_xlpm.Ax))*SUM(_xlpm.Xx,-_xlpm.Ax)+_xlpm.Cx,
_xlpm.Ay,_xlfn.XLOOKUP(TRUE,(T$52:T75&lt;&gt;""),$N$52:$N75,_xlpm.Fundo,,-1),
_xlpm.By,_xlfn.XLOOKUP(TRUE,(T77:T$95&lt;&gt;""),$N77:$N$95,_xlpm.Fundo,,1),
_xlpm.Cy,_xlfn.XLOOKUP(TRUE,(T$52:T75&lt;&gt;""),T$52:T75,_xlpm.Fundo,,-1),
_xlpm.Dy,_xlfn.XLOOKUP(TRUE,(T77:T$95&lt;&gt;""),T77:T$95,_xlpm.Fundo,,1),
_xlpm.Xy,$N76,_xlpm.Yy,PRODUCT(SUM(_xlpm.Dy,-_xlpm.Cy),1/SUM(_xlpm.By,-_xlpm.Ay))*SUM(_xlpm.Xy,-_xlpm.Ay)+_xlpm.Cy,
ROUND(_xlpm.Yx,2)))</f>
        <v>0</v>
      </c>
      <c r="U126" s="21" cm="1">
        <f t="array" ref="U126">IF(U76&lt;&gt;"",ROUND(U76,2),
_xlfn.LET(_xlpm.Fundo,$L$8,
_xlpm.Ax,_xlfn.XLOOKUP(TRUE,($O76:T76&lt;&gt;""),$O$51:T$51,_xlpm.Fundo,,-1),
_xlpm.Bx,_xlfn.XLOOKUP(TRUE,(V76:$AZ76&lt;&gt;""),V$51:$AZ$51,_xlpm.Fundo,,1),
_xlpm.Cx,_xlfn.XLOOKUP(TRUE,($O76:T76&lt;&gt;""),$O76:T76,_xlpm.Fundo,,-1),
_xlpm.Dx,_xlfn.XLOOKUP(TRUE,(V76:$AZ76&lt;&gt;""),V76:$AZ76,_xlpm.Fundo,,1),
_xlpm.Xx,U$51,_xlpm.Yx,PRODUCT(SUM(_xlpm.Dx,-_xlpm.Cx),1/SUM(_xlpm.Bx,-_xlpm.Ax))*SUM(_xlpm.Xx,-_xlpm.Ax)+_xlpm.Cx,
_xlpm.Ay,_xlfn.XLOOKUP(TRUE,(U$52:U75&lt;&gt;""),$N$52:$N75,_xlpm.Fundo,,-1),
_xlpm.By,_xlfn.XLOOKUP(TRUE,(U77:U$95&lt;&gt;""),$N77:$N$95,_xlpm.Fundo,,1),
_xlpm.Cy,_xlfn.XLOOKUP(TRUE,(U$52:U75&lt;&gt;""),U$52:U75,_xlpm.Fundo,,-1),
_xlpm.Dy,_xlfn.XLOOKUP(TRUE,(U77:U$95&lt;&gt;""),U77:U$95,_xlpm.Fundo,,1),
_xlpm.Xy,$N76,_xlpm.Yy,PRODUCT(SUM(_xlpm.Dy,-_xlpm.Cy),1/SUM(_xlpm.By,-_xlpm.Ay))*SUM(_xlpm.Xy,-_xlpm.Ay)+_xlpm.Cy,
ROUND(_xlpm.Yx,2)))</f>
        <v>0</v>
      </c>
      <c r="V126" s="21" cm="1">
        <f t="array" ref="V126">IF(V76&lt;&gt;"",ROUND(V76,2),
_xlfn.LET(_xlpm.Fundo,$L$8,
_xlpm.Ax,_xlfn.XLOOKUP(TRUE,($O76:U76&lt;&gt;""),$O$51:U$51,_xlpm.Fundo,,-1),
_xlpm.Bx,_xlfn.XLOOKUP(TRUE,(W76:$AZ76&lt;&gt;""),W$51:$AZ$51,_xlpm.Fundo,,1),
_xlpm.Cx,_xlfn.XLOOKUP(TRUE,($O76:U76&lt;&gt;""),$O76:U76,_xlpm.Fundo,,-1),
_xlpm.Dx,_xlfn.XLOOKUP(TRUE,(W76:$AZ76&lt;&gt;""),W76:$AZ76,_xlpm.Fundo,,1),
_xlpm.Xx,V$51,_xlpm.Yx,PRODUCT(SUM(_xlpm.Dx,-_xlpm.Cx),1/SUM(_xlpm.Bx,-_xlpm.Ax))*SUM(_xlpm.Xx,-_xlpm.Ax)+_xlpm.Cx,
_xlpm.Ay,_xlfn.XLOOKUP(TRUE,(V$52:V75&lt;&gt;""),$N$52:$N75,_xlpm.Fundo,,-1),
_xlpm.By,_xlfn.XLOOKUP(TRUE,(V77:V$95&lt;&gt;""),$N77:$N$95,_xlpm.Fundo,,1),
_xlpm.Cy,_xlfn.XLOOKUP(TRUE,(V$52:V75&lt;&gt;""),V$52:V75,_xlpm.Fundo,,-1),
_xlpm.Dy,_xlfn.XLOOKUP(TRUE,(V77:V$95&lt;&gt;""),V77:V$95,_xlpm.Fundo,,1),
_xlpm.Xy,$N76,_xlpm.Yy,PRODUCT(SUM(_xlpm.Dy,-_xlpm.Cy),1/SUM(_xlpm.By,-_xlpm.Ay))*SUM(_xlpm.Xy,-_xlpm.Ay)+_xlpm.Cy,
ROUND(_xlpm.Yx,2)))</f>
        <v>0</v>
      </c>
      <c r="W126" s="21" cm="1">
        <f t="array" ref="W126">IF(W76&lt;&gt;"",ROUND(W76,2),
_xlfn.LET(_xlpm.Fundo,$L$8,
_xlpm.Ax,_xlfn.XLOOKUP(TRUE,($O76:V76&lt;&gt;""),$O$51:V$51,_xlpm.Fundo,,-1),
_xlpm.Bx,_xlfn.XLOOKUP(TRUE,(X76:$AZ76&lt;&gt;""),X$51:$AZ$51,_xlpm.Fundo,,1),
_xlpm.Cx,_xlfn.XLOOKUP(TRUE,($O76:V76&lt;&gt;""),$O76:V76,_xlpm.Fundo,,-1),
_xlpm.Dx,_xlfn.XLOOKUP(TRUE,(X76:$AZ76&lt;&gt;""),X76:$AZ76,_xlpm.Fundo,,1),
_xlpm.Xx,W$51,_xlpm.Yx,PRODUCT(SUM(_xlpm.Dx,-_xlpm.Cx),1/SUM(_xlpm.Bx,-_xlpm.Ax))*SUM(_xlpm.Xx,-_xlpm.Ax)+_xlpm.Cx,
_xlpm.Ay,_xlfn.XLOOKUP(TRUE,(W$52:W75&lt;&gt;""),$N$52:$N75,_xlpm.Fundo,,-1),
_xlpm.By,_xlfn.XLOOKUP(TRUE,(W77:W$95&lt;&gt;""),$N77:$N$95,_xlpm.Fundo,,1),
_xlpm.Cy,_xlfn.XLOOKUP(TRUE,(W$52:W75&lt;&gt;""),W$52:W75,_xlpm.Fundo,,-1),
_xlpm.Dy,_xlfn.XLOOKUP(TRUE,(W77:W$95&lt;&gt;""),W77:W$95,_xlpm.Fundo,,1),
_xlpm.Xy,$N76,_xlpm.Yy,PRODUCT(SUM(_xlpm.Dy,-_xlpm.Cy),1/SUM(_xlpm.By,-_xlpm.Ay))*SUM(_xlpm.Xy,-_xlpm.Ay)+_xlpm.Cy,
ROUND(_xlpm.Yx,2)))</f>
        <v>-9</v>
      </c>
      <c r="X126" s="21" cm="1">
        <f t="array" ref="X126">IF(X76&lt;&gt;"",ROUND(X76,2),
_xlfn.LET(_xlpm.Fundo,$L$8,
_xlpm.Ax,_xlfn.XLOOKUP(TRUE,($O76:W76&lt;&gt;""),$O$51:W$51,_xlpm.Fundo,,-1),
_xlpm.Bx,_xlfn.XLOOKUP(TRUE,(Y76:$AZ76&lt;&gt;""),Y$51:$AZ$51,_xlpm.Fundo,,1),
_xlpm.Cx,_xlfn.XLOOKUP(TRUE,($O76:W76&lt;&gt;""),$O76:W76,_xlpm.Fundo,,-1),
_xlpm.Dx,_xlfn.XLOOKUP(TRUE,(Y76:$AZ76&lt;&gt;""),Y76:$AZ76,_xlpm.Fundo,,1),
_xlpm.Xx,X$51,_xlpm.Yx,PRODUCT(SUM(_xlpm.Dx,-_xlpm.Cx),1/SUM(_xlpm.Bx,-_xlpm.Ax))*SUM(_xlpm.Xx,-_xlpm.Ax)+_xlpm.Cx,
_xlpm.Ay,_xlfn.XLOOKUP(TRUE,(X$52:X75&lt;&gt;""),$N$52:$N75,_xlpm.Fundo,,-1),
_xlpm.By,_xlfn.XLOOKUP(TRUE,(X77:X$95&lt;&gt;""),$N77:$N$95,_xlpm.Fundo,,1),
_xlpm.Cy,_xlfn.XLOOKUP(TRUE,(X$52:X75&lt;&gt;""),X$52:X75,_xlpm.Fundo,,-1),
_xlpm.Dy,_xlfn.XLOOKUP(TRUE,(X77:X$95&lt;&gt;""),X77:X$95,_xlpm.Fundo,,1),
_xlpm.Xy,$N76,_xlpm.Yy,PRODUCT(SUM(_xlpm.Dy,-_xlpm.Cy),1/SUM(_xlpm.By,-_xlpm.Ay))*SUM(_xlpm.Xy,-_xlpm.Ay)+_xlpm.Cy,
ROUND(_xlpm.Yx,2)))</f>
        <v>-9</v>
      </c>
      <c r="Y126" s="21" cm="1">
        <f t="array" ref="Y126">IF(Y76&lt;&gt;"",ROUND(Y76,2),
_xlfn.LET(_xlpm.Fundo,$L$8,
_xlpm.Ax,_xlfn.XLOOKUP(TRUE,($O76:X76&lt;&gt;""),$O$51:X$51,_xlpm.Fundo,,-1),
_xlpm.Bx,_xlfn.XLOOKUP(TRUE,(Z76:$AZ76&lt;&gt;""),Z$51:$AZ$51,_xlpm.Fundo,,1),
_xlpm.Cx,_xlfn.XLOOKUP(TRUE,($O76:X76&lt;&gt;""),$O76:X76,_xlpm.Fundo,,-1),
_xlpm.Dx,_xlfn.XLOOKUP(TRUE,(Z76:$AZ76&lt;&gt;""),Z76:$AZ76,_xlpm.Fundo,,1),
_xlpm.Xx,Y$51,_xlpm.Yx,PRODUCT(SUM(_xlpm.Dx,-_xlpm.Cx),1/SUM(_xlpm.Bx,-_xlpm.Ax))*SUM(_xlpm.Xx,-_xlpm.Ax)+_xlpm.Cx,
_xlpm.Ay,_xlfn.XLOOKUP(TRUE,(Y$52:Y75&lt;&gt;""),$N$52:$N75,_xlpm.Fundo,,-1),
_xlpm.By,_xlfn.XLOOKUP(TRUE,(Y77:Y$95&lt;&gt;""),$N77:$N$95,_xlpm.Fundo,,1),
_xlpm.Cy,_xlfn.XLOOKUP(TRUE,(Y$52:Y75&lt;&gt;""),Y$52:Y75,_xlpm.Fundo,,-1),
_xlpm.Dy,_xlfn.XLOOKUP(TRUE,(Y77:Y$95&lt;&gt;""),Y77:Y$95,_xlpm.Fundo,,1),
_xlpm.Xy,$N76,_xlpm.Yy,PRODUCT(SUM(_xlpm.Dy,-_xlpm.Cy),1/SUM(_xlpm.By,-_xlpm.Ay))*SUM(_xlpm.Xy,-_xlpm.Ay)+_xlpm.Cy,
ROUND(_xlpm.Yx,2)))</f>
        <v>-9</v>
      </c>
      <c r="Z126" s="21" cm="1">
        <f t="array" ref="Z126">IF(Z76&lt;&gt;"",ROUND(Z76,2),
_xlfn.LET(_xlpm.Fundo,$L$8,
_xlpm.Ax,_xlfn.XLOOKUP(TRUE,($O76:Y76&lt;&gt;""),$O$51:Y$51,_xlpm.Fundo,,-1),
_xlpm.Bx,_xlfn.XLOOKUP(TRUE,(AA76:$AZ76&lt;&gt;""),AA$51:$AZ$51,_xlpm.Fundo,,1),
_xlpm.Cx,_xlfn.XLOOKUP(TRUE,($O76:Y76&lt;&gt;""),$O76:Y76,_xlpm.Fundo,,-1),
_xlpm.Dx,_xlfn.XLOOKUP(TRUE,(AA76:$AZ76&lt;&gt;""),AA76:$AZ76,_xlpm.Fundo,,1),
_xlpm.Xx,Z$51,_xlpm.Yx,PRODUCT(SUM(_xlpm.Dx,-_xlpm.Cx),1/SUM(_xlpm.Bx,-_xlpm.Ax))*SUM(_xlpm.Xx,-_xlpm.Ax)+_xlpm.Cx,
_xlpm.Ay,_xlfn.XLOOKUP(TRUE,(Z$52:Z75&lt;&gt;""),$N$52:$N75,_xlpm.Fundo,,-1),
_xlpm.By,_xlfn.XLOOKUP(TRUE,(Z77:Z$95&lt;&gt;""),$N77:$N$95,_xlpm.Fundo,,1),
_xlpm.Cy,_xlfn.XLOOKUP(TRUE,(Z$52:Z75&lt;&gt;""),Z$52:Z75,_xlpm.Fundo,,-1),
_xlpm.Dy,_xlfn.XLOOKUP(TRUE,(Z77:Z$95&lt;&gt;""),Z77:Z$95,_xlpm.Fundo,,1),
_xlpm.Xy,$N76,_xlpm.Yy,PRODUCT(SUM(_xlpm.Dy,-_xlpm.Cy),1/SUM(_xlpm.By,-_xlpm.Ay))*SUM(_xlpm.Xy,-_xlpm.Ay)+_xlpm.Cy,
ROUND(_xlpm.Yx,2)))</f>
        <v>-9</v>
      </c>
      <c r="AA126" s="21" cm="1">
        <f t="array" ref="AA126">IF(AA76&lt;&gt;"",ROUND(AA76,2),
_xlfn.LET(_xlpm.Fundo,$L$8,
_xlpm.Ax,_xlfn.XLOOKUP(TRUE,($O76:Z76&lt;&gt;""),$O$51:Z$51,_xlpm.Fundo,,-1),
_xlpm.Bx,_xlfn.XLOOKUP(TRUE,(AB76:$AZ76&lt;&gt;""),AB$51:$AZ$51,_xlpm.Fundo,,1),
_xlpm.Cx,_xlfn.XLOOKUP(TRUE,($O76:Z76&lt;&gt;""),$O76:Z76,_xlpm.Fundo,,-1),
_xlpm.Dx,_xlfn.XLOOKUP(TRUE,(AB76:$AZ76&lt;&gt;""),AB76:$AZ76,_xlpm.Fundo,,1),
_xlpm.Xx,AA$51,_xlpm.Yx,PRODUCT(SUM(_xlpm.Dx,-_xlpm.Cx),1/SUM(_xlpm.Bx,-_xlpm.Ax))*SUM(_xlpm.Xx,-_xlpm.Ax)+_xlpm.Cx,
_xlpm.Ay,_xlfn.XLOOKUP(TRUE,(AA$52:AA75&lt;&gt;""),$N$52:$N75,_xlpm.Fundo,,-1),
_xlpm.By,_xlfn.XLOOKUP(TRUE,(AA77:AA$95&lt;&gt;""),$N77:$N$95,_xlpm.Fundo,,1),
_xlpm.Cy,_xlfn.XLOOKUP(TRUE,(AA$52:AA75&lt;&gt;""),AA$52:AA75,_xlpm.Fundo,,-1),
_xlpm.Dy,_xlfn.XLOOKUP(TRUE,(AA77:AA$95&lt;&gt;""),AA77:AA$95,_xlpm.Fundo,,1),
_xlpm.Xy,$N76,_xlpm.Yy,PRODUCT(SUM(_xlpm.Dy,-_xlpm.Cy),1/SUM(_xlpm.By,-_xlpm.Ay))*SUM(_xlpm.Xy,-_xlpm.Ay)+_xlpm.Cy,
ROUND(_xlpm.Yx,2)))</f>
        <v>-9</v>
      </c>
      <c r="AB126" s="21" cm="1">
        <f t="array" ref="AB126">IF(AB76&lt;&gt;"",ROUND(AB76,2),
_xlfn.LET(_xlpm.Fundo,$L$8,
_xlpm.Ax,_xlfn.XLOOKUP(TRUE,($O76:AA76&lt;&gt;""),$O$51:AA$51,_xlpm.Fundo,,-1),
_xlpm.Bx,_xlfn.XLOOKUP(TRUE,(AC76:$AZ76&lt;&gt;""),AC$51:$AZ$51,_xlpm.Fundo,,1),
_xlpm.Cx,_xlfn.XLOOKUP(TRUE,($O76:AA76&lt;&gt;""),$O76:AA76,_xlpm.Fundo,,-1),
_xlpm.Dx,_xlfn.XLOOKUP(TRUE,(AC76:$AZ76&lt;&gt;""),AC76:$AZ76,_xlpm.Fundo,,1),
_xlpm.Xx,AB$51,_xlpm.Yx,PRODUCT(SUM(_xlpm.Dx,-_xlpm.Cx),1/SUM(_xlpm.Bx,-_xlpm.Ax))*SUM(_xlpm.Xx,-_xlpm.Ax)+_xlpm.Cx,
_xlpm.Ay,_xlfn.XLOOKUP(TRUE,(AB$52:AB75&lt;&gt;""),$N$52:$N75,_xlpm.Fundo,,-1),
_xlpm.By,_xlfn.XLOOKUP(TRUE,(AB77:AB$95&lt;&gt;""),$N77:$N$95,_xlpm.Fundo,,1),
_xlpm.Cy,_xlfn.XLOOKUP(TRUE,(AB$52:AB75&lt;&gt;""),AB$52:AB75,_xlpm.Fundo,,-1),
_xlpm.Dy,_xlfn.XLOOKUP(TRUE,(AB77:AB$95&lt;&gt;""),AB77:AB$95,_xlpm.Fundo,,1),
_xlpm.Xy,$N76,_xlpm.Yy,PRODUCT(SUM(_xlpm.Dy,-_xlpm.Cy),1/SUM(_xlpm.By,-_xlpm.Ay))*SUM(_xlpm.Xy,-_xlpm.Ay)+_xlpm.Cy,
ROUND(_xlpm.Yx,2)))</f>
        <v>-9</v>
      </c>
      <c r="AC126" s="21" cm="1">
        <f t="array" ref="AC126">IF(AC76&lt;&gt;"",ROUND(AC76,2),
_xlfn.LET(_xlpm.Fundo,$L$8,
_xlpm.Ax,_xlfn.XLOOKUP(TRUE,($O76:AB76&lt;&gt;""),$O$51:AB$51,_xlpm.Fundo,,-1),
_xlpm.Bx,_xlfn.XLOOKUP(TRUE,(AD76:$AZ76&lt;&gt;""),AD$51:$AZ$51,_xlpm.Fundo,,1),
_xlpm.Cx,_xlfn.XLOOKUP(TRUE,($O76:AB76&lt;&gt;""),$O76:AB76,_xlpm.Fundo,,-1),
_xlpm.Dx,_xlfn.XLOOKUP(TRUE,(AD76:$AZ76&lt;&gt;""),AD76:$AZ76,_xlpm.Fundo,,1),
_xlpm.Xx,AC$51,_xlpm.Yx,PRODUCT(SUM(_xlpm.Dx,-_xlpm.Cx),1/SUM(_xlpm.Bx,-_xlpm.Ax))*SUM(_xlpm.Xx,-_xlpm.Ax)+_xlpm.Cx,
_xlpm.Ay,_xlfn.XLOOKUP(TRUE,(AC$52:AC75&lt;&gt;""),$N$52:$N75,_xlpm.Fundo,,-1),
_xlpm.By,_xlfn.XLOOKUP(TRUE,(AC77:AC$95&lt;&gt;""),$N77:$N$95,_xlpm.Fundo,,1),
_xlpm.Cy,_xlfn.XLOOKUP(TRUE,(AC$52:AC75&lt;&gt;""),AC$52:AC75,_xlpm.Fundo,,-1),
_xlpm.Dy,_xlfn.XLOOKUP(TRUE,(AC77:AC$95&lt;&gt;""),AC77:AC$95,_xlpm.Fundo,,1),
_xlpm.Xy,$N76,_xlpm.Yy,PRODUCT(SUM(_xlpm.Dy,-_xlpm.Cy),1/SUM(_xlpm.By,-_xlpm.Ay))*SUM(_xlpm.Xy,-_xlpm.Ay)+_xlpm.Cy,
ROUND(_xlpm.Yx,2)))</f>
        <v>-9</v>
      </c>
      <c r="AD126" s="21" cm="1">
        <f t="array" ref="AD126">IF(AD76&lt;&gt;"",ROUND(AD76,2),
_xlfn.LET(_xlpm.Fundo,$L$8,
_xlpm.Ax,_xlfn.XLOOKUP(TRUE,($O76:AC76&lt;&gt;""),$O$51:AC$51,_xlpm.Fundo,,-1),
_xlpm.Bx,_xlfn.XLOOKUP(TRUE,(AE76:$AZ76&lt;&gt;""),AE$51:$AZ$51,_xlpm.Fundo,,1),
_xlpm.Cx,_xlfn.XLOOKUP(TRUE,($O76:AC76&lt;&gt;""),$O76:AC76,_xlpm.Fundo,,-1),
_xlpm.Dx,_xlfn.XLOOKUP(TRUE,(AE76:$AZ76&lt;&gt;""),AE76:$AZ76,_xlpm.Fundo,,1),
_xlpm.Xx,AD$51,_xlpm.Yx,PRODUCT(SUM(_xlpm.Dx,-_xlpm.Cx),1/SUM(_xlpm.Bx,-_xlpm.Ax))*SUM(_xlpm.Xx,-_xlpm.Ax)+_xlpm.Cx,
_xlpm.Ay,_xlfn.XLOOKUP(TRUE,(AD$52:AD75&lt;&gt;""),$N$52:$N75,_xlpm.Fundo,,-1),
_xlpm.By,_xlfn.XLOOKUP(TRUE,(AD77:AD$95&lt;&gt;""),$N77:$N$95,_xlpm.Fundo,,1),
_xlpm.Cy,_xlfn.XLOOKUP(TRUE,(AD$52:AD75&lt;&gt;""),AD$52:AD75,_xlpm.Fundo,,-1),
_xlpm.Dy,_xlfn.XLOOKUP(TRUE,(AD77:AD$95&lt;&gt;""),AD77:AD$95,_xlpm.Fundo,,1),
_xlpm.Xy,$N76,_xlpm.Yy,PRODUCT(SUM(_xlpm.Dy,-_xlpm.Cy),1/SUM(_xlpm.By,-_xlpm.Ay))*SUM(_xlpm.Xy,-_xlpm.Ay)+_xlpm.Cy,
ROUND(_xlpm.Yx,2)))</f>
        <v>0</v>
      </c>
      <c r="AE126" s="21" cm="1">
        <f t="array" ref="AE126">IF(AE76&lt;&gt;"",ROUND(AE76,2),
_xlfn.LET(_xlpm.Fundo,$L$8,
_xlpm.Ax,_xlfn.XLOOKUP(TRUE,($O76:AD76&lt;&gt;""),$O$51:AD$51,_xlpm.Fundo,,-1),
_xlpm.Bx,_xlfn.XLOOKUP(TRUE,(AF76:$AZ76&lt;&gt;""),AF$51:$AZ$51,_xlpm.Fundo,,1),
_xlpm.Cx,_xlfn.XLOOKUP(TRUE,($O76:AD76&lt;&gt;""),$O76:AD76,_xlpm.Fundo,,-1),
_xlpm.Dx,_xlfn.XLOOKUP(TRUE,(AF76:$AZ76&lt;&gt;""),AF76:$AZ76,_xlpm.Fundo,,1),
_xlpm.Xx,AE$51,_xlpm.Yx,PRODUCT(SUM(_xlpm.Dx,-_xlpm.Cx),1/SUM(_xlpm.Bx,-_xlpm.Ax))*SUM(_xlpm.Xx,-_xlpm.Ax)+_xlpm.Cx,
_xlpm.Ay,_xlfn.XLOOKUP(TRUE,(AE$52:AE75&lt;&gt;""),$N$52:$N75,_xlpm.Fundo,,-1),
_xlpm.By,_xlfn.XLOOKUP(TRUE,(AE77:AE$95&lt;&gt;""),$N77:$N$95,_xlpm.Fundo,,1),
_xlpm.Cy,_xlfn.XLOOKUP(TRUE,(AE$52:AE75&lt;&gt;""),AE$52:AE75,_xlpm.Fundo,,-1),
_xlpm.Dy,_xlfn.XLOOKUP(TRUE,(AE77:AE$95&lt;&gt;""),AE77:AE$95,_xlpm.Fundo,,1),
_xlpm.Xy,$N76,_xlpm.Yy,PRODUCT(SUM(_xlpm.Dy,-_xlpm.Cy),1/SUM(_xlpm.By,-_xlpm.Ay))*SUM(_xlpm.Xy,-_xlpm.Ay)+_xlpm.Cy,
ROUND(_xlpm.Yx,2)))</f>
        <v>0</v>
      </c>
      <c r="AF126" s="21" cm="1">
        <f t="array" ref="AF126">IF(AF76&lt;&gt;"",ROUND(AF76,2),
_xlfn.LET(_xlpm.Fundo,$L$8,
_xlpm.Ax,_xlfn.XLOOKUP(TRUE,($O76:AE76&lt;&gt;""),$O$51:AE$51,_xlpm.Fundo,,-1),
_xlpm.Bx,_xlfn.XLOOKUP(TRUE,(AG76:$AZ76&lt;&gt;""),AG$51:$AZ$51,_xlpm.Fundo,,1),
_xlpm.Cx,_xlfn.XLOOKUP(TRUE,($O76:AE76&lt;&gt;""),$O76:AE76,_xlpm.Fundo,,-1),
_xlpm.Dx,_xlfn.XLOOKUP(TRUE,(AG76:$AZ76&lt;&gt;""),AG76:$AZ76,_xlpm.Fundo,,1),
_xlpm.Xx,AF$51,_xlpm.Yx,PRODUCT(SUM(_xlpm.Dx,-_xlpm.Cx),1/SUM(_xlpm.Bx,-_xlpm.Ax))*SUM(_xlpm.Xx,-_xlpm.Ax)+_xlpm.Cx,
_xlpm.Ay,_xlfn.XLOOKUP(TRUE,(AF$52:AF75&lt;&gt;""),$N$52:$N75,_xlpm.Fundo,,-1),
_xlpm.By,_xlfn.XLOOKUP(TRUE,(AF77:AF$95&lt;&gt;""),$N77:$N$95,_xlpm.Fundo,,1),
_xlpm.Cy,_xlfn.XLOOKUP(TRUE,(AF$52:AF75&lt;&gt;""),AF$52:AF75,_xlpm.Fundo,,-1),
_xlpm.Dy,_xlfn.XLOOKUP(TRUE,(AF77:AF$95&lt;&gt;""),AF77:AF$95,_xlpm.Fundo,,1),
_xlpm.Xy,$N76,_xlpm.Yy,PRODUCT(SUM(_xlpm.Dy,-_xlpm.Cy),1/SUM(_xlpm.By,-_xlpm.Ay))*SUM(_xlpm.Xy,-_xlpm.Ay)+_xlpm.Cy,
ROUND(_xlpm.Yx,2)))</f>
        <v>0</v>
      </c>
      <c r="AG126" s="21" cm="1">
        <f t="array" ref="AG126">IF(AG76&lt;&gt;"",ROUND(AG76,2),
_xlfn.LET(_xlpm.Fundo,$L$8,
_xlpm.Ax,_xlfn.XLOOKUP(TRUE,($O76:AF76&lt;&gt;""),$O$51:AF$51,_xlpm.Fundo,,-1),
_xlpm.Bx,_xlfn.XLOOKUP(TRUE,(AH76:$AZ76&lt;&gt;""),AH$51:$AZ$51,_xlpm.Fundo,,1),
_xlpm.Cx,_xlfn.XLOOKUP(TRUE,($O76:AF76&lt;&gt;""),$O76:AF76,_xlpm.Fundo,,-1),
_xlpm.Dx,_xlfn.XLOOKUP(TRUE,(AH76:$AZ76&lt;&gt;""),AH76:$AZ76,_xlpm.Fundo,,1),
_xlpm.Xx,AG$51,_xlpm.Yx,PRODUCT(SUM(_xlpm.Dx,-_xlpm.Cx),1/SUM(_xlpm.Bx,-_xlpm.Ax))*SUM(_xlpm.Xx,-_xlpm.Ax)+_xlpm.Cx,
_xlpm.Ay,_xlfn.XLOOKUP(TRUE,(AG$52:AG75&lt;&gt;""),$N$52:$N75,_xlpm.Fundo,,-1),
_xlpm.By,_xlfn.XLOOKUP(TRUE,(AG77:AG$95&lt;&gt;""),$N77:$N$95,_xlpm.Fundo,,1),
_xlpm.Cy,_xlfn.XLOOKUP(TRUE,(AG$52:AG75&lt;&gt;""),AG$52:AG75,_xlpm.Fundo,,-1),
_xlpm.Dy,_xlfn.XLOOKUP(TRUE,(AG77:AG$95&lt;&gt;""),AG77:AG$95,_xlpm.Fundo,,1),
_xlpm.Xy,$N76,_xlpm.Yy,PRODUCT(SUM(_xlpm.Dy,-_xlpm.Cy),1/SUM(_xlpm.By,-_xlpm.Ay))*SUM(_xlpm.Xy,-_xlpm.Ay)+_xlpm.Cy,
ROUND(_xlpm.Yx,2)))</f>
        <v>0</v>
      </c>
      <c r="AH126" s="21" cm="1">
        <f t="array" ref="AH126">IF(AH76&lt;&gt;"",ROUND(AH76,2),
_xlfn.LET(_xlpm.Fundo,$L$8,
_xlpm.Ax,_xlfn.XLOOKUP(TRUE,($O76:AG76&lt;&gt;""),$O$51:AG$51,_xlpm.Fundo,,-1),
_xlpm.Bx,_xlfn.XLOOKUP(TRUE,(AI76:$AZ76&lt;&gt;""),AI$51:$AZ$51,_xlpm.Fundo,,1),
_xlpm.Cx,_xlfn.XLOOKUP(TRUE,($O76:AG76&lt;&gt;""),$O76:AG76,_xlpm.Fundo,,-1),
_xlpm.Dx,_xlfn.XLOOKUP(TRUE,(AI76:$AZ76&lt;&gt;""),AI76:$AZ76,_xlpm.Fundo,,1),
_xlpm.Xx,AH$51,_xlpm.Yx,PRODUCT(SUM(_xlpm.Dx,-_xlpm.Cx),1/SUM(_xlpm.Bx,-_xlpm.Ax))*SUM(_xlpm.Xx,-_xlpm.Ax)+_xlpm.Cx,
_xlpm.Ay,_xlfn.XLOOKUP(TRUE,(AH$52:AH75&lt;&gt;""),$N$52:$N75,_xlpm.Fundo,,-1),
_xlpm.By,_xlfn.XLOOKUP(TRUE,(AH77:AH$95&lt;&gt;""),$N77:$N$95,_xlpm.Fundo,,1),
_xlpm.Cy,_xlfn.XLOOKUP(TRUE,(AH$52:AH75&lt;&gt;""),AH$52:AH75,_xlpm.Fundo,,-1),
_xlpm.Dy,_xlfn.XLOOKUP(TRUE,(AH77:AH$95&lt;&gt;""),AH77:AH$95,_xlpm.Fundo,,1),
_xlpm.Xy,$N76,_xlpm.Yy,PRODUCT(SUM(_xlpm.Dy,-_xlpm.Cy),1/SUM(_xlpm.By,-_xlpm.Ay))*SUM(_xlpm.Xy,-_xlpm.Ay)+_xlpm.Cy,
ROUND(_xlpm.Yx,2)))</f>
        <v>0</v>
      </c>
      <c r="AI126" s="21" cm="1">
        <f t="array" ref="AI126">IF(AI76&lt;&gt;"",ROUND(AI76,2),
_xlfn.LET(_xlpm.Fundo,$L$8,
_xlpm.Ax,_xlfn.XLOOKUP(TRUE,($O76:AH76&lt;&gt;""),$O$51:AH$51,_xlpm.Fundo,,-1),
_xlpm.Bx,_xlfn.XLOOKUP(TRUE,(AJ76:$AZ76&lt;&gt;""),AJ$51:$AZ$51,_xlpm.Fundo,,1),
_xlpm.Cx,_xlfn.XLOOKUP(TRUE,($O76:AH76&lt;&gt;""),$O76:AH76,_xlpm.Fundo,,-1),
_xlpm.Dx,_xlfn.XLOOKUP(TRUE,(AJ76:$AZ76&lt;&gt;""),AJ76:$AZ76,_xlpm.Fundo,,1),
_xlpm.Xx,AI$51,_xlpm.Yx,PRODUCT(SUM(_xlpm.Dx,-_xlpm.Cx),1/SUM(_xlpm.Bx,-_xlpm.Ax))*SUM(_xlpm.Xx,-_xlpm.Ax)+_xlpm.Cx,
_xlpm.Ay,_xlfn.XLOOKUP(TRUE,(AI$52:AI75&lt;&gt;""),$N$52:$N75,_xlpm.Fundo,,-1),
_xlpm.By,_xlfn.XLOOKUP(TRUE,(AI77:AI$95&lt;&gt;""),$N77:$N$95,_xlpm.Fundo,,1),
_xlpm.Cy,_xlfn.XLOOKUP(TRUE,(AI$52:AI75&lt;&gt;""),AI$52:AI75,_xlpm.Fundo,,-1),
_xlpm.Dy,_xlfn.XLOOKUP(TRUE,(AI77:AI$95&lt;&gt;""),AI77:AI$95,_xlpm.Fundo,,1),
_xlpm.Xy,$N76,_xlpm.Yy,PRODUCT(SUM(_xlpm.Dy,-_xlpm.Cy),1/SUM(_xlpm.By,-_xlpm.Ay))*SUM(_xlpm.Xy,-_xlpm.Ay)+_xlpm.Cy,
ROUND(_xlpm.Yx,2)))</f>
        <v>0</v>
      </c>
      <c r="AJ126" s="21" cm="1">
        <f t="array" ref="AJ126">IF(AJ76&lt;&gt;"",ROUND(AJ76,2),
_xlfn.LET(_xlpm.Fundo,$L$8,
_xlpm.Ax,_xlfn.XLOOKUP(TRUE,($O76:AI76&lt;&gt;""),$O$51:AI$51,_xlpm.Fundo,,-1),
_xlpm.Bx,_xlfn.XLOOKUP(TRUE,(AK76:$AZ76&lt;&gt;""),AK$51:$AZ$51,_xlpm.Fundo,,1),
_xlpm.Cx,_xlfn.XLOOKUP(TRUE,($O76:AI76&lt;&gt;""),$O76:AI76,_xlpm.Fundo,,-1),
_xlpm.Dx,_xlfn.XLOOKUP(TRUE,(AK76:$AZ76&lt;&gt;""),AK76:$AZ76,_xlpm.Fundo,,1),
_xlpm.Xx,AJ$51,_xlpm.Yx,PRODUCT(SUM(_xlpm.Dx,-_xlpm.Cx),1/SUM(_xlpm.Bx,-_xlpm.Ax))*SUM(_xlpm.Xx,-_xlpm.Ax)+_xlpm.Cx,
_xlpm.Ay,_xlfn.XLOOKUP(TRUE,(AJ$52:AJ75&lt;&gt;""),$N$52:$N75,_xlpm.Fundo,,-1),
_xlpm.By,_xlfn.XLOOKUP(TRUE,(AJ77:AJ$95&lt;&gt;""),$N77:$N$95,_xlpm.Fundo,,1),
_xlpm.Cy,_xlfn.XLOOKUP(TRUE,(AJ$52:AJ75&lt;&gt;""),AJ$52:AJ75,_xlpm.Fundo,,-1),
_xlpm.Dy,_xlfn.XLOOKUP(TRUE,(AJ77:AJ$95&lt;&gt;""),AJ77:AJ$95,_xlpm.Fundo,,1),
_xlpm.Xy,$N76,_xlpm.Yy,PRODUCT(SUM(_xlpm.Dy,-_xlpm.Cy),1/SUM(_xlpm.By,-_xlpm.Ay))*SUM(_xlpm.Xy,-_xlpm.Ay)+_xlpm.Cy,
ROUND(_xlpm.Yx,2)))</f>
        <v>0</v>
      </c>
      <c r="AK126" s="21" cm="1">
        <f t="array" ref="AK126">IF(AK76&lt;&gt;"",ROUND(AK76,2),
_xlfn.LET(_xlpm.Fundo,$L$8,
_xlpm.Ax,_xlfn.XLOOKUP(TRUE,($O76:AJ76&lt;&gt;""),$O$51:AJ$51,_xlpm.Fundo,,-1),
_xlpm.Bx,_xlfn.XLOOKUP(TRUE,(AL76:$AZ76&lt;&gt;""),AL$51:$AZ$51,_xlpm.Fundo,,1),
_xlpm.Cx,_xlfn.XLOOKUP(TRUE,($O76:AJ76&lt;&gt;""),$O76:AJ76,_xlpm.Fundo,,-1),
_xlpm.Dx,_xlfn.XLOOKUP(TRUE,(AL76:$AZ76&lt;&gt;""),AL76:$AZ76,_xlpm.Fundo,,1),
_xlpm.Xx,AK$51,_xlpm.Yx,PRODUCT(SUM(_xlpm.Dx,-_xlpm.Cx),1/SUM(_xlpm.Bx,-_xlpm.Ax))*SUM(_xlpm.Xx,-_xlpm.Ax)+_xlpm.Cx,
_xlpm.Ay,_xlfn.XLOOKUP(TRUE,(AK$52:AK75&lt;&gt;""),$N$52:$N75,_xlpm.Fundo,,-1),
_xlpm.By,_xlfn.XLOOKUP(TRUE,(AK77:AK$95&lt;&gt;""),$N77:$N$95,_xlpm.Fundo,,1),
_xlpm.Cy,_xlfn.XLOOKUP(TRUE,(AK$52:AK75&lt;&gt;""),AK$52:AK75,_xlpm.Fundo,,-1),
_xlpm.Dy,_xlfn.XLOOKUP(TRUE,(AK77:AK$95&lt;&gt;""),AK77:AK$95,_xlpm.Fundo,,1),
_xlpm.Xy,$N76,_xlpm.Yy,PRODUCT(SUM(_xlpm.Dy,-_xlpm.Cy),1/SUM(_xlpm.By,-_xlpm.Ay))*SUM(_xlpm.Xy,-_xlpm.Ay)+_xlpm.Cy,
ROUND(_xlpm.Yx,2)))</f>
        <v>0</v>
      </c>
      <c r="AL126" s="21" cm="1">
        <f t="array" ref="AL126">IF(AL76&lt;&gt;"",ROUND(AL76,2),
_xlfn.LET(_xlpm.Fundo,$L$8,
_xlpm.Ax,_xlfn.XLOOKUP(TRUE,($O76:AK76&lt;&gt;""),$O$51:AK$51,_xlpm.Fundo,,-1),
_xlpm.Bx,_xlfn.XLOOKUP(TRUE,(AM76:$AZ76&lt;&gt;""),AM$51:$AZ$51,_xlpm.Fundo,,1),
_xlpm.Cx,_xlfn.XLOOKUP(TRUE,($O76:AK76&lt;&gt;""),$O76:AK76,_xlpm.Fundo,,-1),
_xlpm.Dx,_xlfn.XLOOKUP(TRUE,(AM76:$AZ76&lt;&gt;""),AM76:$AZ76,_xlpm.Fundo,,1),
_xlpm.Xx,AL$51,_xlpm.Yx,PRODUCT(SUM(_xlpm.Dx,-_xlpm.Cx),1/SUM(_xlpm.Bx,-_xlpm.Ax))*SUM(_xlpm.Xx,-_xlpm.Ax)+_xlpm.Cx,
_xlpm.Ay,_xlfn.XLOOKUP(TRUE,(AL$52:AL75&lt;&gt;""),$N$52:$N75,_xlpm.Fundo,,-1),
_xlpm.By,_xlfn.XLOOKUP(TRUE,(AL77:AL$95&lt;&gt;""),$N77:$N$95,_xlpm.Fundo,,1),
_xlpm.Cy,_xlfn.XLOOKUP(TRUE,(AL$52:AL75&lt;&gt;""),AL$52:AL75,_xlpm.Fundo,,-1),
_xlpm.Dy,_xlfn.XLOOKUP(TRUE,(AL77:AL$95&lt;&gt;""),AL77:AL$95,_xlpm.Fundo,,1),
_xlpm.Xy,$N76,_xlpm.Yy,PRODUCT(SUM(_xlpm.Dy,-_xlpm.Cy),1/SUM(_xlpm.By,-_xlpm.Ay))*SUM(_xlpm.Xy,-_xlpm.Ay)+_xlpm.Cy,
ROUND(_xlpm.Yx,2)))</f>
        <v>0</v>
      </c>
      <c r="AM126" s="21" cm="1">
        <f t="array" ref="AM126">IF(AM76&lt;&gt;"",ROUND(AM76,2),
_xlfn.LET(_xlpm.Fundo,$L$8,
_xlpm.Ax,_xlfn.XLOOKUP(TRUE,($O76:AL76&lt;&gt;""),$O$51:AL$51,_xlpm.Fundo,,-1),
_xlpm.Bx,_xlfn.XLOOKUP(TRUE,(AN76:$AZ76&lt;&gt;""),AN$51:$AZ$51,_xlpm.Fundo,,1),
_xlpm.Cx,_xlfn.XLOOKUP(TRUE,($O76:AL76&lt;&gt;""),$O76:AL76,_xlpm.Fundo,,-1),
_xlpm.Dx,_xlfn.XLOOKUP(TRUE,(AN76:$AZ76&lt;&gt;""),AN76:$AZ76,_xlpm.Fundo,,1),
_xlpm.Xx,AM$51,_xlpm.Yx,PRODUCT(SUM(_xlpm.Dx,-_xlpm.Cx),1/SUM(_xlpm.Bx,-_xlpm.Ax))*SUM(_xlpm.Xx,-_xlpm.Ax)+_xlpm.Cx,
_xlpm.Ay,_xlfn.XLOOKUP(TRUE,(AM$52:AM75&lt;&gt;""),$N$52:$N75,_xlpm.Fundo,,-1),
_xlpm.By,_xlfn.XLOOKUP(TRUE,(AM77:AM$95&lt;&gt;""),$N77:$N$95,_xlpm.Fundo,,1),
_xlpm.Cy,_xlfn.XLOOKUP(TRUE,(AM$52:AM75&lt;&gt;""),AM$52:AM75,_xlpm.Fundo,,-1),
_xlpm.Dy,_xlfn.XLOOKUP(TRUE,(AM77:AM$95&lt;&gt;""),AM77:AM$95,_xlpm.Fundo,,1),
_xlpm.Xy,$N76,_xlpm.Yy,PRODUCT(SUM(_xlpm.Dy,-_xlpm.Cy),1/SUM(_xlpm.By,-_xlpm.Ay))*SUM(_xlpm.Xy,-_xlpm.Ay)+_xlpm.Cy,
ROUND(_xlpm.Yx,2)))</f>
        <v>-9</v>
      </c>
      <c r="AN126" s="21" cm="1">
        <f t="array" ref="AN126">IF(AN76&lt;&gt;"",ROUND(AN76,2),
_xlfn.LET(_xlpm.Fundo,$L$8,
_xlpm.Ax,_xlfn.XLOOKUP(TRUE,($O76:AM76&lt;&gt;""),$O$51:AM$51,_xlpm.Fundo,,-1),
_xlpm.Bx,_xlfn.XLOOKUP(TRUE,(AO76:$AZ76&lt;&gt;""),AO$51:$AZ$51,_xlpm.Fundo,,1),
_xlpm.Cx,_xlfn.XLOOKUP(TRUE,($O76:AM76&lt;&gt;""),$O76:AM76,_xlpm.Fundo,,-1),
_xlpm.Dx,_xlfn.XLOOKUP(TRUE,(AO76:$AZ76&lt;&gt;""),AO76:$AZ76,_xlpm.Fundo,,1),
_xlpm.Xx,AN$51,_xlpm.Yx,PRODUCT(SUM(_xlpm.Dx,-_xlpm.Cx),1/SUM(_xlpm.Bx,-_xlpm.Ax))*SUM(_xlpm.Xx,-_xlpm.Ax)+_xlpm.Cx,
_xlpm.Ay,_xlfn.XLOOKUP(TRUE,(AN$52:AN75&lt;&gt;""),$N$52:$N75,_xlpm.Fundo,,-1),
_xlpm.By,_xlfn.XLOOKUP(TRUE,(AN77:AN$95&lt;&gt;""),$N77:$N$95,_xlpm.Fundo,,1),
_xlpm.Cy,_xlfn.XLOOKUP(TRUE,(AN$52:AN75&lt;&gt;""),AN$52:AN75,_xlpm.Fundo,,-1),
_xlpm.Dy,_xlfn.XLOOKUP(TRUE,(AN77:AN$95&lt;&gt;""),AN77:AN$95,_xlpm.Fundo,,1),
_xlpm.Xy,$N76,_xlpm.Yy,PRODUCT(SUM(_xlpm.Dy,-_xlpm.Cy),1/SUM(_xlpm.By,-_xlpm.Ay))*SUM(_xlpm.Xy,-_xlpm.Ay)+_xlpm.Cy,
ROUND(_xlpm.Yx,2)))</f>
        <v>-9</v>
      </c>
      <c r="AO126" s="21" cm="1">
        <f t="array" ref="AO126">IF(AO76&lt;&gt;"",ROUND(AO76,2),
_xlfn.LET(_xlpm.Fundo,$L$8,
_xlpm.Ax,_xlfn.XLOOKUP(TRUE,($O76:AN76&lt;&gt;""),$O$51:AN$51,_xlpm.Fundo,,-1),
_xlpm.Bx,_xlfn.XLOOKUP(TRUE,(AP76:$AZ76&lt;&gt;""),AP$51:$AZ$51,_xlpm.Fundo,,1),
_xlpm.Cx,_xlfn.XLOOKUP(TRUE,($O76:AN76&lt;&gt;""),$O76:AN76,_xlpm.Fundo,,-1),
_xlpm.Dx,_xlfn.XLOOKUP(TRUE,(AP76:$AZ76&lt;&gt;""),AP76:$AZ76,_xlpm.Fundo,,1),
_xlpm.Xx,AO$51,_xlpm.Yx,PRODUCT(SUM(_xlpm.Dx,-_xlpm.Cx),1/SUM(_xlpm.Bx,-_xlpm.Ax))*SUM(_xlpm.Xx,-_xlpm.Ax)+_xlpm.Cx,
_xlpm.Ay,_xlfn.XLOOKUP(TRUE,(AO$52:AO75&lt;&gt;""),$N$52:$N75,_xlpm.Fundo,,-1),
_xlpm.By,_xlfn.XLOOKUP(TRUE,(AO77:AO$95&lt;&gt;""),$N77:$N$95,_xlpm.Fundo,,1),
_xlpm.Cy,_xlfn.XLOOKUP(TRUE,(AO$52:AO75&lt;&gt;""),AO$52:AO75,_xlpm.Fundo,,-1),
_xlpm.Dy,_xlfn.XLOOKUP(TRUE,(AO77:AO$95&lt;&gt;""),AO77:AO$95,_xlpm.Fundo,,1),
_xlpm.Xy,$N76,_xlpm.Yy,PRODUCT(SUM(_xlpm.Dy,-_xlpm.Cy),1/SUM(_xlpm.By,-_xlpm.Ay))*SUM(_xlpm.Xy,-_xlpm.Ay)+_xlpm.Cy,
ROUND(_xlpm.Yx,2)))</f>
        <v>-9</v>
      </c>
      <c r="AP126" s="21" cm="1">
        <f t="array" ref="AP126">IF(AP76&lt;&gt;"",ROUND(AP76,2),
_xlfn.LET(_xlpm.Fundo,$L$8,
_xlpm.Ax,_xlfn.XLOOKUP(TRUE,($O76:AO76&lt;&gt;""),$O$51:AO$51,_xlpm.Fundo,,-1),
_xlpm.Bx,_xlfn.XLOOKUP(TRUE,(AQ76:$AZ76&lt;&gt;""),AQ$51:$AZ$51,_xlpm.Fundo,,1),
_xlpm.Cx,_xlfn.XLOOKUP(TRUE,($O76:AO76&lt;&gt;""),$O76:AO76,_xlpm.Fundo,,-1),
_xlpm.Dx,_xlfn.XLOOKUP(TRUE,(AQ76:$AZ76&lt;&gt;""),AQ76:$AZ76,_xlpm.Fundo,,1),
_xlpm.Xx,AP$51,_xlpm.Yx,PRODUCT(SUM(_xlpm.Dx,-_xlpm.Cx),1/SUM(_xlpm.Bx,-_xlpm.Ax))*SUM(_xlpm.Xx,-_xlpm.Ax)+_xlpm.Cx,
_xlpm.Ay,_xlfn.XLOOKUP(TRUE,(AP$52:AP75&lt;&gt;""),$N$52:$N75,_xlpm.Fundo,,-1),
_xlpm.By,_xlfn.XLOOKUP(TRUE,(AP77:AP$95&lt;&gt;""),$N77:$N$95,_xlpm.Fundo,,1),
_xlpm.Cy,_xlfn.XLOOKUP(TRUE,(AP$52:AP75&lt;&gt;""),AP$52:AP75,_xlpm.Fundo,,-1),
_xlpm.Dy,_xlfn.XLOOKUP(TRUE,(AP77:AP$95&lt;&gt;""),AP77:AP$95,_xlpm.Fundo,,1),
_xlpm.Xy,$N76,_xlpm.Yy,PRODUCT(SUM(_xlpm.Dy,-_xlpm.Cy),1/SUM(_xlpm.By,-_xlpm.Ay))*SUM(_xlpm.Xy,-_xlpm.Ay)+_xlpm.Cy,
ROUND(_xlpm.Yx,2)))</f>
        <v>-9</v>
      </c>
      <c r="AQ126" s="21" cm="1">
        <f t="array" ref="AQ126">IF(AQ76&lt;&gt;"",ROUND(AQ76,2),
_xlfn.LET(_xlpm.Fundo,$L$8,
_xlpm.Ax,_xlfn.XLOOKUP(TRUE,($O76:AP76&lt;&gt;""),$O$51:AP$51,_xlpm.Fundo,,-1),
_xlpm.Bx,_xlfn.XLOOKUP(TRUE,(AR76:$AZ76&lt;&gt;""),AR$51:$AZ$51,_xlpm.Fundo,,1),
_xlpm.Cx,_xlfn.XLOOKUP(TRUE,($O76:AP76&lt;&gt;""),$O76:AP76,_xlpm.Fundo,,-1),
_xlpm.Dx,_xlfn.XLOOKUP(TRUE,(AR76:$AZ76&lt;&gt;""),AR76:$AZ76,_xlpm.Fundo,,1),
_xlpm.Xx,AQ$51,_xlpm.Yx,PRODUCT(SUM(_xlpm.Dx,-_xlpm.Cx),1/SUM(_xlpm.Bx,-_xlpm.Ax))*SUM(_xlpm.Xx,-_xlpm.Ax)+_xlpm.Cx,
_xlpm.Ay,_xlfn.XLOOKUP(TRUE,(AQ$52:AQ75&lt;&gt;""),$N$52:$N75,_xlpm.Fundo,,-1),
_xlpm.By,_xlfn.XLOOKUP(TRUE,(AQ77:AQ$95&lt;&gt;""),$N77:$N$95,_xlpm.Fundo,,1),
_xlpm.Cy,_xlfn.XLOOKUP(TRUE,(AQ$52:AQ75&lt;&gt;""),AQ$52:AQ75,_xlpm.Fundo,,-1),
_xlpm.Dy,_xlfn.XLOOKUP(TRUE,(AQ77:AQ$95&lt;&gt;""),AQ77:AQ$95,_xlpm.Fundo,,1),
_xlpm.Xy,$N76,_xlpm.Yy,PRODUCT(SUM(_xlpm.Dy,-_xlpm.Cy),1/SUM(_xlpm.By,-_xlpm.Ay))*SUM(_xlpm.Xy,-_xlpm.Ay)+_xlpm.Cy,
ROUND(_xlpm.Yx,2)))</f>
        <v>-9</v>
      </c>
      <c r="AR126" s="21" cm="1">
        <f t="array" ref="AR126">IF(AR76&lt;&gt;"",ROUND(AR76,2),
_xlfn.LET(_xlpm.Fundo,$L$8,
_xlpm.Ax,_xlfn.XLOOKUP(TRUE,($O76:AQ76&lt;&gt;""),$O$51:AQ$51,_xlpm.Fundo,,-1),
_xlpm.Bx,_xlfn.XLOOKUP(TRUE,(AS76:$AZ76&lt;&gt;""),AS$51:$AZ$51,_xlpm.Fundo,,1),
_xlpm.Cx,_xlfn.XLOOKUP(TRUE,($O76:AQ76&lt;&gt;""),$O76:AQ76,_xlpm.Fundo,,-1),
_xlpm.Dx,_xlfn.XLOOKUP(TRUE,(AS76:$AZ76&lt;&gt;""),AS76:$AZ76,_xlpm.Fundo,,1),
_xlpm.Xx,AR$51,_xlpm.Yx,PRODUCT(SUM(_xlpm.Dx,-_xlpm.Cx),1/SUM(_xlpm.Bx,-_xlpm.Ax))*SUM(_xlpm.Xx,-_xlpm.Ax)+_xlpm.Cx,
_xlpm.Ay,_xlfn.XLOOKUP(TRUE,(AR$52:AR75&lt;&gt;""),$N$52:$N75,_xlpm.Fundo,,-1),
_xlpm.By,_xlfn.XLOOKUP(TRUE,(AR77:AR$95&lt;&gt;""),$N77:$N$95,_xlpm.Fundo,,1),
_xlpm.Cy,_xlfn.XLOOKUP(TRUE,(AR$52:AR75&lt;&gt;""),AR$52:AR75,_xlpm.Fundo,,-1),
_xlpm.Dy,_xlfn.XLOOKUP(TRUE,(AR77:AR$95&lt;&gt;""),AR77:AR$95,_xlpm.Fundo,,1),
_xlpm.Xy,$N76,_xlpm.Yy,PRODUCT(SUM(_xlpm.Dy,-_xlpm.Cy),1/SUM(_xlpm.By,-_xlpm.Ay))*SUM(_xlpm.Xy,-_xlpm.Ay)+_xlpm.Cy,
ROUND(_xlpm.Yx,2)))</f>
        <v>-9</v>
      </c>
      <c r="AS126" s="21" cm="1">
        <f t="array" ref="AS126">IF(AS76&lt;&gt;"",ROUND(AS76,2),
_xlfn.LET(_xlpm.Fundo,$L$8,
_xlpm.Ax,_xlfn.XLOOKUP(TRUE,($O76:AR76&lt;&gt;""),$O$51:AR$51,_xlpm.Fundo,,-1),
_xlpm.Bx,_xlfn.XLOOKUP(TRUE,(AT76:$AZ76&lt;&gt;""),AT$51:$AZ$51,_xlpm.Fundo,,1),
_xlpm.Cx,_xlfn.XLOOKUP(TRUE,($O76:AR76&lt;&gt;""),$O76:AR76,_xlpm.Fundo,,-1),
_xlpm.Dx,_xlfn.XLOOKUP(TRUE,(AT76:$AZ76&lt;&gt;""),AT76:$AZ76,_xlpm.Fundo,,1),
_xlpm.Xx,AS$51,_xlpm.Yx,PRODUCT(SUM(_xlpm.Dx,-_xlpm.Cx),1/SUM(_xlpm.Bx,-_xlpm.Ax))*SUM(_xlpm.Xx,-_xlpm.Ax)+_xlpm.Cx,
_xlpm.Ay,_xlfn.XLOOKUP(TRUE,(AS$52:AS75&lt;&gt;""),$N$52:$N75,_xlpm.Fundo,,-1),
_xlpm.By,_xlfn.XLOOKUP(TRUE,(AS77:AS$95&lt;&gt;""),$N77:$N$95,_xlpm.Fundo,,1),
_xlpm.Cy,_xlfn.XLOOKUP(TRUE,(AS$52:AS75&lt;&gt;""),AS$52:AS75,_xlpm.Fundo,,-1),
_xlpm.Dy,_xlfn.XLOOKUP(TRUE,(AS77:AS$95&lt;&gt;""),AS77:AS$95,_xlpm.Fundo,,1),
_xlpm.Xy,$N76,_xlpm.Yy,PRODUCT(SUM(_xlpm.Dy,-_xlpm.Cy),1/SUM(_xlpm.By,-_xlpm.Ay))*SUM(_xlpm.Xy,-_xlpm.Ay)+_xlpm.Cy,
ROUND(_xlpm.Yx,2)))</f>
        <v>-9</v>
      </c>
      <c r="AT126" s="21" cm="1">
        <f t="array" ref="AT126">IF(AT76&lt;&gt;"",ROUND(AT76,2),
_xlfn.LET(_xlpm.Fundo,$L$8,
_xlpm.Ax,_xlfn.XLOOKUP(TRUE,($O76:AS76&lt;&gt;""),$O$51:AS$51,_xlpm.Fundo,,-1),
_xlpm.Bx,_xlfn.XLOOKUP(TRUE,(AU76:$AZ76&lt;&gt;""),AU$51:$AZ$51,_xlpm.Fundo,,1),
_xlpm.Cx,_xlfn.XLOOKUP(TRUE,($O76:AS76&lt;&gt;""),$O76:AS76,_xlpm.Fundo,,-1),
_xlpm.Dx,_xlfn.XLOOKUP(TRUE,(AU76:$AZ76&lt;&gt;""),AU76:$AZ76,_xlpm.Fundo,,1),
_xlpm.Xx,AT$51,_xlpm.Yx,PRODUCT(SUM(_xlpm.Dx,-_xlpm.Cx),1/SUM(_xlpm.Bx,-_xlpm.Ax))*SUM(_xlpm.Xx,-_xlpm.Ax)+_xlpm.Cx,
_xlpm.Ay,_xlfn.XLOOKUP(TRUE,(AT$52:AT75&lt;&gt;""),$N$52:$N75,_xlpm.Fundo,,-1),
_xlpm.By,_xlfn.XLOOKUP(TRUE,(AT77:AT$95&lt;&gt;""),$N77:$N$95,_xlpm.Fundo,,1),
_xlpm.Cy,_xlfn.XLOOKUP(TRUE,(AT$52:AT75&lt;&gt;""),AT$52:AT75,_xlpm.Fundo,,-1),
_xlpm.Dy,_xlfn.XLOOKUP(TRUE,(AT77:AT$95&lt;&gt;""),AT77:AT$95,_xlpm.Fundo,,1),
_xlpm.Xy,$N76,_xlpm.Yy,PRODUCT(SUM(_xlpm.Dy,-_xlpm.Cy),1/SUM(_xlpm.By,-_xlpm.Ay))*SUM(_xlpm.Xy,-_xlpm.Ay)+_xlpm.Cy,
ROUND(_xlpm.Yx,2)))</f>
        <v>-9</v>
      </c>
      <c r="AU126" s="21" cm="1">
        <f t="array" ref="AU126">IF(AU76&lt;&gt;"",ROUND(AU76,2),
_xlfn.LET(_xlpm.Fundo,$L$8,
_xlpm.Ax,_xlfn.XLOOKUP(TRUE,($O76:AT76&lt;&gt;""),$O$51:AT$51,_xlpm.Fundo,,-1),
_xlpm.Bx,_xlfn.XLOOKUP(TRUE,(AV76:$AZ76&lt;&gt;""),AV$51:$AZ$51,_xlpm.Fundo,,1),
_xlpm.Cx,_xlfn.XLOOKUP(TRUE,($O76:AT76&lt;&gt;""),$O76:AT76,_xlpm.Fundo,,-1),
_xlpm.Dx,_xlfn.XLOOKUP(TRUE,(AV76:$AZ76&lt;&gt;""),AV76:$AZ76,_xlpm.Fundo,,1),
_xlpm.Xx,AU$51,_xlpm.Yx,PRODUCT(SUM(_xlpm.Dx,-_xlpm.Cx),1/SUM(_xlpm.Bx,-_xlpm.Ax))*SUM(_xlpm.Xx,-_xlpm.Ax)+_xlpm.Cx,
_xlpm.Ay,_xlfn.XLOOKUP(TRUE,(AU$52:AU75&lt;&gt;""),$N$52:$N75,_xlpm.Fundo,,-1),
_xlpm.By,_xlfn.XLOOKUP(TRUE,(AU77:AU$95&lt;&gt;""),$N77:$N$95,_xlpm.Fundo,,1),
_xlpm.Cy,_xlfn.XLOOKUP(TRUE,(AU$52:AU75&lt;&gt;""),AU$52:AU75,_xlpm.Fundo,,-1),
_xlpm.Dy,_xlfn.XLOOKUP(TRUE,(AU77:AU$95&lt;&gt;""),AU77:AU$95,_xlpm.Fundo,,1),
_xlpm.Xy,$N76,_xlpm.Yy,PRODUCT(SUM(_xlpm.Dy,-_xlpm.Cy),1/SUM(_xlpm.By,-_xlpm.Ay))*SUM(_xlpm.Xy,-_xlpm.Ay)+_xlpm.Cy,
ROUND(_xlpm.Yx,2)))</f>
        <v>0</v>
      </c>
      <c r="AV126" s="21" cm="1">
        <f t="array" ref="AV126">IF(AV76&lt;&gt;"",ROUND(AV76,2),
_xlfn.LET(_xlpm.Fundo,$L$8,
_xlpm.Ax,_xlfn.XLOOKUP(TRUE,($O76:AU76&lt;&gt;""),$O$51:AU$51,_xlpm.Fundo,,-1),
_xlpm.Bx,_xlfn.XLOOKUP(TRUE,(AW76:$AZ76&lt;&gt;""),AW$51:$AZ$51,_xlpm.Fundo,,1),
_xlpm.Cx,_xlfn.XLOOKUP(TRUE,($O76:AU76&lt;&gt;""),$O76:AU76,_xlpm.Fundo,,-1),
_xlpm.Dx,_xlfn.XLOOKUP(TRUE,(AW76:$AZ76&lt;&gt;""),AW76:$AZ76,_xlpm.Fundo,,1),
_xlpm.Xx,AV$51,_xlpm.Yx,PRODUCT(SUM(_xlpm.Dx,-_xlpm.Cx),1/SUM(_xlpm.Bx,-_xlpm.Ax))*SUM(_xlpm.Xx,-_xlpm.Ax)+_xlpm.Cx,
_xlpm.Ay,_xlfn.XLOOKUP(TRUE,(AV$52:AV75&lt;&gt;""),$N$52:$N75,_xlpm.Fundo,,-1),
_xlpm.By,_xlfn.XLOOKUP(TRUE,(AV77:AV$95&lt;&gt;""),$N77:$N$95,_xlpm.Fundo,,1),
_xlpm.Cy,_xlfn.XLOOKUP(TRUE,(AV$52:AV75&lt;&gt;""),AV$52:AV75,_xlpm.Fundo,,-1),
_xlpm.Dy,_xlfn.XLOOKUP(TRUE,(AV77:AV$95&lt;&gt;""),AV77:AV$95,_xlpm.Fundo,,1),
_xlpm.Xy,$N76,_xlpm.Yy,PRODUCT(SUM(_xlpm.Dy,-_xlpm.Cy),1/SUM(_xlpm.By,-_xlpm.Ay))*SUM(_xlpm.Xy,-_xlpm.Ay)+_xlpm.Cy,
ROUND(_xlpm.Yx,2)))</f>
        <v>-9</v>
      </c>
      <c r="AW126" s="21" cm="1">
        <f t="array" ref="AW126">IF(AW76&lt;&gt;"",ROUND(AW76,2),
_xlfn.LET(_xlpm.Fundo,$L$8,
_xlpm.Ax,_xlfn.XLOOKUP(TRUE,($O76:AV76&lt;&gt;""),$O$51:AV$51,_xlpm.Fundo,,-1),
_xlpm.Bx,_xlfn.XLOOKUP(TRUE,(AX76:$AZ76&lt;&gt;""),AX$51:$AZ$51,_xlpm.Fundo,,1),
_xlpm.Cx,_xlfn.XLOOKUP(TRUE,($O76:AV76&lt;&gt;""),$O76:AV76,_xlpm.Fundo,,-1),
_xlpm.Dx,_xlfn.XLOOKUP(TRUE,(AX76:$AZ76&lt;&gt;""),AX76:$AZ76,_xlpm.Fundo,,1),
_xlpm.Xx,AW$51,_xlpm.Yx,PRODUCT(SUM(_xlpm.Dx,-_xlpm.Cx),1/SUM(_xlpm.Bx,-_xlpm.Ax))*SUM(_xlpm.Xx,-_xlpm.Ax)+_xlpm.Cx,
_xlpm.Ay,_xlfn.XLOOKUP(TRUE,(AW$52:AW75&lt;&gt;""),$N$52:$N75,_xlpm.Fundo,,-1),
_xlpm.By,_xlfn.XLOOKUP(TRUE,(AW77:AW$95&lt;&gt;""),$N77:$N$95,_xlpm.Fundo,,1),
_xlpm.Cy,_xlfn.XLOOKUP(TRUE,(AW$52:AW75&lt;&gt;""),AW$52:AW75,_xlpm.Fundo,,-1),
_xlpm.Dy,_xlfn.XLOOKUP(TRUE,(AW77:AW$95&lt;&gt;""),AW77:AW$95,_xlpm.Fundo,,1),
_xlpm.Xy,$N76,_xlpm.Yy,PRODUCT(SUM(_xlpm.Dy,-_xlpm.Cy),1/SUM(_xlpm.By,-_xlpm.Ay))*SUM(_xlpm.Xy,-_xlpm.Ay)+_xlpm.Cy,
ROUND(_xlpm.Yx,2)))</f>
        <v>-9</v>
      </c>
      <c r="AX126" s="77" t="s">
        <v>678</v>
      </c>
      <c r="AY126" s="77"/>
    </row>
    <row r="127" spans="1:60" ht="20.100000000000001" customHeight="1" x14ac:dyDescent="0.3">
      <c r="A127" s="8"/>
      <c r="B127" s="8" t="s">
        <v>99</v>
      </c>
      <c r="C127" s="17">
        <f t="shared" si="15"/>
        <v>43.025399999999998</v>
      </c>
      <c r="D127" s="18">
        <f t="shared" si="15"/>
        <v>108.4209</v>
      </c>
      <c r="E127" s="64">
        <f t="shared" si="15"/>
        <v>0</v>
      </c>
      <c r="F127" s="17">
        <f t="shared" si="7"/>
        <v>0</v>
      </c>
      <c r="G127" s="18">
        <f t="shared" si="8"/>
        <v>3.37</v>
      </c>
      <c r="H127" s="19">
        <f t="shared" si="9"/>
        <v>0</v>
      </c>
      <c r="I127" s="8" t="str" cm="1">
        <f t="array" ref="I127">_xlfn.CONCAT(ROUND(F127:H127,2)&amp;", ")</f>
        <v xml:space="preserve">0, 3.37, 0, </v>
      </c>
      <c r="J127" s="8"/>
      <c r="N127" s="31">
        <v>6.77</v>
      </c>
      <c r="O127" s="15"/>
      <c r="P127" s="21" cm="1">
        <f t="array" ref="P127">IF(P77&lt;&gt;"",ROUND(P77,2),
_xlfn.LET(_xlpm.Fundo,$L$8,
_xlpm.Ax,_xlfn.XLOOKUP(TRUE,($O77:O77&lt;&gt;""),$O$51:O$51,_xlpm.Fundo,,-1),
_xlpm.Bx,_xlfn.XLOOKUP(TRUE,(Q77:$AZ77&lt;&gt;""),Q$51:$AZ$51,_xlpm.Fundo,,1),
_xlpm.Cx,_xlfn.XLOOKUP(TRUE,($O77:O77&lt;&gt;""),$O77:O77,_xlpm.Fundo,,-1),
_xlpm.Dx,_xlfn.XLOOKUP(TRUE,(Q77:$AZ77&lt;&gt;""),Q77:$AZ77,_xlpm.Fundo,,1),
_xlpm.Xx,P$51,_xlpm.Yx,PRODUCT(SUM(_xlpm.Dx,-_xlpm.Cx),1/SUM(_xlpm.Bx,-_xlpm.Ax))*SUM(_xlpm.Xx,-_xlpm.Ax)+_xlpm.Cx,
_xlpm.Ay,_xlfn.XLOOKUP(TRUE,(P$52:P76&lt;&gt;""),$N$52:$N76,_xlpm.Fundo,,-1),
_xlpm.By,_xlfn.XLOOKUP(TRUE,(P78:P$95&lt;&gt;""),$N78:$N$95,_xlpm.Fundo,,1),
_xlpm.Cy,_xlfn.XLOOKUP(TRUE,(P$52:P76&lt;&gt;""),P$52:P76,_xlpm.Fundo,,-1),
_xlpm.Dy,_xlfn.XLOOKUP(TRUE,(P78:P$95&lt;&gt;""),P78:P$95,_xlpm.Fundo,,1),
_xlpm.Xy,$N77,_xlpm.Yy,PRODUCT(SUM(_xlpm.Dy,-_xlpm.Cy),1/SUM(_xlpm.By,-_xlpm.Ay))*SUM(_xlpm.Xy,-_xlpm.Ay)+_xlpm.Cy,
ROUND(_xlpm.Yx,2)))</f>
        <v>-9</v>
      </c>
      <c r="Q127" s="21" cm="1">
        <f t="array" ref="Q127">IF(Q77&lt;&gt;"",ROUND(Q77,2),
_xlfn.LET(_xlpm.Fundo,$L$8,
_xlpm.Ax,_xlfn.XLOOKUP(TRUE,($O77:P77&lt;&gt;""),$O$51:P$51,_xlpm.Fundo,,-1),
_xlpm.Bx,_xlfn.XLOOKUP(TRUE,(R77:$AZ77&lt;&gt;""),R$51:$AZ$51,_xlpm.Fundo,,1),
_xlpm.Cx,_xlfn.XLOOKUP(TRUE,($O77:P77&lt;&gt;""),$O77:P77,_xlpm.Fundo,,-1),
_xlpm.Dx,_xlfn.XLOOKUP(TRUE,(R77:$AZ77&lt;&gt;""),R77:$AZ77,_xlpm.Fundo,,1),
_xlpm.Xx,Q$51,_xlpm.Yx,PRODUCT(SUM(_xlpm.Dx,-_xlpm.Cx),1/SUM(_xlpm.Bx,-_xlpm.Ax))*SUM(_xlpm.Xx,-_xlpm.Ax)+_xlpm.Cx,
_xlpm.Ay,_xlfn.XLOOKUP(TRUE,(Q$52:Q76&lt;&gt;""),$N$52:$N76,_xlpm.Fundo,,-1),
_xlpm.By,_xlfn.XLOOKUP(TRUE,(Q78:Q$95&lt;&gt;""),$N78:$N$95,_xlpm.Fundo,,1),
_xlpm.Cy,_xlfn.XLOOKUP(TRUE,(Q$52:Q76&lt;&gt;""),Q$52:Q76,_xlpm.Fundo,,-1),
_xlpm.Dy,_xlfn.XLOOKUP(TRUE,(Q78:Q$95&lt;&gt;""),Q78:Q$95,_xlpm.Fundo,,1),
_xlpm.Xy,$N77,_xlpm.Yy,PRODUCT(SUM(_xlpm.Dy,-_xlpm.Cy),1/SUM(_xlpm.By,-_xlpm.Ay))*SUM(_xlpm.Xy,-_xlpm.Ay)+_xlpm.Cy,
ROUND(_xlpm.Yx,2)))</f>
        <v>-9</v>
      </c>
      <c r="R127" s="21" cm="1">
        <f t="array" ref="R127">IF(R77&lt;&gt;"",ROUND(R77,2),
_xlfn.LET(_xlpm.Fundo,$L$8,
_xlpm.Ax,_xlfn.XLOOKUP(TRUE,($O77:Q77&lt;&gt;""),$O$51:Q$51,_xlpm.Fundo,,-1),
_xlpm.Bx,_xlfn.XLOOKUP(TRUE,(S77:$AZ77&lt;&gt;""),S$51:$AZ$51,_xlpm.Fundo,,1),
_xlpm.Cx,_xlfn.XLOOKUP(TRUE,($O77:Q77&lt;&gt;""),$O77:Q77,_xlpm.Fundo,,-1),
_xlpm.Dx,_xlfn.XLOOKUP(TRUE,(S77:$AZ77&lt;&gt;""),S77:$AZ77,_xlpm.Fundo,,1),
_xlpm.Xx,R$51,_xlpm.Yx,PRODUCT(SUM(_xlpm.Dx,-_xlpm.Cx),1/SUM(_xlpm.Bx,-_xlpm.Ax))*SUM(_xlpm.Xx,-_xlpm.Ax)+_xlpm.Cx,
_xlpm.Ay,_xlfn.XLOOKUP(TRUE,(R$52:R76&lt;&gt;""),$N$52:$N76,_xlpm.Fundo,,-1),
_xlpm.By,_xlfn.XLOOKUP(TRUE,(R78:R$95&lt;&gt;""),$N78:$N$95,_xlpm.Fundo,,1),
_xlpm.Cy,_xlfn.XLOOKUP(TRUE,(R$52:R76&lt;&gt;""),R$52:R76,_xlpm.Fundo,,-1),
_xlpm.Dy,_xlfn.XLOOKUP(TRUE,(R78:R$95&lt;&gt;""),R78:R$95,_xlpm.Fundo,,1),
_xlpm.Xy,$N77,_xlpm.Yy,PRODUCT(SUM(_xlpm.Dy,-_xlpm.Cy),1/SUM(_xlpm.By,-_xlpm.Ay))*SUM(_xlpm.Xy,-_xlpm.Ay)+_xlpm.Cy,
ROUND(_xlpm.Yx,2)))</f>
        <v>0</v>
      </c>
      <c r="S127" s="21" cm="1">
        <f t="array" ref="S127">IF(S77&lt;&gt;"",ROUND(S77,2),
_xlfn.LET(_xlpm.Fundo,$L$8,
_xlpm.Ax,_xlfn.XLOOKUP(TRUE,($O77:R77&lt;&gt;""),$O$51:R$51,_xlpm.Fundo,,-1),
_xlpm.Bx,_xlfn.XLOOKUP(TRUE,(T77:$AZ77&lt;&gt;""),T$51:$AZ$51,_xlpm.Fundo,,1),
_xlpm.Cx,_xlfn.XLOOKUP(TRUE,($O77:R77&lt;&gt;""),$O77:R77,_xlpm.Fundo,,-1),
_xlpm.Dx,_xlfn.XLOOKUP(TRUE,(T77:$AZ77&lt;&gt;""),T77:$AZ77,_xlpm.Fundo,,1),
_xlpm.Xx,S$51,_xlpm.Yx,PRODUCT(SUM(_xlpm.Dx,-_xlpm.Cx),1/SUM(_xlpm.Bx,-_xlpm.Ax))*SUM(_xlpm.Xx,-_xlpm.Ax)+_xlpm.Cx,
_xlpm.Ay,_xlfn.XLOOKUP(TRUE,(S$52:S76&lt;&gt;""),$N$52:$N76,_xlpm.Fundo,,-1),
_xlpm.By,_xlfn.XLOOKUP(TRUE,(S78:S$95&lt;&gt;""),$N78:$N$95,_xlpm.Fundo,,1),
_xlpm.Cy,_xlfn.XLOOKUP(TRUE,(S$52:S76&lt;&gt;""),S$52:S76,_xlpm.Fundo,,-1),
_xlpm.Dy,_xlfn.XLOOKUP(TRUE,(S78:S$95&lt;&gt;""),S78:S$95,_xlpm.Fundo,,1),
_xlpm.Xy,$N77,_xlpm.Yy,PRODUCT(SUM(_xlpm.Dy,-_xlpm.Cy),1/SUM(_xlpm.By,-_xlpm.Ay))*SUM(_xlpm.Xy,-_xlpm.Ay)+_xlpm.Cy,
ROUND(_xlpm.Yx,2)))</f>
        <v>0</v>
      </c>
      <c r="T127" s="21" cm="1">
        <f t="array" ref="T127">IF(T77&lt;&gt;"",ROUND(T77,2),
_xlfn.LET(_xlpm.Fundo,$L$8,
_xlpm.Ax,_xlfn.XLOOKUP(TRUE,($O77:S77&lt;&gt;""),$O$51:S$51,_xlpm.Fundo,,-1),
_xlpm.Bx,_xlfn.XLOOKUP(TRUE,(U77:$AZ77&lt;&gt;""),U$51:$AZ$51,_xlpm.Fundo,,1),
_xlpm.Cx,_xlfn.XLOOKUP(TRUE,($O77:S77&lt;&gt;""),$O77:S77,_xlpm.Fundo,,-1),
_xlpm.Dx,_xlfn.XLOOKUP(TRUE,(U77:$AZ77&lt;&gt;""),U77:$AZ77,_xlpm.Fundo,,1),
_xlpm.Xx,T$51,_xlpm.Yx,PRODUCT(SUM(_xlpm.Dx,-_xlpm.Cx),1/SUM(_xlpm.Bx,-_xlpm.Ax))*SUM(_xlpm.Xx,-_xlpm.Ax)+_xlpm.Cx,
_xlpm.Ay,_xlfn.XLOOKUP(TRUE,(T$52:T76&lt;&gt;""),$N$52:$N76,_xlpm.Fundo,,-1),
_xlpm.By,_xlfn.XLOOKUP(TRUE,(T78:T$95&lt;&gt;""),$N78:$N$95,_xlpm.Fundo,,1),
_xlpm.Cy,_xlfn.XLOOKUP(TRUE,(T$52:T76&lt;&gt;""),T$52:T76,_xlpm.Fundo,,-1),
_xlpm.Dy,_xlfn.XLOOKUP(TRUE,(T78:T$95&lt;&gt;""),T78:T$95,_xlpm.Fundo,,1),
_xlpm.Xy,$N77,_xlpm.Yy,PRODUCT(SUM(_xlpm.Dy,-_xlpm.Cy),1/SUM(_xlpm.By,-_xlpm.Ay))*SUM(_xlpm.Xy,-_xlpm.Ay)+_xlpm.Cy,
ROUND(_xlpm.Yx,2)))</f>
        <v>0</v>
      </c>
      <c r="U127" s="21" cm="1">
        <f t="array" ref="U127">IF(U77&lt;&gt;"",ROUND(U77,2),
_xlfn.LET(_xlpm.Fundo,$L$8,
_xlpm.Ax,_xlfn.XLOOKUP(TRUE,($O77:T77&lt;&gt;""),$O$51:T$51,_xlpm.Fundo,,-1),
_xlpm.Bx,_xlfn.XLOOKUP(TRUE,(V77:$AZ77&lt;&gt;""),V$51:$AZ$51,_xlpm.Fundo,,1),
_xlpm.Cx,_xlfn.XLOOKUP(TRUE,($O77:T77&lt;&gt;""),$O77:T77,_xlpm.Fundo,,-1),
_xlpm.Dx,_xlfn.XLOOKUP(TRUE,(V77:$AZ77&lt;&gt;""),V77:$AZ77,_xlpm.Fundo,,1),
_xlpm.Xx,U$51,_xlpm.Yx,PRODUCT(SUM(_xlpm.Dx,-_xlpm.Cx),1/SUM(_xlpm.Bx,-_xlpm.Ax))*SUM(_xlpm.Xx,-_xlpm.Ax)+_xlpm.Cx,
_xlpm.Ay,_xlfn.XLOOKUP(TRUE,(U$52:U76&lt;&gt;""),$N$52:$N76,_xlpm.Fundo,,-1),
_xlpm.By,_xlfn.XLOOKUP(TRUE,(U78:U$95&lt;&gt;""),$N78:$N$95,_xlpm.Fundo,,1),
_xlpm.Cy,_xlfn.XLOOKUP(TRUE,(U$52:U76&lt;&gt;""),U$52:U76,_xlpm.Fundo,,-1),
_xlpm.Dy,_xlfn.XLOOKUP(TRUE,(U78:U$95&lt;&gt;""),U78:U$95,_xlpm.Fundo,,1),
_xlpm.Xy,$N77,_xlpm.Yy,PRODUCT(SUM(_xlpm.Dy,-_xlpm.Cy),1/SUM(_xlpm.By,-_xlpm.Ay))*SUM(_xlpm.Xy,-_xlpm.Ay)+_xlpm.Cy,
ROUND(_xlpm.Yx,2)))</f>
        <v>0</v>
      </c>
      <c r="V127" s="21" cm="1">
        <f t="array" ref="V127">IF(V77&lt;&gt;"",ROUND(V77,2),
_xlfn.LET(_xlpm.Fundo,$L$8,
_xlpm.Ax,_xlfn.XLOOKUP(TRUE,($O77:U77&lt;&gt;""),$O$51:U$51,_xlpm.Fundo,,-1),
_xlpm.Bx,_xlfn.XLOOKUP(TRUE,(W77:$AZ77&lt;&gt;""),W$51:$AZ$51,_xlpm.Fundo,,1),
_xlpm.Cx,_xlfn.XLOOKUP(TRUE,($O77:U77&lt;&gt;""),$O77:U77,_xlpm.Fundo,,-1),
_xlpm.Dx,_xlfn.XLOOKUP(TRUE,(W77:$AZ77&lt;&gt;""),W77:$AZ77,_xlpm.Fundo,,1),
_xlpm.Xx,V$51,_xlpm.Yx,PRODUCT(SUM(_xlpm.Dx,-_xlpm.Cx),1/SUM(_xlpm.Bx,-_xlpm.Ax))*SUM(_xlpm.Xx,-_xlpm.Ax)+_xlpm.Cx,
_xlpm.Ay,_xlfn.XLOOKUP(TRUE,(V$52:V76&lt;&gt;""),$N$52:$N76,_xlpm.Fundo,,-1),
_xlpm.By,_xlfn.XLOOKUP(TRUE,(V78:V$95&lt;&gt;""),$N78:$N$95,_xlpm.Fundo,,1),
_xlpm.Cy,_xlfn.XLOOKUP(TRUE,(V$52:V76&lt;&gt;""),V$52:V76,_xlpm.Fundo,,-1),
_xlpm.Dy,_xlfn.XLOOKUP(TRUE,(V78:V$95&lt;&gt;""),V78:V$95,_xlpm.Fundo,,1),
_xlpm.Xy,$N77,_xlpm.Yy,PRODUCT(SUM(_xlpm.Dy,-_xlpm.Cy),1/SUM(_xlpm.By,-_xlpm.Ay))*SUM(_xlpm.Xy,-_xlpm.Ay)+_xlpm.Cy,
ROUND(_xlpm.Yx,2)))</f>
        <v>0</v>
      </c>
      <c r="W127" s="21" cm="1">
        <f t="array" ref="W127">IF(W77&lt;&gt;"",ROUND(W77,2),
_xlfn.LET(_xlpm.Fundo,$L$8,
_xlpm.Ax,_xlfn.XLOOKUP(TRUE,($O77:V77&lt;&gt;""),$O$51:V$51,_xlpm.Fundo,,-1),
_xlpm.Bx,_xlfn.XLOOKUP(TRUE,(X77:$AZ77&lt;&gt;""),X$51:$AZ$51,_xlpm.Fundo,,1),
_xlpm.Cx,_xlfn.XLOOKUP(TRUE,($O77:V77&lt;&gt;""),$O77:V77,_xlpm.Fundo,,-1),
_xlpm.Dx,_xlfn.XLOOKUP(TRUE,(X77:$AZ77&lt;&gt;""),X77:$AZ77,_xlpm.Fundo,,1),
_xlpm.Xx,W$51,_xlpm.Yx,PRODUCT(SUM(_xlpm.Dx,-_xlpm.Cx),1/SUM(_xlpm.Bx,-_xlpm.Ax))*SUM(_xlpm.Xx,-_xlpm.Ax)+_xlpm.Cx,
_xlpm.Ay,_xlfn.XLOOKUP(TRUE,(W$52:W76&lt;&gt;""),$N$52:$N76,_xlpm.Fundo,,-1),
_xlpm.By,_xlfn.XLOOKUP(TRUE,(W78:W$95&lt;&gt;""),$N78:$N$95,_xlpm.Fundo,,1),
_xlpm.Cy,_xlfn.XLOOKUP(TRUE,(W$52:W76&lt;&gt;""),W$52:W76,_xlpm.Fundo,,-1),
_xlpm.Dy,_xlfn.XLOOKUP(TRUE,(W78:W$95&lt;&gt;""),W78:W$95,_xlpm.Fundo,,1),
_xlpm.Xy,$N77,_xlpm.Yy,PRODUCT(SUM(_xlpm.Dy,-_xlpm.Cy),1/SUM(_xlpm.By,-_xlpm.Ay))*SUM(_xlpm.Xy,-_xlpm.Ay)+_xlpm.Cy,
ROUND(_xlpm.Yx,2)))</f>
        <v>-9</v>
      </c>
      <c r="X127" s="21" cm="1">
        <f t="array" ref="X127">IF(X77&lt;&gt;"",ROUND(X77,2),
_xlfn.LET(_xlpm.Fundo,$L$8,
_xlpm.Ax,_xlfn.XLOOKUP(TRUE,($O77:W77&lt;&gt;""),$O$51:W$51,_xlpm.Fundo,,-1),
_xlpm.Bx,_xlfn.XLOOKUP(TRUE,(Y77:$AZ77&lt;&gt;""),Y$51:$AZ$51,_xlpm.Fundo,,1),
_xlpm.Cx,_xlfn.XLOOKUP(TRUE,($O77:W77&lt;&gt;""),$O77:W77,_xlpm.Fundo,,-1),
_xlpm.Dx,_xlfn.XLOOKUP(TRUE,(Y77:$AZ77&lt;&gt;""),Y77:$AZ77,_xlpm.Fundo,,1),
_xlpm.Xx,X$51,_xlpm.Yx,PRODUCT(SUM(_xlpm.Dx,-_xlpm.Cx),1/SUM(_xlpm.Bx,-_xlpm.Ax))*SUM(_xlpm.Xx,-_xlpm.Ax)+_xlpm.Cx,
_xlpm.Ay,_xlfn.XLOOKUP(TRUE,(X$52:X76&lt;&gt;""),$N$52:$N76,_xlpm.Fundo,,-1),
_xlpm.By,_xlfn.XLOOKUP(TRUE,(X78:X$95&lt;&gt;""),$N78:$N$95,_xlpm.Fundo,,1),
_xlpm.Cy,_xlfn.XLOOKUP(TRUE,(X$52:X76&lt;&gt;""),X$52:X76,_xlpm.Fundo,,-1),
_xlpm.Dy,_xlfn.XLOOKUP(TRUE,(X78:X$95&lt;&gt;""),X78:X$95,_xlpm.Fundo,,1),
_xlpm.Xy,$N77,_xlpm.Yy,PRODUCT(SUM(_xlpm.Dy,-_xlpm.Cy),1/SUM(_xlpm.By,-_xlpm.Ay))*SUM(_xlpm.Xy,-_xlpm.Ay)+_xlpm.Cy,
ROUND(_xlpm.Yx,2)))</f>
        <v>-9</v>
      </c>
      <c r="Y127" s="21" cm="1">
        <f t="array" ref="Y127">IF(Y77&lt;&gt;"",ROUND(Y77,2),
_xlfn.LET(_xlpm.Fundo,$L$8,
_xlpm.Ax,_xlfn.XLOOKUP(TRUE,($O77:X77&lt;&gt;""),$O$51:X$51,_xlpm.Fundo,,-1),
_xlpm.Bx,_xlfn.XLOOKUP(TRUE,(Z77:$AZ77&lt;&gt;""),Z$51:$AZ$51,_xlpm.Fundo,,1),
_xlpm.Cx,_xlfn.XLOOKUP(TRUE,($O77:X77&lt;&gt;""),$O77:X77,_xlpm.Fundo,,-1),
_xlpm.Dx,_xlfn.XLOOKUP(TRUE,(Z77:$AZ77&lt;&gt;""),Z77:$AZ77,_xlpm.Fundo,,1),
_xlpm.Xx,Y$51,_xlpm.Yx,PRODUCT(SUM(_xlpm.Dx,-_xlpm.Cx),1/SUM(_xlpm.Bx,-_xlpm.Ax))*SUM(_xlpm.Xx,-_xlpm.Ax)+_xlpm.Cx,
_xlpm.Ay,_xlfn.XLOOKUP(TRUE,(Y$52:Y76&lt;&gt;""),$N$52:$N76,_xlpm.Fundo,,-1),
_xlpm.By,_xlfn.XLOOKUP(TRUE,(Y78:Y$95&lt;&gt;""),$N78:$N$95,_xlpm.Fundo,,1),
_xlpm.Cy,_xlfn.XLOOKUP(TRUE,(Y$52:Y76&lt;&gt;""),Y$52:Y76,_xlpm.Fundo,,-1),
_xlpm.Dy,_xlfn.XLOOKUP(TRUE,(Y78:Y$95&lt;&gt;""),Y78:Y$95,_xlpm.Fundo,,1),
_xlpm.Xy,$N77,_xlpm.Yy,PRODUCT(SUM(_xlpm.Dy,-_xlpm.Cy),1/SUM(_xlpm.By,-_xlpm.Ay))*SUM(_xlpm.Xy,-_xlpm.Ay)+_xlpm.Cy,
ROUND(_xlpm.Yx,2)))</f>
        <v>-9</v>
      </c>
      <c r="Z127" s="21" cm="1">
        <f t="array" ref="Z127">IF(Z77&lt;&gt;"",ROUND(Z77,2),
_xlfn.LET(_xlpm.Fundo,$L$8,
_xlpm.Ax,_xlfn.XLOOKUP(TRUE,($O77:Y77&lt;&gt;""),$O$51:Y$51,_xlpm.Fundo,,-1),
_xlpm.Bx,_xlfn.XLOOKUP(TRUE,(AA77:$AZ77&lt;&gt;""),AA$51:$AZ$51,_xlpm.Fundo,,1),
_xlpm.Cx,_xlfn.XLOOKUP(TRUE,($O77:Y77&lt;&gt;""),$O77:Y77,_xlpm.Fundo,,-1),
_xlpm.Dx,_xlfn.XLOOKUP(TRUE,(AA77:$AZ77&lt;&gt;""),AA77:$AZ77,_xlpm.Fundo,,1),
_xlpm.Xx,Z$51,_xlpm.Yx,PRODUCT(SUM(_xlpm.Dx,-_xlpm.Cx),1/SUM(_xlpm.Bx,-_xlpm.Ax))*SUM(_xlpm.Xx,-_xlpm.Ax)+_xlpm.Cx,
_xlpm.Ay,_xlfn.XLOOKUP(TRUE,(Z$52:Z76&lt;&gt;""),$N$52:$N76,_xlpm.Fundo,,-1),
_xlpm.By,_xlfn.XLOOKUP(TRUE,(Z78:Z$95&lt;&gt;""),$N78:$N$95,_xlpm.Fundo,,1),
_xlpm.Cy,_xlfn.XLOOKUP(TRUE,(Z$52:Z76&lt;&gt;""),Z$52:Z76,_xlpm.Fundo,,-1),
_xlpm.Dy,_xlfn.XLOOKUP(TRUE,(Z78:Z$95&lt;&gt;""),Z78:Z$95,_xlpm.Fundo,,1),
_xlpm.Xy,$N77,_xlpm.Yy,PRODUCT(SUM(_xlpm.Dy,-_xlpm.Cy),1/SUM(_xlpm.By,-_xlpm.Ay))*SUM(_xlpm.Xy,-_xlpm.Ay)+_xlpm.Cy,
ROUND(_xlpm.Yx,2)))</f>
        <v>-9</v>
      </c>
      <c r="AA127" s="21" cm="1">
        <f t="array" ref="AA127">IF(AA77&lt;&gt;"",ROUND(AA77,2),
_xlfn.LET(_xlpm.Fundo,$L$8,
_xlpm.Ax,_xlfn.XLOOKUP(TRUE,($O77:Z77&lt;&gt;""),$O$51:Z$51,_xlpm.Fundo,,-1),
_xlpm.Bx,_xlfn.XLOOKUP(TRUE,(AB77:$AZ77&lt;&gt;""),AB$51:$AZ$51,_xlpm.Fundo,,1),
_xlpm.Cx,_xlfn.XLOOKUP(TRUE,($O77:Z77&lt;&gt;""),$O77:Z77,_xlpm.Fundo,,-1),
_xlpm.Dx,_xlfn.XLOOKUP(TRUE,(AB77:$AZ77&lt;&gt;""),AB77:$AZ77,_xlpm.Fundo,,1),
_xlpm.Xx,AA$51,_xlpm.Yx,PRODUCT(SUM(_xlpm.Dx,-_xlpm.Cx),1/SUM(_xlpm.Bx,-_xlpm.Ax))*SUM(_xlpm.Xx,-_xlpm.Ax)+_xlpm.Cx,
_xlpm.Ay,_xlfn.XLOOKUP(TRUE,(AA$52:AA76&lt;&gt;""),$N$52:$N76,_xlpm.Fundo,,-1),
_xlpm.By,_xlfn.XLOOKUP(TRUE,(AA78:AA$95&lt;&gt;""),$N78:$N$95,_xlpm.Fundo,,1),
_xlpm.Cy,_xlfn.XLOOKUP(TRUE,(AA$52:AA76&lt;&gt;""),AA$52:AA76,_xlpm.Fundo,,-1),
_xlpm.Dy,_xlfn.XLOOKUP(TRUE,(AA78:AA$95&lt;&gt;""),AA78:AA$95,_xlpm.Fundo,,1),
_xlpm.Xy,$N77,_xlpm.Yy,PRODUCT(SUM(_xlpm.Dy,-_xlpm.Cy),1/SUM(_xlpm.By,-_xlpm.Ay))*SUM(_xlpm.Xy,-_xlpm.Ay)+_xlpm.Cy,
ROUND(_xlpm.Yx,2)))</f>
        <v>-9</v>
      </c>
      <c r="AB127" s="21" cm="1">
        <f t="array" ref="AB127">IF(AB77&lt;&gt;"",ROUND(AB77,2),
_xlfn.LET(_xlpm.Fundo,$L$8,
_xlpm.Ax,_xlfn.XLOOKUP(TRUE,($O77:AA77&lt;&gt;""),$O$51:AA$51,_xlpm.Fundo,,-1),
_xlpm.Bx,_xlfn.XLOOKUP(TRUE,(AC77:$AZ77&lt;&gt;""),AC$51:$AZ$51,_xlpm.Fundo,,1),
_xlpm.Cx,_xlfn.XLOOKUP(TRUE,($O77:AA77&lt;&gt;""),$O77:AA77,_xlpm.Fundo,,-1),
_xlpm.Dx,_xlfn.XLOOKUP(TRUE,(AC77:$AZ77&lt;&gt;""),AC77:$AZ77,_xlpm.Fundo,,1),
_xlpm.Xx,AB$51,_xlpm.Yx,PRODUCT(SUM(_xlpm.Dx,-_xlpm.Cx),1/SUM(_xlpm.Bx,-_xlpm.Ax))*SUM(_xlpm.Xx,-_xlpm.Ax)+_xlpm.Cx,
_xlpm.Ay,_xlfn.XLOOKUP(TRUE,(AB$52:AB76&lt;&gt;""),$N$52:$N76,_xlpm.Fundo,,-1),
_xlpm.By,_xlfn.XLOOKUP(TRUE,(AB78:AB$95&lt;&gt;""),$N78:$N$95,_xlpm.Fundo,,1),
_xlpm.Cy,_xlfn.XLOOKUP(TRUE,(AB$52:AB76&lt;&gt;""),AB$52:AB76,_xlpm.Fundo,,-1),
_xlpm.Dy,_xlfn.XLOOKUP(TRUE,(AB78:AB$95&lt;&gt;""),AB78:AB$95,_xlpm.Fundo,,1),
_xlpm.Xy,$N77,_xlpm.Yy,PRODUCT(SUM(_xlpm.Dy,-_xlpm.Cy),1/SUM(_xlpm.By,-_xlpm.Ay))*SUM(_xlpm.Xy,-_xlpm.Ay)+_xlpm.Cy,
ROUND(_xlpm.Yx,2)))</f>
        <v>-9</v>
      </c>
      <c r="AC127" s="21" cm="1">
        <f t="array" ref="AC127">IF(AC77&lt;&gt;"",ROUND(AC77,2),
_xlfn.LET(_xlpm.Fundo,$L$8,
_xlpm.Ax,_xlfn.XLOOKUP(TRUE,($O77:AB77&lt;&gt;""),$O$51:AB$51,_xlpm.Fundo,,-1),
_xlpm.Bx,_xlfn.XLOOKUP(TRUE,(AD77:$AZ77&lt;&gt;""),AD$51:$AZ$51,_xlpm.Fundo,,1),
_xlpm.Cx,_xlfn.XLOOKUP(TRUE,($O77:AB77&lt;&gt;""),$O77:AB77,_xlpm.Fundo,,-1),
_xlpm.Dx,_xlfn.XLOOKUP(TRUE,(AD77:$AZ77&lt;&gt;""),AD77:$AZ77,_xlpm.Fundo,,1),
_xlpm.Xx,AC$51,_xlpm.Yx,PRODUCT(SUM(_xlpm.Dx,-_xlpm.Cx),1/SUM(_xlpm.Bx,-_xlpm.Ax))*SUM(_xlpm.Xx,-_xlpm.Ax)+_xlpm.Cx,
_xlpm.Ay,_xlfn.XLOOKUP(TRUE,(AC$52:AC76&lt;&gt;""),$N$52:$N76,_xlpm.Fundo,,-1),
_xlpm.By,_xlfn.XLOOKUP(TRUE,(AC78:AC$95&lt;&gt;""),$N78:$N$95,_xlpm.Fundo,,1),
_xlpm.Cy,_xlfn.XLOOKUP(TRUE,(AC$52:AC76&lt;&gt;""),AC$52:AC76,_xlpm.Fundo,,-1),
_xlpm.Dy,_xlfn.XLOOKUP(TRUE,(AC78:AC$95&lt;&gt;""),AC78:AC$95,_xlpm.Fundo,,1),
_xlpm.Xy,$N77,_xlpm.Yy,PRODUCT(SUM(_xlpm.Dy,-_xlpm.Cy),1/SUM(_xlpm.By,-_xlpm.Ay))*SUM(_xlpm.Xy,-_xlpm.Ay)+_xlpm.Cy,
ROUND(_xlpm.Yx,2)))</f>
        <v>-9</v>
      </c>
      <c r="AD127" s="21" cm="1">
        <f t="array" ref="AD127">IF(AD77&lt;&gt;"",ROUND(AD77,2),
_xlfn.LET(_xlpm.Fundo,$L$8,
_xlpm.Ax,_xlfn.XLOOKUP(TRUE,($O77:AC77&lt;&gt;""),$O$51:AC$51,_xlpm.Fundo,,-1),
_xlpm.Bx,_xlfn.XLOOKUP(TRUE,(AE77:$AZ77&lt;&gt;""),AE$51:$AZ$51,_xlpm.Fundo,,1),
_xlpm.Cx,_xlfn.XLOOKUP(TRUE,($O77:AC77&lt;&gt;""),$O77:AC77,_xlpm.Fundo,,-1),
_xlpm.Dx,_xlfn.XLOOKUP(TRUE,(AE77:$AZ77&lt;&gt;""),AE77:$AZ77,_xlpm.Fundo,,1),
_xlpm.Xx,AD$51,_xlpm.Yx,PRODUCT(SUM(_xlpm.Dx,-_xlpm.Cx),1/SUM(_xlpm.Bx,-_xlpm.Ax))*SUM(_xlpm.Xx,-_xlpm.Ax)+_xlpm.Cx,
_xlpm.Ay,_xlfn.XLOOKUP(TRUE,(AD$52:AD76&lt;&gt;""),$N$52:$N76,_xlpm.Fundo,,-1),
_xlpm.By,_xlfn.XLOOKUP(TRUE,(AD78:AD$95&lt;&gt;""),$N78:$N$95,_xlpm.Fundo,,1),
_xlpm.Cy,_xlfn.XLOOKUP(TRUE,(AD$52:AD76&lt;&gt;""),AD$52:AD76,_xlpm.Fundo,,-1),
_xlpm.Dy,_xlfn.XLOOKUP(TRUE,(AD78:AD$95&lt;&gt;""),AD78:AD$95,_xlpm.Fundo,,1),
_xlpm.Xy,$N77,_xlpm.Yy,PRODUCT(SUM(_xlpm.Dy,-_xlpm.Cy),1/SUM(_xlpm.By,-_xlpm.Ay))*SUM(_xlpm.Xy,-_xlpm.Ay)+_xlpm.Cy,
ROUND(_xlpm.Yx,2)))</f>
        <v>0</v>
      </c>
      <c r="AE127" s="21" cm="1">
        <f t="array" ref="AE127">IF(AE77&lt;&gt;"",ROUND(AE77,2),
_xlfn.LET(_xlpm.Fundo,$L$8,
_xlpm.Ax,_xlfn.XLOOKUP(TRUE,($O77:AD77&lt;&gt;""),$O$51:AD$51,_xlpm.Fundo,,-1),
_xlpm.Bx,_xlfn.XLOOKUP(TRUE,(AF77:$AZ77&lt;&gt;""),AF$51:$AZ$51,_xlpm.Fundo,,1),
_xlpm.Cx,_xlfn.XLOOKUP(TRUE,($O77:AD77&lt;&gt;""),$O77:AD77,_xlpm.Fundo,,-1),
_xlpm.Dx,_xlfn.XLOOKUP(TRUE,(AF77:$AZ77&lt;&gt;""),AF77:$AZ77,_xlpm.Fundo,,1),
_xlpm.Xx,AE$51,_xlpm.Yx,PRODUCT(SUM(_xlpm.Dx,-_xlpm.Cx),1/SUM(_xlpm.Bx,-_xlpm.Ax))*SUM(_xlpm.Xx,-_xlpm.Ax)+_xlpm.Cx,
_xlpm.Ay,_xlfn.XLOOKUP(TRUE,(AE$52:AE76&lt;&gt;""),$N$52:$N76,_xlpm.Fundo,,-1),
_xlpm.By,_xlfn.XLOOKUP(TRUE,(AE78:AE$95&lt;&gt;""),$N78:$N$95,_xlpm.Fundo,,1),
_xlpm.Cy,_xlfn.XLOOKUP(TRUE,(AE$52:AE76&lt;&gt;""),AE$52:AE76,_xlpm.Fundo,,-1),
_xlpm.Dy,_xlfn.XLOOKUP(TRUE,(AE78:AE$95&lt;&gt;""),AE78:AE$95,_xlpm.Fundo,,1),
_xlpm.Xy,$N77,_xlpm.Yy,PRODUCT(SUM(_xlpm.Dy,-_xlpm.Cy),1/SUM(_xlpm.By,-_xlpm.Ay))*SUM(_xlpm.Xy,-_xlpm.Ay)+_xlpm.Cy,
ROUND(_xlpm.Yx,2)))</f>
        <v>0.04</v>
      </c>
      <c r="AF127" s="21" cm="1">
        <f t="array" ref="AF127">IF(AF77&lt;&gt;"",ROUND(AF77,2),
_xlfn.LET(_xlpm.Fundo,$L$8,
_xlpm.Ax,_xlfn.XLOOKUP(TRUE,($O77:AE77&lt;&gt;""),$O$51:AE$51,_xlpm.Fundo,,-1),
_xlpm.Bx,_xlfn.XLOOKUP(TRUE,(AG77:$AZ77&lt;&gt;""),AG$51:$AZ$51,_xlpm.Fundo,,1),
_xlpm.Cx,_xlfn.XLOOKUP(TRUE,($O77:AE77&lt;&gt;""),$O77:AE77,_xlpm.Fundo,,-1),
_xlpm.Dx,_xlfn.XLOOKUP(TRUE,(AG77:$AZ77&lt;&gt;""),AG77:$AZ77,_xlpm.Fundo,,1),
_xlpm.Xx,AF$51,_xlpm.Yx,PRODUCT(SUM(_xlpm.Dx,-_xlpm.Cx),1/SUM(_xlpm.Bx,-_xlpm.Ax))*SUM(_xlpm.Xx,-_xlpm.Ax)+_xlpm.Cx,
_xlpm.Ay,_xlfn.XLOOKUP(TRUE,(AF$52:AF76&lt;&gt;""),$N$52:$N76,_xlpm.Fundo,,-1),
_xlpm.By,_xlfn.XLOOKUP(TRUE,(AF78:AF$95&lt;&gt;""),$N78:$N$95,_xlpm.Fundo,,1),
_xlpm.Cy,_xlfn.XLOOKUP(TRUE,(AF$52:AF76&lt;&gt;""),AF$52:AF76,_xlpm.Fundo,,-1),
_xlpm.Dy,_xlfn.XLOOKUP(TRUE,(AF78:AF$95&lt;&gt;""),AF78:AF$95,_xlpm.Fundo,,1),
_xlpm.Xy,$N77,_xlpm.Yy,PRODUCT(SUM(_xlpm.Dy,-_xlpm.Cy),1/SUM(_xlpm.By,-_xlpm.Ay))*SUM(_xlpm.Xy,-_xlpm.Ay)+_xlpm.Cy,
ROUND(_xlpm.Yx,2)))</f>
        <v>0.23</v>
      </c>
      <c r="AG127" s="21" cm="1">
        <f t="array" ref="AG127">IF(AG77&lt;&gt;"",ROUND(AG77,2),
_xlfn.LET(_xlpm.Fundo,$L$8,
_xlpm.Ax,_xlfn.XLOOKUP(TRUE,($O77:AF77&lt;&gt;""),$O$51:AF$51,_xlpm.Fundo,,-1),
_xlpm.Bx,_xlfn.XLOOKUP(TRUE,(AH77:$AZ77&lt;&gt;""),AH$51:$AZ$51,_xlpm.Fundo,,1),
_xlpm.Cx,_xlfn.XLOOKUP(TRUE,($O77:AF77&lt;&gt;""),$O77:AF77,_xlpm.Fundo,,-1),
_xlpm.Dx,_xlfn.XLOOKUP(TRUE,(AH77:$AZ77&lt;&gt;""),AH77:$AZ77,_xlpm.Fundo,,1),
_xlpm.Xx,AG$51,_xlpm.Yx,PRODUCT(SUM(_xlpm.Dx,-_xlpm.Cx),1/SUM(_xlpm.Bx,-_xlpm.Ax))*SUM(_xlpm.Xx,-_xlpm.Ax)+_xlpm.Cx,
_xlpm.Ay,_xlfn.XLOOKUP(TRUE,(AG$52:AG76&lt;&gt;""),$N$52:$N76,_xlpm.Fundo,,-1),
_xlpm.By,_xlfn.XLOOKUP(TRUE,(AG78:AG$95&lt;&gt;""),$N78:$N$95,_xlpm.Fundo,,1),
_xlpm.Cy,_xlfn.XLOOKUP(TRUE,(AG$52:AG76&lt;&gt;""),AG$52:AG76,_xlpm.Fundo,,-1),
_xlpm.Dy,_xlfn.XLOOKUP(TRUE,(AG78:AG$95&lt;&gt;""),AG78:AG$95,_xlpm.Fundo,,1),
_xlpm.Xy,$N77,_xlpm.Yy,PRODUCT(SUM(_xlpm.Dy,-_xlpm.Cy),1/SUM(_xlpm.By,-_xlpm.Ay))*SUM(_xlpm.Xy,-_xlpm.Ay)+_xlpm.Cy,
ROUND(_xlpm.Yx,2)))</f>
        <v>0.25</v>
      </c>
      <c r="AH127" s="21" cm="1">
        <f t="array" ref="AH127">IF(AH77&lt;&gt;"",ROUND(AH77,2),
_xlfn.LET(_xlpm.Fundo,$L$8,
_xlpm.Ax,_xlfn.XLOOKUP(TRUE,($O77:AG77&lt;&gt;""),$O$51:AG$51,_xlpm.Fundo,,-1),
_xlpm.Bx,_xlfn.XLOOKUP(TRUE,(AI77:$AZ77&lt;&gt;""),AI$51:$AZ$51,_xlpm.Fundo,,1),
_xlpm.Cx,_xlfn.XLOOKUP(TRUE,($O77:AG77&lt;&gt;""),$O77:AG77,_xlpm.Fundo,,-1),
_xlpm.Dx,_xlfn.XLOOKUP(TRUE,(AI77:$AZ77&lt;&gt;""),AI77:$AZ77,_xlpm.Fundo,,1),
_xlpm.Xx,AH$51,_xlpm.Yx,PRODUCT(SUM(_xlpm.Dx,-_xlpm.Cx),1/SUM(_xlpm.Bx,-_xlpm.Ax))*SUM(_xlpm.Xx,-_xlpm.Ax)+_xlpm.Cx,
_xlpm.Ay,_xlfn.XLOOKUP(TRUE,(AH$52:AH76&lt;&gt;""),$N$52:$N76,_xlpm.Fundo,,-1),
_xlpm.By,_xlfn.XLOOKUP(TRUE,(AH78:AH$95&lt;&gt;""),$N78:$N$95,_xlpm.Fundo,,1),
_xlpm.Cy,_xlfn.XLOOKUP(TRUE,(AH$52:AH76&lt;&gt;""),AH$52:AH76,_xlpm.Fundo,,-1),
_xlpm.Dy,_xlfn.XLOOKUP(TRUE,(AH78:AH$95&lt;&gt;""),AH78:AH$95,_xlpm.Fundo,,1),
_xlpm.Xy,$N77,_xlpm.Yy,PRODUCT(SUM(_xlpm.Dy,-_xlpm.Cy),1/SUM(_xlpm.By,-_xlpm.Ay))*SUM(_xlpm.Xy,-_xlpm.Ay)+_xlpm.Cy,
ROUND(_xlpm.Yx,2)))</f>
        <v>0.4</v>
      </c>
      <c r="AI127" s="21" cm="1">
        <f t="array" ref="AI127">IF(AI77&lt;&gt;"",ROUND(AI77,2),
_xlfn.LET(_xlpm.Fundo,$L$8,
_xlpm.Ax,_xlfn.XLOOKUP(TRUE,($O77:AH77&lt;&gt;""),$O$51:AH$51,_xlpm.Fundo,,-1),
_xlpm.Bx,_xlfn.XLOOKUP(TRUE,(AJ77:$AZ77&lt;&gt;""),AJ$51:$AZ$51,_xlpm.Fundo,,1),
_xlpm.Cx,_xlfn.XLOOKUP(TRUE,($O77:AH77&lt;&gt;""),$O77:AH77,_xlpm.Fundo,,-1),
_xlpm.Dx,_xlfn.XLOOKUP(TRUE,(AJ77:$AZ77&lt;&gt;""),AJ77:$AZ77,_xlpm.Fundo,,1),
_xlpm.Xx,AI$51,_xlpm.Yx,PRODUCT(SUM(_xlpm.Dx,-_xlpm.Cx),1/SUM(_xlpm.Bx,-_xlpm.Ax))*SUM(_xlpm.Xx,-_xlpm.Ax)+_xlpm.Cx,
_xlpm.Ay,_xlfn.XLOOKUP(TRUE,(AI$52:AI76&lt;&gt;""),$N$52:$N76,_xlpm.Fundo,,-1),
_xlpm.By,_xlfn.XLOOKUP(TRUE,(AI78:AI$95&lt;&gt;""),$N78:$N$95,_xlpm.Fundo,,1),
_xlpm.Cy,_xlfn.XLOOKUP(TRUE,(AI$52:AI76&lt;&gt;""),AI$52:AI76,_xlpm.Fundo,,-1),
_xlpm.Dy,_xlfn.XLOOKUP(TRUE,(AI78:AI$95&lt;&gt;""),AI78:AI$95,_xlpm.Fundo,,1),
_xlpm.Xy,$N77,_xlpm.Yy,PRODUCT(SUM(_xlpm.Dy,-_xlpm.Cy),1/SUM(_xlpm.By,-_xlpm.Ay))*SUM(_xlpm.Xy,-_xlpm.Ay)+_xlpm.Cy,
ROUND(_xlpm.Yx,2)))</f>
        <v>0.11</v>
      </c>
      <c r="AJ127" s="21" cm="1">
        <f t="array" ref="AJ127">IF(AJ77&lt;&gt;"",ROUND(AJ77,2),
_xlfn.LET(_xlpm.Fundo,$L$8,
_xlpm.Ax,_xlfn.XLOOKUP(TRUE,($O77:AI77&lt;&gt;""),$O$51:AI$51,_xlpm.Fundo,,-1),
_xlpm.Bx,_xlfn.XLOOKUP(TRUE,(AK77:$AZ77&lt;&gt;""),AK$51:$AZ$51,_xlpm.Fundo,,1),
_xlpm.Cx,_xlfn.XLOOKUP(TRUE,($O77:AI77&lt;&gt;""),$O77:AI77,_xlpm.Fundo,,-1),
_xlpm.Dx,_xlfn.XLOOKUP(TRUE,(AK77:$AZ77&lt;&gt;""),AK77:$AZ77,_xlpm.Fundo,,1),
_xlpm.Xx,AJ$51,_xlpm.Yx,PRODUCT(SUM(_xlpm.Dx,-_xlpm.Cx),1/SUM(_xlpm.Bx,-_xlpm.Ax))*SUM(_xlpm.Xx,-_xlpm.Ax)+_xlpm.Cx,
_xlpm.Ay,_xlfn.XLOOKUP(TRUE,(AJ$52:AJ76&lt;&gt;""),$N$52:$N76,_xlpm.Fundo,,-1),
_xlpm.By,_xlfn.XLOOKUP(TRUE,(AJ78:AJ$95&lt;&gt;""),$N78:$N$95,_xlpm.Fundo,,1),
_xlpm.Cy,_xlfn.XLOOKUP(TRUE,(AJ$52:AJ76&lt;&gt;""),AJ$52:AJ76,_xlpm.Fundo,,-1),
_xlpm.Dy,_xlfn.XLOOKUP(TRUE,(AJ78:AJ$95&lt;&gt;""),AJ78:AJ$95,_xlpm.Fundo,,1),
_xlpm.Xy,$N77,_xlpm.Yy,PRODUCT(SUM(_xlpm.Dy,-_xlpm.Cy),1/SUM(_xlpm.By,-_xlpm.Ay))*SUM(_xlpm.Xy,-_xlpm.Ay)+_xlpm.Cy,
ROUND(_xlpm.Yx,2)))</f>
        <v>0</v>
      </c>
      <c r="AK127" s="21" cm="1">
        <f t="array" ref="AK127">IF(AK77&lt;&gt;"",ROUND(AK77,2),
_xlfn.LET(_xlpm.Fundo,$L$8,
_xlpm.Ax,_xlfn.XLOOKUP(TRUE,($O77:AJ77&lt;&gt;""),$O$51:AJ$51,_xlpm.Fundo,,-1),
_xlpm.Bx,_xlfn.XLOOKUP(TRUE,(AL77:$AZ77&lt;&gt;""),AL$51:$AZ$51,_xlpm.Fundo,,1),
_xlpm.Cx,_xlfn.XLOOKUP(TRUE,($O77:AJ77&lt;&gt;""),$O77:AJ77,_xlpm.Fundo,,-1),
_xlpm.Dx,_xlfn.XLOOKUP(TRUE,(AL77:$AZ77&lt;&gt;""),AL77:$AZ77,_xlpm.Fundo,,1),
_xlpm.Xx,AK$51,_xlpm.Yx,PRODUCT(SUM(_xlpm.Dx,-_xlpm.Cx),1/SUM(_xlpm.Bx,-_xlpm.Ax))*SUM(_xlpm.Xx,-_xlpm.Ax)+_xlpm.Cx,
_xlpm.Ay,_xlfn.XLOOKUP(TRUE,(AK$52:AK76&lt;&gt;""),$N$52:$N76,_xlpm.Fundo,,-1),
_xlpm.By,_xlfn.XLOOKUP(TRUE,(AK78:AK$95&lt;&gt;""),$N78:$N$95,_xlpm.Fundo,,1),
_xlpm.Cy,_xlfn.XLOOKUP(TRUE,(AK$52:AK76&lt;&gt;""),AK$52:AK76,_xlpm.Fundo,,-1),
_xlpm.Dy,_xlfn.XLOOKUP(TRUE,(AK78:AK$95&lt;&gt;""),AK78:AK$95,_xlpm.Fundo,,1),
_xlpm.Xy,$N77,_xlpm.Yy,PRODUCT(SUM(_xlpm.Dy,-_xlpm.Cy),1/SUM(_xlpm.By,-_xlpm.Ay))*SUM(_xlpm.Xy,-_xlpm.Ay)+_xlpm.Cy,
ROUND(_xlpm.Yx,2)))</f>
        <v>0</v>
      </c>
      <c r="AL127" s="21" cm="1">
        <f t="array" ref="AL127">IF(AL77&lt;&gt;"",ROUND(AL77,2),
_xlfn.LET(_xlpm.Fundo,$L$8,
_xlpm.Ax,_xlfn.XLOOKUP(TRUE,($O77:AK77&lt;&gt;""),$O$51:AK$51,_xlpm.Fundo,,-1),
_xlpm.Bx,_xlfn.XLOOKUP(TRUE,(AM77:$AZ77&lt;&gt;""),AM$51:$AZ$51,_xlpm.Fundo,,1),
_xlpm.Cx,_xlfn.XLOOKUP(TRUE,($O77:AK77&lt;&gt;""),$O77:AK77,_xlpm.Fundo,,-1),
_xlpm.Dx,_xlfn.XLOOKUP(TRUE,(AM77:$AZ77&lt;&gt;""),AM77:$AZ77,_xlpm.Fundo,,1),
_xlpm.Xx,AL$51,_xlpm.Yx,PRODUCT(SUM(_xlpm.Dx,-_xlpm.Cx),1/SUM(_xlpm.Bx,-_xlpm.Ax))*SUM(_xlpm.Xx,-_xlpm.Ax)+_xlpm.Cx,
_xlpm.Ay,_xlfn.XLOOKUP(TRUE,(AL$52:AL76&lt;&gt;""),$N$52:$N76,_xlpm.Fundo,,-1),
_xlpm.By,_xlfn.XLOOKUP(TRUE,(AL78:AL$95&lt;&gt;""),$N78:$N$95,_xlpm.Fundo,,1),
_xlpm.Cy,_xlfn.XLOOKUP(TRUE,(AL$52:AL76&lt;&gt;""),AL$52:AL76,_xlpm.Fundo,,-1),
_xlpm.Dy,_xlfn.XLOOKUP(TRUE,(AL78:AL$95&lt;&gt;""),AL78:AL$95,_xlpm.Fundo,,1),
_xlpm.Xy,$N77,_xlpm.Yy,PRODUCT(SUM(_xlpm.Dy,-_xlpm.Cy),1/SUM(_xlpm.By,-_xlpm.Ay))*SUM(_xlpm.Xy,-_xlpm.Ay)+_xlpm.Cy,
ROUND(_xlpm.Yx,2)))</f>
        <v>0</v>
      </c>
      <c r="AM127" s="21" cm="1">
        <f t="array" ref="AM127">IF(AM77&lt;&gt;"",ROUND(AM77,2),
_xlfn.LET(_xlpm.Fundo,$L$8,
_xlpm.Ax,_xlfn.XLOOKUP(TRUE,($O77:AL77&lt;&gt;""),$O$51:AL$51,_xlpm.Fundo,,-1),
_xlpm.Bx,_xlfn.XLOOKUP(TRUE,(AN77:$AZ77&lt;&gt;""),AN$51:$AZ$51,_xlpm.Fundo,,1),
_xlpm.Cx,_xlfn.XLOOKUP(TRUE,($O77:AL77&lt;&gt;""),$O77:AL77,_xlpm.Fundo,,-1),
_xlpm.Dx,_xlfn.XLOOKUP(TRUE,(AN77:$AZ77&lt;&gt;""),AN77:$AZ77,_xlpm.Fundo,,1),
_xlpm.Xx,AM$51,_xlpm.Yx,PRODUCT(SUM(_xlpm.Dx,-_xlpm.Cx),1/SUM(_xlpm.Bx,-_xlpm.Ax))*SUM(_xlpm.Xx,-_xlpm.Ax)+_xlpm.Cx,
_xlpm.Ay,_xlfn.XLOOKUP(TRUE,(AM$52:AM76&lt;&gt;""),$N$52:$N76,_xlpm.Fundo,,-1),
_xlpm.By,_xlfn.XLOOKUP(TRUE,(AM78:AM$95&lt;&gt;""),$N78:$N$95,_xlpm.Fundo,,1),
_xlpm.Cy,_xlfn.XLOOKUP(TRUE,(AM$52:AM76&lt;&gt;""),AM$52:AM76,_xlpm.Fundo,,-1),
_xlpm.Dy,_xlfn.XLOOKUP(TRUE,(AM78:AM$95&lt;&gt;""),AM78:AM$95,_xlpm.Fundo,,1),
_xlpm.Xy,$N77,_xlpm.Yy,PRODUCT(SUM(_xlpm.Dy,-_xlpm.Cy),1/SUM(_xlpm.By,-_xlpm.Ay))*SUM(_xlpm.Xy,-_xlpm.Ay)+_xlpm.Cy,
ROUND(_xlpm.Yx,2)))</f>
        <v>-9</v>
      </c>
      <c r="AN127" s="21" cm="1">
        <f t="array" ref="AN127">IF(AN77&lt;&gt;"",ROUND(AN77,2),
_xlfn.LET(_xlpm.Fundo,$L$8,
_xlpm.Ax,_xlfn.XLOOKUP(TRUE,($O77:AM77&lt;&gt;""),$O$51:AM$51,_xlpm.Fundo,,-1),
_xlpm.Bx,_xlfn.XLOOKUP(TRUE,(AO77:$AZ77&lt;&gt;""),AO$51:$AZ$51,_xlpm.Fundo,,1),
_xlpm.Cx,_xlfn.XLOOKUP(TRUE,($O77:AM77&lt;&gt;""),$O77:AM77,_xlpm.Fundo,,-1),
_xlpm.Dx,_xlfn.XLOOKUP(TRUE,(AO77:$AZ77&lt;&gt;""),AO77:$AZ77,_xlpm.Fundo,,1),
_xlpm.Xx,AN$51,_xlpm.Yx,PRODUCT(SUM(_xlpm.Dx,-_xlpm.Cx),1/SUM(_xlpm.Bx,-_xlpm.Ax))*SUM(_xlpm.Xx,-_xlpm.Ax)+_xlpm.Cx,
_xlpm.Ay,_xlfn.XLOOKUP(TRUE,(AN$52:AN76&lt;&gt;""),$N$52:$N76,_xlpm.Fundo,,-1),
_xlpm.By,_xlfn.XLOOKUP(TRUE,(AN78:AN$95&lt;&gt;""),$N78:$N$95,_xlpm.Fundo,,1),
_xlpm.Cy,_xlfn.XLOOKUP(TRUE,(AN$52:AN76&lt;&gt;""),AN$52:AN76,_xlpm.Fundo,,-1),
_xlpm.Dy,_xlfn.XLOOKUP(TRUE,(AN78:AN$95&lt;&gt;""),AN78:AN$95,_xlpm.Fundo,,1),
_xlpm.Xy,$N77,_xlpm.Yy,PRODUCT(SUM(_xlpm.Dy,-_xlpm.Cy),1/SUM(_xlpm.By,-_xlpm.Ay))*SUM(_xlpm.Xy,-_xlpm.Ay)+_xlpm.Cy,
ROUND(_xlpm.Yx,2)))</f>
        <v>-9</v>
      </c>
      <c r="AO127" s="21" cm="1">
        <f t="array" ref="AO127">IF(AO77&lt;&gt;"",ROUND(AO77,2),
_xlfn.LET(_xlpm.Fundo,$L$8,
_xlpm.Ax,_xlfn.XLOOKUP(TRUE,($O77:AN77&lt;&gt;""),$O$51:AN$51,_xlpm.Fundo,,-1),
_xlpm.Bx,_xlfn.XLOOKUP(TRUE,(AP77:$AZ77&lt;&gt;""),AP$51:$AZ$51,_xlpm.Fundo,,1),
_xlpm.Cx,_xlfn.XLOOKUP(TRUE,($O77:AN77&lt;&gt;""),$O77:AN77,_xlpm.Fundo,,-1),
_xlpm.Dx,_xlfn.XLOOKUP(TRUE,(AP77:$AZ77&lt;&gt;""),AP77:$AZ77,_xlpm.Fundo,,1),
_xlpm.Xx,AO$51,_xlpm.Yx,PRODUCT(SUM(_xlpm.Dx,-_xlpm.Cx),1/SUM(_xlpm.Bx,-_xlpm.Ax))*SUM(_xlpm.Xx,-_xlpm.Ax)+_xlpm.Cx,
_xlpm.Ay,_xlfn.XLOOKUP(TRUE,(AO$52:AO76&lt;&gt;""),$N$52:$N76,_xlpm.Fundo,,-1),
_xlpm.By,_xlfn.XLOOKUP(TRUE,(AO78:AO$95&lt;&gt;""),$N78:$N$95,_xlpm.Fundo,,1),
_xlpm.Cy,_xlfn.XLOOKUP(TRUE,(AO$52:AO76&lt;&gt;""),AO$52:AO76,_xlpm.Fundo,,-1),
_xlpm.Dy,_xlfn.XLOOKUP(TRUE,(AO78:AO$95&lt;&gt;""),AO78:AO$95,_xlpm.Fundo,,1),
_xlpm.Xy,$N77,_xlpm.Yy,PRODUCT(SUM(_xlpm.Dy,-_xlpm.Cy),1/SUM(_xlpm.By,-_xlpm.Ay))*SUM(_xlpm.Xy,-_xlpm.Ay)+_xlpm.Cy,
ROUND(_xlpm.Yx,2)))</f>
        <v>-9</v>
      </c>
      <c r="AP127" s="21" cm="1">
        <f t="array" ref="AP127">IF(AP77&lt;&gt;"",ROUND(AP77,2),
_xlfn.LET(_xlpm.Fundo,$L$8,
_xlpm.Ax,_xlfn.XLOOKUP(TRUE,($O77:AO77&lt;&gt;""),$O$51:AO$51,_xlpm.Fundo,,-1),
_xlpm.Bx,_xlfn.XLOOKUP(TRUE,(AQ77:$AZ77&lt;&gt;""),AQ$51:$AZ$51,_xlpm.Fundo,,1),
_xlpm.Cx,_xlfn.XLOOKUP(TRUE,($O77:AO77&lt;&gt;""),$O77:AO77,_xlpm.Fundo,,-1),
_xlpm.Dx,_xlfn.XLOOKUP(TRUE,(AQ77:$AZ77&lt;&gt;""),AQ77:$AZ77,_xlpm.Fundo,,1),
_xlpm.Xx,AP$51,_xlpm.Yx,PRODUCT(SUM(_xlpm.Dx,-_xlpm.Cx),1/SUM(_xlpm.Bx,-_xlpm.Ax))*SUM(_xlpm.Xx,-_xlpm.Ax)+_xlpm.Cx,
_xlpm.Ay,_xlfn.XLOOKUP(TRUE,(AP$52:AP76&lt;&gt;""),$N$52:$N76,_xlpm.Fundo,,-1),
_xlpm.By,_xlfn.XLOOKUP(TRUE,(AP78:AP$95&lt;&gt;""),$N78:$N$95,_xlpm.Fundo,,1),
_xlpm.Cy,_xlfn.XLOOKUP(TRUE,(AP$52:AP76&lt;&gt;""),AP$52:AP76,_xlpm.Fundo,,-1),
_xlpm.Dy,_xlfn.XLOOKUP(TRUE,(AP78:AP$95&lt;&gt;""),AP78:AP$95,_xlpm.Fundo,,1),
_xlpm.Xy,$N77,_xlpm.Yy,PRODUCT(SUM(_xlpm.Dy,-_xlpm.Cy),1/SUM(_xlpm.By,-_xlpm.Ay))*SUM(_xlpm.Xy,-_xlpm.Ay)+_xlpm.Cy,
ROUND(_xlpm.Yx,2)))</f>
        <v>-9</v>
      </c>
      <c r="AQ127" s="21" cm="1">
        <f t="array" ref="AQ127">IF(AQ77&lt;&gt;"",ROUND(AQ77,2),
_xlfn.LET(_xlpm.Fundo,$L$8,
_xlpm.Ax,_xlfn.XLOOKUP(TRUE,($O77:AP77&lt;&gt;""),$O$51:AP$51,_xlpm.Fundo,,-1),
_xlpm.Bx,_xlfn.XLOOKUP(TRUE,(AR77:$AZ77&lt;&gt;""),AR$51:$AZ$51,_xlpm.Fundo,,1),
_xlpm.Cx,_xlfn.XLOOKUP(TRUE,($O77:AP77&lt;&gt;""),$O77:AP77,_xlpm.Fundo,,-1),
_xlpm.Dx,_xlfn.XLOOKUP(TRUE,(AR77:$AZ77&lt;&gt;""),AR77:$AZ77,_xlpm.Fundo,,1),
_xlpm.Xx,AQ$51,_xlpm.Yx,PRODUCT(SUM(_xlpm.Dx,-_xlpm.Cx),1/SUM(_xlpm.Bx,-_xlpm.Ax))*SUM(_xlpm.Xx,-_xlpm.Ax)+_xlpm.Cx,
_xlpm.Ay,_xlfn.XLOOKUP(TRUE,(AQ$52:AQ76&lt;&gt;""),$N$52:$N76,_xlpm.Fundo,,-1),
_xlpm.By,_xlfn.XLOOKUP(TRUE,(AQ78:AQ$95&lt;&gt;""),$N78:$N$95,_xlpm.Fundo,,1),
_xlpm.Cy,_xlfn.XLOOKUP(TRUE,(AQ$52:AQ76&lt;&gt;""),AQ$52:AQ76,_xlpm.Fundo,,-1),
_xlpm.Dy,_xlfn.XLOOKUP(TRUE,(AQ78:AQ$95&lt;&gt;""),AQ78:AQ$95,_xlpm.Fundo,,1),
_xlpm.Xy,$N77,_xlpm.Yy,PRODUCT(SUM(_xlpm.Dy,-_xlpm.Cy),1/SUM(_xlpm.By,-_xlpm.Ay))*SUM(_xlpm.Xy,-_xlpm.Ay)+_xlpm.Cy,
ROUND(_xlpm.Yx,2)))</f>
        <v>-9</v>
      </c>
      <c r="AR127" s="21" cm="1">
        <f t="array" ref="AR127">IF(AR77&lt;&gt;"",ROUND(AR77,2),
_xlfn.LET(_xlpm.Fundo,$L$8,
_xlpm.Ax,_xlfn.XLOOKUP(TRUE,($O77:AQ77&lt;&gt;""),$O$51:AQ$51,_xlpm.Fundo,,-1),
_xlpm.Bx,_xlfn.XLOOKUP(TRUE,(AS77:$AZ77&lt;&gt;""),AS$51:$AZ$51,_xlpm.Fundo,,1),
_xlpm.Cx,_xlfn.XLOOKUP(TRUE,($O77:AQ77&lt;&gt;""),$O77:AQ77,_xlpm.Fundo,,-1),
_xlpm.Dx,_xlfn.XLOOKUP(TRUE,(AS77:$AZ77&lt;&gt;""),AS77:$AZ77,_xlpm.Fundo,,1),
_xlpm.Xx,AR$51,_xlpm.Yx,PRODUCT(SUM(_xlpm.Dx,-_xlpm.Cx),1/SUM(_xlpm.Bx,-_xlpm.Ax))*SUM(_xlpm.Xx,-_xlpm.Ax)+_xlpm.Cx,
_xlpm.Ay,_xlfn.XLOOKUP(TRUE,(AR$52:AR76&lt;&gt;""),$N$52:$N76,_xlpm.Fundo,,-1),
_xlpm.By,_xlfn.XLOOKUP(TRUE,(AR78:AR$95&lt;&gt;""),$N78:$N$95,_xlpm.Fundo,,1),
_xlpm.Cy,_xlfn.XLOOKUP(TRUE,(AR$52:AR76&lt;&gt;""),AR$52:AR76,_xlpm.Fundo,,-1),
_xlpm.Dy,_xlfn.XLOOKUP(TRUE,(AR78:AR$95&lt;&gt;""),AR78:AR$95,_xlpm.Fundo,,1),
_xlpm.Xy,$N77,_xlpm.Yy,PRODUCT(SUM(_xlpm.Dy,-_xlpm.Cy),1/SUM(_xlpm.By,-_xlpm.Ay))*SUM(_xlpm.Xy,-_xlpm.Ay)+_xlpm.Cy,
ROUND(_xlpm.Yx,2)))</f>
        <v>-9</v>
      </c>
      <c r="AS127" s="21" cm="1">
        <f t="array" ref="AS127">IF(AS77&lt;&gt;"",ROUND(AS77,2),
_xlfn.LET(_xlpm.Fundo,$L$8,
_xlpm.Ax,_xlfn.XLOOKUP(TRUE,($O77:AR77&lt;&gt;""),$O$51:AR$51,_xlpm.Fundo,,-1),
_xlpm.Bx,_xlfn.XLOOKUP(TRUE,(AT77:$AZ77&lt;&gt;""),AT$51:$AZ$51,_xlpm.Fundo,,1),
_xlpm.Cx,_xlfn.XLOOKUP(TRUE,($O77:AR77&lt;&gt;""),$O77:AR77,_xlpm.Fundo,,-1),
_xlpm.Dx,_xlfn.XLOOKUP(TRUE,(AT77:$AZ77&lt;&gt;""),AT77:$AZ77,_xlpm.Fundo,,1),
_xlpm.Xx,AS$51,_xlpm.Yx,PRODUCT(SUM(_xlpm.Dx,-_xlpm.Cx),1/SUM(_xlpm.Bx,-_xlpm.Ax))*SUM(_xlpm.Xx,-_xlpm.Ax)+_xlpm.Cx,
_xlpm.Ay,_xlfn.XLOOKUP(TRUE,(AS$52:AS76&lt;&gt;""),$N$52:$N76,_xlpm.Fundo,,-1),
_xlpm.By,_xlfn.XLOOKUP(TRUE,(AS78:AS$95&lt;&gt;""),$N78:$N$95,_xlpm.Fundo,,1),
_xlpm.Cy,_xlfn.XLOOKUP(TRUE,(AS$52:AS76&lt;&gt;""),AS$52:AS76,_xlpm.Fundo,,-1),
_xlpm.Dy,_xlfn.XLOOKUP(TRUE,(AS78:AS$95&lt;&gt;""),AS78:AS$95,_xlpm.Fundo,,1),
_xlpm.Xy,$N77,_xlpm.Yy,PRODUCT(SUM(_xlpm.Dy,-_xlpm.Cy),1/SUM(_xlpm.By,-_xlpm.Ay))*SUM(_xlpm.Xy,-_xlpm.Ay)+_xlpm.Cy,
ROUND(_xlpm.Yx,2)))</f>
        <v>-9</v>
      </c>
      <c r="AT127" s="21" cm="1">
        <f t="array" ref="AT127">IF(AT77&lt;&gt;"",ROUND(AT77,2),
_xlfn.LET(_xlpm.Fundo,$L$8,
_xlpm.Ax,_xlfn.XLOOKUP(TRUE,($O77:AS77&lt;&gt;""),$O$51:AS$51,_xlpm.Fundo,,-1),
_xlpm.Bx,_xlfn.XLOOKUP(TRUE,(AU77:$AZ77&lt;&gt;""),AU$51:$AZ$51,_xlpm.Fundo,,1),
_xlpm.Cx,_xlfn.XLOOKUP(TRUE,($O77:AS77&lt;&gt;""),$O77:AS77,_xlpm.Fundo,,-1),
_xlpm.Dx,_xlfn.XLOOKUP(TRUE,(AU77:$AZ77&lt;&gt;""),AU77:$AZ77,_xlpm.Fundo,,1),
_xlpm.Xx,AT$51,_xlpm.Yx,PRODUCT(SUM(_xlpm.Dx,-_xlpm.Cx),1/SUM(_xlpm.Bx,-_xlpm.Ax))*SUM(_xlpm.Xx,-_xlpm.Ax)+_xlpm.Cx,
_xlpm.Ay,_xlfn.XLOOKUP(TRUE,(AT$52:AT76&lt;&gt;""),$N$52:$N76,_xlpm.Fundo,,-1),
_xlpm.By,_xlfn.XLOOKUP(TRUE,(AT78:AT$95&lt;&gt;""),$N78:$N$95,_xlpm.Fundo,,1),
_xlpm.Cy,_xlfn.XLOOKUP(TRUE,(AT$52:AT76&lt;&gt;""),AT$52:AT76,_xlpm.Fundo,,-1),
_xlpm.Dy,_xlfn.XLOOKUP(TRUE,(AT78:AT$95&lt;&gt;""),AT78:AT$95,_xlpm.Fundo,,1),
_xlpm.Xy,$N77,_xlpm.Yy,PRODUCT(SUM(_xlpm.Dy,-_xlpm.Cy),1/SUM(_xlpm.By,-_xlpm.Ay))*SUM(_xlpm.Xy,-_xlpm.Ay)+_xlpm.Cy,
ROUND(_xlpm.Yx,2)))</f>
        <v>-9</v>
      </c>
      <c r="AU127" s="21" cm="1">
        <f t="array" ref="AU127">IF(AU77&lt;&gt;"",ROUND(AU77,2),
_xlfn.LET(_xlpm.Fundo,$L$8,
_xlpm.Ax,_xlfn.XLOOKUP(TRUE,($O77:AT77&lt;&gt;""),$O$51:AT$51,_xlpm.Fundo,,-1),
_xlpm.Bx,_xlfn.XLOOKUP(TRUE,(AV77:$AZ77&lt;&gt;""),AV$51:$AZ$51,_xlpm.Fundo,,1),
_xlpm.Cx,_xlfn.XLOOKUP(TRUE,($O77:AT77&lt;&gt;""),$O77:AT77,_xlpm.Fundo,,-1),
_xlpm.Dx,_xlfn.XLOOKUP(TRUE,(AV77:$AZ77&lt;&gt;""),AV77:$AZ77,_xlpm.Fundo,,1),
_xlpm.Xx,AU$51,_xlpm.Yx,PRODUCT(SUM(_xlpm.Dx,-_xlpm.Cx),1/SUM(_xlpm.Bx,-_xlpm.Ax))*SUM(_xlpm.Xx,-_xlpm.Ax)+_xlpm.Cx,
_xlpm.Ay,_xlfn.XLOOKUP(TRUE,(AU$52:AU76&lt;&gt;""),$N$52:$N76,_xlpm.Fundo,,-1),
_xlpm.By,_xlfn.XLOOKUP(TRUE,(AU78:AU$95&lt;&gt;""),$N78:$N$95,_xlpm.Fundo,,1),
_xlpm.Cy,_xlfn.XLOOKUP(TRUE,(AU$52:AU76&lt;&gt;""),AU$52:AU76,_xlpm.Fundo,,-1),
_xlpm.Dy,_xlfn.XLOOKUP(TRUE,(AU78:AU$95&lt;&gt;""),AU78:AU$95,_xlpm.Fundo,,1),
_xlpm.Xy,$N77,_xlpm.Yy,PRODUCT(SUM(_xlpm.Dy,-_xlpm.Cy),1/SUM(_xlpm.By,-_xlpm.Ay))*SUM(_xlpm.Xy,-_xlpm.Ay)+_xlpm.Cy,
ROUND(_xlpm.Yx,2)))</f>
        <v>0</v>
      </c>
      <c r="AV127" s="21" cm="1">
        <f t="array" ref="AV127">IF(AV77&lt;&gt;"",ROUND(AV77,2),
_xlfn.LET(_xlpm.Fundo,$L$8,
_xlpm.Ax,_xlfn.XLOOKUP(TRUE,($O77:AU77&lt;&gt;""),$O$51:AU$51,_xlpm.Fundo,,-1),
_xlpm.Bx,_xlfn.XLOOKUP(TRUE,(AW77:$AZ77&lt;&gt;""),AW$51:$AZ$51,_xlpm.Fundo,,1),
_xlpm.Cx,_xlfn.XLOOKUP(TRUE,($O77:AU77&lt;&gt;""),$O77:AU77,_xlpm.Fundo,,-1),
_xlpm.Dx,_xlfn.XLOOKUP(TRUE,(AW77:$AZ77&lt;&gt;""),AW77:$AZ77,_xlpm.Fundo,,1),
_xlpm.Xx,AV$51,_xlpm.Yx,PRODUCT(SUM(_xlpm.Dx,-_xlpm.Cx),1/SUM(_xlpm.Bx,-_xlpm.Ax))*SUM(_xlpm.Xx,-_xlpm.Ax)+_xlpm.Cx,
_xlpm.Ay,_xlfn.XLOOKUP(TRUE,(AV$52:AV76&lt;&gt;""),$N$52:$N76,_xlpm.Fundo,,-1),
_xlpm.By,_xlfn.XLOOKUP(TRUE,(AV78:AV$95&lt;&gt;""),$N78:$N$95,_xlpm.Fundo,,1),
_xlpm.Cy,_xlfn.XLOOKUP(TRUE,(AV$52:AV76&lt;&gt;""),AV$52:AV76,_xlpm.Fundo,,-1),
_xlpm.Dy,_xlfn.XLOOKUP(TRUE,(AV78:AV$95&lt;&gt;""),AV78:AV$95,_xlpm.Fundo,,1),
_xlpm.Xy,$N77,_xlpm.Yy,PRODUCT(SUM(_xlpm.Dy,-_xlpm.Cy),1/SUM(_xlpm.By,-_xlpm.Ay))*SUM(_xlpm.Xy,-_xlpm.Ay)+_xlpm.Cy,
ROUND(_xlpm.Yx,2)))</f>
        <v>-9</v>
      </c>
      <c r="AW127" s="21" cm="1">
        <f t="array" ref="AW127">IF(AW77&lt;&gt;"",ROUND(AW77,2),
_xlfn.LET(_xlpm.Fundo,$L$8,
_xlpm.Ax,_xlfn.XLOOKUP(TRUE,($O77:AV77&lt;&gt;""),$O$51:AV$51,_xlpm.Fundo,,-1),
_xlpm.Bx,_xlfn.XLOOKUP(TRUE,(AX77:$AZ77&lt;&gt;""),AX$51:$AZ$51,_xlpm.Fundo,,1),
_xlpm.Cx,_xlfn.XLOOKUP(TRUE,($O77:AV77&lt;&gt;""),$O77:AV77,_xlpm.Fundo,,-1),
_xlpm.Dx,_xlfn.XLOOKUP(TRUE,(AX77:$AZ77&lt;&gt;""),AX77:$AZ77,_xlpm.Fundo,,1),
_xlpm.Xx,AW$51,_xlpm.Yx,PRODUCT(SUM(_xlpm.Dx,-_xlpm.Cx),1/SUM(_xlpm.Bx,-_xlpm.Ax))*SUM(_xlpm.Xx,-_xlpm.Ax)+_xlpm.Cx,
_xlpm.Ay,_xlfn.XLOOKUP(TRUE,(AW$52:AW76&lt;&gt;""),$N$52:$N76,_xlpm.Fundo,,-1),
_xlpm.By,_xlfn.XLOOKUP(TRUE,(AW78:AW$95&lt;&gt;""),$N78:$N$95,_xlpm.Fundo,,1),
_xlpm.Cy,_xlfn.XLOOKUP(TRUE,(AW$52:AW76&lt;&gt;""),AW$52:AW76,_xlpm.Fundo,,-1),
_xlpm.Dy,_xlfn.XLOOKUP(TRUE,(AW78:AW$95&lt;&gt;""),AW78:AW$95,_xlpm.Fundo,,1),
_xlpm.Xy,$N77,_xlpm.Yy,PRODUCT(SUM(_xlpm.Dy,-_xlpm.Cy),1/SUM(_xlpm.By,-_xlpm.Ay))*SUM(_xlpm.Xy,-_xlpm.Ay)+_xlpm.Cy,
ROUND(_xlpm.Yx,2)))</f>
        <v>-9</v>
      </c>
      <c r="AX127" s="77" t="s">
        <v>678</v>
      </c>
      <c r="AY127" s="77"/>
    </row>
    <row r="128" spans="1:60" ht="20.100000000000001" customHeight="1" x14ac:dyDescent="0.3">
      <c r="A128" s="8"/>
      <c r="B128" s="8" t="s">
        <v>100</v>
      </c>
      <c r="C128" s="17">
        <f t="shared" si="15"/>
        <v>46.175400000000003</v>
      </c>
      <c r="D128" s="18">
        <f t="shared" si="15"/>
        <v>106.1709</v>
      </c>
      <c r="E128" s="64">
        <f t="shared" si="15"/>
        <v>0</v>
      </c>
      <c r="F128" s="17">
        <f t="shared" si="7"/>
        <v>3.15</v>
      </c>
      <c r="G128" s="18">
        <f t="shared" si="8"/>
        <v>1.1200000000000001</v>
      </c>
      <c r="H128" s="19">
        <f t="shared" si="9"/>
        <v>0</v>
      </c>
      <c r="I128" s="8" t="str" cm="1">
        <f t="array" ref="I128">_xlfn.CONCAT(ROUND(F128:H128,2)&amp;", ")</f>
        <v xml:space="preserve">3.15, 1.12, 0, </v>
      </c>
      <c r="J128" s="8"/>
      <c r="N128" s="31">
        <v>6.7</v>
      </c>
      <c r="O128" s="15"/>
      <c r="P128" s="21" cm="1">
        <f t="array" ref="P128">IF(P78&lt;&gt;"",ROUND(P78,2),
_xlfn.LET(_xlpm.Fundo,$L$8,
_xlpm.Ax,_xlfn.XLOOKUP(TRUE,($O78:O78&lt;&gt;""),$O$51:O$51,_xlpm.Fundo,,-1),
_xlpm.Bx,_xlfn.XLOOKUP(TRUE,(Q78:$AZ78&lt;&gt;""),Q$51:$AZ$51,_xlpm.Fundo,,1),
_xlpm.Cx,_xlfn.XLOOKUP(TRUE,($O78:O78&lt;&gt;""),$O78:O78,_xlpm.Fundo,,-1),
_xlpm.Dx,_xlfn.XLOOKUP(TRUE,(Q78:$AZ78&lt;&gt;""),Q78:$AZ78,_xlpm.Fundo,,1),
_xlpm.Xx,P$51,_xlpm.Yx,PRODUCT(SUM(_xlpm.Dx,-_xlpm.Cx),1/SUM(_xlpm.Bx,-_xlpm.Ax))*SUM(_xlpm.Xx,-_xlpm.Ax)+_xlpm.Cx,
_xlpm.Ay,_xlfn.XLOOKUP(TRUE,(P$52:P77&lt;&gt;""),$N$52:$N77,_xlpm.Fundo,,-1),
_xlpm.By,_xlfn.XLOOKUP(TRUE,(P79:P$95&lt;&gt;""),$N79:$N$95,_xlpm.Fundo,,1),
_xlpm.Cy,_xlfn.XLOOKUP(TRUE,(P$52:P77&lt;&gt;""),P$52:P77,_xlpm.Fundo,,-1),
_xlpm.Dy,_xlfn.XLOOKUP(TRUE,(P79:P$95&lt;&gt;""),P79:P$95,_xlpm.Fundo,,1),
_xlpm.Xy,$N78,_xlpm.Yy,PRODUCT(SUM(_xlpm.Dy,-_xlpm.Cy),1/SUM(_xlpm.By,-_xlpm.Ay))*SUM(_xlpm.Xy,-_xlpm.Ay)+_xlpm.Cy,
ROUND(_xlpm.Yx,2)))</f>
        <v>-9</v>
      </c>
      <c r="Q128" s="21" cm="1">
        <f t="array" ref="Q128">IF(Q78&lt;&gt;"",ROUND(Q78,2),
_xlfn.LET(_xlpm.Fundo,$L$8,
_xlpm.Ax,_xlfn.XLOOKUP(TRUE,($O78:P78&lt;&gt;""),$O$51:P$51,_xlpm.Fundo,,-1),
_xlpm.Bx,_xlfn.XLOOKUP(TRUE,(R78:$AZ78&lt;&gt;""),R$51:$AZ$51,_xlpm.Fundo,,1),
_xlpm.Cx,_xlfn.XLOOKUP(TRUE,($O78:P78&lt;&gt;""),$O78:P78,_xlpm.Fundo,,-1),
_xlpm.Dx,_xlfn.XLOOKUP(TRUE,(R78:$AZ78&lt;&gt;""),R78:$AZ78,_xlpm.Fundo,,1),
_xlpm.Xx,Q$51,_xlpm.Yx,PRODUCT(SUM(_xlpm.Dx,-_xlpm.Cx),1/SUM(_xlpm.Bx,-_xlpm.Ax))*SUM(_xlpm.Xx,-_xlpm.Ax)+_xlpm.Cx,
_xlpm.Ay,_xlfn.XLOOKUP(TRUE,(Q$52:Q77&lt;&gt;""),$N$52:$N77,_xlpm.Fundo,,-1),
_xlpm.By,_xlfn.XLOOKUP(TRUE,(Q79:Q$95&lt;&gt;""),$N79:$N$95,_xlpm.Fundo,,1),
_xlpm.Cy,_xlfn.XLOOKUP(TRUE,(Q$52:Q77&lt;&gt;""),Q$52:Q77,_xlpm.Fundo,,-1),
_xlpm.Dy,_xlfn.XLOOKUP(TRUE,(Q79:Q$95&lt;&gt;""),Q79:Q$95,_xlpm.Fundo,,1),
_xlpm.Xy,$N78,_xlpm.Yy,PRODUCT(SUM(_xlpm.Dy,-_xlpm.Cy),1/SUM(_xlpm.By,-_xlpm.Ay))*SUM(_xlpm.Xy,-_xlpm.Ay)+_xlpm.Cy,
ROUND(_xlpm.Yx,2)))</f>
        <v>-9</v>
      </c>
      <c r="R128" s="21" cm="1">
        <f t="array" ref="R128">IF(R78&lt;&gt;"",ROUND(R78,2),
_xlfn.LET(_xlpm.Fundo,$L$8,
_xlpm.Ax,_xlfn.XLOOKUP(TRUE,($O78:Q78&lt;&gt;""),$O$51:Q$51,_xlpm.Fundo,,-1),
_xlpm.Bx,_xlfn.XLOOKUP(TRUE,(S78:$AZ78&lt;&gt;""),S$51:$AZ$51,_xlpm.Fundo,,1),
_xlpm.Cx,_xlfn.XLOOKUP(TRUE,($O78:Q78&lt;&gt;""),$O78:Q78,_xlpm.Fundo,,-1),
_xlpm.Dx,_xlfn.XLOOKUP(TRUE,(S78:$AZ78&lt;&gt;""),S78:$AZ78,_xlpm.Fundo,,1),
_xlpm.Xx,R$51,_xlpm.Yx,PRODUCT(SUM(_xlpm.Dx,-_xlpm.Cx),1/SUM(_xlpm.Bx,-_xlpm.Ax))*SUM(_xlpm.Xx,-_xlpm.Ax)+_xlpm.Cx,
_xlpm.Ay,_xlfn.XLOOKUP(TRUE,(R$52:R77&lt;&gt;""),$N$52:$N77,_xlpm.Fundo,,-1),
_xlpm.By,_xlfn.XLOOKUP(TRUE,(R79:R$95&lt;&gt;""),$N79:$N$95,_xlpm.Fundo,,1),
_xlpm.Cy,_xlfn.XLOOKUP(TRUE,(R$52:R77&lt;&gt;""),R$52:R77,_xlpm.Fundo,,-1),
_xlpm.Dy,_xlfn.XLOOKUP(TRUE,(R79:R$95&lt;&gt;""),R79:R$95,_xlpm.Fundo,,1),
_xlpm.Xy,$N78,_xlpm.Yy,PRODUCT(SUM(_xlpm.Dy,-_xlpm.Cy),1/SUM(_xlpm.By,-_xlpm.Ay))*SUM(_xlpm.Xy,-_xlpm.Ay)+_xlpm.Cy,
ROUND(_xlpm.Yx,2)))</f>
        <v>0</v>
      </c>
      <c r="S128" s="21" cm="1">
        <f t="array" ref="S128">IF(S78&lt;&gt;"",ROUND(S78,2),
_xlfn.LET(_xlpm.Fundo,$L$8,
_xlpm.Ax,_xlfn.XLOOKUP(TRUE,($O78:R78&lt;&gt;""),$O$51:R$51,_xlpm.Fundo,,-1),
_xlpm.Bx,_xlfn.XLOOKUP(TRUE,(T78:$AZ78&lt;&gt;""),T$51:$AZ$51,_xlpm.Fundo,,1),
_xlpm.Cx,_xlfn.XLOOKUP(TRUE,($O78:R78&lt;&gt;""),$O78:R78,_xlpm.Fundo,,-1),
_xlpm.Dx,_xlfn.XLOOKUP(TRUE,(T78:$AZ78&lt;&gt;""),T78:$AZ78,_xlpm.Fundo,,1),
_xlpm.Xx,S$51,_xlpm.Yx,PRODUCT(SUM(_xlpm.Dx,-_xlpm.Cx),1/SUM(_xlpm.Bx,-_xlpm.Ax))*SUM(_xlpm.Xx,-_xlpm.Ax)+_xlpm.Cx,
_xlpm.Ay,_xlfn.XLOOKUP(TRUE,(S$52:S77&lt;&gt;""),$N$52:$N77,_xlpm.Fundo,,-1),
_xlpm.By,_xlfn.XLOOKUP(TRUE,(S79:S$95&lt;&gt;""),$N79:$N$95,_xlpm.Fundo,,1),
_xlpm.Cy,_xlfn.XLOOKUP(TRUE,(S$52:S77&lt;&gt;""),S$52:S77,_xlpm.Fundo,,-1),
_xlpm.Dy,_xlfn.XLOOKUP(TRUE,(S79:S$95&lt;&gt;""),S79:S$95,_xlpm.Fundo,,1),
_xlpm.Xy,$N78,_xlpm.Yy,PRODUCT(SUM(_xlpm.Dy,-_xlpm.Cy),1/SUM(_xlpm.By,-_xlpm.Ay))*SUM(_xlpm.Xy,-_xlpm.Ay)+_xlpm.Cy,
ROUND(_xlpm.Yx,2)))</f>
        <v>0.24</v>
      </c>
      <c r="T128" s="21" cm="1">
        <f t="array" ref="T128">IF(T78&lt;&gt;"",ROUND(T78,2),
_xlfn.LET(_xlpm.Fundo,$L$8,
_xlpm.Ax,_xlfn.XLOOKUP(TRUE,($O78:S78&lt;&gt;""),$O$51:S$51,_xlpm.Fundo,,-1),
_xlpm.Bx,_xlfn.XLOOKUP(TRUE,(U78:$AZ78&lt;&gt;""),U$51:$AZ$51,_xlpm.Fundo,,1),
_xlpm.Cx,_xlfn.XLOOKUP(TRUE,($O78:S78&lt;&gt;""),$O78:S78,_xlpm.Fundo,,-1),
_xlpm.Dx,_xlfn.XLOOKUP(TRUE,(U78:$AZ78&lt;&gt;""),U78:$AZ78,_xlpm.Fundo,,1),
_xlpm.Xx,T$51,_xlpm.Yx,PRODUCT(SUM(_xlpm.Dx,-_xlpm.Cx),1/SUM(_xlpm.Bx,-_xlpm.Ax))*SUM(_xlpm.Xx,-_xlpm.Ax)+_xlpm.Cx,
_xlpm.Ay,_xlfn.XLOOKUP(TRUE,(T$52:T77&lt;&gt;""),$N$52:$N77,_xlpm.Fundo,,-1),
_xlpm.By,_xlfn.XLOOKUP(TRUE,(T79:T$95&lt;&gt;""),$N79:$N$95,_xlpm.Fundo,,1),
_xlpm.Cy,_xlfn.XLOOKUP(TRUE,(T$52:T77&lt;&gt;""),T$52:T77,_xlpm.Fundo,,-1),
_xlpm.Dy,_xlfn.XLOOKUP(TRUE,(T79:T$95&lt;&gt;""),T79:T$95,_xlpm.Fundo,,1),
_xlpm.Xy,$N78,_xlpm.Yy,PRODUCT(SUM(_xlpm.Dy,-_xlpm.Cy),1/SUM(_xlpm.By,-_xlpm.Ay))*SUM(_xlpm.Xy,-_xlpm.Ay)+_xlpm.Cy,
ROUND(_xlpm.Yx,2)))</f>
        <v>0.5</v>
      </c>
      <c r="U128" s="21" cm="1">
        <f t="array" ref="U128">IF(U78&lt;&gt;"",ROUND(U78,2),
_xlfn.LET(_xlpm.Fundo,$L$8,
_xlpm.Ax,_xlfn.XLOOKUP(TRUE,($O78:T78&lt;&gt;""),$O$51:T$51,_xlpm.Fundo,,-1),
_xlpm.Bx,_xlfn.XLOOKUP(TRUE,(V78:$AZ78&lt;&gt;""),V$51:$AZ$51,_xlpm.Fundo,,1),
_xlpm.Cx,_xlfn.XLOOKUP(TRUE,($O78:T78&lt;&gt;""),$O78:T78,_xlpm.Fundo,,-1),
_xlpm.Dx,_xlfn.XLOOKUP(TRUE,(V78:$AZ78&lt;&gt;""),V78:$AZ78,_xlpm.Fundo,,1),
_xlpm.Xx,U$51,_xlpm.Yx,PRODUCT(SUM(_xlpm.Dx,-_xlpm.Cx),1/SUM(_xlpm.Bx,-_xlpm.Ax))*SUM(_xlpm.Xx,-_xlpm.Ax)+_xlpm.Cx,
_xlpm.Ay,_xlfn.XLOOKUP(TRUE,(U$52:U77&lt;&gt;""),$N$52:$N77,_xlpm.Fundo,,-1),
_xlpm.By,_xlfn.XLOOKUP(TRUE,(U79:U$95&lt;&gt;""),$N79:$N$95,_xlpm.Fundo,,1),
_xlpm.Cy,_xlfn.XLOOKUP(TRUE,(U$52:U77&lt;&gt;""),U$52:U77,_xlpm.Fundo,,-1),
_xlpm.Dy,_xlfn.XLOOKUP(TRUE,(U79:U$95&lt;&gt;""),U79:U$95,_xlpm.Fundo,,1),
_xlpm.Xy,$N78,_xlpm.Yy,PRODUCT(SUM(_xlpm.Dy,-_xlpm.Cy),1/SUM(_xlpm.By,-_xlpm.Ay))*SUM(_xlpm.Xy,-_xlpm.Ay)+_xlpm.Cy,
ROUND(_xlpm.Yx,2)))</f>
        <v>0.17</v>
      </c>
      <c r="V128" s="21" cm="1">
        <f t="array" ref="V128">IF(V78&lt;&gt;"",ROUND(V78,2),
_xlfn.LET(_xlpm.Fundo,$L$8,
_xlpm.Ax,_xlfn.XLOOKUP(TRUE,($O78:U78&lt;&gt;""),$O$51:U$51,_xlpm.Fundo,,-1),
_xlpm.Bx,_xlfn.XLOOKUP(TRUE,(W78:$AZ78&lt;&gt;""),W$51:$AZ$51,_xlpm.Fundo,,1),
_xlpm.Cx,_xlfn.XLOOKUP(TRUE,($O78:U78&lt;&gt;""),$O78:U78,_xlpm.Fundo,,-1),
_xlpm.Dx,_xlfn.XLOOKUP(TRUE,(W78:$AZ78&lt;&gt;""),W78:$AZ78,_xlpm.Fundo,,1),
_xlpm.Xx,V$51,_xlpm.Yx,PRODUCT(SUM(_xlpm.Dx,-_xlpm.Cx),1/SUM(_xlpm.Bx,-_xlpm.Ax))*SUM(_xlpm.Xx,-_xlpm.Ax)+_xlpm.Cx,
_xlpm.Ay,_xlfn.XLOOKUP(TRUE,(V$52:V77&lt;&gt;""),$N$52:$N77,_xlpm.Fundo,,-1),
_xlpm.By,_xlfn.XLOOKUP(TRUE,(V79:V$95&lt;&gt;""),$N79:$N$95,_xlpm.Fundo,,1),
_xlpm.Cy,_xlfn.XLOOKUP(TRUE,(V$52:V77&lt;&gt;""),V$52:V77,_xlpm.Fundo,,-1),
_xlpm.Dy,_xlfn.XLOOKUP(TRUE,(V79:V$95&lt;&gt;""),V79:V$95,_xlpm.Fundo,,1),
_xlpm.Xy,$N78,_xlpm.Yy,PRODUCT(SUM(_xlpm.Dy,-_xlpm.Cy),1/SUM(_xlpm.By,-_xlpm.Ay))*SUM(_xlpm.Xy,-_xlpm.Ay)+_xlpm.Cy,
ROUND(_xlpm.Yx,2)))</f>
        <v>0</v>
      </c>
      <c r="W128" s="21" cm="1">
        <f t="array" ref="W128">IF(W78&lt;&gt;"",ROUND(W78,2),
_xlfn.LET(_xlpm.Fundo,$L$8,
_xlpm.Ax,_xlfn.XLOOKUP(TRUE,($O78:V78&lt;&gt;""),$O$51:V$51,_xlpm.Fundo,,-1),
_xlpm.Bx,_xlfn.XLOOKUP(TRUE,(X78:$AZ78&lt;&gt;""),X$51:$AZ$51,_xlpm.Fundo,,1),
_xlpm.Cx,_xlfn.XLOOKUP(TRUE,($O78:V78&lt;&gt;""),$O78:V78,_xlpm.Fundo,,-1),
_xlpm.Dx,_xlfn.XLOOKUP(TRUE,(X78:$AZ78&lt;&gt;""),X78:$AZ78,_xlpm.Fundo,,1),
_xlpm.Xx,W$51,_xlpm.Yx,PRODUCT(SUM(_xlpm.Dx,-_xlpm.Cx),1/SUM(_xlpm.Bx,-_xlpm.Ax))*SUM(_xlpm.Xx,-_xlpm.Ax)+_xlpm.Cx,
_xlpm.Ay,_xlfn.XLOOKUP(TRUE,(W$52:W77&lt;&gt;""),$N$52:$N77,_xlpm.Fundo,,-1),
_xlpm.By,_xlfn.XLOOKUP(TRUE,(W79:W$95&lt;&gt;""),$N79:$N$95,_xlpm.Fundo,,1),
_xlpm.Cy,_xlfn.XLOOKUP(TRUE,(W$52:W77&lt;&gt;""),W$52:W77,_xlpm.Fundo,,-1),
_xlpm.Dy,_xlfn.XLOOKUP(TRUE,(W79:W$95&lt;&gt;""),W79:W$95,_xlpm.Fundo,,1),
_xlpm.Xy,$N78,_xlpm.Yy,PRODUCT(SUM(_xlpm.Dy,-_xlpm.Cy),1/SUM(_xlpm.By,-_xlpm.Ay))*SUM(_xlpm.Xy,-_xlpm.Ay)+_xlpm.Cy,
ROUND(_xlpm.Yx,2)))</f>
        <v>-9</v>
      </c>
      <c r="X128" s="21" cm="1">
        <f t="array" ref="X128">IF(X78&lt;&gt;"",ROUND(X78,2),
_xlfn.LET(_xlpm.Fundo,$L$8,
_xlpm.Ax,_xlfn.XLOOKUP(TRUE,($O78:W78&lt;&gt;""),$O$51:W$51,_xlpm.Fundo,,-1),
_xlpm.Bx,_xlfn.XLOOKUP(TRUE,(Y78:$AZ78&lt;&gt;""),Y$51:$AZ$51,_xlpm.Fundo,,1),
_xlpm.Cx,_xlfn.XLOOKUP(TRUE,($O78:W78&lt;&gt;""),$O78:W78,_xlpm.Fundo,,-1),
_xlpm.Dx,_xlfn.XLOOKUP(TRUE,(Y78:$AZ78&lt;&gt;""),Y78:$AZ78,_xlpm.Fundo,,1),
_xlpm.Xx,X$51,_xlpm.Yx,PRODUCT(SUM(_xlpm.Dx,-_xlpm.Cx),1/SUM(_xlpm.Bx,-_xlpm.Ax))*SUM(_xlpm.Xx,-_xlpm.Ax)+_xlpm.Cx,
_xlpm.Ay,_xlfn.XLOOKUP(TRUE,(X$52:X77&lt;&gt;""),$N$52:$N77,_xlpm.Fundo,,-1),
_xlpm.By,_xlfn.XLOOKUP(TRUE,(X79:X$95&lt;&gt;""),$N79:$N$95,_xlpm.Fundo,,1),
_xlpm.Cy,_xlfn.XLOOKUP(TRUE,(X$52:X77&lt;&gt;""),X$52:X77,_xlpm.Fundo,,-1),
_xlpm.Dy,_xlfn.XLOOKUP(TRUE,(X79:X$95&lt;&gt;""),X79:X$95,_xlpm.Fundo,,1),
_xlpm.Xy,$N78,_xlpm.Yy,PRODUCT(SUM(_xlpm.Dy,-_xlpm.Cy),1/SUM(_xlpm.By,-_xlpm.Ay))*SUM(_xlpm.Xy,-_xlpm.Ay)+_xlpm.Cy,
ROUND(_xlpm.Yx,2)))</f>
        <v>-9</v>
      </c>
      <c r="Y128" s="21" cm="1">
        <f t="array" ref="Y128">IF(Y78&lt;&gt;"",ROUND(Y78,2),
_xlfn.LET(_xlpm.Fundo,$L$8,
_xlpm.Ax,_xlfn.XLOOKUP(TRUE,($O78:X78&lt;&gt;""),$O$51:X$51,_xlpm.Fundo,,-1),
_xlpm.Bx,_xlfn.XLOOKUP(TRUE,(Z78:$AZ78&lt;&gt;""),Z$51:$AZ$51,_xlpm.Fundo,,1),
_xlpm.Cx,_xlfn.XLOOKUP(TRUE,($O78:X78&lt;&gt;""),$O78:X78,_xlpm.Fundo,,-1),
_xlpm.Dx,_xlfn.XLOOKUP(TRUE,(Z78:$AZ78&lt;&gt;""),Z78:$AZ78,_xlpm.Fundo,,1),
_xlpm.Xx,Y$51,_xlpm.Yx,PRODUCT(SUM(_xlpm.Dx,-_xlpm.Cx),1/SUM(_xlpm.Bx,-_xlpm.Ax))*SUM(_xlpm.Xx,-_xlpm.Ax)+_xlpm.Cx,
_xlpm.Ay,_xlfn.XLOOKUP(TRUE,(Y$52:Y77&lt;&gt;""),$N$52:$N77,_xlpm.Fundo,,-1),
_xlpm.By,_xlfn.XLOOKUP(TRUE,(Y79:Y$95&lt;&gt;""),$N79:$N$95,_xlpm.Fundo,,1),
_xlpm.Cy,_xlfn.XLOOKUP(TRUE,(Y$52:Y77&lt;&gt;""),Y$52:Y77,_xlpm.Fundo,,-1),
_xlpm.Dy,_xlfn.XLOOKUP(TRUE,(Y79:Y$95&lt;&gt;""),Y79:Y$95,_xlpm.Fundo,,1),
_xlpm.Xy,$N78,_xlpm.Yy,PRODUCT(SUM(_xlpm.Dy,-_xlpm.Cy),1/SUM(_xlpm.By,-_xlpm.Ay))*SUM(_xlpm.Xy,-_xlpm.Ay)+_xlpm.Cy,
ROUND(_xlpm.Yx,2)))</f>
        <v>-9</v>
      </c>
      <c r="Z128" s="21" cm="1">
        <f t="array" ref="Z128">IF(Z78&lt;&gt;"",ROUND(Z78,2),
_xlfn.LET(_xlpm.Fundo,$L$8,
_xlpm.Ax,_xlfn.XLOOKUP(TRUE,($O78:Y78&lt;&gt;""),$O$51:Y$51,_xlpm.Fundo,,-1),
_xlpm.Bx,_xlfn.XLOOKUP(TRUE,(AA78:$AZ78&lt;&gt;""),AA$51:$AZ$51,_xlpm.Fundo,,1),
_xlpm.Cx,_xlfn.XLOOKUP(TRUE,($O78:Y78&lt;&gt;""),$O78:Y78,_xlpm.Fundo,,-1),
_xlpm.Dx,_xlfn.XLOOKUP(TRUE,(AA78:$AZ78&lt;&gt;""),AA78:$AZ78,_xlpm.Fundo,,1),
_xlpm.Xx,Z$51,_xlpm.Yx,PRODUCT(SUM(_xlpm.Dx,-_xlpm.Cx),1/SUM(_xlpm.Bx,-_xlpm.Ax))*SUM(_xlpm.Xx,-_xlpm.Ax)+_xlpm.Cx,
_xlpm.Ay,_xlfn.XLOOKUP(TRUE,(Z$52:Z77&lt;&gt;""),$N$52:$N77,_xlpm.Fundo,,-1),
_xlpm.By,_xlfn.XLOOKUP(TRUE,(Z79:Z$95&lt;&gt;""),$N79:$N$95,_xlpm.Fundo,,1),
_xlpm.Cy,_xlfn.XLOOKUP(TRUE,(Z$52:Z77&lt;&gt;""),Z$52:Z77,_xlpm.Fundo,,-1),
_xlpm.Dy,_xlfn.XLOOKUP(TRUE,(Z79:Z$95&lt;&gt;""),Z79:Z$95,_xlpm.Fundo,,1),
_xlpm.Xy,$N78,_xlpm.Yy,PRODUCT(SUM(_xlpm.Dy,-_xlpm.Cy),1/SUM(_xlpm.By,-_xlpm.Ay))*SUM(_xlpm.Xy,-_xlpm.Ay)+_xlpm.Cy,
ROUND(_xlpm.Yx,2)))</f>
        <v>-9</v>
      </c>
      <c r="AA128" s="21" cm="1">
        <f t="array" ref="AA128">IF(AA78&lt;&gt;"",ROUND(AA78,2),
_xlfn.LET(_xlpm.Fundo,$L$8,
_xlpm.Ax,_xlfn.XLOOKUP(TRUE,($O78:Z78&lt;&gt;""),$O$51:Z$51,_xlpm.Fundo,,-1),
_xlpm.Bx,_xlfn.XLOOKUP(TRUE,(AB78:$AZ78&lt;&gt;""),AB$51:$AZ$51,_xlpm.Fundo,,1),
_xlpm.Cx,_xlfn.XLOOKUP(TRUE,($O78:Z78&lt;&gt;""),$O78:Z78,_xlpm.Fundo,,-1),
_xlpm.Dx,_xlfn.XLOOKUP(TRUE,(AB78:$AZ78&lt;&gt;""),AB78:$AZ78,_xlpm.Fundo,,1),
_xlpm.Xx,AA$51,_xlpm.Yx,PRODUCT(SUM(_xlpm.Dx,-_xlpm.Cx),1/SUM(_xlpm.Bx,-_xlpm.Ax))*SUM(_xlpm.Xx,-_xlpm.Ax)+_xlpm.Cx,
_xlpm.Ay,_xlfn.XLOOKUP(TRUE,(AA$52:AA77&lt;&gt;""),$N$52:$N77,_xlpm.Fundo,,-1),
_xlpm.By,_xlfn.XLOOKUP(TRUE,(AA79:AA$95&lt;&gt;""),$N79:$N$95,_xlpm.Fundo,,1),
_xlpm.Cy,_xlfn.XLOOKUP(TRUE,(AA$52:AA77&lt;&gt;""),AA$52:AA77,_xlpm.Fundo,,-1),
_xlpm.Dy,_xlfn.XLOOKUP(TRUE,(AA79:AA$95&lt;&gt;""),AA79:AA$95,_xlpm.Fundo,,1),
_xlpm.Xy,$N78,_xlpm.Yy,PRODUCT(SUM(_xlpm.Dy,-_xlpm.Cy),1/SUM(_xlpm.By,-_xlpm.Ay))*SUM(_xlpm.Xy,-_xlpm.Ay)+_xlpm.Cy,
ROUND(_xlpm.Yx,2)))</f>
        <v>-9</v>
      </c>
      <c r="AB128" s="21" cm="1">
        <f t="array" ref="AB128">IF(AB78&lt;&gt;"",ROUND(AB78,2),
_xlfn.LET(_xlpm.Fundo,$L$8,
_xlpm.Ax,_xlfn.XLOOKUP(TRUE,($O78:AA78&lt;&gt;""),$O$51:AA$51,_xlpm.Fundo,,-1),
_xlpm.Bx,_xlfn.XLOOKUP(TRUE,(AC78:$AZ78&lt;&gt;""),AC$51:$AZ$51,_xlpm.Fundo,,1),
_xlpm.Cx,_xlfn.XLOOKUP(TRUE,($O78:AA78&lt;&gt;""),$O78:AA78,_xlpm.Fundo,,-1),
_xlpm.Dx,_xlfn.XLOOKUP(TRUE,(AC78:$AZ78&lt;&gt;""),AC78:$AZ78,_xlpm.Fundo,,1),
_xlpm.Xx,AB$51,_xlpm.Yx,PRODUCT(SUM(_xlpm.Dx,-_xlpm.Cx),1/SUM(_xlpm.Bx,-_xlpm.Ax))*SUM(_xlpm.Xx,-_xlpm.Ax)+_xlpm.Cx,
_xlpm.Ay,_xlfn.XLOOKUP(TRUE,(AB$52:AB77&lt;&gt;""),$N$52:$N77,_xlpm.Fundo,,-1),
_xlpm.By,_xlfn.XLOOKUP(TRUE,(AB79:AB$95&lt;&gt;""),$N79:$N$95,_xlpm.Fundo,,1),
_xlpm.Cy,_xlfn.XLOOKUP(TRUE,(AB$52:AB77&lt;&gt;""),AB$52:AB77,_xlpm.Fundo,,-1),
_xlpm.Dy,_xlfn.XLOOKUP(TRUE,(AB79:AB$95&lt;&gt;""),AB79:AB$95,_xlpm.Fundo,,1),
_xlpm.Xy,$N78,_xlpm.Yy,PRODUCT(SUM(_xlpm.Dy,-_xlpm.Cy),1/SUM(_xlpm.By,-_xlpm.Ay))*SUM(_xlpm.Xy,-_xlpm.Ay)+_xlpm.Cy,
ROUND(_xlpm.Yx,2)))</f>
        <v>-9</v>
      </c>
      <c r="AC128" s="21" cm="1">
        <f t="array" ref="AC128">IF(AC78&lt;&gt;"",ROUND(AC78,2),
_xlfn.LET(_xlpm.Fundo,$L$8,
_xlpm.Ax,_xlfn.XLOOKUP(TRUE,($O78:AB78&lt;&gt;""),$O$51:AB$51,_xlpm.Fundo,,-1),
_xlpm.Bx,_xlfn.XLOOKUP(TRUE,(AD78:$AZ78&lt;&gt;""),AD$51:$AZ$51,_xlpm.Fundo,,1),
_xlpm.Cx,_xlfn.XLOOKUP(TRUE,($O78:AB78&lt;&gt;""),$O78:AB78,_xlpm.Fundo,,-1),
_xlpm.Dx,_xlfn.XLOOKUP(TRUE,(AD78:$AZ78&lt;&gt;""),AD78:$AZ78,_xlpm.Fundo,,1),
_xlpm.Xx,AC$51,_xlpm.Yx,PRODUCT(SUM(_xlpm.Dx,-_xlpm.Cx),1/SUM(_xlpm.Bx,-_xlpm.Ax))*SUM(_xlpm.Xx,-_xlpm.Ax)+_xlpm.Cx,
_xlpm.Ay,_xlfn.XLOOKUP(TRUE,(AC$52:AC77&lt;&gt;""),$N$52:$N77,_xlpm.Fundo,,-1),
_xlpm.By,_xlfn.XLOOKUP(TRUE,(AC79:AC$95&lt;&gt;""),$N79:$N$95,_xlpm.Fundo,,1),
_xlpm.Cy,_xlfn.XLOOKUP(TRUE,(AC$52:AC77&lt;&gt;""),AC$52:AC77,_xlpm.Fundo,,-1),
_xlpm.Dy,_xlfn.XLOOKUP(TRUE,(AC79:AC$95&lt;&gt;""),AC79:AC$95,_xlpm.Fundo,,1),
_xlpm.Xy,$N78,_xlpm.Yy,PRODUCT(SUM(_xlpm.Dy,-_xlpm.Cy),1/SUM(_xlpm.By,-_xlpm.Ay))*SUM(_xlpm.Xy,-_xlpm.Ay)+_xlpm.Cy,
ROUND(_xlpm.Yx,2)))</f>
        <v>-9</v>
      </c>
      <c r="AD128" s="21" cm="1">
        <f t="array" ref="AD128">IF(AD78&lt;&gt;"",ROUND(AD78,2),
_xlfn.LET(_xlpm.Fundo,$L$8,
_xlpm.Ax,_xlfn.XLOOKUP(TRUE,($O78:AC78&lt;&gt;""),$O$51:AC$51,_xlpm.Fundo,,-1),
_xlpm.Bx,_xlfn.XLOOKUP(TRUE,(AE78:$AZ78&lt;&gt;""),AE$51:$AZ$51,_xlpm.Fundo,,1),
_xlpm.Cx,_xlfn.XLOOKUP(TRUE,($O78:AC78&lt;&gt;""),$O78:AC78,_xlpm.Fundo,,-1),
_xlpm.Dx,_xlfn.XLOOKUP(TRUE,(AE78:$AZ78&lt;&gt;""),AE78:$AZ78,_xlpm.Fundo,,1),
_xlpm.Xx,AD$51,_xlpm.Yx,PRODUCT(SUM(_xlpm.Dx,-_xlpm.Cx),1/SUM(_xlpm.Bx,-_xlpm.Ax))*SUM(_xlpm.Xx,-_xlpm.Ax)+_xlpm.Cx,
_xlpm.Ay,_xlfn.XLOOKUP(TRUE,(AD$52:AD77&lt;&gt;""),$N$52:$N77,_xlpm.Fundo,,-1),
_xlpm.By,_xlfn.XLOOKUP(TRUE,(AD79:AD$95&lt;&gt;""),$N79:$N$95,_xlpm.Fundo,,1),
_xlpm.Cy,_xlfn.XLOOKUP(TRUE,(AD$52:AD77&lt;&gt;""),AD$52:AD77,_xlpm.Fundo,,-1),
_xlpm.Dy,_xlfn.XLOOKUP(TRUE,(AD79:AD$95&lt;&gt;""),AD79:AD$95,_xlpm.Fundo,,1),
_xlpm.Xy,$N78,_xlpm.Yy,PRODUCT(SUM(_xlpm.Dy,-_xlpm.Cy),1/SUM(_xlpm.By,-_xlpm.Ay))*SUM(_xlpm.Xy,-_xlpm.Ay)+_xlpm.Cy,
ROUND(_xlpm.Yx,2)))</f>
        <v>0</v>
      </c>
      <c r="AE128" s="21" cm="1">
        <f t="array" ref="AE128">IF(AE78&lt;&gt;"",ROUND(AE78,2),
_xlfn.LET(_xlpm.Fundo,$L$8,
_xlpm.Ax,_xlfn.XLOOKUP(TRUE,($O78:AD78&lt;&gt;""),$O$51:AD$51,_xlpm.Fundo,,-1),
_xlpm.Bx,_xlfn.XLOOKUP(TRUE,(AF78:$AZ78&lt;&gt;""),AF$51:$AZ$51,_xlpm.Fundo,,1),
_xlpm.Cx,_xlfn.XLOOKUP(TRUE,($O78:AD78&lt;&gt;""),$O78:AD78,_xlpm.Fundo,,-1),
_xlpm.Dx,_xlfn.XLOOKUP(TRUE,(AF78:$AZ78&lt;&gt;""),AF78:$AZ78,_xlpm.Fundo,,1),
_xlpm.Xx,AE$51,_xlpm.Yx,PRODUCT(SUM(_xlpm.Dx,-_xlpm.Cx),1/SUM(_xlpm.Bx,-_xlpm.Ax))*SUM(_xlpm.Xx,-_xlpm.Ax)+_xlpm.Cx,
_xlpm.Ay,_xlfn.XLOOKUP(TRUE,(AE$52:AE77&lt;&gt;""),$N$52:$N77,_xlpm.Fundo,,-1),
_xlpm.By,_xlfn.XLOOKUP(TRUE,(AE79:AE$95&lt;&gt;""),$N79:$N$95,_xlpm.Fundo,,1),
_xlpm.Cy,_xlfn.XLOOKUP(TRUE,(AE$52:AE77&lt;&gt;""),AE$52:AE77,_xlpm.Fundo,,-1),
_xlpm.Dy,_xlfn.XLOOKUP(TRUE,(AE79:AE$95&lt;&gt;""),AE79:AE$95,_xlpm.Fundo,,1),
_xlpm.Xy,$N78,_xlpm.Yy,PRODUCT(SUM(_xlpm.Dy,-_xlpm.Cy),1/SUM(_xlpm.By,-_xlpm.Ay))*SUM(_xlpm.Xy,-_xlpm.Ay)+_xlpm.Cy,
ROUND(_xlpm.Yx,2)))</f>
        <v>0</v>
      </c>
      <c r="AF128" s="21" cm="1">
        <f t="array" ref="AF128">IF(AF78&lt;&gt;"",ROUND(AF78,2),
_xlfn.LET(_xlpm.Fundo,$L$8,
_xlpm.Ax,_xlfn.XLOOKUP(TRUE,($O78:AE78&lt;&gt;""),$O$51:AE$51,_xlpm.Fundo,,-1),
_xlpm.Bx,_xlfn.XLOOKUP(TRUE,(AG78:$AZ78&lt;&gt;""),AG$51:$AZ$51,_xlpm.Fundo,,1),
_xlpm.Cx,_xlfn.XLOOKUP(TRUE,($O78:AE78&lt;&gt;""),$O78:AE78,_xlpm.Fundo,,-1),
_xlpm.Dx,_xlfn.XLOOKUP(TRUE,(AG78:$AZ78&lt;&gt;""),AG78:$AZ78,_xlpm.Fundo,,1),
_xlpm.Xx,AF$51,_xlpm.Yx,PRODUCT(SUM(_xlpm.Dx,-_xlpm.Cx),1/SUM(_xlpm.Bx,-_xlpm.Ax))*SUM(_xlpm.Xx,-_xlpm.Ax)+_xlpm.Cx,
_xlpm.Ay,_xlfn.XLOOKUP(TRUE,(AF$52:AF77&lt;&gt;""),$N$52:$N77,_xlpm.Fundo,,-1),
_xlpm.By,_xlfn.XLOOKUP(TRUE,(AF79:AF$95&lt;&gt;""),$N79:$N$95,_xlpm.Fundo,,1),
_xlpm.Cy,_xlfn.XLOOKUP(TRUE,(AF$52:AF77&lt;&gt;""),AF$52:AF77,_xlpm.Fundo,,-1),
_xlpm.Dy,_xlfn.XLOOKUP(TRUE,(AF79:AF$95&lt;&gt;""),AF79:AF$95,_xlpm.Fundo,,1),
_xlpm.Xy,$N78,_xlpm.Yy,PRODUCT(SUM(_xlpm.Dy,-_xlpm.Cy),1/SUM(_xlpm.By,-_xlpm.Ay))*SUM(_xlpm.Xy,-_xlpm.Ay)+_xlpm.Cy,
ROUND(_xlpm.Yx,2)))</f>
        <v>0</v>
      </c>
      <c r="AG128" s="21" cm="1">
        <f t="array" ref="AG128">IF(AG78&lt;&gt;"",ROUND(AG78,2),
_xlfn.LET(_xlpm.Fundo,$L$8,
_xlpm.Ax,_xlfn.XLOOKUP(TRUE,($O78:AF78&lt;&gt;""),$O$51:AF$51,_xlpm.Fundo,,-1),
_xlpm.Bx,_xlfn.XLOOKUP(TRUE,(AH78:$AZ78&lt;&gt;""),AH$51:$AZ$51,_xlpm.Fundo,,1),
_xlpm.Cx,_xlfn.XLOOKUP(TRUE,($O78:AF78&lt;&gt;""),$O78:AF78,_xlpm.Fundo,,-1),
_xlpm.Dx,_xlfn.XLOOKUP(TRUE,(AH78:$AZ78&lt;&gt;""),AH78:$AZ78,_xlpm.Fundo,,1),
_xlpm.Xx,AG$51,_xlpm.Yx,PRODUCT(SUM(_xlpm.Dx,-_xlpm.Cx),1/SUM(_xlpm.Bx,-_xlpm.Ax))*SUM(_xlpm.Xx,-_xlpm.Ax)+_xlpm.Cx,
_xlpm.Ay,_xlfn.XLOOKUP(TRUE,(AG$52:AG77&lt;&gt;""),$N$52:$N77,_xlpm.Fundo,,-1),
_xlpm.By,_xlfn.XLOOKUP(TRUE,(AG79:AG$95&lt;&gt;""),$N79:$N$95,_xlpm.Fundo,,1),
_xlpm.Cy,_xlfn.XLOOKUP(TRUE,(AG$52:AG77&lt;&gt;""),AG$52:AG77,_xlpm.Fundo,,-1),
_xlpm.Dy,_xlfn.XLOOKUP(TRUE,(AG79:AG$95&lt;&gt;""),AG79:AG$95,_xlpm.Fundo,,1),
_xlpm.Xy,$N78,_xlpm.Yy,PRODUCT(SUM(_xlpm.Dy,-_xlpm.Cy),1/SUM(_xlpm.By,-_xlpm.Ay))*SUM(_xlpm.Xy,-_xlpm.Ay)+_xlpm.Cy,
ROUND(_xlpm.Yx,2)))</f>
        <v>0</v>
      </c>
      <c r="AH128" s="21" cm="1">
        <f t="array" ref="AH128">IF(AH78&lt;&gt;"",ROUND(AH78,2),
_xlfn.LET(_xlpm.Fundo,$L$8,
_xlpm.Ax,_xlfn.XLOOKUP(TRUE,($O78:AG78&lt;&gt;""),$O$51:AG$51,_xlpm.Fundo,,-1),
_xlpm.Bx,_xlfn.XLOOKUP(TRUE,(AI78:$AZ78&lt;&gt;""),AI$51:$AZ$51,_xlpm.Fundo,,1),
_xlpm.Cx,_xlfn.XLOOKUP(TRUE,($O78:AG78&lt;&gt;""),$O78:AG78,_xlpm.Fundo,,-1),
_xlpm.Dx,_xlfn.XLOOKUP(TRUE,(AI78:$AZ78&lt;&gt;""),AI78:$AZ78,_xlpm.Fundo,,1),
_xlpm.Xx,AH$51,_xlpm.Yx,PRODUCT(SUM(_xlpm.Dx,-_xlpm.Cx),1/SUM(_xlpm.Bx,-_xlpm.Ax))*SUM(_xlpm.Xx,-_xlpm.Ax)+_xlpm.Cx,
_xlpm.Ay,_xlfn.XLOOKUP(TRUE,(AH$52:AH77&lt;&gt;""),$N$52:$N77,_xlpm.Fundo,,-1),
_xlpm.By,_xlfn.XLOOKUP(TRUE,(AH79:AH$95&lt;&gt;""),$N79:$N$95,_xlpm.Fundo,,1),
_xlpm.Cy,_xlfn.XLOOKUP(TRUE,(AH$52:AH77&lt;&gt;""),AH$52:AH77,_xlpm.Fundo,,-1),
_xlpm.Dy,_xlfn.XLOOKUP(TRUE,(AH79:AH$95&lt;&gt;""),AH79:AH$95,_xlpm.Fundo,,1),
_xlpm.Xy,$N78,_xlpm.Yy,PRODUCT(SUM(_xlpm.Dy,-_xlpm.Cy),1/SUM(_xlpm.By,-_xlpm.Ay))*SUM(_xlpm.Xy,-_xlpm.Ay)+_xlpm.Cy,
ROUND(_xlpm.Yx,2)))</f>
        <v>0</v>
      </c>
      <c r="AI128" s="21" cm="1">
        <f t="array" ref="AI128">IF(AI78&lt;&gt;"",ROUND(AI78,2),
_xlfn.LET(_xlpm.Fundo,$L$8,
_xlpm.Ax,_xlfn.XLOOKUP(TRUE,($O78:AH78&lt;&gt;""),$O$51:AH$51,_xlpm.Fundo,,-1),
_xlpm.Bx,_xlfn.XLOOKUP(TRUE,(AJ78:$AZ78&lt;&gt;""),AJ$51:$AZ$51,_xlpm.Fundo,,1),
_xlpm.Cx,_xlfn.XLOOKUP(TRUE,($O78:AH78&lt;&gt;""),$O78:AH78,_xlpm.Fundo,,-1),
_xlpm.Dx,_xlfn.XLOOKUP(TRUE,(AJ78:$AZ78&lt;&gt;""),AJ78:$AZ78,_xlpm.Fundo,,1),
_xlpm.Xx,AI$51,_xlpm.Yx,PRODUCT(SUM(_xlpm.Dx,-_xlpm.Cx),1/SUM(_xlpm.Bx,-_xlpm.Ax))*SUM(_xlpm.Xx,-_xlpm.Ax)+_xlpm.Cx,
_xlpm.Ay,_xlfn.XLOOKUP(TRUE,(AI$52:AI77&lt;&gt;""),$N$52:$N77,_xlpm.Fundo,,-1),
_xlpm.By,_xlfn.XLOOKUP(TRUE,(AI79:AI$95&lt;&gt;""),$N79:$N$95,_xlpm.Fundo,,1),
_xlpm.Cy,_xlfn.XLOOKUP(TRUE,(AI$52:AI77&lt;&gt;""),AI$52:AI77,_xlpm.Fundo,,-1),
_xlpm.Dy,_xlfn.XLOOKUP(TRUE,(AI79:AI$95&lt;&gt;""),AI79:AI$95,_xlpm.Fundo,,1),
_xlpm.Xy,$N78,_xlpm.Yy,PRODUCT(SUM(_xlpm.Dy,-_xlpm.Cy),1/SUM(_xlpm.By,-_xlpm.Ay))*SUM(_xlpm.Xy,-_xlpm.Ay)+_xlpm.Cy,
ROUND(_xlpm.Yx,2)))</f>
        <v>0</v>
      </c>
      <c r="AJ128" s="21" cm="1">
        <f t="array" ref="AJ128">IF(AJ78&lt;&gt;"",ROUND(AJ78,2),
_xlfn.LET(_xlpm.Fundo,$L$8,
_xlpm.Ax,_xlfn.XLOOKUP(TRUE,($O78:AI78&lt;&gt;""),$O$51:AI$51,_xlpm.Fundo,,-1),
_xlpm.Bx,_xlfn.XLOOKUP(TRUE,(AK78:$AZ78&lt;&gt;""),AK$51:$AZ$51,_xlpm.Fundo,,1),
_xlpm.Cx,_xlfn.XLOOKUP(TRUE,($O78:AI78&lt;&gt;""),$O78:AI78,_xlpm.Fundo,,-1),
_xlpm.Dx,_xlfn.XLOOKUP(TRUE,(AK78:$AZ78&lt;&gt;""),AK78:$AZ78,_xlpm.Fundo,,1),
_xlpm.Xx,AJ$51,_xlpm.Yx,PRODUCT(SUM(_xlpm.Dx,-_xlpm.Cx),1/SUM(_xlpm.Bx,-_xlpm.Ax))*SUM(_xlpm.Xx,-_xlpm.Ax)+_xlpm.Cx,
_xlpm.Ay,_xlfn.XLOOKUP(TRUE,(AJ$52:AJ77&lt;&gt;""),$N$52:$N77,_xlpm.Fundo,,-1),
_xlpm.By,_xlfn.XLOOKUP(TRUE,(AJ79:AJ$95&lt;&gt;""),$N79:$N$95,_xlpm.Fundo,,1),
_xlpm.Cy,_xlfn.XLOOKUP(TRUE,(AJ$52:AJ77&lt;&gt;""),AJ$52:AJ77,_xlpm.Fundo,,-1),
_xlpm.Dy,_xlfn.XLOOKUP(TRUE,(AJ79:AJ$95&lt;&gt;""),AJ79:AJ$95,_xlpm.Fundo,,1),
_xlpm.Xy,$N78,_xlpm.Yy,PRODUCT(SUM(_xlpm.Dy,-_xlpm.Cy),1/SUM(_xlpm.By,-_xlpm.Ay))*SUM(_xlpm.Xy,-_xlpm.Ay)+_xlpm.Cy,
ROUND(_xlpm.Yx,2)))</f>
        <v>0</v>
      </c>
      <c r="AK128" s="21" cm="1">
        <f t="array" ref="AK128">IF(AK78&lt;&gt;"",ROUND(AK78,2),
_xlfn.LET(_xlpm.Fundo,$L$8,
_xlpm.Ax,_xlfn.XLOOKUP(TRUE,($O78:AJ78&lt;&gt;""),$O$51:AJ$51,_xlpm.Fundo,,-1),
_xlpm.Bx,_xlfn.XLOOKUP(TRUE,(AL78:$AZ78&lt;&gt;""),AL$51:$AZ$51,_xlpm.Fundo,,1),
_xlpm.Cx,_xlfn.XLOOKUP(TRUE,($O78:AJ78&lt;&gt;""),$O78:AJ78,_xlpm.Fundo,,-1),
_xlpm.Dx,_xlfn.XLOOKUP(TRUE,(AL78:$AZ78&lt;&gt;""),AL78:$AZ78,_xlpm.Fundo,,1),
_xlpm.Xx,AK$51,_xlpm.Yx,PRODUCT(SUM(_xlpm.Dx,-_xlpm.Cx),1/SUM(_xlpm.Bx,-_xlpm.Ax))*SUM(_xlpm.Xx,-_xlpm.Ax)+_xlpm.Cx,
_xlpm.Ay,_xlfn.XLOOKUP(TRUE,(AK$52:AK77&lt;&gt;""),$N$52:$N77,_xlpm.Fundo,,-1),
_xlpm.By,_xlfn.XLOOKUP(TRUE,(AK79:AK$95&lt;&gt;""),$N79:$N$95,_xlpm.Fundo,,1),
_xlpm.Cy,_xlfn.XLOOKUP(TRUE,(AK$52:AK77&lt;&gt;""),AK$52:AK77,_xlpm.Fundo,,-1),
_xlpm.Dy,_xlfn.XLOOKUP(TRUE,(AK79:AK$95&lt;&gt;""),AK79:AK$95,_xlpm.Fundo,,1),
_xlpm.Xy,$N78,_xlpm.Yy,PRODUCT(SUM(_xlpm.Dy,-_xlpm.Cy),1/SUM(_xlpm.By,-_xlpm.Ay))*SUM(_xlpm.Xy,-_xlpm.Ay)+_xlpm.Cy,
ROUND(_xlpm.Yx,2)))</f>
        <v>0</v>
      </c>
      <c r="AL128" s="21" cm="1">
        <f t="array" ref="AL128">IF(AL78&lt;&gt;"",ROUND(AL78,2),
_xlfn.LET(_xlpm.Fundo,$L$8,
_xlpm.Ax,_xlfn.XLOOKUP(TRUE,($O78:AK78&lt;&gt;""),$O$51:AK$51,_xlpm.Fundo,,-1),
_xlpm.Bx,_xlfn.XLOOKUP(TRUE,(AM78:$AZ78&lt;&gt;""),AM$51:$AZ$51,_xlpm.Fundo,,1),
_xlpm.Cx,_xlfn.XLOOKUP(TRUE,($O78:AK78&lt;&gt;""),$O78:AK78,_xlpm.Fundo,,-1),
_xlpm.Dx,_xlfn.XLOOKUP(TRUE,(AM78:$AZ78&lt;&gt;""),AM78:$AZ78,_xlpm.Fundo,,1),
_xlpm.Xx,AL$51,_xlpm.Yx,PRODUCT(SUM(_xlpm.Dx,-_xlpm.Cx),1/SUM(_xlpm.Bx,-_xlpm.Ax))*SUM(_xlpm.Xx,-_xlpm.Ax)+_xlpm.Cx,
_xlpm.Ay,_xlfn.XLOOKUP(TRUE,(AL$52:AL77&lt;&gt;""),$N$52:$N77,_xlpm.Fundo,,-1),
_xlpm.By,_xlfn.XLOOKUP(TRUE,(AL79:AL$95&lt;&gt;""),$N79:$N$95,_xlpm.Fundo,,1),
_xlpm.Cy,_xlfn.XLOOKUP(TRUE,(AL$52:AL77&lt;&gt;""),AL$52:AL77,_xlpm.Fundo,,-1),
_xlpm.Dy,_xlfn.XLOOKUP(TRUE,(AL79:AL$95&lt;&gt;""),AL79:AL$95,_xlpm.Fundo,,1),
_xlpm.Xy,$N78,_xlpm.Yy,PRODUCT(SUM(_xlpm.Dy,-_xlpm.Cy),1/SUM(_xlpm.By,-_xlpm.Ay))*SUM(_xlpm.Xy,-_xlpm.Ay)+_xlpm.Cy,
ROUND(_xlpm.Yx,2)))</f>
        <v>0</v>
      </c>
      <c r="AM128" s="21" cm="1">
        <f t="array" ref="AM128">IF(AM78&lt;&gt;"",ROUND(AM78,2),
_xlfn.LET(_xlpm.Fundo,$L$8,
_xlpm.Ax,_xlfn.XLOOKUP(TRUE,($O78:AL78&lt;&gt;""),$O$51:AL$51,_xlpm.Fundo,,-1),
_xlpm.Bx,_xlfn.XLOOKUP(TRUE,(AN78:$AZ78&lt;&gt;""),AN$51:$AZ$51,_xlpm.Fundo,,1),
_xlpm.Cx,_xlfn.XLOOKUP(TRUE,($O78:AL78&lt;&gt;""),$O78:AL78,_xlpm.Fundo,,-1),
_xlpm.Dx,_xlfn.XLOOKUP(TRUE,(AN78:$AZ78&lt;&gt;""),AN78:$AZ78,_xlpm.Fundo,,1),
_xlpm.Xx,AM$51,_xlpm.Yx,PRODUCT(SUM(_xlpm.Dx,-_xlpm.Cx),1/SUM(_xlpm.Bx,-_xlpm.Ax))*SUM(_xlpm.Xx,-_xlpm.Ax)+_xlpm.Cx,
_xlpm.Ay,_xlfn.XLOOKUP(TRUE,(AM$52:AM77&lt;&gt;""),$N$52:$N77,_xlpm.Fundo,,-1),
_xlpm.By,_xlfn.XLOOKUP(TRUE,(AM79:AM$95&lt;&gt;""),$N79:$N$95,_xlpm.Fundo,,1),
_xlpm.Cy,_xlfn.XLOOKUP(TRUE,(AM$52:AM77&lt;&gt;""),AM$52:AM77,_xlpm.Fundo,,-1),
_xlpm.Dy,_xlfn.XLOOKUP(TRUE,(AM79:AM$95&lt;&gt;""),AM79:AM$95,_xlpm.Fundo,,1),
_xlpm.Xy,$N78,_xlpm.Yy,PRODUCT(SUM(_xlpm.Dy,-_xlpm.Cy),1/SUM(_xlpm.By,-_xlpm.Ay))*SUM(_xlpm.Xy,-_xlpm.Ay)+_xlpm.Cy,
ROUND(_xlpm.Yx,2)))</f>
        <v>-9</v>
      </c>
      <c r="AN128" s="21" cm="1">
        <f t="array" ref="AN128">IF(AN78&lt;&gt;"",ROUND(AN78,2),
_xlfn.LET(_xlpm.Fundo,$L$8,
_xlpm.Ax,_xlfn.XLOOKUP(TRUE,($O78:AM78&lt;&gt;""),$O$51:AM$51,_xlpm.Fundo,,-1),
_xlpm.Bx,_xlfn.XLOOKUP(TRUE,(AO78:$AZ78&lt;&gt;""),AO$51:$AZ$51,_xlpm.Fundo,,1),
_xlpm.Cx,_xlfn.XLOOKUP(TRUE,($O78:AM78&lt;&gt;""),$O78:AM78,_xlpm.Fundo,,-1),
_xlpm.Dx,_xlfn.XLOOKUP(TRUE,(AO78:$AZ78&lt;&gt;""),AO78:$AZ78,_xlpm.Fundo,,1),
_xlpm.Xx,AN$51,_xlpm.Yx,PRODUCT(SUM(_xlpm.Dx,-_xlpm.Cx),1/SUM(_xlpm.Bx,-_xlpm.Ax))*SUM(_xlpm.Xx,-_xlpm.Ax)+_xlpm.Cx,
_xlpm.Ay,_xlfn.XLOOKUP(TRUE,(AN$52:AN77&lt;&gt;""),$N$52:$N77,_xlpm.Fundo,,-1),
_xlpm.By,_xlfn.XLOOKUP(TRUE,(AN79:AN$95&lt;&gt;""),$N79:$N$95,_xlpm.Fundo,,1),
_xlpm.Cy,_xlfn.XLOOKUP(TRUE,(AN$52:AN77&lt;&gt;""),AN$52:AN77,_xlpm.Fundo,,-1),
_xlpm.Dy,_xlfn.XLOOKUP(TRUE,(AN79:AN$95&lt;&gt;""),AN79:AN$95,_xlpm.Fundo,,1),
_xlpm.Xy,$N78,_xlpm.Yy,PRODUCT(SUM(_xlpm.Dy,-_xlpm.Cy),1/SUM(_xlpm.By,-_xlpm.Ay))*SUM(_xlpm.Xy,-_xlpm.Ay)+_xlpm.Cy,
ROUND(_xlpm.Yx,2)))</f>
        <v>-9</v>
      </c>
      <c r="AO128" s="21" cm="1">
        <f t="array" ref="AO128">IF(AO78&lt;&gt;"",ROUND(AO78,2),
_xlfn.LET(_xlpm.Fundo,$L$8,
_xlpm.Ax,_xlfn.XLOOKUP(TRUE,($O78:AN78&lt;&gt;""),$O$51:AN$51,_xlpm.Fundo,,-1),
_xlpm.Bx,_xlfn.XLOOKUP(TRUE,(AP78:$AZ78&lt;&gt;""),AP$51:$AZ$51,_xlpm.Fundo,,1),
_xlpm.Cx,_xlfn.XLOOKUP(TRUE,($O78:AN78&lt;&gt;""),$O78:AN78,_xlpm.Fundo,,-1),
_xlpm.Dx,_xlfn.XLOOKUP(TRUE,(AP78:$AZ78&lt;&gt;""),AP78:$AZ78,_xlpm.Fundo,,1),
_xlpm.Xx,AO$51,_xlpm.Yx,PRODUCT(SUM(_xlpm.Dx,-_xlpm.Cx),1/SUM(_xlpm.Bx,-_xlpm.Ax))*SUM(_xlpm.Xx,-_xlpm.Ax)+_xlpm.Cx,
_xlpm.Ay,_xlfn.XLOOKUP(TRUE,(AO$52:AO77&lt;&gt;""),$N$52:$N77,_xlpm.Fundo,,-1),
_xlpm.By,_xlfn.XLOOKUP(TRUE,(AO79:AO$95&lt;&gt;""),$N79:$N$95,_xlpm.Fundo,,1),
_xlpm.Cy,_xlfn.XLOOKUP(TRUE,(AO$52:AO77&lt;&gt;""),AO$52:AO77,_xlpm.Fundo,,-1),
_xlpm.Dy,_xlfn.XLOOKUP(TRUE,(AO79:AO$95&lt;&gt;""),AO79:AO$95,_xlpm.Fundo,,1),
_xlpm.Xy,$N78,_xlpm.Yy,PRODUCT(SUM(_xlpm.Dy,-_xlpm.Cy),1/SUM(_xlpm.By,-_xlpm.Ay))*SUM(_xlpm.Xy,-_xlpm.Ay)+_xlpm.Cy,
ROUND(_xlpm.Yx,2)))</f>
        <v>-9</v>
      </c>
      <c r="AP128" s="21" cm="1">
        <f t="array" ref="AP128">IF(AP78&lt;&gt;"",ROUND(AP78,2),
_xlfn.LET(_xlpm.Fundo,$L$8,
_xlpm.Ax,_xlfn.XLOOKUP(TRUE,($O78:AO78&lt;&gt;""),$O$51:AO$51,_xlpm.Fundo,,-1),
_xlpm.Bx,_xlfn.XLOOKUP(TRUE,(AQ78:$AZ78&lt;&gt;""),AQ$51:$AZ$51,_xlpm.Fundo,,1),
_xlpm.Cx,_xlfn.XLOOKUP(TRUE,($O78:AO78&lt;&gt;""),$O78:AO78,_xlpm.Fundo,,-1),
_xlpm.Dx,_xlfn.XLOOKUP(TRUE,(AQ78:$AZ78&lt;&gt;""),AQ78:$AZ78,_xlpm.Fundo,,1),
_xlpm.Xx,AP$51,_xlpm.Yx,PRODUCT(SUM(_xlpm.Dx,-_xlpm.Cx),1/SUM(_xlpm.Bx,-_xlpm.Ax))*SUM(_xlpm.Xx,-_xlpm.Ax)+_xlpm.Cx,
_xlpm.Ay,_xlfn.XLOOKUP(TRUE,(AP$52:AP77&lt;&gt;""),$N$52:$N77,_xlpm.Fundo,,-1),
_xlpm.By,_xlfn.XLOOKUP(TRUE,(AP79:AP$95&lt;&gt;""),$N79:$N$95,_xlpm.Fundo,,1),
_xlpm.Cy,_xlfn.XLOOKUP(TRUE,(AP$52:AP77&lt;&gt;""),AP$52:AP77,_xlpm.Fundo,,-1),
_xlpm.Dy,_xlfn.XLOOKUP(TRUE,(AP79:AP$95&lt;&gt;""),AP79:AP$95,_xlpm.Fundo,,1),
_xlpm.Xy,$N78,_xlpm.Yy,PRODUCT(SUM(_xlpm.Dy,-_xlpm.Cy),1/SUM(_xlpm.By,-_xlpm.Ay))*SUM(_xlpm.Xy,-_xlpm.Ay)+_xlpm.Cy,
ROUND(_xlpm.Yx,2)))</f>
        <v>-9</v>
      </c>
      <c r="AQ128" s="21" cm="1">
        <f t="array" ref="AQ128">IF(AQ78&lt;&gt;"",ROUND(AQ78,2),
_xlfn.LET(_xlpm.Fundo,$L$8,
_xlpm.Ax,_xlfn.XLOOKUP(TRUE,($O78:AP78&lt;&gt;""),$O$51:AP$51,_xlpm.Fundo,,-1),
_xlpm.Bx,_xlfn.XLOOKUP(TRUE,(AR78:$AZ78&lt;&gt;""),AR$51:$AZ$51,_xlpm.Fundo,,1),
_xlpm.Cx,_xlfn.XLOOKUP(TRUE,($O78:AP78&lt;&gt;""),$O78:AP78,_xlpm.Fundo,,-1),
_xlpm.Dx,_xlfn.XLOOKUP(TRUE,(AR78:$AZ78&lt;&gt;""),AR78:$AZ78,_xlpm.Fundo,,1),
_xlpm.Xx,AQ$51,_xlpm.Yx,PRODUCT(SUM(_xlpm.Dx,-_xlpm.Cx),1/SUM(_xlpm.Bx,-_xlpm.Ax))*SUM(_xlpm.Xx,-_xlpm.Ax)+_xlpm.Cx,
_xlpm.Ay,_xlfn.XLOOKUP(TRUE,(AQ$52:AQ77&lt;&gt;""),$N$52:$N77,_xlpm.Fundo,,-1),
_xlpm.By,_xlfn.XLOOKUP(TRUE,(AQ79:AQ$95&lt;&gt;""),$N79:$N$95,_xlpm.Fundo,,1),
_xlpm.Cy,_xlfn.XLOOKUP(TRUE,(AQ$52:AQ77&lt;&gt;""),AQ$52:AQ77,_xlpm.Fundo,,-1),
_xlpm.Dy,_xlfn.XLOOKUP(TRUE,(AQ79:AQ$95&lt;&gt;""),AQ79:AQ$95,_xlpm.Fundo,,1),
_xlpm.Xy,$N78,_xlpm.Yy,PRODUCT(SUM(_xlpm.Dy,-_xlpm.Cy),1/SUM(_xlpm.By,-_xlpm.Ay))*SUM(_xlpm.Xy,-_xlpm.Ay)+_xlpm.Cy,
ROUND(_xlpm.Yx,2)))</f>
        <v>-9</v>
      </c>
      <c r="AR128" s="21" cm="1">
        <f t="array" ref="AR128">IF(AR78&lt;&gt;"",ROUND(AR78,2),
_xlfn.LET(_xlpm.Fundo,$L$8,
_xlpm.Ax,_xlfn.XLOOKUP(TRUE,($O78:AQ78&lt;&gt;""),$O$51:AQ$51,_xlpm.Fundo,,-1),
_xlpm.Bx,_xlfn.XLOOKUP(TRUE,(AS78:$AZ78&lt;&gt;""),AS$51:$AZ$51,_xlpm.Fundo,,1),
_xlpm.Cx,_xlfn.XLOOKUP(TRUE,($O78:AQ78&lt;&gt;""),$O78:AQ78,_xlpm.Fundo,,-1),
_xlpm.Dx,_xlfn.XLOOKUP(TRUE,(AS78:$AZ78&lt;&gt;""),AS78:$AZ78,_xlpm.Fundo,,1),
_xlpm.Xx,AR$51,_xlpm.Yx,PRODUCT(SUM(_xlpm.Dx,-_xlpm.Cx),1/SUM(_xlpm.Bx,-_xlpm.Ax))*SUM(_xlpm.Xx,-_xlpm.Ax)+_xlpm.Cx,
_xlpm.Ay,_xlfn.XLOOKUP(TRUE,(AR$52:AR77&lt;&gt;""),$N$52:$N77,_xlpm.Fundo,,-1),
_xlpm.By,_xlfn.XLOOKUP(TRUE,(AR79:AR$95&lt;&gt;""),$N79:$N$95,_xlpm.Fundo,,1),
_xlpm.Cy,_xlfn.XLOOKUP(TRUE,(AR$52:AR77&lt;&gt;""),AR$52:AR77,_xlpm.Fundo,,-1),
_xlpm.Dy,_xlfn.XLOOKUP(TRUE,(AR79:AR$95&lt;&gt;""),AR79:AR$95,_xlpm.Fundo,,1),
_xlpm.Xy,$N78,_xlpm.Yy,PRODUCT(SUM(_xlpm.Dy,-_xlpm.Cy),1/SUM(_xlpm.By,-_xlpm.Ay))*SUM(_xlpm.Xy,-_xlpm.Ay)+_xlpm.Cy,
ROUND(_xlpm.Yx,2)))</f>
        <v>-9</v>
      </c>
      <c r="AS128" s="21" cm="1">
        <f t="array" ref="AS128">IF(AS78&lt;&gt;"",ROUND(AS78,2),
_xlfn.LET(_xlpm.Fundo,$L$8,
_xlpm.Ax,_xlfn.XLOOKUP(TRUE,($O78:AR78&lt;&gt;""),$O$51:AR$51,_xlpm.Fundo,,-1),
_xlpm.Bx,_xlfn.XLOOKUP(TRUE,(AT78:$AZ78&lt;&gt;""),AT$51:$AZ$51,_xlpm.Fundo,,1),
_xlpm.Cx,_xlfn.XLOOKUP(TRUE,($O78:AR78&lt;&gt;""),$O78:AR78,_xlpm.Fundo,,-1),
_xlpm.Dx,_xlfn.XLOOKUP(TRUE,(AT78:$AZ78&lt;&gt;""),AT78:$AZ78,_xlpm.Fundo,,1),
_xlpm.Xx,AS$51,_xlpm.Yx,PRODUCT(SUM(_xlpm.Dx,-_xlpm.Cx),1/SUM(_xlpm.Bx,-_xlpm.Ax))*SUM(_xlpm.Xx,-_xlpm.Ax)+_xlpm.Cx,
_xlpm.Ay,_xlfn.XLOOKUP(TRUE,(AS$52:AS77&lt;&gt;""),$N$52:$N77,_xlpm.Fundo,,-1),
_xlpm.By,_xlfn.XLOOKUP(TRUE,(AS79:AS$95&lt;&gt;""),$N79:$N$95,_xlpm.Fundo,,1),
_xlpm.Cy,_xlfn.XLOOKUP(TRUE,(AS$52:AS77&lt;&gt;""),AS$52:AS77,_xlpm.Fundo,,-1),
_xlpm.Dy,_xlfn.XLOOKUP(TRUE,(AS79:AS$95&lt;&gt;""),AS79:AS$95,_xlpm.Fundo,,1),
_xlpm.Xy,$N78,_xlpm.Yy,PRODUCT(SUM(_xlpm.Dy,-_xlpm.Cy),1/SUM(_xlpm.By,-_xlpm.Ay))*SUM(_xlpm.Xy,-_xlpm.Ay)+_xlpm.Cy,
ROUND(_xlpm.Yx,2)))</f>
        <v>-9</v>
      </c>
      <c r="AT128" s="21" cm="1">
        <f t="array" ref="AT128">IF(AT78&lt;&gt;"",ROUND(AT78,2),
_xlfn.LET(_xlpm.Fundo,$L$8,
_xlpm.Ax,_xlfn.XLOOKUP(TRUE,($O78:AS78&lt;&gt;""),$O$51:AS$51,_xlpm.Fundo,,-1),
_xlpm.Bx,_xlfn.XLOOKUP(TRUE,(AU78:$AZ78&lt;&gt;""),AU$51:$AZ$51,_xlpm.Fundo,,1),
_xlpm.Cx,_xlfn.XLOOKUP(TRUE,($O78:AS78&lt;&gt;""),$O78:AS78,_xlpm.Fundo,,-1),
_xlpm.Dx,_xlfn.XLOOKUP(TRUE,(AU78:$AZ78&lt;&gt;""),AU78:$AZ78,_xlpm.Fundo,,1),
_xlpm.Xx,AT$51,_xlpm.Yx,PRODUCT(SUM(_xlpm.Dx,-_xlpm.Cx),1/SUM(_xlpm.Bx,-_xlpm.Ax))*SUM(_xlpm.Xx,-_xlpm.Ax)+_xlpm.Cx,
_xlpm.Ay,_xlfn.XLOOKUP(TRUE,(AT$52:AT77&lt;&gt;""),$N$52:$N77,_xlpm.Fundo,,-1),
_xlpm.By,_xlfn.XLOOKUP(TRUE,(AT79:AT$95&lt;&gt;""),$N79:$N$95,_xlpm.Fundo,,1),
_xlpm.Cy,_xlfn.XLOOKUP(TRUE,(AT$52:AT77&lt;&gt;""),AT$52:AT77,_xlpm.Fundo,,-1),
_xlpm.Dy,_xlfn.XLOOKUP(TRUE,(AT79:AT$95&lt;&gt;""),AT79:AT$95,_xlpm.Fundo,,1),
_xlpm.Xy,$N78,_xlpm.Yy,PRODUCT(SUM(_xlpm.Dy,-_xlpm.Cy),1/SUM(_xlpm.By,-_xlpm.Ay))*SUM(_xlpm.Xy,-_xlpm.Ay)+_xlpm.Cy,
ROUND(_xlpm.Yx,2)))</f>
        <v>-9</v>
      </c>
      <c r="AU128" s="21" cm="1">
        <f t="array" ref="AU128">IF(AU78&lt;&gt;"",ROUND(AU78,2),
_xlfn.LET(_xlpm.Fundo,$L$8,
_xlpm.Ax,_xlfn.XLOOKUP(TRUE,($O78:AT78&lt;&gt;""),$O$51:AT$51,_xlpm.Fundo,,-1),
_xlpm.Bx,_xlfn.XLOOKUP(TRUE,(AV78:$AZ78&lt;&gt;""),AV$51:$AZ$51,_xlpm.Fundo,,1),
_xlpm.Cx,_xlfn.XLOOKUP(TRUE,($O78:AT78&lt;&gt;""),$O78:AT78,_xlpm.Fundo,,-1),
_xlpm.Dx,_xlfn.XLOOKUP(TRUE,(AV78:$AZ78&lt;&gt;""),AV78:$AZ78,_xlpm.Fundo,,1),
_xlpm.Xx,AU$51,_xlpm.Yx,PRODUCT(SUM(_xlpm.Dx,-_xlpm.Cx),1/SUM(_xlpm.Bx,-_xlpm.Ax))*SUM(_xlpm.Xx,-_xlpm.Ax)+_xlpm.Cx,
_xlpm.Ay,_xlfn.XLOOKUP(TRUE,(AU$52:AU77&lt;&gt;""),$N$52:$N77,_xlpm.Fundo,,-1),
_xlpm.By,_xlfn.XLOOKUP(TRUE,(AU79:AU$95&lt;&gt;""),$N79:$N$95,_xlpm.Fundo,,1),
_xlpm.Cy,_xlfn.XLOOKUP(TRUE,(AU$52:AU77&lt;&gt;""),AU$52:AU77,_xlpm.Fundo,,-1),
_xlpm.Dy,_xlfn.XLOOKUP(TRUE,(AU79:AU$95&lt;&gt;""),AU79:AU$95,_xlpm.Fundo,,1),
_xlpm.Xy,$N78,_xlpm.Yy,PRODUCT(SUM(_xlpm.Dy,-_xlpm.Cy),1/SUM(_xlpm.By,-_xlpm.Ay))*SUM(_xlpm.Xy,-_xlpm.Ay)+_xlpm.Cy,
ROUND(_xlpm.Yx,2)))</f>
        <v>0</v>
      </c>
      <c r="AV128" s="21" cm="1">
        <f t="array" ref="AV128">IF(AV78&lt;&gt;"",ROUND(AV78,2),
_xlfn.LET(_xlpm.Fundo,$L$8,
_xlpm.Ax,_xlfn.XLOOKUP(TRUE,($O78:AU78&lt;&gt;""),$O$51:AU$51,_xlpm.Fundo,,-1),
_xlpm.Bx,_xlfn.XLOOKUP(TRUE,(AW78:$AZ78&lt;&gt;""),AW$51:$AZ$51,_xlpm.Fundo,,1),
_xlpm.Cx,_xlfn.XLOOKUP(TRUE,($O78:AU78&lt;&gt;""),$O78:AU78,_xlpm.Fundo,,-1),
_xlpm.Dx,_xlfn.XLOOKUP(TRUE,(AW78:$AZ78&lt;&gt;""),AW78:$AZ78,_xlpm.Fundo,,1),
_xlpm.Xx,AV$51,_xlpm.Yx,PRODUCT(SUM(_xlpm.Dx,-_xlpm.Cx),1/SUM(_xlpm.Bx,-_xlpm.Ax))*SUM(_xlpm.Xx,-_xlpm.Ax)+_xlpm.Cx,
_xlpm.Ay,_xlfn.XLOOKUP(TRUE,(AV$52:AV77&lt;&gt;""),$N$52:$N77,_xlpm.Fundo,,-1),
_xlpm.By,_xlfn.XLOOKUP(TRUE,(AV79:AV$95&lt;&gt;""),$N79:$N$95,_xlpm.Fundo,,1),
_xlpm.Cy,_xlfn.XLOOKUP(TRUE,(AV$52:AV77&lt;&gt;""),AV$52:AV77,_xlpm.Fundo,,-1),
_xlpm.Dy,_xlfn.XLOOKUP(TRUE,(AV79:AV$95&lt;&gt;""),AV79:AV$95,_xlpm.Fundo,,1),
_xlpm.Xy,$N78,_xlpm.Yy,PRODUCT(SUM(_xlpm.Dy,-_xlpm.Cy),1/SUM(_xlpm.By,-_xlpm.Ay))*SUM(_xlpm.Xy,-_xlpm.Ay)+_xlpm.Cy,
ROUND(_xlpm.Yx,2)))</f>
        <v>-9</v>
      </c>
      <c r="AW128" s="21" cm="1">
        <f t="array" ref="AW128">IF(AW78&lt;&gt;"",ROUND(AW78,2),
_xlfn.LET(_xlpm.Fundo,$L$8,
_xlpm.Ax,_xlfn.XLOOKUP(TRUE,($O78:AV78&lt;&gt;""),$O$51:AV$51,_xlpm.Fundo,,-1),
_xlpm.Bx,_xlfn.XLOOKUP(TRUE,(AX78:$AZ78&lt;&gt;""),AX$51:$AZ$51,_xlpm.Fundo,,1),
_xlpm.Cx,_xlfn.XLOOKUP(TRUE,($O78:AV78&lt;&gt;""),$O78:AV78,_xlpm.Fundo,,-1),
_xlpm.Dx,_xlfn.XLOOKUP(TRUE,(AX78:$AZ78&lt;&gt;""),AX78:$AZ78,_xlpm.Fundo,,1),
_xlpm.Xx,AW$51,_xlpm.Yx,PRODUCT(SUM(_xlpm.Dx,-_xlpm.Cx),1/SUM(_xlpm.Bx,-_xlpm.Ax))*SUM(_xlpm.Xx,-_xlpm.Ax)+_xlpm.Cx,
_xlpm.Ay,_xlfn.XLOOKUP(TRUE,(AW$52:AW77&lt;&gt;""),$N$52:$N77,_xlpm.Fundo,,-1),
_xlpm.By,_xlfn.XLOOKUP(TRUE,(AW79:AW$95&lt;&gt;""),$N79:$N$95,_xlpm.Fundo,,1),
_xlpm.Cy,_xlfn.XLOOKUP(TRUE,(AW$52:AW77&lt;&gt;""),AW$52:AW77,_xlpm.Fundo,,-1),
_xlpm.Dy,_xlfn.XLOOKUP(TRUE,(AW79:AW$95&lt;&gt;""),AW79:AW$95,_xlpm.Fundo,,1),
_xlpm.Xy,$N78,_xlpm.Yy,PRODUCT(SUM(_xlpm.Dy,-_xlpm.Cy),1/SUM(_xlpm.By,-_xlpm.Ay))*SUM(_xlpm.Xy,-_xlpm.Ay)+_xlpm.Cy,
ROUND(_xlpm.Yx,2)))</f>
        <v>-9</v>
      </c>
      <c r="AX128" s="77" t="s">
        <v>678</v>
      </c>
      <c r="AY128" s="77"/>
    </row>
    <row r="129" spans="1:51" ht="20.100000000000001" customHeight="1" x14ac:dyDescent="0.3">
      <c r="A129" s="8"/>
      <c r="B129" s="8" t="s">
        <v>101</v>
      </c>
      <c r="C129" s="17">
        <f t="shared" si="15"/>
        <v>49.625399999999999</v>
      </c>
      <c r="D129" s="18">
        <f t="shared" si="15"/>
        <v>106.1709</v>
      </c>
      <c r="E129" s="64">
        <f t="shared" si="15"/>
        <v>0</v>
      </c>
      <c r="F129" s="17">
        <f t="shared" si="7"/>
        <v>6.6</v>
      </c>
      <c r="G129" s="18">
        <f t="shared" si="8"/>
        <v>1.1200000000000001</v>
      </c>
      <c r="H129" s="19">
        <f t="shared" si="9"/>
        <v>0</v>
      </c>
      <c r="I129" s="8" t="str" cm="1">
        <f t="array" ref="I129">_xlfn.CONCAT(ROUND(F129:H129,2)&amp;", ")</f>
        <v xml:space="preserve">6.6, 1.12, 0, </v>
      </c>
      <c r="J129" s="8"/>
      <c r="N129" s="31">
        <v>5.9</v>
      </c>
      <c r="O129" s="15"/>
      <c r="P129" s="21" cm="1">
        <f t="array" ref="P129">IF(P79&lt;&gt;"",ROUND(P79,2),
_xlfn.LET(_xlpm.Fundo,$L$8,
_xlpm.Ax,_xlfn.XLOOKUP(TRUE,($O79:O79&lt;&gt;""),$O$51:O$51,_xlpm.Fundo,,-1),
_xlpm.Bx,_xlfn.XLOOKUP(TRUE,(Q79:$AZ79&lt;&gt;""),Q$51:$AZ$51,_xlpm.Fundo,,1),
_xlpm.Cx,_xlfn.XLOOKUP(TRUE,($O79:O79&lt;&gt;""),$O79:O79,_xlpm.Fundo,,-1),
_xlpm.Dx,_xlfn.XLOOKUP(TRUE,(Q79:$AZ79&lt;&gt;""),Q79:$AZ79,_xlpm.Fundo,,1),
_xlpm.Xx,P$51,_xlpm.Yx,PRODUCT(SUM(_xlpm.Dx,-_xlpm.Cx),1/SUM(_xlpm.Bx,-_xlpm.Ax))*SUM(_xlpm.Xx,-_xlpm.Ax)+_xlpm.Cx,
_xlpm.Ay,_xlfn.XLOOKUP(TRUE,(P$52:P78&lt;&gt;""),$N$52:$N78,_xlpm.Fundo,,-1),
_xlpm.By,_xlfn.XLOOKUP(TRUE,(P80:P$95&lt;&gt;""),$N80:$N$95,_xlpm.Fundo,,1),
_xlpm.Cy,_xlfn.XLOOKUP(TRUE,(P$52:P78&lt;&gt;""),P$52:P78,_xlpm.Fundo,,-1),
_xlpm.Dy,_xlfn.XLOOKUP(TRUE,(P80:P$95&lt;&gt;""),P80:P$95,_xlpm.Fundo,,1),
_xlpm.Xy,$N79,_xlpm.Yy,PRODUCT(SUM(_xlpm.Dy,-_xlpm.Cy),1/SUM(_xlpm.By,-_xlpm.Ay))*SUM(_xlpm.Xy,-_xlpm.Ay)+_xlpm.Cy,
ROUND(_xlpm.Yx,2)))</f>
        <v>-9</v>
      </c>
      <c r="Q129" s="21" cm="1">
        <f t="array" ref="Q129">IF(Q79&lt;&gt;"",ROUND(Q79,2),
_xlfn.LET(_xlpm.Fundo,$L$8,
_xlpm.Ax,_xlfn.XLOOKUP(TRUE,($O79:P79&lt;&gt;""),$O$51:P$51,_xlpm.Fundo,,-1),
_xlpm.Bx,_xlfn.XLOOKUP(TRUE,(R79:$AZ79&lt;&gt;""),R$51:$AZ$51,_xlpm.Fundo,,1),
_xlpm.Cx,_xlfn.XLOOKUP(TRUE,($O79:P79&lt;&gt;""),$O79:P79,_xlpm.Fundo,,-1),
_xlpm.Dx,_xlfn.XLOOKUP(TRUE,(R79:$AZ79&lt;&gt;""),R79:$AZ79,_xlpm.Fundo,,1),
_xlpm.Xx,Q$51,_xlpm.Yx,PRODUCT(SUM(_xlpm.Dx,-_xlpm.Cx),1/SUM(_xlpm.Bx,-_xlpm.Ax))*SUM(_xlpm.Xx,-_xlpm.Ax)+_xlpm.Cx,
_xlpm.Ay,_xlfn.XLOOKUP(TRUE,(Q$52:Q78&lt;&gt;""),$N$52:$N78,_xlpm.Fundo,,-1),
_xlpm.By,_xlfn.XLOOKUP(TRUE,(Q80:Q$95&lt;&gt;""),$N80:$N$95,_xlpm.Fundo,,1),
_xlpm.Cy,_xlfn.XLOOKUP(TRUE,(Q$52:Q78&lt;&gt;""),Q$52:Q78,_xlpm.Fundo,,-1),
_xlpm.Dy,_xlfn.XLOOKUP(TRUE,(Q80:Q$95&lt;&gt;""),Q80:Q$95,_xlpm.Fundo,,1),
_xlpm.Xy,$N79,_xlpm.Yy,PRODUCT(SUM(_xlpm.Dy,-_xlpm.Cy),1/SUM(_xlpm.By,-_xlpm.Ay))*SUM(_xlpm.Xy,-_xlpm.Ay)+_xlpm.Cy,
ROUND(_xlpm.Yx,2)))</f>
        <v>-9</v>
      </c>
      <c r="R129" s="21" cm="1">
        <f t="array" ref="R129">IF(R79&lt;&gt;"",ROUND(R79,2),
_xlfn.LET(_xlpm.Fundo,$L$8,
_xlpm.Ax,_xlfn.XLOOKUP(TRUE,($O79:Q79&lt;&gt;""),$O$51:Q$51,_xlpm.Fundo,,-1),
_xlpm.Bx,_xlfn.XLOOKUP(TRUE,(S79:$AZ79&lt;&gt;""),S$51:$AZ$51,_xlpm.Fundo,,1),
_xlpm.Cx,_xlfn.XLOOKUP(TRUE,($O79:Q79&lt;&gt;""),$O79:Q79,_xlpm.Fundo,,-1),
_xlpm.Dx,_xlfn.XLOOKUP(TRUE,(S79:$AZ79&lt;&gt;""),S79:$AZ79,_xlpm.Fundo,,1),
_xlpm.Xx,R$51,_xlpm.Yx,PRODUCT(SUM(_xlpm.Dx,-_xlpm.Cx),1/SUM(_xlpm.Bx,-_xlpm.Ax))*SUM(_xlpm.Xx,-_xlpm.Ax)+_xlpm.Cx,
_xlpm.Ay,_xlfn.XLOOKUP(TRUE,(R$52:R78&lt;&gt;""),$N$52:$N78,_xlpm.Fundo,,-1),
_xlpm.By,_xlfn.XLOOKUP(TRUE,(R80:R$95&lt;&gt;""),$N80:$N$95,_xlpm.Fundo,,1),
_xlpm.Cy,_xlfn.XLOOKUP(TRUE,(R$52:R78&lt;&gt;""),R$52:R78,_xlpm.Fundo,,-1),
_xlpm.Dy,_xlfn.XLOOKUP(TRUE,(R80:R$95&lt;&gt;""),R80:R$95,_xlpm.Fundo,,1),
_xlpm.Xy,$N79,_xlpm.Yy,PRODUCT(SUM(_xlpm.Dy,-_xlpm.Cy),1/SUM(_xlpm.By,-_xlpm.Ay))*SUM(_xlpm.Xy,-_xlpm.Ay)+_xlpm.Cy,
ROUND(_xlpm.Yx,2)))</f>
        <v>0</v>
      </c>
      <c r="S129" s="21" cm="1">
        <f t="array" ref="S129">IF(S79&lt;&gt;"",ROUND(S79,2),
_xlfn.LET(_xlpm.Fundo,$L$8,
_xlpm.Ax,_xlfn.XLOOKUP(TRUE,($O79:R79&lt;&gt;""),$O$51:R$51,_xlpm.Fundo,,-1),
_xlpm.Bx,_xlfn.XLOOKUP(TRUE,(T79:$AZ79&lt;&gt;""),T$51:$AZ$51,_xlpm.Fundo,,1),
_xlpm.Cx,_xlfn.XLOOKUP(TRUE,($O79:R79&lt;&gt;""),$O79:R79,_xlpm.Fundo,,-1),
_xlpm.Dx,_xlfn.XLOOKUP(TRUE,(T79:$AZ79&lt;&gt;""),T79:$AZ79,_xlpm.Fundo,,1),
_xlpm.Xx,S$51,_xlpm.Yx,PRODUCT(SUM(_xlpm.Dx,-_xlpm.Cx),1/SUM(_xlpm.Bx,-_xlpm.Ax))*SUM(_xlpm.Xx,-_xlpm.Ax)+_xlpm.Cx,
_xlpm.Ay,_xlfn.XLOOKUP(TRUE,(S$52:S78&lt;&gt;""),$N$52:$N78,_xlpm.Fundo,,-1),
_xlpm.By,_xlfn.XLOOKUP(TRUE,(S80:S$95&lt;&gt;""),$N80:$N$95,_xlpm.Fundo,,1),
_xlpm.Cy,_xlfn.XLOOKUP(TRUE,(S$52:S78&lt;&gt;""),S$52:S78,_xlpm.Fundo,,-1),
_xlpm.Dy,_xlfn.XLOOKUP(TRUE,(S80:S$95&lt;&gt;""),S80:S$95,_xlpm.Fundo,,1),
_xlpm.Xy,$N79,_xlpm.Yy,PRODUCT(SUM(_xlpm.Dy,-_xlpm.Cy),1/SUM(_xlpm.By,-_xlpm.Ay))*SUM(_xlpm.Xy,-_xlpm.Ay)+_xlpm.Cy,
ROUND(_xlpm.Yx,2)))</f>
        <v>0</v>
      </c>
      <c r="T129" s="21" cm="1">
        <f t="array" ref="T129">IF(T79&lt;&gt;"",ROUND(T79,2),
_xlfn.LET(_xlpm.Fundo,$L$8,
_xlpm.Ax,_xlfn.XLOOKUP(TRUE,($O79:S79&lt;&gt;""),$O$51:S$51,_xlpm.Fundo,,-1),
_xlpm.Bx,_xlfn.XLOOKUP(TRUE,(U79:$AZ79&lt;&gt;""),U$51:$AZ$51,_xlpm.Fundo,,1),
_xlpm.Cx,_xlfn.XLOOKUP(TRUE,($O79:S79&lt;&gt;""),$O79:S79,_xlpm.Fundo,,-1),
_xlpm.Dx,_xlfn.XLOOKUP(TRUE,(U79:$AZ79&lt;&gt;""),U79:$AZ79,_xlpm.Fundo,,1),
_xlpm.Xx,T$51,_xlpm.Yx,PRODUCT(SUM(_xlpm.Dx,-_xlpm.Cx),1/SUM(_xlpm.Bx,-_xlpm.Ax))*SUM(_xlpm.Xx,-_xlpm.Ax)+_xlpm.Cx,
_xlpm.Ay,_xlfn.XLOOKUP(TRUE,(T$52:T78&lt;&gt;""),$N$52:$N78,_xlpm.Fundo,,-1),
_xlpm.By,_xlfn.XLOOKUP(TRUE,(T80:T$95&lt;&gt;""),$N80:$N$95,_xlpm.Fundo,,1),
_xlpm.Cy,_xlfn.XLOOKUP(TRUE,(T$52:T78&lt;&gt;""),T$52:T78,_xlpm.Fundo,,-1),
_xlpm.Dy,_xlfn.XLOOKUP(TRUE,(T80:T$95&lt;&gt;""),T80:T$95,_xlpm.Fundo,,1),
_xlpm.Xy,$N79,_xlpm.Yy,PRODUCT(SUM(_xlpm.Dy,-_xlpm.Cy),1/SUM(_xlpm.By,-_xlpm.Ay))*SUM(_xlpm.Xy,-_xlpm.Ay)+_xlpm.Cy,
ROUND(_xlpm.Yx,2)))</f>
        <v>0</v>
      </c>
      <c r="U129" s="21" cm="1">
        <f t="array" ref="U129">IF(U79&lt;&gt;"",ROUND(U79,2),
_xlfn.LET(_xlpm.Fundo,$L$8,
_xlpm.Ax,_xlfn.XLOOKUP(TRUE,($O79:T79&lt;&gt;""),$O$51:T$51,_xlpm.Fundo,,-1),
_xlpm.Bx,_xlfn.XLOOKUP(TRUE,(V79:$AZ79&lt;&gt;""),V$51:$AZ$51,_xlpm.Fundo,,1),
_xlpm.Cx,_xlfn.XLOOKUP(TRUE,($O79:T79&lt;&gt;""),$O79:T79,_xlpm.Fundo,,-1),
_xlpm.Dx,_xlfn.XLOOKUP(TRUE,(V79:$AZ79&lt;&gt;""),V79:$AZ79,_xlpm.Fundo,,1),
_xlpm.Xx,U$51,_xlpm.Yx,PRODUCT(SUM(_xlpm.Dx,-_xlpm.Cx),1/SUM(_xlpm.Bx,-_xlpm.Ax))*SUM(_xlpm.Xx,-_xlpm.Ax)+_xlpm.Cx,
_xlpm.Ay,_xlfn.XLOOKUP(TRUE,(U$52:U78&lt;&gt;""),$N$52:$N78,_xlpm.Fundo,,-1),
_xlpm.By,_xlfn.XLOOKUP(TRUE,(U80:U$95&lt;&gt;""),$N80:$N$95,_xlpm.Fundo,,1),
_xlpm.Cy,_xlfn.XLOOKUP(TRUE,(U$52:U78&lt;&gt;""),U$52:U78,_xlpm.Fundo,,-1),
_xlpm.Dy,_xlfn.XLOOKUP(TRUE,(U80:U$95&lt;&gt;""),U80:U$95,_xlpm.Fundo,,1),
_xlpm.Xy,$N79,_xlpm.Yy,PRODUCT(SUM(_xlpm.Dy,-_xlpm.Cy),1/SUM(_xlpm.By,-_xlpm.Ay))*SUM(_xlpm.Xy,-_xlpm.Ay)+_xlpm.Cy,
ROUND(_xlpm.Yx,2)))</f>
        <v>0</v>
      </c>
      <c r="V129" s="21" cm="1">
        <f t="array" ref="V129">IF(V79&lt;&gt;"",ROUND(V79,2),
_xlfn.LET(_xlpm.Fundo,$L$8,
_xlpm.Ax,_xlfn.XLOOKUP(TRUE,($O79:U79&lt;&gt;""),$O$51:U$51,_xlpm.Fundo,,-1),
_xlpm.Bx,_xlfn.XLOOKUP(TRUE,(W79:$AZ79&lt;&gt;""),W$51:$AZ$51,_xlpm.Fundo,,1),
_xlpm.Cx,_xlfn.XLOOKUP(TRUE,($O79:U79&lt;&gt;""),$O79:U79,_xlpm.Fundo,,-1),
_xlpm.Dx,_xlfn.XLOOKUP(TRUE,(W79:$AZ79&lt;&gt;""),W79:$AZ79,_xlpm.Fundo,,1),
_xlpm.Xx,V$51,_xlpm.Yx,PRODUCT(SUM(_xlpm.Dx,-_xlpm.Cx),1/SUM(_xlpm.Bx,-_xlpm.Ax))*SUM(_xlpm.Xx,-_xlpm.Ax)+_xlpm.Cx,
_xlpm.Ay,_xlfn.XLOOKUP(TRUE,(V$52:V78&lt;&gt;""),$N$52:$N78,_xlpm.Fundo,,-1),
_xlpm.By,_xlfn.XLOOKUP(TRUE,(V80:V$95&lt;&gt;""),$N80:$N$95,_xlpm.Fundo,,1),
_xlpm.Cy,_xlfn.XLOOKUP(TRUE,(V$52:V78&lt;&gt;""),V$52:V78,_xlpm.Fundo,,-1),
_xlpm.Dy,_xlfn.XLOOKUP(TRUE,(V80:V$95&lt;&gt;""),V80:V$95,_xlpm.Fundo,,1),
_xlpm.Xy,$N79,_xlpm.Yy,PRODUCT(SUM(_xlpm.Dy,-_xlpm.Cy),1/SUM(_xlpm.By,-_xlpm.Ay))*SUM(_xlpm.Xy,-_xlpm.Ay)+_xlpm.Cy,
ROUND(_xlpm.Yx,2)))</f>
        <v>0</v>
      </c>
      <c r="W129" s="21" cm="1">
        <f t="array" ref="W129">IF(W79&lt;&gt;"",ROUND(W79,2),
_xlfn.LET(_xlpm.Fundo,$L$8,
_xlpm.Ax,_xlfn.XLOOKUP(TRUE,($O79:V79&lt;&gt;""),$O$51:V$51,_xlpm.Fundo,,-1),
_xlpm.Bx,_xlfn.XLOOKUP(TRUE,(X79:$AZ79&lt;&gt;""),X$51:$AZ$51,_xlpm.Fundo,,1),
_xlpm.Cx,_xlfn.XLOOKUP(TRUE,($O79:V79&lt;&gt;""),$O79:V79,_xlpm.Fundo,,-1),
_xlpm.Dx,_xlfn.XLOOKUP(TRUE,(X79:$AZ79&lt;&gt;""),X79:$AZ79,_xlpm.Fundo,,1),
_xlpm.Xx,W$51,_xlpm.Yx,PRODUCT(SUM(_xlpm.Dx,-_xlpm.Cx),1/SUM(_xlpm.Bx,-_xlpm.Ax))*SUM(_xlpm.Xx,-_xlpm.Ax)+_xlpm.Cx,
_xlpm.Ay,_xlfn.XLOOKUP(TRUE,(W$52:W78&lt;&gt;""),$N$52:$N78,_xlpm.Fundo,,-1),
_xlpm.By,_xlfn.XLOOKUP(TRUE,(W80:W$95&lt;&gt;""),$N80:$N$95,_xlpm.Fundo,,1),
_xlpm.Cy,_xlfn.XLOOKUP(TRUE,(W$52:W78&lt;&gt;""),W$52:W78,_xlpm.Fundo,,-1),
_xlpm.Dy,_xlfn.XLOOKUP(TRUE,(W80:W$95&lt;&gt;""),W80:W$95,_xlpm.Fundo,,1),
_xlpm.Xy,$N79,_xlpm.Yy,PRODUCT(SUM(_xlpm.Dy,-_xlpm.Cy),1/SUM(_xlpm.By,-_xlpm.Ay))*SUM(_xlpm.Xy,-_xlpm.Ay)+_xlpm.Cy,
ROUND(_xlpm.Yx,2)))</f>
        <v>-9</v>
      </c>
      <c r="X129" s="21" cm="1">
        <f t="array" ref="X129">IF(X79&lt;&gt;"",ROUND(X79,2),
_xlfn.LET(_xlpm.Fundo,$L$8,
_xlpm.Ax,_xlfn.XLOOKUP(TRUE,($O79:W79&lt;&gt;""),$O$51:W$51,_xlpm.Fundo,,-1),
_xlpm.Bx,_xlfn.XLOOKUP(TRUE,(Y79:$AZ79&lt;&gt;""),Y$51:$AZ$51,_xlpm.Fundo,,1),
_xlpm.Cx,_xlfn.XLOOKUP(TRUE,($O79:W79&lt;&gt;""),$O79:W79,_xlpm.Fundo,,-1),
_xlpm.Dx,_xlfn.XLOOKUP(TRUE,(Y79:$AZ79&lt;&gt;""),Y79:$AZ79,_xlpm.Fundo,,1),
_xlpm.Xx,X$51,_xlpm.Yx,PRODUCT(SUM(_xlpm.Dx,-_xlpm.Cx),1/SUM(_xlpm.Bx,-_xlpm.Ax))*SUM(_xlpm.Xx,-_xlpm.Ax)+_xlpm.Cx,
_xlpm.Ay,_xlfn.XLOOKUP(TRUE,(X$52:X78&lt;&gt;""),$N$52:$N78,_xlpm.Fundo,,-1),
_xlpm.By,_xlfn.XLOOKUP(TRUE,(X80:X$95&lt;&gt;""),$N80:$N$95,_xlpm.Fundo,,1),
_xlpm.Cy,_xlfn.XLOOKUP(TRUE,(X$52:X78&lt;&gt;""),X$52:X78,_xlpm.Fundo,,-1),
_xlpm.Dy,_xlfn.XLOOKUP(TRUE,(X80:X$95&lt;&gt;""),X80:X$95,_xlpm.Fundo,,1),
_xlpm.Xy,$N79,_xlpm.Yy,PRODUCT(SUM(_xlpm.Dy,-_xlpm.Cy),1/SUM(_xlpm.By,-_xlpm.Ay))*SUM(_xlpm.Xy,-_xlpm.Ay)+_xlpm.Cy,
ROUND(_xlpm.Yx,2)))</f>
        <v>-9</v>
      </c>
      <c r="Y129" s="21" cm="1">
        <f t="array" ref="Y129">IF(Y79&lt;&gt;"",ROUND(Y79,2),
_xlfn.LET(_xlpm.Fundo,$L$8,
_xlpm.Ax,_xlfn.XLOOKUP(TRUE,($O79:X79&lt;&gt;""),$O$51:X$51,_xlpm.Fundo,,-1),
_xlpm.Bx,_xlfn.XLOOKUP(TRUE,(Z79:$AZ79&lt;&gt;""),Z$51:$AZ$51,_xlpm.Fundo,,1),
_xlpm.Cx,_xlfn.XLOOKUP(TRUE,($O79:X79&lt;&gt;""),$O79:X79,_xlpm.Fundo,,-1),
_xlpm.Dx,_xlfn.XLOOKUP(TRUE,(Z79:$AZ79&lt;&gt;""),Z79:$AZ79,_xlpm.Fundo,,1),
_xlpm.Xx,Y$51,_xlpm.Yx,PRODUCT(SUM(_xlpm.Dx,-_xlpm.Cx),1/SUM(_xlpm.Bx,-_xlpm.Ax))*SUM(_xlpm.Xx,-_xlpm.Ax)+_xlpm.Cx,
_xlpm.Ay,_xlfn.XLOOKUP(TRUE,(Y$52:Y78&lt;&gt;""),$N$52:$N78,_xlpm.Fundo,,-1),
_xlpm.By,_xlfn.XLOOKUP(TRUE,(Y80:Y$95&lt;&gt;""),$N80:$N$95,_xlpm.Fundo,,1),
_xlpm.Cy,_xlfn.XLOOKUP(TRUE,(Y$52:Y78&lt;&gt;""),Y$52:Y78,_xlpm.Fundo,,-1),
_xlpm.Dy,_xlfn.XLOOKUP(TRUE,(Y80:Y$95&lt;&gt;""),Y80:Y$95,_xlpm.Fundo,,1),
_xlpm.Xy,$N79,_xlpm.Yy,PRODUCT(SUM(_xlpm.Dy,-_xlpm.Cy),1/SUM(_xlpm.By,-_xlpm.Ay))*SUM(_xlpm.Xy,-_xlpm.Ay)+_xlpm.Cy,
ROUND(_xlpm.Yx,2)))</f>
        <v>-9</v>
      </c>
      <c r="Z129" s="21" cm="1">
        <f t="array" ref="Z129">IF(Z79&lt;&gt;"",ROUND(Z79,2),
_xlfn.LET(_xlpm.Fundo,$L$8,
_xlpm.Ax,_xlfn.XLOOKUP(TRUE,($O79:Y79&lt;&gt;""),$O$51:Y$51,_xlpm.Fundo,,-1),
_xlpm.Bx,_xlfn.XLOOKUP(TRUE,(AA79:$AZ79&lt;&gt;""),AA$51:$AZ$51,_xlpm.Fundo,,1),
_xlpm.Cx,_xlfn.XLOOKUP(TRUE,($O79:Y79&lt;&gt;""),$O79:Y79,_xlpm.Fundo,,-1),
_xlpm.Dx,_xlfn.XLOOKUP(TRUE,(AA79:$AZ79&lt;&gt;""),AA79:$AZ79,_xlpm.Fundo,,1),
_xlpm.Xx,Z$51,_xlpm.Yx,PRODUCT(SUM(_xlpm.Dx,-_xlpm.Cx),1/SUM(_xlpm.Bx,-_xlpm.Ax))*SUM(_xlpm.Xx,-_xlpm.Ax)+_xlpm.Cx,
_xlpm.Ay,_xlfn.XLOOKUP(TRUE,(Z$52:Z78&lt;&gt;""),$N$52:$N78,_xlpm.Fundo,,-1),
_xlpm.By,_xlfn.XLOOKUP(TRUE,(Z80:Z$95&lt;&gt;""),$N80:$N$95,_xlpm.Fundo,,1),
_xlpm.Cy,_xlfn.XLOOKUP(TRUE,(Z$52:Z78&lt;&gt;""),Z$52:Z78,_xlpm.Fundo,,-1),
_xlpm.Dy,_xlfn.XLOOKUP(TRUE,(Z80:Z$95&lt;&gt;""),Z80:Z$95,_xlpm.Fundo,,1),
_xlpm.Xy,$N79,_xlpm.Yy,PRODUCT(SUM(_xlpm.Dy,-_xlpm.Cy),1/SUM(_xlpm.By,-_xlpm.Ay))*SUM(_xlpm.Xy,-_xlpm.Ay)+_xlpm.Cy,
ROUND(_xlpm.Yx,2)))</f>
        <v>-9</v>
      </c>
      <c r="AA129" s="21" cm="1">
        <f t="array" ref="AA129">IF(AA79&lt;&gt;"",ROUND(AA79,2),
_xlfn.LET(_xlpm.Fundo,$L$8,
_xlpm.Ax,_xlfn.XLOOKUP(TRUE,($O79:Z79&lt;&gt;""),$O$51:Z$51,_xlpm.Fundo,,-1),
_xlpm.Bx,_xlfn.XLOOKUP(TRUE,(AB79:$AZ79&lt;&gt;""),AB$51:$AZ$51,_xlpm.Fundo,,1),
_xlpm.Cx,_xlfn.XLOOKUP(TRUE,($O79:Z79&lt;&gt;""),$O79:Z79,_xlpm.Fundo,,-1),
_xlpm.Dx,_xlfn.XLOOKUP(TRUE,(AB79:$AZ79&lt;&gt;""),AB79:$AZ79,_xlpm.Fundo,,1),
_xlpm.Xx,AA$51,_xlpm.Yx,PRODUCT(SUM(_xlpm.Dx,-_xlpm.Cx),1/SUM(_xlpm.Bx,-_xlpm.Ax))*SUM(_xlpm.Xx,-_xlpm.Ax)+_xlpm.Cx,
_xlpm.Ay,_xlfn.XLOOKUP(TRUE,(AA$52:AA78&lt;&gt;""),$N$52:$N78,_xlpm.Fundo,,-1),
_xlpm.By,_xlfn.XLOOKUP(TRUE,(AA80:AA$95&lt;&gt;""),$N80:$N$95,_xlpm.Fundo,,1),
_xlpm.Cy,_xlfn.XLOOKUP(TRUE,(AA$52:AA78&lt;&gt;""),AA$52:AA78,_xlpm.Fundo,,-1),
_xlpm.Dy,_xlfn.XLOOKUP(TRUE,(AA80:AA$95&lt;&gt;""),AA80:AA$95,_xlpm.Fundo,,1),
_xlpm.Xy,$N79,_xlpm.Yy,PRODUCT(SUM(_xlpm.Dy,-_xlpm.Cy),1/SUM(_xlpm.By,-_xlpm.Ay))*SUM(_xlpm.Xy,-_xlpm.Ay)+_xlpm.Cy,
ROUND(_xlpm.Yx,2)))</f>
        <v>-9</v>
      </c>
      <c r="AB129" s="21" cm="1">
        <f t="array" ref="AB129">IF(AB79&lt;&gt;"",ROUND(AB79,2),
_xlfn.LET(_xlpm.Fundo,$L$8,
_xlpm.Ax,_xlfn.XLOOKUP(TRUE,($O79:AA79&lt;&gt;""),$O$51:AA$51,_xlpm.Fundo,,-1),
_xlpm.Bx,_xlfn.XLOOKUP(TRUE,(AC79:$AZ79&lt;&gt;""),AC$51:$AZ$51,_xlpm.Fundo,,1),
_xlpm.Cx,_xlfn.XLOOKUP(TRUE,($O79:AA79&lt;&gt;""),$O79:AA79,_xlpm.Fundo,,-1),
_xlpm.Dx,_xlfn.XLOOKUP(TRUE,(AC79:$AZ79&lt;&gt;""),AC79:$AZ79,_xlpm.Fundo,,1),
_xlpm.Xx,AB$51,_xlpm.Yx,PRODUCT(SUM(_xlpm.Dx,-_xlpm.Cx),1/SUM(_xlpm.Bx,-_xlpm.Ax))*SUM(_xlpm.Xx,-_xlpm.Ax)+_xlpm.Cx,
_xlpm.Ay,_xlfn.XLOOKUP(TRUE,(AB$52:AB78&lt;&gt;""),$N$52:$N78,_xlpm.Fundo,,-1),
_xlpm.By,_xlfn.XLOOKUP(TRUE,(AB80:AB$95&lt;&gt;""),$N80:$N$95,_xlpm.Fundo,,1),
_xlpm.Cy,_xlfn.XLOOKUP(TRUE,(AB$52:AB78&lt;&gt;""),AB$52:AB78,_xlpm.Fundo,,-1),
_xlpm.Dy,_xlfn.XLOOKUP(TRUE,(AB80:AB$95&lt;&gt;""),AB80:AB$95,_xlpm.Fundo,,1),
_xlpm.Xy,$N79,_xlpm.Yy,PRODUCT(SUM(_xlpm.Dy,-_xlpm.Cy),1/SUM(_xlpm.By,-_xlpm.Ay))*SUM(_xlpm.Xy,-_xlpm.Ay)+_xlpm.Cy,
ROUND(_xlpm.Yx,2)))</f>
        <v>-9</v>
      </c>
      <c r="AC129" s="21" cm="1">
        <f t="array" ref="AC129">IF(AC79&lt;&gt;"",ROUND(AC79,2),
_xlfn.LET(_xlpm.Fundo,$L$8,
_xlpm.Ax,_xlfn.XLOOKUP(TRUE,($O79:AB79&lt;&gt;""),$O$51:AB$51,_xlpm.Fundo,,-1),
_xlpm.Bx,_xlfn.XLOOKUP(TRUE,(AD79:$AZ79&lt;&gt;""),AD$51:$AZ$51,_xlpm.Fundo,,1),
_xlpm.Cx,_xlfn.XLOOKUP(TRUE,($O79:AB79&lt;&gt;""),$O79:AB79,_xlpm.Fundo,,-1),
_xlpm.Dx,_xlfn.XLOOKUP(TRUE,(AD79:$AZ79&lt;&gt;""),AD79:$AZ79,_xlpm.Fundo,,1),
_xlpm.Xx,AC$51,_xlpm.Yx,PRODUCT(SUM(_xlpm.Dx,-_xlpm.Cx),1/SUM(_xlpm.Bx,-_xlpm.Ax))*SUM(_xlpm.Xx,-_xlpm.Ax)+_xlpm.Cx,
_xlpm.Ay,_xlfn.XLOOKUP(TRUE,(AC$52:AC78&lt;&gt;""),$N$52:$N78,_xlpm.Fundo,,-1),
_xlpm.By,_xlfn.XLOOKUP(TRUE,(AC80:AC$95&lt;&gt;""),$N80:$N$95,_xlpm.Fundo,,1),
_xlpm.Cy,_xlfn.XLOOKUP(TRUE,(AC$52:AC78&lt;&gt;""),AC$52:AC78,_xlpm.Fundo,,-1),
_xlpm.Dy,_xlfn.XLOOKUP(TRUE,(AC80:AC$95&lt;&gt;""),AC80:AC$95,_xlpm.Fundo,,1),
_xlpm.Xy,$N79,_xlpm.Yy,PRODUCT(SUM(_xlpm.Dy,-_xlpm.Cy),1/SUM(_xlpm.By,-_xlpm.Ay))*SUM(_xlpm.Xy,-_xlpm.Ay)+_xlpm.Cy,
ROUND(_xlpm.Yx,2)))</f>
        <v>-9</v>
      </c>
      <c r="AD129" s="21" cm="1">
        <f t="array" ref="AD129">IF(AD79&lt;&gt;"",ROUND(AD79,2),
_xlfn.LET(_xlpm.Fundo,$L$8,
_xlpm.Ax,_xlfn.XLOOKUP(TRUE,($O79:AC79&lt;&gt;""),$O$51:AC$51,_xlpm.Fundo,,-1),
_xlpm.Bx,_xlfn.XLOOKUP(TRUE,(AE79:$AZ79&lt;&gt;""),AE$51:$AZ$51,_xlpm.Fundo,,1),
_xlpm.Cx,_xlfn.XLOOKUP(TRUE,($O79:AC79&lt;&gt;""),$O79:AC79,_xlpm.Fundo,,-1),
_xlpm.Dx,_xlfn.XLOOKUP(TRUE,(AE79:$AZ79&lt;&gt;""),AE79:$AZ79,_xlpm.Fundo,,1),
_xlpm.Xx,AD$51,_xlpm.Yx,PRODUCT(SUM(_xlpm.Dx,-_xlpm.Cx),1/SUM(_xlpm.Bx,-_xlpm.Ax))*SUM(_xlpm.Xx,-_xlpm.Ax)+_xlpm.Cx,
_xlpm.Ay,_xlfn.XLOOKUP(TRUE,(AD$52:AD78&lt;&gt;""),$N$52:$N78,_xlpm.Fundo,,-1),
_xlpm.By,_xlfn.XLOOKUP(TRUE,(AD80:AD$95&lt;&gt;""),$N80:$N$95,_xlpm.Fundo,,1),
_xlpm.Cy,_xlfn.XLOOKUP(TRUE,(AD$52:AD78&lt;&gt;""),AD$52:AD78,_xlpm.Fundo,,-1),
_xlpm.Dy,_xlfn.XLOOKUP(TRUE,(AD80:AD$95&lt;&gt;""),AD80:AD$95,_xlpm.Fundo,,1),
_xlpm.Xy,$N79,_xlpm.Yy,PRODUCT(SUM(_xlpm.Dy,-_xlpm.Cy),1/SUM(_xlpm.By,-_xlpm.Ay))*SUM(_xlpm.Xy,-_xlpm.Ay)+_xlpm.Cy,
ROUND(_xlpm.Yx,2)))</f>
        <v>0</v>
      </c>
      <c r="AE129" s="21" cm="1">
        <f t="array" ref="AE129">IF(AE79&lt;&gt;"",ROUND(AE79,2),
_xlfn.LET(_xlpm.Fundo,$L$8,
_xlpm.Ax,_xlfn.XLOOKUP(TRUE,($O79:AD79&lt;&gt;""),$O$51:AD$51,_xlpm.Fundo,,-1),
_xlpm.Bx,_xlfn.XLOOKUP(TRUE,(AF79:$AZ79&lt;&gt;""),AF$51:$AZ$51,_xlpm.Fundo,,1),
_xlpm.Cx,_xlfn.XLOOKUP(TRUE,($O79:AD79&lt;&gt;""),$O79:AD79,_xlpm.Fundo,,-1),
_xlpm.Dx,_xlfn.XLOOKUP(TRUE,(AF79:$AZ79&lt;&gt;""),AF79:$AZ79,_xlpm.Fundo,,1),
_xlpm.Xx,AE$51,_xlpm.Yx,PRODUCT(SUM(_xlpm.Dx,-_xlpm.Cx),1/SUM(_xlpm.Bx,-_xlpm.Ax))*SUM(_xlpm.Xx,-_xlpm.Ax)+_xlpm.Cx,
_xlpm.Ay,_xlfn.XLOOKUP(TRUE,(AE$52:AE78&lt;&gt;""),$N$52:$N78,_xlpm.Fundo,,-1),
_xlpm.By,_xlfn.XLOOKUP(TRUE,(AE80:AE$95&lt;&gt;""),$N80:$N$95,_xlpm.Fundo,,1),
_xlpm.Cy,_xlfn.XLOOKUP(TRUE,(AE$52:AE78&lt;&gt;""),AE$52:AE78,_xlpm.Fundo,,-1),
_xlpm.Dy,_xlfn.XLOOKUP(TRUE,(AE80:AE$95&lt;&gt;""),AE80:AE$95,_xlpm.Fundo,,1),
_xlpm.Xy,$N79,_xlpm.Yy,PRODUCT(SUM(_xlpm.Dy,-_xlpm.Cy),1/SUM(_xlpm.By,-_xlpm.Ay))*SUM(_xlpm.Xy,-_xlpm.Ay)+_xlpm.Cy,
ROUND(_xlpm.Yx,2)))</f>
        <v>0</v>
      </c>
      <c r="AF129" s="21" cm="1">
        <f t="array" ref="AF129">IF(AF79&lt;&gt;"",ROUND(AF79,2),
_xlfn.LET(_xlpm.Fundo,$L$8,
_xlpm.Ax,_xlfn.XLOOKUP(TRUE,($O79:AE79&lt;&gt;""),$O$51:AE$51,_xlpm.Fundo,,-1),
_xlpm.Bx,_xlfn.XLOOKUP(TRUE,(AG79:$AZ79&lt;&gt;""),AG$51:$AZ$51,_xlpm.Fundo,,1),
_xlpm.Cx,_xlfn.XLOOKUP(TRUE,($O79:AE79&lt;&gt;""),$O79:AE79,_xlpm.Fundo,,-1),
_xlpm.Dx,_xlfn.XLOOKUP(TRUE,(AG79:$AZ79&lt;&gt;""),AG79:$AZ79,_xlpm.Fundo,,1),
_xlpm.Xx,AF$51,_xlpm.Yx,PRODUCT(SUM(_xlpm.Dx,-_xlpm.Cx),1/SUM(_xlpm.Bx,-_xlpm.Ax))*SUM(_xlpm.Xx,-_xlpm.Ax)+_xlpm.Cx,
_xlpm.Ay,_xlfn.XLOOKUP(TRUE,(AF$52:AF78&lt;&gt;""),$N$52:$N78,_xlpm.Fundo,,-1),
_xlpm.By,_xlfn.XLOOKUP(TRUE,(AF80:AF$95&lt;&gt;""),$N80:$N$95,_xlpm.Fundo,,1),
_xlpm.Cy,_xlfn.XLOOKUP(TRUE,(AF$52:AF78&lt;&gt;""),AF$52:AF78,_xlpm.Fundo,,-1),
_xlpm.Dy,_xlfn.XLOOKUP(TRUE,(AF80:AF$95&lt;&gt;""),AF80:AF$95,_xlpm.Fundo,,1),
_xlpm.Xy,$N79,_xlpm.Yy,PRODUCT(SUM(_xlpm.Dy,-_xlpm.Cy),1/SUM(_xlpm.By,-_xlpm.Ay))*SUM(_xlpm.Xy,-_xlpm.Ay)+_xlpm.Cy,
ROUND(_xlpm.Yx,2)))</f>
        <v>0</v>
      </c>
      <c r="AG129" s="21" cm="1">
        <f t="array" ref="AG129">IF(AG79&lt;&gt;"",ROUND(AG79,2),
_xlfn.LET(_xlpm.Fundo,$L$8,
_xlpm.Ax,_xlfn.XLOOKUP(TRUE,($O79:AF79&lt;&gt;""),$O$51:AF$51,_xlpm.Fundo,,-1),
_xlpm.Bx,_xlfn.XLOOKUP(TRUE,(AH79:$AZ79&lt;&gt;""),AH$51:$AZ$51,_xlpm.Fundo,,1),
_xlpm.Cx,_xlfn.XLOOKUP(TRUE,($O79:AF79&lt;&gt;""),$O79:AF79,_xlpm.Fundo,,-1),
_xlpm.Dx,_xlfn.XLOOKUP(TRUE,(AH79:$AZ79&lt;&gt;""),AH79:$AZ79,_xlpm.Fundo,,1),
_xlpm.Xx,AG$51,_xlpm.Yx,PRODUCT(SUM(_xlpm.Dx,-_xlpm.Cx),1/SUM(_xlpm.Bx,-_xlpm.Ax))*SUM(_xlpm.Xx,-_xlpm.Ax)+_xlpm.Cx,
_xlpm.Ay,_xlfn.XLOOKUP(TRUE,(AG$52:AG78&lt;&gt;""),$N$52:$N78,_xlpm.Fundo,,-1),
_xlpm.By,_xlfn.XLOOKUP(TRUE,(AG80:AG$95&lt;&gt;""),$N80:$N$95,_xlpm.Fundo,,1),
_xlpm.Cy,_xlfn.XLOOKUP(TRUE,(AG$52:AG78&lt;&gt;""),AG$52:AG78,_xlpm.Fundo,,-1),
_xlpm.Dy,_xlfn.XLOOKUP(TRUE,(AG80:AG$95&lt;&gt;""),AG80:AG$95,_xlpm.Fundo,,1),
_xlpm.Xy,$N79,_xlpm.Yy,PRODUCT(SUM(_xlpm.Dy,-_xlpm.Cy),1/SUM(_xlpm.By,-_xlpm.Ay))*SUM(_xlpm.Xy,-_xlpm.Ay)+_xlpm.Cy,
ROUND(_xlpm.Yx,2)))</f>
        <v>0</v>
      </c>
      <c r="AH129" s="21" cm="1">
        <f t="array" ref="AH129">IF(AH79&lt;&gt;"",ROUND(AH79,2),
_xlfn.LET(_xlpm.Fundo,$L$8,
_xlpm.Ax,_xlfn.XLOOKUP(TRUE,($O79:AG79&lt;&gt;""),$O$51:AG$51,_xlpm.Fundo,,-1),
_xlpm.Bx,_xlfn.XLOOKUP(TRUE,(AI79:$AZ79&lt;&gt;""),AI$51:$AZ$51,_xlpm.Fundo,,1),
_xlpm.Cx,_xlfn.XLOOKUP(TRUE,($O79:AG79&lt;&gt;""),$O79:AG79,_xlpm.Fundo,,-1),
_xlpm.Dx,_xlfn.XLOOKUP(TRUE,(AI79:$AZ79&lt;&gt;""),AI79:$AZ79,_xlpm.Fundo,,1),
_xlpm.Xx,AH$51,_xlpm.Yx,PRODUCT(SUM(_xlpm.Dx,-_xlpm.Cx),1/SUM(_xlpm.Bx,-_xlpm.Ax))*SUM(_xlpm.Xx,-_xlpm.Ax)+_xlpm.Cx,
_xlpm.Ay,_xlfn.XLOOKUP(TRUE,(AH$52:AH78&lt;&gt;""),$N$52:$N78,_xlpm.Fundo,,-1),
_xlpm.By,_xlfn.XLOOKUP(TRUE,(AH80:AH$95&lt;&gt;""),$N80:$N$95,_xlpm.Fundo,,1),
_xlpm.Cy,_xlfn.XLOOKUP(TRUE,(AH$52:AH78&lt;&gt;""),AH$52:AH78,_xlpm.Fundo,,-1),
_xlpm.Dy,_xlfn.XLOOKUP(TRUE,(AH80:AH$95&lt;&gt;""),AH80:AH$95,_xlpm.Fundo,,1),
_xlpm.Xy,$N79,_xlpm.Yy,PRODUCT(SUM(_xlpm.Dy,-_xlpm.Cy),1/SUM(_xlpm.By,-_xlpm.Ay))*SUM(_xlpm.Xy,-_xlpm.Ay)+_xlpm.Cy,
ROUND(_xlpm.Yx,2)))</f>
        <v>0.4</v>
      </c>
      <c r="AI129" s="21" cm="1">
        <f t="array" ref="AI129">IF(AI79&lt;&gt;"",ROUND(AI79,2),
_xlfn.LET(_xlpm.Fundo,$L$8,
_xlpm.Ax,_xlfn.XLOOKUP(TRUE,($O79:AH79&lt;&gt;""),$O$51:AH$51,_xlpm.Fundo,,-1),
_xlpm.Bx,_xlfn.XLOOKUP(TRUE,(AJ79:$AZ79&lt;&gt;""),AJ$51:$AZ$51,_xlpm.Fundo,,1),
_xlpm.Cx,_xlfn.XLOOKUP(TRUE,($O79:AH79&lt;&gt;""),$O79:AH79,_xlpm.Fundo,,-1),
_xlpm.Dx,_xlfn.XLOOKUP(TRUE,(AJ79:$AZ79&lt;&gt;""),AJ79:$AZ79,_xlpm.Fundo,,1),
_xlpm.Xx,AI$51,_xlpm.Yx,PRODUCT(SUM(_xlpm.Dx,-_xlpm.Cx),1/SUM(_xlpm.Bx,-_xlpm.Ax))*SUM(_xlpm.Xx,-_xlpm.Ax)+_xlpm.Cx,
_xlpm.Ay,_xlfn.XLOOKUP(TRUE,(AI$52:AI78&lt;&gt;""),$N$52:$N78,_xlpm.Fundo,,-1),
_xlpm.By,_xlfn.XLOOKUP(TRUE,(AI80:AI$95&lt;&gt;""),$N80:$N$95,_xlpm.Fundo,,1),
_xlpm.Cy,_xlfn.XLOOKUP(TRUE,(AI$52:AI78&lt;&gt;""),AI$52:AI78,_xlpm.Fundo,,-1),
_xlpm.Dy,_xlfn.XLOOKUP(TRUE,(AI80:AI$95&lt;&gt;""),AI80:AI$95,_xlpm.Fundo,,1),
_xlpm.Xy,$N79,_xlpm.Yy,PRODUCT(SUM(_xlpm.Dy,-_xlpm.Cy),1/SUM(_xlpm.By,-_xlpm.Ay))*SUM(_xlpm.Xy,-_xlpm.Ay)+_xlpm.Cy,
ROUND(_xlpm.Yx,2)))</f>
        <v>0.28000000000000003</v>
      </c>
      <c r="AJ129" s="21" cm="1">
        <f t="array" ref="AJ129">IF(AJ79&lt;&gt;"",ROUND(AJ79,2),
_xlfn.LET(_xlpm.Fundo,$L$8,
_xlpm.Ax,_xlfn.XLOOKUP(TRUE,($O79:AI79&lt;&gt;""),$O$51:AI$51,_xlpm.Fundo,,-1),
_xlpm.Bx,_xlfn.XLOOKUP(TRUE,(AK79:$AZ79&lt;&gt;""),AK$51:$AZ$51,_xlpm.Fundo,,1),
_xlpm.Cx,_xlfn.XLOOKUP(TRUE,($O79:AI79&lt;&gt;""),$O79:AI79,_xlpm.Fundo,,-1),
_xlpm.Dx,_xlfn.XLOOKUP(TRUE,(AK79:$AZ79&lt;&gt;""),AK79:$AZ79,_xlpm.Fundo,,1),
_xlpm.Xx,AJ$51,_xlpm.Yx,PRODUCT(SUM(_xlpm.Dx,-_xlpm.Cx),1/SUM(_xlpm.Bx,-_xlpm.Ax))*SUM(_xlpm.Xx,-_xlpm.Ax)+_xlpm.Cx,
_xlpm.Ay,_xlfn.XLOOKUP(TRUE,(AJ$52:AJ78&lt;&gt;""),$N$52:$N78,_xlpm.Fundo,,-1),
_xlpm.By,_xlfn.XLOOKUP(TRUE,(AJ80:AJ$95&lt;&gt;""),$N80:$N$95,_xlpm.Fundo,,1),
_xlpm.Cy,_xlfn.XLOOKUP(TRUE,(AJ$52:AJ78&lt;&gt;""),AJ$52:AJ78,_xlpm.Fundo,,-1),
_xlpm.Dy,_xlfn.XLOOKUP(TRUE,(AJ80:AJ$95&lt;&gt;""),AJ80:AJ$95,_xlpm.Fundo,,1),
_xlpm.Xy,$N79,_xlpm.Yy,PRODUCT(SUM(_xlpm.Dy,-_xlpm.Cy),1/SUM(_xlpm.By,-_xlpm.Ay))*SUM(_xlpm.Xy,-_xlpm.Ay)+_xlpm.Cy,
ROUND(_xlpm.Yx,2)))</f>
        <v>0.24</v>
      </c>
      <c r="AK129" s="21" cm="1">
        <f t="array" ref="AK129">IF(AK79&lt;&gt;"",ROUND(AK79,2),
_xlfn.LET(_xlpm.Fundo,$L$8,
_xlpm.Ax,_xlfn.XLOOKUP(TRUE,($O79:AJ79&lt;&gt;""),$O$51:AJ$51,_xlpm.Fundo,,-1),
_xlpm.Bx,_xlfn.XLOOKUP(TRUE,(AL79:$AZ79&lt;&gt;""),AL$51:$AZ$51,_xlpm.Fundo,,1),
_xlpm.Cx,_xlfn.XLOOKUP(TRUE,($O79:AJ79&lt;&gt;""),$O79:AJ79,_xlpm.Fundo,,-1),
_xlpm.Dx,_xlfn.XLOOKUP(TRUE,(AL79:$AZ79&lt;&gt;""),AL79:$AZ79,_xlpm.Fundo,,1),
_xlpm.Xx,AK$51,_xlpm.Yx,PRODUCT(SUM(_xlpm.Dx,-_xlpm.Cx),1/SUM(_xlpm.Bx,-_xlpm.Ax))*SUM(_xlpm.Xx,-_xlpm.Ax)+_xlpm.Cx,
_xlpm.Ay,_xlfn.XLOOKUP(TRUE,(AK$52:AK78&lt;&gt;""),$N$52:$N78,_xlpm.Fundo,,-1),
_xlpm.By,_xlfn.XLOOKUP(TRUE,(AK80:AK$95&lt;&gt;""),$N80:$N$95,_xlpm.Fundo,,1),
_xlpm.Cy,_xlfn.XLOOKUP(TRUE,(AK$52:AK78&lt;&gt;""),AK$52:AK78,_xlpm.Fundo,,-1),
_xlpm.Dy,_xlfn.XLOOKUP(TRUE,(AK80:AK$95&lt;&gt;""),AK80:AK$95,_xlpm.Fundo,,1),
_xlpm.Xy,$N79,_xlpm.Yy,PRODUCT(SUM(_xlpm.Dy,-_xlpm.Cy),1/SUM(_xlpm.By,-_xlpm.Ay))*SUM(_xlpm.Xy,-_xlpm.Ay)+_xlpm.Cy,
ROUND(_xlpm.Yx,2)))</f>
        <v>0.2</v>
      </c>
      <c r="AL129" s="21" cm="1">
        <f t="array" ref="AL129">IF(AL79&lt;&gt;"",ROUND(AL79,2),
_xlfn.LET(_xlpm.Fundo,$L$8,
_xlpm.Ax,_xlfn.XLOOKUP(TRUE,($O79:AK79&lt;&gt;""),$O$51:AK$51,_xlpm.Fundo,,-1),
_xlpm.Bx,_xlfn.XLOOKUP(TRUE,(AM79:$AZ79&lt;&gt;""),AM$51:$AZ$51,_xlpm.Fundo,,1),
_xlpm.Cx,_xlfn.XLOOKUP(TRUE,($O79:AK79&lt;&gt;""),$O79:AK79,_xlpm.Fundo,,-1),
_xlpm.Dx,_xlfn.XLOOKUP(TRUE,(AM79:$AZ79&lt;&gt;""),AM79:$AZ79,_xlpm.Fundo,,1),
_xlpm.Xx,AL$51,_xlpm.Yx,PRODUCT(SUM(_xlpm.Dx,-_xlpm.Cx),1/SUM(_xlpm.Bx,-_xlpm.Ax))*SUM(_xlpm.Xx,-_xlpm.Ax)+_xlpm.Cx,
_xlpm.Ay,_xlfn.XLOOKUP(TRUE,(AL$52:AL78&lt;&gt;""),$N$52:$N78,_xlpm.Fundo,,-1),
_xlpm.By,_xlfn.XLOOKUP(TRUE,(AL80:AL$95&lt;&gt;""),$N80:$N$95,_xlpm.Fundo,,1),
_xlpm.Cy,_xlfn.XLOOKUP(TRUE,(AL$52:AL78&lt;&gt;""),AL$52:AL78,_xlpm.Fundo,,-1),
_xlpm.Dy,_xlfn.XLOOKUP(TRUE,(AL80:AL$95&lt;&gt;""),AL80:AL$95,_xlpm.Fundo,,1),
_xlpm.Xy,$N79,_xlpm.Yy,PRODUCT(SUM(_xlpm.Dy,-_xlpm.Cy),1/SUM(_xlpm.By,-_xlpm.Ay))*SUM(_xlpm.Xy,-_xlpm.Ay)+_xlpm.Cy,
ROUND(_xlpm.Yx,2)))</f>
        <v>0</v>
      </c>
      <c r="AM129" s="21" cm="1">
        <f t="array" ref="AM129">IF(AM79&lt;&gt;"",ROUND(AM79,2),
_xlfn.LET(_xlpm.Fundo,$L$8,
_xlpm.Ax,_xlfn.XLOOKUP(TRUE,($O79:AL79&lt;&gt;""),$O$51:AL$51,_xlpm.Fundo,,-1),
_xlpm.Bx,_xlfn.XLOOKUP(TRUE,(AN79:$AZ79&lt;&gt;""),AN$51:$AZ$51,_xlpm.Fundo,,1),
_xlpm.Cx,_xlfn.XLOOKUP(TRUE,($O79:AL79&lt;&gt;""),$O79:AL79,_xlpm.Fundo,,-1),
_xlpm.Dx,_xlfn.XLOOKUP(TRUE,(AN79:$AZ79&lt;&gt;""),AN79:$AZ79,_xlpm.Fundo,,1),
_xlpm.Xx,AM$51,_xlpm.Yx,PRODUCT(SUM(_xlpm.Dx,-_xlpm.Cx),1/SUM(_xlpm.Bx,-_xlpm.Ax))*SUM(_xlpm.Xx,-_xlpm.Ax)+_xlpm.Cx,
_xlpm.Ay,_xlfn.XLOOKUP(TRUE,(AM$52:AM78&lt;&gt;""),$N$52:$N78,_xlpm.Fundo,,-1),
_xlpm.By,_xlfn.XLOOKUP(TRUE,(AM80:AM$95&lt;&gt;""),$N80:$N$95,_xlpm.Fundo,,1),
_xlpm.Cy,_xlfn.XLOOKUP(TRUE,(AM$52:AM78&lt;&gt;""),AM$52:AM78,_xlpm.Fundo,,-1),
_xlpm.Dy,_xlfn.XLOOKUP(TRUE,(AM80:AM$95&lt;&gt;""),AM80:AM$95,_xlpm.Fundo,,1),
_xlpm.Xy,$N79,_xlpm.Yy,PRODUCT(SUM(_xlpm.Dy,-_xlpm.Cy),1/SUM(_xlpm.By,-_xlpm.Ay))*SUM(_xlpm.Xy,-_xlpm.Ay)+_xlpm.Cy,
ROUND(_xlpm.Yx,2)))</f>
        <v>-9</v>
      </c>
      <c r="AN129" s="21" cm="1">
        <f t="array" ref="AN129">IF(AN79&lt;&gt;"",ROUND(AN79,2),
_xlfn.LET(_xlpm.Fundo,$L$8,
_xlpm.Ax,_xlfn.XLOOKUP(TRUE,($O79:AM79&lt;&gt;""),$O$51:AM$51,_xlpm.Fundo,,-1),
_xlpm.Bx,_xlfn.XLOOKUP(TRUE,(AO79:$AZ79&lt;&gt;""),AO$51:$AZ$51,_xlpm.Fundo,,1),
_xlpm.Cx,_xlfn.XLOOKUP(TRUE,($O79:AM79&lt;&gt;""),$O79:AM79,_xlpm.Fundo,,-1),
_xlpm.Dx,_xlfn.XLOOKUP(TRUE,(AO79:$AZ79&lt;&gt;""),AO79:$AZ79,_xlpm.Fundo,,1),
_xlpm.Xx,AN$51,_xlpm.Yx,PRODUCT(SUM(_xlpm.Dx,-_xlpm.Cx),1/SUM(_xlpm.Bx,-_xlpm.Ax))*SUM(_xlpm.Xx,-_xlpm.Ax)+_xlpm.Cx,
_xlpm.Ay,_xlfn.XLOOKUP(TRUE,(AN$52:AN78&lt;&gt;""),$N$52:$N78,_xlpm.Fundo,,-1),
_xlpm.By,_xlfn.XLOOKUP(TRUE,(AN80:AN$95&lt;&gt;""),$N80:$N$95,_xlpm.Fundo,,1),
_xlpm.Cy,_xlfn.XLOOKUP(TRUE,(AN$52:AN78&lt;&gt;""),AN$52:AN78,_xlpm.Fundo,,-1),
_xlpm.Dy,_xlfn.XLOOKUP(TRUE,(AN80:AN$95&lt;&gt;""),AN80:AN$95,_xlpm.Fundo,,1),
_xlpm.Xy,$N79,_xlpm.Yy,PRODUCT(SUM(_xlpm.Dy,-_xlpm.Cy),1/SUM(_xlpm.By,-_xlpm.Ay))*SUM(_xlpm.Xy,-_xlpm.Ay)+_xlpm.Cy,
ROUND(_xlpm.Yx,2)))</f>
        <v>-9</v>
      </c>
      <c r="AO129" s="21" cm="1">
        <f t="array" ref="AO129">IF(AO79&lt;&gt;"",ROUND(AO79,2),
_xlfn.LET(_xlpm.Fundo,$L$8,
_xlpm.Ax,_xlfn.XLOOKUP(TRUE,($O79:AN79&lt;&gt;""),$O$51:AN$51,_xlpm.Fundo,,-1),
_xlpm.Bx,_xlfn.XLOOKUP(TRUE,(AP79:$AZ79&lt;&gt;""),AP$51:$AZ$51,_xlpm.Fundo,,1),
_xlpm.Cx,_xlfn.XLOOKUP(TRUE,($O79:AN79&lt;&gt;""),$O79:AN79,_xlpm.Fundo,,-1),
_xlpm.Dx,_xlfn.XLOOKUP(TRUE,(AP79:$AZ79&lt;&gt;""),AP79:$AZ79,_xlpm.Fundo,,1),
_xlpm.Xx,AO$51,_xlpm.Yx,PRODUCT(SUM(_xlpm.Dx,-_xlpm.Cx),1/SUM(_xlpm.Bx,-_xlpm.Ax))*SUM(_xlpm.Xx,-_xlpm.Ax)+_xlpm.Cx,
_xlpm.Ay,_xlfn.XLOOKUP(TRUE,(AO$52:AO78&lt;&gt;""),$N$52:$N78,_xlpm.Fundo,,-1),
_xlpm.By,_xlfn.XLOOKUP(TRUE,(AO80:AO$95&lt;&gt;""),$N80:$N$95,_xlpm.Fundo,,1),
_xlpm.Cy,_xlfn.XLOOKUP(TRUE,(AO$52:AO78&lt;&gt;""),AO$52:AO78,_xlpm.Fundo,,-1),
_xlpm.Dy,_xlfn.XLOOKUP(TRUE,(AO80:AO$95&lt;&gt;""),AO80:AO$95,_xlpm.Fundo,,1),
_xlpm.Xy,$N79,_xlpm.Yy,PRODUCT(SUM(_xlpm.Dy,-_xlpm.Cy),1/SUM(_xlpm.By,-_xlpm.Ay))*SUM(_xlpm.Xy,-_xlpm.Ay)+_xlpm.Cy,
ROUND(_xlpm.Yx,2)))</f>
        <v>-9</v>
      </c>
      <c r="AP129" s="21" cm="1">
        <f t="array" ref="AP129">IF(AP79&lt;&gt;"",ROUND(AP79,2),
_xlfn.LET(_xlpm.Fundo,$L$8,
_xlpm.Ax,_xlfn.XLOOKUP(TRUE,($O79:AO79&lt;&gt;""),$O$51:AO$51,_xlpm.Fundo,,-1),
_xlpm.Bx,_xlfn.XLOOKUP(TRUE,(AQ79:$AZ79&lt;&gt;""),AQ$51:$AZ$51,_xlpm.Fundo,,1),
_xlpm.Cx,_xlfn.XLOOKUP(TRUE,($O79:AO79&lt;&gt;""),$O79:AO79,_xlpm.Fundo,,-1),
_xlpm.Dx,_xlfn.XLOOKUP(TRUE,(AQ79:$AZ79&lt;&gt;""),AQ79:$AZ79,_xlpm.Fundo,,1),
_xlpm.Xx,AP$51,_xlpm.Yx,PRODUCT(SUM(_xlpm.Dx,-_xlpm.Cx),1/SUM(_xlpm.Bx,-_xlpm.Ax))*SUM(_xlpm.Xx,-_xlpm.Ax)+_xlpm.Cx,
_xlpm.Ay,_xlfn.XLOOKUP(TRUE,(AP$52:AP78&lt;&gt;""),$N$52:$N78,_xlpm.Fundo,,-1),
_xlpm.By,_xlfn.XLOOKUP(TRUE,(AP80:AP$95&lt;&gt;""),$N80:$N$95,_xlpm.Fundo,,1),
_xlpm.Cy,_xlfn.XLOOKUP(TRUE,(AP$52:AP78&lt;&gt;""),AP$52:AP78,_xlpm.Fundo,,-1),
_xlpm.Dy,_xlfn.XLOOKUP(TRUE,(AP80:AP$95&lt;&gt;""),AP80:AP$95,_xlpm.Fundo,,1),
_xlpm.Xy,$N79,_xlpm.Yy,PRODUCT(SUM(_xlpm.Dy,-_xlpm.Cy),1/SUM(_xlpm.By,-_xlpm.Ay))*SUM(_xlpm.Xy,-_xlpm.Ay)+_xlpm.Cy,
ROUND(_xlpm.Yx,2)))</f>
        <v>-9</v>
      </c>
      <c r="AQ129" s="21" cm="1">
        <f t="array" ref="AQ129">IF(AQ79&lt;&gt;"",ROUND(AQ79,2),
_xlfn.LET(_xlpm.Fundo,$L$8,
_xlpm.Ax,_xlfn.XLOOKUP(TRUE,($O79:AP79&lt;&gt;""),$O$51:AP$51,_xlpm.Fundo,,-1),
_xlpm.Bx,_xlfn.XLOOKUP(TRUE,(AR79:$AZ79&lt;&gt;""),AR$51:$AZ$51,_xlpm.Fundo,,1),
_xlpm.Cx,_xlfn.XLOOKUP(TRUE,($O79:AP79&lt;&gt;""),$O79:AP79,_xlpm.Fundo,,-1),
_xlpm.Dx,_xlfn.XLOOKUP(TRUE,(AR79:$AZ79&lt;&gt;""),AR79:$AZ79,_xlpm.Fundo,,1),
_xlpm.Xx,AQ$51,_xlpm.Yx,PRODUCT(SUM(_xlpm.Dx,-_xlpm.Cx),1/SUM(_xlpm.Bx,-_xlpm.Ax))*SUM(_xlpm.Xx,-_xlpm.Ax)+_xlpm.Cx,
_xlpm.Ay,_xlfn.XLOOKUP(TRUE,(AQ$52:AQ78&lt;&gt;""),$N$52:$N78,_xlpm.Fundo,,-1),
_xlpm.By,_xlfn.XLOOKUP(TRUE,(AQ80:AQ$95&lt;&gt;""),$N80:$N$95,_xlpm.Fundo,,1),
_xlpm.Cy,_xlfn.XLOOKUP(TRUE,(AQ$52:AQ78&lt;&gt;""),AQ$52:AQ78,_xlpm.Fundo,,-1),
_xlpm.Dy,_xlfn.XLOOKUP(TRUE,(AQ80:AQ$95&lt;&gt;""),AQ80:AQ$95,_xlpm.Fundo,,1),
_xlpm.Xy,$N79,_xlpm.Yy,PRODUCT(SUM(_xlpm.Dy,-_xlpm.Cy),1/SUM(_xlpm.By,-_xlpm.Ay))*SUM(_xlpm.Xy,-_xlpm.Ay)+_xlpm.Cy,
ROUND(_xlpm.Yx,2)))</f>
        <v>-9</v>
      </c>
      <c r="AR129" s="21" cm="1">
        <f t="array" ref="AR129">IF(AR79&lt;&gt;"",ROUND(AR79,2),
_xlfn.LET(_xlpm.Fundo,$L$8,
_xlpm.Ax,_xlfn.XLOOKUP(TRUE,($O79:AQ79&lt;&gt;""),$O$51:AQ$51,_xlpm.Fundo,,-1),
_xlpm.Bx,_xlfn.XLOOKUP(TRUE,(AS79:$AZ79&lt;&gt;""),AS$51:$AZ$51,_xlpm.Fundo,,1),
_xlpm.Cx,_xlfn.XLOOKUP(TRUE,($O79:AQ79&lt;&gt;""),$O79:AQ79,_xlpm.Fundo,,-1),
_xlpm.Dx,_xlfn.XLOOKUP(TRUE,(AS79:$AZ79&lt;&gt;""),AS79:$AZ79,_xlpm.Fundo,,1),
_xlpm.Xx,AR$51,_xlpm.Yx,PRODUCT(SUM(_xlpm.Dx,-_xlpm.Cx),1/SUM(_xlpm.Bx,-_xlpm.Ax))*SUM(_xlpm.Xx,-_xlpm.Ax)+_xlpm.Cx,
_xlpm.Ay,_xlfn.XLOOKUP(TRUE,(AR$52:AR78&lt;&gt;""),$N$52:$N78,_xlpm.Fundo,,-1),
_xlpm.By,_xlfn.XLOOKUP(TRUE,(AR80:AR$95&lt;&gt;""),$N80:$N$95,_xlpm.Fundo,,1),
_xlpm.Cy,_xlfn.XLOOKUP(TRUE,(AR$52:AR78&lt;&gt;""),AR$52:AR78,_xlpm.Fundo,,-1),
_xlpm.Dy,_xlfn.XLOOKUP(TRUE,(AR80:AR$95&lt;&gt;""),AR80:AR$95,_xlpm.Fundo,,1),
_xlpm.Xy,$N79,_xlpm.Yy,PRODUCT(SUM(_xlpm.Dy,-_xlpm.Cy),1/SUM(_xlpm.By,-_xlpm.Ay))*SUM(_xlpm.Xy,-_xlpm.Ay)+_xlpm.Cy,
ROUND(_xlpm.Yx,2)))</f>
        <v>-9</v>
      </c>
      <c r="AS129" s="21" cm="1">
        <f t="array" ref="AS129">IF(AS79&lt;&gt;"",ROUND(AS79,2),
_xlfn.LET(_xlpm.Fundo,$L$8,
_xlpm.Ax,_xlfn.XLOOKUP(TRUE,($O79:AR79&lt;&gt;""),$O$51:AR$51,_xlpm.Fundo,,-1),
_xlpm.Bx,_xlfn.XLOOKUP(TRUE,(AT79:$AZ79&lt;&gt;""),AT$51:$AZ$51,_xlpm.Fundo,,1),
_xlpm.Cx,_xlfn.XLOOKUP(TRUE,($O79:AR79&lt;&gt;""),$O79:AR79,_xlpm.Fundo,,-1),
_xlpm.Dx,_xlfn.XLOOKUP(TRUE,(AT79:$AZ79&lt;&gt;""),AT79:$AZ79,_xlpm.Fundo,,1),
_xlpm.Xx,AS$51,_xlpm.Yx,PRODUCT(SUM(_xlpm.Dx,-_xlpm.Cx),1/SUM(_xlpm.Bx,-_xlpm.Ax))*SUM(_xlpm.Xx,-_xlpm.Ax)+_xlpm.Cx,
_xlpm.Ay,_xlfn.XLOOKUP(TRUE,(AS$52:AS78&lt;&gt;""),$N$52:$N78,_xlpm.Fundo,,-1),
_xlpm.By,_xlfn.XLOOKUP(TRUE,(AS80:AS$95&lt;&gt;""),$N80:$N$95,_xlpm.Fundo,,1),
_xlpm.Cy,_xlfn.XLOOKUP(TRUE,(AS$52:AS78&lt;&gt;""),AS$52:AS78,_xlpm.Fundo,,-1),
_xlpm.Dy,_xlfn.XLOOKUP(TRUE,(AS80:AS$95&lt;&gt;""),AS80:AS$95,_xlpm.Fundo,,1),
_xlpm.Xy,$N79,_xlpm.Yy,PRODUCT(SUM(_xlpm.Dy,-_xlpm.Cy),1/SUM(_xlpm.By,-_xlpm.Ay))*SUM(_xlpm.Xy,-_xlpm.Ay)+_xlpm.Cy,
ROUND(_xlpm.Yx,2)))</f>
        <v>-9</v>
      </c>
      <c r="AT129" s="21" cm="1">
        <f t="array" ref="AT129">IF(AT79&lt;&gt;"",ROUND(AT79,2),
_xlfn.LET(_xlpm.Fundo,$L$8,
_xlpm.Ax,_xlfn.XLOOKUP(TRUE,($O79:AS79&lt;&gt;""),$O$51:AS$51,_xlpm.Fundo,,-1),
_xlpm.Bx,_xlfn.XLOOKUP(TRUE,(AU79:$AZ79&lt;&gt;""),AU$51:$AZ$51,_xlpm.Fundo,,1),
_xlpm.Cx,_xlfn.XLOOKUP(TRUE,($O79:AS79&lt;&gt;""),$O79:AS79,_xlpm.Fundo,,-1),
_xlpm.Dx,_xlfn.XLOOKUP(TRUE,(AU79:$AZ79&lt;&gt;""),AU79:$AZ79,_xlpm.Fundo,,1),
_xlpm.Xx,AT$51,_xlpm.Yx,PRODUCT(SUM(_xlpm.Dx,-_xlpm.Cx),1/SUM(_xlpm.Bx,-_xlpm.Ax))*SUM(_xlpm.Xx,-_xlpm.Ax)+_xlpm.Cx,
_xlpm.Ay,_xlfn.XLOOKUP(TRUE,(AT$52:AT78&lt;&gt;""),$N$52:$N78,_xlpm.Fundo,,-1),
_xlpm.By,_xlfn.XLOOKUP(TRUE,(AT80:AT$95&lt;&gt;""),$N80:$N$95,_xlpm.Fundo,,1),
_xlpm.Cy,_xlfn.XLOOKUP(TRUE,(AT$52:AT78&lt;&gt;""),AT$52:AT78,_xlpm.Fundo,,-1),
_xlpm.Dy,_xlfn.XLOOKUP(TRUE,(AT80:AT$95&lt;&gt;""),AT80:AT$95,_xlpm.Fundo,,1),
_xlpm.Xy,$N79,_xlpm.Yy,PRODUCT(SUM(_xlpm.Dy,-_xlpm.Cy),1/SUM(_xlpm.By,-_xlpm.Ay))*SUM(_xlpm.Xy,-_xlpm.Ay)+_xlpm.Cy,
ROUND(_xlpm.Yx,2)))</f>
        <v>-9</v>
      </c>
      <c r="AU129" s="21" cm="1">
        <f t="array" ref="AU129">IF(AU79&lt;&gt;"",ROUND(AU79,2),
_xlfn.LET(_xlpm.Fundo,$L$8,
_xlpm.Ax,_xlfn.XLOOKUP(TRUE,($O79:AT79&lt;&gt;""),$O$51:AT$51,_xlpm.Fundo,,-1),
_xlpm.Bx,_xlfn.XLOOKUP(TRUE,(AV79:$AZ79&lt;&gt;""),AV$51:$AZ$51,_xlpm.Fundo,,1),
_xlpm.Cx,_xlfn.XLOOKUP(TRUE,($O79:AT79&lt;&gt;""),$O79:AT79,_xlpm.Fundo,,-1),
_xlpm.Dx,_xlfn.XLOOKUP(TRUE,(AV79:$AZ79&lt;&gt;""),AV79:$AZ79,_xlpm.Fundo,,1),
_xlpm.Xx,AU$51,_xlpm.Yx,PRODUCT(SUM(_xlpm.Dx,-_xlpm.Cx),1/SUM(_xlpm.Bx,-_xlpm.Ax))*SUM(_xlpm.Xx,-_xlpm.Ax)+_xlpm.Cx,
_xlpm.Ay,_xlfn.XLOOKUP(TRUE,(AU$52:AU78&lt;&gt;""),$N$52:$N78,_xlpm.Fundo,,-1),
_xlpm.By,_xlfn.XLOOKUP(TRUE,(AU80:AU$95&lt;&gt;""),$N80:$N$95,_xlpm.Fundo,,1),
_xlpm.Cy,_xlfn.XLOOKUP(TRUE,(AU$52:AU78&lt;&gt;""),AU$52:AU78,_xlpm.Fundo,,-1),
_xlpm.Dy,_xlfn.XLOOKUP(TRUE,(AU80:AU$95&lt;&gt;""),AU80:AU$95,_xlpm.Fundo,,1),
_xlpm.Xy,$N79,_xlpm.Yy,PRODUCT(SUM(_xlpm.Dy,-_xlpm.Cy),1/SUM(_xlpm.By,-_xlpm.Ay))*SUM(_xlpm.Xy,-_xlpm.Ay)+_xlpm.Cy,
ROUND(_xlpm.Yx,2)))</f>
        <v>0</v>
      </c>
      <c r="AV129" s="21" cm="1">
        <f t="array" ref="AV129">IF(AV79&lt;&gt;"",ROUND(AV79,2),
_xlfn.LET(_xlpm.Fundo,$L$8,
_xlpm.Ax,_xlfn.XLOOKUP(TRUE,($O79:AU79&lt;&gt;""),$O$51:AU$51,_xlpm.Fundo,,-1),
_xlpm.Bx,_xlfn.XLOOKUP(TRUE,(AW79:$AZ79&lt;&gt;""),AW$51:$AZ$51,_xlpm.Fundo,,1),
_xlpm.Cx,_xlfn.XLOOKUP(TRUE,($O79:AU79&lt;&gt;""),$O79:AU79,_xlpm.Fundo,,-1),
_xlpm.Dx,_xlfn.XLOOKUP(TRUE,(AW79:$AZ79&lt;&gt;""),AW79:$AZ79,_xlpm.Fundo,,1),
_xlpm.Xx,AV$51,_xlpm.Yx,PRODUCT(SUM(_xlpm.Dx,-_xlpm.Cx),1/SUM(_xlpm.Bx,-_xlpm.Ax))*SUM(_xlpm.Xx,-_xlpm.Ax)+_xlpm.Cx,
_xlpm.Ay,_xlfn.XLOOKUP(TRUE,(AV$52:AV78&lt;&gt;""),$N$52:$N78,_xlpm.Fundo,,-1),
_xlpm.By,_xlfn.XLOOKUP(TRUE,(AV80:AV$95&lt;&gt;""),$N80:$N$95,_xlpm.Fundo,,1),
_xlpm.Cy,_xlfn.XLOOKUP(TRUE,(AV$52:AV78&lt;&gt;""),AV$52:AV78,_xlpm.Fundo,,-1),
_xlpm.Dy,_xlfn.XLOOKUP(TRUE,(AV80:AV$95&lt;&gt;""),AV80:AV$95,_xlpm.Fundo,,1),
_xlpm.Xy,$N79,_xlpm.Yy,PRODUCT(SUM(_xlpm.Dy,-_xlpm.Cy),1/SUM(_xlpm.By,-_xlpm.Ay))*SUM(_xlpm.Xy,-_xlpm.Ay)+_xlpm.Cy,
ROUND(_xlpm.Yx,2)))</f>
        <v>-9</v>
      </c>
      <c r="AW129" s="21" cm="1">
        <f t="array" ref="AW129">IF(AW79&lt;&gt;"",ROUND(AW79,2),
_xlfn.LET(_xlpm.Fundo,$L$8,
_xlpm.Ax,_xlfn.XLOOKUP(TRUE,($O79:AV79&lt;&gt;""),$O$51:AV$51,_xlpm.Fundo,,-1),
_xlpm.Bx,_xlfn.XLOOKUP(TRUE,(AX79:$AZ79&lt;&gt;""),AX$51:$AZ$51,_xlpm.Fundo,,1),
_xlpm.Cx,_xlfn.XLOOKUP(TRUE,($O79:AV79&lt;&gt;""),$O79:AV79,_xlpm.Fundo,,-1),
_xlpm.Dx,_xlfn.XLOOKUP(TRUE,(AX79:$AZ79&lt;&gt;""),AX79:$AZ79,_xlpm.Fundo,,1),
_xlpm.Xx,AW$51,_xlpm.Yx,PRODUCT(SUM(_xlpm.Dx,-_xlpm.Cx),1/SUM(_xlpm.Bx,-_xlpm.Ax))*SUM(_xlpm.Xx,-_xlpm.Ax)+_xlpm.Cx,
_xlpm.Ay,_xlfn.XLOOKUP(TRUE,(AW$52:AW78&lt;&gt;""),$N$52:$N78,_xlpm.Fundo,,-1),
_xlpm.By,_xlfn.XLOOKUP(TRUE,(AW80:AW$95&lt;&gt;""),$N80:$N$95,_xlpm.Fundo,,1),
_xlpm.Cy,_xlfn.XLOOKUP(TRUE,(AW$52:AW78&lt;&gt;""),AW$52:AW78,_xlpm.Fundo,,-1),
_xlpm.Dy,_xlfn.XLOOKUP(TRUE,(AW80:AW$95&lt;&gt;""),AW80:AW$95,_xlpm.Fundo,,1),
_xlpm.Xy,$N79,_xlpm.Yy,PRODUCT(SUM(_xlpm.Dy,-_xlpm.Cy),1/SUM(_xlpm.By,-_xlpm.Ay))*SUM(_xlpm.Xy,-_xlpm.Ay)+_xlpm.Cy,
ROUND(_xlpm.Yx,2)))</f>
        <v>-9</v>
      </c>
      <c r="AX129" s="77" t="s">
        <v>678</v>
      </c>
      <c r="AY129" s="77"/>
    </row>
    <row r="130" spans="1:51" ht="20.100000000000001" customHeight="1" x14ac:dyDescent="0.3">
      <c r="A130" s="8"/>
      <c r="B130" s="8" t="s">
        <v>102</v>
      </c>
      <c r="C130" s="17">
        <f t="shared" si="15"/>
        <v>43.025399999999998</v>
      </c>
      <c r="D130" s="18">
        <f t="shared" si="15"/>
        <v>105.57089999999999</v>
      </c>
      <c r="E130" s="64">
        <f t="shared" si="15"/>
        <v>0</v>
      </c>
      <c r="F130" s="17">
        <f t="shared" si="7"/>
        <v>0</v>
      </c>
      <c r="G130" s="18">
        <f t="shared" si="8"/>
        <v>0.52</v>
      </c>
      <c r="H130" s="19">
        <f t="shared" si="9"/>
        <v>0</v>
      </c>
      <c r="I130" s="8" t="str" cm="1">
        <f t="array" ref="I130">_xlfn.CONCAT(ROUND(F130:H130,2)&amp;", ")</f>
        <v xml:space="preserve">0, 0.52, 0, </v>
      </c>
      <c r="J130" s="8"/>
      <c r="N130" s="31">
        <v>5.77</v>
      </c>
      <c r="O130" s="15"/>
      <c r="P130" s="21" cm="1">
        <f t="array" ref="P130">IF(P80&lt;&gt;"",ROUND(P80,2),
_xlfn.LET(_xlpm.Fundo,$L$8,
_xlpm.Ax,_xlfn.XLOOKUP(TRUE,($O80:O80&lt;&gt;""),$O$51:O$51,_xlpm.Fundo,,-1),
_xlpm.Bx,_xlfn.XLOOKUP(TRUE,(Q80:$AZ80&lt;&gt;""),Q$51:$AZ$51,_xlpm.Fundo,,1),
_xlpm.Cx,_xlfn.XLOOKUP(TRUE,($O80:O80&lt;&gt;""),$O80:O80,_xlpm.Fundo,,-1),
_xlpm.Dx,_xlfn.XLOOKUP(TRUE,(Q80:$AZ80&lt;&gt;""),Q80:$AZ80,_xlpm.Fundo,,1),
_xlpm.Xx,P$51,_xlpm.Yx,PRODUCT(SUM(_xlpm.Dx,-_xlpm.Cx),1/SUM(_xlpm.Bx,-_xlpm.Ax))*SUM(_xlpm.Xx,-_xlpm.Ax)+_xlpm.Cx,
_xlpm.Ay,_xlfn.XLOOKUP(TRUE,(P$52:P79&lt;&gt;""),$N$52:$N79,_xlpm.Fundo,,-1),
_xlpm.By,_xlfn.XLOOKUP(TRUE,(P81:P$95&lt;&gt;""),$N81:$N$95,_xlpm.Fundo,,1),
_xlpm.Cy,_xlfn.XLOOKUP(TRUE,(P$52:P79&lt;&gt;""),P$52:P79,_xlpm.Fundo,,-1),
_xlpm.Dy,_xlfn.XLOOKUP(TRUE,(P81:P$95&lt;&gt;""),P81:P$95,_xlpm.Fundo,,1),
_xlpm.Xy,$N80,_xlpm.Yy,PRODUCT(SUM(_xlpm.Dy,-_xlpm.Cy),1/SUM(_xlpm.By,-_xlpm.Ay))*SUM(_xlpm.Xy,-_xlpm.Ay)+_xlpm.Cy,
ROUND(_xlpm.Yx,2)))</f>
        <v>-9</v>
      </c>
      <c r="Q130" s="21" cm="1">
        <f t="array" ref="Q130">IF(Q80&lt;&gt;"",ROUND(Q80,2),
_xlfn.LET(_xlpm.Fundo,$L$8,
_xlpm.Ax,_xlfn.XLOOKUP(TRUE,($O80:P80&lt;&gt;""),$O$51:P$51,_xlpm.Fundo,,-1),
_xlpm.Bx,_xlfn.XLOOKUP(TRUE,(R80:$AZ80&lt;&gt;""),R$51:$AZ$51,_xlpm.Fundo,,1),
_xlpm.Cx,_xlfn.XLOOKUP(TRUE,($O80:P80&lt;&gt;""),$O80:P80,_xlpm.Fundo,,-1),
_xlpm.Dx,_xlfn.XLOOKUP(TRUE,(R80:$AZ80&lt;&gt;""),R80:$AZ80,_xlpm.Fundo,,1),
_xlpm.Xx,Q$51,_xlpm.Yx,PRODUCT(SUM(_xlpm.Dx,-_xlpm.Cx),1/SUM(_xlpm.Bx,-_xlpm.Ax))*SUM(_xlpm.Xx,-_xlpm.Ax)+_xlpm.Cx,
_xlpm.Ay,_xlfn.XLOOKUP(TRUE,(Q$52:Q79&lt;&gt;""),$N$52:$N79,_xlpm.Fundo,,-1),
_xlpm.By,_xlfn.XLOOKUP(TRUE,(Q81:Q$95&lt;&gt;""),$N81:$N$95,_xlpm.Fundo,,1),
_xlpm.Cy,_xlfn.XLOOKUP(TRUE,(Q$52:Q79&lt;&gt;""),Q$52:Q79,_xlpm.Fundo,,-1),
_xlpm.Dy,_xlfn.XLOOKUP(TRUE,(Q81:Q$95&lt;&gt;""),Q81:Q$95,_xlpm.Fundo,,1),
_xlpm.Xy,$N80,_xlpm.Yy,PRODUCT(SUM(_xlpm.Dy,-_xlpm.Cy),1/SUM(_xlpm.By,-_xlpm.Ay))*SUM(_xlpm.Xy,-_xlpm.Ay)+_xlpm.Cy,
ROUND(_xlpm.Yx,2)))</f>
        <v>-9</v>
      </c>
      <c r="R130" s="21" cm="1">
        <f t="array" ref="R130">IF(R80&lt;&gt;"",ROUND(R80,2),
_xlfn.LET(_xlpm.Fundo,$L$8,
_xlpm.Ax,_xlfn.XLOOKUP(TRUE,($O80:Q80&lt;&gt;""),$O$51:Q$51,_xlpm.Fundo,,-1),
_xlpm.Bx,_xlfn.XLOOKUP(TRUE,(S80:$AZ80&lt;&gt;""),S$51:$AZ$51,_xlpm.Fundo,,1),
_xlpm.Cx,_xlfn.XLOOKUP(TRUE,($O80:Q80&lt;&gt;""),$O80:Q80,_xlpm.Fundo,,-1),
_xlpm.Dx,_xlfn.XLOOKUP(TRUE,(S80:$AZ80&lt;&gt;""),S80:$AZ80,_xlpm.Fundo,,1),
_xlpm.Xx,R$51,_xlpm.Yx,PRODUCT(SUM(_xlpm.Dx,-_xlpm.Cx),1/SUM(_xlpm.Bx,-_xlpm.Ax))*SUM(_xlpm.Xx,-_xlpm.Ax)+_xlpm.Cx,
_xlpm.Ay,_xlfn.XLOOKUP(TRUE,(R$52:R79&lt;&gt;""),$N$52:$N79,_xlpm.Fundo,,-1),
_xlpm.By,_xlfn.XLOOKUP(TRUE,(R81:R$95&lt;&gt;""),$N81:$N$95,_xlpm.Fundo,,1),
_xlpm.Cy,_xlfn.XLOOKUP(TRUE,(R$52:R79&lt;&gt;""),R$52:R79,_xlpm.Fundo,,-1),
_xlpm.Dy,_xlfn.XLOOKUP(TRUE,(R81:R$95&lt;&gt;""),R81:R$95,_xlpm.Fundo,,1),
_xlpm.Xy,$N80,_xlpm.Yy,PRODUCT(SUM(_xlpm.Dy,-_xlpm.Cy),1/SUM(_xlpm.By,-_xlpm.Ay))*SUM(_xlpm.Xy,-_xlpm.Ay)+_xlpm.Cy,
ROUND(_xlpm.Yx,2)))</f>
        <v>0</v>
      </c>
      <c r="S130" s="21" cm="1">
        <f t="array" ref="S130">IF(S80&lt;&gt;"",ROUND(S80,2),
_xlfn.LET(_xlpm.Fundo,$L$8,
_xlpm.Ax,_xlfn.XLOOKUP(TRUE,($O80:R80&lt;&gt;""),$O$51:R$51,_xlpm.Fundo,,-1),
_xlpm.Bx,_xlfn.XLOOKUP(TRUE,(T80:$AZ80&lt;&gt;""),T$51:$AZ$51,_xlpm.Fundo,,1),
_xlpm.Cx,_xlfn.XLOOKUP(TRUE,($O80:R80&lt;&gt;""),$O80:R80,_xlpm.Fundo,,-1),
_xlpm.Dx,_xlfn.XLOOKUP(TRUE,(T80:$AZ80&lt;&gt;""),T80:$AZ80,_xlpm.Fundo,,1),
_xlpm.Xx,S$51,_xlpm.Yx,PRODUCT(SUM(_xlpm.Dx,-_xlpm.Cx),1/SUM(_xlpm.Bx,-_xlpm.Ax))*SUM(_xlpm.Xx,-_xlpm.Ax)+_xlpm.Cx,
_xlpm.Ay,_xlfn.XLOOKUP(TRUE,(S$52:S79&lt;&gt;""),$N$52:$N79,_xlpm.Fundo,,-1),
_xlpm.By,_xlfn.XLOOKUP(TRUE,(S81:S$95&lt;&gt;""),$N81:$N$95,_xlpm.Fundo,,1),
_xlpm.Cy,_xlfn.XLOOKUP(TRUE,(S$52:S79&lt;&gt;""),S$52:S79,_xlpm.Fundo,,-1),
_xlpm.Dy,_xlfn.XLOOKUP(TRUE,(S81:S$95&lt;&gt;""),S81:S$95,_xlpm.Fundo,,1),
_xlpm.Xy,$N80,_xlpm.Yy,PRODUCT(SUM(_xlpm.Dy,-_xlpm.Cy),1/SUM(_xlpm.By,-_xlpm.Ay))*SUM(_xlpm.Xy,-_xlpm.Ay)+_xlpm.Cy,
ROUND(_xlpm.Yx,2)))</f>
        <v>0</v>
      </c>
      <c r="T130" s="21" cm="1">
        <f t="array" ref="T130">IF(T80&lt;&gt;"",ROUND(T80,2),
_xlfn.LET(_xlpm.Fundo,$L$8,
_xlpm.Ax,_xlfn.XLOOKUP(TRUE,($O80:S80&lt;&gt;""),$O$51:S$51,_xlpm.Fundo,,-1),
_xlpm.Bx,_xlfn.XLOOKUP(TRUE,(U80:$AZ80&lt;&gt;""),U$51:$AZ$51,_xlpm.Fundo,,1),
_xlpm.Cx,_xlfn.XLOOKUP(TRUE,($O80:S80&lt;&gt;""),$O80:S80,_xlpm.Fundo,,-1),
_xlpm.Dx,_xlfn.XLOOKUP(TRUE,(U80:$AZ80&lt;&gt;""),U80:$AZ80,_xlpm.Fundo,,1),
_xlpm.Xx,T$51,_xlpm.Yx,PRODUCT(SUM(_xlpm.Dx,-_xlpm.Cx),1/SUM(_xlpm.Bx,-_xlpm.Ax))*SUM(_xlpm.Xx,-_xlpm.Ax)+_xlpm.Cx,
_xlpm.Ay,_xlfn.XLOOKUP(TRUE,(T$52:T79&lt;&gt;""),$N$52:$N79,_xlpm.Fundo,,-1),
_xlpm.By,_xlfn.XLOOKUP(TRUE,(T81:T$95&lt;&gt;""),$N81:$N$95,_xlpm.Fundo,,1),
_xlpm.Cy,_xlfn.XLOOKUP(TRUE,(T$52:T79&lt;&gt;""),T$52:T79,_xlpm.Fundo,,-1),
_xlpm.Dy,_xlfn.XLOOKUP(TRUE,(T81:T$95&lt;&gt;""),T81:T$95,_xlpm.Fundo,,1),
_xlpm.Xy,$N80,_xlpm.Yy,PRODUCT(SUM(_xlpm.Dy,-_xlpm.Cy),1/SUM(_xlpm.By,-_xlpm.Ay))*SUM(_xlpm.Xy,-_xlpm.Ay)+_xlpm.Cy,
ROUND(_xlpm.Yx,2)))</f>
        <v>0</v>
      </c>
      <c r="U130" s="21" cm="1">
        <f t="array" ref="U130">IF(U80&lt;&gt;"",ROUND(U80,2),
_xlfn.LET(_xlpm.Fundo,$L$8,
_xlpm.Ax,_xlfn.XLOOKUP(TRUE,($O80:T80&lt;&gt;""),$O$51:T$51,_xlpm.Fundo,,-1),
_xlpm.Bx,_xlfn.XLOOKUP(TRUE,(V80:$AZ80&lt;&gt;""),V$51:$AZ$51,_xlpm.Fundo,,1),
_xlpm.Cx,_xlfn.XLOOKUP(TRUE,($O80:T80&lt;&gt;""),$O80:T80,_xlpm.Fundo,,-1),
_xlpm.Dx,_xlfn.XLOOKUP(TRUE,(V80:$AZ80&lt;&gt;""),V80:$AZ80,_xlpm.Fundo,,1),
_xlpm.Xx,U$51,_xlpm.Yx,PRODUCT(SUM(_xlpm.Dx,-_xlpm.Cx),1/SUM(_xlpm.Bx,-_xlpm.Ax))*SUM(_xlpm.Xx,-_xlpm.Ax)+_xlpm.Cx,
_xlpm.Ay,_xlfn.XLOOKUP(TRUE,(U$52:U79&lt;&gt;""),$N$52:$N79,_xlpm.Fundo,,-1),
_xlpm.By,_xlfn.XLOOKUP(TRUE,(U81:U$95&lt;&gt;""),$N81:$N$95,_xlpm.Fundo,,1),
_xlpm.Cy,_xlfn.XLOOKUP(TRUE,(U$52:U79&lt;&gt;""),U$52:U79,_xlpm.Fundo,,-1),
_xlpm.Dy,_xlfn.XLOOKUP(TRUE,(U81:U$95&lt;&gt;""),U81:U$95,_xlpm.Fundo,,1),
_xlpm.Xy,$N80,_xlpm.Yy,PRODUCT(SUM(_xlpm.Dy,-_xlpm.Cy),1/SUM(_xlpm.By,-_xlpm.Ay))*SUM(_xlpm.Xy,-_xlpm.Ay)+_xlpm.Cy,
ROUND(_xlpm.Yx,2)))</f>
        <v>0</v>
      </c>
      <c r="V130" s="21" cm="1">
        <f t="array" ref="V130">IF(V80&lt;&gt;"",ROUND(V80,2),
_xlfn.LET(_xlpm.Fundo,$L$8,
_xlpm.Ax,_xlfn.XLOOKUP(TRUE,($O80:U80&lt;&gt;""),$O$51:U$51,_xlpm.Fundo,,-1),
_xlpm.Bx,_xlfn.XLOOKUP(TRUE,(W80:$AZ80&lt;&gt;""),W$51:$AZ$51,_xlpm.Fundo,,1),
_xlpm.Cx,_xlfn.XLOOKUP(TRUE,($O80:U80&lt;&gt;""),$O80:U80,_xlpm.Fundo,,-1),
_xlpm.Dx,_xlfn.XLOOKUP(TRUE,(W80:$AZ80&lt;&gt;""),W80:$AZ80,_xlpm.Fundo,,1),
_xlpm.Xx,V$51,_xlpm.Yx,PRODUCT(SUM(_xlpm.Dx,-_xlpm.Cx),1/SUM(_xlpm.Bx,-_xlpm.Ax))*SUM(_xlpm.Xx,-_xlpm.Ax)+_xlpm.Cx,
_xlpm.Ay,_xlfn.XLOOKUP(TRUE,(V$52:V79&lt;&gt;""),$N$52:$N79,_xlpm.Fundo,,-1),
_xlpm.By,_xlfn.XLOOKUP(TRUE,(V81:V$95&lt;&gt;""),$N81:$N$95,_xlpm.Fundo,,1),
_xlpm.Cy,_xlfn.XLOOKUP(TRUE,(V$52:V79&lt;&gt;""),V$52:V79,_xlpm.Fundo,,-1),
_xlpm.Dy,_xlfn.XLOOKUP(TRUE,(V81:V$95&lt;&gt;""),V81:V$95,_xlpm.Fundo,,1),
_xlpm.Xy,$N80,_xlpm.Yy,PRODUCT(SUM(_xlpm.Dy,-_xlpm.Cy),1/SUM(_xlpm.By,-_xlpm.Ay))*SUM(_xlpm.Xy,-_xlpm.Ay)+_xlpm.Cy,
ROUND(_xlpm.Yx,2)))</f>
        <v>0</v>
      </c>
      <c r="W130" s="21" cm="1">
        <f t="array" ref="W130">IF(W80&lt;&gt;"",ROUND(W80,2),
_xlfn.LET(_xlpm.Fundo,$L$8,
_xlpm.Ax,_xlfn.XLOOKUP(TRUE,($O80:V80&lt;&gt;""),$O$51:V$51,_xlpm.Fundo,,-1),
_xlpm.Bx,_xlfn.XLOOKUP(TRUE,(X80:$AZ80&lt;&gt;""),X$51:$AZ$51,_xlpm.Fundo,,1),
_xlpm.Cx,_xlfn.XLOOKUP(TRUE,($O80:V80&lt;&gt;""),$O80:V80,_xlpm.Fundo,,-1),
_xlpm.Dx,_xlfn.XLOOKUP(TRUE,(X80:$AZ80&lt;&gt;""),X80:$AZ80,_xlpm.Fundo,,1),
_xlpm.Xx,W$51,_xlpm.Yx,PRODUCT(SUM(_xlpm.Dx,-_xlpm.Cx),1/SUM(_xlpm.Bx,-_xlpm.Ax))*SUM(_xlpm.Xx,-_xlpm.Ax)+_xlpm.Cx,
_xlpm.Ay,_xlfn.XLOOKUP(TRUE,(W$52:W79&lt;&gt;""),$N$52:$N79,_xlpm.Fundo,,-1),
_xlpm.By,_xlfn.XLOOKUP(TRUE,(W81:W$95&lt;&gt;""),$N81:$N$95,_xlpm.Fundo,,1),
_xlpm.Cy,_xlfn.XLOOKUP(TRUE,(W$52:W79&lt;&gt;""),W$52:W79,_xlpm.Fundo,,-1),
_xlpm.Dy,_xlfn.XLOOKUP(TRUE,(W81:W$95&lt;&gt;""),W81:W$95,_xlpm.Fundo,,1),
_xlpm.Xy,$N80,_xlpm.Yy,PRODUCT(SUM(_xlpm.Dy,-_xlpm.Cy),1/SUM(_xlpm.By,-_xlpm.Ay))*SUM(_xlpm.Xy,-_xlpm.Ay)+_xlpm.Cy,
ROUND(_xlpm.Yx,2)))</f>
        <v>-9</v>
      </c>
      <c r="X130" s="21" cm="1">
        <f t="array" ref="X130">IF(X80&lt;&gt;"",ROUND(X80,2),
_xlfn.LET(_xlpm.Fundo,$L$8,
_xlpm.Ax,_xlfn.XLOOKUP(TRUE,($O80:W80&lt;&gt;""),$O$51:W$51,_xlpm.Fundo,,-1),
_xlpm.Bx,_xlfn.XLOOKUP(TRUE,(Y80:$AZ80&lt;&gt;""),Y$51:$AZ$51,_xlpm.Fundo,,1),
_xlpm.Cx,_xlfn.XLOOKUP(TRUE,($O80:W80&lt;&gt;""),$O80:W80,_xlpm.Fundo,,-1),
_xlpm.Dx,_xlfn.XLOOKUP(TRUE,(Y80:$AZ80&lt;&gt;""),Y80:$AZ80,_xlpm.Fundo,,1),
_xlpm.Xx,X$51,_xlpm.Yx,PRODUCT(SUM(_xlpm.Dx,-_xlpm.Cx),1/SUM(_xlpm.Bx,-_xlpm.Ax))*SUM(_xlpm.Xx,-_xlpm.Ax)+_xlpm.Cx,
_xlpm.Ay,_xlfn.XLOOKUP(TRUE,(X$52:X79&lt;&gt;""),$N$52:$N79,_xlpm.Fundo,,-1),
_xlpm.By,_xlfn.XLOOKUP(TRUE,(X81:X$95&lt;&gt;""),$N81:$N$95,_xlpm.Fundo,,1),
_xlpm.Cy,_xlfn.XLOOKUP(TRUE,(X$52:X79&lt;&gt;""),X$52:X79,_xlpm.Fundo,,-1),
_xlpm.Dy,_xlfn.XLOOKUP(TRUE,(X81:X$95&lt;&gt;""),X81:X$95,_xlpm.Fundo,,1),
_xlpm.Xy,$N80,_xlpm.Yy,PRODUCT(SUM(_xlpm.Dy,-_xlpm.Cy),1/SUM(_xlpm.By,-_xlpm.Ay))*SUM(_xlpm.Xy,-_xlpm.Ay)+_xlpm.Cy,
ROUND(_xlpm.Yx,2)))</f>
        <v>-9</v>
      </c>
      <c r="Y130" s="21" cm="1">
        <f t="array" ref="Y130">IF(Y80&lt;&gt;"",ROUND(Y80,2),
_xlfn.LET(_xlpm.Fundo,$L$8,
_xlpm.Ax,_xlfn.XLOOKUP(TRUE,($O80:X80&lt;&gt;""),$O$51:X$51,_xlpm.Fundo,,-1),
_xlpm.Bx,_xlfn.XLOOKUP(TRUE,(Z80:$AZ80&lt;&gt;""),Z$51:$AZ$51,_xlpm.Fundo,,1),
_xlpm.Cx,_xlfn.XLOOKUP(TRUE,($O80:X80&lt;&gt;""),$O80:X80,_xlpm.Fundo,,-1),
_xlpm.Dx,_xlfn.XLOOKUP(TRUE,(Z80:$AZ80&lt;&gt;""),Z80:$AZ80,_xlpm.Fundo,,1),
_xlpm.Xx,Y$51,_xlpm.Yx,PRODUCT(SUM(_xlpm.Dx,-_xlpm.Cx),1/SUM(_xlpm.Bx,-_xlpm.Ax))*SUM(_xlpm.Xx,-_xlpm.Ax)+_xlpm.Cx,
_xlpm.Ay,_xlfn.XLOOKUP(TRUE,(Y$52:Y79&lt;&gt;""),$N$52:$N79,_xlpm.Fundo,,-1),
_xlpm.By,_xlfn.XLOOKUP(TRUE,(Y81:Y$95&lt;&gt;""),$N81:$N$95,_xlpm.Fundo,,1),
_xlpm.Cy,_xlfn.XLOOKUP(TRUE,(Y$52:Y79&lt;&gt;""),Y$52:Y79,_xlpm.Fundo,,-1),
_xlpm.Dy,_xlfn.XLOOKUP(TRUE,(Y81:Y$95&lt;&gt;""),Y81:Y$95,_xlpm.Fundo,,1),
_xlpm.Xy,$N80,_xlpm.Yy,PRODUCT(SUM(_xlpm.Dy,-_xlpm.Cy),1/SUM(_xlpm.By,-_xlpm.Ay))*SUM(_xlpm.Xy,-_xlpm.Ay)+_xlpm.Cy,
ROUND(_xlpm.Yx,2)))</f>
        <v>-9</v>
      </c>
      <c r="Z130" s="21" cm="1">
        <f t="array" ref="Z130">IF(Z80&lt;&gt;"",ROUND(Z80,2),
_xlfn.LET(_xlpm.Fundo,$L$8,
_xlpm.Ax,_xlfn.XLOOKUP(TRUE,($O80:Y80&lt;&gt;""),$O$51:Y$51,_xlpm.Fundo,,-1),
_xlpm.Bx,_xlfn.XLOOKUP(TRUE,(AA80:$AZ80&lt;&gt;""),AA$51:$AZ$51,_xlpm.Fundo,,1),
_xlpm.Cx,_xlfn.XLOOKUP(TRUE,($O80:Y80&lt;&gt;""),$O80:Y80,_xlpm.Fundo,,-1),
_xlpm.Dx,_xlfn.XLOOKUP(TRUE,(AA80:$AZ80&lt;&gt;""),AA80:$AZ80,_xlpm.Fundo,,1),
_xlpm.Xx,Z$51,_xlpm.Yx,PRODUCT(SUM(_xlpm.Dx,-_xlpm.Cx),1/SUM(_xlpm.Bx,-_xlpm.Ax))*SUM(_xlpm.Xx,-_xlpm.Ax)+_xlpm.Cx,
_xlpm.Ay,_xlfn.XLOOKUP(TRUE,(Z$52:Z79&lt;&gt;""),$N$52:$N79,_xlpm.Fundo,,-1),
_xlpm.By,_xlfn.XLOOKUP(TRUE,(Z81:Z$95&lt;&gt;""),$N81:$N$95,_xlpm.Fundo,,1),
_xlpm.Cy,_xlfn.XLOOKUP(TRUE,(Z$52:Z79&lt;&gt;""),Z$52:Z79,_xlpm.Fundo,,-1),
_xlpm.Dy,_xlfn.XLOOKUP(TRUE,(Z81:Z$95&lt;&gt;""),Z81:Z$95,_xlpm.Fundo,,1),
_xlpm.Xy,$N80,_xlpm.Yy,PRODUCT(SUM(_xlpm.Dy,-_xlpm.Cy),1/SUM(_xlpm.By,-_xlpm.Ay))*SUM(_xlpm.Xy,-_xlpm.Ay)+_xlpm.Cy,
ROUND(_xlpm.Yx,2)))</f>
        <v>-9</v>
      </c>
      <c r="AA130" s="21" cm="1">
        <f t="array" ref="AA130">IF(AA80&lt;&gt;"",ROUND(AA80,2),
_xlfn.LET(_xlpm.Fundo,$L$8,
_xlpm.Ax,_xlfn.XLOOKUP(TRUE,($O80:Z80&lt;&gt;""),$O$51:Z$51,_xlpm.Fundo,,-1),
_xlpm.Bx,_xlfn.XLOOKUP(TRUE,(AB80:$AZ80&lt;&gt;""),AB$51:$AZ$51,_xlpm.Fundo,,1),
_xlpm.Cx,_xlfn.XLOOKUP(TRUE,($O80:Z80&lt;&gt;""),$O80:Z80,_xlpm.Fundo,,-1),
_xlpm.Dx,_xlfn.XLOOKUP(TRUE,(AB80:$AZ80&lt;&gt;""),AB80:$AZ80,_xlpm.Fundo,,1),
_xlpm.Xx,AA$51,_xlpm.Yx,PRODUCT(SUM(_xlpm.Dx,-_xlpm.Cx),1/SUM(_xlpm.Bx,-_xlpm.Ax))*SUM(_xlpm.Xx,-_xlpm.Ax)+_xlpm.Cx,
_xlpm.Ay,_xlfn.XLOOKUP(TRUE,(AA$52:AA79&lt;&gt;""),$N$52:$N79,_xlpm.Fundo,,-1),
_xlpm.By,_xlfn.XLOOKUP(TRUE,(AA81:AA$95&lt;&gt;""),$N81:$N$95,_xlpm.Fundo,,1),
_xlpm.Cy,_xlfn.XLOOKUP(TRUE,(AA$52:AA79&lt;&gt;""),AA$52:AA79,_xlpm.Fundo,,-1),
_xlpm.Dy,_xlfn.XLOOKUP(TRUE,(AA81:AA$95&lt;&gt;""),AA81:AA$95,_xlpm.Fundo,,1),
_xlpm.Xy,$N80,_xlpm.Yy,PRODUCT(SUM(_xlpm.Dy,-_xlpm.Cy),1/SUM(_xlpm.By,-_xlpm.Ay))*SUM(_xlpm.Xy,-_xlpm.Ay)+_xlpm.Cy,
ROUND(_xlpm.Yx,2)))</f>
        <v>-9</v>
      </c>
      <c r="AB130" s="21" cm="1">
        <f t="array" ref="AB130">IF(AB80&lt;&gt;"",ROUND(AB80,2),
_xlfn.LET(_xlpm.Fundo,$L$8,
_xlpm.Ax,_xlfn.XLOOKUP(TRUE,($O80:AA80&lt;&gt;""),$O$51:AA$51,_xlpm.Fundo,,-1),
_xlpm.Bx,_xlfn.XLOOKUP(TRUE,(AC80:$AZ80&lt;&gt;""),AC$51:$AZ$51,_xlpm.Fundo,,1),
_xlpm.Cx,_xlfn.XLOOKUP(TRUE,($O80:AA80&lt;&gt;""),$O80:AA80,_xlpm.Fundo,,-1),
_xlpm.Dx,_xlfn.XLOOKUP(TRUE,(AC80:$AZ80&lt;&gt;""),AC80:$AZ80,_xlpm.Fundo,,1),
_xlpm.Xx,AB$51,_xlpm.Yx,PRODUCT(SUM(_xlpm.Dx,-_xlpm.Cx),1/SUM(_xlpm.Bx,-_xlpm.Ax))*SUM(_xlpm.Xx,-_xlpm.Ax)+_xlpm.Cx,
_xlpm.Ay,_xlfn.XLOOKUP(TRUE,(AB$52:AB79&lt;&gt;""),$N$52:$N79,_xlpm.Fundo,,-1),
_xlpm.By,_xlfn.XLOOKUP(TRUE,(AB81:AB$95&lt;&gt;""),$N81:$N$95,_xlpm.Fundo,,1),
_xlpm.Cy,_xlfn.XLOOKUP(TRUE,(AB$52:AB79&lt;&gt;""),AB$52:AB79,_xlpm.Fundo,,-1),
_xlpm.Dy,_xlfn.XLOOKUP(TRUE,(AB81:AB$95&lt;&gt;""),AB81:AB$95,_xlpm.Fundo,,1),
_xlpm.Xy,$N80,_xlpm.Yy,PRODUCT(SUM(_xlpm.Dy,-_xlpm.Cy),1/SUM(_xlpm.By,-_xlpm.Ay))*SUM(_xlpm.Xy,-_xlpm.Ay)+_xlpm.Cy,
ROUND(_xlpm.Yx,2)))</f>
        <v>-9</v>
      </c>
      <c r="AC130" s="21" cm="1">
        <f t="array" ref="AC130">IF(AC80&lt;&gt;"",ROUND(AC80,2),
_xlfn.LET(_xlpm.Fundo,$L$8,
_xlpm.Ax,_xlfn.XLOOKUP(TRUE,($O80:AB80&lt;&gt;""),$O$51:AB$51,_xlpm.Fundo,,-1),
_xlpm.Bx,_xlfn.XLOOKUP(TRUE,(AD80:$AZ80&lt;&gt;""),AD$51:$AZ$51,_xlpm.Fundo,,1),
_xlpm.Cx,_xlfn.XLOOKUP(TRUE,($O80:AB80&lt;&gt;""),$O80:AB80,_xlpm.Fundo,,-1),
_xlpm.Dx,_xlfn.XLOOKUP(TRUE,(AD80:$AZ80&lt;&gt;""),AD80:$AZ80,_xlpm.Fundo,,1),
_xlpm.Xx,AC$51,_xlpm.Yx,PRODUCT(SUM(_xlpm.Dx,-_xlpm.Cx),1/SUM(_xlpm.Bx,-_xlpm.Ax))*SUM(_xlpm.Xx,-_xlpm.Ax)+_xlpm.Cx,
_xlpm.Ay,_xlfn.XLOOKUP(TRUE,(AC$52:AC79&lt;&gt;""),$N$52:$N79,_xlpm.Fundo,,-1),
_xlpm.By,_xlfn.XLOOKUP(TRUE,(AC81:AC$95&lt;&gt;""),$N81:$N$95,_xlpm.Fundo,,1),
_xlpm.Cy,_xlfn.XLOOKUP(TRUE,(AC$52:AC79&lt;&gt;""),AC$52:AC79,_xlpm.Fundo,,-1),
_xlpm.Dy,_xlfn.XLOOKUP(TRUE,(AC81:AC$95&lt;&gt;""),AC81:AC$95,_xlpm.Fundo,,1),
_xlpm.Xy,$N80,_xlpm.Yy,PRODUCT(SUM(_xlpm.Dy,-_xlpm.Cy),1/SUM(_xlpm.By,-_xlpm.Ay))*SUM(_xlpm.Xy,-_xlpm.Ay)+_xlpm.Cy,
ROUND(_xlpm.Yx,2)))</f>
        <v>-9</v>
      </c>
      <c r="AD130" s="21" cm="1">
        <f t="array" ref="AD130">IF(AD80&lt;&gt;"",ROUND(AD80,2),
_xlfn.LET(_xlpm.Fundo,$L$8,
_xlpm.Ax,_xlfn.XLOOKUP(TRUE,($O80:AC80&lt;&gt;""),$O$51:AC$51,_xlpm.Fundo,,-1),
_xlpm.Bx,_xlfn.XLOOKUP(TRUE,(AE80:$AZ80&lt;&gt;""),AE$51:$AZ$51,_xlpm.Fundo,,1),
_xlpm.Cx,_xlfn.XLOOKUP(TRUE,($O80:AC80&lt;&gt;""),$O80:AC80,_xlpm.Fundo,,-1),
_xlpm.Dx,_xlfn.XLOOKUP(TRUE,(AE80:$AZ80&lt;&gt;""),AE80:$AZ80,_xlpm.Fundo,,1),
_xlpm.Xx,AD$51,_xlpm.Yx,PRODUCT(SUM(_xlpm.Dx,-_xlpm.Cx),1/SUM(_xlpm.Bx,-_xlpm.Ax))*SUM(_xlpm.Xx,-_xlpm.Ax)+_xlpm.Cx,
_xlpm.Ay,_xlfn.XLOOKUP(TRUE,(AD$52:AD79&lt;&gt;""),$N$52:$N79,_xlpm.Fundo,,-1),
_xlpm.By,_xlfn.XLOOKUP(TRUE,(AD81:AD$95&lt;&gt;""),$N81:$N$95,_xlpm.Fundo,,1),
_xlpm.Cy,_xlfn.XLOOKUP(TRUE,(AD$52:AD79&lt;&gt;""),AD$52:AD79,_xlpm.Fundo,,-1),
_xlpm.Dy,_xlfn.XLOOKUP(TRUE,(AD81:AD$95&lt;&gt;""),AD81:AD$95,_xlpm.Fundo,,1),
_xlpm.Xy,$N80,_xlpm.Yy,PRODUCT(SUM(_xlpm.Dy,-_xlpm.Cy),1/SUM(_xlpm.By,-_xlpm.Ay))*SUM(_xlpm.Xy,-_xlpm.Ay)+_xlpm.Cy,
ROUND(_xlpm.Yx,2)))</f>
        <v>0</v>
      </c>
      <c r="AE130" s="21" cm="1">
        <f t="array" ref="AE130">IF(AE80&lt;&gt;"",ROUND(AE80,2),
_xlfn.LET(_xlpm.Fundo,$L$8,
_xlpm.Ax,_xlfn.XLOOKUP(TRUE,($O80:AD80&lt;&gt;""),$O$51:AD$51,_xlpm.Fundo,,-1),
_xlpm.Bx,_xlfn.XLOOKUP(TRUE,(AF80:$AZ80&lt;&gt;""),AF$51:$AZ$51,_xlpm.Fundo,,1),
_xlpm.Cx,_xlfn.XLOOKUP(TRUE,($O80:AD80&lt;&gt;""),$O80:AD80,_xlpm.Fundo,,-1),
_xlpm.Dx,_xlfn.XLOOKUP(TRUE,(AF80:$AZ80&lt;&gt;""),AF80:$AZ80,_xlpm.Fundo,,1),
_xlpm.Xx,AE$51,_xlpm.Yx,PRODUCT(SUM(_xlpm.Dx,-_xlpm.Cx),1/SUM(_xlpm.Bx,-_xlpm.Ax))*SUM(_xlpm.Xx,-_xlpm.Ax)+_xlpm.Cx,
_xlpm.Ay,_xlfn.XLOOKUP(TRUE,(AE$52:AE79&lt;&gt;""),$N$52:$N79,_xlpm.Fundo,,-1),
_xlpm.By,_xlfn.XLOOKUP(TRUE,(AE81:AE$95&lt;&gt;""),$N81:$N$95,_xlpm.Fundo,,1),
_xlpm.Cy,_xlfn.XLOOKUP(TRUE,(AE$52:AE79&lt;&gt;""),AE$52:AE79,_xlpm.Fundo,,-1),
_xlpm.Dy,_xlfn.XLOOKUP(TRUE,(AE81:AE$95&lt;&gt;""),AE81:AE$95,_xlpm.Fundo,,1),
_xlpm.Xy,$N80,_xlpm.Yy,PRODUCT(SUM(_xlpm.Dy,-_xlpm.Cy),1/SUM(_xlpm.By,-_xlpm.Ay))*SUM(_xlpm.Xy,-_xlpm.Ay)+_xlpm.Cy,
ROUND(_xlpm.Yx,2)))</f>
        <v>0.04</v>
      </c>
      <c r="AF130" s="21" cm="1">
        <f t="array" ref="AF130">IF(AF80&lt;&gt;"",ROUND(AF80,2),
_xlfn.LET(_xlpm.Fundo,$L$8,
_xlpm.Ax,_xlfn.XLOOKUP(TRUE,($O80:AE80&lt;&gt;""),$O$51:AE$51,_xlpm.Fundo,,-1),
_xlpm.Bx,_xlfn.XLOOKUP(TRUE,(AG80:$AZ80&lt;&gt;""),AG$51:$AZ$51,_xlpm.Fundo,,1),
_xlpm.Cx,_xlfn.XLOOKUP(TRUE,($O80:AE80&lt;&gt;""),$O80:AE80,_xlpm.Fundo,,-1),
_xlpm.Dx,_xlfn.XLOOKUP(TRUE,(AG80:$AZ80&lt;&gt;""),AG80:$AZ80,_xlpm.Fundo,,1),
_xlpm.Xx,AF$51,_xlpm.Yx,PRODUCT(SUM(_xlpm.Dx,-_xlpm.Cx),1/SUM(_xlpm.Bx,-_xlpm.Ax))*SUM(_xlpm.Xx,-_xlpm.Ax)+_xlpm.Cx,
_xlpm.Ay,_xlfn.XLOOKUP(TRUE,(AF$52:AF79&lt;&gt;""),$N$52:$N79,_xlpm.Fundo,,-1),
_xlpm.By,_xlfn.XLOOKUP(TRUE,(AF81:AF$95&lt;&gt;""),$N81:$N$95,_xlpm.Fundo,,1),
_xlpm.Cy,_xlfn.XLOOKUP(TRUE,(AF$52:AF79&lt;&gt;""),AF$52:AF79,_xlpm.Fundo,,-1),
_xlpm.Dy,_xlfn.XLOOKUP(TRUE,(AF81:AF$95&lt;&gt;""),AF81:AF$95,_xlpm.Fundo,,1),
_xlpm.Xy,$N80,_xlpm.Yy,PRODUCT(SUM(_xlpm.Dy,-_xlpm.Cy),1/SUM(_xlpm.By,-_xlpm.Ay))*SUM(_xlpm.Xy,-_xlpm.Ay)+_xlpm.Cy,
ROUND(_xlpm.Yx,2)))</f>
        <v>0.23</v>
      </c>
      <c r="AG130" s="21" cm="1">
        <f t="array" ref="AG130">IF(AG80&lt;&gt;"",ROUND(AG80,2),
_xlfn.LET(_xlpm.Fundo,$L$8,
_xlpm.Ax,_xlfn.XLOOKUP(TRUE,($O80:AF80&lt;&gt;""),$O$51:AF$51,_xlpm.Fundo,,-1),
_xlpm.Bx,_xlfn.XLOOKUP(TRUE,(AH80:$AZ80&lt;&gt;""),AH$51:$AZ$51,_xlpm.Fundo,,1),
_xlpm.Cx,_xlfn.XLOOKUP(TRUE,($O80:AF80&lt;&gt;""),$O80:AF80,_xlpm.Fundo,,-1),
_xlpm.Dx,_xlfn.XLOOKUP(TRUE,(AH80:$AZ80&lt;&gt;""),AH80:$AZ80,_xlpm.Fundo,,1),
_xlpm.Xx,AG$51,_xlpm.Yx,PRODUCT(SUM(_xlpm.Dx,-_xlpm.Cx),1/SUM(_xlpm.Bx,-_xlpm.Ax))*SUM(_xlpm.Xx,-_xlpm.Ax)+_xlpm.Cx,
_xlpm.Ay,_xlfn.XLOOKUP(TRUE,(AG$52:AG79&lt;&gt;""),$N$52:$N79,_xlpm.Fundo,,-1),
_xlpm.By,_xlfn.XLOOKUP(TRUE,(AG81:AG$95&lt;&gt;""),$N81:$N$95,_xlpm.Fundo,,1),
_xlpm.Cy,_xlfn.XLOOKUP(TRUE,(AG$52:AG79&lt;&gt;""),AG$52:AG79,_xlpm.Fundo,,-1),
_xlpm.Dy,_xlfn.XLOOKUP(TRUE,(AG81:AG$95&lt;&gt;""),AG81:AG$95,_xlpm.Fundo,,1),
_xlpm.Xy,$N80,_xlpm.Yy,PRODUCT(SUM(_xlpm.Dy,-_xlpm.Cy),1/SUM(_xlpm.By,-_xlpm.Ay))*SUM(_xlpm.Xy,-_xlpm.Ay)+_xlpm.Cy,
ROUND(_xlpm.Yx,2)))</f>
        <v>0.25</v>
      </c>
      <c r="AH130" s="21" cm="1">
        <f t="array" ref="AH130">IF(AH80&lt;&gt;"",ROUND(AH80,2),
_xlfn.LET(_xlpm.Fundo,$L$8,
_xlpm.Ax,_xlfn.XLOOKUP(TRUE,($O80:AG80&lt;&gt;""),$O$51:AG$51,_xlpm.Fundo,,-1),
_xlpm.Bx,_xlfn.XLOOKUP(TRUE,(AI80:$AZ80&lt;&gt;""),AI$51:$AZ$51,_xlpm.Fundo,,1),
_xlpm.Cx,_xlfn.XLOOKUP(TRUE,($O80:AG80&lt;&gt;""),$O80:AG80,_xlpm.Fundo,,-1),
_xlpm.Dx,_xlfn.XLOOKUP(TRUE,(AI80:$AZ80&lt;&gt;""),AI80:$AZ80,_xlpm.Fundo,,1),
_xlpm.Xx,AH$51,_xlpm.Yx,PRODUCT(SUM(_xlpm.Dx,-_xlpm.Cx),1/SUM(_xlpm.Bx,-_xlpm.Ax))*SUM(_xlpm.Xx,-_xlpm.Ax)+_xlpm.Cx,
_xlpm.Ay,_xlfn.XLOOKUP(TRUE,(AH$52:AH79&lt;&gt;""),$N$52:$N79,_xlpm.Fundo,,-1),
_xlpm.By,_xlfn.XLOOKUP(TRUE,(AH81:AH$95&lt;&gt;""),$N81:$N$95,_xlpm.Fundo,,1),
_xlpm.Cy,_xlfn.XLOOKUP(TRUE,(AH$52:AH79&lt;&gt;""),AH$52:AH79,_xlpm.Fundo,,-1),
_xlpm.Dy,_xlfn.XLOOKUP(TRUE,(AH81:AH$95&lt;&gt;""),AH81:AH$95,_xlpm.Fundo,,1),
_xlpm.Xy,$N80,_xlpm.Yy,PRODUCT(SUM(_xlpm.Dy,-_xlpm.Cy),1/SUM(_xlpm.By,-_xlpm.Ay))*SUM(_xlpm.Xy,-_xlpm.Ay)+_xlpm.Cy,
ROUND(_xlpm.Yx,2)))</f>
        <v>0.4</v>
      </c>
      <c r="AI130" s="21" cm="1">
        <f t="array" ref="AI130">IF(AI80&lt;&gt;"",ROUND(AI80,2),
_xlfn.LET(_xlpm.Fundo,$L$8,
_xlpm.Ax,_xlfn.XLOOKUP(TRUE,($O80:AH80&lt;&gt;""),$O$51:AH$51,_xlpm.Fundo,,-1),
_xlpm.Bx,_xlfn.XLOOKUP(TRUE,(AJ80:$AZ80&lt;&gt;""),AJ$51:$AZ$51,_xlpm.Fundo,,1),
_xlpm.Cx,_xlfn.XLOOKUP(TRUE,($O80:AH80&lt;&gt;""),$O80:AH80,_xlpm.Fundo,,-1),
_xlpm.Dx,_xlfn.XLOOKUP(TRUE,(AJ80:$AZ80&lt;&gt;""),AJ80:$AZ80,_xlpm.Fundo,,1),
_xlpm.Xx,AI$51,_xlpm.Yx,PRODUCT(SUM(_xlpm.Dx,-_xlpm.Cx),1/SUM(_xlpm.Bx,-_xlpm.Ax))*SUM(_xlpm.Xx,-_xlpm.Ax)+_xlpm.Cx,
_xlpm.Ay,_xlfn.XLOOKUP(TRUE,(AI$52:AI79&lt;&gt;""),$N$52:$N79,_xlpm.Fundo,,-1),
_xlpm.By,_xlfn.XLOOKUP(TRUE,(AI81:AI$95&lt;&gt;""),$N81:$N$95,_xlpm.Fundo,,1),
_xlpm.Cy,_xlfn.XLOOKUP(TRUE,(AI$52:AI79&lt;&gt;""),AI$52:AI79,_xlpm.Fundo,,-1),
_xlpm.Dy,_xlfn.XLOOKUP(TRUE,(AI81:AI$95&lt;&gt;""),AI81:AI$95,_xlpm.Fundo,,1),
_xlpm.Xy,$N80,_xlpm.Yy,PRODUCT(SUM(_xlpm.Dy,-_xlpm.Cy),1/SUM(_xlpm.By,-_xlpm.Ay))*SUM(_xlpm.Xy,-_xlpm.Ay)+_xlpm.Cy,
ROUND(_xlpm.Yx,2)))</f>
        <v>0.11</v>
      </c>
      <c r="AJ130" s="21" cm="1">
        <f t="array" ref="AJ130">IF(AJ80&lt;&gt;"",ROUND(AJ80,2),
_xlfn.LET(_xlpm.Fundo,$L$8,
_xlpm.Ax,_xlfn.XLOOKUP(TRUE,($O80:AI80&lt;&gt;""),$O$51:AI$51,_xlpm.Fundo,,-1),
_xlpm.Bx,_xlfn.XLOOKUP(TRUE,(AK80:$AZ80&lt;&gt;""),AK$51:$AZ$51,_xlpm.Fundo,,1),
_xlpm.Cx,_xlfn.XLOOKUP(TRUE,($O80:AI80&lt;&gt;""),$O80:AI80,_xlpm.Fundo,,-1),
_xlpm.Dx,_xlfn.XLOOKUP(TRUE,(AK80:$AZ80&lt;&gt;""),AK80:$AZ80,_xlpm.Fundo,,1),
_xlpm.Xx,AJ$51,_xlpm.Yx,PRODUCT(SUM(_xlpm.Dx,-_xlpm.Cx),1/SUM(_xlpm.Bx,-_xlpm.Ax))*SUM(_xlpm.Xx,-_xlpm.Ax)+_xlpm.Cx,
_xlpm.Ay,_xlfn.XLOOKUP(TRUE,(AJ$52:AJ79&lt;&gt;""),$N$52:$N79,_xlpm.Fundo,,-1),
_xlpm.By,_xlfn.XLOOKUP(TRUE,(AJ81:AJ$95&lt;&gt;""),$N81:$N$95,_xlpm.Fundo,,1),
_xlpm.Cy,_xlfn.XLOOKUP(TRUE,(AJ$52:AJ79&lt;&gt;""),AJ$52:AJ79,_xlpm.Fundo,,-1),
_xlpm.Dy,_xlfn.XLOOKUP(TRUE,(AJ81:AJ$95&lt;&gt;""),AJ81:AJ$95,_xlpm.Fundo,,1),
_xlpm.Xy,$N80,_xlpm.Yy,PRODUCT(SUM(_xlpm.Dy,-_xlpm.Cy),1/SUM(_xlpm.By,-_xlpm.Ay))*SUM(_xlpm.Xy,-_xlpm.Ay)+_xlpm.Cy,
ROUND(_xlpm.Yx,2)))</f>
        <v>0</v>
      </c>
      <c r="AK130" s="21" cm="1">
        <f t="array" ref="AK130">IF(AK80&lt;&gt;"",ROUND(AK80,2),
_xlfn.LET(_xlpm.Fundo,$L$8,
_xlpm.Ax,_xlfn.XLOOKUP(TRUE,($O80:AJ80&lt;&gt;""),$O$51:AJ$51,_xlpm.Fundo,,-1),
_xlpm.Bx,_xlfn.XLOOKUP(TRUE,(AL80:$AZ80&lt;&gt;""),AL$51:$AZ$51,_xlpm.Fundo,,1),
_xlpm.Cx,_xlfn.XLOOKUP(TRUE,($O80:AJ80&lt;&gt;""),$O80:AJ80,_xlpm.Fundo,,-1),
_xlpm.Dx,_xlfn.XLOOKUP(TRUE,(AL80:$AZ80&lt;&gt;""),AL80:$AZ80,_xlpm.Fundo,,1),
_xlpm.Xx,AK$51,_xlpm.Yx,PRODUCT(SUM(_xlpm.Dx,-_xlpm.Cx),1/SUM(_xlpm.Bx,-_xlpm.Ax))*SUM(_xlpm.Xx,-_xlpm.Ax)+_xlpm.Cx,
_xlpm.Ay,_xlfn.XLOOKUP(TRUE,(AK$52:AK79&lt;&gt;""),$N$52:$N79,_xlpm.Fundo,,-1),
_xlpm.By,_xlfn.XLOOKUP(TRUE,(AK81:AK$95&lt;&gt;""),$N81:$N$95,_xlpm.Fundo,,1),
_xlpm.Cy,_xlfn.XLOOKUP(TRUE,(AK$52:AK79&lt;&gt;""),AK$52:AK79,_xlpm.Fundo,,-1),
_xlpm.Dy,_xlfn.XLOOKUP(TRUE,(AK81:AK$95&lt;&gt;""),AK81:AK$95,_xlpm.Fundo,,1),
_xlpm.Xy,$N80,_xlpm.Yy,PRODUCT(SUM(_xlpm.Dy,-_xlpm.Cy),1/SUM(_xlpm.By,-_xlpm.Ay))*SUM(_xlpm.Xy,-_xlpm.Ay)+_xlpm.Cy,
ROUND(_xlpm.Yx,2)))</f>
        <v>0</v>
      </c>
      <c r="AL130" s="21" cm="1">
        <f t="array" ref="AL130">IF(AL80&lt;&gt;"",ROUND(AL80,2),
_xlfn.LET(_xlpm.Fundo,$L$8,
_xlpm.Ax,_xlfn.XLOOKUP(TRUE,($O80:AK80&lt;&gt;""),$O$51:AK$51,_xlpm.Fundo,,-1),
_xlpm.Bx,_xlfn.XLOOKUP(TRUE,(AM80:$AZ80&lt;&gt;""),AM$51:$AZ$51,_xlpm.Fundo,,1),
_xlpm.Cx,_xlfn.XLOOKUP(TRUE,($O80:AK80&lt;&gt;""),$O80:AK80,_xlpm.Fundo,,-1),
_xlpm.Dx,_xlfn.XLOOKUP(TRUE,(AM80:$AZ80&lt;&gt;""),AM80:$AZ80,_xlpm.Fundo,,1),
_xlpm.Xx,AL$51,_xlpm.Yx,PRODUCT(SUM(_xlpm.Dx,-_xlpm.Cx),1/SUM(_xlpm.Bx,-_xlpm.Ax))*SUM(_xlpm.Xx,-_xlpm.Ax)+_xlpm.Cx,
_xlpm.Ay,_xlfn.XLOOKUP(TRUE,(AL$52:AL79&lt;&gt;""),$N$52:$N79,_xlpm.Fundo,,-1),
_xlpm.By,_xlfn.XLOOKUP(TRUE,(AL81:AL$95&lt;&gt;""),$N81:$N$95,_xlpm.Fundo,,1),
_xlpm.Cy,_xlfn.XLOOKUP(TRUE,(AL$52:AL79&lt;&gt;""),AL$52:AL79,_xlpm.Fundo,,-1),
_xlpm.Dy,_xlfn.XLOOKUP(TRUE,(AL81:AL$95&lt;&gt;""),AL81:AL$95,_xlpm.Fundo,,1),
_xlpm.Xy,$N80,_xlpm.Yy,PRODUCT(SUM(_xlpm.Dy,-_xlpm.Cy),1/SUM(_xlpm.By,-_xlpm.Ay))*SUM(_xlpm.Xy,-_xlpm.Ay)+_xlpm.Cy,
ROUND(_xlpm.Yx,2)))</f>
        <v>0</v>
      </c>
      <c r="AM130" s="21" cm="1">
        <f t="array" ref="AM130">IF(AM80&lt;&gt;"",ROUND(AM80,2),
_xlfn.LET(_xlpm.Fundo,$L$8,
_xlpm.Ax,_xlfn.XLOOKUP(TRUE,($O80:AL80&lt;&gt;""),$O$51:AL$51,_xlpm.Fundo,,-1),
_xlpm.Bx,_xlfn.XLOOKUP(TRUE,(AN80:$AZ80&lt;&gt;""),AN$51:$AZ$51,_xlpm.Fundo,,1),
_xlpm.Cx,_xlfn.XLOOKUP(TRUE,($O80:AL80&lt;&gt;""),$O80:AL80,_xlpm.Fundo,,-1),
_xlpm.Dx,_xlfn.XLOOKUP(TRUE,(AN80:$AZ80&lt;&gt;""),AN80:$AZ80,_xlpm.Fundo,,1),
_xlpm.Xx,AM$51,_xlpm.Yx,PRODUCT(SUM(_xlpm.Dx,-_xlpm.Cx),1/SUM(_xlpm.Bx,-_xlpm.Ax))*SUM(_xlpm.Xx,-_xlpm.Ax)+_xlpm.Cx,
_xlpm.Ay,_xlfn.XLOOKUP(TRUE,(AM$52:AM79&lt;&gt;""),$N$52:$N79,_xlpm.Fundo,,-1),
_xlpm.By,_xlfn.XLOOKUP(TRUE,(AM81:AM$95&lt;&gt;""),$N81:$N$95,_xlpm.Fundo,,1),
_xlpm.Cy,_xlfn.XLOOKUP(TRUE,(AM$52:AM79&lt;&gt;""),AM$52:AM79,_xlpm.Fundo,,-1),
_xlpm.Dy,_xlfn.XLOOKUP(TRUE,(AM81:AM$95&lt;&gt;""),AM81:AM$95,_xlpm.Fundo,,1),
_xlpm.Xy,$N80,_xlpm.Yy,PRODUCT(SUM(_xlpm.Dy,-_xlpm.Cy),1/SUM(_xlpm.By,-_xlpm.Ay))*SUM(_xlpm.Xy,-_xlpm.Ay)+_xlpm.Cy,
ROUND(_xlpm.Yx,2)))</f>
        <v>-9</v>
      </c>
      <c r="AN130" s="21" cm="1">
        <f t="array" ref="AN130">IF(AN80&lt;&gt;"",ROUND(AN80,2),
_xlfn.LET(_xlpm.Fundo,$L$8,
_xlpm.Ax,_xlfn.XLOOKUP(TRUE,($O80:AM80&lt;&gt;""),$O$51:AM$51,_xlpm.Fundo,,-1),
_xlpm.Bx,_xlfn.XLOOKUP(TRUE,(AO80:$AZ80&lt;&gt;""),AO$51:$AZ$51,_xlpm.Fundo,,1),
_xlpm.Cx,_xlfn.XLOOKUP(TRUE,($O80:AM80&lt;&gt;""),$O80:AM80,_xlpm.Fundo,,-1),
_xlpm.Dx,_xlfn.XLOOKUP(TRUE,(AO80:$AZ80&lt;&gt;""),AO80:$AZ80,_xlpm.Fundo,,1),
_xlpm.Xx,AN$51,_xlpm.Yx,PRODUCT(SUM(_xlpm.Dx,-_xlpm.Cx),1/SUM(_xlpm.Bx,-_xlpm.Ax))*SUM(_xlpm.Xx,-_xlpm.Ax)+_xlpm.Cx,
_xlpm.Ay,_xlfn.XLOOKUP(TRUE,(AN$52:AN79&lt;&gt;""),$N$52:$N79,_xlpm.Fundo,,-1),
_xlpm.By,_xlfn.XLOOKUP(TRUE,(AN81:AN$95&lt;&gt;""),$N81:$N$95,_xlpm.Fundo,,1),
_xlpm.Cy,_xlfn.XLOOKUP(TRUE,(AN$52:AN79&lt;&gt;""),AN$52:AN79,_xlpm.Fundo,,-1),
_xlpm.Dy,_xlfn.XLOOKUP(TRUE,(AN81:AN$95&lt;&gt;""),AN81:AN$95,_xlpm.Fundo,,1),
_xlpm.Xy,$N80,_xlpm.Yy,PRODUCT(SUM(_xlpm.Dy,-_xlpm.Cy),1/SUM(_xlpm.By,-_xlpm.Ay))*SUM(_xlpm.Xy,-_xlpm.Ay)+_xlpm.Cy,
ROUND(_xlpm.Yx,2)))</f>
        <v>-9</v>
      </c>
      <c r="AO130" s="21" cm="1">
        <f t="array" ref="AO130">IF(AO80&lt;&gt;"",ROUND(AO80,2),
_xlfn.LET(_xlpm.Fundo,$L$8,
_xlpm.Ax,_xlfn.XLOOKUP(TRUE,($O80:AN80&lt;&gt;""),$O$51:AN$51,_xlpm.Fundo,,-1),
_xlpm.Bx,_xlfn.XLOOKUP(TRUE,(AP80:$AZ80&lt;&gt;""),AP$51:$AZ$51,_xlpm.Fundo,,1),
_xlpm.Cx,_xlfn.XLOOKUP(TRUE,($O80:AN80&lt;&gt;""),$O80:AN80,_xlpm.Fundo,,-1),
_xlpm.Dx,_xlfn.XLOOKUP(TRUE,(AP80:$AZ80&lt;&gt;""),AP80:$AZ80,_xlpm.Fundo,,1),
_xlpm.Xx,AO$51,_xlpm.Yx,PRODUCT(SUM(_xlpm.Dx,-_xlpm.Cx),1/SUM(_xlpm.Bx,-_xlpm.Ax))*SUM(_xlpm.Xx,-_xlpm.Ax)+_xlpm.Cx,
_xlpm.Ay,_xlfn.XLOOKUP(TRUE,(AO$52:AO79&lt;&gt;""),$N$52:$N79,_xlpm.Fundo,,-1),
_xlpm.By,_xlfn.XLOOKUP(TRUE,(AO81:AO$95&lt;&gt;""),$N81:$N$95,_xlpm.Fundo,,1),
_xlpm.Cy,_xlfn.XLOOKUP(TRUE,(AO$52:AO79&lt;&gt;""),AO$52:AO79,_xlpm.Fundo,,-1),
_xlpm.Dy,_xlfn.XLOOKUP(TRUE,(AO81:AO$95&lt;&gt;""),AO81:AO$95,_xlpm.Fundo,,1),
_xlpm.Xy,$N80,_xlpm.Yy,PRODUCT(SUM(_xlpm.Dy,-_xlpm.Cy),1/SUM(_xlpm.By,-_xlpm.Ay))*SUM(_xlpm.Xy,-_xlpm.Ay)+_xlpm.Cy,
ROUND(_xlpm.Yx,2)))</f>
        <v>-9</v>
      </c>
      <c r="AP130" s="21" cm="1">
        <f t="array" ref="AP130">IF(AP80&lt;&gt;"",ROUND(AP80,2),
_xlfn.LET(_xlpm.Fundo,$L$8,
_xlpm.Ax,_xlfn.XLOOKUP(TRUE,($O80:AO80&lt;&gt;""),$O$51:AO$51,_xlpm.Fundo,,-1),
_xlpm.Bx,_xlfn.XLOOKUP(TRUE,(AQ80:$AZ80&lt;&gt;""),AQ$51:$AZ$51,_xlpm.Fundo,,1),
_xlpm.Cx,_xlfn.XLOOKUP(TRUE,($O80:AO80&lt;&gt;""),$O80:AO80,_xlpm.Fundo,,-1),
_xlpm.Dx,_xlfn.XLOOKUP(TRUE,(AQ80:$AZ80&lt;&gt;""),AQ80:$AZ80,_xlpm.Fundo,,1),
_xlpm.Xx,AP$51,_xlpm.Yx,PRODUCT(SUM(_xlpm.Dx,-_xlpm.Cx),1/SUM(_xlpm.Bx,-_xlpm.Ax))*SUM(_xlpm.Xx,-_xlpm.Ax)+_xlpm.Cx,
_xlpm.Ay,_xlfn.XLOOKUP(TRUE,(AP$52:AP79&lt;&gt;""),$N$52:$N79,_xlpm.Fundo,,-1),
_xlpm.By,_xlfn.XLOOKUP(TRUE,(AP81:AP$95&lt;&gt;""),$N81:$N$95,_xlpm.Fundo,,1),
_xlpm.Cy,_xlfn.XLOOKUP(TRUE,(AP$52:AP79&lt;&gt;""),AP$52:AP79,_xlpm.Fundo,,-1),
_xlpm.Dy,_xlfn.XLOOKUP(TRUE,(AP81:AP$95&lt;&gt;""),AP81:AP$95,_xlpm.Fundo,,1),
_xlpm.Xy,$N80,_xlpm.Yy,PRODUCT(SUM(_xlpm.Dy,-_xlpm.Cy),1/SUM(_xlpm.By,-_xlpm.Ay))*SUM(_xlpm.Xy,-_xlpm.Ay)+_xlpm.Cy,
ROUND(_xlpm.Yx,2)))</f>
        <v>-9</v>
      </c>
      <c r="AQ130" s="21" cm="1">
        <f t="array" ref="AQ130">IF(AQ80&lt;&gt;"",ROUND(AQ80,2),
_xlfn.LET(_xlpm.Fundo,$L$8,
_xlpm.Ax,_xlfn.XLOOKUP(TRUE,($O80:AP80&lt;&gt;""),$O$51:AP$51,_xlpm.Fundo,,-1),
_xlpm.Bx,_xlfn.XLOOKUP(TRUE,(AR80:$AZ80&lt;&gt;""),AR$51:$AZ$51,_xlpm.Fundo,,1),
_xlpm.Cx,_xlfn.XLOOKUP(TRUE,($O80:AP80&lt;&gt;""),$O80:AP80,_xlpm.Fundo,,-1),
_xlpm.Dx,_xlfn.XLOOKUP(TRUE,(AR80:$AZ80&lt;&gt;""),AR80:$AZ80,_xlpm.Fundo,,1),
_xlpm.Xx,AQ$51,_xlpm.Yx,PRODUCT(SUM(_xlpm.Dx,-_xlpm.Cx),1/SUM(_xlpm.Bx,-_xlpm.Ax))*SUM(_xlpm.Xx,-_xlpm.Ax)+_xlpm.Cx,
_xlpm.Ay,_xlfn.XLOOKUP(TRUE,(AQ$52:AQ79&lt;&gt;""),$N$52:$N79,_xlpm.Fundo,,-1),
_xlpm.By,_xlfn.XLOOKUP(TRUE,(AQ81:AQ$95&lt;&gt;""),$N81:$N$95,_xlpm.Fundo,,1),
_xlpm.Cy,_xlfn.XLOOKUP(TRUE,(AQ$52:AQ79&lt;&gt;""),AQ$52:AQ79,_xlpm.Fundo,,-1),
_xlpm.Dy,_xlfn.XLOOKUP(TRUE,(AQ81:AQ$95&lt;&gt;""),AQ81:AQ$95,_xlpm.Fundo,,1),
_xlpm.Xy,$N80,_xlpm.Yy,PRODUCT(SUM(_xlpm.Dy,-_xlpm.Cy),1/SUM(_xlpm.By,-_xlpm.Ay))*SUM(_xlpm.Xy,-_xlpm.Ay)+_xlpm.Cy,
ROUND(_xlpm.Yx,2)))</f>
        <v>-9</v>
      </c>
      <c r="AR130" s="21" cm="1">
        <f t="array" ref="AR130">IF(AR80&lt;&gt;"",ROUND(AR80,2),
_xlfn.LET(_xlpm.Fundo,$L$8,
_xlpm.Ax,_xlfn.XLOOKUP(TRUE,($O80:AQ80&lt;&gt;""),$O$51:AQ$51,_xlpm.Fundo,,-1),
_xlpm.Bx,_xlfn.XLOOKUP(TRUE,(AS80:$AZ80&lt;&gt;""),AS$51:$AZ$51,_xlpm.Fundo,,1),
_xlpm.Cx,_xlfn.XLOOKUP(TRUE,($O80:AQ80&lt;&gt;""),$O80:AQ80,_xlpm.Fundo,,-1),
_xlpm.Dx,_xlfn.XLOOKUP(TRUE,(AS80:$AZ80&lt;&gt;""),AS80:$AZ80,_xlpm.Fundo,,1),
_xlpm.Xx,AR$51,_xlpm.Yx,PRODUCT(SUM(_xlpm.Dx,-_xlpm.Cx),1/SUM(_xlpm.Bx,-_xlpm.Ax))*SUM(_xlpm.Xx,-_xlpm.Ax)+_xlpm.Cx,
_xlpm.Ay,_xlfn.XLOOKUP(TRUE,(AR$52:AR79&lt;&gt;""),$N$52:$N79,_xlpm.Fundo,,-1),
_xlpm.By,_xlfn.XLOOKUP(TRUE,(AR81:AR$95&lt;&gt;""),$N81:$N$95,_xlpm.Fundo,,1),
_xlpm.Cy,_xlfn.XLOOKUP(TRUE,(AR$52:AR79&lt;&gt;""),AR$52:AR79,_xlpm.Fundo,,-1),
_xlpm.Dy,_xlfn.XLOOKUP(TRUE,(AR81:AR$95&lt;&gt;""),AR81:AR$95,_xlpm.Fundo,,1),
_xlpm.Xy,$N80,_xlpm.Yy,PRODUCT(SUM(_xlpm.Dy,-_xlpm.Cy),1/SUM(_xlpm.By,-_xlpm.Ay))*SUM(_xlpm.Xy,-_xlpm.Ay)+_xlpm.Cy,
ROUND(_xlpm.Yx,2)))</f>
        <v>-9</v>
      </c>
      <c r="AS130" s="21" cm="1">
        <f t="array" ref="AS130">IF(AS80&lt;&gt;"",ROUND(AS80,2),
_xlfn.LET(_xlpm.Fundo,$L$8,
_xlpm.Ax,_xlfn.XLOOKUP(TRUE,($O80:AR80&lt;&gt;""),$O$51:AR$51,_xlpm.Fundo,,-1),
_xlpm.Bx,_xlfn.XLOOKUP(TRUE,(AT80:$AZ80&lt;&gt;""),AT$51:$AZ$51,_xlpm.Fundo,,1),
_xlpm.Cx,_xlfn.XLOOKUP(TRUE,($O80:AR80&lt;&gt;""),$O80:AR80,_xlpm.Fundo,,-1),
_xlpm.Dx,_xlfn.XLOOKUP(TRUE,(AT80:$AZ80&lt;&gt;""),AT80:$AZ80,_xlpm.Fundo,,1),
_xlpm.Xx,AS$51,_xlpm.Yx,PRODUCT(SUM(_xlpm.Dx,-_xlpm.Cx),1/SUM(_xlpm.Bx,-_xlpm.Ax))*SUM(_xlpm.Xx,-_xlpm.Ax)+_xlpm.Cx,
_xlpm.Ay,_xlfn.XLOOKUP(TRUE,(AS$52:AS79&lt;&gt;""),$N$52:$N79,_xlpm.Fundo,,-1),
_xlpm.By,_xlfn.XLOOKUP(TRUE,(AS81:AS$95&lt;&gt;""),$N81:$N$95,_xlpm.Fundo,,1),
_xlpm.Cy,_xlfn.XLOOKUP(TRUE,(AS$52:AS79&lt;&gt;""),AS$52:AS79,_xlpm.Fundo,,-1),
_xlpm.Dy,_xlfn.XLOOKUP(TRUE,(AS81:AS$95&lt;&gt;""),AS81:AS$95,_xlpm.Fundo,,1),
_xlpm.Xy,$N80,_xlpm.Yy,PRODUCT(SUM(_xlpm.Dy,-_xlpm.Cy),1/SUM(_xlpm.By,-_xlpm.Ay))*SUM(_xlpm.Xy,-_xlpm.Ay)+_xlpm.Cy,
ROUND(_xlpm.Yx,2)))</f>
        <v>-9</v>
      </c>
      <c r="AT130" s="21" cm="1">
        <f t="array" ref="AT130">IF(AT80&lt;&gt;"",ROUND(AT80,2),
_xlfn.LET(_xlpm.Fundo,$L$8,
_xlpm.Ax,_xlfn.XLOOKUP(TRUE,($O80:AS80&lt;&gt;""),$O$51:AS$51,_xlpm.Fundo,,-1),
_xlpm.Bx,_xlfn.XLOOKUP(TRUE,(AU80:$AZ80&lt;&gt;""),AU$51:$AZ$51,_xlpm.Fundo,,1),
_xlpm.Cx,_xlfn.XLOOKUP(TRUE,($O80:AS80&lt;&gt;""),$O80:AS80,_xlpm.Fundo,,-1),
_xlpm.Dx,_xlfn.XLOOKUP(TRUE,(AU80:$AZ80&lt;&gt;""),AU80:$AZ80,_xlpm.Fundo,,1),
_xlpm.Xx,AT$51,_xlpm.Yx,PRODUCT(SUM(_xlpm.Dx,-_xlpm.Cx),1/SUM(_xlpm.Bx,-_xlpm.Ax))*SUM(_xlpm.Xx,-_xlpm.Ax)+_xlpm.Cx,
_xlpm.Ay,_xlfn.XLOOKUP(TRUE,(AT$52:AT79&lt;&gt;""),$N$52:$N79,_xlpm.Fundo,,-1),
_xlpm.By,_xlfn.XLOOKUP(TRUE,(AT81:AT$95&lt;&gt;""),$N81:$N$95,_xlpm.Fundo,,1),
_xlpm.Cy,_xlfn.XLOOKUP(TRUE,(AT$52:AT79&lt;&gt;""),AT$52:AT79,_xlpm.Fundo,,-1),
_xlpm.Dy,_xlfn.XLOOKUP(TRUE,(AT81:AT$95&lt;&gt;""),AT81:AT$95,_xlpm.Fundo,,1),
_xlpm.Xy,$N80,_xlpm.Yy,PRODUCT(SUM(_xlpm.Dy,-_xlpm.Cy),1/SUM(_xlpm.By,-_xlpm.Ay))*SUM(_xlpm.Xy,-_xlpm.Ay)+_xlpm.Cy,
ROUND(_xlpm.Yx,2)))</f>
        <v>-9</v>
      </c>
      <c r="AU130" s="21" cm="1">
        <f t="array" ref="AU130">IF(AU80&lt;&gt;"",ROUND(AU80,2),
_xlfn.LET(_xlpm.Fundo,$L$8,
_xlpm.Ax,_xlfn.XLOOKUP(TRUE,($O80:AT80&lt;&gt;""),$O$51:AT$51,_xlpm.Fundo,,-1),
_xlpm.Bx,_xlfn.XLOOKUP(TRUE,(AV80:$AZ80&lt;&gt;""),AV$51:$AZ$51,_xlpm.Fundo,,1),
_xlpm.Cx,_xlfn.XLOOKUP(TRUE,($O80:AT80&lt;&gt;""),$O80:AT80,_xlpm.Fundo,,-1),
_xlpm.Dx,_xlfn.XLOOKUP(TRUE,(AV80:$AZ80&lt;&gt;""),AV80:$AZ80,_xlpm.Fundo,,1),
_xlpm.Xx,AU$51,_xlpm.Yx,PRODUCT(SUM(_xlpm.Dx,-_xlpm.Cx),1/SUM(_xlpm.Bx,-_xlpm.Ax))*SUM(_xlpm.Xx,-_xlpm.Ax)+_xlpm.Cx,
_xlpm.Ay,_xlfn.XLOOKUP(TRUE,(AU$52:AU79&lt;&gt;""),$N$52:$N79,_xlpm.Fundo,,-1),
_xlpm.By,_xlfn.XLOOKUP(TRUE,(AU81:AU$95&lt;&gt;""),$N81:$N$95,_xlpm.Fundo,,1),
_xlpm.Cy,_xlfn.XLOOKUP(TRUE,(AU$52:AU79&lt;&gt;""),AU$52:AU79,_xlpm.Fundo,,-1),
_xlpm.Dy,_xlfn.XLOOKUP(TRUE,(AU81:AU$95&lt;&gt;""),AU81:AU$95,_xlpm.Fundo,,1),
_xlpm.Xy,$N80,_xlpm.Yy,PRODUCT(SUM(_xlpm.Dy,-_xlpm.Cy),1/SUM(_xlpm.By,-_xlpm.Ay))*SUM(_xlpm.Xy,-_xlpm.Ay)+_xlpm.Cy,
ROUND(_xlpm.Yx,2)))</f>
        <v>0</v>
      </c>
      <c r="AV130" s="21" cm="1">
        <f t="array" ref="AV130">IF(AV80&lt;&gt;"",ROUND(AV80,2),
_xlfn.LET(_xlpm.Fundo,$L$8,
_xlpm.Ax,_xlfn.XLOOKUP(TRUE,($O80:AU80&lt;&gt;""),$O$51:AU$51,_xlpm.Fundo,,-1),
_xlpm.Bx,_xlfn.XLOOKUP(TRUE,(AW80:$AZ80&lt;&gt;""),AW$51:$AZ$51,_xlpm.Fundo,,1),
_xlpm.Cx,_xlfn.XLOOKUP(TRUE,($O80:AU80&lt;&gt;""),$O80:AU80,_xlpm.Fundo,,-1),
_xlpm.Dx,_xlfn.XLOOKUP(TRUE,(AW80:$AZ80&lt;&gt;""),AW80:$AZ80,_xlpm.Fundo,,1),
_xlpm.Xx,AV$51,_xlpm.Yx,PRODUCT(SUM(_xlpm.Dx,-_xlpm.Cx),1/SUM(_xlpm.Bx,-_xlpm.Ax))*SUM(_xlpm.Xx,-_xlpm.Ax)+_xlpm.Cx,
_xlpm.Ay,_xlfn.XLOOKUP(TRUE,(AV$52:AV79&lt;&gt;""),$N$52:$N79,_xlpm.Fundo,,-1),
_xlpm.By,_xlfn.XLOOKUP(TRUE,(AV81:AV$95&lt;&gt;""),$N81:$N$95,_xlpm.Fundo,,1),
_xlpm.Cy,_xlfn.XLOOKUP(TRUE,(AV$52:AV79&lt;&gt;""),AV$52:AV79,_xlpm.Fundo,,-1),
_xlpm.Dy,_xlfn.XLOOKUP(TRUE,(AV81:AV$95&lt;&gt;""),AV81:AV$95,_xlpm.Fundo,,1),
_xlpm.Xy,$N80,_xlpm.Yy,PRODUCT(SUM(_xlpm.Dy,-_xlpm.Cy),1/SUM(_xlpm.By,-_xlpm.Ay))*SUM(_xlpm.Xy,-_xlpm.Ay)+_xlpm.Cy,
ROUND(_xlpm.Yx,2)))</f>
        <v>-9</v>
      </c>
      <c r="AW130" s="21" cm="1">
        <f t="array" ref="AW130">IF(AW80&lt;&gt;"",ROUND(AW80,2),
_xlfn.LET(_xlpm.Fundo,$L$8,
_xlpm.Ax,_xlfn.XLOOKUP(TRUE,($O80:AV80&lt;&gt;""),$O$51:AV$51,_xlpm.Fundo,,-1),
_xlpm.Bx,_xlfn.XLOOKUP(TRUE,(AX80:$AZ80&lt;&gt;""),AX$51:$AZ$51,_xlpm.Fundo,,1),
_xlpm.Cx,_xlfn.XLOOKUP(TRUE,($O80:AV80&lt;&gt;""),$O80:AV80,_xlpm.Fundo,,-1),
_xlpm.Dx,_xlfn.XLOOKUP(TRUE,(AX80:$AZ80&lt;&gt;""),AX80:$AZ80,_xlpm.Fundo,,1),
_xlpm.Xx,AW$51,_xlpm.Yx,PRODUCT(SUM(_xlpm.Dx,-_xlpm.Cx),1/SUM(_xlpm.Bx,-_xlpm.Ax))*SUM(_xlpm.Xx,-_xlpm.Ax)+_xlpm.Cx,
_xlpm.Ay,_xlfn.XLOOKUP(TRUE,(AW$52:AW79&lt;&gt;""),$N$52:$N79,_xlpm.Fundo,,-1),
_xlpm.By,_xlfn.XLOOKUP(TRUE,(AW81:AW$95&lt;&gt;""),$N81:$N$95,_xlpm.Fundo,,1),
_xlpm.Cy,_xlfn.XLOOKUP(TRUE,(AW$52:AW79&lt;&gt;""),AW$52:AW79,_xlpm.Fundo,,-1),
_xlpm.Dy,_xlfn.XLOOKUP(TRUE,(AW81:AW$95&lt;&gt;""),AW81:AW$95,_xlpm.Fundo,,1),
_xlpm.Xy,$N80,_xlpm.Yy,PRODUCT(SUM(_xlpm.Dy,-_xlpm.Cy),1/SUM(_xlpm.By,-_xlpm.Ay))*SUM(_xlpm.Xy,-_xlpm.Ay)+_xlpm.Cy,
ROUND(_xlpm.Yx,2)))</f>
        <v>-9</v>
      </c>
      <c r="AX130" s="77" t="s">
        <v>678</v>
      </c>
      <c r="AY130" s="77"/>
    </row>
    <row r="131" spans="1:51" ht="20.100000000000001" customHeight="1" x14ac:dyDescent="0.3">
      <c r="A131" s="39"/>
      <c r="B131" s="39" t="s">
        <v>103</v>
      </c>
      <c r="C131" s="40">
        <f t="shared" si="15"/>
        <v>46.175400000000003</v>
      </c>
      <c r="D131" s="41">
        <f t="shared" si="15"/>
        <v>105.57089999999999</v>
      </c>
      <c r="E131" s="69">
        <f t="shared" si="15"/>
        <v>0</v>
      </c>
      <c r="F131" s="40">
        <f t="shared" si="7"/>
        <v>3.15</v>
      </c>
      <c r="G131" s="41">
        <f t="shared" si="8"/>
        <v>0.52</v>
      </c>
      <c r="H131" s="42">
        <f t="shared" si="9"/>
        <v>0</v>
      </c>
      <c r="I131" s="8" t="str" cm="1">
        <f t="array" ref="I131">_xlfn.CONCAT(ROUND(F131:H131,2)&amp;", ")</f>
        <v xml:space="preserve">3.15, 0.52, 0, </v>
      </c>
      <c r="J131" s="8"/>
      <c r="N131" s="31">
        <v>5.7</v>
      </c>
      <c r="O131" s="15"/>
      <c r="P131" s="21" cm="1">
        <f t="array" ref="P131">IF(P81&lt;&gt;"",ROUND(P81,2),
_xlfn.LET(_xlpm.Fundo,$L$8,
_xlpm.Ax,_xlfn.XLOOKUP(TRUE,($O81:O81&lt;&gt;""),$O$51:O$51,_xlpm.Fundo,,-1),
_xlpm.Bx,_xlfn.XLOOKUP(TRUE,(Q81:$AZ81&lt;&gt;""),Q$51:$AZ$51,_xlpm.Fundo,,1),
_xlpm.Cx,_xlfn.XLOOKUP(TRUE,($O81:O81&lt;&gt;""),$O81:O81,_xlpm.Fundo,,-1),
_xlpm.Dx,_xlfn.XLOOKUP(TRUE,(Q81:$AZ81&lt;&gt;""),Q81:$AZ81,_xlpm.Fundo,,1),
_xlpm.Xx,P$51,_xlpm.Yx,PRODUCT(SUM(_xlpm.Dx,-_xlpm.Cx),1/SUM(_xlpm.Bx,-_xlpm.Ax))*SUM(_xlpm.Xx,-_xlpm.Ax)+_xlpm.Cx,
_xlpm.Ay,_xlfn.XLOOKUP(TRUE,(P$52:P80&lt;&gt;""),$N$52:$N80,_xlpm.Fundo,,-1),
_xlpm.By,_xlfn.XLOOKUP(TRUE,(P82:P$95&lt;&gt;""),$N82:$N$95,_xlpm.Fundo,,1),
_xlpm.Cy,_xlfn.XLOOKUP(TRUE,(P$52:P80&lt;&gt;""),P$52:P80,_xlpm.Fundo,,-1),
_xlpm.Dy,_xlfn.XLOOKUP(TRUE,(P82:P$95&lt;&gt;""),P82:P$95,_xlpm.Fundo,,1),
_xlpm.Xy,$N81,_xlpm.Yy,PRODUCT(SUM(_xlpm.Dy,-_xlpm.Cy),1/SUM(_xlpm.By,-_xlpm.Ay))*SUM(_xlpm.Xy,-_xlpm.Ay)+_xlpm.Cy,
ROUND(_xlpm.Yx,2)))</f>
        <v>-9</v>
      </c>
      <c r="Q131" s="21" cm="1">
        <f t="array" ref="Q131">IF(Q81&lt;&gt;"",ROUND(Q81,2),
_xlfn.LET(_xlpm.Fundo,$L$8,
_xlpm.Ax,_xlfn.XLOOKUP(TRUE,($O81:P81&lt;&gt;""),$O$51:P$51,_xlpm.Fundo,,-1),
_xlpm.Bx,_xlfn.XLOOKUP(TRUE,(R81:$AZ81&lt;&gt;""),R$51:$AZ$51,_xlpm.Fundo,,1),
_xlpm.Cx,_xlfn.XLOOKUP(TRUE,($O81:P81&lt;&gt;""),$O81:P81,_xlpm.Fundo,,-1),
_xlpm.Dx,_xlfn.XLOOKUP(TRUE,(R81:$AZ81&lt;&gt;""),R81:$AZ81,_xlpm.Fundo,,1),
_xlpm.Xx,Q$51,_xlpm.Yx,PRODUCT(SUM(_xlpm.Dx,-_xlpm.Cx),1/SUM(_xlpm.Bx,-_xlpm.Ax))*SUM(_xlpm.Xx,-_xlpm.Ax)+_xlpm.Cx,
_xlpm.Ay,_xlfn.XLOOKUP(TRUE,(Q$52:Q80&lt;&gt;""),$N$52:$N80,_xlpm.Fundo,,-1),
_xlpm.By,_xlfn.XLOOKUP(TRUE,(Q82:Q$95&lt;&gt;""),$N82:$N$95,_xlpm.Fundo,,1),
_xlpm.Cy,_xlfn.XLOOKUP(TRUE,(Q$52:Q80&lt;&gt;""),Q$52:Q80,_xlpm.Fundo,,-1),
_xlpm.Dy,_xlfn.XLOOKUP(TRUE,(Q82:Q$95&lt;&gt;""),Q82:Q$95,_xlpm.Fundo,,1),
_xlpm.Xy,$N81,_xlpm.Yy,PRODUCT(SUM(_xlpm.Dy,-_xlpm.Cy),1/SUM(_xlpm.By,-_xlpm.Ay))*SUM(_xlpm.Xy,-_xlpm.Ay)+_xlpm.Cy,
ROUND(_xlpm.Yx,2)))</f>
        <v>-9</v>
      </c>
      <c r="R131" s="21" cm="1">
        <f t="array" ref="R131">IF(R81&lt;&gt;"",ROUND(R81,2),
_xlfn.LET(_xlpm.Fundo,$L$8,
_xlpm.Ax,_xlfn.XLOOKUP(TRUE,($O81:Q81&lt;&gt;""),$O$51:Q$51,_xlpm.Fundo,,-1),
_xlpm.Bx,_xlfn.XLOOKUP(TRUE,(S81:$AZ81&lt;&gt;""),S$51:$AZ$51,_xlpm.Fundo,,1),
_xlpm.Cx,_xlfn.XLOOKUP(TRUE,($O81:Q81&lt;&gt;""),$O81:Q81,_xlpm.Fundo,,-1),
_xlpm.Dx,_xlfn.XLOOKUP(TRUE,(S81:$AZ81&lt;&gt;""),S81:$AZ81,_xlpm.Fundo,,1),
_xlpm.Xx,R$51,_xlpm.Yx,PRODUCT(SUM(_xlpm.Dx,-_xlpm.Cx),1/SUM(_xlpm.Bx,-_xlpm.Ax))*SUM(_xlpm.Xx,-_xlpm.Ax)+_xlpm.Cx,
_xlpm.Ay,_xlfn.XLOOKUP(TRUE,(R$52:R80&lt;&gt;""),$N$52:$N80,_xlpm.Fundo,,-1),
_xlpm.By,_xlfn.XLOOKUP(TRUE,(R82:R$95&lt;&gt;""),$N82:$N$95,_xlpm.Fundo,,1),
_xlpm.Cy,_xlfn.XLOOKUP(TRUE,(R$52:R80&lt;&gt;""),R$52:R80,_xlpm.Fundo,,-1),
_xlpm.Dy,_xlfn.XLOOKUP(TRUE,(R82:R$95&lt;&gt;""),R82:R$95,_xlpm.Fundo,,1),
_xlpm.Xy,$N81,_xlpm.Yy,PRODUCT(SUM(_xlpm.Dy,-_xlpm.Cy),1/SUM(_xlpm.By,-_xlpm.Ay))*SUM(_xlpm.Xy,-_xlpm.Ay)+_xlpm.Cy,
ROUND(_xlpm.Yx,2)))</f>
        <v>0</v>
      </c>
      <c r="S131" s="21" cm="1">
        <f t="array" ref="S131">IF(S81&lt;&gt;"",ROUND(S81,2),
_xlfn.LET(_xlpm.Fundo,$L$8,
_xlpm.Ax,_xlfn.XLOOKUP(TRUE,($O81:R81&lt;&gt;""),$O$51:R$51,_xlpm.Fundo,,-1),
_xlpm.Bx,_xlfn.XLOOKUP(TRUE,(T81:$AZ81&lt;&gt;""),T$51:$AZ$51,_xlpm.Fundo,,1),
_xlpm.Cx,_xlfn.XLOOKUP(TRUE,($O81:R81&lt;&gt;""),$O81:R81,_xlpm.Fundo,,-1),
_xlpm.Dx,_xlfn.XLOOKUP(TRUE,(T81:$AZ81&lt;&gt;""),T81:$AZ81,_xlpm.Fundo,,1),
_xlpm.Xx,S$51,_xlpm.Yx,PRODUCT(SUM(_xlpm.Dx,-_xlpm.Cx),1/SUM(_xlpm.Bx,-_xlpm.Ax))*SUM(_xlpm.Xx,-_xlpm.Ax)+_xlpm.Cx,
_xlpm.Ay,_xlfn.XLOOKUP(TRUE,(S$52:S80&lt;&gt;""),$N$52:$N80,_xlpm.Fundo,,-1),
_xlpm.By,_xlfn.XLOOKUP(TRUE,(S82:S$95&lt;&gt;""),$N82:$N$95,_xlpm.Fundo,,1),
_xlpm.Cy,_xlfn.XLOOKUP(TRUE,(S$52:S80&lt;&gt;""),S$52:S80,_xlpm.Fundo,,-1),
_xlpm.Dy,_xlfn.XLOOKUP(TRUE,(S82:S$95&lt;&gt;""),S82:S$95,_xlpm.Fundo,,1),
_xlpm.Xy,$N81,_xlpm.Yy,PRODUCT(SUM(_xlpm.Dy,-_xlpm.Cy),1/SUM(_xlpm.By,-_xlpm.Ay))*SUM(_xlpm.Xy,-_xlpm.Ay)+_xlpm.Cy,
ROUND(_xlpm.Yx,2)))</f>
        <v>0</v>
      </c>
      <c r="T131" s="21" cm="1">
        <f t="array" ref="T131">IF(T81&lt;&gt;"",ROUND(T81,2),
_xlfn.LET(_xlpm.Fundo,$L$8,
_xlpm.Ax,_xlfn.XLOOKUP(TRUE,($O81:S81&lt;&gt;""),$O$51:S$51,_xlpm.Fundo,,-1),
_xlpm.Bx,_xlfn.XLOOKUP(TRUE,(U81:$AZ81&lt;&gt;""),U$51:$AZ$51,_xlpm.Fundo,,1),
_xlpm.Cx,_xlfn.XLOOKUP(TRUE,($O81:S81&lt;&gt;""),$O81:S81,_xlpm.Fundo,,-1),
_xlpm.Dx,_xlfn.XLOOKUP(TRUE,(U81:$AZ81&lt;&gt;""),U81:$AZ81,_xlpm.Fundo,,1),
_xlpm.Xx,T$51,_xlpm.Yx,PRODUCT(SUM(_xlpm.Dx,-_xlpm.Cx),1/SUM(_xlpm.Bx,-_xlpm.Ax))*SUM(_xlpm.Xx,-_xlpm.Ax)+_xlpm.Cx,
_xlpm.Ay,_xlfn.XLOOKUP(TRUE,(T$52:T80&lt;&gt;""),$N$52:$N80,_xlpm.Fundo,,-1),
_xlpm.By,_xlfn.XLOOKUP(TRUE,(T82:T$95&lt;&gt;""),$N82:$N$95,_xlpm.Fundo,,1),
_xlpm.Cy,_xlfn.XLOOKUP(TRUE,(T$52:T80&lt;&gt;""),T$52:T80,_xlpm.Fundo,,-1),
_xlpm.Dy,_xlfn.XLOOKUP(TRUE,(T82:T$95&lt;&gt;""),T82:T$95,_xlpm.Fundo,,1),
_xlpm.Xy,$N81,_xlpm.Yy,PRODUCT(SUM(_xlpm.Dy,-_xlpm.Cy),1/SUM(_xlpm.By,-_xlpm.Ay))*SUM(_xlpm.Xy,-_xlpm.Ay)+_xlpm.Cy,
ROUND(_xlpm.Yx,2)))</f>
        <v>0</v>
      </c>
      <c r="U131" s="21" cm="1">
        <f t="array" ref="U131">IF(U81&lt;&gt;"",ROUND(U81,2),
_xlfn.LET(_xlpm.Fundo,$L$8,
_xlpm.Ax,_xlfn.XLOOKUP(TRUE,($O81:T81&lt;&gt;""),$O$51:T$51,_xlpm.Fundo,,-1),
_xlpm.Bx,_xlfn.XLOOKUP(TRUE,(V81:$AZ81&lt;&gt;""),V$51:$AZ$51,_xlpm.Fundo,,1),
_xlpm.Cx,_xlfn.XLOOKUP(TRUE,($O81:T81&lt;&gt;""),$O81:T81,_xlpm.Fundo,,-1),
_xlpm.Dx,_xlfn.XLOOKUP(TRUE,(V81:$AZ81&lt;&gt;""),V81:$AZ81,_xlpm.Fundo,,1),
_xlpm.Xx,U$51,_xlpm.Yx,PRODUCT(SUM(_xlpm.Dx,-_xlpm.Cx),1/SUM(_xlpm.Bx,-_xlpm.Ax))*SUM(_xlpm.Xx,-_xlpm.Ax)+_xlpm.Cx,
_xlpm.Ay,_xlfn.XLOOKUP(TRUE,(U$52:U80&lt;&gt;""),$N$52:$N80,_xlpm.Fundo,,-1),
_xlpm.By,_xlfn.XLOOKUP(TRUE,(U82:U$95&lt;&gt;""),$N82:$N$95,_xlpm.Fundo,,1),
_xlpm.Cy,_xlfn.XLOOKUP(TRUE,(U$52:U80&lt;&gt;""),U$52:U80,_xlpm.Fundo,,-1),
_xlpm.Dy,_xlfn.XLOOKUP(TRUE,(U82:U$95&lt;&gt;""),U82:U$95,_xlpm.Fundo,,1),
_xlpm.Xy,$N81,_xlpm.Yy,PRODUCT(SUM(_xlpm.Dy,-_xlpm.Cy),1/SUM(_xlpm.By,-_xlpm.Ay))*SUM(_xlpm.Xy,-_xlpm.Ay)+_xlpm.Cy,
ROUND(_xlpm.Yx,2)))</f>
        <v>0</v>
      </c>
      <c r="V131" s="21" cm="1">
        <f t="array" ref="V131">IF(V81&lt;&gt;"",ROUND(V81,2),
_xlfn.LET(_xlpm.Fundo,$L$8,
_xlpm.Ax,_xlfn.XLOOKUP(TRUE,($O81:U81&lt;&gt;""),$O$51:U$51,_xlpm.Fundo,,-1),
_xlpm.Bx,_xlfn.XLOOKUP(TRUE,(W81:$AZ81&lt;&gt;""),W$51:$AZ$51,_xlpm.Fundo,,1),
_xlpm.Cx,_xlfn.XLOOKUP(TRUE,($O81:U81&lt;&gt;""),$O81:U81,_xlpm.Fundo,,-1),
_xlpm.Dx,_xlfn.XLOOKUP(TRUE,(W81:$AZ81&lt;&gt;""),W81:$AZ81,_xlpm.Fundo,,1),
_xlpm.Xx,V$51,_xlpm.Yx,PRODUCT(SUM(_xlpm.Dx,-_xlpm.Cx),1/SUM(_xlpm.Bx,-_xlpm.Ax))*SUM(_xlpm.Xx,-_xlpm.Ax)+_xlpm.Cx,
_xlpm.Ay,_xlfn.XLOOKUP(TRUE,(V$52:V80&lt;&gt;""),$N$52:$N80,_xlpm.Fundo,,-1),
_xlpm.By,_xlfn.XLOOKUP(TRUE,(V82:V$95&lt;&gt;""),$N82:$N$95,_xlpm.Fundo,,1),
_xlpm.Cy,_xlfn.XLOOKUP(TRUE,(V$52:V80&lt;&gt;""),V$52:V80,_xlpm.Fundo,,-1),
_xlpm.Dy,_xlfn.XLOOKUP(TRUE,(V82:V$95&lt;&gt;""),V82:V$95,_xlpm.Fundo,,1),
_xlpm.Xy,$N81,_xlpm.Yy,PRODUCT(SUM(_xlpm.Dy,-_xlpm.Cy),1/SUM(_xlpm.By,-_xlpm.Ay))*SUM(_xlpm.Xy,-_xlpm.Ay)+_xlpm.Cy,
ROUND(_xlpm.Yx,2)))</f>
        <v>0</v>
      </c>
      <c r="W131" s="21" cm="1">
        <f t="array" ref="W131">IF(W81&lt;&gt;"",ROUND(W81,2),
_xlfn.LET(_xlpm.Fundo,$L$8,
_xlpm.Ax,_xlfn.XLOOKUP(TRUE,($O81:V81&lt;&gt;""),$O$51:V$51,_xlpm.Fundo,,-1),
_xlpm.Bx,_xlfn.XLOOKUP(TRUE,(X81:$AZ81&lt;&gt;""),X$51:$AZ$51,_xlpm.Fundo,,1),
_xlpm.Cx,_xlfn.XLOOKUP(TRUE,($O81:V81&lt;&gt;""),$O81:V81,_xlpm.Fundo,,-1),
_xlpm.Dx,_xlfn.XLOOKUP(TRUE,(X81:$AZ81&lt;&gt;""),X81:$AZ81,_xlpm.Fundo,,1),
_xlpm.Xx,W$51,_xlpm.Yx,PRODUCT(SUM(_xlpm.Dx,-_xlpm.Cx),1/SUM(_xlpm.Bx,-_xlpm.Ax))*SUM(_xlpm.Xx,-_xlpm.Ax)+_xlpm.Cx,
_xlpm.Ay,_xlfn.XLOOKUP(TRUE,(W$52:W80&lt;&gt;""),$N$52:$N80,_xlpm.Fundo,,-1),
_xlpm.By,_xlfn.XLOOKUP(TRUE,(W82:W$95&lt;&gt;""),$N82:$N$95,_xlpm.Fundo,,1),
_xlpm.Cy,_xlfn.XLOOKUP(TRUE,(W$52:W80&lt;&gt;""),W$52:W80,_xlpm.Fundo,,-1),
_xlpm.Dy,_xlfn.XLOOKUP(TRUE,(W82:W$95&lt;&gt;""),W82:W$95,_xlpm.Fundo,,1),
_xlpm.Xy,$N81,_xlpm.Yy,PRODUCT(SUM(_xlpm.Dy,-_xlpm.Cy),1/SUM(_xlpm.By,-_xlpm.Ay))*SUM(_xlpm.Xy,-_xlpm.Ay)+_xlpm.Cy,
ROUND(_xlpm.Yx,2)))</f>
        <v>-9</v>
      </c>
      <c r="X131" s="21" cm="1">
        <f t="array" ref="X131">IF(X81&lt;&gt;"",ROUND(X81,2),
_xlfn.LET(_xlpm.Fundo,$L$8,
_xlpm.Ax,_xlfn.XLOOKUP(TRUE,($O81:W81&lt;&gt;""),$O$51:W$51,_xlpm.Fundo,,-1),
_xlpm.Bx,_xlfn.XLOOKUP(TRUE,(Y81:$AZ81&lt;&gt;""),Y$51:$AZ$51,_xlpm.Fundo,,1),
_xlpm.Cx,_xlfn.XLOOKUP(TRUE,($O81:W81&lt;&gt;""),$O81:W81,_xlpm.Fundo,,-1),
_xlpm.Dx,_xlfn.XLOOKUP(TRUE,(Y81:$AZ81&lt;&gt;""),Y81:$AZ81,_xlpm.Fundo,,1),
_xlpm.Xx,X$51,_xlpm.Yx,PRODUCT(SUM(_xlpm.Dx,-_xlpm.Cx),1/SUM(_xlpm.Bx,-_xlpm.Ax))*SUM(_xlpm.Xx,-_xlpm.Ax)+_xlpm.Cx,
_xlpm.Ay,_xlfn.XLOOKUP(TRUE,(X$52:X80&lt;&gt;""),$N$52:$N80,_xlpm.Fundo,,-1),
_xlpm.By,_xlfn.XLOOKUP(TRUE,(X82:X$95&lt;&gt;""),$N82:$N$95,_xlpm.Fundo,,1),
_xlpm.Cy,_xlfn.XLOOKUP(TRUE,(X$52:X80&lt;&gt;""),X$52:X80,_xlpm.Fundo,,-1),
_xlpm.Dy,_xlfn.XLOOKUP(TRUE,(X82:X$95&lt;&gt;""),X82:X$95,_xlpm.Fundo,,1),
_xlpm.Xy,$N81,_xlpm.Yy,PRODUCT(SUM(_xlpm.Dy,-_xlpm.Cy),1/SUM(_xlpm.By,-_xlpm.Ay))*SUM(_xlpm.Xy,-_xlpm.Ay)+_xlpm.Cy,
ROUND(_xlpm.Yx,2)))</f>
        <v>-9</v>
      </c>
      <c r="Y131" s="21" cm="1">
        <f t="array" ref="Y131">IF(Y81&lt;&gt;"",ROUND(Y81,2),
_xlfn.LET(_xlpm.Fundo,$L$8,
_xlpm.Ax,_xlfn.XLOOKUP(TRUE,($O81:X81&lt;&gt;""),$O$51:X$51,_xlpm.Fundo,,-1),
_xlpm.Bx,_xlfn.XLOOKUP(TRUE,(Z81:$AZ81&lt;&gt;""),Z$51:$AZ$51,_xlpm.Fundo,,1),
_xlpm.Cx,_xlfn.XLOOKUP(TRUE,($O81:X81&lt;&gt;""),$O81:X81,_xlpm.Fundo,,-1),
_xlpm.Dx,_xlfn.XLOOKUP(TRUE,(Z81:$AZ81&lt;&gt;""),Z81:$AZ81,_xlpm.Fundo,,1),
_xlpm.Xx,Y$51,_xlpm.Yx,PRODUCT(SUM(_xlpm.Dx,-_xlpm.Cx),1/SUM(_xlpm.Bx,-_xlpm.Ax))*SUM(_xlpm.Xx,-_xlpm.Ax)+_xlpm.Cx,
_xlpm.Ay,_xlfn.XLOOKUP(TRUE,(Y$52:Y80&lt;&gt;""),$N$52:$N80,_xlpm.Fundo,,-1),
_xlpm.By,_xlfn.XLOOKUP(TRUE,(Y82:Y$95&lt;&gt;""),$N82:$N$95,_xlpm.Fundo,,1),
_xlpm.Cy,_xlfn.XLOOKUP(TRUE,(Y$52:Y80&lt;&gt;""),Y$52:Y80,_xlpm.Fundo,,-1),
_xlpm.Dy,_xlfn.XLOOKUP(TRUE,(Y82:Y$95&lt;&gt;""),Y82:Y$95,_xlpm.Fundo,,1),
_xlpm.Xy,$N81,_xlpm.Yy,PRODUCT(SUM(_xlpm.Dy,-_xlpm.Cy),1/SUM(_xlpm.By,-_xlpm.Ay))*SUM(_xlpm.Xy,-_xlpm.Ay)+_xlpm.Cy,
ROUND(_xlpm.Yx,2)))</f>
        <v>-9</v>
      </c>
      <c r="Z131" s="21" cm="1">
        <f t="array" ref="Z131">IF(Z81&lt;&gt;"",ROUND(Z81,2),
_xlfn.LET(_xlpm.Fundo,$L$8,
_xlpm.Ax,_xlfn.XLOOKUP(TRUE,($O81:Y81&lt;&gt;""),$O$51:Y$51,_xlpm.Fundo,,-1),
_xlpm.Bx,_xlfn.XLOOKUP(TRUE,(AA81:$AZ81&lt;&gt;""),AA$51:$AZ$51,_xlpm.Fundo,,1),
_xlpm.Cx,_xlfn.XLOOKUP(TRUE,($O81:Y81&lt;&gt;""),$O81:Y81,_xlpm.Fundo,,-1),
_xlpm.Dx,_xlfn.XLOOKUP(TRUE,(AA81:$AZ81&lt;&gt;""),AA81:$AZ81,_xlpm.Fundo,,1),
_xlpm.Xx,Z$51,_xlpm.Yx,PRODUCT(SUM(_xlpm.Dx,-_xlpm.Cx),1/SUM(_xlpm.Bx,-_xlpm.Ax))*SUM(_xlpm.Xx,-_xlpm.Ax)+_xlpm.Cx,
_xlpm.Ay,_xlfn.XLOOKUP(TRUE,(Z$52:Z80&lt;&gt;""),$N$52:$N80,_xlpm.Fundo,,-1),
_xlpm.By,_xlfn.XLOOKUP(TRUE,(Z82:Z$95&lt;&gt;""),$N82:$N$95,_xlpm.Fundo,,1),
_xlpm.Cy,_xlfn.XLOOKUP(TRUE,(Z$52:Z80&lt;&gt;""),Z$52:Z80,_xlpm.Fundo,,-1),
_xlpm.Dy,_xlfn.XLOOKUP(TRUE,(Z82:Z$95&lt;&gt;""),Z82:Z$95,_xlpm.Fundo,,1),
_xlpm.Xy,$N81,_xlpm.Yy,PRODUCT(SUM(_xlpm.Dy,-_xlpm.Cy),1/SUM(_xlpm.By,-_xlpm.Ay))*SUM(_xlpm.Xy,-_xlpm.Ay)+_xlpm.Cy,
ROUND(_xlpm.Yx,2)))</f>
        <v>-9</v>
      </c>
      <c r="AA131" s="21" cm="1">
        <f t="array" ref="AA131">IF(AA81&lt;&gt;"",ROUND(AA81,2),
_xlfn.LET(_xlpm.Fundo,$L$8,
_xlpm.Ax,_xlfn.XLOOKUP(TRUE,($O81:Z81&lt;&gt;""),$O$51:Z$51,_xlpm.Fundo,,-1),
_xlpm.Bx,_xlfn.XLOOKUP(TRUE,(AB81:$AZ81&lt;&gt;""),AB$51:$AZ$51,_xlpm.Fundo,,1),
_xlpm.Cx,_xlfn.XLOOKUP(TRUE,($O81:Z81&lt;&gt;""),$O81:Z81,_xlpm.Fundo,,-1),
_xlpm.Dx,_xlfn.XLOOKUP(TRUE,(AB81:$AZ81&lt;&gt;""),AB81:$AZ81,_xlpm.Fundo,,1),
_xlpm.Xx,AA$51,_xlpm.Yx,PRODUCT(SUM(_xlpm.Dx,-_xlpm.Cx),1/SUM(_xlpm.Bx,-_xlpm.Ax))*SUM(_xlpm.Xx,-_xlpm.Ax)+_xlpm.Cx,
_xlpm.Ay,_xlfn.XLOOKUP(TRUE,(AA$52:AA80&lt;&gt;""),$N$52:$N80,_xlpm.Fundo,,-1),
_xlpm.By,_xlfn.XLOOKUP(TRUE,(AA82:AA$95&lt;&gt;""),$N82:$N$95,_xlpm.Fundo,,1),
_xlpm.Cy,_xlfn.XLOOKUP(TRUE,(AA$52:AA80&lt;&gt;""),AA$52:AA80,_xlpm.Fundo,,-1),
_xlpm.Dy,_xlfn.XLOOKUP(TRUE,(AA82:AA$95&lt;&gt;""),AA82:AA$95,_xlpm.Fundo,,1),
_xlpm.Xy,$N81,_xlpm.Yy,PRODUCT(SUM(_xlpm.Dy,-_xlpm.Cy),1/SUM(_xlpm.By,-_xlpm.Ay))*SUM(_xlpm.Xy,-_xlpm.Ay)+_xlpm.Cy,
ROUND(_xlpm.Yx,2)))</f>
        <v>-9</v>
      </c>
      <c r="AB131" s="21" cm="1">
        <f t="array" ref="AB131">IF(AB81&lt;&gt;"",ROUND(AB81,2),
_xlfn.LET(_xlpm.Fundo,$L$8,
_xlpm.Ax,_xlfn.XLOOKUP(TRUE,($O81:AA81&lt;&gt;""),$O$51:AA$51,_xlpm.Fundo,,-1),
_xlpm.Bx,_xlfn.XLOOKUP(TRUE,(AC81:$AZ81&lt;&gt;""),AC$51:$AZ$51,_xlpm.Fundo,,1),
_xlpm.Cx,_xlfn.XLOOKUP(TRUE,($O81:AA81&lt;&gt;""),$O81:AA81,_xlpm.Fundo,,-1),
_xlpm.Dx,_xlfn.XLOOKUP(TRUE,(AC81:$AZ81&lt;&gt;""),AC81:$AZ81,_xlpm.Fundo,,1),
_xlpm.Xx,AB$51,_xlpm.Yx,PRODUCT(SUM(_xlpm.Dx,-_xlpm.Cx),1/SUM(_xlpm.Bx,-_xlpm.Ax))*SUM(_xlpm.Xx,-_xlpm.Ax)+_xlpm.Cx,
_xlpm.Ay,_xlfn.XLOOKUP(TRUE,(AB$52:AB80&lt;&gt;""),$N$52:$N80,_xlpm.Fundo,,-1),
_xlpm.By,_xlfn.XLOOKUP(TRUE,(AB82:AB$95&lt;&gt;""),$N82:$N$95,_xlpm.Fundo,,1),
_xlpm.Cy,_xlfn.XLOOKUP(TRUE,(AB$52:AB80&lt;&gt;""),AB$52:AB80,_xlpm.Fundo,,-1),
_xlpm.Dy,_xlfn.XLOOKUP(TRUE,(AB82:AB$95&lt;&gt;""),AB82:AB$95,_xlpm.Fundo,,1),
_xlpm.Xy,$N81,_xlpm.Yy,PRODUCT(SUM(_xlpm.Dy,-_xlpm.Cy),1/SUM(_xlpm.By,-_xlpm.Ay))*SUM(_xlpm.Xy,-_xlpm.Ay)+_xlpm.Cy,
ROUND(_xlpm.Yx,2)))</f>
        <v>-9</v>
      </c>
      <c r="AC131" s="21" cm="1">
        <f t="array" ref="AC131">IF(AC81&lt;&gt;"",ROUND(AC81,2),
_xlfn.LET(_xlpm.Fundo,$L$8,
_xlpm.Ax,_xlfn.XLOOKUP(TRUE,($O81:AB81&lt;&gt;""),$O$51:AB$51,_xlpm.Fundo,,-1),
_xlpm.Bx,_xlfn.XLOOKUP(TRUE,(AD81:$AZ81&lt;&gt;""),AD$51:$AZ$51,_xlpm.Fundo,,1),
_xlpm.Cx,_xlfn.XLOOKUP(TRUE,($O81:AB81&lt;&gt;""),$O81:AB81,_xlpm.Fundo,,-1),
_xlpm.Dx,_xlfn.XLOOKUP(TRUE,(AD81:$AZ81&lt;&gt;""),AD81:$AZ81,_xlpm.Fundo,,1),
_xlpm.Xx,AC$51,_xlpm.Yx,PRODUCT(SUM(_xlpm.Dx,-_xlpm.Cx),1/SUM(_xlpm.Bx,-_xlpm.Ax))*SUM(_xlpm.Xx,-_xlpm.Ax)+_xlpm.Cx,
_xlpm.Ay,_xlfn.XLOOKUP(TRUE,(AC$52:AC80&lt;&gt;""),$N$52:$N80,_xlpm.Fundo,,-1),
_xlpm.By,_xlfn.XLOOKUP(TRUE,(AC82:AC$95&lt;&gt;""),$N82:$N$95,_xlpm.Fundo,,1),
_xlpm.Cy,_xlfn.XLOOKUP(TRUE,(AC$52:AC80&lt;&gt;""),AC$52:AC80,_xlpm.Fundo,,-1),
_xlpm.Dy,_xlfn.XLOOKUP(TRUE,(AC82:AC$95&lt;&gt;""),AC82:AC$95,_xlpm.Fundo,,1),
_xlpm.Xy,$N81,_xlpm.Yy,PRODUCT(SUM(_xlpm.Dy,-_xlpm.Cy),1/SUM(_xlpm.By,-_xlpm.Ay))*SUM(_xlpm.Xy,-_xlpm.Ay)+_xlpm.Cy,
ROUND(_xlpm.Yx,2)))</f>
        <v>-9</v>
      </c>
      <c r="AD131" s="21" cm="1">
        <f t="array" ref="AD131">IF(AD81&lt;&gt;"",ROUND(AD81,2),
_xlfn.LET(_xlpm.Fundo,$L$8,
_xlpm.Ax,_xlfn.XLOOKUP(TRUE,($O81:AC81&lt;&gt;""),$O$51:AC$51,_xlpm.Fundo,,-1),
_xlpm.Bx,_xlfn.XLOOKUP(TRUE,(AE81:$AZ81&lt;&gt;""),AE$51:$AZ$51,_xlpm.Fundo,,1),
_xlpm.Cx,_xlfn.XLOOKUP(TRUE,($O81:AC81&lt;&gt;""),$O81:AC81,_xlpm.Fundo,,-1),
_xlpm.Dx,_xlfn.XLOOKUP(TRUE,(AE81:$AZ81&lt;&gt;""),AE81:$AZ81,_xlpm.Fundo,,1),
_xlpm.Xx,AD$51,_xlpm.Yx,PRODUCT(SUM(_xlpm.Dx,-_xlpm.Cx),1/SUM(_xlpm.Bx,-_xlpm.Ax))*SUM(_xlpm.Xx,-_xlpm.Ax)+_xlpm.Cx,
_xlpm.Ay,_xlfn.XLOOKUP(TRUE,(AD$52:AD80&lt;&gt;""),$N$52:$N80,_xlpm.Fundo,,-1),
_xlpm.By,_xlfn.XLOOKUP(TRUE,(AD82:AD$95&lt;&gt;""),$N82:$N$95,_xlpm.Fundo,,1),
_xlpm.Cy,_xlfn.XLOOKUP(TRUE,(AD$52:AD80&lt;&gt;""),AD$52:AD80,_xlpm.Fundo,,-1),
_xlpm.Dy,_xlfn.XLOOKUP(TRUE,(AD82:AD$95&lt;&gt;""),AD82:AD$95,_xlpm.Fundo,,1),
_xlpm.Xy,$N81,_xlpm.Yy,PRODUCT(SUM(_xlpm.Dy,-_xlpm.Cy),1/SUM(_xlpm.By,-_xlpm.Ay))*SUM(_xlpm.Xy,-_xlpm.Ay)+_xlpm.Cy,
ROUND(_xlpm.Yx,2)))</f>
        <v>0</v>
      </c>
      <c r="AE131" s="21" cm="1">
        <f t="array" ref="AE131">IF(AE81&lt;&gt;"",ROUND(AE81,2),
_xlfn.LET(_xlpm.Fundo,$L$8,
_xlpm.Ax,_xlfn.XLOOKUP(TRUE,($O81:AD81&lt;&gt;""),$O$51:AD$51,_xlpm.Fundo,,-1),
_xlpm.Bx,_xlfn.XLOOKUP(TRUE,(AF81:$AZ81&lt;&gt;""),AF$51:$AZ$51,_xlpm.Fundo,,1),
_xlpm.Cx,_xlfn.XLOOKUP(TRUE,($O81:AD81&lt;&gt;""),$O81:AD81,_xlpm.Fundo,,-1),
_xlpm.Dx,_xlfn.XLOOKUP(TRUE,(AF81:$AZ81&lt;&gt;""),AF81:$AZ81,_xlpm.Fundo,,1),
_xlpm.Xx,AE$51,_xlpm.Yx,PRODUCT(SUM(_xlpm.Dx,-_xlpm.Cx),1/SUM(_xlpm.Bx,-_xlpm.Ax))*SUM(_xlpm.Xx,-_xlpm.Ax)+_xlpm.Cx,
_xlpm.Ay,_xlfn.XLOOKUP(TRUE,(AE$52:AE80&lt;&gt;""),$N$52:$N80,_xlpm.Fundo,,-1),
_xlpm.By,_xlfn.XLOOKUP(TRUE,(AE82:AE$95&lt;&gt;""),$N82:$N$95,_xlpm.Fundo,,1),
_xlpm.Cy,_xlfn.XLOOKUP(TRUE,(AE$52:AE80&lt;&gt;""),AE$52:AE80,_xlpm.Fundo,,-1),
_xlpm.Dy,_xlfn.XLOOKUP(TRUE,(AE82:AE$95&lt;&gt;""),AE82:AE$95,_xlpm.Fundo,,1),
_xlpm.Xy,$N81,_xlpm.Yy,PRODUCT(SUM(_xlpm.Dy,-_xlpm.Cy),1/SUM(_xlpm.By,-_xlpm.Ay))*SUM(_xlpm.Xy,-_xlpm.Ay)+_xlpm.Cy,
ROUND(_xlpm.Yx,2)))</f>
        <v>0</v>
      </c>
      <c r="AF131" s="21" cm="1">
        <f t="array" ref="AF131">IF(AF81&lt;&gt;"",ROUND(AF81,2),
_xlfn.LET(_xlpm.Fundo,$L$8,
_xlpm.Ax,_xlfn.XLOOKUP(TRUE,($O81:AE81&lt;&gt;""),$O$51:AE$51,_xlpm.Fundo,,-1),
_xlpm.Bx,_xlfn.XLOOKUP(TRUE,(AG81:$AZ81&lt;&gt;""),AG$51:$AZ$51,_xlpm.Fundo,,1),
_xlpm.Cx,_xlfn.XLOOKUP(TRUE,($O81:AE81&lt;&gt;""),$O81:AE81,_xlpm.Fundo,,-1),
_xlpm.Dx,_xlfn.XLOOKUP(TRUE,(AG81:$AZ81&lt;&gt;""),AG81:$AZ81,_xlpm.Fundo,,1),
_xlpm.Xx,AF$51,_xlpm.Yx,PRODUCT(SUM(_xlpm.Dx,-_xlpm.Cx),1/SUM(_xlpm.Bx,-_xlpm.Ax))*SUM(_xlpm.Xx,-_xlpm.Ax)+_xlpm.Cx,
_xlpm.Ay,_xlfn.XLOOKUP(TRUE,(AF$52:AF80&lt;&gt;""),$N$52:$N80,_xlpm.Fundo,,-1),
_xlpm.By,_xlfn.XLOOKUP(TRUE,(AF82:AF$95&lt;&gt;""),$N82:$N$95,_xlpm.Fundo,,1),
_xlpm.Cy,_xlfn.XLOOKUP(TRUE,(AF$52:AF80&lt;&gt;""),AF$52:AF80,_xlpm.Fundo,,-1),
_xlpm.Dy,_xlfn.XLOOKUP(TRUE,(AF82:AF$95&lt;&gt;""),AF82:AF$95,_xlpm.Fundo,,1),
_xlpm.Xy,$N81,_xlpm.Yy,PRODUCT(SUM(_xlpm.Dy,-_xlpm.Cy),1/SUM(_xlpm.By,-_xlpm.Ay))*SUM(_xlpm.Xy,-_xlpm.Ay)+_xlpm.Cy,
ROUND(_xlpm.Yx,2)))</f>
        <v>0</v>
      </c>
      <c r="AG131" s="21" cm="1">
        <f t="array" ref="AG131">IF(AG81&lt;&gt;"",ROUND(AG81,2),
_xlfn.LET(_xlpm.Fundo,$L$8,
_xlpm.Ax,_xlfn.XLOOKUP(TRUE,($O81:AF81&lt;&gt;""),$O$51:AF$51,_xlpm.Fundo,,-1),
_xlpm.Bx,_xlfn.XLOOKUP(TRUE,(AH81:$AZ81&lt;&gt;""),AH$51:$AZ$51,_xlpm.Fundo,,1),
_xlpm.Cx,_xlfn.XLOOKUP(TRUE,($O81:AF81&lt;&gt;""),$O81:AF81,_xlpm.Fundo,,-1),
_xlpm.Dx,_xlfn.XLOOKUP(TRUE,(AH81:$AZ81&lt;&gt;""),AH81:$AZ81,_xlpm.Fundo,,1),
_xlpm.Xx,AG$51,_xlpm.Yx,PRODUCT(SUM(_xlpm.Dx,-_xlpm.Cx),1/SUM(_xlpm.Bx,-_xlpm.Ax))*SUM(_xlpm.Xx,-_xlpm.Ax)+_xlpm.Cx,
_xlpm.Ay,_xlfn.XLOOKUP(TRUE,(AG$52:AG80&lt;&gt;""),$N$52:$N80,_xlpm.Fundo,,-1),
_xlpm.By,_xlfn.XLOOKUP(TRUE,(AG82:AG$95&lt;&gt;""),$N82:$N$95,_xlpm.Fundo,,1),
_xlpm.Cy,_xlfn.XLOOKUP(TRUE,(AG$52:AG80&lt;&gt;""),AG$52:AG80,_xlpm.Fundo,,-1),
_xlpm.Dy,_xlfn.XLOOKUP(TRUE,(AG82:AG$95&lt;&gt;""),AG82:AG$95,_xlpm.Fundo,,1),
_xlpm.Xy,$N81,_xlpm.Yy,PRODUCT(SUM(_xlpm.Dy,-_xlpm.Cy),1/SUM(_xlpm.By,-_xlpm.Ay))*SUM(_xlpm.Xy,-_xlpm.Ay)+_xlpm.Cy,
ROUND(_xlpm.Yx,2)))</f>
        <v>0</v>
      </c>
      <c r="AH131" s="21" cm="1">
        <f t="array" ref="AH131">IF(AH81&lt;&gt;"",ROUND(AH81,2),
_xlfn.LET(_xlpm.Fundo,$L$8,
_xlpm.Ax,_xlfn.XLOOKUP(TRUE,($O81:AG81&lt;&gt;""),$O$51:AG$51,_xlpm.Fundo,,-1),
_xlpm.Bx,_xlfn.XLOOKUP(TRUE,(AI81:$AZ81&lt;&gt;""),AI$51:$AZ$51,_xlpm.Fundo,,1),
_xlpm.Cx,_xlfn.XLOOKUP(TRUE,($O81:AG81&lt;&gt;""),$O81:AG81,_xlpm.Fundo,,-1),
_xlpm.Dx,_xlfn.XLOOKUP(TRUE,(AI81:$AZ81&lt;&gt;""),AI81:$AZ81,_xlpm.Fundo,,1),
_xlpm.Xx,AH$51,_xlpm.Yx,PRODUCT(SUM(_xlpm.Dx,-_xlpm.Cx),1/SUM(_xlpm.Bx,-_xlpm.Ax))*SUM(_xlpm.Xx,-_xlpm.Ax)+_xlpm.Cx,
_xlpm.Ay,_xlfn.XLOOKUP(TRUE,(AH$52:AH80&lt;&gt;""),$N$52:$N80,_xlpm.Fundo,,-1),
_xlpm.By,_xlfn.XLOOKUP(TRUE,(AH82:AH$95&lt;&gt;""),$N82:$N$95,_xlpm.Fundo,,1),
_xlpm.Cy,_xlfn.XLOOKUP(TRUE,(AH$52:AH80&lt;&gt;""),AH$52:AH80,_xlpm.Fundo,,-1),
_xlpm.Dy,_xlfn.XLOOKUP(TRUE,(AH82:AH$95&lt;&gt;""),AH82:AH$95,_xlpm.Fundo,,1),
_xlpm.Xy,$N81,_xlpm.Yy,PRODUCT(SUM(_xlpm.Dy,-_xlpm.Cy),1/SUM(_xlpm.By,-_xlpm.Ay))*SUM(_xlpm.Xy,-_xlpm.Ay)+_xlpm.Cy,
ROUND(_xlpm.Yx,2)))</f>
        <v>0</v>
      </c>
      <c r="AI131" s="21" cm="1">
        <f t="array" ref="AI131">IF(AI81&lt;&gt;"",ROUND(AI81,2),
_xlfn.LET(_xlpm.Fundo,$L$8,
_xlpm.Ax,_xlfn.XLOOKUP(TRUE,($O81:AH81&lt;&gt;""),$O$51:AH$51,_xlpm.Fundo,,-1),
_xlpm.Bx,_xlfn.XLOOKUP(TRUE,(AJ81:$AZ81&lt;&gt;""),AJ$51:$AZ$51,_xlpm.Fundo,,1),
_xlpm.Cx,_xlfn.XLOOKUP(TRUE,($O81:AH81&lt;&gt;""),$O81:AH81,_xlpm.Fundo,,-1),
_xlpm.Dx,_xlfn.XLOOKUP(TRUE,(AJ81:$AZ81&lt;&gt;""),AJ81:$AZ81,_xlpm.Fundo,,1),
_xlpm.Xx,AI$51,_xlpm.Yx,PRODUCT(SUM(_xlpm.Dx,-_xlpm.Cx),1/SUM(_xlpm.Bx,-_xlpm.Ax))*SUM(_xlpm.Xx,-_xlpm.Ax)+_xlpm.Cx,
_xlpm.Ay,_xlfn.XLOOKUP(TRUE,(AI$52:AI80&lt;&gt;""),$N$52:$N80,_xlpm.Fundo,,-1),
_xlpm.By,_xlfn.XLOOKUP(TRUE,(AI82:AI$95&lt;&gt;""),$N82:$N$95,_xlpm.Fundo,,1),
_xlpm.Cy,_xlfn.XLOOKUP(TRUE,(AI$52:AI80&lt;&gt;""),AI$52:AI80,_xlpm.Fundo,,-1),
_xlpm.Dy,_xlfn.XLOOKUP(TRUE,(AI82:AI$95&lt;&gt;""),AI82:AI$95,_xlpm.Fundo,,1),
_xlpm.Xy,$N81,_xlpm.Yy,PRODUCT(SUM(_xlpm.Dy,-_xlpm.Cy),1/SUM(_xlpm.By,-_xlpm.Ay))*SUM(_xlpm.Xy,-_xlpm.Ay)+_xlpm.Cy,
ROUND(_xlpm.Yx,2)))</f>
        <v>0</v>
      </c>
      <c r="AJ131" s="21" cm="1">
        <f t="array" ref="AJ131">IF(AJ81&lt;&gt;"",ROUND(AJ81,2),
_xlfn.LET(_xlpm.Fundo,$L$8,
_xlpm.Ax,_xlfn.XLOOKUP(TRUE,($O81:AI81&lt;&gt;""),$O$51:AI$51,_xlpm.Fundo,,-1),
_xlpm.Bx,_xlfn.XLOOKUP(TRUE,(AK81:$AZ81&lt;&gt;""),AK$51:$AZ$51,_xlpm.Fundo,,1),
_xlpm.Cx,_xlfn.XLOOKUP(TRUE,($O81:AI81&lt;&gt;""),$O81:AI81,_xlpm.Fundo,,-1),
_xlpm.Dx,_xlfn.XLOOKUP(TRUE,(AK81:$AZ81&lt;&gt;""),AK81:$AZ81,_xlpm.Fundo,,1),
_xlpm.Xx,AJ$51,_xlpm.Yx,PRODUCT(SUM(_xlpm.Dx,-_xlpm.Cx),1/SUM(_xlpm.Bx,-_xlpm.Ax))*SUM(_xlpm.Xx,-_xlpm.Ax)+_xlpm.Cx,
_xlpm.Ay,_xlfn.XLOOKUP(TRUE,(AJ$52:AJ80&lt;&gt;""),$N$52:$N80,_xlpm.Fundo,,-1),
_xlpm.By,_xlfn.XLOOKUP(TRUE,(AJ82:AJ$95&lt;&gt;""),$N82:$N$95,_xlpm.Fundo,,1),
_xlpm.Cy,_xlfn.XLOOKUP(TRUE,(AJ$52:AJ80&lt;&gt;""),AJ$52:AJ80,_xlpm.Fundo,,-1),
_xlpm.Dy,_xlfn.XLOOKUP(TRUE,(AJ82:AJ$95&lt;&gt;""),AJ82:AJ$95,_xlpm.Fundo,,1),
_xlpm.Xy,$N81,_xlpm.Yy,PRODUCT(SUM(_xlpm.Dy,-_xlpm.Cy),1/SUM(_xlpm.By,-_xlpm.Ay))*SUM(_xlpm.Xy,-_xlpm.Ay)+_xlpm.Cy,
ROUND(_xlpm.Yx,2)))</f>
        <v>0</v>
      </c>
      <c r="AK131" s="21" cm="1">
        <f t="array" ref="AK131">IF(AK81&lt;&gt;"",ROUND(AK81,2),
_xlfn.LET(_xlpm.Fundo,$L$8,
_xlpm.Ax,_xlfn.XLOOKUP(TRUE,($O81:AJ81&lt;&gt;""),$O$51:AJ$51,_xlpm.Fundo,,-1),
_xlpm.Bx,_xlfn.XLOOKUP(TRUE,(AL81:$AZ81&lt;&gt;""),AL$51:$AZ$51,_xlpm.Fundo,,1),
_xlpm.Cx,_xlfn.XLOOKUP(TRUE,($O81:AJ81&lt;&gt;""),$O81:AJ81,_xlpm.Fundo,,-1),
_xlpm.Dx,_xlfn.XLOOKUP(TRUE,(AL81:$AZ81&lt;&gt;""),AL81:$AZ81,_xlpm.Fundo,,1),
_xlpm.Xx,AK$51,_xlpm.Yx,PRODUCT(SUM(_xlpm.Dx,-_xlpm.Cx),1/SUM(_xlpm.Bx,-_xlpm.Ax))*SUM(_xlpm.Xx,-_xlpm.Ax)+_xlpm.Cx,
_xlpm.Ay,_xlfn.XLOOKUP(TRUE,(AK$52:AK80&lt;&gt;""),$N$52:$N80,_xlpm.Fundo,,-1),
_xlpm.By,_xlfn.XLOOKUP(TRUE,(AK82:AK$95&lt;&gt;""),$N82:$N$95,_xlpm.Fundo,,1),
_xlpm.Cy,_xlfn.XLOOKUP(TRUE,(AK$52:AK80&lt;&gt;""),AK$52:AK80,_xlpm.Fundo,,-1),
_xlpm.Dy,_xlfn.XLOOKUP(TRUE,(AK82:AK$95&lt;&gt;""),AK82:AK$95,_xlpm.Fundo,,1),
_xlpm.Xy,$N81,_xlpm.Yy,PRODUCT(SUM(_xlpm.Dy,-_xlpm.Cy),1/SUM(_xlpm.By,-_xlpm.Ay))*SUM(_xlpm.Xy,-_xlpm.Ay)+_xlpm.Cy,
ROUND(_xlpm.Yx,2)))</f>
        <v>0</v>
      </c>
      <c r="AL131" s="21" cm="1">
        <f t="array" ref="AL131">IF(AL81&lt;&gt;"",ROUND(AL81,2),
_xlfn.LET(_xlpm.Fundo,$L$8,
_xlpm.Ax,_xlfn.XLOOKUP(TRUE,($O81:AK81&lt;&gt;""),$O$51:AK$51,_xlpm.Fundo,,-1),
_xlpm.Bx,_xlfn.XLOOKUP(TRUE,(AM81:$AZ81&lt;&gt;""),AM$51:$AZ$51,_xlpm.Fundo,,1),
_xlpm.Cx,_xlfn.XLOOKUP(TRUE,($O81:AK81&lt;&gt;""),$O81:AK81,_xlpm.Fundo,,-1),
_xlpm.Dx,_xlfn.XLOOKUP(TRUE,(AM81:$AZ81&lt;&gt;""),AM81:$AZ81,_xlpm.Fundo,,1),
_xlpm.Xx,AL$51,_xlpm.Yx,PRODUCT(SUM(_xlpm.Dx,-_xlpm.Cx),1/SUM(_xlpm.Bx,-_xlpm.Ax))*SUM(_xlpm.Xx,-_xlpm.Ax)+_xlpm.Cx,
_xlpm.Ay,_xlfn.XLOOKUP(TRUE,(AL$52:AL80&lt;&gt;""),$N$52:$N80,_xlpm.Fundo,,-1),
_xlpm.By,_xlfn.XLOOKUP(TRUE,(AL82:AL$95&lt;&gt;""),$N82:$N$95,_xlpm.Fundo,,1),
_xlpm.Cy,_xlfn.XLOOKUP(TRUE,(AL$52:AL80&lt;&gt;""),AL$52:AL80,_xlpm.Fundo,,-1),
_xlpm.Dy,_xlfn.XLOOKUP(TRUE,(AL82:AL$95&lt;&gt;""),AL82:AL$95,_xlpm.Fundo,,1),
_xlpm.Xy,$N81,_xlpm.Yy,PRODUCT(SUM(_xlpm.Dy,-_xlpm.Cy),1/SUM(_xlpm.By,-_xlpm.Ay))*SUM(_xlpm.Xy,-_xlpm.Ay)+_xlpm.Cy,
ROUND(_xlpm.Yx,2)))</f>
        <v>0</v>
      </c>
      <c r="AM131" s="21" cm="1">
        <f t="array" ref="AM131">IF(AM81&lt;&gt;"",ROUND(AM81,2),
_xlfn.LET(_xlpm.Fundo,$L$8,
_xlpm.Ax,_xlfn.XLOOKUP(TRUE,($O81:AL81&lt;&gt;""),$O$51:AL$51,_xlpm.Fundo,,-1),
_xlpm.Bx,_xlfn.XLOOKUP(TRUE,(AN81:$AZ81&lt;&gt;""),AN$51:$AZ$51,_xlpm.Fundo,,1),
_xlpm.Cx,_xlfn.XLOOKUP(TRUE,($O81:AL81&lt;&gt;""),$O81:AL81,_xlpm.Fundo,,-1),
_xlpm.Dx,_xlfn.XLOOKUP(TRUE,(AN81:$AZ81&lt;&gt;""),AN81:$AZ81,_xlpm.Fundo,,1),
_xlpm.Xx,AM$51,_xlpm.Yx,PRODUCT(SUM(_xlpm.Dx,-_xlpm.Cx),1/SUM(_xlpm.Bx,-_xlpm.Ax))*SUM(_xlpm.Xx,-_xlpm.Ax)+_xlpm.Cx,
_xlpm.Ay,_xlfn.XLOOKUP(TRUE,(AM$52:AM80&lt;&gt;""),$N$52:$N80,_xlpm.Fundo,,-1),
_xlpm.By,_xlfn.XLOOKUP(TRUE,(AM82:AM$95&lt;&gt;""),$N82:$N$95,_xlpm.Fundo,,1),
_xlpm.Cy,_xlfn.XLOOKUP(TRUE,(AM$52:AM80&lt;&gt;""),AM$52:AM80,_xlpm.Fundo,,-1),
_xlpm.Dy,_xlfn.XLOOKUP(TRUE,(AM82:AM$95&lt;&gt;""),AM82:AM$95,_xlpm.Fundo,,1),
_xlpm.Xy,$N81,_xlpm.Yy,PRODUCT(SUM(_xlpm.Dy,-_xlpm.Cy),1/SUM(_xlpm.By,-_xlpm.Ay))*SUM(_xlpm.Xy,-_xlpm.Ay)+_xlpm.Cy,
ROUND(_xlpm.Yx,2)))</f>
        <v>-9</v>
      </c>
      <c r="AN131" s="21" cm="1">
        <f t="array" ref="AN131">IF(AN81&lt;&gt;"",ROUND(AN81,2),
_xlfn.LET(_xlpm.Fundo,$L$8,
_xlpm.Ax,_xlfn.XLOOKUP(TRUE,($O81:AM81&lt;&gt;""),$O$51:AM$51,_xlpm.Fundo,,-1),
_xlpm.Bx,_xlfn.XLOOKUP(TRUE,(AO81:$AZ81&lt;&gt;""),AO$51:$AZ$51,_xlpm.Fundo,,1),
_xlpm.Cx,_xlfn.XLOOKUP(TRUE,($O81:AM81&lt;&gt;""),$O81:AM81,_xlpm.Fundo,,-1),
_xlpm.Dx,_xlfn.XLOOKUP(TRUE,(AO81:$AZ81&lt;&gt;""),AO81:$AZ81,_xlpm.Fundo,,1),
_xlpm.Xx,AN$51,_xlpm.Yx,PRODUCT(SUM(_xlpm.Dx,-_xlpm.Cx),1/SUM(_xlpm.Bx,-_xlpm.Ax))*SUM(_xlpm.Xx,-_xlpm.Ax)+_xlpm.Cx,
_xlpm.Ay,_xlfn.XLOOKUP(TRUE,(AN$52:AN80&lt;&gt;""),$N$52:$N80,_xlpm.Fundo,,-1),
_xlpm.By,_xlfn.XLOOKUP(TRUE,(AN82:AN$95&lt;&gt;""),$N82:$N$95,_xlpm.Fundo,,1),
_xlpm.Cy,_xlfn.XLOOKUP(TRUE,(AN$52:AN80&lt;&gt;""),AN$52:AN80,_xlpm.Fundo,,-1),
_xlpm.Dy,_xlfn.XLOOKUP(TRUE,(AN82:AN$95&lt;&gt;""),AN82:AN$95,_xlpm.Fundo,,1),
_xlpm.Xy,$N81,_xlpm.Yy,PRODUCT(SUM(_xlpm.Dy,-_xlpm.Cy),1/SUM(_xlpm.By,-_xlpm.Ay))*SUM(_xlpm.Xy,-_xlpm.Ay)+_xlpm.Cy,
ROUND(_xlpm.Yx,2)))</f>
        <v>-9</v>
      </c>
      <c r="AO131" s="21" cm="1">
        <f t="array" ref="AO131">IF(AO81&lt;&gt;"",ROUND(AO81,2),
_xlfn.LET(_xlpm.Fundo,$L$8,
_xlpm.Ax,_xlfn.XLOOKUP(TRUE,($O81:AN81&lt;&gt;""),$O$51:AN$51,_xlpm.Fundo,,-1),
_xlpm.Bx,_xlfn.XLOOKUP(TRUE,(AP81:$AZ81&lt;&gt;""),AP$51:$AZ$51,_xlpm.Fundo,,1),
_xlpm.Cx,_xlfn.XLOOKUP(TRUE,($O81:AN81&lt;&gt;""),$O81:AN81,_xlpm.Fundo,,-1),
_xlpm.Dx,_xlfn.XLOOKUP(TRUE,(AP81:$AZ81&lt;&gt;""),AP81:$AZ81,_xlpm.Fundo,,1),
_xlpm.Xx,AO$51,_xlpm.Yx,PRODUCT(SUM(_xlpm.Dx,-_xlpm.Cx),1/SUM(_xlpm.Bx,-_xlpm.Ax))*SUM(_xlpm.Xx,-_xlpm.Ax)+_xlpm.Cx,
_xlpm.Ay,_xlfn.XLOOKUP(TRUE,(AO$52:AO80&lt;&gt;""),$N$52:$N80,_xlpm.Fundo,,-1),
_xlpm.By,_xlfn.XLOOKUP(TRUE,(AO82:AO$95&lt;&gt;""),$N82:$N$95,_xlpm.Fundo,,1),
_xlpm.Cy,_xlfn.XLOOKUP(TRUE,(AO$52:AO80&lt;&gt;""),AO$52:AO80,_xlpm.Fundo,,-1),
_xlpm.Dy,_xlfn.XLOOKUP(TRUE,(AO82:AO$95&lt;&gt;""),AO82:AO$95,_xlpm.Fundo,,1),
_xlpm.Xy,$N81,_xlpm.Yy,PRODUCT(SUM(_xlpm.Dy,-_xlpm.Cy),1/SUM(_xlpm.By,-_xlpm.Ay))*SUM(_xlpm.Xy,-_xlpm.Ay)+_xlpm.Cy,
ROUND(_xlpm.Yx,2)))</f>
        <v>-9</v>
      </c>
      <c r="AP131" s="21" cm="1">
        <f t="array" ref="AP131">IF(AP81&lt;&gt;"",ROUND(AP81,2),
_xlfn.LET(_xlpm.Fundo,$L$8,
_xlpm.Ax,_xlfn.XLOOKUP(TRUE,($O81:AO81&lt;&gt;""),$O$51:AO$51,_xlpm.Fundo,,-1),
_xlpm.Bx,_xlfn.XLOOKUP(TRUE,(AQ81:$AZ81&lt;&gt;""),AQ$51:$AZ$51,_xlpm.Fundo,,1),
_xlpm.Cx,_xlfn.XLOOKUP(TRUE,($O81:AO81&lt;&gt;""),$O81:AO81,_xlpm.Fundo,,-1),
_xlpm.Dx,_xlfn.XLOOKUP(TRUE,(AQ81:$AZ81&lt;&gt;""),AQ81:$AZ81,_xlpm.Fundo,,1),
_xlpm.Xx,AP$51,_xlpm.Yx,PRODUCT(SUM(_xlpm.Dx,-_xlpm.Cx),1/SUM(_xlpm.Bx,-_xlpm.Ax))*SUM(_xlpm.Xx,-_xlpm.Ax)+_xlpm.Cx,
_xlpm.Ay,_xlfn.XLOOKUP(TRUE,(AP$52:AP80&lt;&gt;""),$N$52:$N80,_xlpm.Fundo,,-1),
_xlpm.By,_xlfn.XLOOKUP(TRUE,(AP82:AP$95&lt;&gt;""),$N82:$N$95,_xlpm.Fundo,,1),
_xlpm.Cy,_xlfn.XLOOKUP(TRUE,(AP$52:AP80&lt;&gt;""),AP$52:AP80,_xlpm.Fundo,,-1),
_xlpm.Dy,_xlfn.XLOOKUP(TRUE,(AP82:AP$95&lt;&gt;""),AP82:AP$95,_xlpm.Fundo,,1),
_xlpm.Xy,$N81,_xlpm.Yy,PRODUCT(SUM(_xlpm.Dy,-_xlpm.Cy),1/SUM(_xlpm.By,-_xlpm.Ay))*SUM(_xlpm.Xy,-_xlpm.Ay)+_xlpm.Cy,
ROUND(_xlpm.Yx,2)))</f>
        <v>-9</v>
      </c>
      <c r="AQ131" s="21" cm="1">
        <f t="array" ref="AQ131">IF(AQ81&lt;&gt;"",ROUND(AQ81,2),
_xlfn.LET(_xlpm.Fundo,$L$8,
_xlpm.Ax,_xlfn.XLOOKUP(TRUE,($O81:AP81&lt;&gt;""),$O$51:AP$51,_xlpm.Fundo,,-1),
_xlpm.Bx,_xlfn.XLOOKUP(TRUE,(AR81:$AZ81&lt;&gt;""),AR$51:$AZ$51,_xlpm.Fundo,,1),
_xlpm.Cx,_xlfn.XLOOKUP(TRUE,($O81:AP81&lt;&gt;""),$O81:AP81,_xlpm.Fundo,,-1),
_xlpm.Dx,_xlfn.XLOOKUP(TRUE,(AR81:$AZ81&lt;&gt;""),AR81:$AZ81,_xlpm.Fundo,,1),
_xlpm.Xx,AQ$51,_xlpm.Yx,PRODUCT(SUM(_xlpm.Dx,-_xlpm.Cx),1/SUM(_xlpm.Bx,-_xlpm.Ax))*SUM(_xlpm.Xx,-_xlpm.Ax)+_xlpm.Cx,
_xlpm.Ay,_xlfn.XLOOKUP(TRUE,(AQ$52:AQ80&lt;&gt;""),$N$52:$N80,_xlpm.Fundo,,-1),
_xlpm.By,_xlfn.XLOOKUP(TRUE,(AQ82:AQ$95&lt;&gt;""),$N82:$N$95,_xlpm.Fundo,,1),
_xlpm.Cy,_xlfn.XLOOKUP(TRUE,(AQ$52:AQ80&lt;&gt;""),AQ$52:AQ80,_xlpm.Fundo,,-1),
_xlpm.Dy,_xlfn.XLOOKUP(TRUE,(AQ82:AQ$95&lt;&gt;""),AQ82:AQ$95,_xlpm.Fundo,,1),
_xlpm.Xy,$N81,_xlpm.Yy,PRODUCT(SUM(_xlpm.Dy,-_xlpm.Cy),1/SUM(_xlpm.By,-_xlpm.Ay))*SUM(_xlpm.Xy,-_xlpm.Ay)+_xlpm.Cy,
ROUND(_xlpm.Yx,2)))</f>
        <v>-9</v>
      </c>
      <c r="AR131" s="21" cm="1">
        <f t="array" ref="AR131">IF(AR81&lt;&gt;"",ROUND(AR81,2),
_xlfn.LET(_xlpm.Fundo,$L$8,
_xlpm.Ax,_xlfn.XLOOKUP(TRUE,($O81:AQ81&lt;&gt;""),$O$51:AQ$51,_xlpm.Fundo,,-1),
_xlpm.Bx,_xlfn.XLOOKUP(TRUE,(AS81:$AZ81&lt;&gt;""),AS$51:$AZ$51,_xlpm.Fundo,,1),
_xlpm.Cx,_xlfn.XLOOKUP(TRUE,($O81:AQ81&lt;&gt;""),$O81:AQ81,_xlpm.Fundo,,-1),
_xlpm.Dx,_xlfn.XLOOKUP(TRUE,(AS81:$AZ81&lt;&gt;""),AS81:$AZ81,_xlpm.Fundo,,1),
_xlpm.Xx,AR$51,_xlpm.Yx,PRODUCT(SUM(_xlpm.Dx,-_xlpm.Cx),1/SUM(_xlpm.Bx,-_xlpm.Ax))*SUM(_xlpm.Xx,-_xlpm.Ax)+_xlpm.Cx,
_xlpm.Ay,_xlfn.XLOOKUP(TRUE,(AR$52:AR80&lt;&gt;""),$N$52:$N80,_xlpm.Fundo,,-1),
_xlpm.By,_xlfn.XLOOKUP(TRUE,(AR82:AR$95&lt;&gt;""),$N82:$N$95,_xlpm.Fundo,,1),
_xlpm.Cy,_xlfn.XLOOKUP(TRUE,(AR$52:AR80&lt;&gt;""),AR$52:AR80,_xlpm.Fundo,,-1),
_xlpm.Dy,_xlfn.XLOOKUP(TRUE,(AR82:AR$95&lt;&gt;""),AR82:AR$95,_xlpm.Fundo,,1),
_xlpm.Xy,$N81,_xlpm.Yy,PRODUCT(SUM(_xlpm.Dy,-_xlpm.Cy),1/SUM(_xlpm.By,-_xlpm.Ay))*SUM(_xlpm.Xy,-_xlpm.Ay)+_xlpm.Cy,
ROUND(_xlpm.Yx,2)))</f>
        <v>-9</v>
      </c>
      <c r="AS131" s="21" cm="1">
        <f t="array" ref="AS131">IF(AS81&lt;&gt;"",ROUND(AS81,2),
_xlfn.LET(_xlpm.Fundo,$L$8,
_xlpm.Ax,_xlfn.XLOOKUP(TRUE,($O81:AR81&lt;&gt;""),$O$51:AR$51,_xlpm.Fundo,,-1),
_xlpm.Bx,_xlfn.XLOOKUP(TRUE,(AT81:$AZ81&lt;&gt;""),AT$51:$AZ$51,_xlpm.Fundo,,1),
_xlpm.Cx,_xlfn.XLOOKUP(TRUE,($O81:AR81&lt;&gt;""),$O81:AR81,_xlpm.Fundo,,-1),
_xlpm.Dx,_xlfn.XLOOKUP(TRUE,(AT81:$AZ81&lt;&gt;""),AT81:$AZ81,_xlpm.Fundo,,1),
_xlpm.Xx,AS$51,_xlpm.Yx,PRODUCT(SUM(_xlpm.Dx,-_xlpm.Cx),1/SUM(_xlpm.Bx,-_xlpm.Ax))*SUM(_xlpm.Xx,-_xlpm.Ax)+_xlpm.Cx,
_xlpm.Ay,_xlfn.XLOOKUP(TRUE,(AS$52:AS80&lt;&gt;""),$N$52:$N80,_xlpm.Fundo,,-1),
_xlpm.By,_xlfn.XLOOKUP(TRUE,(AS82:AS$95&lt;&gt;""),$N82:$N$95,_xlpm.Fundo,,1),
_xlpm.Cy,_xlfn.XLOOKUP(TRUE,(AS$52:AS80&lt;&gt;""),AS$52:AS80,_xlpm.Fundo,,-1),
_xlpm.Dy,_xlfn.XLOOKUP(TRUE,(AS82:AS$95&lt;&gt;""),AS82:AS$95,_xlpm.Fundo,,1),
_xlpm.Xy,$N81,_xlpm.Yy,PRODUCT(SUM(_xlpm.Dy,-_xlpm.Cy),1/SUM(_xlpm.By,-_xlpm.Ay))*SUM(_xlpm.Xy,-_xlpm.Ay)+_xlpm.Cy,
ROUND(_xlpm.Yx,2)))</f>
        <v>-9</v>
      </c>
      <c r="AT131" s="21" cm="1">
        <f t="array" ref="AT131">IF(AT81&lt;&gt;"",ROUND(AT81,2),
_xlfn.LET(_xlpm.Fundo,$L$8,
_xlpm.Ax,_xlfn.XLOOKUP(TRUE,($O81:AS81&lt;&gt;""),$O$51:AS$51,_xlpm.Fundo,,-1),
_xlpm.Bx,_xlfn.XLOOKUP(TRUE,(AU81:$AZ81&lt;&gt;""),AU$51:$AZ$51,_xlpm.Fundo,,1),
_xlpm.Cx,_xlfn.XLOOKUP(TRUE,($O81:AS81&lt;&gt;""),$O81:AS81,_xlpm.Fundo,,-1),
_xlpm.Dx,_xlfn.XLOOKUP(TRUE,(AU81:$AZ81&lt;&gt;""),AU81:$AZ81,_xlpm.Fundo,,1),
_xlpm.Xx,AT$51,_xlpm.Yx,PRODUCT(SUM(_xlpm.Dx,-_xlpm.Cx),1/SUM(_xlpm.Bx,-_xlpm.Ax))*SUM(_xlpm.Xx,-_xlpm.Ax)+_xlpm.Cx,
_xlpm.Ay,_xlfn.XLOOKUP(TRUE,(AT$52:AT80&lt;&gt;""),$N$52:$N80,_xlpm.Fundo,,-1),
_xlpm.By,_xlfn.XLOOKUP(TRUE,(AT82:AT$95&lt;&gt;""),$N82:$N$95,_xlpm.Fundo,,1),
_xlpm.Cy,_xlfn.XLOOKUP(TRUE,(AT$52:AT80&lt;&gt;""),AT$52:AT80,_xlpm.Fundo,,-1),
_xlpm.Dy,_xlfn.XLOOKUP(TRUE,(AT82:AT$95&lt;&gt;""),AT82:AT$95,_xlpm.Fundo,,1),
_xlpm.Xy,$N81,_xlpm.Yy,PRODUCT(SUM(_xlpm.Dy,-_xlpm.Cy),1/SUM(_xlpm.By,-_xlpm.Ay))*SUM(_xlpm.Xy,-_xlpm.Ay)+_xlpm.Cy,
ROUND(_xlpm.Yx,2)))</f>
        <v>-9</v>
      </c>
      <c r="AU131" s="21" cm="1">
        <f t="array" ref="AU131">IF(AU81&lt;&gt;"",ROUND(AU81,2),
_xlfn.LET(_xlpm.Fundo,$L$8,
_xlpm.Ax,_xlfn.XLOOKUP(TRUE,($O81:AT81&lt;&gt;""),$O$51:AT$51,_xlpm.Fundo,,-1),
_xlpm.Bx,_xlfn.XLOOKUP(TRUE,(AV81:$AZ81&lt;&gt;""),AV$51:$AZ$51,_xlpm.Fundo,,1),
_xlpm.Cx,_xlfn.XLOOKUP(TRUE,($O81:AT81&lt;&gt;""),$O81:AT81,_xlpm.Fundo,,-1),
_xlpm.Dx,_xlfn.XLOOKUP(TRUE,(AV81:$AZ81&lt;&gt;""),AV81:$AZ81,_xlpm.Fundo,,1),
_xlpm.Xx,AU$51,_xlpm.Yx,PRODUCT(SUM(_xlpm.Dx,-_xlpm.Cx),1/SUM(_xlpm.Bx,-_xlpm.Ax))*SUM(_xlpm.Xx,-_xlpm.Ax)+_xlpm.Cx,
_xlpm.Ay,_xlfn.XLOOKUP(TRUE,(AU$52:AU80&lt;&gt;""),$N$52:$N80,_xlpm.Fundo,,-1),
_xlpm.By,_xlfn.XLOOKUP(TRUE,(AU82:AU$95&lt;&gt;""),$N82:$N$95,_xlpm.Fundo,,1),
_xlpm.Cy,_xlfn.XLOOKUP(TRUE,(AU$52:AU80&lt;&gt;""),AU$52:AU80,_xlpm.Fundo,,-1),
_xlpm.Dy,_xlfn.XLOOKUP(TRUE,(AU82:AU$95&lt;&gt;""),AU82:AU$95,_xlpm.Fundo,,1),
_xlpm.Xy,$N81,_xlpm.Yy,PRODUCT(SUM(_xlpm.Dy,-_xlpm.Cy),1/SUM(_xlpm.By,-_xlpm.Ay))*SUM(_xlpm.Xy,-_xlpm.Ay)+_xlpm.Cy,
ROUND(_xlpm.Yx,2)))</f>
        <v>0</v>
      </c>
      <c r="AV131" s="21" cm="1">
        <f t="array" ref="AV131">IF(AV81&lt;&gt;"",ROUND(AV81,2),
_xlfn.LET(_xlpm.Fundo,$L$8,
_xlpm.Ax,_xlfn.XLOOKUP(TRUE,($O81:AU81&lt;&gt;""),$O$51:AU$51,_xlpm.Fundo,,-1),
_xlpm.Bx,_xlfn.XLOOKUP(TRUE,(AW81:$AZ81&lt;&gt;""),AW$51:$AZ$51,_xlpm.Fundo,,1),
_xlpm.Cx,_xlfn.XLOOKUP(TRUE,($O81:AU81&lt;&gt;""),$O81:AU81,_xlpm.Fundo,,-1),
_xlpm.Dx,_xlfn.XLOOKUP(TRUE,(AW81:$AZ81&lt;&gt;""),AW81:$AZ81,_xlpm.Fundo,,1),
_xlpm.Xx,AV$51,_xlpm.Yx,PRODUCT(SUM(_xlpm.Dx,-_xlpm.Cx),1/SUM(_xlpm.Bx,-_xlpm.Ax))*SUM(_xlpm.Xx,-_xlpm.Ax)+_xlpm.Cx,
_xlpm.Ay,_xlfn.XLOOKUP(TRUE,(AV$52:AV80&lt;&gt;""),$N$52:$N80,_xlpm.Fundo,,-1),
_xlpm.By,_xlfn.XLOOKUP(TRUE,(AV82:AV$95&lt;&gt;""),$N82:$N$95,_xlpm.Fundo,,1),
_xlpm.Cy,_xlfn.XLOOKUP(TRUE,(AV$52:AV80&lt;&gt;""),AV$52:AV80,_xlpm.Fundo,,-1),
_xlpm.Dy,_xlfn.XLOOKUP(TRUE,(AV82:AV$95&lt;&gt;""),AV82:AV$95,_xlpm.Fundo,,1),
_xlpm.Xy,$N81,_xlpm.Yy,PRODUCT(SUM(_xlpm.Dy,-_xlpm.Cy),1/SUM(_xlpm.By,-_xlpm.Ay))*SUM(_xlpm.Xy,-_xlpm.Ay)+_xlpm.Cy,
ROUND(_xlpm.Yx,2)))</f>
        <v>-9</v>
      </c>
      <c r="AW131" s="21" cm="1">
        <f t="array" ref="AW131">IF(AW81&lt;&gt;"",ROUND(AW81,2),
_xlfn.LET(_xlpm.Fundo,$L$8,
_xlpm.Ax,_xlfn.XLOOKUP(TRUE,($O81:AV81&lt;&gt;""),$O$51:AV$51,_xlpm.Fundo,,-1),
_xlpm.Bx,_xlfn.XLOOKUP(TRUE,(AX81:$AZ81&lt;&gt;""),AX$51:$AZ$51,_xlpm.Fundo,,1),
_xlpm.Cx,_xlfn.XLOOKUP(TRUE,($O81:AV81&lt;&gt;""),$O81:AV81,_xlpm.Fundo,,-1),
_xlpm.Dx,_xlfn.XLOOKUP(TRUE,(AX81:$AZ81&lt;&gt;""),AX81:$AZ81,_xlpm.Fundo,,1),
_xlpm.Xx,AW$51,_xlpm.Yx,PRODUCT(SUM(_xlpm.Dx,-_xlpm.Cx),1/SUM(_xlpm.Bx,-_xlpm.Ax))*SUM(_xlpm.Xx,-_xlpm.Ax)+_xlpm.Cx,
_xlpm.Ay,_xlfn.XLOOKUP(TRUE,(AW$52:AW80&lt;&gt;""),$N$52:$N80,_xlpm.Fundo,,-1),
_xlpm.By,_xlfn.XLOOKUP(TRUE,(AW82:AW$95&lt;&gt;""),$N82:$N$95,_xlpm.Fundo,,1),
_xlpm.Cy,_xlfn.XLOOKUP(TRUE,(AW$52:AW80&lt;&gt;""),AW$52:AW80,_xlpm.Fundo,,-1),
_xlpm.Dy,_xlfn.XLOOKUP(TRUE,(AW82:AW$95&lt;&gt;""),AW82:AW$95,_xlpm.Fundo,,1),
_xlpm.Xy,$N81,_xlpm.Yy,PRODUCT(SUM(_xlpm.Dy,-_xlpm.Cy),1/SUM(_xlpm.By,-_xlpm.Ay))*SUM(_xlpm.Xy,-_xlpm.Ay)+_xlpm.Cy,
ROUND(_xlpm.Yx,2)))</f>
        <v>-9</v>
      </c>
      <c r="AX131" s="77" t="s">
        <v>678</v>
      </c>
      <c r="AY131" s="77"/>
    </row>
    <row r="132" spans="1:51" ht="20.100000000000001" customHeight="1" x14ac:dyDescent="0.3">
      <c r="A132" s="35" t="s">
        <v>104</v>
      </c>
      <c r="B132" s="35" t="s">
        <v>105</v>
      </c>
      <c r="C132" s="36">
        <f t="shared" si="15"/>
        <v>46.175400000000003</v>
      </c>
      <c r="D132" s="37">
        <f t="shared" si="15"/>
        <v>105.57089999999999</v>
      </c>
      <c r="E132" s="68">
        <f t="shared" si="15"/>
        <v>0</v>
      </c>
      <c r="F132" s="36">
        <f t="shared" si="7"/>
        <v>3.15</v>
      </c>
      <c r="G132" s="37">
        <f t="shared" si="8"/>
        <v>0.52</v>
      </c>
      <c r="H132" s="38">
        <f t="shared" si="9"/>
        <v>0</v>
      </c>
      <c r="I132" s="8" t="str" cm="1">
        <f t="array" ref="I132">_xlfn.CONCAT(ROUND(F132:H132,2)&amp;", ")</f>
        <v xml:space="preserve">3.15, 0.52, 0, </v>
      </c>
      <c r="J132" s="8"/>
      <c r="N132" s="31">
        <v>5.07</v>
      </c>
      <c r="O132" s="15"/>
      <c r="P132" s="21" cm="1">
        <f t="array" ref="P132">IF(P82&lt;&gt;"",ROUND(P82,2),
_xlfn.LET(_xlpm.Fundo,$L$8,
_xlpm.Ax,_xlfn.XLOOKUP(TRUE,($O82:O82&lt;&gt;""),$O$51:O$51,_xlpm.Fundo,,-1),
_xlpm.Bx,_xlfn.XLOOKUP(TRUE,(Q82:$AZ82&lt;&gt;""),Q$51:$AZ$51,_xlpm.Fundo,,1),
_xlpm.Cx,_xlfn.XLOOKUP(TRUE,($O82:O82&lt;&gt;""),$O82:O82,_xlpm.Fundo,,-1),
_xlpm.Dx,_xlfn.XLOOKUP(TRUE,(Q82:$AZ82&lt;&gt;""),Q82:$AZ82,_xlpm.Fundo,,1),
_xlpm.Xx,P$51,_xlpm.Yx,PRODUCT(SUM(_xlpm.Dx,-_xlpm.Cx),1/SUM(_xlpm.Bx,-_xlpm.Ax))*SUM(_xlpm.Xx,-_xlpm.Ax)+_xlpm.Cx,
_xlpm.Ay,_xlfn.XLOOKUP(TRUE,(P$52:P81&lt;&gt;""),$N$52:$N81,_xlpm.Fundo,,-1),
_xlpm.By,_xlfn.XLOOKUP(TRUE,(P83:P$95&lt;&gt;""),$N83:$N$95,_xlpm.Fundo,,1),
_xlpm.Cy,_xlfn.XLOOKUP(TRUE,(P$52:P81&lt;&gt;""),P$52:P81,_xlpm.Fundo,,-1),
_xlpm.Dy,_xlfn.XLOOKUP(TRUE,(P83:P$95&lt;&gt;""),P83:P$95,_xlpm.Fundo,,1),
_xlpm.Xy,$N82,_xlpm.Yy,PRODUCT(SUM(_xlpm.Dy,-_xlpm.Cy),1/SUM(_xlpm.By,-_xlpm.Ay))*SUM(_xlpm.Xy,-_xlpm.Ay)+_xlpm.Cy,
ROUND(_xlpm.Yx,2)))</f>
        <v>-9</v>
      </c>
      <c r="Q132" s="21" cm="1">
        <f t="array" ref="Q132">IF(Q82&lt;&gt;"",ROUND(Q82,2),
_xlfn.LET(_xlpm.Fundo,$L$8,
_xlpm.Ax,_xlfn.XLOOKUP(TRUE,($O82:P82&lt;&gt;""),$O$51:P$51,_xlpm.Fundo,,-1),
_xlpm.Bx,_xlfn.XLOOKUP(TRUE,(R82:$AZ82&lt;&gt;""),R$51:$AZ$51,_xlpm.Fundo,,1),
_xlpm.Cx,_xlfn.XLOOKUP(TRUE,($O82:P82&lt;&gt;""),$O82:P82,_xlpm.Fundo,,-1),
_xlpm.Dx,_xlfn.XLOOKUP(TRUE,(R82:$AZ82&lt;&gt;""),R82:$AZ82,_xlpm.Fundo,,1),
_xlpm.Xx,Q$51,_xlpm.Yx,PRODUCT(SUM(_xlpm.Dx,-_xlpm.Cx),1/SUM(_xlpm.Bx,-_xlpm.Ax))*SUM(_xlpm.Xx,-_xlpm.Ax)+_xlpm.Cx,
_xlpm.Ay,_xlfn.XLOOKUP(TRUE,(Q$52:Q81&lt;&gt;""),$N$52:$N81,_xlpm.Fundo,,-1),
_xlpm.By,_xlfn.XLOOKUP(TRUE,(Q83:Q$95&lt;&gt;""),$N83:$N$95,_xlpm.Fundo,,1),
_xlpm.Cy,_xlfn.XLOOKUP(TRUE,(Q$52:Q81&lt;&gt;""),Q$52:Q81,_xlpm.Fundo,,-1),
_xlpm.Dy,_xlfn.XLOOKUP(TRUE,(Q83:Q$95&lt;&gt;""),Q83:Q$95,_xlpm.Fundo,,1),
_xlpm.Xy,$N82,_xlpm.Yy,PRODUCT(SUM(_xlpm.Dy,-_xlpm.Cy),1/SUM(_xlpm.By,-_xlpm.Ay))*SUM(_xlpm.Xy,-_xlpm.Ay)+_xlpm.Cy,
ROUND(_xlpm.Yx,2)))</f>
        <v>-9</v>
      </c>
      <c r="R132" s="21" cm="1">
        <f t="array" ref="R132">IF(R82&lt;&gt;"",ROUND(R82,2),
_xlfn.LET(_xlpm.Fundo,$L$8,
_xlpm.Ax,_xlfn.XLOOKUP(TRUE,($O82:Q82&lt;&gt;""),$O$51:Q$51,_xlpm.Fundo,,-1),
_xlpm.Bx,_xlfn.XLOOKUP(TRUE,(S82:$AZ82&lt;&gt;""),S$51:$AZ$51,_xlpm.Fundo,,1),
_xlpm.Cx,_xlfn.XLOOKUP(TRUE,($O82:Q82&lt;&gt;""),$O82:Q82,_xlpm.Fundo,,-1),
_xlpm.Dx,_xlfn.XLOOKUP(TRUE,(S82:$AZ82&lt;&gt;""),S82:$AZ82,_xlpm.Fundo,,1),
_xlpm.Xx,R$51,_xlpm.Yx,PRODUCT(SUM(_xlpm.Dx,-_xlpm.Cx),1/SUM(_xlpm.Bx,-_xlpm.Ax))*SUM(_xlpm.Xx,-_xlpm.Ax)+_xlpm.Cx,
_xlpm.Ay,_xlfn.XLOOKUP(TRUE,(R$52:R81&lt;&gt;""),$N$52:$N81,_xlpm.Fundo,,-1),
_xlpm.By,_xlfn.XLOOKUP(TRUE,(R83:R$95&lt;&gt;""),$N83:$N$95,_xlpm.Fundo,,1),
_xlpm.Cy,_xlfn.XLOOKUP(TRUE,(R$52:R81&lt;&gt;""),R$52:R81,_xlpm.Fundo,,-1),
_xlpm.Dy,_xlfn.XLOOKUP(TRUE,(R83:R$95&lt;&gt;""),R83:R$95,_xlpm.Fundo,,1),
_xlpm.Xy,$N82,_xlpm.Yy,PRODUCT(SUM(_xlpm.Dy,-_xlpm.Cy),1/SUM(_xlpm.By,-_xlpm.Ay))*SUM(_xlpm.Xy,-_xlpm.Ay)+_xlpm.Cy,
ROUND(_xlpm.Yx,2)))</f>
        <v>0</v>
      </c>
      <c r="S132" s="21" cm="1">
        <f t="array" ref="S132">IF(S82&lt;&gt;"",ROUND(S82,2),
_xlfn.LET(_xlpm.Fundo,$L$8,
_xlpm.Ax,_xlfn.XLOOKUP(TRUE,($O82:R82&lt;&gt;""),$O$51:R$51,_xlpm.Fundo,,-1),
_xlpm.Bx,_xlfn.XLOOKUP(TRUE,(T82:$AZ82&lt;&gt;""),T$51:$AZ$51,_xlpm.Fundo,,1),
_xlpm.Cx,_xlfn.XLOOKUP(TRUE,($O82:R82&lt;&gt;""),$O82:R82,_xlpm.Fundo,,-1),
_xlpm.Dx,_xlfn.XLOOKUP(TRUE,(T82:$AZ82&lt;&gt;""),T82:$AZ82,_xlpm.Fundo,,1),
_xlpm.Xx,S$51,_xlpm.Yx,PRODUCT(SUM(_xlpm.Dx,-_xlpm.Cx),1/SUM(_xlpm.Bx,-_xlpm.Ax))*SUM(_xlpm.Xx,-_xlpm.Ax)+_xlpm.Cx,
_xlpm.Ay,_xlfn.XLOOKUP(TRUE,(S$52:S81&lt;&gt;""),$N$52:$N81,_xlpm.Fundo,,-1),
_xlpm.By,_xlfn.XLOOKUP(TRUE,(S83:S$95&lt;&gt;""),$N83:$N$95,_xlpm.Fundo,,1),
_xlpm.Cy,_xlfn.XLOOKUP(TRUE,(S$52:S81&lt;&gt;""),S$52:S81,_xlpm.Fundo,,-1),
_xlpm.Dy,_xlfn.XLOOKUP(TRUE,(S83:S$95&lt;&gt;""),S83:S$95,_xlpm.Fundo,,1),
_xlpm.Xy,$N82,_xlpm.Yy,PRODUCT(SUM(_xlpm.Dy,-_xlpm.Cy),1/SUM(_xlpm.By,-_xlpm.Ay))*SUM(_xlpm.Xy,-_xlpm.Ay)+_xlpm.Cy,
ROUND(_xlpm.Yx,2)))</f>
        <v>0</v>
      </c>
      <c r="T132" s="21" cm="1">
        <f t="array" ref="T132">IF(T82&lt;&gt;"",ROUND(T82,2),
_xlfn.LET(_xlpm.Fundo,$L$8,
_xlpm.Ax,_xlfn.XLOOKUP(TRUE,($O82:S82&lt;&gt;""),$O$51:S$51,_xlpm.Fundo,,-1),
_xlpm.Bx,_xlfn.XLOOKUP(TRUE,(U82:$AZ82&lt;&gt;""),U$51:$AZ$51,_xlpm.Fundo,,1),
_xlpm.Cx,_xlfn.XLOOKUP(TRUE,($O82:S82&lt;&gt;""),$O82:S82,_xlpm.Fundo,,-1),
_xlpm.Dx,_xlfn.XLOOKUP(TRUE,(U82:$AZ82&lt;&gt;""),U82:$AZ82,_xlpm.Fundo,,1),
_xlpm.Xx,T$51,_xlpm.Yx,PRODUCT(SUM(_xlpm.Dx,-_xlpm.Cx),1/SUM(_xlpm.Bx,-_xlpm.Ax))*SUM(_xlpm.Xx,-_xlpm.Ax)+_xlpm.Cx,
_xlpm.Ay,_xlfn.XLOOKUP(TRUE,(T$52:T81&lt;&gt;""),$N$52:$N81,_xlpm.Fundo,,-1),
_xlpm.By,_xlfn.XLOOKUP(TRUE,(T83:T$95&lt;&gt;""),$N83:$N$95,_xlpm.Fundo,,1),
_xlpm.Cy,_xlfn.XLOOKUP(TRUE,(T$52:T81&lt;&gt;""),T$52:T81,_xlpm.Fundo,,-1),
_xlpm.Dy,_xlfn.XLOOKUP(TRUE,(T83:T$95&lt;&gt;""),T83:T$95,_xlpm.Fundo,,1),
_xlpm.Xy,$N82,_xlpm.Yy,PRODUCT(SUM(_xlpm.Dy,-_xlpm.Cy),1/SUM(_xlpm.By,-_xlpm.Ay))*SUM(_xlpm.Xy,-_xlpm.Ay)+_xlpm.Cy,
ROUND(_xlpm.Yx,2)))</f>
        <v>0</v>
      </c>
      <c r="U132" s="21" cm="1">
        <f t="array" ref="U132">IF(U82&lt;&gt;"",ROUND(U82,2),
_xlfn.LET(_xlpm.Fundo,$L$8,
_xlpm.Ax,_xlfn.XLOOKUP(TRUE,($O82:T82&lt;&gt;""),$O$51:T$51,_xlpm.Fundo,,-1),
_xlpm.Bx,_xlfn.XLOOKUP(TRUE,(V82:$AZ82&lt;&gt;""),V$51:$AZ$51,_xlpm.Fundo,,1),
_xlpm.Cx,_xlfn.XLOOKUP(TRUE,($O82:T82&lt;&gt;""),$O82:T82,_xlpm.Fundo,,-1),
_xlpm.Dx,_xlfn.XLOOKUP(TRUE,(V82:$AZ82&lt;&gt;""),V82:$AZ82,_xlpm.Fundo,,1),
_xlpm.Xx,U$51,_xlpm.Yx,PRODUCT(SUM(_xlpm.Dx,-_xlpm.Cx),1/SUM(_xlpm.Bx,-_xlpm.Ax))*SUM(_xlpm.Xx,-_xlpm.Ax)+_xlpm.Cx,
_xlpm.Ay,_xlfn.XLOOKUP(TRUE,(U$52:U81&lt;&gt;""),$N$52:$N81,_xlpm.Fundo,,-1),
_xlpm.By,_xlfn.XLOOKUP(TRUE,(U83:U$95&lt;&gt;""),$N83:$N$95,_xlpm.Fundo,,1),
_xlpm.Cy,_xlfn.XLOOKUP(TRUE,(U$52:U81&lt;&gt;""),U$52:U81,_xlpm.Fundo,,-1),
_xlpm.Dy,_xlfn.XLOOKUP(TRUE,(U83:U$95&lt;&gt;""),U83:U$95,_xlpm.Fundo,,1),
_xlpm.Xy,$N82,_xlpm.Yy,PRODUCT(SUM(_xlpm.Dy,-_xlpm.Cy),1/SUM(_xlpm.By,-_xlpm.Ay))*SUM(_xlpm.Xy,-_xlpm.Ay)+_xlpm.Cy,
ROUND(_xlpm.Yx,2)))</f>
        <v>0</v>
      </c>
      <c r="V132" s="21" cm="1">
        <f t="array" ref="V132">IF(V82&lt;&gt;"",ROUND(V82,2),
_xlfn.LET(_xlpm.Fundo,$L$8,
_xlpm.Ax,_xlfn.XLOOKUP(TRUE,($O82:U82&lt;&gt;""),$O$51:U$51,_xlpm.Fundo,,-1),
_xlpm.Bx,_xlfn.XLOOKUP(TRUE,(W82:$AZ82&lt;&gt;""),W$51:$AZ$51,_xlpm.Fundo,,1),
_xlpm.Cx,_xlfn.XLOOKUP(TRUE,($O82:U82&lt;&gt;""),$O82:U82,_xlpm.Fundo,,-1),
_xlpm.Dx,_xlfn.XLOOKUP(TRUE,(W82:$AZ82&lt;&gt;""),W82:$AZ82,_xlpm.Fundo,,1),
_xlpm.Xx,V$51,_xlpm.Yx,PRODUCT(SUM(_xlpm.Dx,-_xlpm.Cx),1/SUM(_xlpm.Bx,-_xlpm.Ax))*SUM(_xlpm.Xx,-_xlpm.Ax)+_xlpm.Cx,
_xlpm.Ay,_xlfn.XLOOKUP(TRUE,(V$52:V81&lt;&gt;""),$N$52:$N81,_xlpm.Fundo,,-1),
_xlpm.By,_xlfn.XLOOKUP(TRUE,(V83:V$95&lt;&gt;""),$N83:$N$95,_xlpm.Fundo,,1),
_xlpm.Cy,_xlfn.XLOOKUP(TRUE,(V$52:V81&lt;&gt;""),V$52:V81,_xlpm.Fundo,,-1),
_xlpm.Dy,_xlfn.XLOOKUP(TRUE,(V83:V$95&lt;&gt;""),V83:V$95,_xlpm.Fundo,,1),
_xlpm.Xy,$N82,_xlpm.Yy,PRODUCT(SUM(_xlpm.Dy,-_xlpm.Cy),1/SUM(_xlpm.By,-_xlpm.Ay))*SUM(_xlpm.Xy,-_xlpm.Ay)+_xlpm.Cy,
ROUND(_xlpm.Yx,2)))</f>
        <v>0</v>
      </c>
      <c r="W132" s="21" cm="1">
        <f t="array" ref="W132">IF(W82&lt;&gt;"",ROUND(W82,2),
_xlfn.LET(_xlpm.Fundo,$L$8,
_xlpm.Ax,_xlfn.XLOOKUP(TRUE,($O82:V82&lt;&gt;""),$O$51:V$51,_xlpm.Fundo,,-1),
_xlpm.Bx,_xlfn.XLOOKUP(TRUE,(X82:$AZ82&lt;&gt;""),X$51:$AZ$51,_xlpm.Fundo,,1),
_xlpm.Cx,_xlfn.XLOOKUP(TRUE,($O82:V82&lt;&gt;""),$O82:V82,_xlpm.Fundo,,-1),
_xlpm.Dx,_xlfn.XLOOKUP(TRUE,(X82:$AZ82&lt;&gt;""),X82:$AZ82,_xlpm.Fundo,,1),
_xlpm.Xx,W$51,_xlpm.Yx,PRODUCT(SUM(_xlpm.Dx,-_xlpm.Cx),1/SUM(_xlpm.Bx,-_xlpm.Ax))*SUM(_xlpm.Xx,-_xlpm.Ax)+_xlpm.Cx,
_xlpm.Ay,_xlfn.XLOOKUP(TRUE,(W$52:W81&lt;&gt;""),$N$52:$N81,_xlpm.Fundo,,-1),
_xlpm.By,_xlfn.XLOOKUP(TRUE,(W83:W$95&lt;&gt;""),$N83:$N$95,_xlpm.Fundo,,1),
_xlpm.Cy,_xlfn.XLOOKUP(TRUE,(W$52:W81&lt;&gt;""),W$52:W81,_xlpm.Fundo,,-1),
_xlpm.Dy,_xlfn.XLOOKUP(TRUE,(W83:W$95&lt;&gt;""),W83:W$95,_xlpm.Fundo,,1),
_xlpm.Xy,$N82,_xlpm.Yy,PRODUCT(SUM(_xlpm.Dy,-_xlpm.Cy),1/SUM(_xlpm.By,-_xlpm.Ay))*SUM(_xlpm.Xy,-_xlpm.Ay)+_xlpm.Cy,
ROUND(_xlpm.Yx,2)))</f>
        <v>-9</v>
      </c>
      <c r="X132" s="21" cm="1">
        <f t="array" ref="X132">IF(X82&lt;&gt;"",ROUND(X82,2),
_xlfn.LET(_xlpm.Fundo,$L$8,
_xlpm.Ax,_xlfn.XLOOKUP(TRUE,($O82:W82&lt;&gt;""),$O$51:W$51,_xlpm.Fundo,,-1),
_xlpm.Bx,_xlfn.XLOOKUP(TRUE,(Y82:$AZ82&lt;&gt;""),Y$51:$AZ$51,_xlpm.Fundo,,1),
_xlpm.Cx,_xlfn.XLOOKUP(TRUE,($O82:W82&lt;&gt;""),$O82:W82,_xlpm.Fundo,,-1),
_xlpm.Dx,_xlfn.XLOOKUP(TRUE,(Y82:$AZ82&lt;&gt;""),Y82:$AZ82,_xlpm.Fundo,,1),
_xlpm.Xx,X$51,_xlpm.Yx,PRODUCT(SUM(_xlpm.Dx,-_xlpm.Cx),1/SUM(_xlpm.Bx,-_xlpm.Ax))*SUM(_xlpm.Xx,-_xlpm.Ax)+_xlpm.Cx,
_xlpm.Ay,_xlfn.XLOOKUP(TRUE,(X$52:X81&lt;&gt;""),$N$52:$N81,_xlpm.Fundo,,-1),
_xlpm.By,_xlfn.XLOOKUP(TRUE,(X83:X$95&lt;&gt;""),$N83:$N$95,_xlpm.Fundo,,1),
_xlpm.Cy,_xlfn.XLOOKUP(TRUE,(X$52:X81&lt;&gt;""),X$52:X81,_xlpm.Fundo,,-1),
_xlpm.Dy,_xlfn.XLOOKUP(TRUE,(X83:X$95&lt;&gt;""),X83:X$95,_xlpm.Fundo,,1),
_xlpm.Xy,$N82,_xlpm.Yy,PRODUCT(SUM(_xlpm.Dy,-_xlpm.Cy),1/SUM(_xlpm.By,-_xlpm.Ay))*SUM(_xlpm.Xy,-_xlpm.Ay)+_xlpm.Cy,
ROUND(_xlpm.Yx,2)))</f>
        <v>-9</v>
      </c>
      <c r="Y132" s="21" cm="1">
        <f t="array" ref="Y132">IF(Y82&lt;&gt;"",ROUND(Y82,2),
_xlfn.LET(_xlpm.Fundo,$L$8,
_xlpm.Ax,_xlfn.XLOOKUP(TRUE,($O82:X82&lt;&gt;""),$O$51:X$51,_xlpm.Fundo,,-1),
_xlpm.Bx,_xlfn.XLOOKUP(TRUE,(Z82:$AZ82&lt;&gt;""),Z$51:$AZ$51,_xlpm.Fundo,,1),
_xlpm.Cx,_xlfn.XLOOKUP(TRUE,($O82:X82&lt;&gt;""),$O82:X82,_xlpm.Fundo,,-1),
_xlpm.Dx,_xlfn.XLOOKUP(TRUE,(Z82:$AZ82&lt;&gt;""),Z82:$AZ82,_xlpm.Fundo,,1),
_xlpm.Xx,Y$51,_xlpm.Yx,PRODUCT(SUM(_xlpm.Dx,-_xlpm.Cx),1/SUM(_xlpm.Bx,-_xlpm.Ax))*SUM(_xlpm.Xx,-_xlpm.Ax)+_xlpm.Cx,
_xlpm.Ay,_xlfn.XLOOKUP(TRUE,(Y$52:Y81&lt;&gt;""),$N$52:$N81,_xlpm.Fundo,,-1),
_xlpm.By,_xlfn.XLOOKUP(TRUE,(Y83:Y$95&lt;&gt;""),$N83:$N$95,_xlpm.Fundo,,1),
_xlpm.Cy,_xlfn.XLOOKUP(TRUE,(Y$52:Y81&lt;&gt;""),Y$52:Y81,_xlpm.Fundo,,-1),
_xlpm.Dy,_xlfn.XLOOKUP(TRUE,(Y83:Y$95&lt;&gt;""),Y83:Y$95,_xlpm.Fundo,,1),
_xlpm.Xy,$N82,_xlpm.Yy,PRODUCT(SUM(_xlpm.Dy,-_xlpm.Cy),1/SUM(_xlpm.By,-_xlpm.Ay))*SUM(_xlpm.Xy,-_xlpm.Ay)+_xlpm.Cy,
ROUND(_xlpm.Yx,2)))</f>
        <v>-9</v>
      </c>
      <c r="Z132" s="21" cm="1">
        <f t="array" ref="Z132">IF(Z82&lt;&gt;"",ROUND(Z82,2),
_xlfn.LET(_xlpm.Fundo,$L$8,
_xlpm.Ax,_xlfn.XLOOKUP(TRUE,($O82:Y82&lt;&gt;""),$O$51:Y$51,_xlpm.Fundo,,-1),
_xlpm.Bx,_xlfn.XLOOKUP(TRUE,(AA82:$AZ82&lt;&gt;""),AA$51:$AZ$51,_xlpm.Fundo,,1),
_xlpm.Cx,_xlfn.XLOOKUP(TRUE,($O82:Y82&lt;&gt;""),$O82:Y82,_xlpm.Fundo,,-1),
_xlpm.Dx,_xlfn.XLOOKUP(TRUE,(AA82:$AZ82&lt;&gt;""),AA82:$AZ82,_xlpm.Fundo,,1),
_xlpm.Xx,Z$51,_xlpm.Yx,PRODUCT(SUM(_xlpm.Dx,-_xlpm.Cx),1/SUM(_xlpm.Bx,-_xlpm.Ax))*SUM(_xlpm.Xx,-_xlpm.Ax)+_xlpm.Cx,
_xlpm.Ay,_xlfn.XLOOKUP(TRUE,(Z$52:Z81&lt;&gt;""),$N$52:$N81,_xlpm.Fundo,,-1),
_xlpm.By,_xlfn.XLOOKUP(TRUE,(Z83:Z$95&lt;&gt;""),$N83:$N$95,_xlpm.Fundo,,1),
_xlpm.Cy,_xlfn.XLOOKUP(TRUE,(Z$52:Z81&lt;&gt;""),Z$52:Z81,_xlpm.Fundo,,-1),
_xlpm.Dy,_xlfn.XLOOKUP(TRUE,(Z83:Z$95&lt;&gt;""),Z83:Z$95,_xlpm.Fundo,,1),
_xlpm.Xy,$N82,_xlpm.Yy,PRODUCT(SUM(_xlpm.Dy,-_xlpm.Cy),1/SUM(_xlpm.By,-_xlpm.Ay))*SUM(_xlpm.Xy,-_xlpm.Ay)+_xlpm.Cy,
ROUND(_xlpm.Yx,2)))</f>
        <v>-9</v>
      </c>
      <c r="AA132" s="21" cm="1">
        <f t="array" ref="AA132">IF(AA82&lt;&gt;"",ROUND(AA82,2),
_xlfn.LET(_xlpm.Fundo,$L$8,
_xlpm.Ax,_xlfn.XLOOKUP(TRUE,($O82:Z82&lt;&gt;""),$O$51:Z$51,_xlpm.Fundo,,-1),
_xlpm.Bx,_xlfn.XLOOKUP(TRUE,(AB82:$AZ82&lt;&gt;""),AB$51:$AZ$51,_xlpm.Fundo,,1),
_xlpm.Cx,_xlfn.XLOOKUP(TRUE,($O82:Z82&lt;&gt;""),$O82:Z82,_xlpm.Fundo,,-1),
_xlpm.Dx,_xlfn.XLOOKUP(TRUE,(AB82:$AZ82&lt;&gt;""),AB82:$AZ82,_xlpm.Fundo,,1),
_xlpm.Xx,AA$51,_xlpm.Yx,PRODUCT(SUM(_xlpm.Dx,-_xlpm.Cx),1/SUM(_xlpm.Bx,-_xlpm.Ax))*SUM(_xlpm.Xx,-_xlpm.Ax)+_xlpm.Cx,
_xlpm.Ay,_xlfn.XLOOKUP(TRUE,(AA$52:AA81&lt;&gt;""),$N$52:$N81,_xlpm.Fundo,,-1),
_xlpm.By,_xlfn.XLOOKUP(TRUE,(AA83:AA$95&lt;&gt;""),$N83:$N$95,_xlpm.Fundo,,1),
_xlpm.Cy,_xlfn.XLOOKUP(TRUE,(AA$52:AA81&lt;&gt;""),AA$52:AA81,_xlpm.Fundo,,-1),
_xlpm.Dy,_xlfn.XLOOKUP(TRUE,(AA83:AA$95&lt;&gt;""),AA83:AA$95,_xlpm.Fundo,,1),
_xlpm.Xy,$N82,_xlpm.Yy,PRODUCT(SUM(_xlpm.Dy,-_xlpm.Cy),1/SUM(_xlpm.By,-_xlpm.Ay))*SUM(_xlpm.Xy,-_xlpm.Ay)+_xlpm.Cy,
ROUND(_xlpm.Yx,2)))</f>
        <v>-9</v>
      </c>
      <c r="AB132" s="21" cm="1">
        <f t="array" ref="AB132">IF(AB82&lt;&gt;"",ROUND(AB82,2),
_xlfn.LET(_xlpm.Fundo,$L$8,
_xlpm.Ax,_xlfn.XLOOKUP(TRUE,($O82:AA82&lt;&gt;""),$O$51:AA$51,_xlpm.Fundo,,-1),
_xlpm.Bx,_xlfn.XLOOKUP(TRUE,(AC82:$AZ82&lt;&gt;""),AC$51:$AZ$51,_xlpm.Fundo,,1),
_xlpm.Cx,_xlfn.XLOOKUP(TRUE,($O82:AA82&lt;&gt;""),$O82:AA82,_xlpm.Fundo,,-1),
_xlpm.Dx,_xlfn.XLOOKUP(TRUE,(AC82:$AZ82&lt;&gt;""),AC82:$AZ82,_xlpm.Fundo,,1),
_xlpm.Xx,AB$51,_xlpm.Yx,PRODUCT(SUM(_xlpm.Dx,-_xlpm.Cx),1/SUM(_xlpm.Bx,-_xlpm.Ax))*SUM(_xlpm.Xx,-_xlpm.Ax)+_xlpm.Cx,
_xlpm.Ay,_xlfn.XLOOKUP(TRUE,(AB$52:AB81&lt;&gt;""),$N$52:$N81,_xlpm.Fundo,,-1),
_xlpm.By,_xlfn.XLOOKUP(TRUE,(AB83:AB$95&lt;&gt;""),$N83:$N$95,_xlpm.Fundo,,1),
_xlpm.Cy,_xlfn.XLOOKUP(TRUE,(AB$52:AB81&lt;&gt;""),AB$52:AB81,_xlpm.Fundo,,-1),
_xlpm.Dy,_xlfn.XLOOKUP(TRUE,(AB83:AB$95&lt;&gt;""),AB83:AB$95,_xlpm.Fundo,,1),
_xlpm.Xy,$N82,_xlpm.Yy,PRODUCT(SUM(_xlpm.Dy,-_xlpm.Cy),1/SUM(_xlpm.By,-_xlpm.Ay))*SUM(_xlpm.Xy,-_xlpm.Ay)+_xlpm.Cy,
ROUND(_xlpm.Yx,2)))</f>
        <v>-9</v>
      </c>
      <c r="AC132" s="21" cm="1">
        <f t="array" ref="AC132">IF(AC82&lt;&gt;"",ROUND(AC82,2),
_xlfn.LET(_xlpm.Fundo,$L$8,
_xlpm.Ax,_xlfn.XLOOKUP(TRUE,($O82:AB82&lt;&gt;""),$O$51:AB$51,_xlpm.Fundo,,-1),
_xlpm.Bx,_xlfn.XLOOKUP(TRUE,(AD82:$AZ82&lt;&gt;""),AD$51:$AZ$51,_xlpm.Fundo,,1),
_xlpm.Cx,_xlfn.XLOOKUP(TRUE,($O82:AB82&lt;&gt;""),$O82:AB82,_xlpm.Fundo,,-1),
_xlpm.Dx,_xlfn.XLOOKUP(TRUE,(AD82:$AZ82&lt;&gt;""),AD82:$AZ82,_xlpm.Fundo,,1),
_xlpm.Xx,AC$51,_xlpm.Yx,PRODUCT(SUM(_xlpm.Dx,-_xlpm.Cx),1/SUM(_xlpm.Bx,-_xlpm.Ax))*SUM(_xlpm.Xx,-_xlpm.Ax)+_xlpm.Cx,
_xlpm.Ay,_xlfn.XLOOKUP(TRUE,(AC$52:AC81&lt;&gt;""),$N$52:$N81,_xlpm.Fundo,,-1),
_xlpm.By,_xlfn.XLOOKUP(TRUE,(AC83:AC$95&lt;&gt;""),$N83:$N$95,_xlpm.Fundo,,1),
_xlpm.Cy,_xlfn.XLOOKUP(TRUE,(AC$52:AC81&lt;&gt;""),AC$52:AC81,_xlpm.Fundo,,-1),
_xlpm.Dy,_xlfn.XLOOKUP(TRUE,(AC83:AC$95&lt;&gt;""),AC83:AC$95,_xlpm.Fundo,,1),
_xlpm.Xy,$N82,_xlpm.Yy,PRODUCT(SUM(_xlpm.Dy,-_xlpm.Cy),1/SUM(_xlpm.By,-_xlpm.Ay))*SUM(_xlpm.Xy,-_xlpm.Ay)+_xlpm.Cy,
ROUND(_xlpm.Yx,2)))</f>
        <v>-9</v>
      </c>
      <c r="AD132" s="21" cm="1">
        <f t="array" ref="AD132">IF(AD82&lt;&gt;"",ROUND(AD82,2),
_xlfn.LET(_xlpm.Fundo,$L$8,
_xlpm.Ax,_xlfn.XLOOKUP(TRUE,($O82:AC82&lt;&gt;""),$O$51:AC$51,_xlpm.Fundo,,-1),
_xlpm.Bx,_xlfn.XLOOKUP(TRUE,(AE82:$AZ82&lt;&gt;""),AE$51:$AZ$51,_xlpm.Fundo,,1),
_xlpm.Cx,_xlfn.XLOOKUP(TRUE,($O82:AC82&lt;&gt;""),$O82:AC82,_xlpm.Fundo,,-1),
_xlpm.Dx,_xlfn.XLOOKUP(TRUE,(AE82:$AZ82&lt;&gt;""),AE82:$AZ82,_xlpm.Fundo,,1),
_xlpm.Xx,AD$51,_xlpm.Yx,PRODUCT(SUM(_xlpm.Dx,-_xlpm.Cx),1/SUM(_xlpm.Bx,-_xlpm.Ax))*SUM(_xlpm.Xx,-_xlpm.Ax)+_xlpm.Cx,
_xlpm.Ay,_xlfn.XLOOKUP(TRUE,(AD$52:AD81&lt;&gt;""),$N$52:$N81,_xlpm.Fundo,,-1),
_xlpm.By,_xlfn.XLOOKUP(TRUE,(AD83:AD$95&lt;&gt;""),$N83:$N$95,_xlpm.Fundo,,1),
_xlpm.Cy,_xlfn.XLOOKUP(TRUE,(AD$52:AD81&lt;&gt;""),AD$52:AD81,_xlpm.Fundo,,-1),
_xlpm.Dy,_xlfn.XLOOKUP(TRUE,(AD83:AD$95&lt;&gt;""),AD83:AD$95,_xlpm.Fundo,,1),
_xlpm.Xy,$N82,_xlpm.Yy,PRODUCT(SUM(_xlpm.Dy,-_xlpm.Cy),1/SUM(_xlpm.By,-_xlpm.Ay))*SUM(_xlpm.Xy,-_xlpm.Ay)+_xlpm.Cy,
ROUND(_xlpm.Yx,2)))</f>
        <v>0</v>
      </c>
      <c r="AE132" s="21" cm="1">
        <f t="array" ref="AE132">IF(AE82&lt;&gt;"",ROUND(AE82,2),
_xlfn.LET(_xlpm.Fundo,$L$8,
_xlpm.Ax,_xlfn.XLOOKUP(TRUE,($O82:AD82&lt;&gt;""),$O$51:AD$51,_xlpm.Fundo,,-1),
_xlpm.Bx,_xlfn.XLOOKUP(TRUE,(AF82:$AZ82&lt;&gt;""),AF$51:$AZ$51,_xlpm.Fundo,,1),
_xlpm.Cx,_xlfn.XLOOKUP(TRUE,($O82:AD82&lt;&gt;""),$O82:AD82,_xlpm.Fundo,,-1),
_xlpm.Dx,_xlfn.XLOOKUP(TRUE,(AF82:$AZ82&lt;&gt;""),AF82:$AZ82,_xlpm.Fundo,,1),
_xlpm.Xx,AE$51,_xlpm.Yx,PRODUCT(SUM(_xlpm.Dx,-_xlpm.Cx),1/SUM(_xlpm.Bx,-_xlpm.Ax))*SUM(_xlpm.Xx,-_xlpm.Ax)+_xlpm.Cx,
_xlpm.Ay,_xlfn.XLOOKUP(TRUE,(AE$52:AE81&lt;&gt;""),$N$52:$N81,_xlpm.Fundo,,-1),
_xlpm.By,_xlfn.XLOOKUP(TRUE,(AE83:AE$95&lt;&gt;""),$N83:$N$95,_xlpm.Fundo,,1),
_xlpm.Cy,_xlfn.XLOOKUP(TRUE,(AE$52:AE81&lt;&gt;""),AE$52:AE81,_xlpm.Fundo,,-1),
_xlpm.Dy,_xlfn.XLOOKUP(TRUE,(AE83:AE$95&lt;&gt;""),AE83:AE$95,_xlpm.Fundo,,1),
_xlpm.Xy,$N82,_xlpm.Yy,PRODUCT(SUM(_xlpm.Dy,-_xlpm.Cy),1/SUM(_xlpm.By,-_xlpm.Ay))*SUM(_xlpm.Xy,-_xlpm.Ay)+_xlpm.Cy,
ROUND(_xlpm.Yx,2)))</f>
        <v>0</v>
      </c>
      <c r="AF132" s="21" cm="1">
        <f t="array" ref="AF132">IF(AF82&lt;&gt;"",ROUND(AF82,2),
_xlfn.LET(_xlpm.Fundo,$L$8,
_xlpm.Ax,_xlfn.XLOOKUP(TRUE,($O82:AE82&lt;&gt;""),$O$51:AE$51,_xlpm.Fundo,,-1),
_xlpm.Bx,_xlfn.XLOOKUP(TRUE,(AG82:$AZ82&lt;&gt;""),AG$51:$AZ$51,_xlpm.Fundo,,1),
_xlpm.Cx,_xlfn.XLOOKUP(TRUE,($O82:AE82&lt;&gt;""),$O82:AE82,_xlpm.Fundo,,-1),
_xlpm.Dx,_xlfn.XLOOKUP(TRUE,(AG82:$AZ82&lt;&gt;""),AG82:$AZ82,_xlpm.Fundo,,1),
_xlpm.Xx,AF$51,_xlpm.Yx,PRODUCT(SUM(_xlpm.Dx,-_xlpm.Cx),1/SUM(_xlpm.Bx,-_xlpm.Ax))*SUM(_xlpm.Xx,-_xlpm.Ax)+_xlpm.Cx,
_xlpm.Ay,_xlfn.XLOOKUP(TRUE,(AF$52:AF81&lt;&gt;""),$N$52:$N81,_xlpm.Fundo,,-1),
_xlpm.By,_xlfn.XLOOKUP(TRUE,(AF83:AF$95&lt;&gt;""),$N83:$N$95,_xlpm.Fundo,,1),
_xlpm.Cy,_xlfn.XLOOKUP(TRUE,(AF$52:AF81&lt;&gt;""),AF$52:AF81,_xlpm.Fundo,,-1),
_xlpm.Dy,_xlfn.XLOOKUP(TRUE,(AF83:AF$95&lt;&gt;""),AF83:AF$95,_xlpm.Fundo,,1),
_xlpm.Xy,$N82,_xlpm.Yy,PRODUCT(SUM(_xlpm.Dy,-_xlpm.Cy),1/SUM(_xlpm.By,-_xlpm.Ay))*SUM(_xlpm.Xy,-_xlpm.Ay)+_xlpm.Cy,
ROUND(_xlpm.Yx,2)))</f>
        <v>0</v>
      </c>
      <c r="AG132" s="21" cm="1">
        <f t="array" ref="AG132">IF(AG82&lt;&gt;"",ROUND(AG82,2),
_xlfn.LET(_xlpm.Fundo,$L$8,
_xlpm.Ax,_xlfn.XLOOKUP(TRUE,($O82:AF82&lt;&gt;""),$O$51:AF$51,_xlpm.Fundo,,-1),
_xlpm.Bx,_xlfn.XLOOKUP(TRUE,(AH82:$AZ82&lt;&gt;""),AH$51:$AZ$51,_xlpm.Fundo,,1),
_xlpm.Cx,_xlfn.XLOOKUP(TRUE,($O82:AF82&lt;&gt;""),$O82:AF82,_xlpm.Fundo,,-1),
_xlpm.Dx,_xlfn.XLOOKUP(TRUE,(AH82:$AZ82&lt;&gt;""),AH82:$AZ82,_xlpm.Fundo,,1),
_xlpm.Xx,AG$51,_xlpm.Yx,PRODUCT(SUM(_xlpm.Dx,-_xlpm.Cx),1/SUM(_xlpm.Bx,-_xlpm.Ax))*SUM(_xlpm.Xx,-_xlpm.Ax)+_xlpm.Cx,
_xlpm.Ay,_xlfn.XLOOKUP(TRUE,(AG$52:AG81&lt;&gt;""),$N$52:$N81,_xlpm.Fundo,,-1),
_xlpm.By,_xlfn.XLOOKUP(TRUE,(AG83:AG$95&lt;&gt;""),$N83:$N$95,_xlpm.Fundo,,1),
_xlpm.Cy,_xlfn.XLOOKUP(TRUE,(AG$52:AG81&lt;&gt;""),AG$52:AG81,_xlpm.Fundo,,-1),
_xlpm.Dy,_xlfn.XLOOKUP(TRUE,(AG83:AG$95&lt;&gt;""),AG83:AG$95,_xlpm.Fundo,,1),
_xlpm.Xy,$N82,_xlpm.Yy,PRODUCT(SUM(_xlpm.Dy,-_xlpm.Cy),1/SUM(_xlpm.By,-_xlpm.Ay))*SUM(_xlpm.Xy,-_xlpm.Ay)+_xlpm.Cy,
ROUND(_xlpm.Yx,2)))</f>
        <v>0</v>
      </c>
      <c r="AH132" s="21" cm="1">
        <f t="array" ref="AH132">IF(AH82&lt;&gt;"",ROUND(AH82,2),
_xlfn.LET(_xlpm.Fundo,$L$8,
_xlpm.Ax,_xlfn.XLOOKUP(TRUE,($O82:AG82&lt;&gt;""),$O$51:AG$51,_xlpm.Fundo,,-1),
_xlpm.Bx,_xlfn.XLOOKUP(TRUE,(AI82:$AZ82&lt;&gt;""),AI$51:$AZ$51,_xlpm.Fundo,,1),
_xlpm.Cx,_xlfn.XLOOKUP(TRUE,($O82:AG82&lt;&gt;""),$O82:AG82,_xlpm.Fundo,,-1),
_xlpm.Dx,_xlfn.XLOOKUP(TRUE,(AI82:$AZ82&lt;&gt;""),AI82:$AZ82,_xlpm.Fundo,,1),
_xlpm.Xx,AH$51,_xlpm.Yx,PRODUCT(SUM(_xlpm.Dx,-_xlpm.Cx),1/SUM(_xlpm.Bx,-_xlpm.Ax))*SUM(_xlpm.Xx,-_xlpm.Ax)+_xlpm.Cx,
_xlpm.Ay,_xlfn.XLOOKUP(TRUE,(AH$52:AH81&lt;&gt;""),$N$52:$N81,_xlpm.Fundo,,-1),
_xlpm.By,_xlfn.XLOOKUP(TRUE,(AH83:AH$95&lt;&gt;""),$N83:$N$95,_xlpm.Fundo,,1),
_xlpm.Cy,_xlfn.XLOOKUP(TRUE,(AH$52:AH81&lt;&gt;""),AH$52:AH81,_xlpm.Fundo,,-1),
_xlpm.Dy,_xlfn.XLOOKUP(TRUE,(AH83:AH$95&lt;&gt;""),AH83:AH$95,_xlpm.Fundo,,1),
_xlpm.Xy,$N82,_xlpm.Yy,PRODUCT(SUM(_xlpm.Dy,-_xlpm.Cy),1/SUM(_xlpm.By,-_xlpm.Ay))*SUM(_xlpm.Xy,-_xlpm.Ay)+_xlpm.Cy,
ROUND(_xlpm.Yx,2)))</f>
        <v>0</v>
      </c>
      <c r="AI132" s="21" cm="1">
        <f t="array" ref="AI132">IF(AI82&lt;&gt;"",ROUND(AI82,2),
_xlfn.LET(_xlpm.Fundo,$L$8,
_xlpm.Ax,_xlfn.XLOOKUP(TRUE,($O82:AH82&lt;&gt;""),$O$51:AH$51,_xlpm.Fundo,,-1),
_xlpm.Bx,_xlfn.XLOOKUP(TRUE,(AJ82:$AZ82&lt;&gt;""),AJ$51:$AZ$51,_xlpm.Fundo,,1),
_xlpm.Cx,_xlfn.XLOOKUP(TRUE,($O82:AH82&lt;&gt;""),$O82:AH82,_xlpm.Fundo,,-1),
_xlpm.Dx,_xlfn.XLOOKUP(TRUE,(AJ82:$AZ82&lt;&gt;""),AJ82:$AZ82,_xlpm.Fundo,,1),
_xlpm.Xx,AI$51,_xlpm.Yx,PRODUCT(SUM(_xlpm.Dx,-_xlpm.Cx),1/SUM(_xlpm.Bx,-_xlpm.Ax))*SUM(_xlpm.Xx,-_xlpm.Ax)+_xlpm.Cx,
_xlpm.Ay,_xlfn.XLOOKUP(TRUE,(AI$52:AI81&lt;&gt;""),$N$52:$N81,_xlpm.Fundo,,-1),
_xlpm.By,_xlfn.XLOOKUP(TRUE,(AI83:AI$95&lt;&gt;""),$N83:$N$95,_xlpm.Fundo,,1),
_xlpm.Cy,_xlfn.XLOOKUP(TRUE,(AI$52:AI81&lt;&gt;""),AI$52:AI81,_xlpm.Fundo,,-1),
_xlpm.Dy,_xlfn.XLOOKUP(TRUE,(AI83:AI$95&lt;&gt;""),AI83:AI$95,_xlpm.Fundo,,1),
_xlpm.Xy,$N82,_xlpm.Yy,PRODUCT(SUM(_xlpm.Dy,-_xlpm.Cy),1/SUM(_xlpm.By,-_xlpm.Ay))*SUM(_xlpm.Xy,-_xlpm.Ay)+_xlpm.Cy,
ROUND(_xlpm.Yx,2)))</f>
        <v>0</v>
      </c>
      <c r="AJ132" s="21" cm="1">
        <f t="array" ref="AJ132">IF(AJ82&lt;&gt;"",ROUND(AJ82,2),
_xlfn.LET(_xlpm.Fundo,$L$8,
_xlpm.Ax,_xlfn.XLOOKUP(TRUE,($O82:AI82&lt;&gt;""),$O$51:AI$51,_xlpm.Fundo,,-1),
_xlpm.Bx,_xlfn.XLOOKUP(TRUE,(AK82:$AZ82&lt;&gt;""),AK$51:$AZ$51,_xlpm.Fundo,,1),
_xlpm.Cx,_xlfn.XLOOKUP(TRUE,($O82:AI82&lt;&gt;""),$O82:AI82,_xlpm.Fundo,,-1),
_xlpm.Dx,_xlfn.XLOOKUP(TRUE,(AK82:$AZ82&lt;&gt;""),AK82:$AZ82,_xlpm.Fundo,,1),
_xlpm.Xx,AJ$51,_xlpm.Yx,PRODUCT(SUM(_xlpm.Dx,-_xlpm.Cx),1/SUM(_xlpm.Bx,-_xlpm.Ax))*SUM(_xlpm.Xx,-_xlpm.Ax)+_xlpm.Cx,
_xlpm.Ay,_xlfn.XLOOKUP(TRUE,(AJ$52:AJ81&lt;&gt;""),$N$52:$N81,_xlpm.Fundo,,-1),
_xlpm.By,_xlfn.XLOOKUP(TRUE,(AJ83:AJ$95&lt;&gt;""),$N83:$N$95,_xlpm.Fundo,,1),
_xlpm.Cy,_xlfn.XLOOKUP(TRUE,(AJ$52:AJ81&lt;&gt;""),AJ$52:AJ81,_xlpm.Fundo,,-1),
_xlpm.Dy,_xlfn.XLOOKUP(TRUE,(AJ83:AJ$95&lt;&gt;""),AJ83:AJ$95,_xlpm.Fundo,,1),
_xlpm.Xy,$N82,_xlpm.Yy,PRODUCT(SUM(_xlpm.Dy,-_xlpm.Cy),1/SUM(_xlpm.By,-_xlpm.Ay))*SUM(_xlpm.Xy,-_xlpm.Ay)+_xlpm.Cy,
ROUND(_xlpm.Yx,2)))</f>
        <v>0</v>
      </c>
      <c r="AK132" s="21" cm="1">
        <f t="array" ref="AK132">IF(AK82&lt;&gt;"",ROUND(AK82,2),
_xlfn.LET(_xlpm.Fundo,$L$8,
_xlpm.Ax,_xlfn.XLOOKUP(TRUE,($O82:AJ82&lt;&gt;""),$O$51:AJ$51,_xlpm.Fundo,,-1),
_xlpm.Bx,_xlfn.XLOOKUP(TRUE,(AL82:$AZ82&lt;&gt;""),AL$51:$AZ$51,_xlpm.Fundo,,1),
_xlpm.Cx,_xlfn.XLOOKUP(TRUE,($O82:AJ82&lt;&gt;""),$O82:AJ82,_xlpm.Fundo,,-1),
_xlpm.Dx,_xlfn.XLOOKUP(TRUE,(AL82:$AZ82&lt;&gt;""),AL82:$AZ82,_xlpm.Fundo,,1),
_xlpm.Xx,AK$51,_xlpm.Yx,PRODUCT(SUM(_xlpm.Dx,-_xlpm.Cx),1/SUM(_xlpm.Bx,-_xlpm.Ax))*SUM(_xlpm.Xx,-_xlpm.Ax)+_xlpm.Cx,
_xlpm.Ay,_xlfn.XLOOKUP(TRUE,(AK$52:AK81&lt;&gt;""),$N$52:$N81,_xlpm.Fundo,,-1),
_xlpm.By,_xlfn.XLOOKUP(TRUE,(AK83:AK$95&lt;&gt;""),$N83:$N$95,_xlpm.Fundo,,1),
_xlpm.Cy,_xlfn.XLOOKUP(TRUE,(AK$52:AK81&lt;&gt;""),AK$52:AK81,_xlpm.Fundo,,-1),
_xlpm.Dy,_xlfn.XLOOKUP(TRUE,(AK83:AK$95&lt;&gt;""),AK83:AK$95,_xlpm.Fundo,,1),
_xlpm.Xy,$N82,_xlpm.Yy,PRODUCT(SUM(_xlpm.Dy,-_xlpm.Cy),1/SUM(_xlpm.By,-_xlpm.Ay))*SUM(_xlpm.Xy,-_xlpm.Ay)+_xlpm.Cy,
ROUND(_xlpm.Yx,2)))</f>
        <v>0</v>
      </c>
      <c r="AL132" s="21" cm="1">
        <f t="array" ref="AL132">IF(AL82&lt;&gt;"",ROUND(AL82,2),
_xlfn.LET(_xlpm.Fundo,$L$8,
_xlpm.Ax,_xlfn.XLOOKUP(TRUE,($O82:AK82&lt;&gt;""),$O$51:AK$51,_xlpm.Fundo,,-1),
_xlpm.Bx,_xlfn.XLOOKUP(TRUE,(AM82:$AZ82&lt;&gt;""),AM$51:$AZ$51,_xlpm.Fundo,,1),
_xlpm.Cx,_xlfn.XLOOKUP(TRUE,($O82:AK82&lt;&gt;""),$O82:AK82,_xlpm.Fundo,,-1),
_xlpm.Dx,_xlfn.XLOOKUP(TRUE,(AM82:$AZ82&lt;&gt;""),AM82:$AZ82,_xlpm.Fundo,,1),
_xlpm.Xx,AL$51,_xlpm.Yx,PRODUCT(SUM(_xlpm.Dx,-_xlpm.Cx),1/SUM(_xlpm.Bx,-_xlpm.Ax))*SUM(_xlpm.Xx,-_xlpm.Ax)+_xlpm.Cx,
_xlpm.Ay,_xlfn.XLOOKUP(TRUE,(AL$52:AL81&lt;&gt;""),$N$52:$N81,_xlpm.Fundo,,-1),
_xlpm.By,_xlfn.XLOOKUP(TRUE,(AL83:AL$95&lt;&gt;""),$N83:$N$95,_xlpm.Fundo,,1),
_xlpm.Cy,_xlfn.XLOOKUP(TRUE,(AL$52:AL81&lt;&gt;""),AL$52:AL81,_xlpm.Fundo,,-1),
_xlpm.Dy,_xlfn.XLOOKUP(TRUE,(AL83:AL$95&lt;&gt;""),AL83:AL$95,_xlpm.Fundo,,1),
_xlpm.Xy,$N82,_xlpm.Yy,PRODUCT(SUM(_xlpm.Dy,-_xlpm.Cy),1/SUM(_xlpm.By,-_xlpm.Ay))*SUM(_xlpm.Xy,-_xlpm.Ay)+_xlpm.Cy,
ROUND(_xlpm.Yx,2)))</f>
        <v>0</v>
      </c>
      <c r="AM132" s="21" cm="1">
        <f t="array" ref="AM132">IF(AM82&lt;&gt;"",ROUND(AM82,2),
_xlfn.LET(_xlpm.Fundo,$L$8,
_xlpm.Ax,_xlfn.XLOOKUP(TRUE,($O82:AL82&lt;&gt;""),$O$51:AL$51,_xlpm.Fundo,,-1),
_xlpm.Bx,_xlfn.XLOOKUP(TRUE,(AN82:$AZ82&lt;&gt;""),AN$51:$AZ$51,_xlpm.Fundo,,1),
_xlpm.Cx,_xlfn.XLOOKUP(TRUE,($O82:AL82&lt;&gt;""),$O82:AL82,_xlpm.Fundo,,-1),
_xlpm.Dx,_xlfn.XLOOKUP(TRUE,(AN82:$AZ82&lt;&gt;""),AN82:$AZ82,_xlpm.Fundo,,1),
_xlpm.Xx,AM$51,_xlpm.Yx,PRODUCT(SUM(_xlpm.Dx,-_xlpm.Cx),1/SUM(_xlpm.Bx,-_xlpm.Ax))*SUM(_xlpm.Xx,-_xlpm.Ax)+_xlpm.Cx,
_xlpm.Ay,_xlfn.XLOOKUP(TRUE,(AM$52:AM81&lt;&gt;""),$N$52:$N81,_xlpm.Fundo,,-1),
_xlpm.By,_xlfn.XLOOKUP(TRUE,(AM83:AM$95&lt;&gt;""),$N83:$N$95,_xlpm.Fundo,,1),
_xlpm.Cy,_xlfn.XLOOKUP(TRUE,(AM$52:AM81&lt;&gt;""),AM$52:AM81,_xlpm.Fundo,,-1),
_xlpm.Dy,_xlfn.XLOOKUP(TRUE,(AM83:AM$95&lt;&gt;""),AM83:AM$95,_xlpm.Fundo,,1),
_xlpm.Xy,$N82,_xlpm.Yy,PRODUCT(SUM(_xlpm.Dy,-_xlpm.Cy),1/SUM(_xlpm.By,-_xlpm.Ay))*SUM(_xlpm.Xy,-_xlpm.Ay)+_xlpm.Cy,
ROUND(_xlpm.Yx,2)))</f>
        <v>-9</v>
      </c>
      <c r="AN132" s="21" cm="1">
        <f t="array" ref="AN132">IF(AN82&lt;&gt;"",ROUND(AN82,2),
_xlfn.LET(_xlpm.Fundo,$L$8,
_xlpm.Ax,_xlfn.XLOOKUP(TRUE,($O82:AM82&lt;&gt;""),$O$51:AM$51,_xlpm.Fundo,,-1),
_xlpm.Bx,_xlfn.XLOOKUP(TRUE,(AO82:$AZ82&lt;&gt;""),AO$51:$AZ$51,_xlpm.Fundo,,1),
_xlpm.Cx,_xlfn.XLOOKUP(TRUE,($O82:AM82&lt;&gt;""),$O82:AM82,_xlpm.Fundo,,-1),
_xlpm.Dx,_xlfn.XLOOKUP(TRUE,(AO82:$AZ82&lt;&gt;""),AO82:$AZ82,_xlpm.Fundo,,1),
_xlpm.Xx,AN$51,_xlpm.Yx,PRODUCT(SUM(_xlpm.Dx,-_xlpm.Cx),1/SUM(_xlpm.Bx,-_xlpm.Ax))*SUM(_xlpm.Xx,-_xlpm.Ax)+_xlpm.Cx,
_xlpm.Ay,_xlfn.XLOOKUP(TRUE,(AN$52:AN81&lt;&gt;""),$N$52:$N81,_xlpm.Fundo,,-1),
_xlpm.By,_xlfn.XLOOKUP(TRUE,(AN83:AN$95&lt;&gt;""),$N83:$N$95,_xlpm.Fundo,,1),
_xlpm.Cy,_xlfn.XLOOKUP(TRUE,(AN$52:AN81&lt;&gt;""),AN$52:AN81,_xlpm.Fundo,,-1),
_xlpm.Dy,_xlfn.XLOOKUP(TRUE,(AN83:AN$95&lt;&gt;""),AN83:AN$95,_xlpm.Fundo,,1),
_xlpm.Xy,$N82,_xlpm.Yy,PRODUCT(SUM(_xlpm.Dy,-_xlpm.Cy),1/SUM(_xlpm.By,-_xlpm.Ay))*SUM(_xlpm.Xy,-_xlpm.Ay)+_xlpm.Cy,
ROUND(_xlpm.Yx,2)))</f>
        <v>-9</v>
      </c>
      <c r="AO132" s="21" cm="1">
        <f t="array" ref="AO132">IF(AO82&lt;&gt;"",ROUND(AO82,2),
_xlfn.LET(_xlpm.Fundo,$L$8,
_xlpm.Ax,_xlfn.XLOOKUP(TRUE,($O82:AN82&lt;&gt;""),$O$51:AN$51,_xlpm.Fundo,,-1),
_xlpm.Bx,_xlfn.XLOOKUP(TRUE,(AP82:$AZ82&lt;&gt;""),AP$51:$AZ$51,_xlpm.Fundo,,1),
_xlpm.Cx,_xlfn.XLOOKUP(TRUE,($O82:AN82&lt;&gt;""),$O82:AN82,_xlpm.Fundo,,-1),
_xlpm.Dx,_xlfn.XLOOKUP(TRUE,(AP82:$AZ82&lt;&gt;""),AP82:$AZ82,_xlpm.Fundo,,1),
_xlpm.Xx,AO$51,_xlpm.Yx,PRODUCT(SUM(_xlpm.Dx,-_xlpm.Cx),1/SUM(_xlpm.Bx,-_xlpm.Ax))*SUM(_xlpm.Xx,-_xlpm.Ax)+_xlpm.Cx,
_xlpm.Ay,_xlfn.XLOOKUP(TRUE,(AO$52:AO81&lt;&gt;""),$N$52:$N81,_xlpm.Fundo,,-1),
_xlpm.By,_xlfn.XLOOKUP(TRUE,(AO83:AO$95&lt;&gt;""),$N83:$N$95,_xlpm.Fundo,,1),
_xlpm.Cy,_xlfn.XLOOKUP(TRUE,(AO$52:AO81&lt;&gt;""),AO$52:AO81,_xlpm.Fundo,,-1),
_xlpm.Dy,_xlfn.XLOOKUP(TRUE,(AO83:AO$95&lt;&gt;""),AO83:AO$95,_xlpm.Fundo,,1),
_xlpm.Xy,$N82,_xlpm.Yy,PRODUCT(SUM(_xlpm.Dy,-_xlpm.Cy),1/SUM(_xlpm.By,-_xlpm.Ay))*SUM(_xlpm.Xy,-_xlpm.Ay)+_xlpm.Cy,
ROUND(_xlpm.Yx,2)))</f>
        <v>-9</v>
      </c>
      <c r="AP132" s="21" cm="1">
        <f t="array" ref="AP132">IF(AP82&lt;&gt;"",ROUND(AP82,2),
_xlfn.LET(_xlpm.Fundo,$L$8,
_xlpm.Ax,_xlfn.XLOOKUP(TRUE,($O82:AO82&lt;&gt;""),$O$51:AO$51,_xlpm.Fundo,,-1),
_xlpm.Bx,_xlfn.XLOOKUP(TRUE,(AQ82:$AZ82&lt;&gt;""),AQ$51:$AZ$51,_xlpm.Fundo,,1),
_xlpm.Cx,_xlfn.XLOOKUP(TRUE,($O82:AO82&lt;&gt;""),$O82:AO82,_xlpm.Fundo,,-1),
_xlpm.Dx,_xlfn.XLOOKUP(TRUE,(AQ82:$AZ82&lt;&gt;""),AQ82:$AZ82,_xlpm.Fundo,,1),
_xlpm.Xx,AP$51,_xlpm.Yx,PRODUCT(SUM(_xlpm.Dx,-_xlpm.Cx),1/SUM(_xlpm.Bx,-_xlpm.Ax))*SUM(_xlpm.Xx,-_xlpm.Ax)+_xlpm.Cx,
_xlpm.Ay,_xlfn.XLOOKUP(TRUE,(AP$52:AP81&lt;&gt;""),$N$52:$N81,_xlpm.Fundo,,-1),
_xlpm.By,_xlfn.XLOOKUP(TRUE,(AP83:AP$95&lt;&gt;""),$N83:$N$95,_xlpm.Fundo,,1),
_xlpm.Cy,_xlfn.XLOOKUP(TRUE,(AP$52:AP81&lt;&gt;""),AP$52:AP81,_xlpm.Fundo,,-1),
_xlpm.Dy,_xlfn.XLOOKUP(TRUE,(AP83:AP$95&lt;&gt;""),AP83:AP$95,_xlpm.Fundo,,1),
_xlpm.Xy,$N82,_xlpm.Yy,PRODUCT(SUM(_xlpm.Dy,-_xlpm.Cy),1/SUM(_xlpm.By,-_xlpm.Ay))*SUM(_xlpm.Xy,-_xlpm.Ay)+_xlpm.Cy,
ROUND(_xlpm.Yx,2)))</f>
        <v>-9</v>
      </c>
      <c r="AQ132" s="21" cm="1">
        <f t="array" ref="AQ132">IF(AQ82&lt;&gt;"",ROUND(AQ82,2),
_xlfn.LET(_xlpm.Fundo,$L$8,
_xlpm.Ax,_xlfn.XLOOKUP(TRUE,($O82:AP82&lt;&gt;""),$O$51:AP$51,_xlpm.Fundo,,-1),
_xlpm.Bx,_xlfn.XLOOKUP(TRUE,(AR82:$AZ82&lt;&gt;""),AR$51:$AZ$51,_xlpm.Fundo,,1),
_xlpm.Cx,_xlfn.XLOOKUP(TRUE,($O82:AP82&lt;&gt;""),$O82:AP82,_xlpm.Fundo,,-1),
_xlpm.Dx,_xlfn.XLOOKUP(TRUE,(AR82:$AZ82&lt;&gt;""),AR82:$AZ82,_xlpm.Fundo,,1),
_xlpm.Xx,AQ$51,_xlpm.Yx,PRODUCT(SUM(_xlpm.Dx,-_xlpm.Cx),1/SUM(_xlpm.Bx,-_xlpm.Ax))*SUM(_xlpm.Xx,-_xlpm.Ax)+_xlpm.Cx,
_xlpm.Ay,_xlfn.XLOOKUP(TRUE,(AQ$52:AQ81&lt;&gt;""),$N$52:$N81,_xlpm.Fundo,,-1),
_xlpm.By,_xlfn.XLOOKUP(TRUE,(AQ83:AQ$95&lt;&gt;""),$N83:$N$95,_xlpm.Fundo,,1),
_xlpm.Cy,_xlfn.XLOOKUP(TRUE,(AQ$52:AQ81&lt;&gt;""),AQ$52:AQ81,_xlpm.Fundo,,-1),
_xlpm.Dy,_xlfn.XLOOKUP(TRUE,(AQ83:AQ$95&lt;&gt;""),AQ83:AQ$95,_xlpm.Fundo,,1),
_xlpm.Xy,$N82,_xlpm.Yy,PRODUCT(SUM(_xlpm.Dy,-_xlpm.Cy),1/SUM(_xlpm.By,-_xlpm.Ay))*SUM(_xlpm.Xy,-_xlpm.Ay)+_xlpm.Cy,
ROUND(_xlpm.Yx,2)))</f>
        <v>-9</v>
      </c>
      <c r="AR132" s="21" cm="1">
        <f t="array" ref="AR132">IF(AR82&lt;&gt;"",ROUND(AR82,2),
_xlfn.LET(_xlpm.Fundo,$L$8,
_xlpm.Ax,_xlfn.XLOOKUP(TRUE,($O82:AQ82&lt;&gt;""),$O$51:AQ$51,_xlpm.Fundo,,-1),
_xlpm.Bx,_xlfn.XLOOKUP(TRUE,(AS82:$AZ82&lt;&gt;""),AS$51:$AZ$51,_xlpm.Fundo,,1),
_xlpm.Cx,_xlfn.XLOOKUP(TRUE,($O82:AQ82&lt;&gt;""),$O82:AQ82,_xlpm.Fundo,,-1),
_xlpm.Dx,_xlfn.XLOOKUP(TRUE,(AS82:$AZ82&lt;&gt;""),AS82:$AZ82,_xlpm.Fundo,,1),
_xlpm.Xx,AR$51,_xlpm.Yx,PRODUCT(SUM(_xlpm.Dx,-_xlpm.Cx),1/SUM(_xlpm.Bx,-_xlpm.Ax))*SUM(_xlpm.Xx,-_xlpm.Ax)+_xlpm.Cx,
_xlpm.Ay,_xlfn.XLOOKUP(TRUE,(AR$52:AR81&lt;&gt;""),$N$52:$N81,_xlpm.Fundo,,-1),
_xlpm.By,_xlfn.XLOOKUP(TRUE,(AR83:AR$95&lt;&gt;""),$N83:$N$95,_xlpm.Fundo,,1),
_xlpm.Cy,_xlfn.XLOOKUP(TRUE,(AR$52:AR81&lt;&gt;""),AR$52:AR81,_xlpm.Fundo,,-1),
_xlpm.Dy,_xlfn.XLOOKUP(TRUE,(AR83:AR$95&lt;&gt;""),AR83:AR$95,_xlpm.Fundo,,1),
_xlpm.Xy,$N82,_xlpm.Yy,PRODUCT(SUM(_xlpm.Dy,-_xlpm.Cy),1/SUM(_xlpm.By,-_xlpm.Ay))*SUM(_xlpm.Xy,-_xlpm.Ay)+_xlpm.Cy,
ROUND(_xlpm.Yx,2)))</f>
        <v>-9</v>
      </c>
      <c r="AS132" s="21" cm="1">
        <f t="array" ref="AS132">IF(AS82&lt;&gt;"",ROUND(AS82,2),
_xlfn.LET(_xlpm.Fundo,$L$8,
_xlpm.Ax,_xlfn.XLOOKUP(TRUE,($O82:AR82&lt;&gt;""),$O$51:AR$51,_xlpm.Fundo,,-1),
_xlpm.Bx,_xlfn.XLOOKUP(TRUE,(AT82:$AZ82&lt;&gt;""),AT$51:$AZ$51,_xlpm.Fundo,,1),
_xlpm.Cx,_xlfn.XLOOKUP(TRUE,($O82:AR82&lt;&gt;""),$O82:AR82,_xlpm.Fundo,,-1),
_xlpm.Dx,_xlfn.XLOOKUP(TRUE,(AT82:$AZ82&lt;&gt;""),AT82:$AZ82,_xlpm.Fundo,,1),
_xlpm.Xx,AS$51,_xlpm.Yx,PRODUCT(SUM(_xlpm.Dx,-_xlpm.Cx),1/SUM(_xlpm.Bx,-_xlpm.Ax))*SUM(_xlpm.Xx,-_xlpm.Ax)+_xlpm.Cx,
_xlpm.Ay,_xlfn.XLOOKUP(TRUE,(AS$52:AS81&lt;&gt;""),$N$52:$N81,_xlpm.Fundo,,-1),
_xlpm.By,_xlfn.XLOOKUP(TRUE,(AS83:AS$95&lt;&gt;""),$N83:$N$95,_xlpm.Fundo,,1),
_xlpm.Cy,_xlfn.XLOOKUP(TRUE,(AS$52:AS81&lt;&gt;""),AS$52:AS81,_xlpm.Fundo,,-1),
_xlpm.Dy,_xlfn.XLOOKUP(TRUE,(AS83:AS$95&lt;&gt;""),AS83:AS$95,_xlpm.Fundo,,1),
_xlpm.Xy,$N82,_xlpm.Yy,PRODUCT(SUM(_xlpm.Dy,-_xlpm.Cy),1/SUM(_xlpm.By,-_xlpm.Ay))*SUM(_xlpm.Xy,-_xlpm.Ay)+_xlpm.Cy,
ROUND(_xlpm.Yx,2)))</f>
        <v>-9</v>
      </c>
      <c r="AT132" s="21" cm="1">
        <f t="array" ref="AT132">IF(AT82&lt;&gt;"",ROUND(AT82,2),
_xlfn.LET(_xlpm.Fundo,$L$8,
_xlpm.Ax,_xlfn.XLOOKUP(TRUE,($O82:AS82&lt;&gt;""),$O$51:AS$51,_xlpm.Fundo,,-1),
_xlpm.Bx,_xlfn.XLOOKUP(TRUE,(AU82:$AZ82&lt;&gt;""),AU$51:$AZ$51,_xlpm.Fundo,,1),
_xlpm.Cx,_xlfn.XLOOKUP(TRUE,($O82:AS82&lt;&gt;""),$O82:AS82,_xlpm.Fundo,,-1),
_xlpm.Dx,_xlfn.XLOOKUP(TRUE,(AU82:$AZ82&lt;&gt;""),AU82:$AZ82,_xlpm.Fundo,,1),
_xlpm.Xx,AT$51,_xlpm.Yx,PRODUCT(SUM(_xlpm.Dx,-_xlpm.Cx),1/SUM(_xlpm.Bx,-_xlpm.Ax))*SUM(_xlpm.Xx,-_xlpm.Ax)+_xlpm.Cx,
_xlpm.Ay,_xlfn.XLOOKUP(TRUE,(AT$52:AT81&lt;&gt;""),$N$52:$N81,_xlpm.Fundo,,-1),
_xlpm.By,_xlfn.XLOOKUP(TRUE,(AT83:AT$95&lt;&gt;""),$N83:$N$95,_xlpm.Fundo,,1),
_xlpm.Cy,_xlfn.XLOOKUP(TRUE,(AT$52:AT81&lt;&gt;""),AT$52:AT81,_xlpm.Fundo,,-1),
_xlpm.Dy,_xlfn.XLOOKUP(TRUE,(AT83:AT$95&lt;&gt;""),AT83:AT$95,_xlpm.Fundo,,1),
_xlpm.Xy,$N82,_xlpm.Yy,PRODUCT(SUM(_xlpm.Dy,-_xlpm.Cy),1/SUM(_xlpm.By,-_xlpm.Ay))*SUM(_xlpm.Xy,-_xlpm.Ay)+_xlpm.Cy,
ROUND(_xlpm.Yx,2)))</f>
        <v>-9</v>
      </c>
      <c r="AU132" s="21" cm="1">
        <f t="array" ref="AU132">IF(AU82&lt;&gt;"",ROUND(AU82,2),
_xlfn.LET(_xlpm.Fundo,$L$8,
_xlpm.Ax,_xlfn.XLOOKUP(TRUE,($O82:AT82&lt;&gt;""),$O$51:AT$51,_xlpm.Fundo,,-1),
_xlpm.Bx,_xlfn.XLOOKUP(TRUE,(AV82:$AZ82&lt;&gt;""),AV$51:$AZ$51,_xlpm.Fundo,,1),
_xlpm.Cx,_xlfn.XLOOKUP(TRUE,($O82:AT82&lt;&gt;""),$O82:AT82,_xlpm.Fundo,,-1),
_xlpm.Dx,_xlfn.XLOOKUP(TRUE,(AV82:$AZ82&lt;&gt;""),AV82:$AZ82,_xlpm.Fundo,,1),
_xlpm.Xx,AU$51,_xlpm.Yx,PRODUCT(SUM(_xlpm.Dx,-_xlpm.Cx),1/SUM(_xlpm.Bx,-_xlpm.Ax))*SUM(_xlpm.Xx,-_xlpm.Ax)+_xlpm.Cx,
_xlpm.Ay,_xlfn.XLOOKUP(TRUE,(AU$52:AU81&lt;&gt;""),$N$52:$N81,_xlpm.Fundo,,-1),
_xlpm.By,_xlfn.XLOOKUP(TRUE,(AU83:AU$95&lt;&gt;""),$N83:$N$95,_xlpm.Fundo,,1),
_xlpm.Cy,_xlfn.XLOOKUP(TRUE,(AU$52:AU81&lt;&gt;""),AU$52:AU81,_xlpm.Fundo,,-1),
_xlpm.Dy,_xlfn.XLOOKUP(TRUE,(AU83:AU$95&lt;&gt;""),AU83:AU$95,_xlpm.Fundo,,1),
_xlpm.Xy,$N82,_xlpm.Yy,PRODUCT(SUM(_xlpm.Dy,-_xlpm.Cy),1/SUM(_xlpm.By,-_xlpm.Ay))*SUM(_xlpm.Xy,-_xlpm.Ay)+_xlpm.Cy,
ROUND(_xlpm.Yx,2)))</f>
        <v>0</v>
      </c>
      <c r="AV132" s="21" cm="1">
        <f t="array" ref="AV132">IF(AV82&lt;&gt;"",ROUND(AV82,2),
_xlfn.LET(_xlpm.Fundo,$L$8,
_xlpm.Ax,_xlfn.XLOOKUP(TRUE,($O82:AU82&lt;&gt;""),$O$51:AU$51,_xlpm.Fundo,,-1),
_xlpm.Bx,_xlfn.XLOOKUP(TRUE,(AW82:$AZ82&lt;&gt;""),AW$51:$AZ$51,_xlpm.Fundo,,1),
_xlpm.Cx,_xlfn.XLOOKUP(TRUE,($O82:AU82&lt;&gt;""),$O82:AU82,_xlpm.Fundo,,-1),
_xlpm.Dx,_xlfn.XLOOKUP(TRUE,(AW82:$AZ82&lt;&gt;""),AW82:$AZ82,_xlpm.Fundo,,1),
_xlpm.Xx,AV$51,_xlpm.Yx,PRODUCT(SUM(_xlpm.Dx,-_xlpm.Cx),1/SUM(_xlpm.Bx,-_xlpm.Ax))*SUM(_xlpm.Xx,-_xlpm.Ax)+_xlpm.Cx,
_xlpm.Ay,_xlfn.XLOOKUP(TRUE,(AV$52:AV81&lt;&gt;""),$N$52:$N81,_xlpm.Fundo,,-1),
_xlpm.By,_xlfn.XLOOKUP(TRUE,(AV83:AV$95&lt;&gt;""),$N83:$N$95,_xlpm.Fundo,,1),
_xlpm.Cy,_xlfn.XLOOKUP(TRUE,(AV$52:AV81&lt;&gt;""),AV$52:AV81,_xlpm.Fundo,,-1),
_xlpm.Dy,_xlfn.XLOOKUP(TRUE,(AV83:AV$95&lt;&gt;""),AV83:AV$95,_xlpm.Fundo,,1),
_xlpm.Xy,$N82,_xlpm.Yy,PRODUCT(SUM(_xlpm.Dy,-_xlpm.Cy),1/SUM(_xlpm.By,-_xlpm.Ay))*SUM(_xlpm.Xy,-_xlpm.Ay)+_xlpm.Cy,
ROUND(_xlpm.Yx,2)))</f>
        <v>-9</v>
      </c>
      <c r="AW132" s="21" cm="1">
        <f t="array" ref="AW132">IF(AW82&lt;&gt;"",ROUND(AW82,2),
_xlfn.LET(_xlpm.Fundo,$L$8,
_xlpm.Ax,_xlfn.XLOOKUP(TRUE,($O82:AV82&lt;&gt;""),$O$51:AV$51,_xlpm.Fundo,,-1),
_xlpm.Bx,_xlfn.XLOOKUP(TRUE,(AX82:$AZ82&lt;&gt;""),AX$51:$AZ$51,_xlpm.Fundo,,1),
_xlpm.Cx,_xlfn.XLOOKUP(TRUE,($O82:AV82&lt;&gt;""),$O82:AV82,_xlpm.Fundo,,-1),
_xlpm.Dx,_xlfn.XLOOKUP(TRUE,(AX82:$AZ82&lt;&gt;""),AX82:$AZ82,_xlpm.Fundo,,1),
_xlpm.Xx,AW$51,_xlpm.Yx,PRODUCT(SUM(_xlpm.Dx,-_xlpm.Cx),1/SUM(_xlpm.Bx,-_xlpm.Ax))*SUM(_xlpm.Xx,-_xlpm.Ax)+_xlpm.Cx,
_xlpm.Ay,_xlfn.XLOOKUP(TRUE,(AW$52:AW81&lt;&gt;""),$N$52:$N81,_xlpm.Fundo,,-1),
_xlpm.By,_xlfn.XLOOKUP(TRUE,(AW83:AW$95&lt;&gt;""),$N83:$N$95,_xlpm.Fundo,,1),
_xlpm.Cy,_xlfn.XLOOKUP(TRUE,(AW$52:AW81&lt;&gt;""),AW$52:AW81,_xlpm.Fundo,,-1),
_xlpm.Dy,_xlfn.XLOOKUP(TRUE,(AW83:AW$95&lt;&gt;""),AW83:AW$95,_xlpm.Fundo,,1),
_xlpm.Xy,$N82,_xlpm.Yy,PRODUCT(SUM(_xlpm.Dy,-_xlpm.Cy),1/SUM(_xlpm.By,-_xlpm.Ay))*SUM(_xlpm.Xy,-_xlpm.Ay)+_xlpm.Cy,
ROUND(_xlpm.Yx,2)))</f>
        <v>-9</v>
      </c>
      <c r="AX132" s="77" t="s">
        <v>678</v>
      </c>
      <c r="AY132" s="77"/>
    </row>
    <row r="133" spans="1:51" ht="20.100000000000001" customHeight="1" x14ac:dyDescent="0.3">
      <c r="A133" s="8"/>
      <c r="B133" s="8" t="s">
        <v>106</v>
      </c>
      <c r="C133" s="17">
        <f t="shared" si="15"/>
        <v>46.175400000000003</v>
      </c>
      <c r="D133" s="18">
        <f t="shared" si="15"/>
        <v>108.4209</v>
      </c>
      <c r="E133" s="64">
        <f t="shared" si="15"/>
        <v>0</v>
      </c>
      <c r="F133" s="17">
        <f t="shared" ref="F133:F197" si="16">ROUND(C133-$L$2,2)</f>
        <v>3.15</v>
      </c>
      <c r="G133" s="18">
        <f t="shared" ref="G133:G197" si="17">ROUND(D133-$L$3,2)</f>
        <v>3.37</v>
      </c>
      <c r="H133" s="19">
        <f t="shared" ref="H133:H197" si="18">ROUND(E133-$L$4,2)</f>
        <v>0</v>
      </c>
      <c r="I133" s="8" t="str" cm="1">
        <f t="array" ref="I133">_xlfn.CONCAT(ROUND(F133:H133,2)&amp;", ")</f>
        <v xml:space="preserve">3.15, 3.37, 0, </v>
      </c>
      <c r="J133" s="8"/>
      <c r="N133" s="31">
        <v>5.0199999999999996</v>
      </c>
      <c r="O133" s="15"/>
      <c r="P133" s="21" cm="1">
        <f t="array" ref="P133">IF(P83&lt;&gt;"",ROUND(P83,2),
_xlfn.LET(_xlpm.Fundo,$L$8,
_xlpm.Ax,_xlfn.XLOOKUP(TRUE,($O83:O83&lt;&gt;""),$O$51:O$51,_xlpm.Fundo,,-1),
_xlpm.Bx,_xlfn.XLOOKUP(TRUE,(Q83:$AZ83&lt;&gt;""),Q$51:$AZ$51,_xlpm.Fundo,,1),
_xlpm.Cx,_xlfn.XLOOKUP(TRUE,($O83:O83&lt;&gt;""),$O83:O83,_xlpm.Fundo,,-1),
_xlpm.Dx,_xlfn.XLOOKUP(TRUE,(Q83:$AZ83&lt;&gt;""),Q83:$AZ83,_xlpm.Fundo,,1),
_xlpm.Xx,P$51,_xlpm.Yx,PRODUCT(SUM(_xlpm.Dx,-_xlpm.Cx),1/SUM(_xlpm.Bx,-_xlpm.Ax))*SUM(_xlpm.Xx,-_xlpm.Ax)+_xlpm.Cx,
_xlpm.Ay,_xlfn.XLOOKUP(TRUE,(P$52:P82&lt;&gt;""),$N$52:$N82,_xlpm.Fundo,,-1),
_xlpm.By,_xlfn.XLOOKUP(TRUE,(P84:P$95&lt;&gt;""),$N84:$N$95,_xlpm.Fundo,,1),
_xlpm.Cy,_xlfn.XLOOKUP(TRUE,(P$52:P82&lt;&gt;""),P$52:P82,_xlpm.Fundo,,-1),
_xlpm.Dy,_xlfn.XLOOKUP(TRUE,(P84:P$95&lt;&gt;""),P84:P$95,_xlpm.Fundo,,1),
_xlpm.Xy,$N83,_xlpm.Yy,PRODUCT(SUM(_xlpm.Dy,-_xlpm.Cy),1/SUM(_xlpm.By,-_xlpm.Ay))*SUM(_xlpm.Xy,-_xlpm.Ay)+_xlpm.Cy,
ROUND(_xlpm.Yx,2)))</f>
        <v>-9</v>
      </c>
      <c r="Q133" s="21" cm="1">
        <f t="array" ref="Q133">IF(Q83&lt;&gt;"",ROUND(Q83,2),
_xlfn.LET(_xlpm.Fundo,$L$8,
_xlpm.Ax,_xlfn.XLOOKUP(TRUE,($O83:P83&lt;&gt;""),$O$51:P$51,_xlpm.Fundo,,-1),
_xlpm.Bx,_xlfn.XLOOKUP(TRUE,(R83:$AZ83&lt;&gt;""),R$51:$AZ$51,_xlpm.Fundo,,1),
_xlpm.Cx,_xlfn.XLOOKUP(TRUE,($O83:P83&lt;&gt;""),$O83:P83,_xlpm.Fundo,,-1),
_xlpm.Dx,_xlfn.XLOOKUP(TRUE,(R83:$AZ83&lt;&gt;""),R83:$AZ83,_xlpm.Fundo,,1),
_xlpm.Xx,Q$51,_xlpm.Yx,PRODUCT(SUM(_xlpm.Dx,-_xlpm.Cx),1/SUM(_xlpm.Bx,-_xlpm.Ax))*SUM(_xlpm.Xx,-_xlpm.Ax)+_xlpm.Cx,
_xlpm.Ay,_xlfn.XLOOKUP(TRUE,(Q$52:Q82&lt;&gt;""),$N$52:$N82,_xlpm.Fundo,,-1),
_xlpm.By,_xlfn.XLOOKUP(TRUE,(Q84:Q$95&lt;&gt;""),$N84:$N$95,_xlpm.Fundo,,1),
_xlpm.Cy,_xlfn.XLOOKUP(TRUE,(Q$52:Q82&lt;&gt;""),Q$52:Q82,_xlpm.Fundo,,-1),
_xlpm.Dy,_xlfn.XLOOKUP(TRUE,(Q84:Q$95&lt;&gt;""),Q84:Q$95,_xlpm.Fundo,,1),
_xlpm.Xy,$N83,_xlpm.Yy,PRODUCT(SUM(_xlpm.Dy,-_xlpm.Cy),1/SUM(_xlpm.By,-_xlpm.Ay))*SUM(_xlpm.Xy,-_xlpm.Ay)+_xlpm.Cy,
ROUND(_xlpm.Yx,2)))</f>
        <v>-9</v>
      </c>
      <c r="R133" s="21" cm="1">
        <f t="array" ref="R133">IF(R83&lt;&gt;"",ROUND(R83,2),
_xlfn.LET(_xlpm.Fundo,$L$8,
_xlpm.Ax,_xlfn.XLOOKUP(TRUE,($O83:Q83&lt;&gt;""),$O$51:Q$51,_xlpm.Fundo,,-1),
_xlpm.Bx,_xlfn.XLOOKUP(TRUE,(S83:$AZ83&lt;&gt;""),S$51:$AZ$51,_xlpm.Fundo,,1),
_xlpm.Cx,_xlfn.XLOOKUP(TRUE,($O83:Q83&lt;&gt;""),$O83:Q83,_xlpm.Fundo,,-1),
_xlpm.Dx,_xlfn.XLOOKUP(TRUE,(S83:$AZ83&lt;&gt;""),S83:$AZ83,_xlpm.Fundo,,1),
_xlpm.Xx,R$51,_xlpm.Yx,PRODUCT(SUM(_xlpm.Dx,-_xlpm.Cx),1/SUM(_xlpm.Bx,-_xlpm.Ax))*SUM(_xlpm.Xx,-_xlpm.Ax)+_xlpm.Cx,
_xlpm.Ay,_xlfn.XLOOKUP(TRUE,(R$52:R82&lt;&gt;""),$N$52:$N82,_xlpm.Fundo,,-1),
_xlpm.By,_xlfn.XLOOKUP(TRUE,(R84:R$95&lt;&gt;""),$N84:$N$95,_xlpm.Fundo,,1),
_xlpm.Cy,_xlfn.XLOOKUP(TRUE,(R$52:R82&lt;&gt;""),R$52:R82,_xlpm.Fundo,,-1),
_xlpm.Dy,_xlfn.XLOOKUP(TRUE,(R84:R$95&lt;&gt;""),R84:R$95,_xlpm.Fundo,,1),
_xlpm.Xy,$N83,_xlpm.Yy,PRODUCT(SUM(_xlpm.Dy,-_xlpm.Cy),1/SUM(_xlpm.By,-_xlpm.Ay))*SUM(_xlpm.Xy,-_xlpm.Ay)+_xlpm.Cy,
ROUND(_xlpm.Yx,2)))</f>
        <v>0</v>
      </c>
      <c r="S133" s="21" cm="1">
        <f t="array" ref="S133">IF(S83&lt;&gt;"",ROUND(S83,2),
_xlfn.LET(_xlpm.Fundo,$L$8,
_xlpm.Ax,_xlfn.XLOOKUP(TRUE,($O83:R83&lt;&gt;""),$O$51:R$51,_xlpm.Fundo,,-1),
_xlpm.Bx,_xlfn.XLOOKUP(TRUE,(T83:$AZ83&lt;&gt;""),T$51:$AZ$51,_xlpm.Fundo,,1),
_xlpm.Cx,_xlfn.XLOOKUP(TRUE,($O83:R83&lt;&gt;""),$O83:R83,_xlpm.Fundo,,-1),
_xlpm.Dx,_xlfn.XLOOKUP(TRUE,(T83:$AZ83&lt;&gt;""),T83:$AZ83,_xlpm.Fundo,,1),
_xlpm.Xx,S$51,_xlpm.Yx,PRODUCT(SUM(_xlpm.Dx,-_xlpm.Cx),1/SUM(_xlpm.Bx,-_xlpm.Ax))*SUM(_xlpm.Xx,-_xlpm.Ax)+_xlpm.Cx,
_xlpm.Ay,_xlfn.XLOOKUP(TRUE,(S$52:S82&lt;&gt;""),$N$52:$N82,_xlpm.Fundo,,-1),
_xlpm.By,_xlfn.XLOOKUP(TRUE,(S84:S$95&lt;&gt;""),$N84:$N$95,_xlpm.Fundo,,1),
_xlpm.Cy,_xlfn.XLOOKUP(TRUE,(S$52:S82&lt;&gt;""),S$52:S82,_xlpm.Fundo,,-1),
_xlpm.Dy,_xlfn.XLOOKUP(TRUE,(S84:S$95&lt;&gt;""),S84:S$95,_xlpm.Fundo,,1),
_xlpm.Xy,$N83,_xlpm.Yy,PRODUCT(SUM(_xlpm.Dy,-_xlpm.Cy),1/SUM(_xlpm.By,-_xlpm.Ay))*SUM(_xlpm.Xy,-_xlpm.Ay)+_xlpm.Cy,
ROUND(_xlpm.Yx,2)))</f>
        <v>0</v>
      </c>
      <c r="T133" s="21" cm="1">
        <f t="array" ref="T133">IF(T83&lt;&gt;"",ROUND(T83,2),
_xlfn.LET(_xlpm.Fundo,$L$8,
_xlpm.Ax,_xlfn.XLOOKUP(TRUE,($O83:S83&lt;&gt;""),$O$51:S$51,_xlpm.Fundo,,-1),
_xlpm.Bx,_xlfn.XLOOKUP(TRUE,(U83:$AZ83&lt;&gt;""),U$51:$AZ$51,_xlpm.Fundo,,1),
_xlpm.Cx,_xlfn.XLOOKUP(TRUE,($O83:S83&lt;&gt;""),$O83:S83,_xlpm.Fundo,,-1),
_xlpm.Dx,_xlfn.XLOOKUP(TRUE,(U83:$AZ83&lt;&gt;""),U83:$AZ83,_xlpm.Fundo,,1),
_xlpm.Xx,T$51,_xlpm.Yx,PRODUCT(SUM(_xlpm.Dx,-_xlpm.Cx),1/SUM(_xlpm.Bx,-_xlpm.Ax))*SUM(_xlpm.Xx,-_xlpm.Ax)+_xlpm.Cx,
_xlpm.Ay,_xlfn.XLOOKUP(TRUE,(T$52:T82&lt;&gt;""),$N$52:$N82,_xlpm.Fundo,,-1),
_xlpm.By,_xlfn.XLOOKUP(TRUE,(T84:T$95&lt;&gt;""),$N84:$N$95,_xlpm.Fundo,,1),
_xlpm.Cy,_xlfn.XLOOKUP(TRUE,(T$52:T82&lt;&gt;""),T$52:T82,_xlpm.Fundo,,-1),
_xlpm.Dy,_xlfn.XLOOKUP(TRUE,(T84:T$95&lt;&gt;""),T84:T$95,_xlpm.Fundo,,1),
_xlpm.Xy,$N83,_xlpm.Yy,PRODUCT(SUM(_xlpm.Dy,-_xlpm.Cy),1/SUM(_xlpm.By,-_xlpm.Ay))*SUM(_xlpm.Xy,-_xlpm.Ay)+_xlpm.Cy,
ROUND(_xlpm.Yx,2)))</f>
        <v>0</v>
      </c>
      <c r="U133" s="21" cm="1">
        <f t="array" ref="U133">IF(U83&lt;&gt;"",ROUND(U83,2),
_xlfn.LET(_xlpm.Fundo,$L$8,
_xlpm.Ax,_xlfn.XLOOKUP(TRUE,($O83:T83&lt;&gt;""),$O$51:T$51,_xlpm.Fundo,,-1),
_xlpm.Bx,_xlfn.XLOOKUP(TRUE,(V83:$AZ83&lt;&gt;""),V$51:$AZ$51,_xlpm.Fundo,,1),
_xlpm.Cx,_xlfn.XLOOKUP(TRUE,($O83:T83&lt;&gt;""),$O83:T83,_xlpm.Fundo,,-1),
_xlpm.Dx,_xlfn.XLOOKUP(TRUE,(V83:$AZ83&lt;&gt;""),V83:$AZ83,_xlpm.Fundo,,1),
_xlpm.Xx,U$51,_xlpm.Yx,PRODUCT(SUM(_xlpm.Dx,-_xlpm.Cx),1/SUM(_xlpm.Bx,-_xlpm.Ax))*SUM(_xlpm.Xx,-_xlpm.Ax)+_xlpm.Cx,
_xlpm.Ay,_xlfn.XLOOKUP(TRUE,(U$52:U82&lt;&gt;""),$N$52:$N82,_xlpm.Fundo,,-1),
_xlpm.By,_xlfn.XLOOKUP(TRUE,(U84:U$95&lt;&gt;""),$N84:$N$95,_xlpm.Fundo,,1),
_xlpm.Cy,_xlfn.XLOOKUP(TRUE,(U$52:U82&lt;&gt;""),U$52:U82,_xlpm.Fundo,,-1),
_xlpm.Dy,_xlfn.XLOOKUP(TRUE,(U84:U$95&lt;&gt;""),U84:U$95,_xlpm.Fundo,,1),
_xlpm.Xy,$N83,_xlpm.Yy,PRODUCT(SUM(_xlpm.Dy,-_xlpm.Cy),1/SUM(_xlpm.By,-_xlpm.Ay))*SUM(_xlpm.Xy,-_xlpm.Ay)+_xlpm.Cy,
ROUND(_xlpm.Yx,2)))</f>
        <v>0</v>
      </c>
      <c r="V133" s="21" cm="1">
        <f t="array" ref="V133">IF(V83&lt;&gt;"",ROUND(V83,2),
_xlfn.LET(_xlpm.Fundo,$L$8,
_xlpm.Ax,_xlfn.XLOOKUP(TRUE,($O83:U83&lt;&gt;""),$O$51:U$51,_xlpm.Fundo,,-1),
_xlpm.Bx,_xlfn.XLOOKUP(TRUE,(W83:$AZ83&lt;&gt;""),W$51:$AZ$51,_xlpm.Fundo,,1),
_xlpm.Cx,_xlfn.XLOOKUP(TRUE,($O83:U83&lt;&gt;""),$O83:U83,_xlpm.Fundo,,-1),
_xlpm.Dx,_xlfn.XLOOKUP(TRUE,(W83:$AZ83&lt;&gt;""),W83:$AZ83,_xlpm.Fundo,,1),
_xlpm.Xx,V$51,_xlpm.Yx,PRODUCT(SUM(_xlpm.Dx,-_xlpm.Cx),1/SUM(_xlpm.Bx,-_xlpm.Ax))*SUM(_xlpm.Xx,-_xlpm.Ax)+_xlpm.Cx,
_xlpm.Ay,_xlfn.XLOOKUP(TRUE,(V$52:V82&lt;&gt;""),$N$52:$N82,_xlpm.Fundo,,-1),
_xlpm.By,_xlfn.XLOOKUP(TRUE,(V84:V$95&lt;&gt;""),$N84:$N$95,_xlpm.Fundo,,1),
_xlpm.Cy,_xlfn.XLOOKUP(TRUE,(V$52:V82&lt;&gt;""),V$52:V82,_xlpm.Fundo,,-1),
_xlpm.Dy,_xlfn.XLOOKUP(TRUE,(V84:V$95&lt;&gt;""),V84:V$95,_xlpm.Fundo,,1),
_xlpm.Xy,$N83,_xlpm.Yy,PRODUCT(SUM(_xlpm.Dy,-_xlpm.Cy),1/SUM(_xlpm.By,-_xlpm.Ay))*SUM(_xlpm.Xy,-_xlpm.Ay)+_xlpm.Cy,
ROUND(_xlpm.Yx,2)))</f>
        <v>0</v>
      </c>
      <c r="W133" s="21" cm="1">
        <f t="array" ref="W133">IF(W83&lt;&gt;"",ROUND(W83,2),
_xlfn.LET(_xlpm.Fundo,$L$8,
_xlpm.Ax,_xlfn.XLOOKUP(TRUE,($O83:V83&lt;&gt;""),$O$51:V$51,_xlpm.Fundo,,-1),
_xlpm.Bx,_xlfn.XLOOKUP(TRUE,(X83:$AZ83&lt;&gt;""),X$51:$AZ$51,_xlpm.Fundo,,1),
_xlpm.Cx,_xlfn.XLOOKUP(TRUE,($O83:V83&lt;&gt;""),$O83:V83,_xlpm.Fundo,,-1),
_xlpm.Dx,_xlfn.XLOOKUP(TRUE,(X83:$AZ83&lt;&gt;""),X83:$AZ83,_xlpm.Fundo,,1),
_xlpm.Xx,W$51,_xlpm.Yx,PRODUCT(SUM(_xlpm.Dx,-_xlpm.Cx),1/SUM(_xlpm.Bx,-_xlpm.Ax))*SUM(_xlpm.Xx,-_xlpm.Ax)+_xlpm.Cx,
_xlpm.Ay,_xlfn.XLOOKUP(TRUE,(W$52:W82&lt;&gt;""),$N$52:$N82,_xlpm.Fundo,,-1),
_xlpm.By,_xlfn.XLOOKUP(TRUE,(W84:W$95&lt;&gt;""),$N84:$N$95,_xlpm.Fundo,,1),
_xlpm.Cy,_xlfn.XLOOKUP(TRUE,(W$52:W82&lt;&gt;""),W$52:W82,_xlpm.Fundo,,-1),
_xlpm.Dy,_xlfn.XLOOKUP(TRUE,(W84:W$95&lt;&gt;""),W84:W$95,_xlpm.Fundo,,1),
_xlpm.Xy,$N83,_xlpm.Yy,PRODUCT(SUM(_xlpm.Dy,-_xlpm.Cy),1/SUM(_xlpm.By,-_xlpm.Ay))*SUM(_xlpm.Xy,-_xlpm.Ay)+_xlpm.Cy,
ROUND(_xlpm.Yx,2)))</f>
        <v>0.08</v>
      </c>
      <c r="X133" s="21" cm="1">
        <f t="array" ref="X133">IF(X83&lt;&gt;"",ROUND(X83,2),
_xlfn.LET(_xlpm.Fundo,$L$8,
_xlpm.Ax,_xlfn.XLOOKUP(TRUE,($O83:W83&lt;&gt;""),$O$51:W$51,_xlpm.Fundo,,-1),
_xlpm.Bx,_xlfn.XLOOKUP(TRUE,(Y83:$AZ83&lt;&gt;""),Y$51:$AZ$51,_xlpm.Fundo,,1),
_xlpm.Cx,_xlfn.XLOOKUP(TRUE,($O83:W83&lt;&gt;""),$O83:W83,_xlpm.Fundo,,-1),
_xlpm.Dx,_xlfn.XLOOKUP(TRUE,(Y83:$AZ83&lt;&gt;""),Y83:$AZ83,_xlpm.Fundo,,1),
_xlpm.Xx,X$51,_xlpm.Yx,PRODUCT(SUM(_xlpm.Dx,-_xlpm.Cx),1/SUM(_xlpm.Bx,-_xlpm.Ax))*SUM(_xlpm.Xx,-_xlpm.Ax)+_xlpm.Cx,
_xlpm.Ay,_xlfn.XLOOKUP(TRUE,(X$52:X82&lt;&gt;""),$N$52:$N82,_xlpm.Fundo,,-1),
_xlpm.By,_xlfn.XLOOKUP(TRUE,(X84:X$95&lt;&gt;""),$N84:$N$95,_xlpm.Fundo,,1),
_xlpm.Cy,_xlfn.XLOOKUP(TRUE,(X$52:X82&lt;&gt;""),X$52:X82,_xlpm.Fundo,,-1),
_xlpm.Dy,_xlfn.XLOOKUP(TRUE,(X84:X$95&lt;&gt;""),X84:X$95,_xlpm.Fundo,,1),
_xlpm.Xy,$N83,_xlpm.Yy,PRODUCT(SUM(_xlpm.Dy,-_xlpm.Cy),1/SUM(_xlpm.By,-_xlpm.Ay))*SUM(_xlpm.Xy,-_xlpm.Ay)+_xlpm.Cy,
ROUND(_xlpm.Yx,2)))</f>
        <v>0.4</v>
      </c>
      <c r="Y133" s="21" cm="1">
        <f t="array" ref="Y133">IF(Y83&lt;&gt;"",ROUND(Y83,2),
_xlfn.LET(_xlpm.Fundo,$L$8,
_xlpm.Ax,_xlfn.XLOOKUP(TRUE,($O83:X83&lt;&gt;""),$O$51:X$51,_xlpm.Fundo,,-1),
_xlpm.Bx,_xlfn.XLOOKUP(TRUE,(Z83:$AZ83&lt;&gt;""),Z$51:$AZ$51,_xlpm.Fundo,,1),
_xlpm.Cx,_xlfn.XLOOKUP(TRUE,($O83:X83&lt;&gt;""),$O83:X83,_xlpm.Fundo,,-1),
_xlpm.Dx,_xlfn.XLOOKUP(TRUE,(Z83:$AZ83&lt;&gt;""),Z83:$AZ83,_xlpm.Fundo,,1),
_xlpm.Xx,Y$51,_xlpm.Yx,PRODUCT(SUM(_xlpm.Dx,-_xlpm.Cx),1/SUM(_xlpm.Bx,-_xlpm.Ax))*SUM(_xlpm.Xx,-_xlpm.Ax)+_xlpm.Cx,
_xlpm.Ay,_xlfn.XLOOKUP(TRUE,(Y$52:Y82&lt;&gt;""),$N$52:$N82,_xlpm.Fundo,,-1),
_xlpm.By,_xlfn.XLOOKUP(TRUE,(Y84:Y$95&lt;&gt;""),$N84:$N$95,_xlpm.Fundo,,1),
_xlpm.Cy,_xlfn.XLOOKUP(TRUE,(Y$52:Y82&lt;&gt;""),Y$52:Y82,_xlpm.Fundo,,-1),
_xlpm.Dy,_xlfn.XLOOKUP(TRUE,(Y84:Y$95&lt;&gt;""),Y84:Y$95,_xlpm.Fundo,,1),
_xlpm.Xy,$N83,_xlpm.Yy,PRODUCT(SUM(_xlpm.Dy,-_xlpm.Cy),1/SUM(_xlpm.By,-_xlpm.Ay))*SUM(_xlpm.Xy,-_xlpm.Ay)+_xlpm.Cy,
ROUND(_xlpm.Yx,2)))</f>
        <v>0.4</v>
      </c>
      <c r="Z133" s="21" cm="1">
        <f t="array" ref="Z133">IF(Z83&lt;&gt;"",ROUND(Z83,2),
_xlfn.LET(_xlpm.Fundo,$L$8,
_xlpm.Ax,_xlfn.XLOOKUP(TRUE,($O83:Y83&lt;&gt;""),$O$51:Y$51,_xlpm.Fundo,,-1),
_xlpm.Bx,_xlfn.XLOOKUP(TRUE,(AA83:$AZ83&lt;&gt;""),AA$51:$AZ$51,_xlpm.Fundo,,1),
_xlpm.Cx,_xlfn.XLOOKUP(TRUE,($O83:Y83&lt;&gt;""),$O83:Y83,_xlpm.Fundo,,-1),
_xlpm.Dx,_xlfn.XLOOKUP(TRUE,(AA83:$AZ83&lt;&gt;""),AA83:$AZ83,_xlpm.Fundo,,1),
_xlpm.Xx,Z$51,_xlpm.Yx,PRODUCT(SUM(_xlpm.Dx,-_xlpm.Cx),1/SUM(_xlpm.Bx,-_xlpm.Ax))*SUM(_xlpm.Xx,-_xlpm.Ax)+_xlpm.Cx,
_xlpm.Ay,_xlfn.XLOOKUP(TRUE,(Z$52:Z82&lt;&gt;""),$N$52:$N82,_xlpm.Fundo,,-1),
_xlpm.By,_xlfn.XLOOKUP(TRUE,(Z84:Z$95&lt;&gt;""),$N84:$N$95,_xlpm.Fundo,,1),
_xlpm.Cy,_xlfn.XLOOKUP(TRUE,(Z$52:Z82&lt;&gt;""),Z$52:Z82,_xlpm.Fundo,,-1),
_xlpm.Dy,_xlfn.XLOOKUP(TRUE,(Z84:Z$95&lt;&gt;""),Z84:Z$95,_xlpm.Fundo,,1),
_xlpm.Xy,$N83,_xlpm.Yy,PRODUCT(SUM(_xlpm.Dy,-_xlpm.Cy),1/SUM(_xlpm.By,-_xlpm.Ay))*SUM(_xlpm.Xy,-_xlpm.Ay)+_xlpm.Cy,
ROUND(_xlpm.Yx,2)))</f>
        <v>0.4</v>
      </c>
      <c r="AA133" s="21" cm="1">
        <f t="array" ref="AA133">IF(AA83&lt;&gt;"",ROUND(AA83,2),
_xlfn.LET(_xlpm.Fundo,$L$8,
_xlpm.Ax,_xlfn.XLOOKUP(TRUE,($O83:Z83&lt;&gt;""),$O$51:Z$51,_xlpm.Fundo,,-1),
_xlpm.Bx,_xlfn.XLOOKUP(TRUE,(AB83:$AZ83&lt;&gt;""),AB$51:$AZ$51,_xlpm.Fundo,,1),
_xlpm.Cx,_xlfn.XLOOKUP(TRUE,($O83:Z83&lt;&gt;""),$O83:Z83,_xlpm.Fundo,,-1),
_xlpm.Dx,_xlfn.XLOOKUP(TRUE,(AB83:$AZ83&lt;&gt;""),AB83:$AZ83,_xlpm.Fundo,,1),
_xlpm.Xx,AA$51,_xlpm.Yx,PRODUCT(SUM(_xlpm.Dx,-_xlpm.Cx),1/SUM(_xlpm.Bx,-_xlpm.Ax))*SUM(_xlpm.Xx,-_xlpm.Ax)+_xlpm.Cx,
_xlpm.Ay,_xlfn.XLOOKUP(TRUE,(AA$52:AA82&lt;&gt;""),$N$52:$N82,_xlpm.Fundo,,-1),
_xlpm.By,_xlfn.XLOOKUP(TRUE,(AA84:AA$95&lt;&gt;""),$N84:$N$95,_xlpm.Fundo,,1),
_xlpm.Cy,_xlfn.XLOOKUP(TRUE,(AA$52:AA82&lt;&gt;""),AA$52:AA82,_xlpm.Fundo,,-1),
_xlpm.Dy,_xlfn.XLOOKUP(TRUE,(AA84:AA$95&lt;&gt;""),AA84:AA$95,_xlpm.Fundo,,1),
_xlpm.Xy,$N83,_xlpm.Yy,PRODUCT(SUM(_xlpm.Dy,-_xlpm.Cy),1/SUM(_xlpm.By,-_xlpm.Ay))*SUM(_xlpm.Xy,-_xlpm.Ay)+_xlpm.Cy,
ROUND(_xlpm.Yx,2)))</f>
        <v>0.4</v>
      </c>
      <c r="AB133" s="21" cm="1">
        <f t="array" ref="AB133">IF(AB83&lt;&gt;"",ROUND(AB83,2),
_xlfn.LET(_xlpm.Fundo,$L$8,
_xlpm.Ax,_xlfn.XLOOKUP(TRUE,($O83:AA83&lt;&gt;""),$O$51:AA$51,_xlpm.Fundo,,-1),
_xlpm.Bx,_xlfn.XLOOKUP(TRUE,(AC83:$AZ83&lt;&gt;""),AC$51:$AZ$51,_xlpm.Fundo,,1),
_xlpm.Cx,_xlfn.XLOOKUP(TRUE,($O83:AA83&lt;&gt;""),$O83:AA83,_xlpm.Fundo,,-1),
_xlpm.Dx,_xlfn.XLOOKUP(TRUE,(AC83:$AZ83&lt;&gt;""),AC83:$AZ83,_xlpm.Fundo,,1),
_xlpm.Xx,AB$51,_xlpm.Yx,PRODUCT(SUM(_xlpm.Dx,-_xlpm.Cx),1/SUM(_xlpm.Bx,-_xlpm.Ax))*SUM(_xlpm.Xx,-_xlpm.Ax)+_xlpm.Cx,
_xlpm.Ay,_xlfn.XLOOKUP(TRUE,(AB$52:AB82&lt;&gt;""),$N$52:$N82,_xlpm.Fundo,,-1),
_xlpm.By,_xlfn.XLOOKUP(TRUE,(AB84:AB$95&lt;&gt;""),$N84:$N$95,_xlpm.Fundo,,1),
_xlpm.Cy,_xlfn.XLOOKUP(TRUE,(AB$52:AB82&lt;&gt;""),AB$52:AB82,_xlpm.Fundo,,-1),
_xlpm.Dy,_xlfn.XLOOKUP(TRUE,(AB84:AB$95&lt;&gt;""),AB84:AB$95,_xlpm.Fundo,,1),
_xlpm.Xy,$N83,_xlpm.Yy,PRODUCT(SUM(_xlpm.Dy,-_xlpm.Cy),1/SUM(_xlpm.By,-_xlpm.Ay))*SUM(_xlpm.Xy,-_xlpm.Ay)+_xlpm.Cy,
ROUND(_xlpm.Yx,2)))</f>
        <v>0.3</v>
      </c>
      <c r="AC133" s="21" cm="1">
        <f t="array" ref="AC133">IF(AC83&lt;&gt;"",ROUND(AC83,2),
_xlfn.LET(_xlpm.Fundo,$L$8,
_xlpm.Ax,_xlfn.XLOOKUP(TRUE,($O83:AB83&lt;&gt;""),$O$51:AB$51,_xlpm.Fundo,,-1),
_xlpm.Bx,_xlfn.XLOOKUP(TRUE,(AD83:$AZ83&lt;&gt;""),AD$51:$AZ$51,_xlpm.Fundo,,1),
_xlpm.Cx,_xlfn.XLOOKUP(TRUE,($O83:AB83&lt;&gt;""),$O83:AB83,_xlpm.Fundo,,-1),
_xlpm.Dx,_xlfn.XLOOKUP(TRUE,(AD83:$AZ83&lt;&gt;""),AD83:$AZ83,_xlpm.Fundo,,1),
_xlpm.Xx,AC$51,_xlpm.Yx,PRODUCT(SUM(_xlpm.Dx,-_xlpm.Cx),1/SUM(_xlpm.Bx,-_xlpm.Ax))*SUM(_xlpm.Xx,-_xlpm.Ax)+_xlpm.Cx,
_xlpm.Ay,_xlfn.XLOOKUP(TRUE,(AC$52:AC82&lt;&gt;""),$N$52:$N82,_xlpm.Fundo,,-1),
_xlpm.By,_xlfn.XLOOKUP(TRUE,(AC84:AC$95&lt;&gt;""),$N84:$N$95,_xlpm.Fundo,,1),
_xlpm.Cy,_xlfn.XLOOKUP(TRUE,(AC$52:AC82&lt;&gt;""),AC$52:AC82,_xlpm.Fundo,,-1),
_xlpm.Dy,_xlfn.XLOOKUP(TRUE,(AC84:AC$95&lt;&gt;""),AC84:AC$95,_xlpm.Fundo,,1),
_xlpm.Xy,$N83,_xlpm.Yy,PRODUCT(SUM(_xlpm.Dy,-_xlpm.Cy),1/SUM(_xlpm.By,-_xlpm.Ay))*SUM(_xlpm.Xy,-_xlpm.Ay)+_xlpm.Cy,
ROUND(_xlpm.Yx,2)))</f>
        <v>0</v>
      </c>
      <c r="AD133" s="21" cm="1">
        <f t="array" ref="AD133">IF(AD83&lt;&gt;"",ROUND(AD83,2),
_xlfn.LET(_xlpm.Fundo,$L$8,
_xlpm.Ax,_xlfn.XLOOKUP(TRUE,($O83:AC83&lt;&gt;""),$O$51:AC$51,_xlpm.Fundo,,-1),
_xlpm.Bx,_xlfn.XLOOKUP(TRUE,(AE83:$AZ83&lt;&gt;""),AE$51:$AZ$51,_xlpm.Fundo,,1),
_xlpm.Cx,_xlfn.XLOOKUP(TRUE,($O83:AC83&lt;&gt;""),$O83:AC83,_xlpm.Fundo,,-1),
_xlpm.Dx,_xlfn.XLOOKUP(TRUE,(AE83:$AZ83&lt;&gt;""),AE83:$AZ83,_xlpm.Fundo,,1),
_xlpm.Xx,AD$51,_xlpm.Yx,PRODUCT(SUM(_xlpm.Dx,-_xlpm.Cx),1/SUM(_xlpm.Bx,-_xlpm.Ax))*SUM(_xlpm.Xx,-_xlpm.Ax)+_xlpm.Cx,
_xlpm.Ay,_xlfn.XLOOKUP(TRUE,(AD$52:AD82&lt;&gt;""),$N$52:$N82,_xlpm.Fundo,,-1),
_xlpm.By,_xlfn.XLOOKUP(TRUE,(AD84:AD$95&lt;&gt;""),$N84:$N$95,_xlpm.Fundo,,1),
_xlpm.Cy,_xlfn.XLOOKUP(TRUE,(AD$52:AD82&lt;&gt;""),AD$52:AD82,_xlpm.Fundo,,-1),
_xlpm.Dy,_xlfn.XLOOKUP(TRUE,(AD84:AD$95&lt;&gt;""),AD84:AD$95,_xlpm.Fundo,,1),
_xlpm.Xy,$N83,_xlpm.Yy,PRODUCT(SUM(_xlpm.Dy,-_xlpm.Cy),1/SUM(_xlpm.By,-_xlpm.Ay))*SUM(_xlpm.Xy,-_xlpm.Ay)+_xlpm.Cy,
ROUND(_xlpm.Yx,2)))</f>
        <v>0</v>
      </c>
      <c r="AE133" s="21" cm="1">
        <f t="array" ref="AE133">IF(AE83&lt;&gt;"",ROUND(AE83,2),
_xlfn.LET(_xlpm.Fundo,$L$8,
_xlpm.Ax,_xlfn.XLOOKUP(TRUE,($O83:AD83&lt;&gt;""),$O$51:AD$51,_xlpm.Fundo,,-1),
_xlpm.Bx,_xlfn.XLOOKUP(TRUE,(AF83:$AZ83&lt;&gt;""),AF$51:$AZ$51,_xlpm.Fundo,,1),
_xlpm.Cx,_xlfn.XLOOKUP(TRUE,($O83:AD83&lt;&gt;""),$O83:AD83,_xlpm.Fundo,,-1),
_xlpm.Dx,_xlfn.XLOOKUP(TRUE,(AF83:$AZ83&lt;&gt;""),AF83:$AZ83,_xlpm.Fundo,,1),
_xlpm.Xx,AE$51,_xlpm.Yx,PRODUCT(SUM(_xlpm.Dx,-_xlpm.Cx),1/SUM(_xlpm.Bx,-_xlpm.Ax))*SUM(_xlpm.Xx,-_xlpm.Ax)+_xlpm.Cx,
_xlpm.Ay,_xlfn.XLOOKUP(TRUE,(AE$52:AE82&lt;&gt;""),$N$52:$N82,_xlpm.Fundo,,-1),
_xlpm.By,_xlfn.XLOOKUP(TRUE,(AE84:AE$95&lt;&gt;""),$N84:$N$95,_xlpm.Fundo,,1),
_xlpm.Cy,_xlfn.XLOOKUP(TRUE,(AE$52:AE82&lt;&gt;""),AE$52:AE82,_xlpm.Fundo,,-1),
_xlpm.Dy,_xlfn.XLOOKUP(TRUE,(AE84:AE$95&lt;&gt;""),AE84:AE$95,_xlpm.Fundo,,1),
_xlpm.Xy,$N83,_xlpm.Yy,PRODUCT(SUM(_xlpm.Dy,-_xlpm.Cy),1/SUM(_xlpm.By,-_xlpm.Ay))*SUM(_xlpm.Xy,-_xlpm.Ay)+_xlpm.Cy,
ROUND(_xlpm.Yx,2)))</f>
        <v>0.7</v>
      </c>
      <c r="AF133" s="21" cm="1">
        <f t="array" ref="AF133">IF(AF83&lt;&gt;"",ROUND(AF83,2),
_xlfn.LET(_xlpm.Fundo,$L$8,
_xlpm.Ax,_xlfn.XLOOKUP(TRUE,($O83:AE83&lt;&gt;""),$O$51:AE$51,_xlpm.Fundo,,-1),
_xlpm.Bx,_xlfn.XLOOKUP(TRUE,(AG83:$AZ83&lt;&gt;""),AG$51:$AZ$51,_xlpm.Fundo,,1),
_xlpm.Cx,_xlfn.XLOOKUP(TRUE,($O83:AE83&lt;&gt;""),$O83:AE83,_xlpm.Fundo,,-1),
_xlpm.Dx,_xlfn.XLOOKUP(TRUE,(AG83:$AZ83&lt;&gt;""),AG83:$AZ83,_xlpm.Fundo,,1),
_xlpm.Xx,AF$51,_xlpm.Yx,PRODUCT(SUM(_xlpm.Dx,-_xlpm.Cx),1/SUM(_xlpm.Bx,-_xlpm.Ax))*SUM(_xlpm.Xx,-_xlpm.Ax)+_xlpm.Cx,
_xlpm.Ay,_xlfn.XLOOKUP(TRUE,(AF$52:AF82&lt;&gt;""),$N$52:$N82,_xlpm.Fundo,,-1),
_xlpm.By,_xlfn.XLOOKUP(TRUE,(AF84:AF$95&lt;&gt;""),$N84:$N$95,_xlpm.Fundo,,1),
_xlpm.Cy,_xlfn.XLOOKUP(TRUE,(AF$52:AF82&lt;&gt;""),AF$52:AF82,_xlpm.Fundo,,-1),
_xlpm.Dy,_xlfn.XLOOKUP(TRUE,(AF84:AF$95&lt;&gt;""),AF84:AF$95,_xlpm.Fundo,,1),
_xlpm.Xy,$N83,_xlpm.Yy,PRODUCT(SUM(_xlpm.Dy,-_xlpm.Cy),1/SUM(_xlpm.By,-_xlpm.Ay))*SUM(_xlpm.Xy,-_xlpm.Ay)+_xlpm.Cy,
ROUND(_xlpm.Yx,2)))</f>
        <v>0.51</v>
      </c>
      <c r="AG133" s="21" cm="1">
        <f t="array" ref="AG133">IF(AG83&lt;&gt;"",ROUND(AG83,2),
_xlfn.LET(_xlpm.Fundo,$L$8,
_xlpm.Ax,_xlfn.XLOOKUP(TRUE,($O83:AF83&lt;&gt;""),$O$51:AF$51,_xlpm.Fundo,,-1),
_xlpm.Bx,_xlfn.XLOOKUP(TRUE,(AH83:$AZ83&lt;&gt;""),AH$51:$AZ$51,_xlpm.Fundo,,1),
_xlpm.Cx,_xlfn.XLOOKUP(TRUE,($O83:AF83&lt;&gt;""),$O83:AF83,_xlpm.Fundo,,-1),
_xlpm.Dx,_xlfn.XLOOKUP(TRUE,(AH83:$AZ83&lt;&gt;""),AH83:$AZ83,_xlpm.Fundo,,1),
_xlpm.Xx,AG$51,_xlpm.Yx,PRODUCT(SUM(_xlpm.Dx,-_xlpm.Cx),1/SUM(_xlpm.Bx,-_xlpm.Ax))*SUM(_xlpm.Xx,-_xlpm.Ax)+_xlpm.Cx,
_xlpm.Ay,_xlfn.XLOOKUP(TRUE,(AG$52:AG82&lt;&gt;""),$N$52:$N82,_xlpm.Fundo,,-1),
_xlpm.By,_xlfn.XLOOKUP(TRUE,(AG84:AG$95&lt;&gt;""),$N84:$N$95,_xlpm.Fundo,,1),
_xlpm.Cy,_xlfn.XLOOKUP(TRUE,(AG$52:AG82&lt;&gt;""),AG$52:AG82,_xlpm.Fundo,,-1),
_xlpm.Dy,_xlfn.XLOOKUP(TRUE,(AG84:AG$95&lt;&gt;""),AG84:AG$95,_xlpm.Fundo,,1),
_xlpm.Xy,$N83,_xlpm.Yy,PRODUCT(SUM(_xlpm.Dy,-_xlpm.Cy),1/SUM(_xlpm.By,-_xlpm.Ay))*SUM(_xlpm.Xy,-_xlpm.Ay)+_xlpm.Cy,
ROUND(_xlpm.Yx,2)))</f>
        <v>0.5</v>
      </c>
      <c r="AH133" s="21" cm="1">
        <f t="array" ref="AH133">IF(AH83&lt;&gt;"",ROUND(AH83,2),
_xlfn.LET(_xlpm.Fundo,$L$8,
_xlpm.Ax,_xlfn.XLOOKUP(TRUE,($O83:AG83&lt;&gt;""),$O$51:AG$51,_xlpm.Fundo,,-1),
_xlpm.Bx,_xlfn.XLOOKUP(TRUE,(AI83:$AZ83&lt;&gt;""),AI$51:$AZ$51,_xlpm.Fundo,,1),
_xlpm.Cx,_xlfn.XLOOKUP(TRUE,($O83:AG83&lt;&gt;""),$O83:AG83,_xlpm.Fundo,,-1),
_xlpm.Dx,_xlfn.XLOOKUP(TRUE,(AI83:$AZ83&lt;&gt;""),AI83:$AZ83,_xlpm.Fundo,,1),
_xlpm.Xx,AH$51,_xlpm.Yx,PRODUCT(SUM(_xlpm.Dx,-_xlpm.Cx),1/SUM(_xlpm.Bx,-_xlpm.Ax))*SUM(_xlpm.Xx,-_xlpm.Ax)+_xlpm.Cx,
_xlpm.Ay,_xlfn.XLOOKUP(TRUE,(AH$52:AH82&lt;&gt;""),$N$52:$N82,_xlpm.Fundo,,-1),
_xlpm.By,_xlfn.XLOOKUP(TRUE,(AH84:AH$95&lt;&gt;""),$N84:$N$95,_xlpm.Fundo,,1),
_xlpm.Cy,_xlfn.XLOOKUP(TRUE,(AH$52:AH82&lt;&gt;""),AH$52:AH82,_xlpm.Fundo,,-1),
_xlpm.Dy,_xlfn.XLOOKUP(TRUE,(AH84:AH$95&lt;&gt;""),AH84:AH$95,_xlpm.Fundo,,1),
_xlpm.Xy,$N83,_xlpm.Yy,PRODUCT(SUM(_xlpm.Dy,-_xlpm.Cy),1/SUM(_xlpm.By,-_xlpm.Ay))*SUM(_xlpm.Xy,-_xlpm.Ay)+_xlpm.Cy,
ROUND(_xlpm.Yx,2)))</f>
        <v>0</v>
      </c>
      <c r="AI133" s="21" cm="1">
        <f t="array" ref="AI133">IF(AI83&lt;&gt;"",ROUND(AI83,2),
_xlfn.LET(_xlpm.Fundo,$L$8,
_xlpm.Ax,_xlfn.XLOOKUP(TRUE,($O83:AH83&lt;&gt;""),$O$51:AH$51,_xlpm.Fundo,,-1),
_xlpm.Bx,_xlfn.XLOOKUP(TRUE,(AJ83:$AZ83&lt;&gt;""),AJ$51:$AZ$51,_xlpm.Fundo,,1),
_xlpm.Cx,_xlfn.XLOOKUP(TRUE,($O83:AH83&lt;&gt;""),$O83:AH83,_xlpm.Fundo,,-1),
_xlpm.Dx,_xlfn.XLOOKUP(TRUE,(AJ83:$AZ83&lt;&gt;""),AJ83:$AZ83,_xlpm.Fundo,,1),
_xlpm.Xx,AI$51,_xlpm.Yx,PRODUCT(SUM(_xlpm.Dx,-_xlpm.Cx),1/SUM(_xlpm.Bx,-_xlpm.Ax))*SUM(_xlpm.Xx,-_xlpm.Ax)+_xlpm.Cx,
_xlpm.Ay,_xlfn.XLOOKUP(TRUE,(AI$52:AI82&lt;&gt;""),$N$52:$N82,_xlpm.Fundo,,-1),
_xlpm.By,_xlfn.XLOOKUP(TRUE,(AI84:AI$95&lt;&gt;""),$N84:$N$95,_xlpm.Fundo,,1),
_xlpm.Cy,_xlfn.XLOOKUP(TRUE,(AI$52:AI82&lt;&gt;""),AI$52:AI82,_xlpm.Fundo,,-1),
_xlpm.Dy,_xlfn.XLOOKUP(TRUE,(AI84:AI$95&lt;&gt;""),AI84:AI$95,_xlpm.Fundo,,1),
_xlpm.Xy,$N83,_xlpm.Yy,PRODUCT(SUM(_xlpm.Dy,-_xlpm.Cy),1/SUM(_xlpm.By,-_xlpm.Ay))*SUM(_xlpm.Xy,-_xlpm.Ay)+_xlpm.Cy,
ROUND(_xlpm.Yx,2)))</f>
        <v>0.4</v>
      </c>
      <c r="AJ133" s="21" cm="1">
        <f t="array" ref="AJ133">IF(AJ83&lt;&gt;"",ROUND(AJ83,2),
_xlfn.LET(_xlpm.Fundo,$L$8,
_xlpm.Ax,_xlfn.XLOOKUP(TRUE,($O83:AI83&lt;&gt;""),$O$51:AI$51,_xlpm.Fundo,,-1),
_xlpm.Bx,_xlfn.XLOOKUP(TRUE,(AK83:$AZ83&lt;&gt;""),AK$51:$AZ$51,_xlpm.Fundo,,1),
_xlpm.Cx,_xlfn.XLOOKUP(TRUE,($O83:AI83&lt;&gt;""),$O83:AI83,_xlpm.Fundo,,-1),
_xlpm.Dx,_xlfn.XLOOKUP(TRUE,(AK83:$AZ83&lt;&gt;""),AK83:$AZ83,_xlpm.Fundo,,1),
_xlpm.Xx,AJ$51,_xlpm.Yx,PRODUCT(SUM(_xlpm.Dx,-_xlpm.Cx),1/SUM(_xlpm.Bx,-_xlpm.Ax))*SUM(_xlpm.Xx,-_xlpm.Ax)+_xlpm.Cx,
_xlpm.Ay,_xlfn.XLOOKUP(TRUE,(AJ$52:AJ82&lt;&gt;""),$N$52:$N82,_xlpm.Fundo,,-1),
_xlpm.By,_xlfn.XLOOKUP(TRUE,(AJ84:AJ$95&lt;&gt;""),$N84:$N$95,_xlpm.Fundo,,1),
_xlpm.Cy,_xlfn.XLOOKUP(TRUE,(AJ$52:AJ82&lt;&gt;""),AJ$52:AJ82,_xlpm.Fundo,,-1),
_xlpm.Dy,_xlfn.XLOOKUP(TRUE,(AJ84:AJ$95&lt;&gt;""),AJ84:AJ$95,_xlpm.Fundo,,1),
_xlpm.Xy,$N83,_xlpm.Yy,PRODUCT(SUM(_xlpm.Dy,-_xlpm.Cy),1/SUM(_xlpm.By,-_xlpm.Ay))*SUM(_xlpm.Xy,-_xlpm.Ay)+_xlpm.Cy,
ROUND(_xlpm.Yx,2)))</f>
        <v>0.4</v>
      </c>
      <c r="AK133" s="21" cm="1">
        <f t="array" ref="AK133">IF(AK83&lt;&gt;"",ROUND(AK83,2),
_xlfn.LET(_xlpm.Fundo,$L$8,
_xlpm.Ax,_xlfn.XLOOKUP(TRUE,($O83:AJ83&lt;&gt;""),$O$51:AJ$51,_xlpm.Fundo,,-1),
_xlpm.Bx,_xlfn.XLOOKUP(TRUE,(AL83:$AZ83&lt;&gt;""),AL$51:$AZ$51,_xlpm.Fundo,,1),
_xlpm.Cx,_xlfn.XLOOKUP(TRUE,($O83:AJ83&lt;&gt;""),$O83:AJ83,_xlpm.Fundo,,-1),
_xlpm.Dx,_xlfn.XLOOKUP(TRUE,(AL83:$AZ83&lt;&gt;""),AL83:$AZ83,_xlpm.Fundo,,1),
_xlpm.Xx,AK$51,_xlpm.Yx,PRODUCT(SUM(_xlpm.Dx,-_xlpm.Cx),1/SUM(_xlpm.Bx,-_xlpm.Ax))*SUM(_xlpm.Xx,-_xlpm.Ax)+_xlpm.Cx,
_xlpm.Ay,_xlfn.XLOOKUP(TRUE,(AK$52:AK82&lt;&gt;""),$N$52:$N82,_xlpm.Fundo,,-1),
_xlpm.By,_xlfn.XLOOKUP(TRUE,(AK84:AK$95&lt;&gt;""),$N84:$N$95,_xlpm.Fundo,,1),
_xlpm.Cy,_xlfn.XLOOKUP(TRUE,(AK$52:AK82&lt;&gt;""),AK$52:AK82,_xlpm.Fundo,,-1),
_xlpm.Dy,_xlfn.XLOOKUP(TRUE,(AK84:AK$95&lt;&gt;""),AK84:AK$95,_xlpm.Fundo,,1),
_xlpm.Xy,$N83,_xlpm.Yy,PRODUCT(SUM(_xlpm.Dy,-_xlpm.Cy),1/SUM(_xlpm.By,-_xlpm.Ay))*SUM(_xlpm.Xy,-_xlpm.Ay)+_xlpm.Cy,
ROUND(_xlpm.Yx,2)))</f>
        <v>0.34</v>
      </c>
      <c r="AL133" s="21" cm="1">
        <f t="array" ref="AL133">IF(AL83&lt;&gt;"",ROUND(AL83,2),
_xlfn.LET(_xlpm.Fundo,$L$8,
_xlpm.Ax,_xlfn.XLOOKUP(TRUE,($O83:AK83&lt;&gt;""),$O$51:AK$51,_xlpm.Fundo,,-1),
_xlpm.Bx,_xlfn.XLOOKUP(TRUE,(AM83:$AZ83&lt;&gt;""),AM$51:$AZ$51,_xlpm.Fundo,,1),
_xlpm.Cx,_xlfn.XLOOKUP(TRUE,($O83:AK83&lt;&gt;""),$O83:AK83,_xlpm.Fundo,,-1),
_xlpm.Dx,_xlfn.XLOOKUP(TRUE,(AM83:$AZ83&lt;&gt;""),AM83:$AZ83,_xlpm.Fundo,,1),
_xlpm.Xx,AL$51,_xlpm.Yx,PRODUCT(SUM(_xlpm.Dx,-_xlpm.Cx),1/SUM(_xlpm.Bx,-_xlpm.Ax))*SUM(_xlpm.Xx,-_xlpm.Ax)+_xlpm.Cx,
_xlpm.Ay,_xlfn.XLOOKUP(TRUE,(AL$52:AL82&lt;&gt;""),$N$52:$N82,_xlpm.Fundo,,-1),
_xlpm.By,_xlfn.XLOOKUP(TRUE,(AL84:AL$95&lt;&gt;""),$N84:$N$95,_xlpm.Fundo,,1),
_xlpm.Cy,_xlfn.XLOOKUP(TRUE,(AL$52:AL82&lt;&gt;""),AL$52:AL82,_xlpm.Fundo,,-1),
_xlpm.Dy,_xlfn.XLOOKUP(TRUE,(AL84:AL$95&lt;&gt;""),AL84:AL$95,_xlpm.Fundo,,1),
_xlpm.Xy,$N83,_xlpm.Yy,PRODUCT(SUM(_xlpm.Dy,-_xlpm.Cy),1/SUM(_xlpm.By,-_xlpm.Ay))*SUM(_xlpm.Xy,-_xlpm.Ay)+_xlpm.Cy,
ROUND(_xlpm.Yx,2)))</f>
        <v>0</v>
      </c>
      <c r="AM133" s="21" cm="1">
        <f t="array" ref="AM133">IF(AM83&lt;&gt;"",ROUND(AM83,2),
_xlfn.LET(_xlpm.Fundo,$L$8,
_xlpm.Ax,_xlfn.XLOOKUP(TRUE,($O83:AL83&lt;&gt;""),$O$51:AL$51,_xlpm.Fundo,,-1),
_xlpm.Bx,_xlfn.XLOOKUP(TRUE,(AN83:$AZ83&lt;&gt;""),AN$51:$AZ$51,_xlpm.Fundo,,1),
_xlpm.Cx,_xlfn.XLOOKUP(TRUE,($O83:AL83&lt;&gt;""),$O83:AL83,_xlpm.Fundo,,-1),
_xlpm.Dx,_xlfn.XLOOKUP(TRUE,(AN83:$AZ83&lt;&gt;""),AN83:$AZ83,_xlpm.Fundo,,1),
_xlpm.Xx,AM$51,_xlpm.Yx,PRODUCT(SUM(_xlpm.Dx,-_xlpm.Cx),1/SUM(_xlpm.Bx,-_xlpm.Ax))*SUM(_xlpm.Xx,-_xlpm.Ax)+_xlpm.Cx,
_xlpm.Ay,_xlfn.XLOOKUP(TRUE,(AM$52:AM82&lt;&gt;""),$N$52:$N82,_xlpm.Fundo,,-1),
_xlpm.By,_xlfn.XLOOKUP(TRUE,(AM84:AM$95&lt;&gt;""),$N84:$N$95,_xlpm.Fundo,,1),
_xlpm.Cy,_xlfn.XLOOKUP(TRUE,(AM$52:AM82&lt;&gt;""),AM$52:AM82,_xlpm.Fundo,,-1),
_xlpm.Dy,_xlfn.XLOOKUP(TRUE,(AM84:AM$95&lt;&gt;""),AM84:AM$95,_xlpm.Fundo,,1),
_xlpm.Xy,$N83,_xlpm.Yy,PRODUCT(SUM(_xlpm.Dy,-_xlpm.Cy),1/SUM(_xlpm.By,-_xlpm.Ay))*SUM(_xlpm.Xy,-_xlpm.Ay)+_xlpm.Cy,
ROUND(_xlpm.Yx,2)))</f>
        <v>0</v>
      </c>
      <c r="AN133" s="21" cm="1">
        <f t="array" ref="AN133">IF(AN83&lt;&gt;"",ROUND(AN83,2),
_xlfn.LET(_xlpm.Fundo,$L$8,
_xlpm.Ax,_xlfn.XLOOKUP(TRUE,($O83:AM83&lt;&gt;""),$O$51:AM$51,_xlpm.Fundo,,-1),
_xlpm.Bx,_xlfn.XLOOKUP(TRUE,(AO83:$AZ83&lt;&gt;""),AO$51:$AZ$51,_xlpm.Fundo,,1),
_xlpm.Cx,_xlfn.XLOOKUP(TRUE,($O83:AM83&lt;&gt;""),$O83:AM83,_xlpm.Fundo,,-1),
_xlpm.Dx,_xlfn.XLOOKUP(TRUE,(AO83:$AZ83&lt;&gt;""),AO83:$AZ83,_xlpm.Fundo,,1),
_xlpm.Xx,AN$51,_xlpm.Yx,PRODUCT(SUM(_xlpm.Dx,-_xlpm.Cx),1/SUM(_xlpm.Bx,-_xlpm.Ax))*SUM(_xlpm.Xx,-_xlpm.Ax)+_xlpm.Cx,
_xlpm.Ay,_xlfn.XLOOKUP(TRUE,(AN$52:AN82&lt;&gt;""),$N$52:$N82,_xlpm.Fundo,,-1),
_xlpm.By,_xlfn.XLOOKUP(TRUE,(AN84:AN$95&lt;&gt;""),$N84:$N$95,_xlpm.Fundo,,1),
_xlpm.Cy,_xlfn.XLOOKUP(TRUE,(AN$52:AN82&lt;&gt;""),AN$52:AN82,_xlpm.Fundo,,-1),
_xlpm.Dy,_xlfn.XLOOKUP(TRUE,(AN84:AN$95&lt;&gt;""),AN84:AN$95,_xlpm.Fundo,,1),
_xlpm.Xy,$N83,_xlpm.Yy,PRODUCT(SUM(_xlpm.Dy,-_xlpm.Cy),1/SUM(_xlpm.By,-_xlpm.Ay))*SUM(_xlpm.Xy,-_xlpm.Ay)+_xlpm.Cy,
ROUND(_xlpm.Yx,2)))</f>
        <v>0</v>
      </c>
      <c r="AO133" s="21" cm="1">
        <f t="array" ref="AO133">IF(AO83&lt;&gt;"",ROUND(AO83,2),
_xlfn.LET(_xlpm.Fundo,$L$8,
_xlpm.Ax,_xlfn.XLOOKUP(TRUE,($O83:AN83&lt;&gt;""),$O$51:AN$51,_xlpm.Fundo,,-1),
_xlpm.Bx,_xlfn.XLOOKUP(TRUE,(AP83:$AZ83&lt;&gt;""),AP$51:$AZ$51,_xlpm.Fundo,,1),
_xlpm.Cx,_xlfn.XLOOKUP(TRUE,($O83:AN83&lt;&gt;""),$O83:AN83,_xlpm.Fundo,,-1),
_xlpm.Dx,_xlfn.XLOOKUP(TRUE,(AP83:$AZ83&lt;&gt;""),AP83:$AZ83,_xlpm.Fundo,,1),
_xlpm.Xx,AO$51,_xlpm.Yx,PRODUCT(SUM(_xlpm.Dx,-_xlpm.Cx),1/SUM(_xlpm.Bx,-_xlpm.Ax))*SUM(_xlpm.Xx,-_xlpm.Ax)+_xlpm.Cx,
_xlpm.Ay,_xlfn.XLOOKUP(TRUE,(AO$52:AO82&lt;&gt;""),$N$52:$N82,_xlpm.Fundo,,-1),
_xlpm.By,_xlfn.XLOOKUP(TRUE,(AO84:AO$95&lt;&gt;""),$N84:$N$95,_xlpm.Fundo,,1),
_xlpm.Cy,_xlfn.XLOOKUP(TRUE,(AO$52:AO82&lt;&gt;""),AO$52:AO82,_xlpm.Fundo,,-1),
_xlpm.Dy,_xlfn.XLOOKUP(TRUE,(AO84:AO$95&lt;&gt;""),AO84:AO$95,_xlpm.Fundo,,1),
_xlpm.Xy,$N83,_xlpm.Yy,PRODUCT(SUM(_xlpm.Dy,-_xlpm.Cy),1/SUM(_xlpm.By,-_xlpm.Ay))*SUM(_xlpm.Xy,-_xlpm.Ay)+_xlpm.Cy,
ROUND(_xlpm.Yx,2)))</f>
        <v>0</v>
      </c>
      <c r="AP133" s="21" cm="1">
        <f t="array" ref="AP133">IF(AP83&lt;&gt;"",ROUND(AP83,2),
_xlfn.LET(_xlpm.Fundo,$L$8,
_xlpm.Ax,_xlfn.XLOOKUP(TRUE,($O83:AO83&lt;&gt;""),$O$51:AO$51,_xlpm.Fundo,,-1),
_xlpm.Bx,_xlfn.XLOOKUP(TRUE,(AQ83:$AZ83&lt;&gt;""),AQ$51:$AZ$51,_xlpm.Fundo,,1),
_xlpm.Cx,_xlfn.XLOOKUP(TRUE,($O83:AO83&lt;&gt;""),$O83:AO83,_xlpm.Fundo,,-1),
_xlpm.Dx,_xlfn.XLOOKUP(TRUE,(AQ83:$AZ83&lt;&gt;""),AQ83:$AZ83,_xlpm.Fundo,,1),
_xlpm.Xx,AP$51,_xlpm.Yx,PRODUCT(SUM(_xlpm.Dx,-_xlpm.Cx),1/SUM(_xlpm.Bx,-_xlpm.Ax))*SUM(_xlpm.Xx,-_xlpm.Ax)+_xlpm.Cx,
_xlpm.Ay,_xlfn.XLOOKUP(TRUE,(AP$52:AP82&lt;&gt;""),$N$52:$N82,_xlpm.Fundo,,-1),
_xlpm.By,_xlfn.XLOOKUP(TRUE,(AP84:AP$95&lt;&gt;""),$N84:$N$95,_xlpm.Fundo,,1),
_xlpm.Cy,_xlfn.XLOOKUP(TRUE,(AP$52:AP82&lt;&gt;""),AP$52:AP82,_xlpm.Fundo,,-1),
_xlpm.Dy,_xlfn.XLOOKUP(TRUE,(AP84:AP$95&lt;&gt;""),AP84:AP$95,_xlpm.Fundo,,1),
_xlpm.Xy,$N83,_xlpm.Yy,PRODUCT(SUM(_xlpm.Dy,-_xlpm.Cy),1/SUM(_xlpm.By,-_xlpm.Ay))*SUM(_xlpm.Xy,-_xlpm.Ay)+_xlpm.Cy,
ROUND(_xlpm.Yx,2)))</f>
        <v>0</v>
      </c>
      <c r="AQ133" s="21" cm="1">
        <f t="array" ref="AQ133">IF(AQ83&lt;&gt;"",ROUND(AQ83,2),
_xlfn.LET(_xlpm.Fundo,$L$8,
_xlpm.Ax,_xlfn.XLOOKUP(TRUE,($O83:AP83&lt;&gt;""),$O$51:AP$51,_xlpm.Fundo,,-1),
_xlpm.Bx,_xlfn.XLOOKUP(TRUE,(AR83:$AZ83&lt;&gt;""),AR$51:$AZ$51,_xlpm.Fundo,,1),
_xlpm.Cx,_xlfn.XLOOKUP(TRUE,($O83:AP83&lt;&gt;""),$O83:AP83,_xlpm.Fundo,,-1),
_xlpm.Dx,_xlfn.XLOOKUP(TRUE,(AR83:$AZ83&lt;&gt;""),AR83:$AZ83,_xlpm.Fundo,,1),
_xlpm.Xx,AQ$51,_xlpm.Yx,PRODUCT(SUM(_xlpm.Dx,-_xlpm.Cx),1/SUM(_xlpm.Bx,-_xlpm.Ax))*SUM(_xlpm.Xx,-_xlpm.Ax)+_xlpm.Cx,
_xlpm.Ay,_xlfn.XLOOKUP(TRUE,(AQ$52:AQ82&lt;&gt;""),$N$52:$N82,_xlpm.Fundo,,-1),
_xlpm.By,_xlfn.XLOOKUP(TRUE,(AQ84:AQ$95&lt;&gt;""),$N84:$N$95,_xlpm.Fundo,,1),
_xlpm.Cy,_xlfn.XLOOKUP(TRUE,(AQ$52:AQ82&lt;&gt;""),AQ$52:AQ82,_xlpm.Fundo,,-1),
_xlpm.Dy,_xlfn.XLOOKUP(TRUE,(AQ84:AQ$95&lt;&gt;""),AQ84:AQ$95,_xlpm.Fundo,,1),
_xlpm.Xy,$N83,_xlpm.Yy,PRODUCT(SUM(_xlpm.Dy,-_xlpm.Cy),1/SUM(_xlpm.By,-_xlpm.Ay))*SUM(_xlpm.Xy,-_xlpm.Ay)+_xlpm.Cy,
ROUND(_xlpm.Yx,2)))</f>
        <v>0</v>
      </c>
      <c r="AR133" s="21" cm="1">
        <f t="array" ref="AR133">IF(AR83&lt;&gt;"",ROUND(AR83,2),
_xlfn.LET(_xlpm.Fundo,$L$8,
_xlpm.Ax,_xlfn.XLOOKUP(TRUE,($O83:AQ83&lt;&gt;""),$O$51:AQ$51,_xlpm.Fundo,,-1),
_xlpm.Bx,_xlfn.XLOOKUP(TRUE,(AS83:$AZ83&lt;&gt;""),AS$51:$AZ$51,_xlpm.Fundo,,1),
_xlpm.Cx,_xlfn.XLOOKUP(TRUE,($O83:AQ83&lt;&gt;""),$O83:AQ83,_xlpm.Fundo,,-1),
_xlpm.Dx,_xlfn.XLOOKUP(TRUE,(AS83:$AZ83&lt;&gt;""),AS83:$AZ83,_xlpm.Fundo,,1),
_xlpm.Xx,AR$51,_xlpm.Yx,PRODUCT(SUM(_xlpm.Dx,-_xlpm.Cx),1/SUM(_xlpm.Bx,-_xlpm.Ax))*SUM(_xlpm.Xx,-_xlpm.Ax)+_xlpm.Cx,
_xlpm.Ay,_xlfn.XLOOKUP(TRUE,(AR$52:AR82&lt;&gt;""),$N$52:$N82,_xlpm.Fundo,,-1),
_xlpm.By,_xlfn.XLOOKUP(TRUE,(AR84:AR$95&lt;&gt;""),$N84:$N$95,_xlpm.Fundo,,1),
_xlpm.Cy,_xlfn.XLOOKUP(TRUE,(AR$52:AR82&lt;&gt;""),AR$52:AR82,_xlpm.Fundo,,-1),
_xlpm.Dy,_xlfn.XLOOKUP(TRUE,(AR84:AR$95&lt;&gt;""),AR84:AR$95,_xlpm.Fundo,,1),
_xlpm.Xy,$N83,_xlpm.Yy,PRODUCT(SUM(_xlpm.Dy,-_xlpm.Cy),1/SUM(_xlpm.By,-_xlpm.Ay))*SUM(_xlpm.Xy,-_xlpm.Ay)+_xlpm.Cy,
ROUND(_xlpm.Yx,2)))</f>
        <v>0</v>
      </c>
      <c r="AS133" s="21" cm="1">
        <f t="array" ref="AS133">IF(AS83&lt;&gt;"",ROUND(AS83,2),
_xlfn.LET(_xlpm.Fundo,$L$8,
_xlpm.Ax,_xlfn.XLOOKUP(TRUE,($O83:AR83&lt;&gt;""),$O$51:AR$51,_xlpm.Fundo,,-1),
_xlpm.Bx,_xlfn.XLOOKUP(TRUE,(AT83:$AZ83&lt;&gt;""),AT$51:$AZ$51,_xlpm.Fundo,,1),
_xlpm.Cx,_xlfn.XLOOKUP(TRUE,($O83:AR83&lt;&gt;""),$O83:AR83,_xlpm.Fundo,,-1),
_xlpm.Dx,_xlfn.XLOOKUP(TRUE,(AT83:$AZ83&lt;&gt;""),AT83:$AZ83,_xlpm.Fundo,,1),
_xlpm.Xx,AS$51,_xlpm.Yx,PRODUCT(SUM(_xlpm.Dx,-_xlpm.Cx),1/SUM(_xlpm.Bx,-_xlpm.Ax))*SUM(_xlpm.Xx,-_xlpm.Ax)+_xlpm.Cx,
_xlpm.Ay,_xlfn.XLOOKUP(TRUE,(AS$52:AS82&lt;&gt;""),$N$52:$N82,_xlpm.Fundo,,-1),
_xlpm.By,_xlfn.XLOOKUP(TRUE,(AS84:AS$95&lt;&gt;""),$N84:$N$95,_xlpm.Fundo,,1),
_xlpm.Cy,_xlfn.XLOOKUP(TRUE,(AS$52:AS82&lt;&gt;""),AS$52:AS82,_xlpm.Fundo,,-1),
_xlpm.Dy,_xlfn.XLOOKUP(TRUE,(AS84:AS$95&lt;&gt;""),AS84:AS$95,_xlpm.Fundo,,1),
_xlpm.Xy,$N83,_xlpm.Yy,PRODUCT(SUM(_xlpm.Dy,-_xlpm.Cy),1/SUM(_xlpm.By,-_xlpm.Ay))*SUM(_xlpm.Xy,-_xlpm.Ay)+_xlpm.Cy,
ROUND(_xlpm.Yx,2)))</f>
        <v>0</v>
      </c>
      <c r="AT133" s="21" cm="1">
        <f t="array" ref="AT133">IF(AT83&lt;&gt;"",ROUND(AT83,2),
_xlfn.LET(_xlpm.Fundo,$L$8,
_xlpm.Ax,_xlfn.XLOOKUP(TRUE,($O83:AS83&lt;&gt;""),$O$51:AS$51,_xlpm.Fundo,,-1),
_xlpm.Bx,_xlfn.XLOOKUP(TRUE,(AU83:$AZ83&lt;&gt;""),AU$51:$AZ$51,_xlpm.Fundo,,1),
_xlpm.Cx,_xlfn.XLOOKUP(TRUE,($O83:AS83&lt;&gt;""),$O83:AS83,_xlpm.Fundo,,-1),
_xlpm.Dx,_xlfn.XLOOKUP(TRUE,(AU83:$AZ83&lt;&gt;""),AU83:$AZ83,_xlpm.Fundo,,1),
_xlpm.Xx,AT$51,_xlpm.Yx,PRODUCT(SUM(_xlpm.Dx,-_xlpm.Cx),1/SUM(_xlpm.Bx,-_xlpm.Ax))*SUM(_xlpm.Xx,-_xlpm.Ax)+_xlpm.Cx,
_xlpm.Ay,_xlfn.XLOOKUP(TRUE,(AT$52:AT82&lt;&gt;""),$N$52:$N82,_xlpm.Fundo,,-1),
_xlpm.By,_xlfn.XLOOKUP(TRUE,(AT84:AT$95&lt;&gt;""),$N84:$N$95,_xlpm.Fundo,,1),
_xlpm.Cy,_xlfn.XLOOKUP(TRUE,(AT$52:AT82&lt;&gt;""),AT$52:AT82,_xlpm.Fundo,,-1),
_xlpm.Dy,_xlfn.XLOOKUP(TRUE,(AT84:AT$95&lt;&gt;""),AT84:AT$95,_xlpm.Fundo,,1),
_xlpm.Xy,$N83,_xlpm.Yy,PRODUCT(SUM(_xlpm.Dy,-_xlpm.Cy),1/SUM(_xlpm.By,-_xlpm.Ay))*SUM(_xlpm.Xy,-_xlpm.Ay)+_xlpm.Cy,
ROUND(_xlpm.Yx,2)))</f>
        <v>0.45</v>
      </c>
      <c r="AU133" s="21" cm="1">
        <f t="array" ref="AU133">IF(AU83&lt;&gt;"",ROUND(AU83,2),
_xlfn.LET(_xlpm.Fundo,$L$8,
_xlpm.Ax,_xlfn.XLOOKUP(TRUE,($O83:AT83&lt;&gt;""),$O$51:AT$51,_xlpm.Fundo,,-1),
_xlpm.Bx,_xlfn.XLOOKUP(TRUE,(AV83:$AZ83&lt;&gt;""),AV$51:$AZ$51,_xlpm.Fundo,,1),
_xlpm.Cx,_xlfn.XLOOKUP(TRUE,($O83:AT83&lt;&gt;""),$O83:AT83,_xlpm.Fundo,,-1),
_xlpm.Dx,_xlfn.XLOOKUP(TRUE,(AV83:$AZ83&lt;&gt;""),AV83:$AZ83,_xlpm.Fundo,,1),
_xlpm.Xx,AU$51,_xlpm.Yx,PRODUCT(SUM(_xlpm.Dx,-_xlpm.Cx),1/SUM(_xlpm.Bx,-_xlpm.Ax))*SUM(_xlpm.Xx,-_xlpm.Ax)+_xlpm.Cx,
_xlpm.Ay,_xlfn.XLOOKUP(TRUE,(AU$52:AU82&lt;&gt;""),$N$52:$N82,_xlpm.Fundo,,-1),
_xlpm.By,_xlfn.XLOOKUP(TRUE,(AU84:AU$95&lt;&gt;""),$N84:$N$95,_xlpm.Fundo,,1),
_xlpm.Cy,_xlfn.XLOOKUP(TRUE,(AU$52:AU82&lt;&gt;""),AU$52:AU82,_xlpm.Fundo,,-1),
_xlpm.Dy,_xlfn.XLOOKUP(TRUE,(AU84:AU$95&lt;&gt;""),AU84:AU$95,_xlpm.Fundo,,1),
_xlpm.Xy,$N83,_xlpm.Yy,PRODUCT(SUM(_xlpm.Dy,-_xlpm.Cy),1/SUM(_xlpm.By,-_xlpm.Ay))*SUM(_xlpm.Xy,-_xlpm.Ay)+_xlpm.Cy,
ROUND(_xlpm.Yx,2)))</f>
        <v>0</v>
      </c>
      <c r="AV133" s="21" cm="1">
        <f t="array" ref="AV133">IF(AV83&lt;&gt;"",ROUND(AV83,2),
_xlfn.LET(_xlpm.Fundo,$L$8,
_xlpm.Ax,_xlfn.XLOOKUP(TRUE,($O83:AU83&lt;&gt;""),$O$51:AU$51,_xlpm.Fundo,,-1),
_xlpm.Bx,_xlfn.XLOOKUP(TRUE,(AW83:$AZ83&lt;&gt;""),AW$51:$AZ$51,_xlpm.Fundo,,1),
_xlpm.Cx,_xlfn.XLOOKUP(TRUE,($O83:AU83&lt;&gt;""),$O83:AU83,_xlpm.Fundo,,-1),
_xlpm.Dx,_xlfn.XLOOKUP(TRUE,(AW83:$AZ83&lt;&gt;""),AW83:$AZ83,_xlpm.Fundo,,1),
_xlpm.Xx,AV$51,_xlpm.Yx,PRODUCT(SUM(_xlpm.Dx,-_xlpm.Cx),1/SUM(_xlpm.Bx,-_xlpm.Ax))*SUM(_xlpm.Xx,-_xlpm.Ax)+_xlpm.Cx,
_xlpm.Ay,_xlfn.XLOOKUP(TRUE,(AV$52:AV82&lt;&gt;""),$N$52:$N82,_xlpm.Fundo,,-1),
_xlpm.By,_xlfn.XLOOKUP(TRUE,(AV84:AV$95&lt;&gt;""),$N84:$N$95,_xlpm.Fundo,,1),
_xlpm.Cy,_xlfn.XLOOKUP(TRUE,(AV$52:AV82&lt;&gt;""),AV$52:AV82,_xlpm.Fundo,,-1),
_xlpm.Dy,_xlfn.XLOOKUP(TRUE,(AV84:AV$95&lt;&gt;""),AV84:AV$95,_xlpm.Fundo,,1),
_xlpm.Xy,$N83,_xlpm.Yy,PRODUCT(SUM(_xlpm.Dy,-_xlpm.Cy),1/SUM(_xlpm.By,-_xlpm.Ay))*SUM(_xlpm.Xy,-_xlpm.Ay)+_xlpm.Cy,
ROUND(_xlpm.Yx,2)))</f>
        <v>-9</v>
      </c>
      <c r="AW133" s="21" cm="1">
        <f t="array" ref="AW133">IF(AW83&lt;&gt;"",ROUND(AW83,2),
_xlfn.LET(_xlpm.Fundo,$L$8,
_xlpm.Ax,_xlfn.XLOOKUP(TRUE,($O83:AV83&lt;&gt;""),$O$51:AV$51,_xlpm.Fundo,,-1),
_xlpm.Bx,_xlfn.XLOOKUP(TRUE,(AX83:$AZ83&lt;&gt;""),AX$51:$AZ$51,_xlpm.Fundo,,1),
_xlpm.Cx,_xlfn.XLOOKUP(TRUE,($O83:AV83&lt;&gt;""),$O83:AV83,_xlpm.Fundo,,-1),
_xlpm.Dx,_xlfn.XLOOKUP(TRUE,(AX83:$AZ83&lt;&gt;""),AX83:$AZ83,_xlpm.Fundo,,1),
_xlpm.Xx,AW$51,_xlpm.Yx,PRODUCT(SUM(_xlpm.Dx,-_xlpm.Cx),1/SUM(_xlpm.Bx,-_xlpm.Ax))*SUM(_xlpm.Xx,-_xlpm.Ax)+_xlpm.Cx,
_xlpm.Ay,_xlfn.XLOOKUP(TRUE,(AW$52:AW82&lt;&gt;""),$N$52:$N82,_xlpm.Fundo,,-1),
_xlpm.By,_xlfn.XLOOKUP(TRUE,(AW84:AW$95&lt;&gt;""),$N84:$N$95,_xlpm.Fundo,,1),
_xlpm.Cy,_xlfn.XLOOKUP(TRUE,(AW$52:AW82&lt;&gt;""),AW$52:AW82,_xlpm.Fundo,,-1),
_xlpm.Dy,_xlfn.XLOOKUP(TRUE,(AW84:AW$95&lt;&gt;""),AW84:AW$95,_xlpm.Fundo,,1),
_xlpm.Xy,$N83,_xlpm.Yy,PRODUCT(SUM(_xlpm.Dy,-_xlpm.Cy),1/SUM(_xlpm.By,-_xlpm.Ay))*SUM(_xlpm.Xy,-_xlpm.Ay)+_xlpm.Cy,
ROUND(_xlpm.Yx,2)))</f>
        <v>-9</v>
      </c>
      <c r="AX133" s="77" t="s">
        <v>678</v>
      </c>
      <c r="AY133" s="77"/>
    </row>
    <row r="134" spans="1:51" ht="20.100000000000001" customHeight="1" x14ac:dyDescent="0.3">
      <c r="A134" s="8"/>
      <c r="B134" s="8" t="s">
        <v>107</v>
      </c>
      <c r="C134" s="17">
        <f t="shared" si="15"/>
        <v>46.810400000000001</v>
      </c>
      <c r="D134" s="18">
        <f t="shared" si="15"/>
        <v>111.9209</v>
      </c>
      <c r="E134" s="64">
        <f t="shared" si="15"/>
        <v>0</v>
      </c>
      <c r="F134" s="17">
        <f t="shared" si="16"/>
        <v>3.79</v>
      </c>
      <c r="G134" s="18">
        <f t="shared" si="17"/>
        <v>6.87</v>
      </c>
      <c r="H134" s="19">
        <f t="shared" si="18"/>
        <v>0</v>
      </c>
      <c r="I134" s="8" t="str" cm="1">
        <f t="array" ref="I134">_xlfn.CONCAT(ROUND(F134:H134,2)&amp;", ")</f>
        <v xml:space="preserve">3.79, 6.87, 0, </v>
      </c>
      <c r="J134" s="8"/>
      <c r="N134" s="31">
        <v>4.7699999999999996</v>
      </c>
      <c r="O134" s="15"/>
      <c r="P134" s="21" cm="1">
        <f t="array" ref="P134">IF(P84&lt;&gt;"",ROUND(P84,2),
_xlfn.LET(_xlpm.Fundo,$L$8,
_xlpm.Ax,_xlfn.XLOOKUP(TRUE,($O84:O84&lt;&gt;""),$O$51:O$51,_xlpm.Fundo,,-1),
_xlpm.Bx,_xlfn.XLOOKUP(TRUE,(Q84:$AZ84&lt;&gt;""),Q$51:$AZ$51,_xlpm.Fundo,,1),
_xlpm.Cx,_xlfn.XLOOKUP(TRUE,($O84:O84&lt;&gt;""),$O84:O84,_xlpm.Fundo,,-1),
_xlpm.Dx,_xlfn.XLOOKUP(TRUE,(Q84:$AZ84&lt;&gt;""),Q84:$AZ84,_xlpm.Fundo,,1),
_xlpm.Xx,P$51,_xlpm.Yx,PRODUCT(SUM(_xlpm.Dx,-_xlpm.Cx),1/SUM(_xlpm.Bx,-_xlpm.Ax))*SUM(_xlpm.Xx,-_xlpm.Ax)+_xlpm.Cx,
_xlpm.Ay,_xlfn.XLOOKUP(TRUE,(P$52:P83&lt;&gt;""),$N$52:$N83,_xlpm.Fundo,,-1),
_xlpm.By,_xlfn.XLOOKUP(TRUE,(P85:P$95&lt;&gt;""),$N85:$N$95,_xlpm.Fundo,,1),
_xlpm.Cy,_xlfn.XLOOKUP(TRUE,(P$52:P83&lt;&gt;""),P$52:P83,_xlpm.Fundo,,-1),
_xlpm.Dy,_xlfn.XLOOKUP(TRUE,(P85:P$95&lt;&gt;""),P85:P$95,_xlpm.Fundo,,1),
_xlpm.Xy,$N84,_xlpm.Yy,PRODUCT(SUM(_xlpm.Dy,-_xlpm.Cy),1/SUM(_xlpm.By,-_xlpm.Ay))*SUM(_xlpm.Xy,-_xlpm.Ay)+_xlpm.Cy,
ROUND(_xlpm.Yx,2)))</f>
        <v>-9</v>
      </c>
      <c r="Q134" s="21" cm="1">
        <f t="array" ref="Q134">IF(Q84&lt;&gt;"",ROUND(Q84,2),
_xlfn.LET(_xlpm.Fundo,$L$8,
_xlpm.Ax,_xlfn.XLOOKUP(TRUE,($O84:P84&lt;&gt;""),$O$51:P$51,_xlpm.Fundo,,-1),
_xlpm.Bx,_xlfn.XLOOKUP(TRUE,(R84:$AZ84&lt;&gt;""),R$51:$AZ$51,_xlpm.Fundo,,1),
_xlpm.Cx,_xlfn.XLOOKUP(TRUE,($O84:P84&lt;&gt;""),$O84:P84,_xlpm.Fundo,,-1),
_xlpm.Dx,_xlfn.XLOOKUP(TRUE,(R84:$AZ84&lt;&gt;""),R84:$AZ84,_xlpm.Fundo,,1),
_xlpm.Xx,Q$51,_xlpm.Yx,PRODUCT(SUM(_xlpm.Dx,-_xlpm.Cx),1/SUM(_xlpm.Bx,-_xlpm.Ax))*SUM(_xlpm.Xx,-_xlpm.Ax)+_xlpm.Cx,
_xlpm.Ay,_xlfn.XLOOKUP(TRUE,(Q$52:Q83&lt;&gt;""),$N$52:$N83,_xlpm.Fundo,,-1),
_xlpm.By,_xlfn.XLOOKUP(TRUE,(Q85:Q$95&lt;&gt;""),$N85:$N$95,_xlpm.Fundo,,1),
_xlpm.Cy,_xlfn.XLOOKUP(TRUE,(Q$52:Q83&lt;&gt;""),Q$52:Q83,_xlpm.Fundo,,-1),
_xlpm.Dy,_xlfn.XLOOKUP(TRUE,(Q85:Q$95&lt;&gt;""),Q85:Q$95,_xlpm.Fundo,,1),
_xlpm.Xy,$N84,_xlpm.Yy,PRODUCT(SUM(_xlpm.Dy,-_xlpm.Cy),1/SUM(_xlpm.By,-_xlpm.Ay))*SUM(_xlpm.Xy,-_xlpm.Ay)+_xlpm.Cy,
ROUND(_xlpm.Yx,2)))</f>
        <v>-9</v>
      </c>
      <c r="R134" s="21" cm="1">
        <f t="array" ref="R134">IF(R84&lt;&gt;"",ROUND(R84,2),
_xlfn.LET(_xlpm.Fundo,$L$8,
_xlpm.Ax,_xlfn.XLOOKUP(TRUE,($O84:Q84&lt;&gt;""),$O$51:Q$51,_xlpm.Fundo,,-1),
_xlpm.Bx,_xlfn.XLOOKUP(TRUE,(S84:$AZ84&lt;&gt;""),S$51:$AZ$51,_xlpm.Fundo,,1),
_xlpm.Cx,_xlfn.XLOOKUP(TRUE,($O84:Q84&lt;&gt;""),$O84:Q84,_xlpm.Fundo,,-1),
_xlpm.Dx,_xlfn.XLOOKUP(TRUE,(S84:$AZ84&lt;&gt;""),S84:$AZ84,_xlpm.Fundo,,1),
_xlpm.Xx,R$51,_xlpm.Yx,PRODUCT(SUM(_xlpm.Dx,-_xlpm.Cx),1/SUM(_xlpm.Bx,-_xlpm.Ax))*SUM(_xlpm.Xx,-_xlpm.Ax)+_xlpm.Cx,
_xlpm.Ay,_xlfn.XLOOKUP(TRUE,(R$52:R83&lt;&gt;""),$N$52:$N83,_xlpm.Fundo,,-1),
_xlpm.By,_xlfn.XLOOKUP(TRUE,(R85:R$95&lt;&gt;""),$N85:$N$95,_xlpm.Fundo,,1),
_xlpm.Cy,_xlfn.XLOOKUP(TRUE,(R$52:R83&lt;&gt;""),R$52:R83,_xlpm.Fundo,,-1),
_xlpm.Dy,_xlfn.XLOOKUP(TRUE,(R85:R$95&lt;&gt;""),R85:R$95,_xlpm.Fundo,,1),
_xlpm.Xy,$N84,_xlpm.Yy,PRODUCT(SUM(_xlpm.Dy,-_xlpm.Cy),1/SUM(_xlpm.By,-_xlpm.Ay))*SUM(_xlpm.Xy,-_xlpm.Ay)+_xlpm.Cy,
ROUND(_xlpm.Yx,2)))</f>
        <v>0</v>
      </c>
      <c r="S134" s="21" cm="1">
        <f t="array" ref="S134">IF(S84&lt;&gt;"",ROUND(S84,2),
_xlfn.LET(_xlpm.Fundo,$L$8,
_xlpm.Ax,_xlfn.XLOOKUP(TRUE,($O84:R84&lt;&gt;""),$O$51:R$51,_xlpm.Fundo,,-1),
_xlpm.Bx,_xlfn.XLOOKUP(TRUE,(T84:$AZ84&lt;&gt;""),T$51:$AZ$51,_xlpm.Fundo,,1),
_xlpm.Cx,_xlfn.XLOOKUP(TRUE,($O84:R84&lt;&gt;""),$O84:R84,_xlpm.Fundo,,-1),
_xlpm.Dx,_xlfn.XLOOKUP(TRUE,(T84:$AZ84&lt;&gt;""),T84:$AZ84,_xlpm.Fundo,,1),
_xlpm.Xx,S$51,_xlpm.Yx,PRODUCT(SUM(_xlpm.Dx,-_xlpm.Cx),1/SUM(_xlpm.Bx,-_xlpm.Ax))*SUM(_xlpm.Xx,-_xlpm.Ax)+_xlpm.Cx,
_xlpm.Ay,_xlfn.XLOOKUP(TRUE,(S$52:S83&lt;&gt;""),$N$52:$N83,_xlpm.Fundo,,-1),
_xlpm.By,_xlfn.XLOOKUP(TRUE,(S85:S$95&lt;&gt;""),$N85:$N$95,_xlpm.Fundo,,1),
_xlpm.Cy,_xlfn.XLOOKUP(TRUE,(S$52:S83&lt;&gt;""),S$52:S83,_xlpm.Fundo,,-1),
_xlpm.Dy,_xlfn.XLOOKUP(TRUE,(S85:S$95&lt;&gt;""),S85:S$95,_xlpm.Fundo,,1),
_xlpm.Xy,$N84,_xlpm.Yy,PRODUCT(SUM(_xlpm.Dy,-_xlpm.Cy),1/SUM(_xlpm.By,-_xlpm.Ay))*SUM(_xlpm.Xy,-_xlpm.Ay)+_xlpm.Cy,
ROUND(_xlpm.Yx,2)))</f>
        <v>-0.19</v>
      </c>
      <c r="T134" s="21" cm="1">
        <f t="array" ref="T134">IF(T84&lt;&gt;"",ROUND(T84,2),
_xlfn.LET(_xlpm.Fundo,$L$8,
_xlpm.Ax,_xlfn.XLOOKUP(TRUE,($O84:S84&lt;&gt;""),$O$51:S$51,_xlpm.Fundo,,-1),
_xlpm.Bx,_xlfn.XLOOKUP(TRUE,(U84:$AZ84&lt;&gt;""),U$51:$AZ$51,_xlpm.Fundo,,1),
_xlpm.Cx,_xlfn.XLOOKUP(TRUE,($O84:S84&lt;&gt;""),$O84:S84,_xlpm.Fundo,,-1),
_xlpm.Dx,_xlfn.XLOOKUP(TRUE,(U84:$AZ84&lt;&gt;""),U84:$AZ84,_xlpm.Fundo,,1),
_xlpm.Xx,T$51,_xlpm.Yx,PRODUCT(SUM(_xlpm.Dx,-_xlpm.Cx),1/SUM(_xlpm.Bx,-_xlpm.Ax))*SUM(_xlpm.Xx,-_xlpm.Ax)+_xlpm.Cx,
_xlpm.Ay,_xlfn.XLOOKUP(TRUE,(T$52:T83&lt;&gt;""),$N$52:$N83,_xlpm.Fundo,,-1),
_xlpm.By,_xlfn.XLOOKUP(TRUE,(T85:T$95&lt;&gt;""),$N85:$N$95,_xlpm.Fundo,,1),
_xlpm.Cy,_xlfn.XLOOKUP(TRUE,(T$52:T83&lt;&gt;""),T$52:T83,_xlpm.Fundo,,-1),
_xlpm.Dy,_xlfn.XLOOKUP(TRUE,(T85:T$95&lt;&gt;""),T85:T$95,_xlpm.Fundo,,1),
_xlpm.Xy,$N84,_xlpm.Yy,PRODUCT(SUM(_xlpm.Dy,-_xlpm.Cy),1/SUM(_xlpm.By,-_xlpm.Ay))*SUM(_xlpm.Xy,-_xlpm.Ay)+_xlpm.Cy,
ROUND(_xlpm.Yx,2)))</f>
        <v>-0.4</v>
      </c>
      <c r="U134" s="21" cm="1">
        <f t="array" ref="U134">IF(U84&lt;&gt;"",ROUND(U84,2),
_xlfn.LET(_xlpm.Fundo,$L$8,
_xlpm.Ax,_xlfn.XLOOKUP(TRUE,($O84:T84&lt;&gt;""),$O$51:T$51,_xlpm.Fundo,,-1),
_xlpm.Bx,_xlfn.XLOOKUP(TRUE,(V84:$AZ84&lt;&gt;""),V$51:$AZ$51,_xlpm.Fundo,,1),
_xlpm.Cx,_xlfn.XLOOKUP(TRUE,($O84:T84&lt;&gt;""),$O84:T84,_xlpm.Fundo,,-1),
_xlpm.Dx,_xlfn.XLOOKUP(TRUE,(V84:$AZ84&lt;&gt;""),V84:$AZ84,_xlpm.Fundo,,1),
_xlpm.Xx,U$51,_xlpm.Yx,PRODUCT(SUM(_xlpm.Dx,-_xlpm.Cx),1/SUM(_xlpm.Bx,-_xlpm.Ax))*SUM(_xlpm.Xx,-_xlpm.Ax)+_xlpm.Cx,
_xlpm.Ay,_xlfn.XLOOKUP(TRUE,(U$52:U83&lt;&gt;""),$N$52:$N83,_xlpm.Fundo,,-1),
_xlpm.By,_xlfn.XLOOKUP(TRUE,(U85:U$95&lt;&gt;""),$N85:$N$95,_xlpm.Fundo,,1),
_xlpm.Cy,_xlfn.XLOOKUP(TRUE,(U$52:U83&lt;&gt;""),U$52:U83,_xlpm.Fundo,,-1),
_xlpm.Dy,_xlfn.XLOOKUP(TRUE,(U85:U$95&lt;&gt;""),U85:U$95,_xlpm.Fundo,,1),
_xlpm.Xy,$N84,_xlpm.Yy,PRODUCT(SUM(_xlpm.Dy,-_xlpm.Cy),1/SUM(_xlpm.By,-_xlpm.Ay))*SUM(_xlpm.Xy,-_xlpm.Ay)+_xlpm.Cy,
ROUND(_xlpm.Yx,2)))</f>
        <v>0</v>
      </c>
      <c r="V134" s="21" cm="1">
        <f t="array" ref="V134">IF(V84&lt;&gt;"",ROUND(V84,2),
_xlfn.LET(_xlpm.Fundo,$L$8,
_xlpm.Ax,_xlfn.XLOOKUP(TRUE,($O84:U84&lt;&gt;""),$O$51:U$51,_xlpm.Fundo,,-1),
_xlpm.Bx,_xlfn.XLOOKUP(TRUE,(W84:$AZ84&lt;&gt;""),W$51:$AZ$51,_xlpm.Fundo,,1),
_xlpm.Cx,_xlfn.XLOOKUP(TRUE,($O84:U84&lt;&gt;""),$O84:U84,_xlpm.Fundo,,-1),
_xlpm.Dx,_xlfn.XLOOKUP(TRUE,(W84:$AZ84&lt;&gt;""),W84:$AZ84,_xlpm.Fundo,,1),
_xlpm.Xx,V$51,_xlpm.Yx,PRODUCT(SUM(_xlpm.Dx,-_xlpm.Cx),1/SUM(_xlpm.Bx,-_xlpm.Ax))*SUM(_xlpm.Xx,-_xlpm.Ax)+_xlpm.Cx,
_xlpm.Ay,_xlfn.XLOOKUP(TRUE,(V$52:V83&lt;&gt;""),$N$52:$N83,_xlpm.Fundo,,-1),
_xlpm.By,_xlfn.XLOOKUP(TRUE,(V85:V$95&lt;&gt;""),$N85:$N$95,_xlpm.Fundo,,1),
_xlpm.Cy,_xlfn.XLOOKUP(TRUE,(V$52:V83&lt;&gt;""),V$52:V83,_xlpm.Fundo,,-1),
_xlpm.Dy,_xlfn.XLOOKUP(TRUE,(V85:V$95&lt;&gt;""),V85:V$95,_xlpm.Fundo,,1),
_xlpm.Xy,$N84,_xlpm.Yy,PRODUCT(SUM(_xlpm.Dy,-_xlpm.Cy),1/SUM(_xlpm.By,-_xlpm.Ay))*SUM(_xlpm.Xy,-_xlpm.Ay)+_xlpm.Cy,
ROUND(_xlpm.Yx,2)))</f>
        <v>0.2</v>
      </c>
      <c r="W134" s="21" cm="1">
        <f t="array" ref="W134">IF(W84&lt;&gt;"",ROUND(W84,2),
_xlfn.LET(_xlpm.Fundo,$L$8,
_xlpm.Ax,_xlfn.XLOOKUP(TRUE,($O84:V84&lt;&gt;""),$O$51:V$51,_xlpm.Fundo,,-1),
_xlpm.Bx,_xlfn.XLOOKUP(TRUE,(X84:$AZ84&lt;&gt;""),X$51:$AZ$51,_xlpm.Fundo,,1),
_xlpm.Cx,_xlfn.XLOOKUP(TRUE,($O84:V84&lt;&gt;""),$O84:V84,_xlpm.Fundo,,-1),
_xlpm.Dx,_xlfn.XLOOKUP(TRUE,(X84:$AZ84&lt;&gt;""),X84:$AZ84,_xlpm.Fundo,,1),
_xlpm.Xx,W$51,_xlpm.Yx,PRODUCT(SUM(_xlpm.Dx,-_xlpm.Cx),1/SUM(_xlpm.Bx,-_xlpm.Ax))*SUM(_xlpm.Xx,-_xlpm.Ax)+_xlpm.Cx,
_xlpm.Ay,_xlfn.XLOOKUP(TRUE,(W$52:W83&lt;&gt;""),$N$52:$N83,_xlpm.Fundo,,-1),
_xlpm.By,_xlfn.XLOOKUP(TRUE,(W85:W$95&lt;&gt;""),$N85:$N$95,_xlpm.Fundo,,1),
_xlpm.Cy,_xlfn.XLOOKUP(TRUE,(W$52:W83&lt;&gt;""),W$52:W83,_xlpm.Fundo,,-1),
_xlpm.Dy,_xlfn.XLOOKUP(TRUE,(W85:W$95&lt;&gt;""),W85:W$95,_xlpm.Fundo,,1),
_xlpm.Xy,$N84,_xlpm.Yy,PRODUCT(SUM(_xlpm.Dy,-_xlpm.Cy),1/SUM(_xlpm.By,-_xlpm.Ay))*SUM(_xlpm.Xy,-_xlpm.Ay)+_xlpm.Cy,
ROUND(_xlpm.Yx,2)))</f>
        <v>0.24</v>
      </c>
      <c r="X134" s="21" cm="1">
        <f t="array" ref="X134">IF(X84&lt;&gt;"",ROUND(X84,2),
_xlfn.LET(_xlpm.Fundo,$L$8,
_xlpm.Ax,_xlfn.XLOOKUP(TRUE,($O84:W84&lt;&gt;""),$O$51:W$51,_xlpm.Fundo,,-1),
_xlpm.Bx,_xlfn.XLOOKUP(TRUE,(Y84:$AZ84&lt;&gt;""),Y$51:$AZ$51,_xlpm.Fundo,,1),
_xlpm.Cx,_xlfn.XLOOKUP(TRUE,($O84:W84&lt;&gt;""),$O84:W84,_xlpm.Fundo,,-1),
_xlpm.Dx,_xlfn.XLOOKUP(TRUE,(Y84:$AZ84&lt;&gt;""),Y84:$AZ84,_xlpm.Fundo,,1),
_xlpm.Xx,X$51,_xlpm.Yx,PRODUCT(SUM(_xlpm.Dx,-_xlpm.Cx),1/SUM(_xlpm.Bx,-_xlpm.Ax))*SUM(_xlpm.Xx,-_xlpm.Ax)+_xlpm.Cx,
_xlpm.Ay,_xlfn.XLOOKUP(TRUE,(X$52:X83&lt;&gt;""),$N$52:$N83,_xlpm.Fundo,,-1),
_xlpm.By,_xlfn.XLOOKUP(TRUE,(X85:X$95&lt;&gt;""),$N85:$N$95,_xlpm.Fundo,,1),
_xlpm.Cy,_xlfn.XLOOKUP(TRUE,(X$52:X83&lt;&gt;""),X$52:X83,_xlpm.Fundo,,-1),
_xlpm.Dy,_xlfn.XLOOKUP(TRUE,(X85:X$95&lt;&gt;""),X85:X$95,_xlpm.Fundo,,1),
_xlpm.Xy,$N84,_xlpm.Yy,PRODUCT(SUM(_xlpm.Dy,-_xlpm.Cy),1/SUM(_xlpm.By,-_xlpm.Ay))*SUM(_xlpm.Xy,-_xlpm.Ay)+_xlpm.Cy,
ROUND(_xlpm.Yx,2)))</f>
        <v>0.4</v>
      </c>
      <c r="Y134" s="21" cm="1">
        <f t="array" ref="Y134">IF(Y84&lt;&gt;"",ROUND(Y84,2),
_xlfn.LET(_xlpm.Fundo,$L$8,
_xlpm.Ax,_xlfn.XLOOKUP(TRUE,($O84:X84&lt;&gt;""),$O$51:X$51,_xlpm.Fundo,,-1),
_xlpm.Bx,_xlfn.XLOOKUP(TRUE,(Z84:$AZ84&lt;&gt;""),Z$51:$AZ$51,_xlpm.Fundo,,1),
_xlpm.Cx,_xlfn.XLOOKUP(TRUE,($O84:X84&lt;&gt;""),$O84:X84,_xlpm.Fundo,,-1),
_xlpm.Dx,_xlfn.XLOOKUP(TRUE,(Z84:$AZ84&lt;&gt;""),Z84:$AZ84,_xlpm.Fundo,,1),
_xlpm.Xx,Y$51,_xlpm.Yx,PRODUCT(SUM(_xlpm.Dx,-_xlpm.Cx),1/SUM(_xlpm.Bx,-_xlpm.Ax))*SUM(_xlpm.Xx,-_xlpm.Ax)+_xlpm.Cx,
_xlpm.Ay,_xlfn.XLOOKUP(TRUE,(Y$52:Y83&lt;&gt;""),$N$52:$N83,_xlpm.Fundo,,-1),
_xlpm.By,_xlfn.XLOOKUP(TRUE,(Y85:Y$95&lt;&gt;""),$N85:$N$95,_xlpm.Fundo,,1),
_xlpm.Cy,_xlfn.XLOOKUP(TRUE,(Y$52:Y83&lt;&gt;""),Y$52:Y83,_xlpm.Fundo,,-1),
_xlpm.Dy,_xlfn.XLOOKUP(TRUE,(Y85:Y$95&lt;&gt;""),Y85:Y$95,_xlpm.Fundo,,1),
_xlpm.Xy,$N84,_xlpm.Yy,PRODUCT(SUM(_xlpm.Dy,-_xlpm.Cy),1/SUM(_xlpm.By,-_xlpm.Ay))*SUM(_xlpm.Xy,-_xlpm.Ay)+_xlpm.Cy,
ROUND(_xlpm.Yx,2)))</f>
        <v>0.4</v>
      </c>
      <c r="Z134" s="21" cm="1">
        <f t="array" ref="Z134">IF(Z84&lt;&gt;"",ROUND(Z84,2),
_xlfn.LET(_xlpm.Fundo,$L$8,
_xlpm.Ax,_xlfn.XLOOKUP(TRUE,($O84:Y84&lt;&gt;""),$O$51:Y$51,_xlpm.Fundo,,-1),
_xlpm.Bx,_xlfn.XLOOKUP(TRUE,(AA84:$AZ84&lt;&gt;""),AA$51:$AZ$51,_xlpm.Fundo,,1),
_xlpm.Cx,_xlfn.XLOOKUP(TRUE,($O84:Y84&lt;&gt;""),$O84:Y84,_xlpm.Fundo,,-1),
_xlpm.Dx,_xlfn.XLOOKUP(TRUE,(AA84:$AZ84&lt;&gt;""),AA84:$AZ84,_xlpm.Fundo,,1),
_xlpm.Xx,Z$51,_xlpm.Yx,PRODUCT(SUM(_xlpm.Dx,-_xlpm.Cx),1/SUM(_xlpm.Bx,-_xlpm.Ax))*SUM(_xlpm.Xx,-_xlpm.Ax)+_xlpm.Cx,
_xlpm.Ay,_xlfn.XLOOKUP(TRUE,(Z$52:Z83&lt;&gt;""),$N$52:$N83,_xlpm.Fundo,,-1),
_xlpm.By,_xlfn.XLOOKUP(TRUE,(Z85:Z$95&lt;&gt;""),$N85:$N$95,_xlpm.Fundo,,1),
_xlpm.Cy,_xlfn.XLOOKUP(TRUE,(Z$52:Z83&lt;&gt;""),Z$52:Z83,_xlpm.Fundo,,-1),
_xlpm.Dy,_xlfn.XLOOKUP(TRUE,(Z85:Z$95&lt;&gt;""),Z85:Z$95,_xlpm.Fundo,,1),
_xlpm.Xy,$N84,_xlpm.Yy,PRODUCT(SUM(_xlpm.Dy,-_xlpm.Cy),1/SUM(_xlpm.By,-_xlpm.Ay))*SUM(_xlpm.Xy,-_xlpm.Ay)+_xlpm.Cy,
ROUND(_xlpm.Yx,2)))</f>
        <v>0.4</v>
      </c>
      <c r="AA134" s="21" cm="1">
        <f t="array" ref="AA134">IF(AA84&lt;&gt;"",ROUND(AA84,2),
_xlfn.LET(_xlpm.Fundo,$L$8,
_xlpm.Ax,_xlfn.XLOOKUP(TRUE,($O84:Z84&lt;&gt;""),$O$51:Z$51,_xlpm.Fundo,,-1),
_xlpm.Bx,_xlfn.XLOOKUP(TRUE,(AB84:$AZ84&lt;&gt;""),AB$51:$AZ$51,_xlpm.Fundo,,1),
_xlpm.Cx,_xlfn.XLOOKUP(TRUE,($O84:Z84&lt;&gt;""),$O84:Z84,_xlpm.Fundo,,-1),
_xlpm.Dx,_xlfn.XLOOKUP(TRUE,(AB84:$AZ84&lt;&gt;""),AB84:$AZ84,_xlpm.Fundo,,1),
_xlpm.Xx,AA$51,_xlpm.Yx,PRODUCT(SUM(_xlpm.Dx,-_xlpm.Cx),1/SUM(_xlpm.Bx,-_xlpm.Ax))*SUM(_xlpm.Xx,-_xlpm.Ax)+_xlpm.Cx,
_xlpm.Ay,_xlfn.XLOOKUP(TRUE,(AA$52:AA83&lt;&gt;""),$N$52:$N83,_xlpm.Fundo,,-1),
_xlpm.By,_xlfn.XLOOKUP(TRUE,(AA85:AA$95&lt;&gt;""),$N85:$N$95,_xlpm.Fundo,,1),
_xlpm.Cy,_xlfn.XLOOKUP(TRUE,(AA$52:AA83&lt;&gt;""),AA$52:AA83,_xlpm.Fundo,,-1),
_xlpm.Dy,_xlfn.XLOOKUP(TRUE,(AA85:AA$95&lt;&gt;""),AA85:AA$95,_xlpm.Fundo,,1),
_xlpm.Xy,$N84,_xlpm.Yy,PRODUCT(SUM(_xlpm.Dy,-_xlpm.Cy),1/SUM(_xlpm.By,-_xlpm.Ay))*SUM(_xlpm.Xy,-_xlpm.Ay)+_xlpm.Cy,
ROUND(_xlpm.Yx,2)))</f>
        <v>0.4</v>
      </c>
      <c r="AB134" s="21" cm="1">
        <f t="array" ref="AB134">IF(AB84&lt;&gt;"",ROUND(AB84,2),
_xlfn.LET(_xlpm.Fundo,$L$8,
_xlpm.Ax,_xlfn.XLOOKUP(TRUE,($O84:AA84&lt;&gt;""),$O$51:AA$51,_xlpm.Fundo,,-1),
_xlpm.Bx,_xlfn.XLOOKUP(TRUE,(AC84:$AZ84&lt;&gt;""),AC$51:$AZ$51,_xlpm.Fundo,,1),
_xlpm.Cx,_xlfn.XLOOKUP(TRUE,($O84:AA84&lt;&gt;""),$O84:AA84,_xlpm.Fundo,,-1),
_xlpm.Dx,_xlfn.XLOOKUP(TRUE,(AC84:$AZ84&lt;&gt;""),AC84:$AZ84,_xlpm.Fundo,,1),
_xlpm.Xx,AB$51,_xlpm.Yx,PRODUCT(SUM(_xlpm.Dx,-_xlpm.Cx),1/SUM(_xlpm.Bx,-_xlpm.Ax))*SUM(_xlpm.Xx,-_xlpm.Ax)+_xlpm.Cx,
_xlpm.Ay,_xlfn.XLOOKUP(TRUE,(AB$52:AB83&lt;&gt;""),$N$52:$N83,_xlpm.Fundo,,-1),
_xlpm.By,_xlfn.XLOOKUP(TRUE,(AB85:AB$95&lt;&gt;""),$N85:$N$95,_xlpm.Fundo,,1),
_xlpm.Cy,_xlfn.XLOOKUP(TRUE,(AB$52:AB83&lt;&gt;""),AB$52:AB83,_xlpm.Fundo,,-1),
_xlpm.Dy,_xlfn.XLOOKUP(TRUE,(AB85:AB$95&lt;&gt;""),AB85:AB$95,_xlpm.Fundo,,1),
_xlpm.Xy,$N84,_xlpm.Yy,PRODUCT(SUM(_xlpm.Dy,-_xlpm.Cy),1/SUM(_xlpm.By,-_xlpm.Ay))*SUM(_xlpm.Xy,-_xlpm.Ay)+_xlpm.Cy,
ROUND(_xlpm.Yx,2)))</f>
        <v>0.4</v>
      </c>
      <c r="AC134" s="21" cm="1">
        <f t="array" ref="AC134">IF(AC84&lt;&gt;"",ROUND(AC84,2),
_xlfn.LET(_xlpm.Fundo,$L$8,
_xlpm.Ax,_xlfn.XLOOKUP(TRUE,($O84:AB84&lt;&gt;""),$O$51:AB$51,_xlpm.Fundo,,-1),
_xlpm.Bx,_xlfn.XLOOKUP(TRUE,(AD84:$AZ84&lt;&gt;""),AD$51:$AZ$51,_xlpm.Fundo,,1),
_xlpm.Cx,_xlfn.XLOOKUP(TRUE,($O84:AB84&lt;&gt;""),$O84:AB84,_xlpm.Fundo,,-1),
_xlpm.Dx,_xlfn.XLOOKUP(TRUE,(AD84:$AZ84&lt;&gt;""),AD84:$AZ84,_xlpm.Fundo,,1),
_xlpm.Xx,AC$51,_xlpm.Yx,PRODUCT(SUM(_xlpm.Dx,-_xlpm.Cx),1/SUM(_xlpm.Bx,-_xlpm.Ax))*SUM(_xlpm.Xx,-_xlpm.Ax)+_xlpm.Cx,
_xlpm.Ay,_xlfn.XLOOKUP(TRUE,(AC$52:AC83&lt;&gt;""),$N$52:$N83,_xlpm.Fundo,,-1),
_xlpm.By,_xlfn.XLOOKUP(TRUE,(AC85:AC$95&lt;&gt;""),$N85:$N$95,_xlpm.Fundo,,1),
_xlpm.Cy,_xlfn.XLOOKUP(TRUE,(AC$52:AC83&lt;&gt;""),AC$52:AC83,_xlpm.Fundo,,-1),
_xlpm.Dy,_xlfn.XLOOKUP(TRUE,(AC85:AC$95&lt;&gt;""),AC85:AC$95,_xlpm.Fundo,,1),
_xlpm.Xy,$N84,_xlpm.Yy,PRODUCT(SUM(_xlpm.Dy,-_xlpm.Cy),1/SUM(_xlpm.By,-_xlpm.Ay))*SUM(_xlpm.Xy,-_xlpm.Ay)+_xlpm.Cy,
ROUND(_xlpm.Yx,2)))</f>
        <v>0.4</v>
      </c>
      <c r="AD134" s="21" cm="1">
        <f t="array" ref="AD134">IF(AD84&lt;&gt;"",ROUND(AD84,2),
_xlfn.LET(_xlpm.Fundo,$L$8,
_xlpm.Ax,_xlfn.XLOOKUP(TRUE,($O84:AC84&lt;&gt;""),$O$51:AC$51,_xlpm.Fundo,,-1),
_xlpm.Bx,_xlfn.XLOOKUP(TRUE,(AE84:$AZ84&lt;&gt;""),AE$51:$AZ$51,_xlpm.Fundo,,1),
_xlpm.Cx,_xlfn.XLOOKUP(TRUE,($O84:AC84&lt;&gt;""),$O84:AC84,_xlpm.Fundo,,-1),
_xlpm.Dx,_xlfn.XLOOKUP(TRUE,(AE84:$AZ84&lt;&gt;""),AE84:$AZ84,_xlpm.Fundo,,1),
_xlpm.Xx,AD$51,_xlpm.Yx,PRODUCT(SUM(_xlpm.Dx,-_xlpm.Cx),1/SUM(_xlpm.Bx,-_xlpm.Ax))*SUM(_xlpm.Xx,-_xlpm.Ax)+_xlpm.Cx,
_xlpm.Ay,_xlfn.XLOOKUP(TRUE,(AD$52:AD83&lt;&gt;""),$N$52:$N83,_xlpm.Fundo,,-1),
_xlpm.By,_xlfn.XLOOKUP(TRUE,(AD85:AD$95&lt;&gt;""),$N85:$N$95,_xlpm.Fundo,,1),
_xlpm.Cy,_xlfn.XLOOKUP(TRUE,(AD$52:AD83&lt;&gt;""),AD$52:AD83,_xlpm.Fundo,,-1),
_xlpm.Dy,_xlfn.XLOOKUP(TRUE,(AD85:AD$95&lt;&gt;""),AD85:AD$95,_xlpm.Fundo,,1),
_xlpm.Xy,$N84,_xlpm.Yy,PRODUCT(SUM(_xlpm.Dy,-_xlpm.Cy),1/SUM(_xlpm.By,-_xlpm.Ay))*SUM(_xlpm.Xy,-_xlpm.Ay)+_xlpm.Cy,
ROUND(_xlpm.Yx,2)))</f>
        <v>0.4</v>
      </c>
      <c r="AE134" s="21" cm="1">
        <f t="array" ref="AE134">IF(AE84&lt;&gt;"",ROUND(AE84,2),
_xlfn.LET(_xlpm.Fundo,$L$8,
_xlpm.Ax,_xlfn.XLOOKUP(TRUE,($O84:AD84&lt;&gt;""),$O$51:AD$51,_xlpm.Fundo,,-1),
_xlpm.Bx,_xlfn.XLOOKUP(TRUE,(AF84:$AZ84&lt;&gt;""),AF$51:$AZ$51,_xlpm.Fundo,,1),
_xlpm.Cx,_xlfn.XLOOKUP(TRUE,($O84:AD84&lt;&gt;""),$O84:AD84,_xlpm.Fundo,,-1),
_xlpm.Dx,_xlfn.XLOOKUP(TRUE,(AF84:$AZ84&lt;&gt;""),AF84:$AZ84,_xlpm.Fundo,,1),
_xlpm.Xx,AE$51,_xlpm.Yx,PRODUCT(SUM(_xlpm.Dx,-_xlpm.Cx),1/SUM(_xlpm.Bx,-_xlpm.Ax))*SUM(_xlpm.Xx,-_xlpm.Ax)+_xlpm.Cx,
_xlpm.Ay,_xlfn.XLOOKUP(TRUE,(AE$52:AE83&lt;&gt;""),$N$52:$N83,_xlpm.Fundo,,-1),
_xlpm.By,_xlfn.XLOOKUP(TRUE,(AE85:AE$95&lt;&gt;""),$N85:$N$95,_xlpm.Fundo,,1),
_xlpm.Cy,_xlfn.XLOOKUP(TRUE,(AE$52:AE83&lt;&gt;""),AE$52:AE83,_xlpm.Fundo,,-1),
_xlpm.Dy,_xlfn.XLOOKUP(TRUE,(AE85:AE$95&lt;&gt;""),AE85:AE$95,_xlpm.Fundo,,1),
_xlpm.Xy,$N84,_xlpm.Yy,PRODUCT(SUM(_xlpm.Dy,-_xlpm.Cy),1/SUM(_xlpm.By,-_xlpm.Ay))*SUM(_xlpm.Xy,-_xlpm.Ay)+_xlpm.Cy,
ROUND(_xlpm.Yx,2)))</f>
        <v>0.4</v>
      </c>
      <c r="AF134" s="21" cm="1">
        <f t="array" ref="AF134">IF(AF84&lt;&gt;"",ROUND(AF84,2),
_xlfn.LET(_xlpm.Fundo,$L$8,
_xlpm.Ax,_xlfn.XLOOKUP(TRUE,($O84:AE84&lt;&gt;""),$O$51:AE$51,_xlpm.Fundo,,-1),
_xlpm.Bx,_xlfn.XLOOKUP(TRUE,(AG84:$AZ84&lt;&gt;""),AG$51:$AZ$51,_xlpm.Fundo,,1),
_xlpm.Cx,_xlfn.XLOOKUP(TRUE,($O84:AE84&lt;&gt;""),$O84:AE84,_xlpm.Fundo,,-1),
_xlpm.Dx,_xlfn.XLOOKUP(TRUE,(AG84:$AZ84&lt;&gt;""),AG84:$AZ84,_xlpm.Fundo,,1),
_xlpm.Xx,AF$51,_xlpm.Yx,PRODUCT(SUM(_xlpm.Dx,-_xlpm.Cx),1/SUM(_xlpm.Bx,-_xlpm.Ax))*SUM(_xlpm.Xx,-_xlpm.Ax)+_xlpm.Cx,
_xlpm.Ay,_xlfn.XLOOKUP(TRUE,(AF$52:AF83&lt;&gt;""),$N$52:$N83,_xlpm.Fundo,,-1),
_xlpm.By,_xlfn.XLOOKUP(TRUE,(AF85:AF$95&lt;&gt;""),$N85:$N$95,_xlpm.Fundo,,1),
_xlpm.Cy,_xlfn.XLOOKUP(TRUE,(AF$52:AF83&lt;&gt;""),AF$52:AF83,_xlpm.Fundo,,-1),
_xlpm.Dy,_xlfn.XLOOKUP(TRUE,(AF85:AF$95&lt;&gt;""),AF85:AF$95,_xlpm.Fundo,,1),
_xlpm.Xy,$N84,_xlpm.Yy,PRODUCT(SUM(_xlpm.Dy,-_xlpm.Cy),1/SUM(_xlpm.By,-_xlpm.Ay))*SUM(_xlpm.Xy,-_xlpm.Ay)+_xlpm.Cy,
ROUND(_xlpm.Yx,2)))</f>
        <v>0.4</v>
      </c>
      <c r="AG134" s="21" cm="1">
        <f t="array" ref="AG134">IF(AG84&lt;&gt;"",ROUND(AG84,2),
_xlfn.LET(_xlpm.Fundo,$L$8,
_xlpm.Ax,_xlfn.XLOOKUP(TRUE,($O84:AF84&lt;&gt;""),$O$51:AF$51,_xlpm.Fundo,,-1),
_xlpm.Bx,_xlfn.XLOOKUP(TRUE,(AH84:$AZ84&lt;&gt;""),AH$51:$AZ$51,_xlpm.Fundo,,1),
_xlpm.Cx,_xlfn.XLOOKUP(TRUE,($O84:AF84&lt;&gt;""),$O84:AF84,_xlpm.Fundo,,-1),
_xlpm.Dx,_xlfn.XLOOKUP(TRUE,(AH84:$AZ84&lt;&gt;""),AH84:$AZ84,_xlpm.Fundo,,1),
_xlpm.Xx,AG$51,_xlpm.Yx,PRODUCT(SUM(_xlpm.Dx,-_xlpm.Cx),1/SUM(_xlpm.Bx,-_xlpm.Ax))*SUM(_xlpm.Xx,-_xlpm.Ax)+_xlpm.Cx,
_xlpm.Ay,_xlfn.XLOOKUP(TRUE,(AG$52:AG83&lt;&gt;""),$N$52:$N83,_xlpm.Fundo,,-1),
_xlpm.By,_xlfn.XLOOKUP(TRUE,(AG85:AG$95&lt;&gt;""),$N85:$N$95,_xlpm.Fundo,,1),
_xlpm.Cy,_xlfn.XLOOKUP(TRUE,(AG$52:AG83&lt;&gt;""),AG$52:AG83,_xlpm.Fundo,,-1),
_xlpm.Dy,_xlfn.XLOOKUP(TRUE,(AG85:AG$95&lt;&gt;""),AG85:AG$95,_xlpm.Fundo,,1),
_xlpm.Xy,$N84,_xlpm.Yy,PRODUCT(SUM(_xlpm.Dy,-_xlpm.Cy),1/SUM(_xlpm.By,-_xlpm.Ay))*SUM(_xlpm.Xy,-_xlpm.Ay)+_xlpm.Cy,
ROUND(_xlpm.Yx,2)))</f>
        <v>0.4</v>
      </c>
      <c r="AH134" s="21" cm="1">
        <f t="array" ref="AH134">IF(AH84&lt;&gt;"",ROUND(AH84,2),
_xlfn.LET(_xlpm.Fundo,$L$8,
_xlpm.Ax,_xlfn.XLOOKUP(TRUE,($O84:AG84&lt;&gt;""),$O$51:AG$51,_xlpm.Fundo,,-1),
_xlpm.Bx,_xlfn.XLOOKUP(TRUE,(AI84:$AZ84&lt;&gt;""),AI$51:$AZ$51,_xlpm.Fundo,,1),
_xlpm.Cx,_xlfn.XLOOKUP(TRUE,($O84:AG84&lt;&gt;""),$O84:AG84,_xlpm.Fundo,,-1),
_xlpm.Dx,_xlfn.XLOOKUP(TRUE,(AI84:$AZ84&lt;&gt;""),AI84:$AZ84,_xlpm.Fundo,,1),
_xlpm.Xx,AH$51,_xlpm.Yx,PRODUCT(SUM(_xlpm.Dx,-_xlpm.Cx),1/SUM(_xlpm.Bx,-_xlpm.Ax))*SUM(_xlpm.Xx,-_xlpm.Ax)+_xlpm.Cx,
_xlpm.Ay,_xlfn.XLOOKUP(TRUE,(AH$52:AH83&lt;&gt;""),$N$52:$N83,_xlpm.Fundo,,-1),
_xlpm.By,_xlfn.XLOOKUP(TRUE,(AH85:AH$95&lt;&gt;""),$N85:$N$95,_xlpm.Fundo,,1),
_xlpm.Cy,_xlfn.XLOOKUP(TRUE,(AH$52:AH83&lt;&gt;""),AH$52:AH83,_xlpm.Fundo,,-1),
_xlpm.Dy,_xlfn.XLOOKUP(TRUE,(AH85:AH$95&lt;&gt;""),AH85:AH$95,_xlpm.Fundo,,1),
_xlpm.Xy,$N84,_xlpm.Yy,PRODUCT(SUM(_xlpm.Dy,-_xlpm.Cy),1/SUM(_xlpm.By,-_xlpm.Ay))*SUM(_xlpm.Xy,-_xlpm.Ay)+_xlpm.Cy,
ROUND(_xlpm.Yx,2)))</f>
        <v>0.4</v>
      </c>
      <c r="AI134" s="21" cm="1">
        <f t="array" ref="AI134">IF(AI84&lt;&gt;"",ROUND(AI84,2),
_xlfn.LET(_xlpm.Fundo,$L$8,
_xlpm.Ax,_xlfn.XLOOKUP(TRUE,($O84:AH84&lt;&gt;""),$O$51:AH$51,_xlpm.Fundo,,-1),
_xlpm.Bx,_xlfn.XLOOKUP(TRUE,(AJ84:$AZ84&lt;&gt;""),AJ$51:$AZ$51,_xlpm.Fundo,,1),
_xlpm.Cx,_xlfn.XLOOKUP(TRUE,($O84:AH84&lt;&gt;""),$O84:AH84,_xlpm.Fundo,,-1),
_xlpm.Dx,_xlfn.XLOOKUP(TRUE,(AJ84:$AZ84&lt;&gt;""),AJ84:$AZ84,_xlpm.Fundo,,1),
_xlpm.Xx,AI$51,_xlpm.Yx,PRODUCT(SUM(_xlpm.Dx,-_xlpm.Cx),1/SUM(_xlpm.Bx,-_xlpm.Ax))*SUM(_xlpm.Xx,-_xlpm.Ax)+_xlpm.Cx,
_xlpm.Ay,_xlfn.XLOOKUP(TRUE,(AI$52:AI83&lt;&gt;""),$N$52:$N83,_xlpm.Fundo,,-1),
_xlpm.By,_xlfn.XLOOKUP(TRUE,(AI85:AI$95&lt;&gt;""),$N85:$N$95,_xlpm.Fundo,,1),
_xlpm.Cy,_xlfn.XLOOKUP(TRUE,(AI$52:AI83&lt;&gt;""),AI$52:AI83,_xlpm.Fundo,,-1),
_xlpm.Dy,_xlfn.XLOOKUP(TRUE,(AI85:AI$95&lt;&gt;""),AI85:AI$95,_xlpm.Fundo,,1),
_xlpm.Xy,$N84,_xlpm.Yy,PRODUCT(SUM(_xlpm.Dy,-_xlpm.Cy),1/SUM(_xlpm.By,-_xlpm.Ay))*SUM(_xlpm.Xy,-_xlpm.Ay)+_xlpm.Cy,
ROUND(_xlpm.Yx,2)))</f>
        <v>0.4</v>
      </c>
      <c r="AJ134" s="21" cm="1">
        <f t="array" ref="AJ134">IF(AJ84&lt;&gt;"",ROUND(AJ84,2),
_xlfn.LET(_xlpm.Fundo,$L$8,
_xlpm.Ax,_xlfn.XLOOKUP(TRUE,($O84:AI84&lt;&gt;""),$O$51:AI$51,_xlpm.Fundo,,-1),
_xlpm.Bx,_xlfn.XLOOKUP(TRUE,(AK84:$AZ84&lt;&gt;""),AK$51:$AZ$51,_xlpm.Fundo,,1),
_xlpm.Cx,_xlfn.XLOOKUP(TRUE,($O84:AI84&lt;&gt;""),$O84:AI84,_xlpm.Fundo,,-1),
_xlpm.Dx,_xlfn.XLOOKUP(TRUE,(AK84:$AZ84&lt;&gt;""),AK84:$AZ84,_xlpm.Fundo,,1),
_xlpm.Xx,AJ$51,_xlpm.Yx,PRODUCT(SUM(_xlpm.Dx,-_xlpm.Cx),1/SUM(_xlpm.Bx,-_xlpm.Ax))*SUM(_xlpm.Xx,-_xlpm.Ax)+_xlpm.Cx,
_xlpm.Ay,_xlfn.XLOOKUP(TRUE,(AJ$52:AJ83&lt;&gt;""),$N$52:$N83,_xlpm.Fundo,,-1),
_xlpm.By,_xlfn.XLOOKUP(TRUE,(AJ85:AJ$95&lt;&gt;""),$N85:$N$95,_xlpm.Fundo,,1),
_xlpm.Cy,_xlfn.XLOOKUP(TRUE,(AJ$52:AJ83&lt;&gt;""),AJ$52:AJ83,_xlpm.Fundo,,-1),
_xlpm.Dy,_xlfn.XLOOKUP(TRUE,(AJ85:AJ$95&lt;&gt;""),AJ85:AJ$95,_xlpm.Fundo,,1),
_xlpm.Xy,$N84,_xlpm.Yy,PRODUCT(SUM(_xlpm.Dy,-_xlpm.Cy),1/SUM(_xlpm.By,-_xlpm.Ay))*SUM(_xlpm.Xy,-_xlpm.Ay)+_xlpm.Cy,
ROUND(_xlpm.Yx,2)))</f>
        <v>0.36</v>
      </c>
      <c r="AK134" s="21" cm="1">
        <f t="array" ref="AK134">IF(AK84&lt;&gt;"",ROUND(AK84,2),
_xlfn.LET(_xlpm.Fundo,$L$8,
_xlpm.Ax,_xlfn.XLOOKUP(TRUE,($O84:AJ84&lt;&gt;""),$O$51:AJ$51,_xlpm.Fundo,,-1),
_xlpm.Bx,_xlfn.XLOOKUP(TRUE,(AL84:$AZ84&lt;&gt;""),AL$51:$AZ$51,_xlpm.Fundo,,1),
_xlpm.Cx,_xlfn.XLOOKUP(TRUE,($O84:AJ84&lt;&gt;""),$O84:AJ84,_xlpm.Fundo,,-1),
_xlpm.Dx,_xlfn.XLOOKUP(TRUE,(AL84:$AZ84&lt;&gt;""),AL84:$AZ84,_xlpm.Fundo,,1),
_xlpm.Xx,AK$51,_xlpm.Yx,PRODUCT(SUM(_xlpm.Dx,-_xlpm.Cx),1/SUM(_xlpm.Bx,-_xlpm.Ax))*SUM(_xlpm.Xx,-_xlpm.Ax)+_xlpm.Cx,
_xlpm.Ay,_xlfn.XLOOKUP(TRUE,(AK$52:AK83&lt;&gt;""),$N$52:$N83,_xlpm.Fundo,,-1),
_xlpm.By,_xlfn.XLOOKUP(TRUE,(AK85:AK$95&lt;&gt;""),$N85:$N$95,_xlpm.Fundo,,1),
_xlpm.Cy,_xlfn.XLOOKUP(TRUE,(AK$52:AK83&lt;&gt;""),AK$52:AK83,_xlpm.Fundo,,-1),
_xlpm.Dy,_xlfn.XLOOKUP(TRUE,(AK85:AK$95&lt;&gt;""),AK85:AK$95,_xlpm.Fundo,,1),
_xlpm.Xy,$N84,_xlpm.Yy,PRODUCT(SUM(_xlpm.Dy,-_xlpm.Cy),1/SUM(_xlpm.By,-_xlpm.Ay))*SUM(_xlpm.Xy,-_xlpm.Ay)+_xlpm.Cy,
ROUND(_xlpm.Yx,2)))</f>
        <v>0.33</v>
      </c>
      <c r="AL134" s="21" cm="1">
        <f t="array" ref="AL134">IF(AL84&lt;&gt;"",ROUND(AL84,2),
_xlfn.LET(_xlpm.Fundo,$L$8,
_xlpm.Ax,_xlfn.XLOOKUP(TRUE,($O84:AK84&lt;&gt;""),$O$51:AK$51,_xlpm.Fundo,,-1),
_xlpm.Bx,_xlfn.XLOOKUP(TRUE,(AM84:$AZ84&lt;&gt;""),AM$51:$AZ$51,_xlpm.Fundo,,1),
_xlpm.Cx,_xlfn.XLOOKUP(TRUE,($O84:AK84&lt;&gt;""),$O84:AK84,_xlpm.Fundo,,-1),
_xlpm.Dx,_xlfn.XLOOKUP(TRUE,(AM84:$AZ84&lt;&gt;""),AM84:$AZ84,_xlpm.Fundo,,1),
_xlpm.Xx,AL$51,_xlpm.Yx,PRODUCT(SUM(_xlpm.Dx,-_xlpm.Cx),1/SUM(_xlpm.Bx,-_xlpm.Ax))*SUM(_xlpm.Xx,-_xlpm.Ax)+_xlpm.Cx,
_xlpm.Ay,_xlfn.XLOOKUP(TRUE,(AL$52:AL83&lt;&gt;""),$N$52:$N83,_xlpm.Fundo,,-1),
_xlpm.By,_xlfn.XLOOKUP(TRUE,(AL85:AL$95&lt;&gt;""),$N85:$N$95,_xlpm.Fundo,,1),
_xlpm.Cy,_xlfn.XLOOKUP(TRUE,(AL$52:AL83&lt;&gt;""),AL$52:AL83,_xlpm.Fundo,,-1),
_xlpm.Dy,_xlfn.XLOOKUP(TRUE,(AL85:AL$95&lt;&gt;""),AL85:AL$95,_xlpm.Fundo,,1),
_xlpm.Xy,$N84,_xlpm.Yy,PRODUCT(SUM(_xlpm.Dy,-_xlpm.Cy),1/SUM(_xlpm.By,-_xlpm.Ay))*SUM(_xlpm.Xy,-_xlpm.Ay)+_xlpm.Cy,
ROUND(_xlpm.Yx,2)))</f>
        <v>0.16</v>
      </c>
      <c r="AM134" s="21" cm="1">
        <f t="array" ref="AM134">IF(AM84&lt;&gt;"",ROUND(AM84,2),
_xlfn.LET(_xlpm.Fundo,$L$8,
_xlpm.Ax,_xlfn.XLOOKUP(TRUE,($O84:AL84&lt;&gt;""),$O$51:AL$51,_xlpm.Fundo,,-1),
_xlpm.Bx,_xlfn.XLOOKUP(TRUE,(AN84:$AZ84&lt;&gt;""),AN$51:$AZ$51,_xlpm.Fundo,,1),
_xlpm.Cx,_xlfn.XLOOKUP(TRUE,($O84:AL84&lt;&gt;""),$O84:AL84,_xlpm.Fundo,,-1),
_xlpm.Dx,_xlfn.XLOOKUP(TRUE,(AN84:$AZ84&lt;&gt;""),AN84:$AZ84,_xlpm.Fundo,,1),
_xlpm.Xx,AM$51,_xlpm.Yx,PRODUCT(SUM(_xlpm.Dx,-_xlpm.Cx),1/SUM(_xlpm.Bx,-_xlpm.Ax))*SUM(_xlpm.Xx,-_xlpm.Ax)+_xlpm.Cx,
_xlpm.Ay,_xlfn.XLOOKUP(TRUE,(AM$52:AM83&lt;&gt;""),$N$52:$N83,_xlpm.Fundo,,-1),
_xlpm.By,_xlfn.XLOOKUP(TRUE,(AM85:AM$95&lt;&gt;""),$N85:$N$95,_xlpm.Fundo,,1),
_xlpm.Cy,_xlfn.XLOOKUP(TRUE,(AM$52:AM83&lt;&gt;""),AM$52:AM83,_xlpm.Fundo,,-1),
_xlpm.Dy,_xlfn.XLOOKUP(TRUE,(AM85:AM$95&lt;&gt;""),AM85:AM$95,_xlpm.Fundo,,1),
_xlpm.Xy,$N84,_xlpm.Yy,PRODUCT(SUM(_xlpm.Dy,-_xlpm.Cy),1/SUM(_xlpm.By,-_xlpm.Ay))*SUM(_xlpm.Xy,-_xlpm.Ay)+_xlpm.Cy,
ROUND(_xlpm.Yx,2)))</f>
        <v>0.14000000000000001</v>
      </c>
      <c r="AN134" s="21" cm="1">
        <f t="array" ref="AN134">IF(AN84&lt;&gt;"",ROUND(AN84,2),
_xlfn.LET(_xlpm.Fundo,$L$8,
_xlpm.Ax,_xlfn.XLOOKUP(TRUE,($O84:AM84&lt;&gt;""),$O$51:AM$51,_xlpm.Fundo,,-1),
_xlpm.Bx,_xlfn.XLOOKUP(TRUE,(AO84:$AZ84&lt;&gt;""),AO$51:$AZ$51,_xlpm.Fundo,,1),
_xlpm.Cx,_xlfn.XLOOKUP(TRUE,($O84:AM84&lt;&gt;""),$O84:AM84,_xlpm.Fundo,,-1),
_xlpm.Dx,_xlfn.XLOOKUP(TRUE,(AO84:$AZ84&lt;&gt;""),AO84:$AZ84,_xlpm.Fundo,,1),
_xlpm.Xx,AN$51,_xlpm.Yx,PRODUCT(SUM(_xlpm.Dx,-_xlpm.Cx),1/SUM(_xlpm.Bx,-_xlpm.Ax))*SUM(_xlpm.Xx,-_xlpm.Ax)+_xlpm.Cx,
_xlpm.Ay,_xlfn.XLOOKUP(TRUE,(AN$52:AN83&lt;&gt;""),$N$52:$N83,_xlpm.Fundo,,-1),
_xlpm.By,_xlfn.XLOOKUP(TRUE,(AN85:AN$95&lt;&gt;""),$N85:$N$95,_xlpm.Fundo,,1),
_xlpm.Cy,_xlfn.XLOOKUP(TRUE,(AN$52:AN83&lt;&gt;""),AN$52:AN83,_xlpm.Fundo,,-1),
_xlpm.Dy,_xlfn.XLOOKUP(TRUE,(AN85:AN$95&lt;&gt;""),AN85:AN$95,_xlpm.Fundo,,1),
_xlpm.Xy,$N84,_xlpm.Yy,PRODUCT(SUM(_xlpm.Dy,-_xlpm.Cy),1/SUM(_xlpm.By,-_xlpm.Ay))*SUM(_xlpm.Xy,-_xlpm.Ay)+_xlpm.Cy,
ROUND(_xlpm.Yx,2)))</f>
        <v>0.1</v>
      </c>
      <c r="AO134" s="21" cm="1">
        <f t="array" ref="AO134">IF(AO84&lt;&gt;"",ROUND(AO84,2),
_xlfn.LET(_xlpm.Fundo,$L$8,
_xlpm.Ax,_xlfn.XLOOKUP(TRUE,($O84:AN84&lt;&gt;""),$O$51:AN$51,_xlpm.Fundo,,-1),
_xlpm.Bx,_xlfn.XLOOKUP(TRUE,(AP84:$AZ84&lt;&gt;""),AP$51:$AZ$51,_xlpm.Fundo,,1),
_xlpm.Cx,_xlfn.XLOOKUP(TRUE,($O84:AN84&lt;&gt;""),$O84:AN84,_xlpm.Fundo,,-1),
_xlpm.Dx,_xlfn.XLOOKUP(TRUE,(AP84:$AZ84&lt;&gt;""),AP84:$AZ84,_xlpm.Fundo,,1),
_xlpm.Xx,AO$51,_xlpm.Yx,PRODUCT(SUM(_xlpm.Dx,-_xlpm.Cx),1/SUM(_xlpm.Bx,-_xlpm.Ax))*SUM(_xlpm.Xx,-_xlpm.Ax)+_xlpm.Cx,
_xlpm.Ay,_xlfn.XLOOKUP(TRUE,(AO$52:AO83&lt;&gt;""),$N$52:$N83,_xlpm.Fundo,,-1),
_xlpm.By,_xlfn.XLOOKUP(TRUE,(AO85:AO$95&lt;&gt;""),$N85:$N$95,_xlpm.Fundo,,1),
_xlpm.Cy,_xlfn.XLOOKUP(TRUE,(AO$52:AO83&lt;&gt;""),AO$52:AO83,_xlpm.Fundo,,-1),
_xlpm.Dy,_xlfn.XLOOKUP(TRUE,(AO85:AO$95&lt;&gt;""),AO85:AO$95,_xlpm.Fundo,,1),
_xlpm.Xy,$N84,_xlpm.Yy,PRODUCT(SUM(_xlpm.Dy,-_xlpm.Cy),1/SUM(_xlpm.By,-_xlpm.Ay))*SUM(_xlpm.Xy,-_xlpm.Ay)+_xlpm.Cy,
ROUND(_xlpm.Yx,2)))</f>
        <v>0.08</v>
      </c>
      <c r="AP134" s="21" cm="1">
        <f t="array" ref="AP134">IF(AP84&lt;&gt;"",ROUND(AP84,2),
_xlfn.LET(_xlpm.Fundo,$L$8,
_xlpm.Ax,_xlfn.XLOOKUP(TRUE,($O84:AO84&lt;&gt;""),$O$51:AO$51,_xlpm.Fundo,,-1),
_xlpm.Bx,_xlfn.XLOOKUP(TRUE,(AQ84:$AZ84&lt;&gt;""),AQ$51:$AZ$51,_xlpm.Fundo,,1),
_xlpm.Cx,_xlfn.XLOOKUP(TRUE,($O84:AO84&lt;&gt;""),$O84:AO84,_xlpm.Fundo,,-1),
_xlpm.Dx,_xlfn.XLOOKUP(TRUE,(AQ84:$AZ84&lt;&gt;""),AQ84:$AZ84,_xlpm.Fundo,,1),
_xlpm.Xx,AP$51,_xlpm.Yx,PRODUCT(SUM(_xlpm.Dx,-_xlpm.Cx),1/SUM(_xlpm.Bx,-_xlpm.Ax))*SUM(_xlpm.Xx,-_xlpm.Ax)+_xlpm.Cx,
_xlpm.Ay,_xlfn.XLOOKUP(TRUE,(AP$52:AP83&lt;&gt;""),$N$52:$N83,_xlpm.Fundo,,-1),
_xlpm.By,_xlfn.XLOOKUP(TRUE,(AP85:AP$95&lt;&gt;""),$N85:$N$95,_xlpm.Fundo,,1),
_xlpm.Cy,_xlfn.XLOOKUP(TRUE,(AP$52:AP83&lt;&gt;""),AP$52:AP83,_xlpm.Fundo,,-1),
_xlpm.Dy,_xlfn.XLOOKUP(TRUE,(AP85:AP$95&lt;&gt;""),AP85:AP$95,_xlpm.Fundo,,1),
_xlpm.Xy,$N84,_xlpm.Yy,PRODUCT(SUM(_xlpm.Dy,-_xlpm.Cy),1/SUM(_xlpm.By,-_xlpm.Ay))*SUM(_xlpm.Xy,-_xlpm.Ay)+_xlpm.Cy,
ROUND(_xlpm.Yx,2)))</f>
        <v>0</v>
      </c>
      <c r="AQ134" s="21" cm="1">
        <f t="array" ref="AQ134">IF(AQ84&lt;&gt;"",ROUND(AQ84,2),
_xlfn.LET(_xlpm.Fundo,$L$8,
_xlpm.Ax,_xlfn.XLOOKUP(TRUE,($O84:AP84&lt;&gt;""),$O$51:AP$51,_xlpm.Fundo,,-1),
_xlpm.Bx,_xlfn.XLOOKUP(TRUE,(AR84:$AZ84&lt;&gt;""),AR$51:$AZ$51,_xlpm.Fundo,,1),
_xlpm.Cx,_xlfn.XLOOKUP(TRUE,($O84:AP84&lt;&gt;""),$O84:AP84,_xlpm.Fundo,,-1),
_xlpm.Dx,_xlfn.XLOOKUP(TRUE,(AR84:$AZ84&lt;&gt;""),AR84:$AZ84,_xlpm.Fundo,,1),
_xlpm.Xx,AQ$51,_xlpm.Yx,PRODUCT(SUM(_xlpm.Dx,-_xlpm.Cx),1/SUM(_xlpm.Bx,-_xlpm.Ax))*SUM(_xlpm.Xx,-_xlpm.Ax)+_xlpm.Cx,
_xlpm.Ay,_xlfn.XLOOKUP(TRUE,(AQ$52:AQ83&lt;&gt;""),$N$52:$N83,_xlpm.Fundo,,-1),
_xlpm.By,_xlfn.XLOOKUP(TRUE,(AQ85:AQ$95&lt;&gt;""),$N85:$N$95,_xlpm.Fundo,,1),
_xlpm.Cy,_xlfn.XLOOKUP(TRUE,(AQ$52:AQ83&lt;&gt;""),AQ$52:AQ83,_xlpm.Fundo,,-1),
_xlpm.Dy,_xlfn.XLOOKUP(TRUE,(AQ85:AQ$95&lt;&gt;""),AQ85:AQ$95,_xlpm.Fundo,,1),
_xlpm.Xy,$N84,_xlpm.Yy,PRODUCT(SUM(_xlpm.Dy,-_xlpm.Cy),1/SUM(_xlpm.By,-_xlpm.Ay))*SUM(_xlpm.Xy,-_xlpm.Ay)+_xlpm.Cy,
ROUND(_xlpm.Yx,2)))</f>
        <v>0</v>
      </c>
      <c r="AR134" s="21" cm="1">
        <f t="array" ref="AR134">IF(AR84&lt;&gt;"",ROUND(AR84,2),
_xlfn.LET(_xlpm.Fundo,$L$8,
_xlpm.Ax,_xlfn.XLOOKUP(TRUE,($O84:AQ84&lt;&gt;""),$O$51:AQ$51,_xlpm.Fundo,,-1),
_xlpm.Bx,_xlfn.XLOOKUP(TRUE,(AS84:$AZ84&lt;&gt;""),AS$51:$AZ$51,_xlpm.Fundo,,1),
_xlpm.Cx,_xlfn.XLOOKUP(TRUE,($O84:AQ84&lt;&gt;""),$O84:AQ84,_xlpm.Fundo,,-1),
_xlpm.Dx,_xlfn.XLOOKUP(TRUE,(AS84:$AZ84&lt;&gt;""),AS84:$AZ84,_xlpm.Fundo,,1),
_xlpm.Xx,AR$51,_xlpm.Yx,PRODUCT(SUM(_xlpm.Dx,-_xlpm.Cx),1/SUM(_xlpm.Bx,-_xlpm.Ax))*SUM(_xlpm.Xx,-_xlpm.Ax)+_xlpm.Cx,
_xlpm.Ay,_xlfn.XLOOKUP(TRUE,(AR$52:AR83&lt;&gt;""),$N$52:$N83,_xlpm.Fundo,,-1),
_xlpm.By,_xlfn.XLOOKUP(TRUE,(AR85:AR$95&lt;&gt;""),$N85:$N$95,_xlpm.Fundo,,1),
_xlpm.Cy,_xlfn.XLOOKUP(TRUE,(AR$52:AR83&lt;&gt;""),AR$52:AR83,_xlpm.Fundo,,-1),
_xlpm.Dy,_xlfn.XLOOKUP(TRUE,(AR85:AR$95&lt;&gt;""),AR85:AR$95,_xlpm.Fundo,,1),
_xlpm.Xy,$N84,_xlpm.Yy,PRODUCT(SUM(_xlpm.Dy,-_xlpm.Cy),1/SUM(_xlpm.By,-_xlpm.Ay))*SUM(_xlpm.Xy,-_xlpm.Ay)+_xlpm.Cy,
ROUND(_xlpm.Yx,2)))</f>
        <v>0</v>
      </c>
      <c r="AS134" s="21" cm="1">
        <f t="array" ref="AS134">IF(AS84&lt;&gt;"",ROUND(AS84,2),
_xlfn.LET(_xlpm.Fundo,$L$8,
_xlpm.Ax,_xlfn.XLOOKUP(TRUE,($O84:AR84&lt;&gt;""),$O$51:AR$51,_xlpm.Fundo,,-1),
_xlpm.Bx,_xlfn.XLOOKUP(TRUE,(AT84:$AZ84&lt;&gt;""),AT$51:$AZ$51,_xlpm.Fundo,,1),
_xlpm.Cx,_xlfn.XLOOKUP(TRUE,($O84:AR84&lt;&gt;""),$O84:AR84,_xlpm.Fundo,,-1),
_xlpm.Dx,_xlfn.XLOOKUP(TRUE,(AT84:$AZ84&lt;&gt;""),AT84:$AZ84,_xlpm.Fundo,,1),
_xlpm.Xx,AS$51,_xlpm.Yx,PRODUCT(SUM(_xlpm.Dx,-_xlpm.Cx),1/SUM(_xlpm.Bx,-_xlpm.Ax))*SUM(_xlpm.Xx,-_xlpm.Ax)+_xlpm.Cx,
_xlpm.Ay,_xlfn.XLOOKUP(TRUE,(AS$52:AS83&lt;&gt;""),$N$52:$N83,_xlpm.Fundo,,-1),
_xlpm.By,_xlfn.XLOOKUP(TRUE,(AS85:AS$95&lt;&gt;""),$N85:$N$95,_xlpm.Fundo,,1),
_xlpm.Cy,_xlfn.XLOOKUP(TRUE,(AS$52:AS83&lt;&gt;""),AS$52:AS83,_xlpm.Fundo,,-1),
_xlpm.Dy,_xlfn.XLOOKUP(TRUE,(AS85:AS$95&lt;&gt;""),AS85:AS$95,_xlpm.Fundo,,1),
_xlpm.Xy,$N84,_xlpm.Yy,PRODUCT(SUM(_xlpm.Dy,-_xlpm.Cy),1/SUM(_xlpm.By,-_xlpm.Ay))*SUM(_xlpm.Xy,-_xlpm.Ay)+_xlpm.Cy,
ROUND(_xlpm.Yx,2)))</f>
        <v>0</v>
      </c>
      <c r="AT134" s="21" cm="1">
        <f t="array" ref="AT134">IF(AT84&lt;&gt;"",ROUND(AT84,2),
_xlfn.LET(_xlpm.Fundo,$L$8,
_xlpm.Ax,_xlfn.XLOOKUP(TRUE,($O84:AS84&lt;&gt;""),$O$51:AS$51,_xlpm.Fundo,,-1),
_xlpm.Bx,_xlfn.XLOOKUP(TRUE,(AU84:$AZ84&lt;&gt;""),AU$51:$AZ$51,_xlpm.Fundo,,1),
_xlpm.Cx,_xlfn.XLOOKUP(TRUE,($O84:AS84&lt;&gt;""),$O84:AS84,_xlpm.Fundo,,-1),
_xlpm.Dx,_xlfn.XLOOKUP(TRUE,(AU84:$AZ84&lt;&gt;""),AU84:$AZ84,_xlpm.Fundo,,1),
_xlpm.Xx,AT$51,_xlpm.Yx,PRODUCT(SUM(_xlpm.Dx,-_xlpm.Cx),1/SUM(_xlpm.Bx,-_xlpm.Ax))*SUM(_xlpm.Xx,-_xlpm.Ax)+_xlpm.Cx,
_xlpm.Ay,_xlfn.XLOOKUP(TRUE,(AT$52:AT83&lt;&gt;""),$N$52:$N83,_xlpm.Fundo,,-1),
_xlpm.By,_xlfn.XLOOKUP(TRUE,(AT85:AT$95&lt;&gt;""),$N85:$N$95,_xlpm.Fundo,,1),
_xlpm.Cy,_xlfn.XLOOKUP(TRUE,(AT$52:AT83&lt;&gt;""),AT$52:AT83,_xlpm.Fundo,,-1),
_xlpm.Dy,_xlfn.XLOOKUP(TRUE,(AT85:AT$95&lt;&gt;""),AT85:AT$95,_xlpm.Fundo,,1),
_xlpm.Xy,$N84,_xlpm.Yy,PRODUCT(SUM(_xlpm.Dy,-_xlpm.Cy),1/SUM(_xlpm.By,-_xlpm.Ay))*SUM(_xlpm.Xy,-_xlpm.Ay)+_xlpm.Cy,
ROUND(_xlpm.Yx,2)))</f>
        <v>0</v>
      </c>
      <c r="AU134" s="21" cm="1">
        <f t="array" ref="AU134">IF(AU84&lt;&gt;"",ROUND(AU84,2),
_xlfn.LET(_xlpm.Fundo,$L$8,
_xlpm.Ax,_xlfn.XLOOKUP(TRUE,($O84:AT84&lt;&gt;""),$O$51:AT$51,_xlpm.Fundo,,-1),
_xlpm.Bx,_xlfn.XLOOKUP(TRUE,(AV84:$AZ84&lt;&gt;""),AV$51:$AZ$51,_xlpm.Fundo,,1),
_xlpm.Cx,_xlfn.XLOOKUP(TRUE,($O84:AT84&lt;&gt;""),$O84:AT84,_xlpm.Fundo,,-1),
_xlpm.Dx,_xlfn.XLOOKUP(TRUE,(AV84:$AZ84&lt;&gt;""),AV84:$AZ84,_xlpm.Fundo,,1),
_xlpm.Xx,AU$51,_xlpm.Yx,PRODUCT(SUM(_xlpm.Dx,-_xlpm.Cx),1/SUM(_xlpm.Bx,-_xlpm.Ax))*SUM(_xlpm.Xx,-_xlpm.Ax)+_xlpm.Cx,
_xlpm.Ay,_xlfn.XLOOKUP(TRUE,(AU$52:AU83&lt;&gt;""),$N$52:$N83,_xlpm.Fundo,,-1),
_xlpm.By,_xlfn.XLOOKUP(TRUE,(AU85:AU$95&lt;&gt;""),$N85:$N$95,_xlpm.Fundo,,1),
_xlpm.Cy,_xlfn.XLOOKUP(TRUE,(AU$52:AU83&lt;&gt;""),AU$52:AU83,_xlpm.Fundo,,-1),
_xlpm.Dy,_xlfn.XLOOKUP(TRUE,(AU85:AU$95&lt;&gt;""),AU85:AU$95,_xlpm.Fundo,,1),
_xlpm.Xy,$N84,_xlpm.Yy,PRODUCT(SUM(_xlpm.Dy,-_xlpm.Cy),1/SUM(_xlpm.By,-_xlpm.Ay))*SUM(_xlpm.Xy,-_xlpm.Ay)+_xlpm.Cy,
ROUND(_xlpm.Yx,2)))</f>
        <v>0</v>
      </c>
      <c r="AV134" s="21" cm="1">
        <f t="array" ref="AV134">IF(AV84&lt;&gt;"",ROUND(AV84,2),
_xlfn.LET(_xlpm.Fundo,$L$8,
_xlpm.Ax,_xlfn.XLOOKUP(TRUE,($O84:AU84&lt;&gt;""),$O$51:AU$51,_xlpm.Fundo,,-1),
_xlpm.Bx,_xlfn.XLOOKUP(TRUE,(AW84:$AZ84&lt;&gt;""),AW$51:$AZ$51,_xlpm.Fundo,,1),
_xlpm.Cx,_xlfn.XLOOKUP(TRUE,($O84:AU84&lt;&gt;""),$O84:AU84,_xlpm.Fundo,,-1),
_xlpm.Dx,_xlfn.XLOOKUP(TRUE,(AW84:$AZ84&lt;&gt;""),AW84:$AZ84,_xlpm.Fundo,,1),
_xlpm.Xx,AV$51,_xlpm.Yx,PRODUCT(SUM(_xlpm.Dx,-_xlpm.Cx),1/SUM(_xlpm.Bx,-_xlpm.Ax))*SUM(_xlpm.Xx,-_xlpm.Ax)+_xlpm.Cx,
_xlpm.Ay,_xlfn.XLOOKUP(TRUE,(AV$52:AV83&lt;&gt;""),$N$52:$N83,_xlpm.Fundo,,-1),
_xlpm.By,_xlfn.XLOOKUP(TRUE,(AV85:AV$95&lt;&gt;""),$N85:$N$95,_xlpm.Fundo,,1),
_xlpm.Cy,_xlfn.XLOOKUP(TRUE,(AV$52:AV83&lt;&gt;""),AV$52:AV83,_xlpm.Fundo,,-1),
_xlpm.Dy,_xlfn.XLOOKUP(TRUE,(AV85:AV$95&lt;&gt;""),AV85:AV$95,_xlpm.Fundo,,1),
_xlpm.Xy,$N84,_xlpm.Yy,PRODUCT(SUM(_xlpm.Dy,-_xlpm.Cy),1/SUM(_xlpm.By,-_xlpm.Ay))*SUM(_xlpm.Xy,-_xlpm.Ay)+_xlpm.Cy,
ROUND(_xlpm.Yx,2)))</f>
        <v>-9</v>
      </c>
      <c r="AW134" s="21" cm="1">
        <f t="array" ref="AW134">IF(AW84&lt;&gt;"",ROUND(AW84,2),
_xlfn.LET(_xlpm.Fundo,$L$8,
_xlpm.Ax,_xlfn.XLOOKUP(TRUE,($O84:AV84&lt;&gt;""),$O$51:AV$51,_xlpm.Fundo,,-1),
_xlpm.Bx,_xlfn.XLOOKUP(TRUE,(AX84:$AZ84&lt;&gt;""),AX$51:$AZ$51,_xlpm.Fundo,,1),
_xlpm.Cx,_xlfn.XLOOKUP(TRUE,($O84:AV84&lt;&gt;""),$O84:AV84,_xlpm.Fundo,,-1),
_xlpm.Dx,_xlfn.XLOOKUP(TRUE,(AX84:$AZ84&lt;&gt;""),AX84:$AZ84,_xlpm.Fundo,,1),
_xlpm.Xx,AW$51,_xlpm.Yx,PRODUCT(SUM(_xlpm.Dx,-_xlpm.Cx),1/SUM(_xlpm.Bx,-_xlpm.Ax))*SUM(_xlpm.Xx,-_xlpm.Ax)+_xlpm.Cx,
_xlpm.Ay,_xlfn.XLOOKUP(TRUE,(AW$52:AW83&lt;&gt;""),$N$52:$N83,_xlpm.Fundo,,-1),
_xlpm.By,_xlfn.XLOOKUP(TRUE,(AW85:AW$95&lt;&gt;""),$N85:$N$95,_xlpm.Fundo,,1),
_xlpm.Cy,_xlfn.XLOOKUP(TRUE,(AW$52:AW83&lt;&gt;""),AW$52:AW83,_xlpm.Fundo,,-1),
_xlpm.Dy,_xlfn.XLOOKUP(TRUE,(AW85:AW$95&lt;&gt;""),AW85:AW$95,_xlpm.Fundo,,1),
_xlpm.Xy,$N84,_xlpm.Yy,PRODUCT(SUM(_xlpm.Dy,-_xlpm.Cy),1/SUM(_xlpm.By,-_xlpm.Ay))*SUM(_xlpm.Xy,-_xlpm.Ay)+_xlpm.Cy,
ROUND(_xlpm.Yx,2)))</f>
        <v>-9</v>
      </c>
      <c r="AX134" s="77" t="s">
        <v>678</v>
      </c>
      <c r="AY134" s="77"/>
    </row>
    <row r="135" spans="1:51" ht="20.100000000000001" customHeight="1" x14ac:dyDescent="0.3">
      <c r="A135" s="8"/>
      <c r="B135" s="8" t="s">
        <v>108</v>
      </c>
      <c r="C135" s="17">
        <f t="shared" si="15"/>
        <v>46.810400000000001</v>
      </c>
      <c r="D135" s="18">
        <f t="shared" si="15"/>
        <v>115.7209</v>
      </c>
      <c r="E135" s="64">
        <f t="shared" si="15"/>
        <v>0</v>
      </c>
      <c r="F135" s="17">
        <f t="shared" si="16"/>
        <v>3.79</v>
      </c>
      <c r="G135" s="18">
        <f t="shared" si="17"/>
        <v>10.67</v>
      </c>
      <c r="H135" s="19">
        <f t="shared" si="18"/>
        <v>0</v>
      </c>
      <c r="I135" s="8" t="str" cm="1">
        <f t="array" ref="I135">_xlfn.CONCAT(ROUND(F135:H135,2)&amp;", ")</f>
        <v xml:space="preserve">3.79, 10.67, 0, </v>
      </c>
      <c r="J135" s="8"/>
      <c r="N135" s="31">
        <v>3.77</v>
      </c>
      <c r="O135" s="15"/>
      <c r="P135" s="21" cm="1">
        <f t="array" ref="P135">IF(P85&lt;&gt;"",ROUND(P85,2),
_xlfn.LET(_xlpm.Fundo,$L$8,
_xlpm.Ax,_xlfn.XLOOKUP(TRUE,($O85:O85&lt;&gt;""),$O$51:O$51,_xlpm.Fundo,,-1),
_xlpm.Bx,_xlfn.XLOOKUP(TRUE,(Q85:$AZ85&lt;&gt;""),Q$51:$AZ$51,_xlpm.Fundo,,1),
_xlpm.Cx,_xlfn.XLOOKUP(TRUE,($O85:O85&lt;&gt;""),$O85:O85,_xlpm.Fundo,,-1),
_xlpm.Dx,_xlfn.XLOOKUP(TRUE,(Q85:$AZ85&lt;&gt;""),Q85:$AZ85,_xlpm.Fundo,,1),
_xlpm.Xx,P$51,_xlpm.Yx,PRODUCT(SUM(_xlpm.Dx,-_xlpm.Cx),1/SUM(_xlpm.Bx,-_xlpm.Ax))*SUM(_xlpm.Xx,-_xlpm.Ax)+_xlpm.Cx,
_xlpm.Ay,_xlfn.XLOOKUP(TRUE,(P$52:P84&lt;&gt;""),$N$52:$N84,_xlpm.Fundo,,-1),
_xlpm.By,_xlfn.XLOOKUP(TRUE,(P86:P$95&lt;&gt;""),$N86:$N$95,_xlpm.Fundo,,1),
_xlpm.Cy,_xlfn.XLOOKUP(TRUE,(P$52:P84&lt;&gt;""),P$52:P84,_xlpm.Fundo,,-1),
_xlpm.Dy,_xlfn.XLOOKUP(TRUE,(P86:P$95&lt;&gt;""),P86:P$95,_xlpm.Fundo,,1),
_xlpm.Xy,$N85,_xlpm.Yy,PRODUCT(SUM(_xlpm.Dy,-_xlpm.Cy),1/SUM(_xlpm.By,-_xlpm.Ay))*SUM(_xlpm.Xy,-_xlpm.Ay)+_xlpm.Cy,
ROUND(_xlpm.Yx,2)))</f>
        <v>-9</v>
      </c>
      <c r="Q135" s="21" cm="1">
        <f t="array" ref="Q135">IF(Q85&lt;&gt;"",ROUND(Q85,2),
_xlfn.LET(_xlpm.Fundo,$L$8,
_xlpm.Ax,_xlfn.XLOOKUP(TRUE,($O85:P85&lt;&gt;""),$O$51:P$51,_xlpm.Fundo,,-1),
_xlpm.Bx,_xlfn.XLOOKUP(TRUE,(R85:$AZ85&lt;&gt;""),R$51:$AZ$51,_xlpm.Fundo,,1),
_xlpm.Cx,_xlfn.XLOOKUP(TRUE,($O85:P85&lt;&gt;""),$O85:P85,_xlpm.Fundo,,-1),
_xlpm.Dx,_xlfn.XLOOKUP(TRUE,(R85:$AZ85&lt;&gt;""),R85:$AZ85,_xlpm.Fundo,,1),
_xlpm.Xx,Q$51,_xlpm.Yx,PRODUCT(SUM(_xlpm.Dx,-_xlpm.Cx),1/SUM(_xlpm.Bx,-_xlpm.Ax))*SUM(_xlpm.Xx,-_xlpm.Ax)+_xlpm.Cx,
_xlpm.Ay,_xlfn.XLOOKUP(TRUE,(Q$52:Q84&lt;&gt;""),$N$52:$N84,_xlpm.Fundo,,-1),
_xlpm.By,_xlfn.XLOOKUP(TRUE,(Q86:Q$95&lt;&gt;""),$N86:$N$95,_xlpm.Fundo,,1),
_xlpm.Cy,_xlfn.XLOOKUP(TRUE,(Q$52:Q84&lt;&gt;""),Q$52:Q84,_xlpm.Fundo,,-1),
_xlpm.Dy,_xlfn.XLOOKUP(TRUE,(Q86:Q$95&lt;&gt;""),Q86:Q$95,_xlpm.Fundo,,1),
_xlpm.Xy,$N85,_xlpm.Yy,PRODUCT(SUM(_xlpm.Dy,-_xlpm.Cy),1/SUM(_xlpm.By,-_xlpm.Ay))*SUM(_xlpm.Xy,-_xlpm.Ay)+_xlpm.Cy,
ROUND(_xlpm.Yx,2)))</f>
        <v>-9</v>
      </c>
      <c r="R135" s="21" cm="1">
        <f t="array" ref="R135">IF(R85&lt;&gt;"",ROUND(R85,2),
_xlfn.LET(_xlpm.Fundo,$L$8,
_xlpm.Ax,_xlfn.XLOOKUP(TRUE,($O85:Q85&lt;&gt;""),$O$51:Q$51,_xlpm.Fundo,,-1),
_xlpm.Bx,_xlfn.XLOOKUP(TRUE,(S85:$AZ85&lt;&gt;""),S$51:$AZ$51,_xlpm.Fundo,,1),
_xlpm.Cx,_xlfn.XLOOKUP(TRUE,($O85:Q85&lt;&gt;""),$O85:Q85,_xlpm.Fundo,,-1),
_xlpm.Dx,_xlfn.XLOOKUP(TRUE,(S85:$AZ85&lt;&gt;""),S85:$AZ85,_xlpm.Fundo,,1),
_xlpm.Xx,R$51,_xlpm.Yx,PRODUCT(SUM(_xlpm.Dx,-_xlpm.Cx),1/SUM(_xlpm.Bx,-_xlpm.Ax))*SUM(_xlpm.Xx,-_xlpm.Ax)+_xlpm.Cx,
_xlpm.Ay,_xlfn.XLOOKUP(TRUE,(R$52:R84&lt;&gt;""),$N$52:$N84,_xlpm.Fundo,,-1),
_xlpm.By,_xlfn.XLOOKUP(TRUE,(R86:R$95&lt;&gt;""),$N86:$N$95,_xlpm.Fundo,,1),
_xlpm.Cy,_xlfn.XLOOKUP(TRUE,(R$52:R84&lt;&gt;""),R$52:R84,_xlpm.Fundo,,-1),
_xlpm.Dy,_xlfn.XLOOKUP(TRUE,(R86:R$95&lt;&gt;""),R86:R$95,_xlpm.Fundo,,1),
_xlpm.Xy,$N85,_xlpm.Yy,PRODUCT(SUM(_xlpm.Dy,-_xlpm.Cy),1/SUM(_xlpm.By,-_xlpm.Ay))*SUM(_xlpm.Xy,-_xlpm.Ay)+_xlpm.Cy,
ROUND(_xlpm.Yx,2)))</f>
        <v>0</v>
      </c>
      <c r="S135" s="21" cm="1">
        <f t="array" ref="S135">IF(S85&lt;&gt;"",ROUND(S85,2),
_xlfn.LET(_xlpm.Fundo,$L$8,
_xlpm.Ax,_xlfn.XLOOKUP(TRUE,($O85:R85&lt;&gt;""),$O$51:R$51,_xlpm.Fundo,,-1),
_xlpm.Bx,_xlfn.XLOOKUP(TRUE,(T85:$AZ85&lt;&gt;""),T$51:$AZ$51,_xlpm.Fundo,,1),
_xlpm.Cx,_xlfn.XLOOKUP(TRUE,($O85:R85&lt;&gt;""),$O85:R85,_xlpm.Fundo,,-1),
_xlpm.Dx,_xlfn.XLOOKUP(TRUE,(T85:$AZ85&lt;&gt;""),T85:$AZ85,_xlpm.Fundo,,1),
_xlpm.Xx,S$51,_xlpm.Yx,PRODUCT(SUM(_xlpm.Dx,-_xlpm.Cx),1/SUM(_xlpm.Bx,-_xlpm.Ax))*SUM(_xlpm.Xx,-_xlpm.Ax)+_xlpm.Cx,
_xlpm.Ay,_xlfn.XLOOKUP(TRUE,(S$52:S84&lt;&gt;""),$N$52:$N84,_xlpm.Fundo,,-1),
_xlpm.By,_xlfn.XLOOKUP(TRUE,(S86:S$95&lt;&gt;""),$N86:$N$95,_xlpm.Fundo,,1),
_xlpm.Cy,_xlfn.XLOOKUP(TRUE,(S$52:S84&lt;&gt;""),S$52:S84,_xlpm.Fundo,,-1),
_xlpm.Dy,_xlfn.XLOOKUP(TRUE,(S86:S$95&lt;&gt;""),S86:S$95,_xlpm.Fundo,,1),
_xlpm.Xy,$N85,_xlpm.Yy,PRODUCT(SUM(_xlpm.Dy,-_xlpm.Cy),1/SUM(_xlpm.By,-_xlpm.Ay))*SUM(_xlpm.Xy,-_xlpm.Ay)+_xlpm.Cy,
ROUND(_xlpm.Yx,2)))</f>
        <v>0</v>
      </c>
      <c r="T135" s="21" cm="1">
        <f t="array" ref="T135">IF(T85&lt;&gt;"",ROUND(T85,2),
_xlfn.LET(_xlpm.Fundo,$L$8,
_xlpm.Ax,_xlfn.XLOOKUP(TRUE,($O85:S85&lt;&gt;""),$O$51:S$51,_xlpm.Fundo,,-1),
_xlpm.Bx,_xlfn.XLOOKUP(TRUE,(U85:$AZ85&lt;&gt;""),U$51:$AZ$51,_xlpm.Fundo,,1),
_xlpm.Cx,_xlfn.XLOOKUP(TRUE,($O85:S85&lt;&gt;""),$O85:S85,_xlpm.Fundo,,-1),
_xlpm.Dx,_xlfn.XLOOKUP(TRUE,(U85:$AZ85&lt;&gt;""),U85:$AZ85,_xlpm.Fundo,,1),
_xlpm.Xx,T$51,_xlpm.Yx,PRODUCT(SUM(_xlpm.Dx,-_xlpm.Cx),1/SUM(_xlpm.Bx,-_xlpm.Ax))*SUM(_xlpm.Xx,-_xlpm.Ax)+_xlpm.Cx,
_xlpm.Ay,_xlfn.XLOOKUP(TRUE,(T$52:T84&lt;&gt;""),$N$52:$N84,_xlpm.Fundo,,-1),
_xlpm.By,_xlfn.XLOOKUP(TRUE,(T86:T$95&lt;&gt;""),$N86:$N$95,_xlpm.Fundo,,1),
_xlpm.Cy,_xlfn.XLOOKUP(TRUE,(T$52:T84&lt;&gt;""),T$52:T84,_xlpm.Fundo,,-1),
_xlpm.Dy,_xlfn.XLOOKUP(TRUE,(T86:T$95&lt;&gt;""),T86:T$95,_xlpm.Fundo,,1),
_xlpm.Xy,$N85,_xlpm.Yy,PRODUCT(SUM(_xlpm.Dy,-_xlpm.Cy),1/SUM(_xlpm.By,-_xlpm.Ay))*SUM(_xlpm.Xy,-_xlpm.Ay)+_xlpm.Cy,
ROUND(_xlpm.Yx,2)))</f>
        <v>0</v>
      </c>
      <c r="U135" s="21" cm="1">
        <f t="array" ref="U135">IF(U85&lt;&gt;"",ROUND(U85,2),
_xlfn.LET(_xlpm.Fundo,$L$8,
_xlpm.Ax,_xlfn.XLOOKUP(TRUE,($O85:T85&lt;&gt;""),$O$51:T$51,_xlpm.Fundo,,-1),
_xlpm.Bx,_xlfn.XLOOKUP(TRUE,(V85:$AZ85&lt;&gt;""),V$51:$AZ$51,_xlpm.Fundo,,1),
_xlpm.Cx,_xlfn.XLOOKUP(TRUE,($O85:T85&lt;&gt;""),$O85:T85,_xlpm.Fundo,,-1),
_xlpm.Dx,_xlfn.XLOOKUP(TRUE,(V85:$AZ85&lt;&gt;""),V85:$AZ85,_xlpm.Fundo,,1),
_xlpm.Xx,U$51,_xlpm.Yx,PRODUCT(SUM(_xlpm.Dx,-_xlpm.Cx),1/SUM(_xlpm.Bx,-_xlpm.Ax))*SUM(_xlpm.Xx,-_xlpm.Ax)+_xlpm.Cx,
_xlpm.Ay,_xlfn.XLOOKUP(TRUE,(U$52:U84&lt;&gt;""),$N$52:$N84,_xlpm.Fundo,,-1),
_xlpm.By,_xlfn.XLOOKUP(TRUE,(U86:U$95&lt;&gt;""),$N86:$N$95,_xlpm.Fundo,,1),
_xlpm.Cy,_xlfn.XLOOKUP(TRUE,(U$52:U84&lt;&gt;""),U$52:U84,_xlpm.Fundo,,-1),
_xlpm.Dy,_xlfn.XLOOKUP(TRUE,(U86:U$95&lt;&gt;""),U86:U$95,_xlpm.Fundo,,1),
_xlpm.Xy,$N85,_xlpm.Yy,PRODUCT(SUM(_xlpm.Dy,-_xlpm.Cy),1/SUM(_xlpm.By,-_xlpm.Ay))*SUM(_xlpm.Xy,-_xlpm.Ay)+_xlpm.Cy,
ROUND(_xlpm.Yx,2)))</f>
        <v>0</v>
      </c>
      <c r="V135" s="21" cm="1">
        <f t="array" ref="V135">IF(V85&lt;&gt;"",ROUND(V85,2),
_xlfn.LET(_xlpm.Fundo,$L$8,
_xlpm.Ax,_xlfn.XLOOKUP(TRUE,($O85:U85&lt;&gt;""),$O$51:U$51,_xlpm.Fundo,,-1),
_xlpm.Bx,_xlfn.XLOOKUP(TRUE,(W85:$AZ85&lt;&gt;""),W$51:$AZ$51,_xlpm.Fundo,,1),
_xlpm.Cx,_xlfn.XLOOKUP(TRUE,($O85:U85&lt;&gt;""),$O85:U85,_xlpm.Fundo,,-1),
_xlpm.Dx,_xlfn.XLOOKUP(TRUE,(W85:$AZ85&lt;&gt;""),W85:$AZ85,_xlpm.Fundo,,1),
_xlpm.Xx,V$51,_xlpm.Yx,PRODUCT(SUM(_xlpm.Dx,-_xlpm.Cx),1/SUM(_xlpm.Bx,-_xlpm.Ax))*SUM(_xlpm.Xx,-_xlpm.Ax)+_xlpm.Cx,
_xlpm.Ay,_xlfn.XLOOKUP(TRUE,(V$52:V84&lt;&gt;""),$N$52:$N84,_xlpm.Fundo,,-1),
_xlpm.By,_xlfn.XLOOKUP(TRUE,(V86:V$95&lt;&gt;""),$N86:$N$95,_xlpm.Fundo,,1),
_xlpm.Cy,_xlfn.XLOOKUP(TRUE,(V$52:V84&lt;&gt;""),V$52:V84,_xlpm.Fundo,,-1),
_xlpm.Dy,_xlfn.XLOOKUP(TRUE,(V86:V$95&lt;&gt;""),V86:V$95,_xlpm.Fundo,,1),
_xlpm.Xy,$N85,_xlpm.Yy,PRODUCT(SUM(_xlpm.Dy,-_xlpm.Cy),1/SUM(_xlpm.By,-_xlpm.Ay))*SUM(_xlpm.Xy,-_xlpm.Ay)+_xlpm.Cy,
ROUND(_xlpm.Yx,2)))</f>
        <v>0</v>
      </c>
      <c r="W135" s="21" cm="1">
        <f t="array" ref="W135">IF(W85&lt;&gt;"",ROUND(W85,2),
_xlfn.LET(_xlpm.Fundo,$L$8,
_xlpm.Ax,_xlfn.XLOOKUP(TRUE,($O85:V85&lt;&gt;""),$O$51:V$51,_xlpm.Fundo,,-1),
_xlpm.Bx,_xlfn.XLOOKUP(TRUE,(X85:$AZ85&lt;&gt;""),X$51:$AZ$51,_xlpm.Fundo,,1),
_xlpm.Cx,_xlfn.XLOOKUP(TRUE,($O85:V85&lt;&gt;""),$O85:V85,_xlpm.Fundo,,-1),
_xlpm.Dx,_xlfn.XLOOKUP(TRUE,(X85:$AZ85&lt;&gt;""),X85:$AZ85,_xlpm.Fundo,,1),
_xlpm.Xx,W$51,_xlpm.Yx,PRODUCT(SUM(_xlpm.Dx,-_xlpm.Cx),1/SUM(_xlpm.Bx,-_xlpm.Ax))*SUM(_xlpm.Xx,-_xlpm.Ax)+_xlpm.Cx,
_xlpm.Ay,_xlfn.XLOOKUP(TRUE,(W$52:W84&lt;&gt;""),$N$52:$N84,_xlpm.Fundo,,-1),
_xlpm.By,_xlfn.XLOOKUP(TRUE,(W86:W$95&lt;&gt;""),$N86:$N$95,_xlpm.Fundo,,1),
_xlpm.Cy,_xlfn.XLOOKUP(TRUE,(W$52:W84&lt;&gt;""),W$52:W84,_xlpm.Fundo,,-1),
_xlpm.Dy,_xlfn.XLOOKUP(TRUE,(W86:W$95&lt;&gt;""),W86:W$95,_xlpm.Fundo,,1),
_xlpm.Xy,$N85,_xlpm.Yy,PRODUCT(SUM(_xlpm.Dy,-_xlpm.Cy),1/SUM(_xlpm.By,-_xlpm.Ay))*SUM(_xlpm.Xy,-_xlpm.Ay)+_xlpm.Cy,
ROUND(_xlpm.Yx,2)))</f>
        <v>0</v>
      </c>
      <c r="X135" s="21" cm="1">
        <f t="array" ref="X135">IF(X85&lt;&gt;"",ROUND(X85,2),
_xlfn.LET(_xlpm.Fundo,$L$8,
_xlpm.Ax,_xlfn.XLOOKUP(TRUE,($O85:W85&lt;&gt;""),$O$51:W$51,_xlpm.Fundo,,-1),
_xlpm.Bx,_xlfn.XLOOKUP(TRUE,(Y85:$AZ85&lt;&gt;""),Y$51:$AZ$51,_xlpm.Fundo,,1),
_xlpm.Cx,_xlfn.XLOOKUP(TRUE,($O85:W85&lt;&gt;""),$O85:W85,_xlpm.Fundo,,-1),
_xlpm.Dx,_xlfn.XLOOKUP(TRUE,(Y85:$AZ85&lt;&gt;""),Y85:$AZ85,_xlpm.Fundo,,1),
_xlpm.Xx,X$51,_xlpm.Yx,PRODUCT(SUM(_xlpm.Dx,-_xlpm.Cx),1/SUM(_xlpm.Bx,-_xlpm.Ax))*SUM(_xlpm.Xx,-_xlpm.Ax)+_xlpm.Cx,
_xlpm.Ay,_xlfn.XLOOKUP(TRUE,(X$52:X84&lt;&gt;""),$N$52:$N84,_xlpm.Fundo,,-1),
_xlpm.By,_xlfn.XLOOKUP(TRUE,(X86:X$95&lt;&gt;""),$N86:$N$95,_xlpm.Fundo,,1),
_xlpm.Cy,_xlfn.XLOOKUP(TRUE,(X$52:X84&lt;&gt;""),X$52:X84,_xlpm.Fundo,,-1),
_xlpm.Dy,_xlfn.XLOOKUP(TRUE,(X86:X$95&lt;&gt;""),X86:X$95,_xlpm.Fundo,,1),
_xlpm.Xy,$N85,_xlpm.Yy,PRODUCT(SUM(_xlpm.Dy,-_xlpm.Cy),1/SUM(_xlpm.By,-_xlpm.Ay))*SUM(_xlpm.Xy,-_xlpm.Ay)+_xlpm.Cy,
ROUND(_xlpm.Yx,2)))</f>
        <v>0</v>
      </c>
      <c r="Y135" s="21" cm="1">
        <f t="array" ref="Y135">IF(Y85&lt;&gt;"",ROUND(Y85,2),
_xlfn.LET(_xlpm.Fundo,$L$8,
_xlpm.Ax,_xlfn.XLOOKUP(TRUE,($O85:X85&lt;&gt;""),$O$51:X$51,_xlpm.Fundo,,-1),
_xlpm.Bx,_xlfn.XLOOKUP(TRUE,(Z85:$AZ85&lt;&gt;""),Z$51:$AZ$51,_xlpm.Fundo,,1),
_xlpm.Cx,_xlfn.XLOOKUP(TRUE,($O85:X85&lt;&gt;""),$O85:X85,_xlpm.Fundo,,-1),
_xlpm.Dx,_xlfn.XLOOKUP(TRUE,(Z85:$AZ85&lt;&gt;""),Z85:$AZ85,_xlpm.Fundo,,1),
_xlpm.Xx,Y$51,_xlpm.Yx,PRODUCT(SUM(_xlpm.Dx,-_xlpm.Cx),1/SUM(_xlpm.Bx,-_xlpm.Ax))*SUM(_xlpm.Xx,-_xlpm.Ax)+_xlpm.Cx,
_xlpm.Ay,_xlfn.XLOOKUP(TRUE,(Y$52:Y84&lt;&gt;""),$N$52:$N84,_xlpm.Fundo,,-1),
_xlpm.By,_xlfn.XLOOKUP(TRUE,(Y86:Y$95&lt;&gt;""),$N86:$N$95,_xlpm.Fundo,,1),
_xlpm.Cy,_xlfn.XLOOKUP(TRUE,(Y$52:Y84&lt;&gt;""),Y$52:Y84,_xlpm.Fundo,,-1),
_xlpm.Dy,_xlfn.XLOOKUP(TRUE,(Y86:Y$95&lt;&gt;""),Y86:Y$95,_xlpm.Fundo,,1),
_xlpm.Xy,$N85,_xlpm.Yy,PRODUCT(SUM(_xlpm.Dy,-_xlpm.Cy),1/SUM(_xlpm.By,-_xlpm.Ay))*SUM(_xlpm.Xy,-_xlpm.Ay)+_xlpm.Cy,
ROUND(_xlpm.Yx,2)))</f>
        <v>0.2</v>
      </c>
      <c r="Z135" s="21" cm="1">
        <f t="array" ref="Z135">IF(Z85&lt;&gt;"",ROUND(Z85,2),
_xlfn.LET(_xlpm.Fundo,$L$8,
_xlpm.Ax,_xlfn.XLOOKUP(TRUE,($O85:Y85&lt;&gt;""),$O$51:Y$51,_xlpm.Fundo,,-1),
_xlpm.Bx,_xlfn.XLOOKUP(TRUE,(AA85:$AZ85&lt;&gt;""),AA$51:$AZ$51,_xlpm.Fundo,,1),
_xlpm.Cx,_xlfn.XLOOKUP(TRUE,($O85:Y85&lt;&gt;""),$O85:Y85,_xlpm.Fundo,,-1),
_xlpm.Dx,_xlfn.XLOOKUP(TRUE,(AA85:$AZ85&lt;&gt;""),AA85:$AZ85,_xlpm.Fundo,,1),
_xlpm.Xx,Z$51,_xlpm.Yx,PRODUCT(SUM(_xlpm.Dx,-_xlpm.Cx),1/SUM(_xlpm.Bx,-_xlpm.Ax))*SUM(_xlpm.Xx,-_xlpm.Ax)+_xlpm.Cx,
_xlpm.Ay,_xlfn.XLOOKUP(TRUE,(Z$52:Z84&lt;&gt;""),$N$52:$N84,_xlpm.Fundo,,-1),
_xlpm.By,_xlfn.XLOOKUP(TRUE,(Z86:Z$95&lt;&gt;""),$N86:$N$95,_xlpm.Fundo,,1),
_xlpm.Cy,_xlfn.XLOOKUP(TRUE,(Z$52:Z84&lt;&gt;""),Z$52:Z84,_xlpm.Fundo,,-1),
_xlpm.Dy,_xlfn.XLOOKUP(TRUE,(Z86:Z$95&lt;&gt;""),Z86:Z$95,_xlpm.Fundo,,1),
_xlpm.Xy,$N85,_xlpm.Yy,PRODUCT(SUM(_xlpm.Dy,-_xlpm.Cy),1/SUM(_xlpm.By,-_xlpm.Ay))*SUM(_xlpm.Xy,-_xlpm.Ay)+_xlpm.Cy,
ROUND(_xlpm.Yx,2)))</f>
        <v>0.28999999999999998</v>
      </c>
      <c r="AA135" s="21" cm="1">
        <f t="array" ref="AA135">IF(AA85&lt;&gt;"",ROUND(AA85,2),
_xlfn.LET(_xlpm.Fundo,$L$8,
_xlpm.Ax,_xlfn.XLOOKUP(TRUE,($O85:Z85&lt;&gt;""),$O$51:Z$51,_xlpm.Fundo,,-1),
_xlpm.Bx,_xlfn.XLOOKUP(TRUE,(AB85:$AZ85&lt;&gt;""),AB$51:$AZ$51,_xlpm.Fundo,,1),
_xlpm.Cx,_xlfn.XLOOKUP(TRUE,($O85:Z85&lt;&gt;""),$O85:Z85,_xlpm.Fundo,,-1),
_xlpm.Dx,_xlfn.XLOOKUP(TRUE,(AB85:$AZ85&lt;&gt;""),AB85:$AZ85,_xlpm.Fundo,,1),
_xlpm.Xx,AA$51,_xlpm.Yx,PRODUCT(SUM(_xlpm.Dx,-_xlpm.Cx),1/SUM(_xlpm.Bx,-_xlpm.Ax))*SUM(_xlpm.Xx,-_xlpm.Ax)+_xlpm.Cx,
_xlpm.Ay,_xlfn.XLOOKUP(TRUE,(AA$52:AA84&lt;&gt;""),$N$52:$N84,_xlpm.Fundo,,-1),
_xlpm.By,_xlfn.XLOOKUP(TRUE,(AA86:AA$95&lt;&gt;""),$N86:$N$95,_xlpm.Fundo,,1),
_xlpm.Cy,_xlfn.XLOOKUP(TRUE,(AA$52:AA84&lt;&gt;""),AA$52:AA84,_xlpm.Fundo,,-1),
_xlpm.Dy,_xlfn.XLOOKUP(TRUE,(AA86:AA$95&lt;&gt;""),AA86:AA$95,_xlpm.Fundo,,1),
_xlpm.Xy,$N85,_xlpm.Yy,PRODUCT(SUM(_xlpm.Dy,-_xlpm.Cy),1/SUM(_xlpm.By,-_xlpm.Ay))*SUM(_xlpm.Xy,-_xlpm.Ay)+_xlpm.Cy,
ROUND(_xlpm.Yx,2)))</f>
        <v>0.4</v>
      </c>
      <c r="AB135" s="21" cm="1">
        <f t="array" ref="AB135">IF(AB85&lt;&gt;"",ROUND(AB85,2),
_xlfn.LET(_xlpm.Fundo,$L$8,
_xlpm.Ax,_xlfn.XLOOKUP(TRUE,($O85:AA85&lt;&gt;""),$O$51:AA$51,_xlpm.Fundo,,-1),
_xlpm.Bx,_xlfn.XLOOKUP(TRUE,(AC85:$AZ85&lt;&gt;""),AC$51:$AZ$51,_xlpm.Fundo,,1),
_xlpm.Cx,_xlfn.XLOOKUP(TRUE,($O85:AA85&lt;&gt;""),$O85:AA85,_xlpm.Fundo,,-1),
_xlpm.Dx,_xlfn.XLOOKUP(TRUE,(AC85:$AZ85&lt;&gt;""),AC85:$AZ85,_xlpm.Fundo,,1),
_xlpm.Xx,AB$51,_xlpm.Yx,PRODUCT(SUM(_xlpm.Dx,-_xlpm.Cx),1/SUM(_xlpm.Bx,-_xlpm.Ax))*SUM(_xlpm.Xx,-_xlpm.Ax)+_xlpm.Cx,
_xlpm.Ay,_xlfn.XLOOKUP(TRUE,(AB$52:AB84&lt;&gt;""),$N$52:$N84,_xlpm.Fundo,,-1),
_xlpm.By,_xlfn.XLOOKUP(TRUE,(AB86:AB$95&lt;&gt;""),$N86:$N$95,_xlpm.Fundo,,1),
_xlpm.Cy,_xlfn.XLOOKUP(TRUE,(AB$52:AB84&lt;&gt;""),AB$52:AB84,_xlpm.Fundo,,-1),
_xlpm.Dy,_xlfn.XLOOKUP(TRUE,(AB86:AB$95&lt;&gt;""),AB86:AB$95,_xlpm.Fundo,,1),
_xlpm.Xy,$N85,_xlpm.Yy,PRODUCT(SUM(_xlpm.Dy,-_xlpm.Cy),1/SUM(_xlpm.By,-_xlpm.Ay))*SUM(_xlpm.Xy,-_xlpm.Ay)+_xlpm.Cy,
ROUND(_xlpm.Yx,2)))</f>
        <v>0.24</v>
      </c>
      <c r="AC135" s="21" cm="1">
        <f t="array" ref="AC135">IF(AC85&lt;&gt;"",ROUND(AC85,2),
_xlfn.LET(_xlpm.Fundo,$L$8,
_xlpm.Ax,_xlfn.XLOOKUP(TRUE,($O85:AB85&lt;&gt;""),$O$51:AB$51,_xlpm.Fundo,,-1),
_xlpm.Bx,_xlfn.XLOOKUP(TRUE,(AD85:$AZ85&lt;&gt;""),AD$51:$AZ$51,_xlpm.Fundo,,1),
_xlpm.Cx,_xlfn.XLOOKUP(TRUE,($O85:AB85&lt;&gt;""),$O85:AB85,_xlpm.Fundo,,-1),
_xlpm.Dx,_xlfn.XLOOKUP(TRUE,(AD85:$AZ85&lt;&gt;""),AD85:$AZ85,_xlpm.Fundo,,1),
_xlpm.Xx,AC$51,_xlpm.Yx,PRODUCT(SUM(_xlpm.Dx,-_xlpm.Cx),1/SUM(_xlpm.Bx,-_xlpm.Ax))*SUM(_xlpm.Xx,-_xlpm.Ax)+_xlpm.Cx,
_xlpm.Ay,_xlfn.XLOOKUP(TRUE,(AC$52:AC84&lt;&gt;""),$N$52:$N84,_xlpm.Fundo,,-1),
_xlpm.By,_xlfn.XLOOKUP(TRUE,(AC86:AC$95&lt;&gt;""),$N86:$N$95,_xlpm.Fundo,,1),
_xlpm.Cy,_xlfn.XLOOKUP(TRUE,(AC$52:AC84&lt;&gt;""),AC$52:AC84,_xlpm.Fundo,,-1),
_xlpm.Dy,_xlfn.XLOOKUP(TRUE,(AC86:AC$95&lt;&gt;""),AC86:AC$95,_xlpm.Fundo,,1),
_xlpm.Xy,$N85,_xlpm.Yy,PRODUCT(SUM(_xlpm.Dy,-_xlpm.Cy),1/SUM(_xlpm.By,-_xlpm.Ay))*SUM(_xlpm.Xy,-_xlpm.Ay)+_xlpm.Cy,
ROUND(_xlpm.Yx,2)))</f>
        <v>-0.23</v>
      </c>
      <c r="AD135" s="21" cm="1">
        <f t="array" ref="AD135">IF(AD85&lt;&gt;"",ROUND(AD85,2),
_xlfn.LET(_xlpm.Fundo,$L$8,
_xlpm.Ax,_xlfn.XLOOKUP(TRUE,($O85:AC85&lt;&gt;""),$O$51:AC$51,_xlpm.Fundo,,-1),
_xlpm.Bx,_xlfn.XLOOKUP(TRUE,(AE85:$AZ85&lt;&gt;""),AE$51:$AZ$51,_xlpm.Fundo,,1),
_xlpm.Cx,_xlfn.XLOOKUP(TRUE,($O85:AC85&lt;&gt;""),$O85:AC85,_xlpm.Fundo,,-1),
_xlpm.Dx,_xlfn.XLOOKUP(TRUE,(AE85:$AZ85&lt;&gt;""),AE85:$AZ85,_xlpm.Fundo,,1),
_xlpm.Xx,AD$51,_xlpm.Yx,PRODUCT(SUM(_xlpm.Dx,-_xlpm.Cx),1/SUM(_xlpm.Bx,-_xlpm.Ax))*SUM(_xlpm.Xx,-_xlpm.Ax)+_xlpm.Cx,
_xlpm.Ay,_xlfn.XLOOKUP(TRUE,(AD$52:AD84&lt;&gt;""),$N$52:$N84,_xlpm.Fundo,,-1),
_xlpm.By,_xlfn.XLOOKUP(TRUE,(AD86:AD$95&lt;&gt;""),$N86:$N$95,_xlpm.Fundo,,1),
_xlpm.Cy,_xlfn.XLOOKUP(TRUE,(AD$52:AD84&lt;&gt;""),AD$52:AD84,_xlpm.Fundo,,-1),
_xlpm.Dy,_xlfn.XLOOKUP(TRUE,(AD86:AD$95&lt;&gt;""),AD86:AD$95,_xlpm.Fundo,,1),
_xlpm.Xy,$N85,_xlpm.Yy,PRODUCT(SUM(_xlpm.Dy,-_xlpm.Cy),1/SUM(_xlpm.By,-_xlpm.Ay))*SUM(_xlpm.Xy,-_xlpm.Ay)+_xlpm.Cy,
ROUND(_xlpm.Yx,2)))</f>
        <v>-0.27</v>
      </c>
      <c r="AE135" s="21" cm="1">
        <f t="array" ref="AE135">IF(AE85&lt;&gt;"",ROUND(AE85,2),
_xlfn.LET(_xlpm.Fundo,$L$8,
_xlpm.Ax,_xlfn.XLOOKUP(TRUE,($O85:AD85&lt;&gt;""),$O$51:AD$51,_xlpm.Fundo,,-1),
_xlpm.Bx,_xlfn.XLOOKUP(TRUE,(AF85:$AZ85&lt;&gt;""),AF$51:$AZ$51,_xlpm.Fundo,,1),
_xlpm.Cx,_xlfn.XLOOKUP(TRUE,($O85:AD85&lt;&gt;""),$O85:AD85,_xlpm.Fundo,,-1),
_xlpm.Dx,_xlfn.XLOOKUP(TRUE,(AF85:$AZ85&lt;&gt;""),AF85:$AZ85,_xlpm.Fundo,,1),
_xlpm.Xx,AE$51,_xlpm.Yx,PRODUCT(SUM(_xlpm.Dx,-_xlpm.Cx),1/SUM(_xlpm.Bx,-_xlpm.Ax))*SUM(_xlpm.Xx,-_xlpm.Ax)+_xlpm.Cx,
_xlpm.Ay,_xlfn.XLOOKUP(TRUE,(AE$52:AE84&lt;&gt;""),$N$52:$N84,_xlpm.Fundo,,-1),
_xlpm.By,_xlfn.XLOOKUP(TRUE,(AE86:AE$95&lt;&gt;""),$N86:$N$95,_xlpm.Fundo,,1),
_xlpm.Cy,_xlfn.XLOOKUP(TRUE,(AE$52:AE84&lt;&gt;""),AE$52:AE84,_xlpm.Fundo,,-1),
_xlpm.Dy,_xlfn.XLOOKUP(TRUE,(AE86:AE$95&lt;&gt;""),AE86:AE$95,_xlpm.Fundo,,1),
_xlpm.Xy,$N85,_xlpm.Yy,PRODUCT(SUM(_xlpm.Dy,-_xlpm.Cy),1/SUM(_xlpm.By,-_xlpm.Ay))*SUM(_xlpm.Xy,-_xlpm.Ay)+_xlpm.Cy,
ROUND(_xlpm.Yx,2)))</f>
        <v>-0.4</v>
      </c>
      <c r="AF135" s="21" cm="1">
        <f t="array" ref="AF135">IF(AF85&lt;&gt;"",ROUND(AF85,2),
_xlfn.LET(_xlpm.Fundo,$L$8,
_xlpm.Ax,_xlfn.XLOOKUP(TRUE,($O85:AE85&lt;&gt;""),$O$51:AE$51,_xlpm.Fundo,,-1),
_xlpm.Bx,_xlfn.XLOOKUP(TRUE,(AG85:$AZ85&lt;&gt;""),AG$51:$AZ$51,_xlpm.Fundo,,1),
_xlpm.Cx,_xlfn.XLOOKUP(TRUE,($O85:AE85&lt;&gt;""),$O85:AE85,_xlpm.Fundo,,-1),
_xlpm.Dx,_xlfn.XLOOKUP(TRUE,(AG85:$AZ85&lt;&gt;""),AG85:$AZ85,_xlpm.Fundo,,1),
_xlpm.Xx,AF$51,_xlpm.Yx,PRODUCT(SUM(_xlpm.Dx,-_xlpm.Cx),1/SUM(_xlpm.Bx,-_xlpm.Ax))*SUM(_xlpm.Xx,-_xlpm.Ax)+_xlpm.Cx,
_xlpm.Ay,_xlfn.XLOOKUP(TRUE,(AF$52:AF84&lt;&gt;""),$N$52:$N84,_xlpm.Fundo,,-1),
_xlpm.By,_xlfn.XLOOKUP(TRUE,(AF86:AF$95&lt;&gt;""),$N86:$N$95,_xlpm.Fundo,,1),
_xlpm.Cy,_xlfn.XLOOKUP(TRUE,(AF$52:AF84&lt;&gt;""),AF$52:AF84,_xlpm.Fundo,,-1),
_xlpm.Dy,_xlfn.XLOOKUP(TRUE,(AF86:AF$95&lt;&gt;""),AF86:AF$95,_xlpm.Fundo,,1),
_xlpm.Xy,$N85,_xlpm.Yy,PRODUCT(SUM(_xlpm.Dy,-_xlpm.Cy),1/SUM(_xlpm.By,-_xlpm.Ay))*SUM(_xlpm.Xy,-_xlpm.Ay)+_xlpm.Cy,
ROUND(_xlpm.Yx,2)))</f>
        <v>-0.4</v>
      </c>
      <c r="AG135" s="21" cm="1">
        <f t="array" ref="AG135">IF(AG85&lt;&gt;"",ROUND(AG85,2),
_xlfn.LET(_xlpm.Fundo,$L$8,
_xlpm.Ax,_xlfn.XLOOKUP(TRUE,($O85:AF85&lt;&gt;""),$O$51:AF$51,_xlpm.Fundo,,-1),
_xlpm.Bx,_xlfn.XLOOKUP(TRUE,(AH85:$AZ85&lt;&gt;""),AH$51:$AZ$51,_xlpm.Fundo,,1),
_xlpm.Cx,_xlfn.XLOOKUP(TRUE,($O85:AF85&lt;&gt;""),$O85:AF85,_xlpm.Fundo,,-1),
_xlpm.Dx,_xlfn.XLOOKUP(TRUE,(AH85:$AZ85&lt;&gt;""),AH85:$AZ85,_xlpm.Fundo,,1),
_xlpm.Xx,AG$51,_xlpm.Yx,PRODUCT(SUM(_xlpm.Dx,-_xlpm.Cx),1/SUM(_xlpm.Bx,-_xlpm.Ax))*SUM(_xlpm.Xx,-_xlpm.Ax)+_xlpm.Cx,
_xlpm.Ay,_xlfn.XLOOKUP(TRUE,(AG$52:AG84&lt;&gt;""),$N$52:$N84,_xlpm.Fundo,,-1),
_xlpm.By,_xlfn.XLOOKUP(TRUE,(AG86:AG$95&lt;&gt;""),$N86:$N$95,_xlpm.Fundo,,1),
_xlpm.Cy,_xlfn.XLOOKUP(TRUE,(AG$52:AG84&lt;&gt;""),AG$52:AG84,_xlpm.Fundo,,-1),
_xlpm.Dy,_xlfn.XLOOKUP(TRUE,(AG86:AG$95&lt;&gt;""),AG86:AG$95,_xlpm.Fundo,,1),
_xlpm.Xy,$N85,_xlpm.Yy,PRODUCT(SUM(_xlpm.Dy,-_xlpm.Cy),1/SUM(_xlpm.By,-_xlpm.Ay))*SUM(_xlpm.Xy,-_xlpm.Ay)+_xlpm.Cy,
ROUND(_xlpm.Yx,2)))</f>
        <v>-0.4</v>
      </c>
      <c r="AH135" s="21" cm="1">
        <f t="array" ref="AH135">IF(AH85&lt;&gt;"",ROUND(AH85,2),
_xlfn.LET(_xlpm.Fundo,$L$8,
_xlpm.Ax,_xlfn.XLOOKUP(TRUE,($O85:AG85&lt;&gt;""),$O$51:AG$51,_xlpm.Fundo,,-1),
_xlpm.Bx,_xlfn.XLOOKUP(TRUE,(AI85:$AZ85&lt;&gt;""),AI$51:$AZ$51,_xlpm.Fundo,,1),
_xlpm.Cx,_xlfn.XLOOKUP(TRUE,($O85:AG85&lt;&gt;""),$O85:AG85,_xlpm.Fundo,,-1),
_xlpm.Dx,_xlfn.XLOOKUP(TRUE,(AI85:$AZ85&lt;&gt;""),AI85:$AZ85,_xlpm.Fundo,,1),
_xlpm.Xx,AH$51,_xlpm.Yx,PRODUCT(SUM(_xlpm.Dx,-_xlpm.Cx),1/SUM(_xlpm.Bx,-_xlpm.Ax))*SUM(_xlpm.Xx,-_xlpm.Ax)+_xlpm.Cx,
_xlpm.Ay,_xlfn.XLOOKUP(TRUE,(AH$52:AH84&lt;&gt;""),$N$52:$N84,_xlpm.Fundo,,-1),
_xlpm.By,_xlfn.XLOOKUP(TRUE,(AH86:AH$95&lt;&gt;""),$N86:$N$95,_xlpm.Fundo,,1),
_xlpm.Cy,_xlfn.XLOOKUP(TRUE,(AH$52:AH84&lt;&gt;""),AH$52:AH84,_xlpm.Fundo,,-1),
_xlpm.Dy,_xlfn.XLOOKUP(TRUE,(AH86:AH$95&lt;&gt;""),AH86:AH$95,_xlpm.Fundo,,1),
_xlpm.Xy,$N85,_xlpm.Yy,PRODUCT(SUM(_xlpm.Dy,-_xlpm.Cy),1/SUM(_xlpm.By,-_xlpm.Ay))*SUM(_xlpm.Xy,-_xlpm.Ay)+_xlpm.Cy,
ROUND(_xlpm.Yx,2)))</f>
        <v>-0.11</v>
      </c>
      <c r="AI135" s="21" cm="1">
        <f t="array" ref="AI135">IF(AI85&lt;&gt;"",ROUND(AI85,2),
_xlfn.LET(_xlpm.Fundo,$L$8,
_xlpm.Ax,_xlfn.XLOOKUP(TRUE,($O85:AH85&lt;&gt;""),$O$51:AH$51,_xlpm.Fundo,,-1),
_xlpm.Bx,_xlfn.XLOOKUP(TRUE,(AJ85:$AZ85&lt;&gt;""),AJ$51:$AZ$51,_xlpm.Fundo,,1),
_xlpm.Cx,_xlfn.XLOOKUP(TRUE,($O85:AH85&lt;&gt;""),$O85:AH85,_xlpm.Fundo,,-1),
_xlpm.Dx,_xlfn.XLOOKUP(TRUE,(AJ85:$AZ85&lt;&gt;""),AJ85:$AZ85,_xlpm.Fundo,,1),
_xlpm.Xx,AI$51,_xlpm.Yx,PRODUCT(SUM(_xlpm.Dx,-_xlpm.Cx),1/SUM(_xlpm.Bx,-_xlpm.Ax))*SUM(_xlpm.Xx,-_xlpm.Ax)+_xlpm.Cx,
_xlpm.Ay,_xlfn.XLOOKUP(TRUE,(AI$52:AI84&lt;&gt;""),$N$52:$N84,_xlpm.Fundo,,-1),
_xlpm.By,_xlfn.XLOOKUP(TRUE,(AI86:AI$95&lt;&gt;""),$N86:$N$95,_xlpm.Fundo,,1),
_xlpm.Cy,_xlfn.XLOOKUP(TRUE,(AI$52:AI84&lt;&gt;""),AI$52:AI84,_xlpm.Fundo,,-1),
_xlpm.Dy,_xlfn.XLOOKUP(TRUE,(AI86:AI$95&lt;&gt;""),AI86:AI$95,_xlpm.Fundo,,1),
_xlpm.Xy,$N85,_xlpm.Yy,PRODUCT(SUM(_xlpm.Dy,-_xlpm.Cy),1/SUM(_xlpm.By,-_xlpm.Ay))*SUM(_xlpm.Xy,-_xlpm.Ay)+_xlpm.Cy,
ROUND(_xlpm.Yx,2)))</f>
        <v>0</v>
      </c>
      <c r="AJ135" s="21" cm="1">
        <f t="array" ref="AJ135">IF(AJ85&lt;&gt;"",ROUND(AJ85,2),
_xlfn.LET(_xlpm.Fundo,$L$8,
_xlpm.Ax,_xlfn.XLOOKUP(TRUE,($O85:AI85&lt;&gt;""),$O$51:AI$51,_xlpm.Fundo,,-1),
_xlpm.Bx,_xlfn.XLOOKUP(TRUE,(AK85:$AZ85&lt;&gt;""),AK$51:$AZ$51,_xlpm.Fundo,,1),
_xlpm.Cx,_xlfn.XLOOKUP(TRUE,($O85:AI85&lt;&gt;""),$O85:AI85,_xlpm.Fundo,,-1),
_xlpm.Dx,_xlfn.XLOOKUP(TRUE,(AK85:$AZ85&lt;&gt;""),AK85:$AZ85,_xlpm.Fundo,,1),
_xlpm.Xx,AJ$51,_xlpm.Yx,PRODUCT(SUM(_xlpm.Dx,-_xlpm.Cx),1/SUM(_xlpm.Bx,-_xlpm.Ax))*SUM(_xlpm.Xx,-_xlpm.Ax)+_xlpm.Cx,
_xlpm.Ay,_xlfn.XLOOKUP(TRUE,(AJ$52:AJ84&lt;&gt;""),$N$52:$N84,_xlpm.Fundo,,-1),
_xlpm.By,_xlfn.XLOOKUP(TRUE,(AJ86:AJ$95&lt;&gt;""),$N86:$N$95,_xlpm.Fundo,,1),
_xlpm.Cy,_xlfn.XLOOKUP(TRUE,(AJ$52:AJ84&lt;&gt;""),AJ$52:AJ84,_xlpm.Fundo,,-1),
_xlpm.Dy,_xlfn.XLOOKUP(TRUE,(AJ86:AJ$95&lt;&gt;""),AJ86:AJ$95,_xlpm.Fundo,,1),
_xlpm.Xy,$N85,_xlpm.Yy,PRODUCT(SUM(_xlpm.Dy,-_xlpm.Cy),1/SUM(_xlpm.By,-_xlpm.Ay))*SUM(_xlpm.Xy,-_xlpm.Ay)+_xlpm.Cy,
ROUND(_xlpm.Yx,2)))</f>
        <v>0</v>
      </c>
      <c r="AK135" s="21" cm="1">
        <f t="array" ref="AK135">IF(AK85&lt;&gt;"",ROUND(AK85,2),
_xlfn.LET(_xlpm.Fundo,$L$8,
_xlpm.Ax,_xlfn.XLOOKUP(TRUE,($O85:AJ85&lt;&gt;""),$O$51:AJ$51,_xlpm.Fundo,,-1),
_xlpm.Bx,_xlfn.XLOOKUP(TRUE,(AL85:$AZ85&lt;&gt;""),AL$51:$AZ$51,_xlpm.Fundo,,1),
_xlpm.Cx,_xlfn.XLOOKUP(TRUE,($O85:AJ85&lt;&gt;""),$O85:AJ85,_xlpm.Fundo,,-1),
_xlpm.Dx,_xlfn.XLOOKUP(TRUE,(AL85:$AZ85&lt;&gt;""),AL85:$AZ85,_xlpm.Fundo,,1),
_xlpm.Xx,AK$51,_xlpm.Yx,PRODUCT(SUM(_xlpm.Dx,-_xlpm.Cx),1/SUM(_xlpm.Bx,-_xlpm.Ax))*SUM(_xlpm.Xx,-_xlpm.Ax)+_xlpm.Cx,
_xlpm.Ay,_xlfn.XLOOKUP(TRUE,(AK$52:AK84&lt;&gt;""),$N$52:$N84,_xlpm.Fundo,,-1),
_xlpm.By,_xlfn.XLOOKUP(TRUE,(AK86:AK$95&lt;&gt;""),$N86:$N$95,_xlpm.Fundo,,1),
_xlpm.Cy,_xlfn.XLOOKUP(TRUE,(AK$52:AK84&lt;&gt;""),AK$52:AK84,_xlpm.Fundo,,-1),
_xlpm.Dy,_xlfn.XLOOKUP(TRUE,(AK86:AK$95&lt;&gt;""),AK86:AK$95,_xlpm.Fundo,,1),
_xlpm.Xy,$N85,_xlpm.Yy,PRODUCT(SUM(_xlpm.Dy,-_xlpm.Cy),1/SUM(_xlpm.By,-_xlpm.Ay))*SUM(_xlpm.Xy,-_xlpm.Ay)+_xlpm.Cy,
ROUND(_xlpm.Yx,2)))</f>
        <v>0</v>
      </c>
      <c r="AL135" s="21" cm="1">
        <f t="array" ref="AL135">IF(AL85&lt;&gt;"",ROUND(AL85,2),
_xlfn.LET(_xlpm.Fundo,$L$8,
_xlpm.Ax,_xlfn.XLOOKUP(TRUE,($O85:AK85&lt;&gt;""),$O$51:AK$51,_xlpm.Fundo,,-1),
_xlpm.Bx,_xlfn.XLOOKUP(TRUE,(AM85:$AZ85&lt;&gt;""),AM$51:$AZ$51,_xlpm.Fundo,,1),
_xlpm.Cx,_xlfn.XLOOKUP(TRUE,($O85:AK85&lt;&gt;""),$O85:AK85,_xlpm.Fundo,,-1),
_xlpm.Dx,_xlfn.XLOOKUP(TRUE,(AM85:$AZ85&lt;&gt;""),AM85:$AZ85,_xlpm.Fundo,,1),
_xlpm.Xx,AL$51,_xlpm.Yx,PRODUCT(SUM(_xlpm.Dx,-_xlpm.Cx),1/SUM(_xlpm.Bx,-_xlpm.Ax))*SUM(_xlpm.Xx,-_xlpm.Ax)+_xlpm.Cx,
_xlpm.Ay,_xlfn.XLOOKUP(TRUE,(AL$52:AL84&lt;&gt;""),$N$52:$N84,_xlpm.Fundo,,-1),
_xlpm.By,_xlfn.XLOOKUP(TRUE,(AL86:AL$95&lt;&gt;""),$N86:$N$95,_xlpm.Fundo,,1),
_xlpm.Cy,_xlfn.XLOOKUP(TRUE,(AL$52:AL84&lt;&gt;""),AL$52:AL84,_xlpm.Fundo,,-1),
_xlpm.Dy,_xlfn.XLOOKUP(TRUE,(AL86:AL$95&lt;&gt;""),AL86:AL$95,_xlpm.Fundo,,1),
_xlpm.Xy,$N85,_xlpm.Yy,PRODUCT(SUM(_xlpm.Dy,-_xlpm.Cy),1/SUM(_xlpm.By,-_xlpm.Ay))*SUM(_xlpm.Xy,-_xlpm.Ay)+_xlpm.Cy,
ROUND(_xlpm.Yx,2)))</f>
        <v>0</v>
      </c>
      <c r="AM135" s="21" cm="1">
        <f t="array" ref="AM135">IF(AM85&lt;&gt;"",ROUND(AM85,2),
_xlfn.LET(_xlpm.Fundo,$L$8,
_xlpm.Ax,_xlfn.XLOOKUP(TRUE,($O85:AL85&lt;&gt;""),$O$51:AL$51,_xlpm.Fundo,,-1),
_xlpm.Bx,_xlfn.XLOOKUP(TRUE,(AN85:$AZ85&lt;&gt;""),AN$51:$AZ$51,_xlpm.Fundo,,1),
_xlpm.Cx,_xlfn.XLOOKUP(TRUE,($O85:AL85&lt;&gt;""),$O85:AL85,_xlpm.Fundo,,-1),
_xlpm.Dx,_xlfn.XLOOKUP(TRUE,(AN85:$AZ85&lt;&gt;""),AN85:$AZ85,_xlpm.Fundo,,1),
_xlpm.Xx,AM$51,_xlpm.Yx,PRODUCT(SUM(_xlpm.Dx,-_xlpm.Cx),1/SUM(_xlpm.Bx,-_xlpm.Ax))*SUM(_xlpm.Xx,-_xlpm.Ax)+_xlpm.Cx,
_xlpm.Ay,_xlfn.XLOOKUP(TRUE,(AM$52:AM84&lt;&gt;""),$N$52:$N84,_xlpm.Fundo,,-1),
_xlpm.By,_xlfn.XLOOKUP(TRUE,(AM86:AM$95&lt;&gt;""),$N86:$N$95,_xlpm.Fundo,,1),
_xlpm.Cy,_xlfn.XLOOKUP(TRUE,(AM$52:AM84&lt;&gt;""),AM$52:AM84,_xlpm.Fundo,,-1),
_xlpm.Dy,_xlfn.XLOOKUP(TRUE,(AM86:AM$95&lt;&gt;""),AM86:AM$95,_xlpm.Fundo,,1),
_xlpm.Xy,$N85,_xlpm.Yy,PRODUCT(SUM(_xlpm.Dy,-_xlpm.Cy),1/SUM(_xlpm.By,-_xlpm.Ay))*SUM(_xlpm.Xy,-_xlpm.Ay)+_xlpm.Cy,
ROUND(_xlpm.Yx,2)))</f>
        <v>0</v>
      </c>
      <c r="AN135" s="21" cm="1">
        <f t="array" ref="AN135">IF(AN85&lt;&gt;"",ROUND(AN85,2),
_xlfn.LET(_xlpm.Fundo,$L$8,
_xlpm.Ax,_xlfn.XLOOKUP(TRUE,($O85:AM85&lt;&gt;""),$O$51:AM$51,_xlpm.Fundo,,-1),
_xlpm.Bx,_xlfn.XLOOKUP(TRUE,(AO85:$AZ85&lt;&gt;""),AO$51:$AZ$51,_xlpm.Fundo,,1),
_xlpm.Cx,_xlfn.XLOOKUP(TRUE,($O85:AM85&lt;&gt;""),$O85:AM85,_xlpm.Fundo,,-1),
_xlpm.Dx,_xlfn.XLOOKUP(TRUE,(AO85:$AZ85&lt;&gt;""),AO85:$AZ85,_xlpm.Fundo,,1),
_xlpm.Xx,AN$51,_xlpm.Yx,PRODUCT(SUM(_xlpm.Dx,-_xlpm.Cx),1/SUM(_xlpm.Bx,-_xlpm.Ax))*SUM(_xlpm.Xx,-_xlpm.Ax)+_xlpm.Cx,
_xlpm.Ay,_xlfn.XLOOKUP(TRUE,(AN$52:AN84&lt;&gt;""),$N$52:$N84,_xlpm.Fundo,,-1),
_xlpm.By,_xlfn.XLOOKUP(TRUE,(AN86:AN$95&lt;&gt;""),$N86:$N$95,_xlpm.Fundo,,1),
_xlpm.Cy,_xlfn.XLOOKUP(TRUE,(AN$52:AN84&lt;&gt;""),AN$52:AN84,_xlpm.Fundo,,-1),
_xlpm.Dy,_xlfn.XLOOKUP(TRUE,(AN86:AN$95&lt;&gt;""),AN86:AN$95,_xlpm.Fundo,,1),
_xlpm.Xy,$N85,_xlpm.Yy,PRODUCT(SUM(_xlpm.Dy,-_xlpm.Cy),1/SUM(_xlpm.By,-_xlpm.Ay))*SUM(_xlpm.Xy,-_xlpm.Ay)+_xlpm.Cy,
ROUND(_xlpm.Yx,2)))</f>
        <v>0</v>
      </c>
      <c r="AO135" s="21" cm="1">
        <f t="array" ref="AO135">IF(AO85&lt;&gt;"",ROUND(AO85,2),
_xlfn.LET(_xlpm.Fundo,$L$8,
_xlpm.Ax,_xlfn.XLOOKUP(TRUE,($O85:AN85&lt;&gt;""),$O$51:AN$51,_xlpm.Fundo,,-1),
_xlpm.Bx,_xlfn.XLOOKUP(TRUE,(AP85:$AZ85&lt;&gt;""),AP$51:$AZ$51,_xlpm.Fundo,,1),
_xlpm.Cx,_xlfn.XLOOKUP(TRUE,($O85:AN85&lt;&gt;""),$O85:AN85,_xlpm.Fundo,,-1),
_xlpm.Dx,_xlfn.XLOOKUP(TRUE,(AP85:$AZ85&lt;&gt;""),AP85:$AZ85,_xlpm.Fundo,,1),
_xlpm.Xx,AO$51,_xlpm.Yx,PRODUCT(SUM(_xlpm.Dx,-_xlpm.Cx),1/SUM(_xlpm.Bx,-_xlpm.Ax))*SUM(_xlpm.Xx,-_xlpm.Ax)+_xlpm.Cx,
_xlpm.Ay,_xlfn.XLOOKUP(TRUE,(AO$52:AO84&lt;&gt;""),$N$52:$N84,_xlpm.Fundo,,-1),
_xlpm.By,_xlfn.XLOOKUP(TRUE,(AO86:AO$95&lt;&gt;""),$N86:$N$95,_xlpm.Fundo,,1),
_xlpm.Cy,_xlfn.XLOOKUP(TRUE,(AO$52:AO84&lt;&gt;""),AO$52:AO84,_xlpm.Fundo,,-1),
_xlpm.Dy,_xlfn.XLOOKUP(TRUE,(AO86:AO$95&lt;&gt;""),AO86:AO$95,_xlpm.Fundo,,1),
_xlpm.Xy,$N85,_xlpm.Yy,PRODUCT(SUM(_xlpm.Dy,-_xlpm.Cy),1/SUM(_xlpm.By,-_xlpm.Ay))*SUM(_xlpm.Xy,-_xlpm.Ay)+_xlpm.Cy,
ROUND(_xlpm.Yx,2)))</f>
        <v>0.18</v>
      </c>
      <c r="AP135" s="21" cm="1">
        <f t="array" ref="AP135">IF(AP85&lt;&gt;"",ROUND(AP85,2),
_xlfn.LET(_xlpm.Fundo,$L$8,
_xlpm.Ax,_xlfn.XLOOKUP(TRUE,($O85:AO85&lt;&gt;""),$O$51:AO$51,_xlpm.Fundo,,-1),
_xlpm.Bx,_xlfn.XLOOKUP(TRUE,(AQ85:$AZ85&lt;&gt;""),AQ$51:$AZ$51,_xlpm.Fundo,,1),
_xlpm.Cx,_xlfn.XLOOKUP(TRUE,($O85:AO85&lt;&gt;""),$O85:AO85,_xlpm.Fundo,,-1),
_xlpm.Dx,_xlfn.XLOOKUP(TRUE,(AQ85:$AZ85&lt;&gt;""),AQ85:$AZ85,_xlpm.Fundo,,1),
_xlpm.Xx,AP$51,_xlpm.Yx,PRODUCT(SUM(_xlpm.Dx,-_xlpm.Cx),1/SUM(_xlpm.Bx,-_xlpm.Ax))*SUM(_xlpm.Xx,-_xlpm.Ax)+_xlpm.Cx,
_xlpm.Ay,_xlfn.XLOOKUP(TRUE,(AP$52:AP84&lt;&gt;""),$N$52:$N84,_xlpm.Fundo,,-1),
_xlpm.By,_xlfn.XLOOKUP(TRUE,(AP86:AP$95&lt;&gt;""),$N86:$N$95,_xlpm.Fundo,,1),
_xlpm.Cy,_xlfn.XLOOKUP(TRUE,(AP$52:AP84&lt;&gt;""),AP$52:AP84,_xlpm.Fundo,,-1),
_xlpm.Dy,_xlfn.XLOOKUP(TRUE,(AP86:AP$95&lt;&gt;""),AP86:AP$95,_xlpm.Fundo,,1),
_xlpm.Xy,$N85,_xlpm.Yy,PRODUCT(SUM(_xlpm.Dy,-_xlpm.Cy),1/SUM(_xlpm.By,-_xlpm.Ay))*SUM(_xlpm.Xy,-_xlpm.Ay)+_xlpm.Cy,
ROUND(_xlpm.Yx,2)))</f>
        <v>0.9</v>
      </c>
      <c r="AQ135" s="21" cm="1">
        <f t="array" ref="AQ135">IF(AQ85&lt;&gt;"",ROUND(AQ85,2),
_xlfn.LET(_xlpm.Fundo,$L$8,
_xlpm.Ax,_xlfn.XLOOKUP(TRUE,($O85:AP85&lt;&gt;""),$O$51:AP$51,_xlpm.Fundo,,-1),
_xlpm.Bx,_xlfn.XLOOKUP(TRUE,(AR85:$AZ85&lt;&gt;""),AR$51:$AZ$51,_xlpm.Fundo,,1),
_xlpm.Cx,_xlfn.XLOOKUP(TRUE,($O85:AP85&lt;&gt;""),$O85:AP85,_xlpm.Fundo,,-1),
_xlpm.Dx,_xlfn.XLOOKUP(TRUE,(AR85:$AZ85&lt;&gt;""),AR85:$AZ85,_xlpm.Fundo,,1),
_xlpm.Xx,AQ$51,_xlpm.Yx,PRODUCT(SUM(_xlpm.Dx,-_xlpm.Cx),1/SUM(_xlpm.Bx,-_xlpm.Ax))*SUM(_xlpm.Xx,-_xlpm.Ax)+_xlpm.Cx,
_xlpm.Ay,_xlfn.XLOOKUP(TRUE,(AQ$52:AQ84&lt;&gt;""),$N$52:$N84,_xlpm.Fundo,,-1),
_xlpm.By,_xlfn.XLOOKUP(TRUE,(AQ86:AQ$95&lt;&gt;""),$N86:$N$95,_xlpm.Fundo,,1),
_xlpm.Cy,_xlfn.XLOOKUP(TRUE,(AQ$52:AQ84&lt;&gt;""),AQ$52:AQ84,_xlpm.Fundo,,-1),
_xlpm.Dy,_xlfn.XLOOKUP(TRUE,(AQ86:AQ$95&lt;&gt;""),AQ86:AQ$95,_xlpm.Fundo,,1),
_xlpm.Xy,$N85,_xlpm.Yy,PRODUCT(SUM(_xlpm.Dy,-_xlpm.Cy),1/SUM(_xlpm.By,-_xlpm.Ay))*SUM(_xlpm.Xy,-_xlpm.Ay)+_xlpm.Cy,
ROUND(_xlpm.Yx,2)))</f>
        <v>0.6</v>
      </c>
      <c r="AR135" s="21" cm="1">
        <f t="array" ref="AR135">IF(AR85&lt;&gt;"",ROUND(AR85,2),
_xlfn.LET(_xlpm.Fundo,$L$8,
_xlpm.Ax,_xlfn.XLOOKUP(TRUE,($O85:AQ85&lt;&gt;""),$O$51:AQ$51,_xlpm.Fundo,,-1),
_xlpm.Bx,_xlfn.XLOOKUP(TRUE,(AS85:$AZ85&lt;&gt;""),AS$51:$AZ$51,_xlpm.Fundo,,1),
_xlpm.Cx,_xlfn.XLOOKUP(TRUE,($O85:AQ85&lt;&gt;""),$O85:AQ85,_xlpm.Fundo,,-1),
_xlpm.Dx,_xlfn.XLOOKUP(TRUE,(AS85:$AZ85&lt;&gt;""),AS85:$AZ85,_xlpm.Fundo,,1),
_xlpm.Xx,AR$51,_xlpm.Yx,PRODUCT(SUM(_xlpm.Dx,-_xlpm.Cx),1/SUM(_xlpm.Bx,-_xlpm.Ax))*SUM(_xlpm.Xx,-_xlpm.Ax)+_xlpm.Cx,
_xlpm.Ay,_xlfn.XLOOKUP(TRUE,(AR$52:AR84&lt;&gt;""),$N$52:$N84,_xlpm.Fundo,,-1),
_xlpm.By,_xlfn.XLOOKUP(TRUE,(AR86:AR$95&lt;&gt;""),$N86:$N$95,_xlpm.Fundo,,1),
_xlpm.Cy,_xlfn.XLOOKUP(TRUE,(AR$52:AR84&lt;&gt;""),AR$52:AR84,_xlpm.Fundo,,-1),
_xlpm.Dy,_xlfn.XLOOKUP(TRUE,(AR86:AR$95&lt;&gt;""),AR86:AR$95,_xlpm.Fundo,,1),
_xlpm.Xy,$N85,_xlpm.Yy,PRODUCT(SUM(_xlpm.Dy,-_xlpm.Cy),1/SUM(_xlpm.By,-_xlpm.Ay))*SUM(_xlpm.Xy,-_xlpm.Ay)+_xlpm.Cy,
ROUND(_xlpm.Yx,2)))</f>
        <v>0.5</v>
      </c>
      <c r="AS135" s="21" cm="1">
        <f t="array" ref="AS135">IF(AS85&lt;&gt;"",ROUND(AS85,2),
_xlfn.LET(_xlpm.Fundo,$L$8,
_xlpm.Ax,_xlfn.XLOOKUP(TRUE,($O85:AR85&lt;&gt;""),$O$51:AR$51,_xlpm.Fundo,,-1),
_xlpm.Bx,_xlfn.XLOOKUP(TRUE,(AT85:$AZ85&lt;&gt;""),AT$51:$AZ$51,_xlpm.Fundo,,1),
_xlpm.Cx,_xlfn.XLOOKUP(TRUE,($O85:AR85&lt;&gt;""),$O85:AR85,_xlpm.Fundo,,-1),
_xlpm.Dx,_xlfn.XLOOKUP(TRUE,(AT85:$AZ85&lt;&gt;""),AT85:$AZ85,_xlpm.Fundo,,1),
_xlpm.Xx,AS$51,_xlpm.Yx,PRODUCT(SUM(_xlpm.Dx,-_xlpm.Cx),1/SUM(_xlpm.Bx,-_xlpm.Ax))*SUM(_xlpm.Xx,-_xlpm.Ax)+_xlpm.Cx,
_xlpm.Ay,_xlfn.XLOOKUP(TRUE,(AS$52:AS84&lt;&gt;""),$N$52:$N84,_xlpm.Fundo,,-1),
_xlpm.By,_xlfn.XLOOKUP(TRUE,(AS86:AS$95&lt;&gt;""),$N86:$N$95,_xlpm.Fundo,,1),
_xlpm.Cy,_xlfn.XLOOKUP(TRUE,(AS$52:AS84&lt;&gt;""),AS$52:AS84,_xlpm.Fundo,,-1),
_xlpm.Dy,_xlfn.XLOOKUP(TRUE,(AS86:AS$95&lt;&gt;""),AS86:AS$95,_xlpm.Fundo,,1),
_xlpm.Xy,$N85,_xlpm.Yy,PRODUCT(SUM(_xlpm.Dy,-_xlpm.Cy),1/SUM(_xlpm.By,-_xlpm.Ay))*SUM(_xlpm.Xy,-_xlpm.Ay)+_xlpm.Cy,
ROUND(_xlpm.Yx,2)))</f>
        <v>0.5</v>
      </c>
      <c r="AT135" s="21" cm="1">
        <f t="array" ref="AT135">IF(AT85&lt;&gt;"",ROUND(AT85,2),
_xlfn.LET(_xlpm.Fundo,$L$8,
_xlpm.Ax,_xlfn.XLOOKUP(TRUE,($O85:AS85&lt;&gt;""),$O$51:AS$51,_xlpm.Fundo,,-1),
_xlpm.Bx,_xlfn.XLOOKUP(TRUE,(AU85:$AZ85&lt;&gt;""),AU$51:$AZ$51,_xlpm.Fundo,,1),
_xlpm.Cx,_xlfn.XLOOKUP(TRUE,($O85:AS85&lt;&gt;""),$O85:AS85,_xlpm.Fundo,,-1),
_xlpm.Dx,_xlfn.XLOOKUP(TRUE,(AU85:$AZ85&lt;&gt;""),AU85:$AZ85,_xlpm.Fundo,,1),
_xlpm.Xx,AT$51,_xlpm.Yx,PRODUCT(SUM(_xlpm.Dx,-_xlpm.Cx),1/SUM(_xlpm.Bx,-_xlpm.Ax))*SUM(_xlpm.Xx,-_xlpm.Ax)+_xlpm.Cx,
_xlpm.Ay,_xlfn.XLOOKUP(TRUE,(AT$52:AT84&lt;&gt;""),$N$52:$N84,_xlpm.Fundo,,-1),
_xlpm.By,_xlfn.XLOOKUP(TRUE,(AT86:AT$95&lt;&gt;""),$N86:$N$95,_xlpm.Fundo,,1),
_xlpm.Cy,_xlfn.XLOOKUP(TRUE,(AT$52:AT84&lt;&gt;""),AT$52:AT84,_xlpm.Fundo,,-1),
_xlpm.Dy,_xlfn.XLOOKUP(TRUE,(AT86:AT$95&lt;&gt;""),AT86:AT$95,_xlpm.Fundo,,1),
_xlpm.Xy,$N85,_xlpm.Yy,PRODUCT(SUM(_xlpm.Dy,-_xlpm.Cy),1/SUM(_xlpm.By,-_xlpm.Ay))*SUM(_xlpm.Xy,-_xlpm.Ay)+_xlpm.Cy,
ROUND(_xlpm.Yx,2)))</f>
        <v>0.03</v>
      </c>
      <c r="AU135" s="21" cm="1">
        <f t="array" ref="AU135">IF(AU85&lt;&gt;"",ROUND(AU85,2),
_xlfn.LET(_xlpm.Fundo,$L$8,
_xlpm.Ax,_xlfn.XLOOKUP(TRUE,($O85:AT85&lt;&gt;""),$O$51:AT$51,_xlpm.Fundo,,-1),
_xlpm.Bx,_xlfn.XLOOKUP(TRUE,(AV85:$AZ85&lt;&gt;""),AV$51:$AZ$51,_xlpm.Fundo,,1),
_xlpm.Cx,_xlfn.XLOOKUP(TRUE,($O85:AT85&lt;&gt;""),$O85:AT85,_xlpm.Fundo,,-1),
_xlpm.Dx,_xlfn.XLOOKUP(TRUE,(AV85:$AZ85&lt;&gt;""),AV85:$AZ85,_xlpm.Fundo,,1),
_xlpm.Xx,AU$51,_xlpm.Yx,PRODUCT(SUM(_xlpm.Dx,-_xlpm.Cx),1/SUM(_xlpm.Bx,-_xlpm.Ax))*SUM(_xlpm.Xx,-_xlpm.Ax)+_xlpm.Cx,
_xlpm.Ay,_xlfn.XLOOKUP(TRUE,(AU$52:AU84&lt;&gt;""),$N$52:$N84,_xlpm.Fundo,,-1),
_xlpm.By,_xlfn.XLOOKUP(TRUE,(AU86:AU$95&lt;&gt;""),$N86:$N$95,_xlpm.Fundo,,1),
_xlpm.Cy,_xlfn.XLOOKUP(TRUE,(AU$52:AU84&lt;&gt;""),AU$52:AU84,_xlpm.Fundo,,-1),
_xlpm.Dy,_xlfn.XLOOKUP(TRUE,(AU86:AU$95&lt;&gt;""),AU86:AU$95,_xlpm.Fundo,,1),
_xlpm.Xy,$N85,_xlpm.Yy,PRODUCT(SUM(_xlpm.Dy,-_xlpm.Cy),1/SUM(_xlpm.By,-_xlpm.Ay))*SUM(_xlpm.Xy,-_xlpm.Ay)+_xlpm.Cy,
ROUND(_xlpm.Yx,2)))</f>
        <v>0</v>
      </c>
      <c r="AV135" s="21" cm="1">
        <f t="array" ref="AV135">IF(AV85&lt;&gt;"",ROUND(AV85,2),
_xlfn.LET(_xlpm.Fundo,$L$8,
_xlpm.Ax,_xlfn.XLOOKUP(TRUE,($O85:AU85&lt;&gt;""),$O$51:AU$51,_xlpm.Fundo,,-1),
_xlpm.Bx,_xlfn.XLOOKUP(TRUE,(AW85:$AZ85&lt;&gt;""),AW$51:$AZ$51,_xlpm.Fundo,,1),
_xlpm.Cx,_xlfn.XLOOKUP(TRUE,($O85:AU85&lt;&gt;""),$O85:AU85,_xlpm.Fundo,,-1),
_xlpm.Dx,_xlfn.XLOOKUP(TRUE,(AW85:$AZ85&lt;&gt;""),AW85:$AZ85,_xlpm.Fundo,,1),
_xlpm.Xx,AV$51,_xlpm.Yx,PRODUCT(SUM(_xlpm.Dx,-_xlpm.Cx),1/SUM(_xlpm.Bx,-_xlpm.Ax))*SUM(_xlpm.Xx,-_xlpm.Ax)+_xlpm.Cx,
_xlpm.Ay,_xlfn.XLOOKUP(TRUE,(AV$52:AV84&lt;&gt;""),$N$52:$N84,_xlpm.Fundo,,-1),
_xlpm.By,_xlfn.XLOOKUP(TRUE,(AV86:AV$95&lt;&gt;""),$N86:$N$95,_xlpm.Fundo,,1),
_xlpm.Cy,_xlfn.XLOOKUP(TRUE,(AV$52:AV84&lt;&gt;""),AV$52:AV84,_xlpm.Fundo,,-1),
_xlpm.Dy,_xlfn.XLOOKUP(TRUE,(AV86:AV$95&lt;&gt;""),AV86:AV$95,_xlpm.Fundo,,1),
_xlpm.Xy,$N85,_xlpm.Yy,PRODUCT(SUM(_xlpm.Dy,-_xlpm.Cy),1/SUM(_xlpm.By,-_xlpm.Ay))*SUM(_xlpm.Xy,-_xlpm.Ay)+_xlpm.Cy,
ROUND(_xlpm.Yx,2)))</f>
        <v>-9</v>
      </c>
      <c r="AW135" s="21" cm="1">
        <f t="array" ref="AW135">IF(AW85&lt;&gt;"",ROUND(AW85,2),
_xlfn.LET(_xlpm.Fundo,$L$8,
_xlpm.Ax,_xlfn.XLOOKUP(TRUE,($O85:AV85&lt;&gt;""),$O$51:AV$51,_xlpm.Fundo,,-1),
_xlpm.Bx,_xlfn.XLOOKUP(TRUE,(AX85:$AZ85&lt;&gt;""),AX$51:$AZ$51,_xlpm.Fundo,,1),
_xlpm.Cx,_xlfn.XLOOKUP(TRUE,($O85:AV85&lt;&gt;""),$O85:AV85,_xlpm.Fundo,,-1),
_xlpm.Dx,_xlfn.XLOOKUP(TRUE,(AX85:$AZ85&lt;&gt;""),AX85:$AZ85,_xlpm.Fundo,,1),
_xlpm.Xx,AW$51,_xlpm.Yx,PRODUCT(SUM(_xlpm.Dx,-_xlpm.Cx),1/SUM(_xlpm.Bx,-_xlpm.Ax))*SUM(_xlpm.Xx,-_xlpm.Ax)+_xlpm.Cx,
_xlpm.Ay,_xlfn.XLOOKUP(TRUE,(AW$52:AW84&lt;&gt;""),$N$52:$N84,_xlpm.Fundo,,-1),
_xlpm.By,_xlfn.XLOOKUP(TRUE,(AW86:AW$95&lt;&gt;""),$N86:$N$95,_xlpm.Fundo,,1),
_xlpm.Cy,_xlfn.XLOOKUP(TRUE,(AW$52:AW84&lt;&gt;""),AW$52:AW84,_xlpm.Fundo,,-1),
_xlpm.Dy,_xlfn.XLOOKUP(TRUE,(AW86:AW$95&lt;&gt;""),AW86:AW$95,_xlpm.Fundo,,1),
_xlpm.Xy,$N85,_xlpm.Yy,PRODUCT(SUM(_xlpm.Dy,-_xlpm.Cy),1/SUM(_xlpm.By,-_xlpm.Ay))*SUM(_xlpm.Xy,-_xlpm.Ay)+_xlpm.Cy,
ROUND(_xlpm.Yx,2)))</f>
        <v>-9</v>
      </c>
      <c r="AX135" s="77" t="s">
        <v>678</v>
      </c>
      <c r="AY135" s="77"/>
    </row>
    <row r="136" spans="1:51" ht="20.100000000000001" customHeight="1" x14ac:dyDescent="0.3">
      <c r="A136" s="8"/>
      <c r="B136" s="8" t="s">
        <v>109</v>
      </c>
      <c r="C136" s="17">
        <f t="shared" si="15"/>
        <v>47.925400000000003</v>
      </c>
      <c r="D136" s="18">
        <f t="shared" si="15"/>
        <v>120.7709</v>
      </c>
      <c r="E136" s="64">
        <f t="shared" si="15"/>
        <v>0</v>
      </c>
      <c r="F136" s="17">
        <f t="shared" si="16"/>
        <v>4.9000000000000004</v>
      </c>
      <c r="G136" s="18">
        <f t="shared" si="17"/>
        <v>15.72</v>
      </c>
      <c r="H136" s="19">
        <f t="shared" si="18"/>
        <v>0</v>
      </c>
      <c r="I136" s="8" t="str" cm="1">
        <f t="array" ref="I136">_xlfn.CONCAT(ROUND(F136:H136,2)&amp;", ")</f>
        <v xml:space="preserve">4.9, 15.72, 0, </v>
      </c>
      <c r="J136" s="8"/>
      <c r="N136" s="31">
        <v>3.37</v>
      </c>
      <c r="O136" s="15"/>
      <c r="P136" s="21" cm="1">
        <f t="array" ref="P136">IF(P86&lt;&gt;"",ROUND(P86,2),
_xlfn.LET(_xlpm.Fundo,$L$8,
_xlpm.Ax,_xlfn.XLOOKUP(TRUE,($O86:O86&lt;&gt;""),$O$51:O$51,_xlpm.Fundo,,-1),
_xlpm.Bx,_xlfn.XLOOKUP(TRUE,(Q86:$AZ86&lt;&gt;""),Q$51:$AZ$51,_xlpm.Fundo,,1),
_xlpm.Cx,_xlfn.XLOOKUP(TRUE,($O86:O86&lt;&gt;""),$O86:O86,_xlpm.Fundo,,-1),
_xlpm.Dx,_xlfn.XLOOKUP(TRUE,(Q86:$AZ86&lt;&gt;""),Q86:$AZ86,_xlpm.Fundo,,1),
_xlpm.Xx,P$51,_xlpm.Yx,PRODUCT(SUM(_xlpm.Dx,-_xlpm.Cx),1/SUM(_xlpm.Bx,-_xlpm.Ax))*SUM(_xlpm.Xx,-_xlpm.Ax)+_xlpm.Cx,
_xlpm.Ay,_xlfn.XLOOKUP(TRUE,(P$52:P85&lt;&gt;""),$N$52:$N85,_xlpm.Fundo,,-1),
_xlpm.By,_xlfn.XLOOKUP(TRUE,(P87:P$95&lt;&gt;""),$N87:$N$95,_xlpm.Fundo,,1),
_xlpm.Cy,_xlfn.XLOOKUP(TRUE,(P$52:P85&lt;&gt;""),P$52:P85,_xlpm.Fundo,,-1),
_xlpm.Dy,_xlfn.XLOOKUP(TRUE,(P87:P$95&lt;&gt;""),P87:P$95,_xlpm.Fundo,,1),
_xlpm.Xy,$N86,_xlpm.Yy,PRODUCT(SUM(_xlpm.Dy,-_xlpm.Cy),1/SUM(_xlpm.By,-_xlpm.Ay))*SUM(_xlpm.Xy,-_xlpm.Ay)+_xlpm.Cy,
ROUND(_xlpm.Yx,2)))</f>
        <v>-9</v>
      </c>
      <c r="Q136" s="21" cm="1">
        <f t="array" ref="Q136">IF(Q86&lt;&gt;"",ROUND(Q86,2),
_xlfn.LET(_xlpm.Fundo,$L$8,
_xlpm.Ax,_xlfn.XLOOKUP(TRUE,($O86:P86&lt;&gt;""),$O$51:P$51,_xlpm.Fundo,,-1),
_xlpm.Bx,_xlfn.XLOOKUP(TRUE,(R86:$AZ86&lt;&gt;""),R$51:$AZ$51,_xlpm.Fundo,,1),
_xlpm.Cx,_xlfn.XLOOKUP(TRUE,($O86:P86&lt;&gt;""),$O86:P86,_xlpm.Fundo,,-1),
_xlpm.Dx,_xlfn.XLOOKUP(TRUE,(R86:$AZ86&lt;&gt;""),R86:$AZ86,_xlpm.Fundo,,1),
_xlpm.Xx,Q$51,_xlpm.Yx,PRODUCT(SUM(_xlpm.Dx,-_xlpm.Cx),1/SUM(_xlpm.Bx,-_xlpm.Ax))*SUM(_xlpm.Xx,-_xlpm.Ax)+_xlpm.Cx,
_xlpm.Ay,_xlfn.XLOOKUP(TRUE,(Q$52:Q85&lt;&gt;""),$N$52:$N85,_xlpm.Fundo,,-1),
_xlpm.By,_xlfn.XLOOKUP(TRUE,(Q87:Q$95&lt;&gt;""),$N87:$N$95,_xlpm.Fundo,,1),
_xlpm.Cy,_xlfn.XLOOKUP(TRUE,(Q$52:Q85&lt;&gt;""),Q$52:Q85,_xlpm.Fundo,,-1),
_xlpm.Dy,_xlfn.XLOOKUP(TRUE,(Q87:Q$95&lt;&gt;""),Q87:Q$95,_xlpm.Fundo,,1),
_xlpm.Xy,$N86,_xlpm.Yy,PRODUCT(SUM(_xlpm.Dy,-_xlpm.Cy),1/SUM(_xlpm.By,-_xlpm.Ay))*SUM(_xlpm.Xy,-_xlpm.Ay)+_xlpm.Cy,
ROUND(_xlpm.Yx,2)))</f>
        <v>-9</v>
      </c>
      <c r="R136" s="21" cm="1">
        <f t="array" ref="R136">IF(R86&lt;&gt;"",ROUND(R86,2),
_xlfn.LET(_xlpm.Fundo,$L$8,
_xlpm.Ax,_xlfn.XLOOKUP(TRUE,($O86:Q86&lt;&gt;""),$O$51:Q$51,_xlpm.Fundo,,-1),
_xlpm.Bx,_xlfn.XLOOKUP(TRUE,(S86:$AZ86&lt;&gt;""),S$51:$AZ$51,_xlpm.Fundo,,1),
_xlpm.Cx,_xlfn.XLOOKUP(TRUE,($O86:Q86&lt;&gt;""),$O86:Q86,_xlpm.Fundo,,-1),
_xlpm.Dx,_xlfn.XLOOKUP(TRUE,(S86:$AZ86&lt;&gt;""),S86:$AZ86,_xlpm.Fundo,,1),
_xlpm.Xx,R$51,_xlpm.Yx,PRODUCT(SUM(_xlpm.Dx,-_xlpm.Cx),1/SUM(_xlpm.Bx,-_xlpm.Ax))*SUM(_xlpm.Xx,-_xlpm.Ax)+_xlpm.Cx,
_xlpm.Ay,_xlfn.XLOOKUP(TRUE,(R$52:R85&lt;&gt;""),$N$52:$N85,_xlpm.Fundo,,-1),
_xlpm.By,_xlfn.XLOOKUP(TRUE,(R87:R$95&lt;&gt;""),$N87:$N$95,_xlpm.Fundo,,1),
_xlpm.Cy,_xlfn.XLOOKUP(TRUE,(R$52:R85&lt;&gt;""),R$52:R85,_xlpm.Fundo,,-1),
_xlpm.Dy,_xlfn.XLOOKUP(TRUE,(R87:R$95&lt;&gt;""),R87:R$95,_xlpm.Fundo,,1),
_xlpm.Xy,$N86,_xlpm.Yy,PRODUCT(SUM(_xlpm.Dy,-_xlpm.Cy),1/SUM(_xlpm.By,-_xlpm.Ay))*SUM(_xlpm.Xy,-_xlpm.Ay)+_xlpm.Cy,
ROUND(_xlpm.Yx,2)))</f>
        <v>0</v>
      </c>
      <c r="S136" s="21" cm="1">
        <f t="array" ref="S136">IF(S86&lt;&gt;"",ROUND(S86,2),
_xlfn.LET(_xlpm.Fundo,$L$8,
_xlpm.Ax,_xlfn.XLOOKUP(TRUE,($O86:R86&lt;&gt;""),$O$51:R$51,_xlpm.Fundo,,-1),
_xlpm.Bx,_xlfn.XLOOKUP(TRUE,(T86:$AZ86&lt;&gt;""),T$51:$AZ$51,_xlpm.Fundo,,1),
_xlpm.Cx,_xlfn.XLOOKUP(TRUE,($O86:R86&lt;&gt;""),$O86:R86,_xlpm.Fundo,,-1),
_xlpm.Dx,_xlfn.XLOOKUP(TRUE,(T86:$AZ86&lt;&gt;""),T86:$AZ86,_xlpm.Fundo,,1),
_xlpm.Xx,S$51,_xlpm.Yx,PRODUCT(SUM(_xlpm.Dx,-_xlpm.Cx),1/SUM(_xlpm.Bx,-_xlpm.Ax))*SUM(_xlpm.Xx,-_xlpm.Ax)+_xlpm.Cx,
_xlpm.Ay,_xlfn.XLOOKUP(TRUE,(S$52:S85&lt;&gt;""),$N$52:$N85,_xlpm.Fundo,,-1),
_xlpm.By,_xlfn.XLOOKUP(TRUE,(S87:S$95&lt;&gt;""),$N87:$N$95,_xlpm.Fundo,,1),
_xlpm.Cy,_xlfn.XLOOKUP(TRUE,(S$52:S85&lt;&gt;""),S$52:S85,_xlpm.Fundo,,-1),
_xlpm.Dy,_xlfn.XLOOKUP(TRUE,(S87:S$95&lt;&gt;""),S87:S$95,_xlpm.Fundo,,1),
_xlpm.Xy,$N86,_xlpm.Yy,PRODUCT(SUM(_xlpm.Dy,-_xlpm.Cy),1/SUM(_xlpm.By,-_xlpm.Ay))*SUM(_xlpm.Xy,-_xlpm.Ay)+_xlpm.Cy,
ROUND(_xlpm.Yx,2)))</f>
        <v>0.28000000000000003</v>
      </c>
      <c r="T136" s="21" cm="1">
        <f t="array" ref="T136">IF(T86&lt;&gt;"",ROUND(T86,2),
_xlfn.LET(_xlpm.Fundo,$L$8,
_xlpm.Ax,_xlfn.XLOOKUP(TRUE,($O86:S86&lt;&gt;""),$O$51:S$51,_xlpm.Fundo,,-1),
_xlpm.Bx,_xlfn.XLOOKUP(TRUE,(U86:$AZ86&lt;&gt;""),U$51:$AZ$51,_xlpm.Fundo,,1),
_xlpm.Cx,_xlfn.XLOOKUP(TRUE,($O86:S86&lt;&gt;""),$O86:S86,_xlpm.Fundo,,-1),
_xlpm.Dx,_xlfn.XLOOKUP(TRUE,(U86:$AZ86&lt;&gt;""),U86:$AZ86,_xlpm.Fundo,,1),
_xlpm.Xx,T$51,_xlpm.Yx,PRODUCT(SUM(_xlpm.Dx,-_xlpm.Cx),1/SUM(_xlpm.Bx,-_xlpm.Ax))*SUM(_xlpm.Xx,-_xlpm.Ax)+_xlpm.Cx,
_xlpm.Ay,_xlfn.XLOOKUP(TRUE,(T$52:T85&lt;&gt;""),$N$52:$N85,_xlpm.Fundo,,-1),
_xlpm.By,_xlfn.XLOOKUP(TRUE,(T87:T$95&lt;&gt;""),$N87:$N$95,_xlpm.Fundo,,1),
_xlpm.Cy,_xlfn.XLOOKUP(TRUE,(T$52:T85&lt;&gt;""),T$52:T85,_xlpm.Fundo,,-1),
_xlpm.Dy,_xlfn.XLOOKUP(TRUE,(T87:T$95&lt;&gt;""),T87:T$95,_xlpm.Fundo,,1),
_xlpm.Xy,$N86,_xlpm.Yy,PRODUCT(SUM(_xlpm.Dy,-_xlpm.Cy),1/SUM(_xlpm.By,-_xlpm.Ay))*SUM(_xlpm.Xy,-_xlpm.Ay)+_xlpm.Cy,
ROUND(_xlpm.Yx,2)))</f>
        <v>0.6</v>
      </c>
      <c r="U136" s="21" cm="1">
        <f t="array" ref="U136">IF(U86&lt;&gt;"",ROUND(U86,2),
_xlfn.LET(_xlpm.Fundo,$L$8,
_xlpm.Ax,_xlfn.XLOOKUP(TRUE,($O86:T86&lt;&gt;""),$O$51:T$51,_xlpm.Fundo,,-1),
_xlpm.Bx,_xlfn.XLOOKUP(TRUE,(V86:$AZ86&lt;&gt;""),V$51:$AZ$51,_xlpm.Fundo,,1),
_xlpm.Cx,_xlfn.XLOOKUP(TRUE,($O86:T86&lt;&gt;""),$O86:T86,_xlpm.Fundo,,-1),
_xlpm.Dx,_xlfn.XLOOKUP(TRUE,(V86:$AZ86&lt;&gt;""),V86:$AZ86,_xlpm.Fundo,,1),
_xlpm.Xx,U$51,_xlpm.Yx,PRODUCT(SUM(_xlpm.Dx,-_xlpm.Cx),1/SUM(_xlpm.Bx,-_xlpm.Ax))*SUM(_xlpm.Xx,-_xlpm.Ax)+_xlpm.Cx,
_xlpm.Ay,_xlfn.XLOOKUP(TRUE,(U$52:U85&lt;&gt;""),$N$52:$N85,_xlpm.Fundo,,-1),
_xlpm.By,_xlfn.XLOOKUP(TRUE,(U87:U$95&lt;&gt;""),$N87:$N$95,_xlpm.Fundo,,1),
_xlpm.Cy,_xlfn.XLOOKUP(TRUE,(U$52:U85&lt;&gt;""),U$52:U85,_xlpm.Fundo,,-1),
_xlpm.Dy,_xlfn.XLOOKUP(TRUE,(U87:U$95&lt;&gt;""),U87:U$95,_xlpm.Fundo,,1),
_xlpm.Xy,$N86,_xlpm.Yy,PRODUCT(SUM(_xlpm.Dy,-_xlpm.Cy),1/SUM(_xlpm.By,-_xlpm.Ay))*SUM(_xlpm.Xy,-_xlpm.Ay)+_xlpm.Cy,
ROUND(_xlpm.Yx,2)))</f>
        <v>0.55000000000000004</v>
      </c>
      <c r="V136" s="21" cm="1">
        <f t="array" ref="V136">IF(V86&lt;&gt;"",ROUND(V86,2),
_xlfn.LET(_xlpm.Fundo,$L$8,
_xlpm.Ax,_xlfn.XLOOKUP(TRUE,($O86:U86&lt;&gt;""),$O$51:U$51,_xlpm.Fundo,,-1),
_xlpm.Bx,_xlfn.XLOOKUP(TRUE,(W86:$AZ86&lt;&gt;""),W$51:$AZ$51,_xlpm.Fundo,,1),
_xlpm.Cx,_xlfn.XLOOKUP(TRUE,($O86:U86&lt;&gt;""),$O86:U86,_xlpm.Fundo,,-1),
_xlpm.Dx,_xlfn.XLOOKUP(TRUE,(W86:$AZ86&lt;&gt;""),W86:$AZ86,_xlpm.Fundo,,1),
_xlpm.Xx,V$51,_xlpm.Yx,PRODUCT(SUM(_xlpm.Dx,-_xlpm.Cx),1/SUM(_xlpm.Bx,-_xlpm.Ax))*SUM(_xlpm.Xx,-_xlpm.Ax)+_xlpm.Cx,
_xlpm.Ay,_xlfn.XLOOKUP(TRUE,(V$52:V85&lt;&gt;""),$N$52:$N85,_xlpm.Fundo,,-1),
_xlpm.By,_xlfn.XLOOKUP(TRUE,(V87:V$95&lt;&gt;""),$N87:$N$95,_xlpm.Fundo,,1),
_xlpm.Cy,_xlfn.XLOOKUP(TRUE,(V$52:V85&lt;&gt;""),V$52:V85,_xlpm.Fundo,,-1),
_xlpm.Dy,_xlfn.XLOOKUP(TRUE,(V87:V$95&lt;&gt;""),V87:V$95,_xlpm.Fundo,,1),
_xlpm.Xy,$N86,_xlpm.Yy,PRODUCT(SUM(_xlpm.Dy,-_xlpm.Cy),1/SUM(_xlpm.By,-_xlpm.Ay))*SUM(_xlpm.Xy,-_xlpm.Ay)+_xlpm.Cy,
ROUND(_xlpm.Yx,2)))</f>
        <v>0.53</v>
      </c>
      <c r="W136" s="21" cm="1">
        <f t="array" ref="W136">IF(W86&lt;&gt;"",ROUND(W86,2),
_xlfn.LET(_xlpm.Fundo,$L$8,
_xlpm.Ax,_xlfn.XLOOKUP(TRUE,($O86:V86&lt;&gt;""),$O$51:V$51,_xlpm.Fundo,,-1),
_xlpm.Bx,_xlfn.XLOOKUP(TRUE,(X86:$AZ86&lt;&gt;""),X$51:$AZ$51,_xlpm.Fundo,,1),
_xlpm.Cx,_xlfn.XLOOKUP(TRUE,($O86:V86&lt;&gt;""),$O86:V86,_xlpm.Fundo,,-1),
_xlpm.Dx,_xlfn.XLOOKUP(TRUE,(X86:$AZ86&lt;&gt;""),X86:$AZ86,_xlpm.Fundo,,1),
_xlpm.Xx,W$51,_xlpm.Yx,PRODUCT(SUM(_xlpm.Dx,-_xlpm.Cx),1/SUM(_xlpm.Bx,-_xlpm.Ax))*SUM(_xlpm.Xx,-_xlpm.Ax)+_xlpm.Cx,
_xlpm.Ay,_xlfn.XLOOKUP(TRUE,(W$52:W85&lt;&gt;""),$N$52:$N85,_xlpm.Fundo,,-1),
_xlpm.By,_xlfn.XLOOKUP(TRUE,(W87:W$95&lt;&gt;""),$N87:$N$95,_xlpm.Fundo,,1),
_xlpm.Cy,_xlfn.XLOOKUP(TRUE,(W$52:W85&lt;&gt;""),W$52:W85,_xlpm.Fundo,,-1),
_xlpm.Dy,_xlfn.XLOOKUP(TRUE,(W87:W$95&lt;&gt;""),W87:W$95,_xlpm.Fundo,,1),
_xlpm.Xy,$N86,_xlpm.Yy,PRODUCT(SUM(_xlpm.Dy,-_xlpm.Cy),1/SUM(_xlpm.By,-_xlpm.Ay))*SUM(_xlpm.Xy,-_xlpm.Ay)+_xlpm.Cy,
ROUND(_xlpm.Yx,2)))</f>
        <v>0.52</v>
      </c>
      <c r="X136" s="21" cm="1">
        <f t="array" ref="X136">IF(X86&lt;&gt;"",ROUND(X86,2),
_xlfn.LET(_xlpm.Fundo,$L$8,
_xlpm.Ax,_xlfn.XLOOKUP(TRUE,($O86:W86&lt;&gt;""),$O$51:W$51,_xlpm.Fundo,,-1),
_xlpm.Bx,_xlfn.XLOOKUP(TRUE,(Y86:$AZ86&lt;&gt;""),Y$51:$AZ$51,_xlpm.Fundo,,1),
_xlpm.Cx,_xlfn.XLOOKUP(TRUE,($O86:W86&lt;&gt;""),$O86:W86,_xlpm.Fundo,,-1),
_xlpm.Dx,_xlfn.XLOOKUP(TRUE,(Y86:$AZ86&lt;&gt;""),Y86:$AZ86,_xlpm.Fundo,,1),
_xlpm.Xx,X$51,_xlpm.Yx,PRODUCT(SUM(_xlpm.Dx,-_xlpm.Cx),1/SUM(_xlpm.Bx,-_xlpm.Ax))*SUM(_xlpm.Xx,-_xlpm.Ax)+_xlpm.Cx,
_xlpm.Ay,_xlfn.XLOOKUP(TRUE,(X$52:X85&lt;&gt;""),$N$52:$N85,_xlpm.Fundo,,-1),
_xlpm.By,_xlfn.XLOOKUP(TRUE,(X87:X$95&lt;&gt;""),$N87:$N$95,_xlpm.Fundo,,1),
_xlpm.Cy,_xlfn.XLOOKUP(TRUE,(X$52:X85&lt;&gt;""),X$52:X85,_xlpm.Fundo,,-1),
_xlpm.Dy,_xlfn.XLOOKUP(TRUE,(X87:X$95&lt;&gt;""),X87:X$95,_xlpm.Fundo,,1),
_xlpm.Xy,$N86,_xlpm.Yy,PRODUCT(SUM(_xlpm.Dy,-_xlpm.Cy),1/SUM(_xlpm.By,-_xlpm.Ay))*SUM(_xlpm.Xy,-_xlpm.Ay)+_xlpm.Cy,
ROUND(_xlpm.Yx,2)))</f>
        <v>0.5</v>
      </c>
      <c r="Y136" s="21" cm="1">
        <f t="array" ref="Y136">IF(Y86&lt;&gt;"",ROUND(Y86,2),
_xlfn.LET(_xlpm.Fundo,$L$8,
_xlpm.Ax,_xlfn.XLOOKUP(TRUE,($O86:X86&lt;&gt;""),$O$51:X$51,_xlpm.Fundo,,-1),
_xlpm.Bx,_xlfn.XLOOKUP(TRUE,(Z86:$AZ86&lt;&gt;""),Z$51:$AZ$51,_xlpm.Fundo,,1),
_xlpm.Cx,_xlfn.XLOOKUP(TRUE,($O86:X86&lt;&gt;""),$O86:X86,_xlpm.Fundo,,-1),
_xlpm.Dx,_xlfn.XLOOKUP(TRUE,(Z86:$AZ86&lt;&gt;""),Z86:$AZ86,_xlpm.Fundo,,1),
_xlpm.Xx,Y$51,_xlpm.Yx,PRODUCT(SUM(_xlpm.Dx,-_xlpm.Cx),1/SUM(_xlpm.Bx,-_xlpm.Ax))*SUM(_xlpm.Xx,-_xlpm.Ax)+_xlpm.Cx,
_xlpm.Ay,_xlfn.XLOOKUP(TRUE,(Y$52:Y85&lt;&gt;""),$N$52:$N85,_xlpm.Fundo,,-1),
_xlpm.By,_xlfn.XLOOKUP(TRUE,(Y87:Y$95&lt;&gt;""),$N87:$N$95,_xlpm.Fundo,,1),
_xlpm.Cy,_xlfn.XLOOKUP(TRUE,(Y$52:Y85&lt;&gt;""),Y$52:Y85,_xlpm.Fundo,,-1),
_xlpm.Dy,_xlfn.XLOOKUP(TRUE,(Y87:Y$95&lt;&gt;""),Y87:Y$95,_xlpm.Fundo,,1),
_xlpm.Xy,$N86,_xlpm.Yy,PRODUCT(SUM(_xlpm.Dy,-_xlpm.Cy),1/SUM(_xlpm.By,-_xlpm.Ay))*SUM(_xlpm.Xy,-_xlpm.Ay)+_xlpm.Cy,
ROUND(_xlpm.Yx,2)))</f>
        <v>0.45</v>
      </c>
      <c r="Z136" s="21" cm="1">
        <f t="array" ref="Z136">IF(Z86&lt;&gt;"",ROUND(Z86,2),
_xlfn.LET(_xlpm.Fundo,$L$8,
_xlpm.Ax,_xlfn.XLOOKUP(TRUE,($O86:Y86&lt;&gt;""),$O$51:Y$51,_xlpm.Fundo,,-1),
_xlpm.Bx,_xlfn.XLOOKUP(TRUE,(AA86:$AZ86&lt;&gt;""),AA$51:$AZ$51,_xlpm.Fundo,,1),
_xlpm.Cx,_xlfn.XLOOKUP(TRUE,($O86:Y86&lt;&gt;""),$O86:Y86,_xlpm.Fundo,,-1),
_xlpm.Dx,_xlfn.XLOOKUP(TRUE,(AA86:$AZ86&lt;&gt;""),AA86:$AZ86,_xlpm.Fundo,,1),
_xlpm.Xx,Z$51,_xlpm.Yx,PRODUCT(SUM(_xlpm.Dx,-_xlpm.Cx),1/SUM(_xlpm.Bx,-_xlpm.Ax))*SUM(_xlpm.Xx,-_xlpm.Ax)+_xlpm.Cx,
_xlpm.Ay,_xlfn.XLOOKUP(TRUE,(Z$52:Z85&lt;&gt;""),$N$52:$N85,_xlpm.Fundo,,-1),
_xlpm.By,_xlfn.XLOOKUP(TRUE,(Z87:Z$95&lt;&gt;""),$N87:$N$95,_xlpm.Fundo,,1),
_xlpm.Cy,_xlfn.XLOOKUP(TRUE,(Z$52:Z85&lt;&gt;""),Z$52:Z85,_xlpm.Fundo,,-1),
_xlpm.Dy,_xlfn.XLOOKUP(TRUE,(Z87:Z$95&lt;&gt;""),Z87:Z$95,_xlpm.Fundo,,1),
_xlpm.Xy,$N86,_xlpm.Yy,PRODUCT(SUM(_xlpm.Dy,-_xlpm.Cy),1/SUM(_xlpm.By,-_xlpm.Ay))*SUM(_xlpm.Xy,-_xlpm.Ay)+_xlpm.Cy,
ROUND(_xlpm.Yx,2)))</f>
        <v>0.43</v>
      </c>
      <c r="AA136" s="21" cm="1">
        <f t="array" ref="AA136">IF(AA86&lt;&gt;"",ROUND(AA86,2),
_xlfn.LET(_xlpm.Fundo,$L$8,
_xlpm.Ax,_xlfn.XLOOKUP(TRUE,($O86:Z86&lt;&gt;""),$O$51:Z$51,_xlpm.Fundo,,-1),
_xlpm.Bx,_xlfn.XLOOKUP(TRUE,(AB86:$AZ86&lt;&gt;""),AB$51:$AZ$51,_xlpm.Fundo,,1),
_xlpm.Cx,_xlfn.XLOOKUP(TRUE,($O86:Z86&lt;&gt;""),$O86:Z86,_xlpm.Fundo,,-1),
_xlpm.Dx,_xlfn.XLOOKUP(TRUE,(AB86:$AZ86&lt;&gt;""),AB86:$AZ86,_xlpm.Fundo,,1),
_xlpm.Xx,AA$51,_xlpm.Yx,PRODUCT(SUM(_xlpm.Dx,-_xlpm.Cx),1/SUM(_xlpm.Bx,-_xlpm.Ax))*SUM(_xlpm.Xx,-_xlpm.Ax)+_xlpm.Cx,
_xlpm.Ay,_xlfn.XLOOKUP(TRUE,(AA$52:AA85&lt;&gt;""),$N$52:$N85,_xlpm.Fundo,,-1),
_xlpm.By,_xlfn.XLOOKUP(TRUE,(AA87:AA$95&lt;&gt;""),$N87:$N$95,_xlpm.Fundo,,1),
_xlpm.Cy,_xlfn.XLOOKUP(TRUE,(AA$52:AA85&lt;&gt;""),AA$52:AA85,_xlpm.Fundo,,-1),
_xlpm.Dy,_xlfn.XLOOKUP(TRUE,(AA87:AA$95&lt;&gt;""),AA87:AA$95,_xlpm.Fundo,,1),
_xlpm.Xy,$N86,_xlpm.Yy,PRODUCT(SUM(_xlpm.Dy,-_xlpm.Cy),1/SUM(_xlpm.By,-_xlpm.Ay))*SUM(_xlpm.Xy,-_xlpm.Ay)+_xlpm.Cy,
ROUND(_xlpm.Yx,2)))</f>
        <v>0.4</v>
      </c>
      <c r="AB136" s="21" cm="1">
        <f t="array" ref="AB136">IF(AB86&lt;&gt;"",ROUND(AB86,2),
_xlfn.LET(_xlpm.Fundo,$L$8,
_xlpm.Ax,_xlfn.XLOOKUP(TRUE,($O86:AA86&lt;&gt;""),$O$51:AA$51,_xlpm.Fundo,,-1),
_xlpm.Bx,_xlfn.XLOOKUP(TRUE,(AC86:$AZ86&lt;&gt;""),AC$51:$AZ$51,_xlpm.Fundo,,1),
_xlpm.Cx,_xlfn.XLOOKUP(TRUE,($O86:AA86&lt;&gt;""),$O86:AA86,_xlpm.Fundo,,-1),
_xlpm.Dx,_xlfn.XLOOKUP(TRUE,(AC86:$AZ86&lt;&gt;""),AC86:$AZ86,_xlpm.Fundo,,1),
_xlpm.Xx,AB$51,_xlpm.Yx,PRODUCT(SUM(_xlpm.Dx,-_xlpm.Cx),1/SUM(_xlpm.Bx,-_xlpm.Ax))*SUM(_xlpm.Xx,-_xlpm.Ax)+_xlpm.Cx,
_xlpm.Ay,_xlfn.XLOOKUP(TRUE,(AB$52:AB85&lt;&gt;""),$N$52:$N85,_xlpm.Fundo,,-1),
_xlpm.By,_xlfn.XLOOKUP(TRUE,(AB87:AB$95&lt;&gt;""),$N87:$N$95,_xlpm.Fundo,,1),
_xlpm.Cy,_xlfn.XLOOKUP(TRUE,(AB$52:AB85&lt;&gt;""),AB$52:AB85,_xlpm.Fundo,,-1),
_xlpm.Dy,_xlfn.XLOOKUP(TRUE,(AB87:AB$95&lt;&gt;""),AB87:AB$95,_xlpm.Fundo,,1),
_xlpm.Xy,$N86,_xlpm.Yy,PRODUCT(SUM(_xlpm.Dy,-_xlpm.Cy),1/SUM(_xlpm.By,-_xlpm.Ay))*SUM(_xlpm.Xy,-_xlpm.Ay)+_xlpm.Cy,
ROUND(_xlpm.Yx,2)))</f>
        <v>0</v>
      </c>
      <c r="AC136" s="21" cm="1">
        <f t="array" ref="AC136">IF(AC86&lt;&gt;"",ROUND(AC86,2),
_xlfn.LET(_xlpm.Fundo,$L$8,
_xlpm.Ax,_xlfn.XLOOKUP(TRUE,($O86:AB86&lt;&gt;""),$O$51:AB$51,_xlpm.Fundo,,-1),
_xlpm.Bx,_xlfn.XLOOKUP(TRUE,(AD86:$AZ86&lt;&gt;""),AD$51:$AZ$51,_xlpm.Fundo,,1),
_xlpm.Cx,_xlfn.XLOOKUP(TRUE,($O86:AB86&lt;&gt;""),$O86:AB86,_xlpm.Fundo,,-1),
_xlpm.Dx,_xlfn.XLOOKUP(TRUE,(AD86:$AZ86&lt;&gt;""),AD86:$AZ86,_xlpm.Fundo,,1),
_xlpm.Xx,AC$51,_xlpm.Yx,PRODUCT(SUM(_xlpm.Dx,-_xlpm.Cx),1/SUM(_xlpm.Bx,-_xlpm.Ax))*SUM(_xlpm.Xx,-_xlpm.Ax)+_xlpm.Cx,
_xlpm.Ay,_xlfn.XLOOKUP(TRUE,(AC$52:AC85&lt;&gt;""),$N$52:$N85,_xlpm.Fundo,,-1),
_xlpm.By,_xlfn.XLOOKUP(TRUE,(AC87:AC$95&lt;&gt;""),$N87:$N$95,_xlpm.Fundo,,1),
_xlpm.Cy,_xlfn.XLOOKUP(TRUE,(AC$52:AC85&lt;&gt;""),AC$52:AC85,_xlpm.Fundo,,-1),
_xlpm.Dy,_xlfn.XLOOKUP(TRUE,(AC87:AC$95&lt;&gt;""),AC87:AC$95,_xlpm.Fundo,,1),
_xlpm.Xy,$N86,_xlpm.Yy,PRODUCT(SUM(_xlpm.Dy,-_xlpm.Cy),1/SUM(_xlpm.By,-_xlpm.Ay))*SUM(_xlpm.Xy,-_xlpm.Ay)+_xlpm.Cy,
ROUND(_xlpm.Yx,2)))</f>
        <v>0.01</v>
      </c>
      <c r="AD136" s="21" cm="1">
        <f t="array" ref="AD136">IF(AD86&lt;&gt;"",ROUND(AD86,2),
_xlfn.LET(_xlpm.Fundo,$L$8,
_xlpm.Ax,_xlfn.XLOOKUP(TRUE,($O86:AC86&lt;&gt;""),$O$51:AC$51,_xlpm.Fundo,,-1),
_xlpm.Bx,_xlfn.XLOOKUP(TRUE,(AE86:$AZ86&lt;&gt;""),AE$51:$AZ$51,_xlpm.Fundo,,1),
_xlpm.Cx,_xlfn.XLOOKUP(TRUE,($O86:AC86&lt;&gt;""),$O86:AC86,_xlpm.Fundo,,-1),
_xlpm.Dx,_xlfn.XLOOKUP(TRUE,(AE86:$AZ86&lt;&gt;""),AE86:$AZ86,_xlpm.Fundo,,1),
_xlpm.Xx,AD$51,_xlpm.Yx,PRODUCT(SUM(_xlpm.Dx,-_xlpm.Cx),1/SUM(_xlpm.Bx,-_xlpm.Ax))*SUM(_xlpm.Xx,-_xlpm.Ax)+_xlpm.Cx,
_xlpm.Ay,_xlfn.XLOOKUP(TRUE,(AD$52:AD85&lt;&gt;""),$N$52:$N85,_xlpm.Fundo,,-1),
_xlpm.By,_xlfn.XLOOKUP(TRUE,(AD87:AD$95&lt;&gt;""),$N87:$N$95,_xlpm.Fundo,,1),
_xlpm.Cy,_xlfn.XLOOKUP(TRUE,(AD$52:AD85&lt;&gt;""),AD$52:AD85,_xlpm.Fundo,,-1),
_xlpm.Dy,_xlfn.XLOOKUP(TRUE,(AD87:AD$95&lt;&gt;""),AD87:AD$95,_xlpm.Fundo,,1),
_xlpm.Xy,$N86,_xlpm.Yy,PRODUCT(SUM(_xlpm.Dy,-_xlpm.Cy),1/SUM(_xlpm.By,-_xlpm.Ay))*SUM(_xlpm.Xy,-_xlpm.Ay)+_xlpm.Cy,
ROUND(_xlpm.Yx,2)))</f>
        <v>0.02</v>
      </c>
      <c r="AE136" s="21" cm="1">
        <f t="array" ref="AE136">IF(AE86&lt;&gt;"",ROUND(AE86,2),
_xlfn.LET(_xlpm.Fundo,$L$8,
_xlpm.Ax,_xlfn.XLOOKUP(TRUE,($O86:AD86&lt;&gt;""),$O$51:AD$51,_xlpm.Fundo,,-1),
_xlpm.Bx,_xlfn.XLOOKUP(TRUE,(AF86:$AZ86&lt;&gt;""),AF$51:$AZ$51,_xlpm.Fundo,,1),
_xlpm.Cx,_xlfn.XLOOKUP(TRUE,($O86:AD86&lt;&gt;""),$O86:AD86,_xlpm.Fundo,,-1),
_xlpm.Dx,_xlfn.XLOOKUP(TRUE,(AF86:$AZ86&lt;&gt;""),AF86:$AZ86,_xlpm.Fundo,,1),
_xlpm.Xx,AE$51,_xlpm.Yx,PRODUCT(SUM(_xlpm.Dx,-_xlpm.Cx),1/SUM(_xlpm.Bx,-_xlpm.Ax))*SUM(_xlpm.Xx,-_xlpm.Ax)+_xlpm.Cx,
_xlpm.Ay,_xlfn.XLOOKUP(TRUE,(AE$52:AE85&lt;&gt;""),$N$52:$N85,_xlpm.Fundo,,-1),
_xlpm.By,_xlfn.XLOOKUP(TRUE,(AE87:AE$95&lt;&gt;""),$N87:$N$95,_xlpm.Fundo,,1),
_xlpm.Cy,_xlfn.XLOOKUP(TRUE,(AE$52:AE85&lt;&gt;""),AE$52:AE85,_xlpm.Fundo,,-1),
_xlpm.Dy,_xlfn.XLOOKUP(TRUE,(AE87:AE$95&lt;&gt;""),AE87:AE$95,_xlpm.Fundo,,1),
_xlpm.Xy,$N86,_xlpm.Yy,PRODUCT(SUM(_xlpm.Dy,-_xlpm.Cy),1/SUM(_xlpm.By,-_xlpm.Ay))*SUM(_xlpm.Xy,-_xlpm.Ay)+_xlpm.Cy,
ROUND(_xlpm.Yx,2)))</f>
        <v>0.02</v>
      </c>
      <c r="AF136" s="21" cm="1">
        <f t="array" ref="AF136">IF(AF86&lt;&gt;"",ROUND(AF86,2),
_xlfn.LET(_xlpm.Fundo,$L$8,
_xlpm.Ax,_xlfn.XLOOKUP(TRUE,($O86:AE86&lt;&gt;""),$O$51:AE$51,_xlpm.Fundo,,-1),
_xlpm.Bx,_xlfn.XLOOKUP(TRUE,(AG86:$AZ86&lt;&gt;""),AG$51:$AZ$51,_xlpm.Fundo,,1),
_xlpm.Cx,_xlfn.XLOOKUP(TRUE,($O86:AE86&lt;&gt;""),$O86:AE86,_xlpm.Fundo,,-1),
_xlpm.Dx,_xlfn.XLOOKUP(TRUE,(AG86:$AZ86&lt;&gt;""),AG86:$AZ86,_xlpm.Fundo,,1),
_xlpm.Xx,AF$51,_xlpm.Yx,PRODUCT(SUM(_xlpm.Dx,-_xlpm.Cx),1/SUM(_xlpm.Bx,-_xlpm.Ax))*SUM(_xlpm.Xx,-_xlpm.Ax)+_xlpm.Cx,
_xlpm.Ay,_xlfn.XLOOKUP(TRUE,(AF$52:AF85&lt;&gt;""),$N$52:$N85,_xlpm.Fundo,,-1),
_xlpm.By,_xlfn.XLOOKUP(TRUE,(AF87:AF$95&lt;&gt;""),$N87:$N$95,_xlpm.Fundo,,1),
_xlpm.Cy,_xlfn.XLOOKUP(TRUE,(AF$52:AF85&lt;&gt;""),AF$52:AF85,_xlpm.Fundo,,-1),
_xlpm.Dy,_xlfn.XLOOKUP(TRUE,(AF87:AF$95&lt;&gt;""),AF87:AF$95,_xlpm.Fundo,,1),
_xlpm.Xy,$N86,_xlpm.Yy,PRODUCT(SUM(_xlpm.Dy,-_xlpm.Cy),1/SUM(_xlpm.By,-_xlpm.Ay))*SUM(_xlpm.Xy,-_xlpm.Ay)+_xlpm.Cy,
ROUND(_xlpm.Yx,2)))</f>
        <v>0.04</v>
      </c>
      <c r="AG136" s="21" cm="1">
        <f t="array" ref="AG136">IF(AG86&lt;&gt;"",ROUND(AG86,2),
_xlfn.LET(_xlpm.Fundo,$L$8,
_xlpm.Ax,_xlfn.XLOOKUP(TRUE,($O86:AF86&lt;&gt;""),$O$51:AF$51,_xlpm.Fundo,,-1),
_xlpm.Bx,_xlfn.XLOOKUP(TRUE,(AH86:$AZ86&lt;&gt;""),AH$51:$AZ$51,_xlpm.Fundo,,1),
_xlpm.Cx,_xlfn.XLOOKUP(TRUE,($O86:AF86&lt;&gt;""),$O86:AF86,_xlpm.Fundo,,-1),
_xlpm.Dx,_xlfn.XLOOKUP(TRUE,(AH86:$AZ86&lt;&gt;""),AH86:$AZ86,_xlpm.Fundo,,1),
_xlpm.Xx,AG$51,_xlpm.Yx,PRODUCT(SUM(_xlpm.Dx,-_xlpm.Cx),1/SUM(_xlpm.Bx,-_xlpm.Ax))*SUM(_xlpm.Xx,-_xlpm.Ax)+_xlpm.Cx,
_xlpm.Ay,_xlfn.XLOOKUP(TRUE,(AG$52:AG85&lt;&gt;""),$N$52:$N85,_xlpm.Fundo,,-1),
_xlpm.By,_xlfn.XLOOKUP(TRUE,(AG87:AG$95&lt;&gt;""),$N87:$N$95,_xlpm.Fundo,,1),
_xlpm.Cy,_xlfn.XLOOKUP(TRUE,(AG$52:AG85&lt;&gt;""),AG$52:AG85,_xlpm.Fundo,,-1),
_xlpm.Dy,_xlfn.XLOOKUP(TRUE,(AG87:AG$95&lt;&gt;""),AG87:AG$95,_xlpm.Fundo,,1),
_xlpm.Xy,$N86,_xlpm.Yy,PRODUCT(SUM(_xlpm.Dy,-_xlpm.Cy),1/SUM(_xlpm.By,-_xlpm.Ay))*SUM(_xlpm.Xy,-_xlpm.Ay)+_xlpm.Cy,
ROUND(_xlpm.Yx,2)))</f>
        <v>0.04</v>
      </c>
      <c r="AH136" s="21" cm="1">
        <f t="array" ref="AH136">IF(AH86&lt;&gt;"",ROUND(AH86,2),
_xlfn.LET(_xlpm.Fundo,$L$8,
_xlpm.Ax,_xlfn.XLOOKUP(TRUE,($O86:AG86&lt;&gt;""),$O$51:AG$51,_xlpm.Fundo,,-1),
_xlpm.Bx,_xlfn.XLOOKUP(TRUE,(AI86:$AZ86&lt;&gt;""),AI$51:$AZ$51,_xlpm.Fundo,,1),
_xlpm.Cx,_xlfn.XLOOKUP(TRUE,($O86:AG86&lt;&gt;""),$O86:AG86,_xlpm.Fundo,,-1),
_xlpm.Dx,_xlfn.XLOOKUP(TRUE,(AI86:$AZ86&lt;&gt;""),AI86:$AZ86,_xlpm.Fundo,,1),
_xlpm.Xx,AH$51,_xlpm.Yx,PRODUCT(SUM(_xlpm.Dx,-_xlpm.Cx),1/SUM(_xlpm.Bx,-_xlpm.Ax))*SUM(_xlpm.Xx,-_xlpm.Ax)+_xlpm.Cx,
_xlpm.Ay,_xlfn.XLOOKUP(TRUE,(AH$52:AH85&lt;&gt;""),$N$52:$N85,_xlpm.Fundo,,-1),
_xlpm.By,_xlfn.XLOOKUP(TRUE,(AH87:AH$95&lt;&gt;""),$N87:$N$95,_xlpm.Fundo,,1),
_xlpm.Cy,_xlfn.XLOOKUP(TRUE,(AH$52:AH85&lt;&gt;""),AH$52:AH85,_xlpm.Fundo,,-1),
_xlpm.Dy,_xlfn.XLOOKUP(TRUE,(AH87:AH$95&lt;&gt;""),AH87:AH$95,_xlpm.Fundo,,1),
_xlpm.Xy,$N86,_xlpm.Yy,PRODUCT(SUM(_xlpm.Dy,-_xlpm.Cy),1/SUM(_xlpm.By,-_xlpm.Ay))*SUM(_xlpm.Xy,-_xlpm.Ay)+_xlpm.Cy,
ROUND(_xlpm.Yx,2)))</f>
        <v>0.06</v>
      </c>
      <c r="AI136" s="21" cm="1">
        <f t="array" ref="AI136">IF(AI86&lt;&gt;"",ROUND(AI86,2),
_xlfn.LET(_xlpm.Fundo,$L$8,
_xlpm.Ax,_xlfn.XLOOKUP(TRUE,($O86:AH86&lt;&gt;""),$O$51:AH$51,_xlpm.Fundo,,-1),
_xlpm.Bx,_xlfn.XLOOKUP(TRUE,(AJ86:$AZ86&lt;&gt;""),AJ$51:$AZ$51,_xlpm.Fundo,,1),
_xlpm.Cx,_xlfn.XLOOKUP(TRUE,($O86:AH86&lt;&gt;""),$O86:AH86,_xlpm.Fundo,,-1),
_xlpm.Dx,_xlfn.XLOOKUP(TRUE,(AJ86:$AZ86&lt;&gt;""),AJ86:$AZ86,_xlpm.Fundo,,1),
_xlpm.Xx,AI$51,_xlpm.Yx,PRODUCT(SUM(_xlpm.Dx,-_xlpm.Cx),1/SUM(_xlpm.Bx,-_xlpm.Ax))*SUM(_xlpm.Xx,-_xlpm.Ax)+_xlpm.Cx,
_xlpm.Ay,_xlfn.XLOOKUP(TRUE,(AI$52:AI85&lt;&gt;""),$N$52:$N85,_xlpm.Fundo,,-1),
_xlpm.By,_xlfn.XLOOKUP(TRUE,(AI87:AI$95&lt;&gt;""),$N87:$N$95,_xlpm.Fundo,,1),
_xlpm.Cy,_xlfn.XLOOKUP(TRUE,(AI$52:AI85&lt;&gt;""),AI$52:AI85,_xlpm.Fundo,,-1),
_xlpm.Dy,_xlfn.XLOOKUP(TRUE,(AI87:AI$95&lt;&gt;""),AI87:AI$95,_xlpm.Fundo,,1),
_xlpm.Xy,$N86,_xlpm.Yy,PRODUCT(SUM(_xlpm.Dy,-_xlpm.Cy),1/SUM(_xlpm.By,-_xlpm.Ay))*SUM(_xlpm.Xy,-_xlpm.Ay)+_xlpm.Cy,
ROUND(_xlpm.Yx,2)))</f>
        <v>0.06</v>
      </c>
      <c r="AJ136" s="21" cm="1">
        <f t="array" ref="AJ136">IF(AJ86&lt;&gt;"",ROUND(AJ86,2),
_xlfn.LET(_xlpm.Fundo,$L$8,
_xlpm.Ax,_xlfn.XLOOKUP(TRUE,($O86:AI86&lt;&gt;""),$O$51:AI$51,_xlpm.Fundo,,-1),
_xlpm.Bx,_xlfn.XLOOKUP(TRUE,(AK86:$AZ86&lt;&gt;""),AK$51:$AZ$51,_xlpm.Fundo,,1),
_xlpm.Cx,_xlfn.XLOOKUP(TRUE,($O86:AI86&lt;&gt;""),$O86:AI86,_xlpm.Fundo,,-1),
_xlpm.Dx,_xlfn.XLOOKUP(TRUE,(AK86:$AZ86&lt;&gt;""),AK86:$AZ86,_xlpm.Fundo,,1),
_xlpm.Xx,AJ$51,_xlpm.Yx,PRODUCT(SUM(_xlpm.Dx,-_xlpm.Cx),1/SUM(_xlpm.Bx,-_xlpm.Ax))*SUM(_xlpm.Xx,-_xlpm.Ax)+_xlpm.Cx,
_xlpm.Ay,_xlfn.XLOOKUP(TRUE,(AJ$52:AJ85&lt;&gt;""),$N$52:$N85,_xlpm.Fundo,,-1),
_xlpm.By,_xlfn.XLOOKUP(TRUE,(AJ87:AJ$95&lt;&gt;""),$N87:$N$95,_xlpm.Fundo,,1),
_xlpm.Cy,_xlfn.XLOOKUP(TRUE,(AJ$52:AJ85&lt;&gt;""),AJ$52:AJ85,_xlpm.Fundo,,-1),
_xlpm.Dy,_xlfn.XLOOKUP(TRUE,(AJ87:AJ$95&lt;&gt;""),AJ87:AJ$95,_xlpm.Fundo,,1),
_xlpm.Xy,$N86,_xlpm.Yy,PRODUCT(SUM(_xlpm.Dy,-_xlpm.Cy),1/SUM(_xlpm.By,-_xlpm.Ay))*SUM(_xlpm.Xy,-_xlpm.Ay)+_xlpm.Cy,
ROUND(_xlpm.Yx,2)))</f>
        <v>7.0000000000000007E-2</v>
      </c>
      <c r="AK136" s="21" cm="1">
        <f t="array" ref="AK136">IF(AK86&lt;&gt;"",ROUND(AK86,2),
_xlfn.LET(_xlpm.Fundo,$L$8,
_xlpm.Ax,_xlfn.XLOOKUP(TRUE,($O86:AJ86&lt;&gt;""),$O$51:AJ$51,_xlpm.Fundo,,-1),
_xlpm.Bx,_xlfn.XLOOKUP(TRUE,(AL86:$AZ86&lt;&gt;""),AL$51:$AZ$51,_xlpm.Fundo,,1),
_xlpm.Cx,_xlfn.XLOOKUP(TRUE,($O86:AJ86&lt;&gt;""),$O86:AJ86,_xlpm.Fundo,,-1),
_xlpm.Dx,_xlfn.XLOOKUP(TRUE,(AL86:$AZ86&lt;&gt;""),AL86:$AZ86,_xlpm.Fundo,,1),
_xlpm.Xx,AK$51,_xlpm.Yx,PRODUCT(SUM(_xlpm.Dx,-_xlpm.Cx),1/SUM(_xlpm.Bx,-_xlpm.Ax))*SUM(_xlpm.Xx,-_xlpm.Ax)+_xlpm.Cx,
_xlpm.Ay,_xlfn.XLOOKUP(TRUE,(AK$52:AK85&lt;&gt;""),$N$52:$N85,_xlpm.Fundo,,-1),
_xlpm.By,_xlfn.XLOOKUP(TRUE,(AK87:AK$95&lt;&gt;""),$N87:$N$95,_xlpm.Fundo,,1),
_xlpm.Cy,_xlfn.XLOOKUP(TRUE,(AK$52:AK85&lt;&gt;""),AK$52:AK85,_xlpm.Fundo,,-1),
_xlpm.Dy,_xlfn.XLOOKUP(TRUE,(AK87:AK$95&lt;&gt;""),AK87:AK$95,_xlpm.Fundo,,1),
_xlpm.Xy,$N86,_xlpm.Yy,PRODUCT(SUM(_xlpm.Dy,-_xlpm.Cy),1/SUM(_xlpm.By,-_xlpm.Ay))*SUM(_xlpm.Xy,-_xlpm.Ay)+_xlpm.Cy,
ROUND(_xlpm.Yx,2)))</f>
        <v>7.0000000000000007E-2</v>
      </c>
      <c r="AL136" s="21" cm="1">
        <f t="array" ref="AL136">IF(AL86&lt;&gt;"",ROUND(AL86,2),
_xlfn.LET(_xlpm.Fundo,$L$8,
_xlpm.Ax,_xlfn.XLOOKUP(TRUE,($O86:AK86&lt;&gt;""),$O$51:AK$51,_xlpm.Fundo,,-1),
_xlpm.Bx,_xlfn.XLOOKUP(TRUE,(AM86:$AZ86&lt;&gt;""),AM$51:$AZ$51,_xlpm.Fundo,,1),
_xlpm.Cx,_xlfn.XLOOKUP(TRUE,($O86:AK86&lt;&gt;""),$O86:AK86,_xlpm.Fundo,,-1),
_xlpm.Dx,_xlfn.XLOOKUP(TRUE,(AM86:$AZ86&lt;&gt;""),AM86:$AZ86,_xlpm.Fundo,,1),
_xlpm.Xx,AL$51,_xlpm.Yx,PRODUCT(SUM(_xlpm.Dx,-_xlpm.Cx),1/SUM(_xlpm.Bx,-_xlpm.Ax))*SUM(_xlpm.Xx,-_xlpm.Ax)+_xlpm.Cx,
_xlpm.Ay,_xlfn.XLOOKUP(TRUE,(AL$52:AL85&lt;&gt;""),$N$52:$N85,_xlpm.Fundo,,-1),
_xlpm.By,_xlfn.XLOOKUP(TRUE,(AL87:AL$95&lt;&gt;""),$N87:$N$95,_xlpm.Fundo,,1),
_xlpm.Cy,_xlfn.XLOOKUP(TRUE,(AL$52:AL85&lt;&gt;""),AL$52:AL85,_xlpm.Fundo,,-1),
_xlpm.Dy,_xlfn.XLOOKUP(TRUE,(AL87:AL$95&lt;&gt;""),AL87:AL$95,_xlpm.Fundo,,1),
_xlpm.Xy,$N86,_xlpm.Yy,PRODUCT(SUM(_xlpm.Dy,-_xlpm.Cy),1/SUM(_xlpm.By,-_xlpm.Ay))*SUM(_xlpm.Xy,-_xlpm.Ay)+_xlpm.Cy,
ROUND(_xlpm.Yx,2)))</f>
        <v>0.08</v>
      </c>
      <c r="AM136" s="21" cm="1">
        <f t="array" ref="AM136">IF(AM86&lt;&gt;"",ROUND(AM86,2),
_xlfn.LET(_xlpm.Fundo,$L$8,
_xlpm.Ax,_xlfn.XLOOKUP(TRUE,($O86:AL86&lt;&gt;""),$O$51:AL$51,_xlpm.Fundo,,-1),
_xlpm.Bx,_xlfn.XLOOKUP(TRUE,(AN86:$AZ86&lt;&gt;""),AN$51:$AZ$51,_xlpm.Fundo,,1),
_xlpm.Cx,_xlfn.XLOOKUP(TRUE,($O86:AL86&lt;&gt;""),$O86:AL86,_xlpm.Fundo,,-1),
_xlpm.Dx,_xlfn.XLOOKUP(TRUE,(AN86:$AZ86&lt;&gt;""),AN86:$AZ86,_xlpm.Fundo,,1),
_xlpm.Xx,AM$51,_xlpm.Yx,PRODUCT(SUM(_xlpm.Dx,-_xlpm.Cx),1/SUM(_xlpm.Bx,-_xlpm.Ax))*SUM(_xlpm.Xx,-_xlpm.Ax)+_xlpm.Cx,
_xlpm.Ay,_xlfn.XLOOKUP(TRUE,(AM$52:AM85&lt;&gt;""),$N$52:$N85,_xlpm.Fundo,,-1),
_xlpm.By,_xlfn.XLOOKUP(TRUE,(AM87:AM$95&lt;&gt;""),$N87:$N$95,_xlpm.Fundo,,1),
_xlpm.Cy,_xlfn.XLOOKUP(TRUE,(AM$52:AM85&lt;&gt;""),AM$52:AM85,_xlpm.Fundo,,-1),
_xlpm.Dy,_xlfn.XLOOKUP(TRUE,(AM87:AM$95&lt;&gt;""),AM87:AM$95,_xlpm.Fundo,,1),
_xlpm.Xy,$N86,_xlpm.Yy,PRODUCT(SUM(_xlpm.Dy,-_xlpm.Cy),1/SUM(_xlpm.By,-_xlpm.Ay))*SUM(_xlpm.Xy,-_xlpm.Ay)+_xlpm.Cy,
ROUND(_xlpm.Yx,2)))</f>
        <v>0.08</v>
      </c>
      <c r="AN136" s="21" cm="1">
        <f t="array" ref="AN136">IF(AN86&lt;&gt;"",ROUND(AN86,2),
_xlfn.LET(_xlpm.Fundo,$L$8,
_xlpm.Ax,_xlfn.XLOOKUP(TRUE,($O86:AM86&lt;&gt;""),$O$51:AM$51,_xlpm.Fundo,,-1),
_xlpm.Bx,_xlfn.XLOOKUP(TRUE,(AO86:$AZ86&lt;&gt;""),AO$51:$AZ$51,_xlpm.Fundo,,1),
_xlpm.Cx,_xlfn.XLOOKUP(TRUE,($O86:AM86&lt;&gt;""),$O86:AM86,_xlpm.Fundo,,-1),
_xlpm.Dx,_xlfn.XLOOKUP(TRUE,(AO86:$AZ86&lt;&gt;""),AO86:$AZ86,_xlpm.Fundo,,1),
_xlpm.Xx,AN$51,_xlpm.Yx,PRODUCT(SUM(_xlpm.Dx,-_xlpm.Cx),1/SUM(_xlpm.Bx,-_xlpm.Ax))*SUM(_xlpm.Xx,-_xlpm.Ax)+_xlpm.Cx,
_xlpm.Ay,_xlfn.XLOOKUP(TRUE,(AN$52:AN85&lt;&gt;""),$N$52:$N85,_xlpm.Fundo,,-1),
_xlpm.By,_xlfn.XLOOKUP(TRUE,(AN87:AN$95&lt;&gt;""),$N87:$N$95,_xlpm.Fundo,,1),
_xlpm.Cy,_xlfn.XLOOKUP(TRUE,(AN$52:AN85&lt;&gt;""),AN$52:AN85,_xlpm.Fundo,,-1),
_xlpm.Dy,_xlfn.XLOOKUP(TRUE,(AN87:AN$95&lt;&gt;""),AN87:AN$95,_xlpm.Fundo,,1),
_xlpm.Xy,$N86,_xlpm.Yy,PRODUCT(SUM(_xlpm.Dy,-_xlpm.Cy),1/SUM(_xlpm.By,-_xlpm.Ay))*SUM(_xlpm.Xy,-_xlpm.Ay)+_xlpm.Cy,
ROUND(_xlpm.Yx,2)))</f>
        <v>0.08</v>
      </c>
      <c r="AO136" s="21" cm="1">
        <f t="array" ref="AO136">IF(AO86&lt;&gt;"",ROUND(AO86,2),
_xlfn.LET(_xlpm.Fundo,$L$8,
_xlpm.Ax,_xlfn.XLOOKUP(TRUE,($O86:AN86&lt;&gt;""),$O$51:AN$51,_xlpm.Fundo,,-1),
_xlpm.Bx,_xlfn.XLOOKUP(TRUE,(AP86:$AZ86&lt;&gt;""),AP$51:$AZ$51,_xlpm.Fundo,,1),
_xlpm.Cx,_xlfn.XLOOKUP(TRUE,($O86:AN86&lt;&gt;""),$O86:AN86,_xlpm.Fundo,,-1),
_xlpm.Dx,_xlfn.XLOOKUP(TRUE,(AP86:$AZ86&lt;&gt;""),AP86:$AZ86,_xlpm.Fundo,,1),
_xlpm.Xx,AO$51,_xlpm.Yx,PRODUCT(SUM(_xlpm.Dx,-_xlpm.Cx),1/SUM(_xlpm.Bx,-_xlpm.Ax))*SUM(_xlpm.Xx,-_xlpm.Ax)+_xlpm.Cx,
_xlpm.Ay,_xlfn.XLOOKUP(TRUE,(AO$52:AO85&lt;&gt;""),$N$52:$N85,_xlpm.Fundo,,-1),
_xlpm.By,_xlfn.XLOOKUP(TRUE,(AO87:AO$95&lt;&gt;""),$N87:$N$95,_xlpm.Fundo,,1),
_xlpm.Cy,_xlfn.XLOOKUP(TRUE,(AO$52:AO85&lt;&gt;""),AO$52:AO85,_xlpm.Fundo,,-1),
_xlpm.Dy,_xlfn.XLOOKUP(TRUE,(AO87:AO$95&lt;&gt;""),AO87:AO$95,_xlpm.Fundo,,1),
_xlpm.Xy,$N86,_xlpm.Yy,PRODUCT(SUM(_xlpm.Dy,-_xlpm.Cy),1/SUM(_xlpm.By,-_xlpm.Ay))*SUM(_xlpm.Xy,-_xlpm.Ay)+_xlpm.Cy,
ROUND(_xlpm.Yx,2)))</f>
        <v>0.08</v>
      </c>
      <c r="AP136" s="21" cm="1">
        <f t="array" ref="AP136">IF(AP86&lt;&gt;"",ROUND(AP86,2),
_xlfn.LET(_xlpm.Fundo,$L$8,
_xlpm.Ax,_xlfn.XLOOKUP(TRUE,($O86:AO86&lt;&gt;""),$O$51:AO$51,_xlpm.Fundo,,-1),
_xlpm.Bx,_xlfn.XLOOKUP(TRUE,(AQ86:$AZ86&lt;&gt;""),AQ$51:$AZ$51,_xlpm.Fundo,,1),
_xlpm.Cx,_xlfn.XLOOKUP(TRUE,($O86:AO86&lt;&gt;""),$O86:AO86,_xlpm.Fundo,,-1),
_xlpm.Dx,_xlfn.XLOOKUP(TRUE,(AQ86:$AZ86&lt;&gt;""),AQ86:$AZ86,_xlpm.Fundo,,1),
_xlpm.Xx,AP$51,_xlpm.Yx,PRODUCT(SUM(_xlpm.Dx,-_xlpm.Cx),1/SUM(_xlpm.Bx,-_xlpm.Ax))*SUM(_xlpm.Xx,-_xlpm.Ax)+_xlpm.Cx,
_xlpm.Ay,_xlfn.XLOOKUP(TRUE,(AP$52:AP85&lt;&gt;""),$N$52:$N85,_xlpm.Fundo,,-1),
_xlpm.By,_xlfn.XLOOKUP(TRUE,(AP87:AP$95&lt;&gt;""),$N87:$N$95,_xlpm.Fundo,,1),
_xlpm.Cy,_xlfn.XLOOKUP(TRUE,(AP$52:AP85&lt;&gt;""),AP$52:AP85,_xlpm.Fundo,,-1),
_xlpm.Dy,_xlfn.XLOOKUP(TRUE,(AP87:AP$95&lt;&gt;""),AP87:AP$95,_xlpm.Fundo,,1),
_xlpm.Xy,$N86,_xlpm.Yy,PRODUCT(SUM(_xlpm.Dy,-_xlpm.Cy),1/SUM(_xlpm.By,-_xlpm.Ay))*SUM(_xlpm.Xy,-_xlpm.Ay)+_xlpm.Cy,
ROUND(_xlpm.Yx,2)))</f>
        <v>0.09</v>
      </c>
      <c r="AQ136" s="21" cm="1">
        <f t="array" ref="AQ136">IF(AQ86&lt;&gt;"",ROUND(AQ86,2),
_xlfn.LET(_xlpm.Fundo,$L$8,
_xlpm.Ax,_xlfn.XLOOKUP(TRUE,($O86:AP86&lt;&gt;""),$O$51:AP$51,_xlpm.Fundo,,-1),
_xlpm.Bx,_xlfn.XLOOKUP(TRUE,(AR86:$AZ86&lt;&gt;""),AR$51:$AZ$51,_xlpm.Fundo,,1),
_xlpm.Cx,_xlfn.XLOOKUP(TRUE,($O86:AP86&lt;&gt;""),$O86:AP86,_xlpm.Fundo,,-1),
_xlpm.Dx,_xlfn.XLOOKUP(TRUE,(AR86:$AZ86&lt;&gt;""),AR86:$AZ86,_xlpm.Fundo,,1),
_xlpm.Xx,AQ$51,_xlpm.Yx,PRODUCT(SUM(_xlpm.Dx,-_xlpm.Cx),1/SUM(_xlpm.Bx,-_xlpm.Ax))*SUM(_xlpm.Xx,-_xlpm.Ax)+_xlpm.Cx,
_xlpm.Ay,_xlfn.XLOOKUP(TRUE,(AQ$52:AQ85&lt;&gt;""),$N$52:$N85,_xlpm.Fundo,,-1),
_xlpm.By,_xlfn.XLOOKUP(TRUE,(AQ87:AQ$95&lt;&gt;""),$N87:$N$95,_xlpm.Fundo,,1),
_xlpm.Cy,_xlfn.XLOOKUP(TRUE,(AQ$52:AQ85&lt;&gt;""),AQ$52:AQ85,_xlpm.Fundo,,-1),
_xlpm.Dy,_xlfn.XLOOKUP(TRUE,(AQ87:AQ$95&lt;&gt;""),AQ87:AQ$95,_xlpm.Fundo,,1),
_xlpm.Xy,$N86,_xlpm.Yy,PRODUCT(SUM(_xlpm.Dy,-_xlpm.Cy),1/SUM(_xlpm.By,-_xlpm.Ay))*SUM(_xlpm.Xy,-_xlpm.Ay)+_xlpm.Cy,
ROUND(_xlpm.Yx,2)))</f>
        <v>0.11</v>
      </c>
      <c r="AR136" s="21" cm="1">
        <f t="array" ref="AR136">IF(AR86&lt;&gt;"",ROUND(AR86,2),
_xlfn.LET(_xlpm.Fundo,$L$8,
_xlpm.Ax,_xlfn.XLOOKUP(TRUE,($O86:AQ86&lt;&gt;""),$O$51:AQ$51,_xlpm.Fundo,,-1),
_xlpm.Bx,_xlfn.XLOOKUP(TRUE,(AS86:$AZ86&lt;&gt;""),AS$51:$AZ$51,_xlpm.Fundo,,1),
_xlpm.Cx,_xlfn.XLOOKUP(TRUE,($O86:AQ86&lt;&gt;""),$O86:AQ86,_xlpm.Fundo,,-1),
_xlpm.Dx,_xlfn.XLOOKUP(TRUE,(AS86:$AZ86&lt;&gt;""),AS86:$AZ86,_xlpm.Fundo,,1),
_xlpm.Xx,AR$51,_xlpm.Yx,PRODUCT(SUM(_xlpm.Dx,-_xlpm.Cx),1/SUM(_xlpm.Bx,-_xlpm.Ax))*SUM(_xlpm.Xx,-_xlpm.Ax)+_xlpm.Cx,
_xlpm.Ay,_xlfn.XLOOKUP(TRUE,(AR$52:AR85&lt;&gt;""),$N$52:$N85,_xlpm.Fundo,,-1),
_xlpm.By,_xlfn.XLOOKUP(TRUE,(AR87:AR$95&lt;&gt;""),$N87:$N$95,_xlpm.Fundo,,1),
_xlpm.Cy,_xlfn.XLOOKUP(TRUE,(AR$52:AR85&lt;&gt;""),AR$52:AR85,_xlpm.Fundo,,-1),
_xlpm.Dy,_xlfn.XLOOKUP(TRUE,(AR87:AR$95&lt;&gt;""),AR87:AR$95,_xlpm.Fundo,,1),
_xlpm.Xy,$N86,_xlpm.Yy,PRODUCT(SUM(_xlpm.Dy,-_xlpm.Cy),1/SUM(_xlpm.By,-_xlpm.Ay))*SUM(_xlpm.Xy,-_xlpm.Ay)+_xlpm.Cy,
ROUND(_xlpm.Yx,2)))</f>
        <v>0.11</v>
      </c>
      <c r="AS136" s="21" cm="1">
        <f t="array" ref="AS136">IF(AS86&lt;&gt;"",ROUND(AS86,2),
_xlfn.LET(_xlpm.Fundo,$L$8,
_xlpm.Ax,_xlfn.XLOOKUP(TRUE,($O86:AR86&lt;&gt;""),$O$51:AR$51,_xlpm.Fundo,,-1),
_xlpm.Bx,_xlfn.XLOOKUP(TRUE,(AT86:$AZ86&lt;&gt;""),AT$51:$AZ$51,_xlpm.Fundo,,1),
_xlpm.Cx,_xlfn.XLOOKUP(TRUE,($O86:AR86&lt;&gt;""),$O86:AR86,_xlpm.Fundo,,-1),
_xlpm.Dx,_xlfn.XLOOKUP(TRUE,(AT86:$AZ86&lt;&gt;""),AT86:$AZ86,_xlpm.Fundo,,1),
_xlpm.Xx,AS$51,_xlpm.Yx,PRODUCT(SUM(_xlpm.Dx,-_xlpm.Cx),1/SUM(_xlpm.Bx,-_xlpm.Ax))*SUM(_xlpm.Xx,-_xlpm.Ax)+_xlpm.Cx,
_xlpm.Ay,_xlfn.XLOOKUP(TRUE,(AS$52:AS85&lt;&gt;""),$N$52:$N85,_xlpm.Fundo,,-1),
_xlpm.By,_xlfn.XLOOKUP(TRUE,(AS87:AS$95&lt;&gt;""),$N87:$N$95,_xlpm.Fundo,,1),
_xlpm.Cy,_xlfn.XLOOKUP(TRUE,(AS$52:AS85&lt;&gt;""),AS$52:AS85,_xlpm.Fundo,,-1),
_xlpm.Dy,_xlfn.XLOOKUP(TRUE,(AS87:AS$95&lt;&gt;""),AS87:AS$95,_xlpm.Fundo,,1),
_xlpm.Xy,$N86,_xlpm.Yy,PRODUCT(SUM(_xlpm.Dy,-_xlpm.Cy),1/SUM(_xlpm.By,-_xlpm.Ay))*SUM(_xlpm.Xy,-_xlpm.Ay)+_xlpm.Cy,
ROUND(_xlpm.Yx,2)))</f>
        <v>0.14000000000000001</v>
      </c>
      <c r="AT136" s="21" cm="1">
        <f t="array" ref="AT136">IF(AT86&lt;&gt;"",ROUND(AT86,2),
_xlfn.LET(_xlpm.Fundo,$L$8,
_xlpm.Ax,_xlfn.XLOOKUP(TRUE,($O86:AS86&lt;&gt;""),$O$51:AS$51,_xlpm.Fundo,,-1),
_xlpm.Bx,_xlfn.XLOOKUP(TRUE,(AU86:$AZ86&lt;&gt;""),AU$51:$AZ$51,_xlpm.Fundo,,1),
_xlpm.Cx,_xlfn.XLOOKUP(TRUE,($O86:AS86&lt;&gt;""),$O86:AS86,_xlpm.Fundo,,-1),
_xlpm.Dx,_xlfn.XLOOKUP(TRUE,(AU86:$AZ86&lt;&gt;""),AU86:$AZ86,_xlpm.Fundo,,1),
_xlpm.Xx,AT$51,_xlpm.Yx,PRODUCT(SUM(_xlpm.Dx,-_xlpm.Cx),1/SUM(_xlpm.Bx,-_xlpm.Ax))*SUM(_xlpm.Xx,-_xlpm.Ax)+_xlpm.Cx,
_xlpm.Ay,_xlfn.XLOOKUP(TRUE,(AT$52:AT85&lt;&gt;""),$N$52:$N85,_xlpm.Fundo,,-1),
_xlpm.By,_xlfn.XLOOKUP(TRUE,(AT87:AT$95&lt;&gt;""),$N87:$N$95,_xlpm.Fundo,,1),
_xlpm.Cy,_xlfn.XLOOKUP(TRUE,(AT$52:AT85&lt;&gt;""),AT$52:AT85,_xlpm.Fundo,,-1),
_xlpm.Dy,_xlfn.XLOOKUP(TRUE,(AT87:AT$95&lt;&gt;""),AT87:AT$95,_xlpm.Fundo,,1),
_xlpm.Xy,$N86,_xlpm.Yy,PRODUCT(SUM(_xlpm.Dy,-_xlpm.Cy),1/SUM(_xlpm.By,-_xlpm.Ay))*SUM(_xlpm.Xy,-_xlpm.Ay)+_xlpm.Cy,
ROUND(_xlpm.Yx,2)))</f>
        <v>0.16</v>
      </c>
      <c r="AU136" s="21" cm="1">
        <f t="array" ref="AU136">IF(AU86&lt;&gt;"",ROUND(AU86,2),
_xlfn.LET(_xlpm.Fundo,$L$8,
_xlpm.Ax,_xlfn.XLOOKUP(TRUE,($O86:AT86&lt;&gt;""),$O$51:AT$51,_xlpm.Fundo,,-1),
_xlpm.Bx,_xlfn.XLOOKUP(TRUE,(AV86:$AZ86&lt;&gt;""),AV$51:$AZ$51,_xlpm.Fundo,,1),
_xlpm.Cx,_xlfn.XLOOKUP(TRUE,($O86:AT86&lt;&gt;""),$O86:AT86,_xlpm.Fundo,,-1),
_xlpm.Dx,_xlfn.XLOOKUP(TRUE,(AV86:$AZ86&lt;&gt;""),AV86:$AZ86,_xlpm.Fundo,,1),
_xlpm.Xx,AU$51,_xlpm.Yx,PRODUCT(SUM(_xlpm.Dx,-_xlpm.Cx),1/SUM(_xlpm.Bx,-_xlpm.Ax))*SUM(_xlpm.Xx,-_xlpm.Ax)+_xlpm.Cx,
_xlpm.Ay,_xlfn.XLOOKUP(TRUE,(AU$52:AU85&lt;&gt;""),$N$52:$N85,_xlpm.Fundo,,-1),
_xlpm.By,_xlfn.XLOOKUP(TRUE,(AU87:AU$95&lt;&gt;""),$N87:$N$95,_xlpm.Fundo,,1),
_xlpm.Cy,_xlfn.XLOOKUP(TRUE,(AU$52:AU85&lt;&gt;""),AU$52:AU85,_xlpm.Fundo,,-1),
_xlpm.Dy,_xlfn.XLOOKUP(TRUE,(AU87:AU$95&lt;&gt;""),AU87:AU$95,_xlpm.Fundo,,1),
_xlpm.Xy,$N86,_xlpm.Yy,PRODUCT(SUM(_xlpm.Dy,-_xlpm.Cy),1/SUM(_xlpm.By,-_xlpm.Ay))*SUM(_xlpm.Xy,-_xlpm.Ay)+_xlpm.Cy,
ROUND(_xlpm.Yx,2)))</f>
        <v>0.16</v>
      </c>
      <c r="AV136" s="21" cm="1">
        <f t="array" ref="AV136">IF(AV86&lt;&gt;"",ROUND(AV86,2),
_xlfn.LET(_xlpm.Fundo,$L$8,
_xlpm.Ax,_xlfn.XLOOKUP(TRUE,($O86:AU86&lt;&gt;""),$O$51:AU$51,_xlpm.Fundo,,-1),
_xlpm.Bx,_xlfn.XLOOKUP(TRUE,(AW86:$AZ86&lt;&gt;""),AW$51:$AZ$51,_xlpm.Fundo,,1),
_xlpm.Cx,_xlfn.XLOOKUP(TRUE,($O86:AU86&lt;&gt;""),$O86:AU86,_xlpm.Fundo,,-1),
_xlpm.Dx,_xlfn.XLOOKUP(TRUE,(AW86:$AZ86&lt;&gt;""),AW86:$AZ86,_xlpm.Fundo,,1),
_xlpm.Xx,AV$51,_xlpm.Yx,PRODUCT(SUM(_xlpm.Dx,-_xlpm.Cx),1/SUM(_xlpm.Bx,-_xlpm.Ax))*SUM(_xlpm.Xx,-_xlpm.Ax)+_xlpm.Cx,
_xlpm.Ay,_xlfn.XLOOKUP(TRUE,(AV$52:AV85&lt;&gt;""),$N$52:$N85,_xlpm.Fundo,,-1),
_xlpm.By,_xlfn.XLOOKUP(TRUE,(AV87:AV$95&lt;&gt;""),$N87:$N$95,_xlpm.Fundo,,1),
_xlpm.Cy,_xlfn.XLOOKUP(TRUE,(AV$52:AV85&lt;&gt;""),AV$52:AV85,_xlpm.Fundo,,-1),
_xlpm.Dy,_xlfn.XLOOKUP(TRUE,(AV87:AV$95&lt;&gt;""),AV87:AV$95,_xlpm.Fundo,,1),
_xlpm.Xy,$N86,_xlpm.Yy,PRODUCT(SUM(_xlpm.Dy,-_xlpm.Cy),1/SUM(_xlpm.By,-_xlpm.Ay))*SUM(_xlpm.Xy,-_xlpm.Ay)+_xlpm.Cy,
ROUND(_xlpm.Yx,2)))</f>
        <v>-9</v>
      </c>
      <c r="AW136" s="21" cm="1">
        <f t="array" ref="AW136">IF(AW86&lt;&gt;"",ROUND(AW86,2),
_xlfn.LET(_xlpm.Fundo,$L$8,
_xlpm.Ax,_xlfn.XLOOKUP(TRUE,($O86:AV86&lt;&gt;""),$O$51:AV$51,_xlpm.Fundo,,-1),
_xlpm.Bx,_xlfn.XLOOKUP(TRUE,(AX86:$AZ86&lt;&gt;""),AX$51:$AZ$51,_xlpm.Fundo,,1),
_xlpm.Cx,_xlfn.XLOOKUP(TRUE,($O86:AV86&lt;&gt;""),$O86:AV86,_xlpm.Fundo,,-1),
_xlpm.Dx,_xlfn.XLOOKUP(TRUE,(AX86:$AZ86&lt;&gt;""),AX86:$AZ86,_xlpm.Fundo,,1),
_xlpm.Xx,AW$51,_xlpm.Yx,PRODUCT(SUM(_xlpm.Dx,-_xlpm.Cx),1/SUM(_xlpm.Bx,-_xlpm.Ax))*SUM(_xlpm.Xx,-_xlpm.Ax)+_xlpm.Cx,
_xlpm.Ay,_xlfn.XLOOKUP(TRUE,(AW$52:AW85&lt;&gt;""),$N$52:$N85,_xlpm.Fundo,,-1),
_xlpm.By,_xlfn.XLOOKUP(TRUE,(AW87:AW$95&lt;&gt;""),$N87:$N$95,_xlpm.Fundo,,1),
_xlpm.Cy,_xlfn.XLOOKUP(TRUE,(AW$52:AW85&lt;&gt;""),AW$52:AW85,_xlpm.Fundo,,-1),
_xlpm.Dy,_xlfn.XLOOKUP(TRUE,(AW87:AW$95&lt;&gt;""),AW87:AW$95,_xlpm.Fundo,,1),
_xlpm.Xy,$N86,_xlpm.Yy,PRODUCT(SUM(_xlpm.Dy,-_xlpm.Cy),1/SUM(_xlpm.By,-_xlpm.Ay))*SUM(_xlpm.Xy,-_xlpm.Ay)+_xlpm.Cy,
ROUND(_xlpm.Yx,2)))</f>
        <v>-9</v>
      </c>
      <c r="AX136" s="77" t="s">
        <v>678</v>
      </c>
      <c r="AY136" s="77"/>
    </row>
    <row r="137" spans="1:51" ht="20.100000000000001" customHeight="1" x14ac:dyDescent="0.3">
      <c r="A137" s="8"/>
      <c r="B137" s="8" t="s">
        <v>110</v>
      </c>
      <c r="C137" s="17">
        <f t="shared" si="15"/>
        <v>47.925400000000003</v>
      </c>
      <c r="D137" s="18">
        <f t="shared" si="15"/>
        <v>115.7209</v>
      </c>
      <c r="E137" s="64">
        <f t="shared" si="15"/>
        <v>0</v>
      </c>
      <c r="F137" s="17">
        <f t="shared" si="16"/>
        <v>4.9000000000000004</v>
      </c>
      <c r="G137" s="18">
        <f t="shared" si="17"/>
        <v>10.67</v>
      </c>
      <c r="H137" s="19">
        <f t="shared" si="18"/>
        <v>0</v>
      </c>
      <c r="I137" s="8" t="str" cm="1">
        <f t="array" ref="I137">_xlfn.CONCAT(ROUND(F137:H137,2)&amp;", ")</f>
        <v xml:space="preserve">4.9, 10.67, 0, </v>
      </c>
      <c r="J137" s="8"/>
      <c r="N137" s="31">
        <v>2.77</v>
      </c>
      <c r="O137" s="15"/>
      <c r="P137" s="21" cm="1">
        <f t="array" ref="P137">IF(P87&lt;&gt;"",ROUND(P87,2),
_xlfn.LET(_xlpm.Fundo,$L$8,
_xlpm.Ax,_xlfn.XLOOKUP(TRUE,($O87:O87&lt;&gt;""),$O$51:O$51,_xlpm.Fundo,,-1),
_xlpm.Bx,_xlfn.XLOOKUP(TRUE,(Q87:$AZ87&lt;&gt;""),Q$51:$AZ$51,_xlpm.Fundo,,1),
_xlpm.Cx,_xlfn.XLOOKUP(TRUE,($O87:O87&lt;&gt;""),$O87:O87,_xlpm.Fundo,,-1),
_xlpm.Dx,_xlfn.XLOOKUP(TRUE,(Q87:$AZ87&lt;&gt;""),Q87:$AZ87,_xlpm.Fundo,,1),
_xlpm.Xx,P$51,_xlpm.Yx,PRODUCT(SUM(_xlpm.Dx,-_xlpm.Cx),1/SUM(_xlpm.Bx,-_xlpm.Ax))*SUM(_xlpm.Xx,-_xlpm.Ax)+_xlpm.Cx,
_xlpm.Ay,_xlfn.XLOOKUP(TRUE,(P$52:P86&lt;&gt;""),$N$52:$N86,_xlpm.Fundo,,-1),
_xlpm.By,_xlfn.XLOOKUP(TRUE,(P88:P$95&lt;&gt;""),$N88:$N$95,_xlpm.Fundo,,1),
_xlpm.Cy,_xlfn.XLOOKUP(TRUE,(P$52:P86&lt;&gt;""),P$52:P86,_xlpm.Fundo,,-1),
_xlpm.Dy,_xlfn.XLOOKUP(TRUE,(P88:P$95&lt;&gt;""),P88:P$95,_xlpm.Fundo,,1),
_xlpm.Xy,$N87,_xlpm.Yy,PRODUCT(SUM(_xlpm.Dy,-_xlpm.Cy),1/SUM(_xlpm.By,-_xlpm.Ay))*SUM(_xlpm.Xy,-_xlpm.Ay)+_xlpm.Cy,
ROUND(_xlpm.Yx,2)))</f>
        <v>-9</v>
      </c>
      <c r="Q137" s="21" cm="1">
        <f t="array" ref="Q137">IF(Q87&lt;&gt;"",ROUND(Q87,2),
_xlfn.LET(_xlpm.Fundo,$L$8,
_xlpm.Ax,_xlfn.XLOOKUP(TRUE,($O87:P87&lt;&gt;""),$O$51:P$51,_xlpm.Fundo,,-1),
_xlpm.Bx,_xlfn.XLOOKUP(TRUE,(R87:$AZ87&lt;&gt;""),R$51:$AZ$51,_xlpm.Fundo,,1),
_xlpm.Cx,_xlfn.XLOOKUP(TRUE,($O87:P87&lt;&gt;""),$O87:P87,_xlpm.Fundo,,-1),
_xlpm.Dx,_xlfn.XLOOKUP(TRUE,(R87:$AZ87&lt;&gt;""),R87:$AZ87,_xlpm.Fundo,,1),
_xlpm.Xx,Q$51,_xlpm.Yx,PRODUCT(SUM(_xlpm.Dx,-_xlpm.Cx),1/SUM(_xlpm.Bx,-_xlpm.Ax))*SUM(_xlpm.Xx,-_xlpm.Ax)+_xlpm.Cx,
_xlpm.Ay,_xlfn.XLOOKUP(TRUE,(Q$52:Q86&lt;&gt;""),$N$52:$N86,_xlpm.Fundo,,-1),
_xlpm.By,_xlfn.XLOOKUP(TRUE,(Q88:Q$95&lt;&gt;""),$N88:$N$95,_xlpm.Fundo,,1),
_xlpm.Cy,_xlfn.XLOOKUP(TRUE,(Q$52:Q86&lt;&gt;""),Q$52:Q86,_xlpm.Fundo,,-1),
_xlpm.Dy,_xlfn.XLOOKUP(TRUE,(Q88:Q$95&lt;&gt;""),Q88:Q$95,_xlpm.Fundo,,1),
_xlpm.Xy,$N87,_xlpm.Yy,PRODUCT(SUM(_xlpm.Dy,-_xlpm.Cy),1/SUM(_xlpm.By,-_xlpm.Ay))*SUM(_xlpm.Xy,-_xlpm.Ay)+_xlpm.Cy,
ROUND(_xlpm.Yx,2)))</f>
        <v>-9</v>
      </c>
      <c r="R137" s="21" cm="1">
        <f t="array" ref="R137">IF(R87&lt;&gt;"",ROUND(R87,2),
_xlfn.LET(_xlpm.Fundo,$L$8,
_xlpm.Ax,_xlfn.XLOOKUP(TRUE,($O87:Q87&lt;&gt;""),$O$51:Q$51,_xlpm.Fundo,,-1),
_xlpm.Bx,_xlfn.XLOOKUP(TRUE,(S87:$AZ87&lt;&gt;""),S$51:$AZ$51,_xlpm.Fundo,,1),
_xlpm.Cx,_xlfn.XLOOKUP(TRUE,($O87:Q87&lt;&gt;""),$O87:Q87,_xlpm.Fundo,,-1),
_xlpm.Dx,_xlfn.XLOOKUP(TRUE,(S87:$AZ87&lt;&gt;""),S87:$AZ87,_xlpm.Fundo,,1),
_xlpm.Xx,R$51,_xlpm.Yx,PRODUCT(SUM(_xlpm.Dx,-_xlpm.Cx),1/SUM(_xlpm.Bx,-_xlpm.Ax))*SUM(_xlpm.Xx,-_xlpm.Ax)+_xlpm.Cx,
_xlpm.Ay,_xlfn.XLOOKUP(TRUE,(R$52:R86&lt;&gt;""),$N$52:$N86,_xlpm.Fundo,,-1),
_xlpm.By,_xlfn.XLOOKUP(TRUE,(R88:R$95&lt;&gt;""),$N88:$N$95,_xlpm.Fundo,,1),
_xlpm.Cy,_xlfn.XLOOKUP(TRUE,(R$52:R86&lt;&gt;""),R$52:R86,_xlpm.Fundo,,-1),
_xlpm.Dy,_xlfn.XLOOKUP(TRUE,(R88:R$95&lt;&gt;""),R88:R$95,_xlpm.Fundo,,1),
_xlpm.Xy,$N87,_xlpm.Yy,PRODUCT(SUM(_xlpm.Dy,-_xlpm.Cy),1/SUM(_xlpm.By,-_xlpm.Ay))*SUM(_xlpm.Xy,-_xlpm.Ay)+_xlpm.Cy,
ROUND(_xlpm.Yx,2)))</f>
        <v>0</v>
      </c>
      <c r="S137" s="21" cm="1">
        <f t="array" ref="S137">IF(S87&lt;&gt;"",ROUND(S87,2),
_xlfn.LET(_xlpm.Fundo,$L$8,
_xlpm.Ax,_xlfn.XLOOKUP(TRUE,($O87:R87&lt;&gt;""),$O$51:R$51,_xlpm.Fundo,,-1),
_xlpm.Bx,_xlfn.XLOOKUP(TRUE,(T87:$AZ87&lt;&gt;""),T$51:$AZ$51,_xlpm.Fundo,,1),
_xlpm.Cx,_xlfn.XLOOKUP(TRUE,($O87:R87&lt;&gt;""),$O87:R87,_xlpm.Fundo,,-1),
_xlpm.Dx,_xlfn.XLOOKUP(TRUE,(T87:$AZ87&lt;&gt;""),T87:$AZ87,_xlpm.Fundo,,1),
_xlpm.Xx,S$51,_xlpm.Yx,PRODUCT(SUM(_xlpm.Dx,-_xlpm.Cx),1/SUM(_xlpm.Bx,-_xlpm.Ax))*SUM(_xlpm.Xx,-_xlpm.Ax)+_xlpm.Cx,
_xlpm.Ay,_xlfn.XLOOKUP(TRUE,(S$52:S86&lt;&gt;""),$N$52:$N86,_xlpm.Fundo,,-1),
_xlpm.By,_xlfn.XLOOKUP(TRUE,(S88:S$95&lt;&gt;""),$N88:$N$95,_xlpm.Fundo,,1),
_xlpm.Cy,_xlfn.XLOOKUP(TRUE,(S$52:S86&lt;&gt;""),S$52:S86,_xlpm.Fundo,,-1),
_xlpm.Dy,_xlfn.XLOOKUP(TRUE,(S88:S$95&lt;&gt;""),S88:S$95,_xlpm.Fundo,,1),
_xlpm.Xy,$N87,_xlpm.Yy,PRODUCT(SUM(_xlpm.Dy,-_xlpm.Cy),1/SUM(_xlpm.By,-_xlpm.Ay))*SUM(_xlpm.Xy,-_xlpm.Ay)+_xlpm.Cy,
ROUND(_xlpm.Yx,2)))</f>
        <v>-0.19</v>
      </c>
      <c r="T137" s="21" cm="1">
        <f t="array" ref="T137">IF(T87&lt;&gt;"",ROUND(T87,2),
_xlfn.LET(_xlpm.Fundo,$L$8,
_xlpm.Ax,_xlfn.XLOOKUP(TRUE,($O87:S87&lt;&gt;""),$O$51:S$51,_xlpm.Fundo,,-1),
_xlpm.Bx,_xlfn.XLOOKUP(TRUE,(U87:$AZ87&lt;&gt;""),U$51:$AZ$51,_xlpm.Fundo,,1),
_xlpm.Cx,_xlfn.XLOOKUP(TRUE,($O87:S87&lt;&gt;""),$O87:S87,_xlpm.Fundo,,-1),
_xlpm.Dx,_xlfn.XLOOKUP(TRUE,(U87:$AZ87&lt;&gt;""),U87:$AZ87,_xlpm.Fundo,,1),
_xlpm.Xx,T$51,_xlpm.Yx,PRODUCT(SUM(_xlpm.Dx,-_xlpm.Cx),1/SUM(_xlpm.Bx,-_xlpm.Ax))*SUM(_xlpm.Xx,-_xlpm.Ax)+_xlpm.Cx,
_xlpm.Ay,_xlfn.XLOOKUP(TRUE,(T$52:T86&lt;&gt;""),$N$52:$N86,_xlpm.Fundo,,-1),
_xlpm.By,_xlfn.XLOOKUP(TRUE,(T88:T$95&lt;&gt;""),$N88:$N$95,_xlpm.Fundo,,1),
_xlpm.Cy,_xlfn.XLOOKUP(TRUE,(T$52:T86&lt;&gt;""),T$52:T86,_xlpm.Fundo,,-1),
_xlpm.Dy,_xlfn.XLOOKUP(TRUE,(T88:T$95&lt;&gt;""),T88:T$95,_xlpm.Fundo,,1),
_xlpm.Xy,$N87,_xlpm.Yy,PRODUCT(SUM(_xlpm.Dy,-_xlpm.Cy),1/SUM(_xlpm.By,-_xlpm.Ay))*SUM(_xlpm.Xy,-_xlpm.Ay)+_xlpm.Cy,
ROUND(_xlpm.Yx,2)))</f>
        <v>-0.4</v>
      </c>
      <c r="U137" s="21" cm="1">
        <f t="array" ref="U137">IF(U87&lt;&gt;"",ROUND(U87,2),
_xlfn.LET(_xlpm.Fundo,$L$8,
_xlpm.Ax,_xlfn.XLOOKUP(TRUE,($O87:T87&lt;&gt;""),$O$51:T$51,_xlpm.Fundo,,-1),
_xlpm.Bx,_xlfn.XLOOKUP(TRUE,(V87:$AZ87&lt;&gt;""),V$51:$AZ$51,_xlpm.Fundo,,1),
_xlpm.Cx,_xlfn.XLOOKUP(TRUE,($O87:T87&lt;&gt;""),$O87:T87,_xlpm.Fundo,,-1),
_xlpm.Dx,_xlfn.XLOOKUP(TRUE,(V87:$AZ87&lt;&gt;""),V87:$AZ87,_xlpm.Fundo,,1),
_xlpm.Xx,U$51,_xlpm.Yx,PRODUCT(SUM(_xlpm.Dx,-_xlpm.Cx),1/SUM(_xlpm.Bx,-_xlpm.Ax))*SUM(_xlpm.Xx,-_xlpm.Ax)+_xlpm.Cx,
_xlpm.Ay,_xlfn.XLOOKUP(TRUE,(U$52:U86&lt;&gt;""),$N$52:$N86,_xlpm.Fundo,,-1),
_xlpm.By,_xlfn.XLOOKUP(TRUE,(U88:U$95&lt;&gt;""),$N88:$N$95,_xlpm.Fundo,,1),
_xlpm.Cy,_xlfn.XLOOKUP(TRUE,(U$52:U86&lt;&gt;""),U$52:U86,_xlpm.Fundo,,-1),
_xlpm.Dy,_xlfn.XLOOKUP(TRUE,(U88:U$95&lt;&gt;""),U88:U$95,_xlpm.Fundo,,1),
_xlpm.Xy,$N87,_xlpm.Yy,PRODUCT(SUM(_xlpm.Dy,-_xlpm.Cy),1/SUM(_xlpm.By,-_xlpm.Ay))*SUM(_xlpm.Xy,-_xlpm.Ay)+_xlpm.Cy,
ROUND(_xlpm.Yx,2)))</f>
        <v>-0.4</v>
      </c>
      <c r="V137" s="21" cm="1">
        <f t="array" ref="V137">IF(V87&lt;&gt;"",ROUND(V87,2),
_xlfn.LET(_xlpm.Fundo,$L$8,
_xlpm.Ax,_xlfn.XLOOKUP(TRUE,($O87:U87&lt;&gt;""),$O$51:U$51,_xlpm.Fundo,,-1),
_xlpm.Bx,_xlfn.XLOOKUP(TRUE,(W87:$AZ87&lt;&gt;""),W$51:$AZ$51,_xlpm.Fundo,,1),
_xlpm.Cx,_xlfn.XLOOKUP(TRUE,($O87:U87&lt;&gt;""),$O87:U87,_xlpm.Fundo,,-1),
_xlpm.Dx,_xlfn.XLOOKUP(TRUE,(W87:$AZ87&lt;&gt;""),W87:$AZ87,_xlpm.Fundo,,1),
_xlpm.Xx,V$51,_xlpm.Yx,PRODUCT(SUM(_xlpm.Dx,-_xlpm.Cx),1/SUM(_xlpm.Bx,-_xlpm.Ax))*SUM(_xlpm.Xx,-_xlpm.Ax)+_xlpm.Cx,
_xlpm.Ay,_xlfn.XLOOKUP(TRUE,(V$52:V86&lt;&gt;""),$N$52:$N86,_xlpm.Fundo,,-1),
_xlpm.By,_xlfn.XLOOKUP(TRUE,(V88:V$95&lt;&gt;""),$N88:$N$95,_xlpm.Fundo,,1),
_xlpm.Cy,_xlfn.XLOOKUP(TRUE,(V$52:V86&lt;&gt;""),V$52:V86,_xlpm.Fundo,,-1),
_xlpm.Dy,_xlfn.XLOOKUP(TRUE,(V88:V$95&lt;&gt;""),V88:V$95,_xlpm.Fundo,,1),
_xlpm.Xy,$N87,_xlpm.Yy,PRODUCT(SUM(_xlpm.Dy,-_xlpm.Cy),1/SUM(_xlpm.By,-_xlpm.Ay))*SUM(_xlpm.Xy,-_xlpm.Ay)+_xlpm.Cy,
ROUND(_xlpm.Yx,2)))</f>
        <v>-0.4</v>
      </c>
      <c r="W137" s="21" cm="1">
        <f t="array" ref="W137">IF(W87&lt;&gt;"",ROUND(W87,2),
_xlfn.LET(_xlpm.Fundo,$L$8,
_xlpm.Ax,_xlfn.XLOOKUP(TRUE,($O87:V87&lt;&gt;""),$O$51:V$51,_xlpm.Fundo,,-1),
_xlpm.Bx,_xlfn.XLOOKUP(TRUE,(X87:$AZ87&lt;&gt;""),X$51:$AZ$51,_xlpm.Fundo,,1),
_xlpm.Cx,_xlfn.XLOOKUP(TRUE,($O87:V87&lt;&gt;""),$O87:V87,_xlpm.Fundo,,-1),
_xlpm.Dx,_xlfn.XLOOKUP(TRUE,(X87:$AZ87&lt;&gt;""),X87:$AZ87,_xlpm.Fundo,,1),
_xlpm.Xx,W$51,_xlpm.Yx,PRODUCT(SUM(_xlpm.Dx,-_xlpm.Cx),1/SUM(_xlpm.Bx,-_xlpm.Ax))*SUM(_xlpm.Xx,-_xlpm.Ax)+_xlpm.Cx,
_xlpm.Ay,_xlfn.XLOOKUP(TRUE,(W$52:W86&lt;&gt;""),$N$52:$N86,_xlpm.Fundo,,-1),
_xlpm.By,_xlfn.XLOOKUP(TRUE,(W88:W$95&lt;&gt;""),$N88:$N$95,_xlpm.Fundo,,1),
_xlpm.Cy,_xlfn.XLOOKUP(TRUE,(W$52:W86&lt;&gt;""),W$52:W86,_xlpm.Fundo,,-1),
_xlpm.Dy,_xlfn.XLOOKUP(TRUE,(W88:W$95&lt;&gt;""),W88:W$95,_xlpm.Fundo,,1),
_xlpm.Xy,$N87,_xlpm.Yy,PRODUCT(SUM(_xlpm.Dy,-_xlpm.Cy),1/SUM(_xlpm.By,-_xlpm.Ay))*SUM(_xlpm.Xy,-_xlpm.Ay)+_xlpm.Cy,
ROUND(_xlpm.Yx,2)))</f>
        <v>-0.4</v>
      </c>
      <c r="X137" s="21" cm="1">
        <f t="array" ref="X137">IF(X87&lt;&gt;"",ROUND(X87,2),
_xlfn.LET(_xlpm.Fundo,$L$8,
_xlpm.Ax,_xlfn.XLOOKUP(TRUE,($O87:W87&lt;&gt;""),$O$51:W$51,_xlpm.Fundo,,-1),
_xlpm.Bx,_xlfn.XLOOKUP(TRUE,(Y87:$AZ87&lt;&gt;""),Y$51:$AZ$51,_xlpm.Fundo,,1),
_xlpm.Cx,_xlfn.XLOOKUP(TRUE,($O87:W87&lt;&gt;""),$O87:W87,_xlpm.Fundo,,-1),
_xlpm.Dx,_xlfn.XLOOKUP(TRUE,(Y87:$AZ87&lt;&gt;""),Y87:$AZ87,_xlpm.Fundo,,1),
_xlpm.Xx,X$51,_xlpm.Yx,PRODUCT(SUM(_xlpm.Dx,-_xlpm.Cx),1/SUM(_xlpm.Bx,-_xlpm.Ax))*SUM(_xlpm.Xx,-_xlpm.Ax)+_xlpm.Cx,
_xlpm.Ay,_xlfn.XLOOKUP(TRUE,(X$52:X86&lt;&gt;""),$N$52:$N86,_xlpm.Fundo,,-1),
_xlpm.By,_xlfn.XLOOKUP(TRUE,(X88:X$95&lt;&gt;""),$N88:$N$95,_xlpm.Fundo,,1),
_xlpm.Cy,_xlfn.XLOOKUP(TRUE,(X$52:X86&lt;&gt;""),X$52:X86,_xlpm.Fundo,,-1),
_xlpm.Dy,_xlfn.XLOOKUP(TRUE,(X88:X$95&lt;&gt;""),X88:X$95,_xlpm.Fundo,,1),
_xlpm.Xy,$N87,_xlpm.Yy,PRODUCT(SUM(_xlpm.Dy,-_xlpm.Cy),1/SUM(_xlpm.By,-_xlpm.Ay))*SUM(_xlpm.Xy,-_xlpm.Ay)+_xlpm.Cy,
ROUND(_xlpm.Yx,2)))</f>
        <v>-0.4</v>
      </c>
      <c r="Y137" s="21" cm="1">
        <f t="array" ref="Y137">IF(Y87&lt;&gt;"",ROUND(Y87,2),
_xlfn.LET(_xlpm.Fundo,$L$8,
_xlpm.Ax,_xlfn.XLOOKUP(TRUE,($O87:X87&lt;&gt;""),$O$51:X$51,_xlpm.Fundo,,-1),
_xlpm.Bx,_xlfn.XLOOKUP(TRUE,(Z87:$AZ87&lt;&gt;""),Z$51:$AZ$51,_xlpm.Fundo,,1),
_xlpm.Cx,_xlfn.XLOOKUP(TRUE,($O87:X87&lt;&gt;""),$O87:X87,_xlpm.Fundo,,-1),
_xlpm.Dx,_xlfn.XLOOKUP(TRUE,(Z87:$AZ87&lt;&gt;""),Z87:$AZ87,_xlpm.Fundo,,1),
_xlpm.Xx,Y$51,_xlpm.Yx,PRODUCT(SUM(_xlpm.Dx,-_xlpm.Cx),1/SUM(_xlpm.Bx,-_xlpm.Ax))*SUM(_xlpm.Xx,-_xlpm.Ax)+_xlpm.Cx,
_xlpm.Ay,_xlfn.XLOOKUP(TRUE,(Y$52:Y86&lt;&gt;""),$N$52:$N86,_xlpm.Fundo,,-1),
_xlpm.By,_xlfn.XLOOKUP(TRUE,(Y88:Y$95&lt;&gt;""),$N88:$N$95,_xlpm.Fundo,,1),
_xlpm.Cy,_xlfn.XLOOKUP(TRUE,(Y$52:Y86&lt;&gt;""),Y$52:Y86,_xlpm.Fundo,,-1),
_xlpm.Dy,_xlfn.XLOOKUP(TRUE,(Y88:Y$95&lt;&gt;""),Y88:Y$95,_xlpm.Fundo,,1),
_xlpm.Xy,$N87,_xlpm.Yy,PRODUCT(SUM(_xlpm.Dy,-_xlpm.Cy),1/SUM(_xlpm.By,-_xlpm.Ay))*SUM(_xlpm.Xy,-_xlpm.Ay)+_xlpm.Cy,
ROUND(_xlpm.Yx,2)))</f>
        <v>0</v>
      </c>
      <c r="Z137" s="21" cm="1">
        <f t="array" ref="Z137">IF(Z87&lt;&gt;"",ROUND(Z87,2),
_xlfn.LET(_xlpm.Fundo,$L$8,
_xlpm.Ax,_xlfn.XLOOKUP(TRUE,($O87:Y87&lt;&gt;""),$O$51:Y$51,_xlpm.Fundo,,-1),
_xlpm.Bx,_xlfn.XLOOKUP(TRUE,(AA87:$AZ87&lt;&gt;""),AA$51:$AZ$51,_xlpm.Fundo,,1),
_xlpm.Cx,_xlfn.XLOOKUP(TRUE,($O87:Y87&lt;&gt;""),$O87:Y87,_xlpm.Fundo,,-1),
_xlpm.Dx,_xlfn.XLOOKUP(TRUE,(AA87:$AZ87&lt;&gt;""),AA87:$AZ87,_xlpm.Fundo,,1),
_xlpm.Xx,Z$51,_xlpm.Yx,PRODUCT(SUM(_xlpm.Dx,-_xlpm.Cx),1/SUM(_xlpm.Bx,-_xlpm.Ax))*SUM(_xlpm.Xx,-_xlpm.Ax)+_xlpm.Cx,
_xlpm.Ay,_xlfn.XLOOKUP(TRUE,(Z$52:Z86&lt;&gt;""),$N$52:$N86,_xlpm.Fundo,,-1),
_xlpm.By,_xlfn.XLOOKUP(TRUE,(Z88:Z$95&lt;&gt;""),$N88:$N$95,_xlpm.Fundo,,1),
_xlpm.Cy,_xlfn.XLOOKUP(TRUE,(Z$52:Z86&lt;&gt;""),Z$52:Z86,_xlpm.Fundo,,-1),
_xlpm.Dy,_xlfn.XLOOKUP(TRUE,(Z88:Z$95&lt;&gt;""),Z88:Z$95,_xlpm.Fundo,,1),
_xlpm.Xy,$N87,_xlpm.Yy,PRODUCT(SUM(_xlpm.Dy,-_xlpm.Cy),1/SUM(_xlpm.By,-_xlpm.Ay))*SUM(_xlpm.Xy,-_xlpm.Ay)+_xlpm.Cy,
ROUND(_xlpm.Yx,2)))</f>
        <v>0.18</v>
      </c>
      <c r="AA137" s="21" cm="1">
        <f t="array" ref="AA137">IF(AA87&lt;&gt;"",ROUND(AA87,2),
_xlfn.LET(_xlpm.Fundo,$L$8,
_xlpm.Ax,_xlfn.XLOOKUP(TRUE,($O87:Z87&lt;&gt;""),$O$51:Z$51,_xlpm.Fundo,,-1),
_xlpm.Bx,_xlfn.XLOOKUP(TRUE,(AB87:$AZ87&lt;&gt;""),AB$51:$AZ$51,_xlpm.Fundo,,1),
_xlpm.Cx,_xlfn.XLOOKUP(TRUE,($O87:Z87&lt;&gt;""),$O87:Z87,_xlpm.Fundo,,-1),
_xlpm.Dx,_xlfn.XLOOKUP(TRUE,(AB87:$AZ87&lt;&gt;""),AB87:$AZ87,_xlpm.Fundo,,1),
_xlpm.Xx,AA$51,_xlpm.Yx,PRODUCT(SUM(_xlpm.Dx,-_xlpm.Cx),1/SUM(_xlpm.Bx,-_xlpm.Ax))*SUM(_xlpm.Xx,-_xlpm.Ax)+_xlpm.Cx,
_xlpm.Ay,_xlfn.XLOOKUP(TRUE,(AA$52:AA86&lt;&gt;""),$N$52:$N86,_xlpm.Fundo,,-1),
_xlpm.By,_xlfn.XLOOKUP(TRUE,(AA88:AA$95&lt;&gt;""),$N88:$N$95,_xlpm.Fundo,,1),
_xlpm.Cy,_xlfn.XLOOKUP(TRUE,(AA$52:AA86&lt;&gt;""),AA$52:AA86,_xlpm.Fundo,,-1),
_xlpm.Dy,_xlfn.XLOOKUP(TRUE,(AA88:AA$95&lt;&gt;""),AA88:AA$95,_xlpm.Fundo,,1),
_xlpm.Xy,$N87,_xlpm.Yy,PRODUCT(SUM(_xlpm.Dy,-_xlpm.Cy),1/SUM(_xlpm.By,-_xlpm.Ay))*SUM(_xlpm.Xy,-_xlpm.Ay)+_xlpm.Cy,
ROUND(_xlpm.Yx,2)))</f>
        <v>0.4</v>
      </c>
      <c r="AB137" s="21" cm="1">
        <f t="array" ref="AB137">IF(AB87&lt;&gt;"",ROUND(AB87,2),
_xlfn.LET(_xlpm.Fundo,$L$8,
_xlpm.Ax,_xlfn.XLOOKUP(TRUE,($O87:AA87&lt;&gt;""),$O$51:AA$51,_xlpm.Fundo,,-1),
_xlpm.Bx,_xlfn.XLOOKUP(TRUE,(AC87:$AZ87&lt;&gt;""),AC$51:$AZ$51,_xlpm.Fundo,,1),
_xlpm.Cx,_xlfn.XLOOKUP(TRUE,($O87:AA87&lt;&gt;""),$O87:AA87,_xlpm.Fundo,,-1),
_xlpm.Dx,_xlfn.XLOOKUP(TRUE,(AC87:$AZ87&lt;&gt;""),AC87:$AZ87,_xlpm.Fundo,,1),
_xlpm.Xx,AB$51,_xlpm.Yx,PRODUCT(SUM(_xlpm.Dx,-_xlpm.Cx),1/SUM(_xlpm.Bx,-_xlpm.Ax))*SUM(_xlpm.Xx,-_xlpm.Ax)+_xlpm.Cx,
_xlpm.Ay,_xlfn.XLOOKUP(TRUE,(AB$52:AB86&lt;&gt;""),$N$52:$N86,_xlpm.Fundo,,-1),
_xlpm.By,_xlfn.XLOOKUP(TRUE,(AB88:AB$95&lt;&gt;""),$N88:$N$95,_xlpm.Fundo,,1),
_xlpm.Cy,_xlfn.XLOOKUP(TRUE,(AB$52:AB86&lt;&gt;""),AB$52:AB86,_xlpm.Fundo,,-1),
_xlpm.Dy,_xlfn.XLOOKUP(TRUE,(AB88:AB$95&lt;&gt;""),AB88:AB$95,_xlpm.Fundo,,1),
_xlpm.Xy,$N87,_xlpm.Yy,PRODUCT(SUM(_xlpm.Dy,-_xlpm.Cy),1/SUM(_xlpm.By,-_xlpm.Ay))*SUM(_xlpm.Xy,-_xlpm.Ay)+_xlpm.Cy,
ROUND(_xlpm.Yx,2)))</f>
        <v>0.5</v>
      </c>
      <c r="AC137" s="21" cm="1">
        <f t="array" ref="AC137">IF(AC87&lt;&gt;"",ROUND(AC87,2),
_xlfn.LET(_xlpm.Fundo,$L$8,
_xlpm.Ax,_xlfn.XLOOKUP(TRUE,($O87:AB87&lt;&gt;""),$O$51:AB$51,_xlpm.Fundo,,-1),
_xlpm.Bx,_xlfn.XLOOKUP(TRUE,(AD87:$AZ87&lt;&gt;""),AD$51:$AZ$51,_xlpm.Fundo,,1),
_xlpm.Cx,_xlfn.XLOOKUP(TRUE,($O87:AB87&lt;&gt;""),$O87:AB87,_xlpm.Fundo,,-1),
_xlpm.Dx,_xlfn.XLOOKUP(TRUE,(AD87:$AZ87&lt;&gt;""),AD87:$AZ87,_xlpm.Fundo,,1),
_xlpm.Xx,AC$51,_xlpm.Yx,PRODUCT(SUM(_xlpm.Dx,-_xlpm.Cx),1/SUM(_xlpm.Bx,-_xlpm.Ax))*SUM(_xlpm.Xx,-_xlpm.Ax)+_xlpm.Cx,
_xlpm.Ay,_xlfn.XLOOKUP(TRUE,(AC$52:AC86&lt;&gt;""),$N$52:$N86,_xlpm.Fundo,,-1),
_xlpm.By,_xlfn.XLOOKUP(TRUE,(AC88:AC$95&lt;&gt;""),$N88:$N$95,_xlpm.Fundo,,1),
_xlpm.Cy,_xlfn.XLOOKUP(TRUE,(AC$52:AC86&lt;&gt;""),AC$52:AC86,_xlpm.Fundo,,-1),
_xlpm.Dy,_xlfn.XLOOKUP(TRUE,(AC88:AC$95&lt;&gt;""),AC88:AC$95,_xlpm.Fundo,,1),
_xlpm.Xy,$N87,_xlpm.Yy,PRODUCT(SUM(_xlpm.Dy,-_xlpm.Cy),1/SUM(_xlpm.By,-_xlpm.Ay))*SUM(_xlpm.Xy,-_xlpm.Ay)+_xlpm.Cy,
ROUND(_xlpm.Yx,2)))</f>
        <v>0.13</v>
      </c>
      <c r="AD137" s="21" cm="1">
        <f t="array" ref="AD137">IF(AD87&lt;&gt;"",ROUND(AD87,2),
_xlfn.LET(_xlpm.Fundo,$L$8,
_xlpm.Ax,_xlfn.XLOOKUP(TRUE,($O87:AC87&lt;&gt;""),$O$51:AC$51,_xlpm.Fundo,,-1),
_xlpm.Bx,_xlfn.XLOOKUP(TRUE,(AE87:$AZ87&lt;&gt;""),AE$51:$AZ$51,_xlpm.Fundo,,1),
_xlpm.Cx,_xlfn.XLOOKUP(TRUE,($O87:AC87&lt;&gt;""),$O87:AC87,_xlpm.Fundo,,-1),
_xlpm.Dx,_xlfn.XLOOKUP(TRUE,(AE87:$AZ87&lt;&gt;""),AE87:$AZ87,_xlpm.Fundo,,1),
_xlpm.Xx,AD$51,_xlpm.Yx,PRODUCT(SUM(_xlpm.Dx,-_xlpm.Cx),1/SUM(_xlpm.Bx,-_xlpm.Ax))*SUM(_xlpm.Xx,-_xlpm.Ax)+_xlpm.Cx,
_xlpm.Ay,_xlfn.XLOOKUP(TRUE,(AD$52:AD86&lt;&gt;""),$N$52:$N86,_xlpm.Fundo,,-1),
_xlpm.By,_xlfn.XLOOKUP(TRUE,(AD88:AD$95&lt;&gt;""),$N88:$N$95,_xlpm.Fundo,,1),
_xlpm.Cy,_xlfn.XLOOKUP(TRUE,(AD$52:AD86&lt;&gt;""),AD$52:AD86,_xlpm.Fundo,,-1),
_xlpm.Dy,_xlfn.XLOOKUP(TRUE,(AD88:AD$95&lt;&gt;""),AD88:AD$95,_xlpm.Fundo,,1),
_xlpm.Xy,$N87,_xlpm.Yy,PRODUCT(SUM(_xlpm.Dy,-_xlpm.Cy),1/SUM(_xlpm.By,-_xlpm.Ay))*SUM(_xlpm.Xy,-_xlpm.Ay)+_xlpm.Cy,
ROUND(_xlpm.Yx,2)))</f>
        <v>0.1</v>
      </c>
      <c r="AE137" s="21" cm="1">
        <f t="array" ref="AE137">IF(AE87&lt;&gt;"",ROUND(AE87,2),
_xlfn.LET(_xlpm.Fundo,$L$8,
_xlpm.Ax,_xlfn.XLOOKUP(TRUE,($O87:AD87&lt;&gt;""),$O$51:AD$51,_xlpm.Fundo,,-1),
_xlpm.Bx,_xlfn.XLOOKUP(TRUE,(AF87:$AZ87&lt;&gt;""),AF$51:$AZ$51,_xlpm.Fundo,,1),
_xlpm.Cx,_xlfn.XLOOKUP(TRUE,($O87:AD87&lt;&gt;""),$O87:AD87,_xlpm.Fundo,,-1),
_xlpm.Dx,_xlfn.XLOOKUP(TRUE,(AF87:$AZ87&lt;&gt;""),AF87:$AZ87,_xlpm.Fundo,,1),
_xlpm.Xx,AE$51,_xlpm.Yx,PRODUCT(SUM(_xlpm.Dx,-_xlpm.Cx),1/SUM(_xlpm.Bx,-_xlpm.Ax))*SUM(_xlpm.Xx,-_xlpm.Ax)+_xlpm.Cx,
_xlpm.Ay,_xlfn.XLOOKUP(TRUE,(AE$52:AE86&lt;&gt;""),$N$52:$N86,_xlpm.Fundo,,-1),
_xlpm.By,_xlfn.XLOOKUP(TRUE,(AE88:AE$95&lt;&gt;""),$N88:$N$95,_xlpm.Fundo,,1),
_xlpm.Cy,_xlfn.XLOOKUP(TRUE,(AE$52:AE86&lt;&gt;""),AE$52:AE86,_xlpm.Fundo,,-1),
_xlpm.Dy,_xlfn.XLOOKUP(TRUE,(AE88:AE$95&lt;&gt;""),AE88:AE$95,_xlpm.Fundo,,1),
_xlpm.Xy,$N87,_xlpm.Yy,PRODUCT(SUM(_xlpm.Dy,-_xlpm.Cy),1/SUM(_xlpm.By,-_xlpm.Ay))*SUM(_xlpm.Xy,-_xlpm.Ay)+_xlpm.Cy,
ROUND(_xlpm.Yx,2)))</f>
        <v>0</v>
      </c>
      <c r="AF137" s="21" cm="1">
        <f t="array" ref="AF137">IF(AF87&lt;&gt;"",ROUND(AF87,2),
_xlfn.LET(_xlpm.Fundo,$L$8,
_xlpm.Ax,_xlfn.XLOOKUP(TRUE,($O87:AE87&lt;&gt;""),$O$51:AE$51,_xlpm.Fundo,,-1),
_xlpm.Bx,_xlfn.XLOOKUP(TRUE,(AG87:$AZ87&lt;&gt;""),AG$51:$AZ$51,_xlpm.Fundo,,1),
_xlpm.Cx,_xlfn.XLOOKUP(TRUE,($O87:AE87&lt;&gt;""),$O87:AE87,_xlpm.Fundo,,-1),
_xlpm.Dx,_xlfn.XLOOKUP(TRUE,(AG87:$AZ87&lt;&gt;""),AG87:$AZ87,_xlpm.Fundo,,1),
_xlpm.Xx,AF$51,_xlpm.Yx,PRODUCT(SUM(_xlpm.Dx,-_xlpm.Cx),1/SUM(_xlpm.Bx,-_xlpm.Ax))*SUM(_xlpm.Xx,-_xlpm.Ax)+_xlpm.Cx,
_xlpm.Ay,_xlfn.XLOOKUP(TRUE,(AF$52:AF86&lt;&gt;""),$N$52:$N86,_xlpm.Fundo,,-1),
_xlpm.By,_xlfn.XLOOKUP(TRUE,(AF88:AF$95&lt;&gt;""),$N88:$N$95,_xlpm.Fundo,,1),
_xlpm.Cy,_xlfn.XLOOKUP(TRUE,(AF$52:AF86&lt;&gt;""),AF$52:AF86,_xlpm.Fundo,,-1),
_xlpm.Dy,_xlfn.XLOOKUP(TRUE,(AF88:AF$95&lt;&gt;""),AF88:AF$95,_xlpm.Fundo,,1),
_xlpm.Xy,$N87,_xlpm.Yy,PRODUCT(SUM(_xlpm.Dy,-_xlpm.Cy),1/SUM(_xlpm.By,-_xlpm.Ay))*SUM(_xlpm.Xy,-_xlpm.Ay)+_xlpm.Cy,
ROUND(_xlpm.Yx,2)))</f>
        <v>-0.38</v>
      </c>
      <c r="AG137" s="21" cm="1">
        <f t="array" ref="AG137">IF(AG87&lt;&gt;"",ROUND(AG87,2),
_xlfn.LET(_xlpm.Fundo,$L$8,
_xlpm.Ax,_xlfn.XLOOKUP(TRUE,($O87:AF87&lt;&gt;""),$O$51:AF$51,_xlpm.Fundo,,-1),
_xlpm.Bx,_xlfn.XLOOKUP(TRUE,(AH87:$AZ87&lt;&gt;""),AH$51:$AZ$51,_xlpm.Fundo,,1),
_xlpm.Cx,_xlfn.XLOOKUP(TRUE,($O87:AF87&lt;&gt;""),$O87:AF87,_xlpm.Fundo,,-1),
_xlpm.Dx,_xlfn.XLOOKUP(TRUE,(AH87:$AZ87&lt;&gt;""),AH87:$AZ87,_xlpm.Fundo,,1),
_xlpm.Xx,AG$51,_xlpm.Yx,PRODUCT(SUM(_xlpm.Dx,-_xlpm.Cx),1/SUM(_xlpm.Bx,-_xlpm.Ax))*SUM(_xlpm.Xx,-_xlpm.Ax)+_xlpm.Cx,
_xlpm.Ay,_xlfn.XLOOKUP(TRUE,(AG$52:AG86&lt;&gt;""),$N$52:$N86,_xlpm.Fundo,,-1),
_xlpm.By,_xlfn.XLOOKUP(TRUE,(AG88:AG$95&lt;&gt;""),$N88:$N$95,_xlpm.Fundo,,1),
_xlpm.Cy,_xlfn.XLOOKUP(TRUE,(AG$52:AG86&lt;&gt;""),AG$52:AG86,_xlpm.Fundo,,-1),
_xlpm.Dy,_xlfn.XLOOKUP(TRUE,(AG88:AG$95&lt;&gt;""),AG88:AG$95,_xlpm.Fundo,,1),
_xlpm.Xy,$N87,_xlpm.Yy,PRODUCT(SUM(_xlpm.Dy,-_xlpm.Cy),1/SUM(_xlpm.By,-_xlpm.Ay))*SUM(_xlpm.Xy,-_xlpm.Ay)+_xlpm.Cy,
ROUND(_xlpm.Yx,2)))</f>
        <v>-0.4</v>
      </c>
      <c r="AH137" s="21" cm="1">
        <f t="array" ref="AH137">IF(AH87&lt;&gt;"",ROUND(AH87,2),
_xlfn.LET(_xlpm.Fundo,$L$8,
_xlpm.Ax,_xlfn.XLOOKUP(TRUE,($O87:AG87&lt;&gt;""),$O$51:AG$51,_xlpm.Fundo,,-1),
_xlpm.Bx,_xlfn.XLOOKUP(TRUE,(AI87:$AZ87&lt;&gt;""),AI$51:$AZ$51,_xlpm.Fundo,,1),
_xlpm.Cx,_xlfn.XLOOKUP(TRUE,($O87:AG87&lt;&gt;""),$O87:AG87,_xlpm.Fundo,,-1),
_xlpm.Dx,_xlfn.XLOOKUP(TRUE,(AI87:$AZ87&lt;&gt;""),AI87:$AZ87,_xlpm.Fundo,,1),
_xlpm.Xx,AH$51,_xlpm.Yx,PRODUCT(SUM(_xlpm.Dx,-_xlpm.Cx),1/SUM(_xlpm.Bx,-_xlpm.Ax))*SUM(_xlpm.Xx,-_xlpm.Ax)+_xlpm.Cx,
_xlpm.Ay,_xlfn.XLOOKUP(TRUE,(AH$52:AH86&lt;&gt;""),$N$52:$N86,_xlpm.Fundo,,-1),
_xlpm.By,_xlfn.XLOOKUP(TRUE,(AH88:AH$95&lt;&gt;""),$N88:$N$95,_xlpm.Fundo,,1),
_xlpm.Cy,_xlfn.XLOOKUP(TRUE,(AH$52:AH86&lt;&gt;""),AH$52:AH86,_xlpm.Fundo,,-1),
_xlpm.Dy,_xlfn.XLOOKUP(TRUE,(AH88:AH$95&lt;&gt;""),AH88:AH$95,_xlpm.Fundo,,1),
_xlpm.Xy,$N87,_xlpm.Yy,PRODUCT(SUM(_xlpm.Dy,-_xlpm.Cy),1/SUM(_xlpm.By,-_xlpm.Ay))*SUM(_xlpm.Xy,-_xlpm.Ay)+_xlpm.Cy,
ROUND(_xlpm.Yx,2)))</f>
        <v>-0.11</v>
      </c>
      <c r="AI137" s="21" cm="1">
        <f t="array" ref="AI137">IF(AI87&lt;&gt;"",ROUND(AI87,2),
_xlfn.LET(_xlpm.Fundo,$L$8,
_xlpm.Ax,_xlfn.XLOOKUP(TRUE,($O87:AH87&lt;&gt;""),$O$51:AH$51,_xlpm.Fundo,,-1),
_xlpm.Bx,_xlfn.XLOOKUP(TRUE,(AJ87:$AZ87&lt;&gt;""),AJ$51:$AZ$51,_xlpm.Fundo,,1),
_xlpm.Cx,_xlfn.XLOOKUP(TRUE,($O87:AH87&lt;&gt;""),$O87:AH87,_xlpm.Fundo,,-1),
_xlpm.Dx,_xlfn.XLOOKUP(TRUE,(AJ87:$AZ87&lt;&gt;""),AJ87:$AZ87,_xlpm.Fundo,,1),
_xlpm.Xx,AI$51,_xlpm.Yx,PRODUCT(SUM(_xlpm.Dx,-_xlpm.Cx),1/SUM(_xlpm.Bx,-_xlpm.Ax))*SUM(_xlpm.Xx,-_xlpm.Ax)+_xlpm.Cx,
_xlpm.Ay,_xlfn.XLOOKUP(TRUE,(AI$52:AI86&lt;&gt;""),$N$52:$N86,_xlpm.Fundo,,-1),
_xlpm.By,_xlfn.XLOOKUP(TRUE,(AI88:AI$95&lt;&gt;""),$N88:$N$95,_xlpm.Fundo,,1),
_xlpm.Cy,_xlfn.XLOOKUP(TRUE,(AI$52:AI86&lt;&gt;""),AI$52:AI86,_xlpm.Fundo,,-1),
_xlpm.Dy,_xlfn.XLOOKUP(TRUE,(AI88:AI$95&lt;&gt;""),AI88:AI$95,_xlpm.Fundo,,1),
_xlpm.Xy,$N87,_xlpm.Yy,PRODUCT(SUM(_xlpm.Dy,-_xlpm.Cy),1/SUM(_xlpm.By,-_xlpm.Ay))*SUM(_xlpm.Xy,-_xlpm.Ay)+_xlpm.Cy,
ROUND(_xlpm.Yx,2)))</f>
        <v>0</v>
      </c>
      <c r="AJ137" s="21" cm="1">
        <f t="array" ref="AJ137">IF(AJ87&lt;&gt;"",ROUND(AJ87,2),
_xlfn.LET(_xlpm.Fundo,$L$8,
_xlpm.Ax,_xlfn.XLOOKUP(TRUE,($O87:AI87&lt;&gt;""),$O$51:AI$51,_xlpm.Fundo,,-1),
_xlpm.Bx,_xlfn.XLOOKUP(TRUE,(AK87:$AZ87&lt;&gt;""),AK$51:$AZ$51,_xlpm.Fundo,,1),
_xlpm.Cx,_xlfn.XLOOKUP(TRUE,($O87:AI87&lt;&gt;""),$O87:AI87,_xlpm.Fundo,,-1),
_xlpm.Dx,_xlfn.XLOOKUP(TRUE,(AK87:$AZ87&lt;&gt;""),AK87:$AZ87,_xlpm.Fundo,,1),
_xlpm.Xx,AJ$51,_xlpm.Yx,PRODUCT(SUM(_xlpm.Dx,-_xlpm.Cx),1/SUM(_xlpm.Bx,-_xlpm.Ax))*SUM(_xlpm.Xx,-_xlpm.Ax)+_xlpm.Cx,
_xlpm.Ay,_xlfn.XLOOKUP(TRUE,(AJ$52:AJ86&lt;&gt;""),$N$52:$N86,_xlpm.Fundo,,-1),
_xlpm.By,_xlfn.XLOOKUP(TRUE,(AJ88:AJ$95&lt;&gt;""),$N88:$N$95,_xlpm.Fundo,,1),
_xlpm.Cy,_xlfn.XLOOKUP(TRUE,(AJ$52:AJ86&lt;&gt;""),AJ$52:AJ86,_xlpm.Fundo,,-1),
_xlpm.Dy,_xlfn.XLOOKUP(TRUE,(AJ88:AJ$95&lt;&gt;""),AJ88:AJ$95,_xlpm.Fundo,,1),
_xlpm.Xy,$N87,_xlpm.Yy,PRODUCT(SUM(_xlpm.Dy,-_xlpm.Cy),1/SUM(_xlpm.By,-_xlpm.Ay))*SUM(_xlpm.Xy,-_xlpm.Ay)+_xlpm.Cy,
ROUND(_xlpm.Yx,2)))</f>
        <v>0.11</v>
      </c>
      <c r="AK137" s="21" cm="1">
        <f t="array" ref="AK137">IF(AK87&lt;&gt;"",ROUND(AK87,2),
_xlfn.LET(_xlpm.Fundo,$L$8,
_xlpm.Ax,_xlfn.XLOOKUP(TRUE,($O87:AJ87&lt;&gt;""),$O$51:AJ$51,_xlpm.Fundo,,-1),
_xlpm.Bx,_xlfn.XLOOKUP(TRUE,(AL87:$AZ87&lt;&gt;""),AL$51:$AZ$51,_xlpm.Fundo,,1),
_xlpm.Cx,_xlfn.XLOOKUP(TRUE,($O87:AJ87&lt;&gt;""),$O87:AJ87,_xlpm.Fundo,,-1),
_xlpm.Dx,_xlfn.XLOOKUP(TRUE,(AL87:$AZ87&lt;&gt;""),AL87:$AZ87,_xlpm.Fundo,,1),
_xlpm.Xx,AK$51,_xlpm.Yx,PRODUCT(SUM(_xlpm.Dx,-_xlpm.Cx),1/SUM(_xlpm.Bx,-_xlpm.Ax))*SUM(_xlpm.Xx,-_xlpm.Ax)+_xlpm.Cx,
_xlpm.Ay,_xlfn.XLOOKUP(TRUE,(AK$52:AK86&lt;&gt;""),$N$52:$N86,_xlpm.Fundo,,-1),
_xlpm.By,_xlfn.XLOOKUP(TRUE,(AK88:AK$95&lt;&gt;""),$N88:$N$95,_xlpm.Fundo,,1),
_xlpm.Cy,_xlfn.XLOOKUP(TRUE,(AK$52:AK86&lt;&gt;""),AK$52:AK86,_xlpm.Fundo,,-1),
_xlpm.Dy,_xlfn.XLOOKUP(TRUE,(AK88:AK$95&lt;&gt;""),AK88:AK$95,_xlpm.Fundo,,1),
_xlpm.Xy,$N87,_xlpm.Yy,PRODUCT(SUM(_xlpm.Dy,-_xlpm.Cy),1/SUM(_xlpm.By,-_xlpm.Ay))*SUM(_xlpm.Xy,-_xlpm.Ay)+_xlpm.Cy,
ROUND(_xlpm.Yx,2)))</f>
        <v>0.18</v>
      </c>
      <c r="AL137" s="21" cm="1">
        <f t="array" ref="AL137">IF(AL87&lt;&gt;"",ROUND(AL87,2),
_xlfn.LET(_xlpm.Fundo,$L$8,
_xlpm.Ax,_xlfn.XLOOKUP(TRUE,($O87:AK87&lt;&gt;""),$O$51:AK$51,_xlpm.Fundo,,-1),
_xlpm.Bx,_xlfn.XLOOKUP(TRUE,(AM87:$AZ87&lt;&gt;""),AM$51:$AZ$51,_xlpm.Fundo,,1),
_xlpm.Cx,_xlfn.XLOOKUP(TRUE,($O87:AK87&lt;&gt;""),$O87:AK87,_xlpm.Fundo,,-1),
_xlpm.Dx,_xlfn.XLOOKUP(TRUE,(AM87:$AZ87&lt;&gt;""),AM87:$AZ87,_xlpm.Fundo,,1),
_xlpm.Xx,AL$51,_xlpm.Yx,PRODUCT(SUM(_xlpm.Dx,-_xlpm.Cx),1/SUM(_xlpm.Bx,-_xlpm.Ax))*SUM(_xlpm.Xx,-_xlpm.Ax)+_xlpm.Cx,
_xlpm.Ay,_xlfn.XLOOKUP(TRUE,(AL$52:AL86&lt;&gt;""),$N$52:$N86,_xlpm.Fundo,,-1),
_xlpm.By,_xlfn.XLOOKUP(TRUE,(AL88:AL$95&lt;&gt;""),$N88:$N$95,_xlpm.Fundo,,1),
_xlpm.Cy,_xlfn.XLOOKUP(TRUE,(AL$52:AL86&lt;&gt;""),AL$52:AL86,_xlpm.Fundo,,-1),
_xlpm.Dy,_xlfn.XLOOKUP(TRUE,(AL88:AL$95&lt;&gt;""),AL88:AL$95,_xlpm.Fundo,,1),
_xlpm.Xy,$N87,_xlpm.Yy,PRODUCT(SUM(_xlpm.Dy,-_xlpm.Cy),1/SUM(_xlpm.By,-_xlpm.Ay))*SUM(_xlpm.Xy,-_xlpm.Ay)+_xlpm.Cy,
ROUND(_xlpm.Yx,2)))</f>
        <v>0.64</v>
      </c>
      <c r="AM137" s="21" cm="1">
        <f t="array" ref="AM137">IF(AM87&lt;&gt;"",ROUND(AM87,2),
_xlfn.LET(_xlpm.Fundo,$L$8,
_xlpm.Ax,_xlfn.XLOOKUP(TRUE,($O87:AL87&lt;&gt;""),$O$51:AL$51,_xlpm.Fundo,,-1),
_xlpm.Bx,_xlfn.XLOOKUP(TRUE,(AN87:$AZ87&lt;&gt;""),AN$51:$AZ$51,_xlpm.Fundo,,1),
_xlpm.Cx,_xlfn.XLOOKUP(TRUE,($O87:AL87&lt;&gt;""),$O87:AL87,_xlpm.Fundo,,-1),
_xlpm.Dx,_xlfn.XLOOKUP(TRUE,(AN87:$AZ87&lt;&gt;""),AN87:$AZ87,_xlpm.Fundo,,1),
_xlpm.Xx,AM$51,_xlpm.Yx,PRODUCT(SUM(_xlpm.Dx,-_xlpm.Cx),1/SUM(_xlpm.Bx,-_xlpm.Ax))*SUM(_xlpm.Xx,-_xlpm.Ax)+_xlpm.Cx,
_xlpm.Ay,_xlfn.XLOOKUP(TRUE,(AM$52:AM86&lt;&gt;""),$N$52:$N86,_xlpm.Fundo,,-1),
_xlpm.By,_xlfn.XLOOKUP(TRUE,(AM88:AM$95&lt;&gt;""),$N88:$N$95,_xlpm.Fundo,,1),
_xlpm.Cy,_xlfn.XLOOKUP(TRUE,(AM$52:AM86&lt;&gt;""),AM$52:AM86,_xlpm.Fundo,,-1),
_xlpm.Dy,_xlfn.XLOOKUP(TRUE,(AM88:AM$95&lt;&gt;""),AM88:AM$95,_xlpm.Fundo,,1),
_xlpm.Xy,$N87,_xlpm.Yy,PRODUCT(SUM(_xlpm.Dy,-_xlpm.Cy),1/SUM(_xlpm.By,-_xlpm.Ay))*SUM(_xlpm.Xy,-_xlpm.Ay)+_xlpm.Cy,
ROUND(_xlpm.Yx,2)))</f>
        <v>0.69</v>
      </c>
      <c r="AN137" s="21" cm="1">
        <f t="array" ref="AN137">IF(AN87&lt;&gt;"",ROUND(AN87,2),
_xlfn.LET(_xlpm.Fundo,$L$8,
_xlpm.Ax,_xlfn.XLOOKUP(TRUE,($O87:AM87&lt;&gt;""),$O$51:AM$51,_xlpm.Fundo,,-1),
_xlpm.Bx,_xlfn.XLOOKUP(TRUE,(AO87:$AZ87&lt;&gt;""),AO$51:$AZ$51,_xlpm.Fundo,,1),
_xlpm.Cx,_xlfn.XLOOKUP(TRUE,($O87:AM87&lt;&gt;""),$O87:AM87,_xlpm.Fundo,,-1),
_xlpm.Dx,_xlfn.XLOOKUP(TRUE,(AO87:$AZ87&lt;&gt;""),AO87:$AZ87,_xlpm.Fundo,,1),
_xlpm.Xx,AN$51,_xlpm.Yx,PRODUCT(SUM(_xlpm.Dx,-_xlpm.Cx),1/SUM(_xlpm.Bx,-_xlpm.Ax))*SUM(_xlpm.Xx,-_xlpm.Ax)+_xlpm.Cx,
_xlpm.Ay,_xlfn.XLOOKUP(TRUE,(AN$52:AN86&lt;&gt;""),$N$52:$N86,_xlpm.Fundo,,-1),
_xlpm.By,_xlfn.XLOOKUP(TRUE,(AN88:AN$95&lt;&gt;""),$N88:$N$95,_xlpm.Fundo,,1),
_xlpm.Cy,_xlfn.XLOOKUP(TRUE,(AN$52:AN86&lt;&gt;""),AN$52:AN86,_xlpm.Fundo,,-1),
_xlpm.Dy,_xlfn.XLOOKUP(TRUE,(AN88:AN$95&lt;&gt;""),AN88:AN$95,_xlpm.Fundo,,1),
_xlpm.Xy,$N87,_xlpm.Yy,PRODUCT(SUM(_xlpm.Dy,-_xlpm.Cy),1/SUM(_xlpm.By,-_xlpm.Ay))*SUM(_xlpm.Xy,-_xlpm.Ay)+_xlpm.Cy,
ROUND(_xlpm.Yx,2)))</f>
        <v>0.8</v>
      </c>
      <c r="AO137" s="21" cm="1">
        <f t="array" ref="AO137">IF(AO87&lt;&gt;"",ROUND(AO87,2),
_xlfn.LET(_xlpm.Fundo,$L$8,
_xlpm.Ax,_xlfn.XLOOKUP(TRUE,($O87:AN87&lt;&gt;""),$O$51:AN$51,_xlpm.Fundo,,-1),
_xlpm.Bx,_xlfn.XLOOKUP(TRUE,(AP87:$AZ87&lt;&gt;""),AP$51:$AZ$51,_xlpm.Fundo,,1),
_xlpm.Cx,_xlfn.XLOOKUP(TRUE,($O87:AN87&lt;&gt;""),$O87:AN87,_xlpm.Fundo,,-1),
_xlpm.Dx,_xlfn.XLOOKUP(TRUE,(AP87:$AZ87&lt;&gt;""),AP87:$AZ87,_xlpm.Fundo,,1),
_xlpm.Xx,AO$51,_xlpm.Yx,PRODUCT(SUM(_xlpm.Dx,-_xlpm.Cx),1/SUM(_xlpm.Bx,-_xlpm.Ax))*SUM(_xlpm.Xx,-_xlpm.Ax)+_xlpm.Cx,
_xlpm.Ay,_xlfn.XLOOKUP(TRUE,(AO$52:AO86&lt;&gt;""),$N$52:$N86,_xlpm.Fundo,,-1),
_xlpm.By,_xlfn.XLOOKUP(TRUE,(AO88:AO$95&lt;&gt;""),$N88:$N$95,_xlpm.Fundo,,1),
_xlpm.Cy,_xlfn.XLOOKUP(TRUE,(AO$52:AO86&lt;&gt;""),AO$52:AO86,_xlpm.Fundo,,-1),
_xlpm.Dy,_xlfn.XLOOKUP(TRUE,(AO88:AO$95&lt;&gt;""),AO88:AO$95,_xlpm.Fundo,,1),
_xlpm.Xy,$N87,_xlpm.Yy,PRODUCT(SUM(_xlpm.Dy,-_xlpm.Cy),1/SUM(_xlpm.By,-_xlpm.Ay))*SUM(_xlpm.Xy,-_xlpm.Ay)+_xlpm.Cy,
ROUND(_xlpm.Yx,2)))</f>
        <v>0.72</v>
      </c>
      <c r="AP137" s="21" cm="1">
        <f t="array" ref="AP137">IF(AP87&lt;&gt;"",ROUND(AP87,2),
_xlfn.LET(_xlpm.Fundo,$L$8,
_xlpm.Ax,_xlfn.XLOOKUP(TRUE,($O87:AO87&lt;&gt;""),$O$51:AO$51,_xlpm.Fundo,,-1),
_xlpm.Bx,_xlfn.XLOOKUP(TRUE,(AQ87:$AZ87&lt;&gt;""),AQ$51:$AZ$51,_xlpm.Fundo,,1),
_xlpm.Cx,_xlfn.XLOOKUP(TRUE,($O87:AO87&lt;&gt;""),$O87:AO87,_xlpm.Fundo,,-1),
_xlpm.Dx,_xlfn.XLOOKUP(TRUE,(AQ87:$AZ87&lt;&gt;""),AQ87:$AZ87,_xlpm.Fundo,,1),
_xlpm.Xx,AP$51,_xlpm.Yx,PRODUCT(SUM(_xlpm.Dx,-_xlpm.Cx),1/SUM(_xlpm.Bx,-_xlpm.Ax))*SUM(_xlpm.Xx,-_xlpm.Ax)+_xlpm.Cx,
_xlpm.Ay,_xlfn.XLOOKUP(TRUE,(AP$52:AP86&lt;&gt;""),$N$52:$N86,_xlpm.Fundo,,-1),
_xlpm.By,_xlfn.XLOOKUP(TRUE,(AP88:AP$95&lt;&gt;""),$N88:$N$95,_xlpm.Fundo,,1),
_xlpm.Cy,_xlfn.XLOOKUP(TRUE,(AP$52:AP86&lt;&gt;""),AP$52:AP86,_xlpm.Fundo,,-1),
_xlpm.Dy,_xlfn.XLOOKUP(TRUE,(AP88:AP$95&lt;&gt;""),AP88:AP$95,_xlpm.Fundo,,1),
_xlpm.Xy,$N87,_xlpm.Yy,PRODUCT(SUM(_xlpm.Dy,-_xlpm.Cy),1/SUM(_xlpm.By,-_xlpm.Ay))*SUM(_xlpm.Xy,-_xlpm.Ay)+_xlpm.Cy,
ROUND(_xlpm.Yx,2)))</f>
        <v>0.4</v>
      </c>
      <c r="AQ137" s="21" cm="1">
        <f t="array" ref="AQ137">IF(AQ87&lt;&gt;"",ROUND(AQ87,2),
_xlfn.LET(_xlpm.Fundo,$L$8,
_xlpm.Ax,_xlfn.XLOOKUP(TRUE,($O87:AP87&lt;&gt;""),$O$51:AP$51,_xlpm.Fundo,,-1),
_xlpm.Bx,_xlfn.XLOOKUP(TRUE,(AR87:$AZ87&lt;&gt;""),AR$51:$AZ$51,_xlpm.Fundo,,1),
_xlpm.Cx,_xlfn.XLOOKUP(TRUE,($O87:AP87&lt;&gt;""),$O87:AP87,_xlpm.Fundo,,-1),
_xlpm.Dx,_xlfn.XLOOKUP(TRUE,(AR87:$AZ87&lt;&gt;""),AR87:$AZ87,_xlpm.Fundo,,1),
_xlpm.Xx,AQ$51,_xlpm.Yx,PRODUCT(SUM(_xlpm.Dx,-_xlpm.Cx),1/SUM(_xlpm.Bx,-_xlpm.Ax))*SUM(_xlpm.Xx,-_xlpm.Ax)+_xlpm.Cx,
_xlpm.Ay,_xlfn.XLOOKUP(TRUE,(AQ$52:AQ86&lt;&gt;""),$N$52:$N86,_xlpm.Fundo,,-1),
_xlpm.By,_xlfn.XLOOKUP(TRUE,(AQ88:AQ$95&lt;&gt;""),$N88:$N$95,_xlpm.Fundo,,1),
_xlpm.Cy,_xlfn.XLOOKUP(TRUE,(AQ$52:AQ86&lt;&gt;""),AQ$52:AQ86,_xlpm.Fundo,,-1),
_xlpm.Dy,_xlfn.XLOOKUP(TRUE,(AQ88:AQ$95&lt;&gt;""),AQ88:AQ$95,_xlpm.Fundo,,1),
_xlpm.Xy,$N87,_xlpm.Yy,PRODUCT(SUM(_xlpm.Dy,-_xlpm.Cy),1/SUM(_xlpm.By,-_xlpm.Ay))*SUM(_xlpm.Xy,-_xlpm.Ay)+_xlpm.Cy,
ROUND(_xlpm.Yx,2)))</f>
        <v>-0.2</v>
      </c>
      <c r="AR137" s="21" cm="1">
        <f t="array" ref="AR137">IF(AR87&lt;&gt;"",ROUND(AR87,2),
_xlfn.LET(_xlpm.Fundo,$L$8,
_xlpm.Ax,_xlfn.XLOOKUP(TRUE,($O87:AQ87&lt;&gt;""),$O$51:AQ$51,_xlpm.Fundo,,-1),
_xlpm.Bx,_xlfn.XLOOKUP(TRUE,(AS87:$AZ87&lt;&gt;""),AS$51:$AZ$51,_xlpm.Fundo,,1),
_xlpm.Cx,_xlfn.XLOOKUP(TRUE,($O87:AQ87&lt;&gt;""),$O87:AQ87,_xlpm.Fundo,,-1),
_xlpm.Dx,_xlfn.XLOOKUP(TRUE,(AS87:$AZ87&lt;&gt;""),AS87:$AZ87,_xlpm.Fundo,,1),
_xlpm.Xx,AR$51,_xlpm.Yx,PRODUCT(SUM(_xlpm.Dx,-_xlpm.Cx),1/SUM(_xlpm.Bx,-_xlpm.Ax))*SUM(_xlpm.Xx,-_xlpm.Ax)+_xlpm.Cx,
_xlpm.Ay,_xlfn.XLOOKUP(TRUE,(AR$52:AR86&lt;&gt;""),$N$52:$N86,_xlpm.Fundo,,-1),
_xlpm.By,_xlfn.XLOOKUP(TRUE,(AR88:AR$95&lt;&gt;""),$N88:$N$95,_xlpm.Fundo,,1),
_xlpm.Cy,_xlfn.XLOOKUP(TRUE,(AR$52:AR86&lt;&gt;""),AR$52:AR86,_xlpm.Fundo,,-1),
_xlpm.Dy,_xlfn.XLOOKUP(TRUE,(AR88:AR$95&lt;&gt;""),AR88:AR$95,_xlpm.Fundo,,1),
_xlpm.Xy,$N87,_xlpm.Yy,PRODUCT(SUM(_xlpm.Dy,-_xlpm.Cy),1/SUM(_xlpm.By,-_xlpm.Ay))*SUM(_xlpm.Xy,-_xlpm.Ay)+_xlpm.Cy,
ROUND(_xlpm.Yx,2)))</f>
        <v>-0.4</v>
      </c>
      <c r="AS137" s="21" cm="1">
        <f t="array" ref="AS137">IF(AS87&lt;&gt;"",ROUND(AS87,2),
_xlfn.LET(_xlpm.Fundo,$L$8,
_xlpm.Ax,_xlfn.XLOOKUP(TRUE,($O87:AR87&lt;&gt;""),$O$51:AR$51,_xlpm.Fundo,,-1),
_xlpm.Bx,_xlfn.XLOOKUP(TRUE,(AT87:$AZ87&lt;&gt;""),AT$51:$AZ$51,_xlpm.Fundo,,1),
_xlpm.Cx,_xlfn.XLOOKUP(TRUE,($O87:AR87&lt;&gt;""),$O87:AR87,_xlpm.Fundo,,-1),
_xlpm.Dx,_xlfn.XLOOKUP(TRUE,(AT87:$AZ87&lt;&gt;""),AT87:$AZ87,_xlpm.Fundo,,1),
_xlpm.Xx,AS$51,_xlpm.Yx,PRODUCT(SUM(_xlpm.Dx,-_xlpm.Cx),1/SUM(_xlpm.Bx,-_xlpm.Ax))*SUM(_xlpm.Xx,-_xlpm.Ax)+_xlpm.Cx,
_xlpm.Ay,_xlfn.XLOOKUP(TRUE,(AS$52:AS86&lt;&gt;""),$N$52:$N86,_xlpm.Fundo,,-1),
_xlpm.By,_xlfn.XLOOKUP(TRUE,(AS88:AS$95&lt;&gt;""),$N88:$N$95,_xlpm.Fundo,,1),
_xlpm.Cy,_xlfn.XLOOKUP(TRUE,(AS$52:AS86&lt;&gt;""),AS$52:AS86,_xlpm.Fundo,,-1),
_xlpm.Dy,_xlfn.XLOOKUP(TRUE,(AS88:AS$95&lt;&gt;""),AS88:AS$95,_xlpm.Fundo,,1),
_xlpm.Xy,$N87,_xlpm.Yy,PRODUCT(SUM(_xlpm.Dy,-_xlpm.Cy),1/SUM(_xlpm.By,-_xlpm.Ay))*SUM(_xlpm.Xy,-_xlpm.Ay)+_xlpm.Cy,
ROUND(_xlpm.Yx,2)))</f>
        <v>-0.4</v>
      </c>
      <c r="AT137" s="21" cm="1">
        <f t="array" ref="AT137">IF(AT87&lt;&gt;"",ROUND(AT87,2),
_xlfn.LET(_xlpm.Fundo,$L$8,
_xlpm.Ax,_xlfn.XLOOKUP(TRUE,($O87:AS87&lt;&gt;""),$O$51:AS$51,_xlpm.Fundo,,-1),
_xlpm.Bx,_xlfn.XLOOKUP(TRUE,(AU87:$AZ87&lt;&gt;""),AU$51:$AZ$51,_xlpm.Fundo,,1),
_xlpm.Cx,_xlfn.XLOOKUP(TRUE,($O87:AS87&lt;&gt;""),$O87:AS87,_xlpm.Fundo,,-1),
_xlpm.Dx,_xlfn.XLOOKUP(TRUE,(AU87:$AZ87&lt;&gt;""),AU87:$AZ87,_xlpm.Fundo,,1),
_xlpm.Xx,AT$51,_xlpm.Yx,PRODUCT(SUM(_xlpm.Dx,-_xlpm.Cx),1/SUM(_xlpm.Bx,-_xlpm.Ax))*SUM(_xlpm.Xx,-_xlpm.Ax)+_xlpm.Cx,
_xlpm.Ay,_xlfn.XLOOKUP(TRUE,(AT$52:AT86&lt;&gt;""),$N$52:$N86,_xlpm.Fundo,,-1),
_xlpm.By,_xlfn.XLOOKUP(TRUE,(AT88:AT$95&lt;&gt;""),$N88:$N$95,_xlpm.Fundo,,1),
_xlpm.Cy,_xlfn.XLOOKUP(TRUE,(AT$52:AT86&lt;&gt;""),AT$52:AT86,_xlpm.Fundo,,-1),
_xlpm.Dy,_xlfn.XLOOKUP(TRUE,(AT88:AT$95&lt;&gt;""),AT88:AT$95,_xlpm.Fundo,,1),
_xlpm.Xy,$N87,_xlpm.Yy,PRODUCT(SUM(_xlpm.Dy,-_xlpm.Cy),1/SUM(_xlpm.By,-_xlpm.Ay))*SUM(_xlpm.Xy,-_xlpm.Ay)+_xlpm.Cy,
ROUND(_xlpm.Yx,2)))</f>
        <v>0.36</v>
      </c>
      <c r="AU137" s="21" cm="1">
        <f t="array" ref="AU137">IF(AU87&lt;&gt;"",ROUND(AU87,2),
_xlfn.LET(_xlpm.Fundo,$L$8,
_xlpm.Ax,_xlfn.XLOOKUP(TRUE,($O87:AT87&lt;&gt;""),$O$51:AT$51,_xlpm.Fundo,,-1),
_xlpm.Bx,_xlfn.XLOOKUP(TRUE,(AV87:$AZ87&lt;&gt;""),AV$51:$AZ$51,_xlpm.Fundo,,1),
_xlpm.Cx,_xlfn.XLOOKUP(TRUE,($O87:AT87&lt;&gt;""),$O87:AT87,_xlpm.Fundo,,-1),
_xlpm.Dx,_xlfn.XLOOKUP(TRUE,(AV87:$AZ87&lt;&gt;""),AV87:$AZ87,_xlpm.Fundo,,1),
_xlpm.Xx,AU$51,_xlpm.Yx,PRODUCT(SUM(_xlpm.Dx,-_xlpm.Cx),1/SUM(_xlpm.Bx,-_xlpm.Ax))*SUM(_xlpm.Xx,-_xlpm.Ax)+_xlpm.Cx,
_xlpm.Ay,_xlfn.XLOOKUP(TRUE,(AU$52:AU86&lt;&gt;""),$N$52:$N86,_xlpm.Fundo,,-1),
_xlpm.By,_xlfn.XLOOKUP(TRUE,(AU88:AU$95&lt;&gt;""),$N88:$N$95,_xlpm.Fundo,,1),
_xlpm.Cy,_xlfn.XLOOKUP(TRUE,(AU$52:AU86&lt;&gt;""),AU$52:AU86,_xlpm.Fundo,,-1),
_xlpm.Dy,_xlfn.XLOOKUP(TRUE,(AU88:AU$95&lt;&gt;""),AU88:AU$95,_xlpm.Fundo,,1),
_xlpm.Xy,$N87,_xlpm.Yy,PRODUCT(SUM(_xlpm.Dy,-_xlpm.Cy),1/SUM(_xlpm.By,-_xlpm.Ay))*SUM(_xlpm.Xy,-_xlpm.Ay)+_xlpm.Cy,
ROUND(_xlpm.Yx,2)))</f>
        <v>0.4</v>
      </c>
      <c r="AV137" s="21" cm="1">
        <f t="array" ref="AV137">IF(AV87&lt;&gt;"",ROUND(AV87,2),
_xlfn.LET(_xlpm.Fundo,$L$8,
_xlpm.Ax,_xlfn.XLOOKUP(TRUE,($O87:AU87&lt;&gt;""),$O$51:AU$51,_xlpm.Fundo,,-1),
_xlpm.Bx,_xlfn.XLOOKUP(TRUE,(AW87:$AZ87&lt;&gt;""),AW$51:$AZ$51,_xlpm.Fundo,,1),
_xlpm.Cx,_xlfn.XLOOKUP(TRUE,($O87:AU87&lt;&gt;""),$O87:AU87,_xlpm.Fundo,,-1),
_xlpm.Dx,_xlfn.XLOOKUP(TRUE,(AW87:$AZ87&lt;&gt;""),AW87:$AZ87,_xlpm.Fundo,,1),
_xlpm.Xx,AV$51,_xlpm.Yx,PRODUCT(SUM(_xlpm.Dx,-_xlpm.Cx),1/SUM(_xlpm.Bx,-_xlpm.Ax))*SUM(_xlpm.Xx,-_xlpm.Ax)+_xlpm.Cx,
_xlpm.Ay,_xlfn.XLOOKUP(TRUE,(AV$52:AV86&lt;&gt;""),$N$52:$N86,_xlpm.Fundo,,-1),
_xlpm.By,_xlfn.XLOOKUP(TRUE,(AV88:AV$95&lt;&gt;""),$N88:$N$95,_xlpm.Fundo,,1),
_xlpm.Cy,_xlfn.XLOOKUP(TRUE,(AV$52:AV86&lt;&gt;""),AV$52:AV86,_xlpm.Fundo,,-1),
_xlpm.Dy,_xlfn.XLOOKUP(TRUE,(AV88:AV$95&lt;&gt;""),AV88:AV$95,_xlpm.Fundo,,1),
_xlpm.Xy,$N87,_xlpm.Yy,PRODUCT(SUM(_xlpm.Dy,-_xlpm.Cy),1/SUM(_xlpm.By,-_xlpm.Ay))*SUM(_xlpm.Xy,-_xlpm.Ay)+_xlpm.Cy,
ROUND(_xlpm.Yx,2)))</f>
        <v>-9</v>
      </c>
      <c r="AW137" s="21" cm="1">
        <f t="array" ref="AW137">IF(AW87&lt;&gt;"",ROUND(AW87,2),
_xlfn.LET(_xlpm.Fundo,$L$8,
_xlpm.Ax,_xlfn.XLOOKUP(TRUE,($O87:AV87&lt;&gt;""),$O$51:AV$51,_xlpm.Fundo,,-1),
_xlpm.Bx,_xlfn.XLOOKUP(TRUE,(AX87:$AZ87&lt;&gt;""),AX$51:$AZ$51,_xlpm.Fundo,,1),
_xlpm.Cx,_xlfn.XLOOKUP(TRUE,($O87:AV87&lt;&gt;""),$O87:AV87,_xlpm.Fundo,,-1),
_xlpm.Dx,_xlfn.XLOOKUP(TRUE,(AX87:$AZ87&lt;&gt;""),AX87:$AZ87,_xlpm.Fundo,,1),
_xlpm.Xx,AW$51,_xlpm.Yx,PRODUCT(SUM(_xlpm.Dx,-_xlpm.Cx),1/SUM(_xlpm.Bx,-_xlpm.Ax))*SUM(_xlpm.Xx,-_xlpm.Ax)+_xlpm.Cx,
_xlpm.Ay,_xlfn.XLOOKUP(TRUE,(AW$52:AW86&lt;&gt;""),$N$52:$N86,_xlpm.Fundo,,-1),
_xlpm.By,_xlfn.XLOOKUP(TRUE,(AW88:AW$95&lt;&gt;""),$N88:$N$95,_xlpm.Fundo,,1),
_xlpm.Cy,_xlfn.XLOOKUP(TRUE,(AW$52:AW86&lt;&gt;""),AW$52:AW86,_xlpm.Fundo,,-1),
_xlpm.Dy,_xlfn.XLOOKUP(TRUE,(AW88:AW$95&lt;&gt;""),AW88:AW$95,_xlpm.Fundo,,1),
_xlpm.Xy,$N87,_xlpm.Yy,PRODUCT(SUM(_xlpm.Dy,-_xlpm.Cy),1/SUM(_xlpm.By,-_xlpm.Ay))*SUM(_xlpm.Xy,-_xlpm.Ay)+_xlpm.Cy,
ROUND(_xlpm.Yx,2)))</f>
        <v>-9</v>
      </c>
      <c r="AX137" s="77" t="s">
        <v>678</v>
      </c>
      <c r="AY137" s="77"/>
    </row>
    <row r="138" spans="1:51" ht="20.100000000000001" customHeight="1" x14ac:dyDescent="0.3">
      <c r="A138" s="8"/>
      <c r="B138" s="8" t="s">
        <v>95</v>
      </c>
      <c r="C138" s="17">
        <f t="shared" si="15"/>
        <v>48.625399999999999</v>
      </c>
      <c r="D138" s="18">
        <f t="shared" si="15"/>
        <v>110.07089999999999</v>
      </c>
      <c r="E138" s="64">
        <f t="shared" si="15"/>
        <v>0</v>
      </c>
      <c r="F138" s="17">
        <f t="shared" si="16"/>
        <v>5.6</v>
      </c>
      <c r="G138" s="18">
        <f t="shared" si="17"/>
        <v>5.0199999999999996</v>
      </c>
      <c r="H138" s="19">
        <f t="shared" si="18"/>
        <v>0</v>
      </c>
      <c r="I138" s="8" t="str" cm="1">
        <f t="array" ref="I138">_xlfn.CONCAT(ROUND(F138:H138,2)&amp;", ")</f>
        <v xml:space="preserve">5.6, 5.02, 0, </v>
      </c>
      <c r="J138" s="8"/>
      <c r="N138" s="31">
        <v>1.77</v>
      </c>
      <c r="O138" s="15"/>
      <c r="P138" s="21" cm="1">
        <f t="array" ref="P138">IF(P88&lt;&gt;"",ROUND(P88,2),
_xlfn.LET(_xlpm.Fundo,$L$8,
_xlpm.Ax,_xlfn.XLOOKUP(TRUE,($O88:O88&lt;&gt;""),$O$51:O$51,_xlpm.Fundo,,-1),
_xlpm.Bx,_xlfn.XLOOKUP(TRUE,(Q88:$AZ88&lt;&gt;""),Q$51:$AZ$51,_xlpm.Fundo,,1),
_xlpm.Cx,_xlfn.XLOOKUP(TRUE,($O88:O88&lt;&gt;""),$O88:O88,_xlpm.Fundo,,-1),
_xlpm.Dx,_xlfn.XLOOKUP(TRUE,(Q88:$AZ88&lt;&gt;""),Q88:$AZ88,_xlpm.Fundo,,1),
_xlpm.Xx,P$51,_xlpm.Yx,PRODUCT(SUM(_xlpm.Dx,-_xlpm.Cx),1/SUM(_xlpm.Bx,-_xlpm.Ax))*SUM(_xlpm.Xx,-_xlpm.Ax)+_xlpm.Cx,
_xlpm.Ay,_xlfn.XLOOKUP(TRUE,(P$52:P87&lt;&gt;""),$N$52:$N87,_xlpm.Fundo,,-1),
_xlpm.By,_xlfn.XLOOKUP(TRUE,(P89:P$95&lt;&gt;""),$N89:$N$95,_xlpm.Fundo,,1),
_xlpm.Cy,_xlfn.XLOOKUP(TRUE,(P$52:P87&lt;&gt;""),P$52:P87,_xlpm.Fundo,,-1),
_xlpm.Dy,_xlfn.XLOOKUP(TRUE,(P89:P$95&lt;&gt;""),P89:P$95,_xlpm.Fundo,,1),
_xlpm.Xy,$N88,_xlpm.Yy,PRODUCT(SUM(_xlpm.Dy,-_xlpm.Cy),1/SUM(_xlpm.By,-_xlpm.Ay))*SUM(_xlpm.Xy,-_xlpm.Ay)+_xlpm.Cy,
ROUND(_xlpm.Yx,2)))</f>
        <v>-9</v>
      </c>
      <c r="Q138" s="21" cm="1">
        <f t="array" ref="Q138">IF(Q88&lt;&gt;"",ROUND(Q88,2),
_xlfn.LET(_xlpm.Fundo,$L$8,
_xlpm.Ax,_xlfn.XLOOKUP(TRUE,($O88:P88&lt;&gt;""),$O$51:P$51,_xlpm.Fundo,,-1),
_xlpm.Bx,_xlfn.XLOOKUP(TRUE,(R88:$AZ88&lt;&gt;""),R$51:$AZ$51,_xlpm.Fundo,,1),
_xlpm.Cx,_xlfn.XLOOKUP(TRUE,($O88:P88&lt;&gt;""),$O88:P88,_xlpm.Fundo,,-1),
_xlpm.Dx,_xlfn.XLOOKUP(TRUE,(R88:$AZ88&lt;&gt;""),R88:$AZ88,_xlpm.Fundo,,1),
_xlpm.Xx,Q$51,_xlpm.Yx,PRODUCT(SUM(_xlpm.Dx,-_xlpm.Cx),1/SUM(_xlpm.Bx,-_xlpm.Ax))*SUM(_xlpm.Xx,-_xlpm.Ax)+_xlpm.Cx,
_xlpm.Ay,_xlfn.XLOOKUP(TRUE,(Q$52:Q87&lt;&gt;""),$N$52:$N87,_xlpm.Fundo,,-1),
_xlpm.By,_xlfn.XLOOKUP(TRUE,(Q89:Q$95&lt;&gt;""),$N89:$N$95,_xlpm.Fundo,,1),
_xlpm.Cy,_xlfn.XLOOKUP(TRUE,(Q$52:Q87&lt;&gt;""),Q$52:Q87,_xlpm.Fundo,,-1),
_xlpm.Dy,_xlfn.XLOOKUP(TRUE,(Q89:Q$95&lt;&gt;""),Q89:Q$95,_xlpm.Fundo,,1),
_xlpm.Xy,$N88,_xlpm.Yy,PRODUCT(SUM(_xlpm.Dy,-_xlpm.Cy),1/SUM(_xlpm.By,-_xlpm.Ay))*SUM(_xlpm.Xy,-_xlpm.Ay)+_xlpm.Cy,
ROUND(_xlpm.Yx,2)))</f>
        <v>-9</v>
      </c>
      <c r="R138" s="21" cm="1">
        <f t="array" ref="R138">IF(R88&lt;&gt;"",ROUND(R88,2),
_xlfn.LET(_xlpm.Fundo,$L$8,
_xlpm.Ax,_xlfn.XLOOKUP(TRUE,($O88:Q88&lt;&gt;""),$O$51:Q$51,_xlpm.Fundo,,-1),
_xlpm.Bx,_xlfn.XLOOKUP(TRUE,(S88:$AZ88&lt;&gt;""),S$51:$AZ$51,_xlpm.Fundo,,1),
_xlpm.Cx,_xlfn.XLOOKUP(TRUE,($O88:Q88&lt;&gt;""),$O88:Q88,_xlpm.Fundo,,-1),
_xlpm.Dx,_xlfn.XLOOKUP(TRUE,(S88:$AZ88&lt;&gt;""),S88:$AZ88,_xlpm.Fundo,,1),
_xlpm.Xx,R$51,_xlpm.Yx,PRODUCT(SUM(_xlpm.Dx,-_xlpm.Cx),1/SUM(_xlpm.Bx,-_xlpm.Ax))*SUM(_xlpm.Xx,-_xlpm.Ax)+_xlpm.Cx,
_xlpm.Ay,_xlfn.XLOOKUP(TRUE,(R$52:R87&lt;&gt;""),$N$52:$N87,_xlpm.Fundo,,-1),
_xlpm.By,_xlfn.XLOOKUP(TRUE,(R89:R$95&lt;&gt;""),$N89:$N$95,_xlpm.Fundo,,1),
_xlpm.Cy,_xlfn.XLOOKUP(TRUE,(R$52:R87&lt;&gt;""),R$52:R87,_xlpm.Fundo,,-1),
_xlpm.Dy,_xlfn.XLOOKUP(TRUE,(R89:R$95&lt;&gt;""),R89:R$95,_xlpm.Fundo,,1),
_xlpm.Xy,$N88,_xlpm.Yy,PRODUCT(SUM(_xlpm.Dy,-_xlpm.Cy),1/SUM(_xlpm.By,-_xlpm.Ay))*SUM(_xlpm.Xy,-_xlpm.Ay)+_xlpm.Cy,
ROUND(_xlpm.Yx,2)))</f>
        <v>0</v>
      </c>
      <c r="S138" s="21" cm="1">
        <f t="array" ref="S138">IF(S88&lt;&gt;"",ROUND(S88,2),
_xlfn.LET(_xlpm.Fundo,$L$8,
_xlpm.Ax,_xlfn.XLOOKUP(TRUE,($O88:R88&lt;&gt;""),$O$51:R$51,_xlpm.Fundo,,-1),
_xlpm.Bx,_xlfn.XLOOKUP(TRUE,(T88:$AZ88&lt;&gt;""),T$51:$AZ$51,_xlpm.Fundo,,1),
_xlpm.Cx,_xlfn.XLOOKUP(TRUE,($O88:R88&lt;&gt;""),$O88:R88,_xlpm.Fundo,,-1),
_xlpm.Dx,_xlfn.XLOOKUP(TRUE,(T88:$AZ88&lt;&gt;""),T88:$AZ88,_xlpm.Fundo,,1),
_xlpm.Xx,S$51,_xlpm.Yx,PRODUCT(SUM(_xlpm.Dx,-_xlpm.Cx),1/SUM(_xlpm.Bx,-_xlpm.Ax))*SUM(_xlpm.Xx,-_xlpm.Ax)+_xlpm.Cx,
_xlpm.Ay,_xlfn.XLOOKUP(TRUE,(S$52:S87&lt;&gt;""),$N$52:$N87,_xlpm.Fundo,,-1),
_xlpm.By,_xlfn.XLOOKUP(TRUE,(S89:S$95&lt;&gt;""),$N89:$N$95,_xlpm.Fundo,,1),
_xlpm.Cy,_xlfn.XLOOKUP(TRUE,(S$52:S87&lt;&gt;""),S$52:S87,_xlpm.Fundo,,-1),
_xlpm.Dy,_xlfn.XLOOKUP(TRUE,(S89:S$95&lt;&gt;""),S89:S$95,_xlpm.Fundo,,1),
_xlpm.Xy,$N88,_xlpm.Yy,PRODUCT(SUM(_xlpm.Dy,-_xlpm.Cy),1/SUM(_xlpm.By,-_xlpm.Ay))*SUM(_xlpm.Xy,-_xlpm.Ay)+_xlpm.Cy,
ROUND(_xlpm.Yx,2)))</f>
        <v>-0.19</v>
      </c>
      <c r="T138" s="21" cm="1">
        <f t="array" ref="T138">IF(T88&lt;&gt;"",ROUND(T88,2),
_xlfn.LET(_xlpm.Fundo,$L$8,
_xlpm.Ax,_xlfn.XLOOKUP(TRUE,($O88:S88&lt;&gt;""),$O$51:S$51,_xlpm.Fundo,,-1),
_xlpm.Bx,_xlfn.XLOOKUP(TRUE,(U88:$AZ88&lt;&gt;""),U$51:$AZ$51,_xlpm.Fundo,,1),
_xlpm.Cx,_xlfn.XLOOKUP(TRUE,($O88:S88&lt;&gt;""),$O88:S88,_xlpm.Fundo,,-1),
_xlpm.Dx,_xlfn.XLOOKUP(TRUE,(U88:$AZ88&lt;&gt;""),U88:$AZ88,_xlpm.Fundo,,1),
_xlpm.Xx,T$51,_xlpm.Yx,PRODUCT(SUM(_xlpm.Dx,-_xlpm.Cx),1/SUM(_xlpm.Bx,-_xlpm.Ax))*SUM(_xlpm.Xx,-_xlpm.Ax)+_xlpm.Cx,
_xlpm.Ay,_xlfn.XLOOKUP(TRUE,(T$52:T87&lt;&gt;""),$N$52:$N87,_xlpm.Fundo,,-1),
_xlpm.By,_xlfn.XLOOKUP(TRUE,(T89:T$95&lt;&gt;""),$N89:$N$95,_xlpm.Fundo,,1),
_xlpm.Cy,_xlfn.XLOOKUP(TRUE,(T$52:T87&lt;&gt;""),T$52:T87,_xlpm.Fundo,,-1),
_xlpm.Dy,_xlfn.XLOOKUP(TRUE,(T89:T$95&lt;&gt;""),T89:T$95,_xlpm.Fundo,,1),
_xlpm.Xy,$N88,_xlpm.Yy,PRODUCT(SUM(_xlpm.Dy,-_xlpm.Cy),1/SUM(_xlpm.By,-_xlpm.Ay))*SUM(_xlpm.Xy,-_xlpm.Ay)+_xlpm.Cy,
ROUND(_xlpm.Yx,2)))</f>
        <v>-0.4</v>
      </c>
      <c r="U138" s="21" cm="1">
        <f t="array" ref="U138">IF(U88&lt;&gt;"",ROUND(U88,2),
_xlfn.LET(_xlpm.Fundo,$L$8,
_xlpm.Ax,_xlfn.XLOOKUP(TRUE,($O88:T88&lt;&gt;""),$O$51:T$51,_xlpm.Fundo,,-1),
_xlpm.Bx,_xlfn.XLOOKUP(TRUE,(V88:$AZ88&lt;&gt;""),V$51:$AZ$51,_xlpm.Fundo,,1),
_xlpm.Cx,_xlfn.XLOOKUP(TRUE,($O88:T88&lt;&gt;""),$O88:T88,_xlpm.Fundo,,-1),
_xlpm.Dx,_xlfn.XLOOKUP(TRUE,(V88:$AZ88&lt;&gt;""),V88:$AZ88,_xlpm.Fundo,,1),
_xlpm.Xx,U$51,_xlpm.Yx,PRODUCT(SUM(_xlpm.Dx,-_xlpm.Cx),1/SUM(_xlpm.Bx,-_xlpm.Ax))*SUM(_xlpm.Xx,-_xlpm.Ax)+_xlpm.Cx,
_xlpm.Ay,_xlfn.XLOOKUP(TRUE,(U$52:U87&lt;&gt;""),$N$52:$N87,_xlpm.Fundo,,-1),
_xlpm.By,_xlfn.XLOOKUP(TRUE,(U89:U$95&lt;&gt;""),$N89:$N$95,_xlpm.Fundo,,1),
_xlpm.Cy,_xlfn.XLOOKUP(TRUE,(U$52:U87&lt;&gt;""),U$52:U87,_xlpm.Fundo,,-1),
_xlpm.Dy,_xlfn.XLOOKUP(TRUE,(U89:U$95&lt;&gt;""),U89:U$95,_xlpm.Fundo,,1),
_xlpm.Xy,$N88,_xlpm.Yy,PRODUCT(SUM(_xlpm.Dy,-_xlpm.Cy),1/SUM(_xlpm.By,-_xlpm.Ay))*SUM(_xlpm.Xy,-_xlpm.Ay)+_xlpm.Cy,
ROUND(_xlpm.Yx,2)))</f>
        <v>-0.4</v>
      </c>
      <c r="V138" s="21" cm="1">
        <f t="array" ref="V138">IF(V88&lt;&gt;"",ROUND(V88,2),
_xlfn.LET(_xlpm.Fundo,$L$8,
_xlpm.Ax,_xlfn.XLOOKUP(TRUE,($O88:U88&lt;&gt;""),$O$51:U$51,_xlpm.Fundo,,-1),
_xlpm.Bx,_xlfn.XLOOKUP(TRUE,(W88:$AZ88&lt;&gt;""),W$51:$AZ$51,_xlpm.Fundo,,1),
_xlpm.Cx,_xlfn.XLOOKUP(TRUE,($O88:U88&lt;&gt;""),$O88:U88,_xlpm.Fundo,,-1),
_xlpm.Dx,_xlfn.XLOOKUP(TRUE,(W88:$AZ88&lt;&gt;""),W88:$AZ88,_xlpm.Fundo,,1),
_xlpm.Xx,V$51,_xlpm.Yx,PRODUCT(SUM(_xlpm.Dx,-_xlpm.Cx),1/SUM(_xlpm.Bx,-_xlpm.Ax))*SUM(_xlpm.Xx,-_xlpm.Ax)+_xlpm.Cx,
_xlpm.Ay,_xlfn.XLOOKUP(TRUE,(V$52:V87&lt;&gt;""),$N$52:$N87,_xlpm.Fundo,,-1),
_xlpm.By,_xlfn.XLOOKUP(TRUE,(V89:V$95&lt;&gt;""),$N89:$N$95,_xlpm.Fundo,,1),
_xlpm.Cy,_xlfn.XLOOKUP(TRUE,(V$52:V87&lt;&gt;""),V$52:V87,_xlpm.Fundo,,-1),
_xlpm.Dy,_xlfn.XLOOKUP(TRUE,(V89:V$95&lt;&gt;""),V89:V$95,_xlpm.Fundo,,1),
_xlpm.Xy,$N88,_xlpm.Yy,PRODUCT(SUM(_xlpm.Dy,-_xlpm.Cy),1/SUM(_xlpm.By,-_xlpm.Ay))*SUM(_xlpm.Xy,-_xlpm.Ay)+_xlpm.Cy,
ROUND(_xlpm.Yx,2)))</f>
        <v>-0.4</v>
      </c>
      <c r="W138" s="21" cm="1">
        <f t="array" ref="W138">IF(W88&lt;&gt;"",ROUND(W88,2),
_xlfn.LET(_xlpm.Fundo,$L$8,
_xlpm.Ax,_xlfn.XLOOKUP(TRUE,($O88:V88&lt;&gt;""),$O$51:V$51,_xlpm.Fundo,,-1),
_xlpm.Bx,_xlfn.XLOOKUP(TRUE,(X88:$AZ88&lt;&gt;""),X$51:$AZ$51,_xlpm.Fundo,,1),
_xlpm.Cx,_xlfn.XLOOKUP(TRUE,($O88:V88&lt;&gt;""),$O88:V88,_xlpm.Fundo,,-1),
_xlpm.Dx,_xlfn.XLOOKUP(TRUE,(X88:$AZ88&lt;&gt;""),X88:$AZ88,_xlpm.Fundo,,1),
_xlpm.Xx,W$51,_xlpm.Yx,PRODUCT(SUM(_xlpm.Dx,-_xlpm.Cx),1/SUM(_xlpm.Bx,-_xlpm.Ax))*SUM(_xlpm.Xx,-_xlpm.Ax)+_xlpm.Cx,
_xlpm.Ay,_xlfn.XLOOKUP(TRUE,(W$52:W87&lt;&gt;""),$N$52:$N87,_xlpm.Fundo,,-1),
_xlpm.By,_xlfn.XLOOKUP(TRUE,(W89:W$95&lt;&gt;""),$N89:$N$95,_xlpm.Fundo,,1),
_xlpm.Cy,_xlfn.XLOOKUP(TRUE,(W$52:W87&lt;&gt;""),W$52:W87,_xlpm.Fundo,,-1),
_xlpm.Dy,_xlfn.XLOOKUP(TRUE,(W89:W$95&lt;&gt;""),W89:W$95,_xlpm.Fundo,,1),
_xlpm.Xy,$N88,_xlpm.Yy,PRODUCT(SUM(_xlpm.Dy,-_xlpm.Cy),1/SUM(_xlpm.By,-_xlpm.Ay))*SUM(_xlpm.Xy,-_xlpm.Ay)+_xlpm.Cy,
ROUND(_xlpm.Yx,2)))</f>
        <v>-0.4</v>
      </c>
      <c r="X138" s="21" cm="1">
        <f t="array" ref="X138">IF(X88&lt;&gt;"",ROUND(X88,2),
_xlfn.LET(_xlpm.Fundo,$L$8,
_xlpm.Ax,_xlfn.XLOOKUP(TRUE,($O88:W88&lt;&gt;""),$O$51:W$51,_xlpm.Fundo,,-1),
_xlpm.Bx,_xlfn.XLOOKUP(TRUE,(Y88:$AZ88&lt;&gt;""),Y$51:$AZ$51,_xlpm.Fundo,,1),
_xlpm.Cx,_xlfn.XLOOKUP(TRUE,($O88:W88&lt;&gt;""),$O88:W88,_xlpm.Fundo,,-1),
_xlpm.Dx,_xlfn.XLOOKUP(TRUE,(Y88:$AZ88&lt;&gt;""),Y88:$AZ88,_xlpm.Fundo,,1),
_xlpm.Xx,X$51,_xlpm.Yx,PRODUCT(SUM(_xlpm.Dx,-_xlpm.Cx),1/SUM(_xlpm.Bx,-_xlpm.Ax))*SUM(_xlpm.Xx,-_xlpm.Ax)+_xlpm.Cx,
_xlpm.Ay,_xlfn.XLOOKUP(TRUE,(X$52:X87&lt;&gt;""),$N$52:$N87,_xlpm.Fundo,,-1),
_xlpm.By,_xlfn.XLOOKUP(TRUE,(X89:X$95&lt;&gt;""),$N89:$N$95,_xlpm.Fundo,,1),
_xlpm.Cy,_xlfn.XLOOKUP(TRUE,(X$52:X87&lt;&gt;""),X$52:X87,_xlpm.Fundo,,-1),
_xlpm.Dy,_xlfn.XLOOKUP(TRUE,(X89:X$95&lt;&gt;""),X89:X$95,_xlpm.Fundo,,1),
_xlpm.Xy,$N88,_xlpm.Yy,PRODUCT(SUM(_xlpm.Dy,-_xlpm.Cy),1/SUM(_xlpm.By,-_xlpm.Ay))*SUM(_xlpm.Xy,-_xlpm.Ay)+_xlpm.Cy,
ROUND(_xlpm.Yx,2)))</f>
        <v>-0.4</v>
      </c>
      <c r="Y138" s="21" cm="1">
        <f t="array" ref="Y138">IF(Y88&lt;&gt;"",ROUND(Y88,2),
_xlfn.LET(_xlpm.Fundo,$L$8,
_xlpm.Ax,_xlfn.XLOOKUP(TRUE,($O88:X88&lt;&gt;""),$O$51:X$51,_xlpm.Fundo,,-1),
_xlpm.Bx,_xlfn.XLOOKUP(TRUE,(Z88:$AZ88&lt;&gt;""),Z$51:$AZ$51,_xlpm.Fundo,,1),
_xlpm.Cx,_xlfn.XLOOKUP(TRUE,($O88:X88&lt;&gt;""),$O88:X88,_xlpm.Fundo,,-1),
_xlpm.Dx,_xlfn.XLOOKUP(TRUE,(Z88:$AZ88&lt;&gt;""),Z88:$AZ88,_xlpm.Fundo,,1),
_xlpm.Xx,Y$51,_xlpm.Yx,PRODUCT(SUM(_xlpm.Dx,-_xlpm.Cx),1/SUM(_xlpm.Bx,-_xlpm.Ax))*SUM(_xlpm.Xx,-_xlpm.Ax)+_xlpm.Cx,
_xlpm.Ay,_xlfn.XLOOKUP(TRUE,(Y$52:Y87&lt;&gt;""),$N$52:$N87,_xlpm.Fundo,,-1),
_xlpm.By,_xlfn.XLOOKUP(TRUE,(Y89:Y$95&lt;&gt;""),$N89:$N$95,_xlpm.Fundo,,1),
_xlpm.Cy,_xlfn.XLOOKUP(TRUE,(Y$52:Y87&lt;&gt;""),Y$52:Y87,_xlpm.Fundo,,-1),
_xlpm.Dy,_xlfn.XLOOKUP(TRUE,(Y89:Y$95&lt;&gt;""),Y89:Y$95,_xlpm.Fundo,,1),
_xlpm.Xy,$N88,_xlpm.Yy,PRODUCT(SUM(_xlpm.Dy,-_xlpm.Cy),1/SUM(_xlpm.By,-_xlpm.Ay))*SUM(_xlpm.Xy,-_xlpm.Ay)+_xlpm.Cy,
ROUND(_xlpm.Yx,2)))</f>
        <v>0</v>
      </c>
      <c r="Z138" s="21" cm="1">
        <f t="array" ref="Z138">IF(Z88&lt;&gt;"",ROUND(Z88,2),
_xlfn.LET(_xlpm.Fundo,$L$8,
_xlpm.Ax,_xlfn.XLOOKUP(TRUE,($O88:Y88&lt;&gt;""),$O$51:Y$51,_xlpm.Fundo,,-1),
_xlpm.Bx,_xlfn.XLOOKUP(TRUE,(AA88:$AZ88&lt;&gt;""),AA$51:$AZ$51,_xlpm.Fundo,,1),
_xlpm.Cx,_xlfn.XLOOKUP(TRUE,($O88:Y88&lt;&gt;""),$O88:Y88,_xlpm.Fundo,,-1),
_xlpm.Dx,_xlfn.XLOOKUP(TRUE,(AA88:$AZ88&lt;&gt;""),AA88:$AZ88,_xlpm.Fundo,,1),
_xlpm.Xx,Z$51,_xlpm.Yx,PRODUCT(SUM(_xlpm.Dx,-_xlpm.Cx),1/SUM(_xlpm.Bx,-_xlpm.Ax))*SUM(_xlpm.Xx,-_xlpm.Ax)+_xlpm.Cx,
_xlpm.Ay,_xlfn.XLOOKUP(TRUE,(Z$52:Z87&lt;&gt;""),$N$52:$N87,_xlpm.Fundo,,-1),
_xlpm.By,_xlfn.XLOOKUP(TRUE,(Z89:Z$95&lt;&gt;""),$N89:$N$95,_xlpm.Fundo,,1),
_xlpm.Cy,_xlfn.XLOOKUP(TRUE,(Z$52:Z87&lt;&gt;""),Z$52:Z87,_xlpm.Fundo,,-1),
_xlpm.Dy,_xlfn.XLOOKUP(TRUE,(Z89:Z$95&lt;&gt;""),Z89:Z$95,_xlpm.Fundo,,1),
_xlpm.Xy,$N88,_xlpm.Yy,PRODUCT(SUM(_xlpm.Dy,-_xlpm.Cy),1/SUM(_xlpm.By,-_xlpm.Ay))*SUM(_xlpm.Xy,-_xlpm.Ay)+_xlpm.Cy,
ROUND(_xlpm.Yx,2)))</f>
        <v>0.18</v>
      </c>
      <c r="AA138" s="21" cm="1">
        <f t="array" ref="AA138">IF(AA88&lt;&gt;"",ROUND(AA88,2),
_xlfn.LET(_xlpm.Fundo,$L$8,
_xlpm.Ax,_xlfn.XLOOKUP(TRUE,($O88:Z88&lt;&gt;""),$O$51:Z$51,_xlpm.Fundo,,-1),
_xlpm.Bx,_xlfn.XLOOKUP(TRUE,(AB88:$AZ88&lt;&gt;""),AB$51:$AZ$51,_xlpm.Fundo,,1),
_xlpm.Cx,_xlfn.XLOOKUP(TRUE,($O88:Z88&lt;&gt;""),$O88:Z88,_xlpm.Fundo,,-1),
_xlpm.Dx,_xlfn.XLOOKUP(TRUE,(AB88:$AZ88&lt;&gt;""),AB88:$AZ88,_xlpm.Fundo,,1),
_xlpm.Xx,AA$51,_xlpm.Yx,PRODUCT(SUM(_xlpm.Dx,-_xlpm.Cx),1/SUM(_xlpm.Bx,-_xlpm.Ax))*SUM(_xlpm.Xx,-_xlpm.Ax)+_xlpm.Cx,
_xlpm.Ay,_xlfn.XLOOKUP(TRUE,(AA$52:AA87&lt;&gt;""),$N$52:$N87,_xlpm.Fundo,,-1),
_xlpm.By,_xlfn.XLOOKUP(TRUE,(AA89:AA$95&lt;&gt;""),$N89:$N$95,_xlpm.Fundo,,1),
_xlpm.Cy,_xlfn.XLOOKUP(TRUE,(AA$52:AA87&lt;&gt;""),AA$52:AA87,_xlpm.Fundo,,-1),
_xlpm.Dy,_xlfn.XLOOKUP(TRUE,(AA89:AA$95&lt;&gt;""),AA89:AA$95,_xlpm.Fundo,,1),
_xlpm.Xy,$N88,_xlpm.Yy,PRODUCT(SUM(_xlpm.Dy,-_xlpm.Cy),1/SUM(_xlpm.By,-_xlpm.Ay))*SUM(_xlpm.Xy,-_xlpm.Ay)+_xlpm.Cy,
ROUND(_xlpm.Yx,2)))</f>
        <v>0.4</v>
      </c>
      <c r="AB138" s="21" cm="1">
        <f t="array" ref="AB138">IF(AB88&lt;&gt;"",ROUND(AB88,2),
_xlfn.LET(_xlpm.Fundo,$L$8,
_xlpm.Ax,_xlfn.XLOOKUP(TRUE,($O88:AA88&lt;&gt;""),$O$51:AA$51,_xlpm.Fundo,,-1),
_xlpm.Bx,_xlfn.XLOOKUP(TRUE,(AC88:$AZ88&lt;&gt;""),AC$51:$AZ$51,_xlpm.Fundo,,1),
_xlpm.Cx,_xlfn.XLOOKUP(TRUE,($O88:AA88&lt;&gt;""),$O88:AA88,_xlpm.Fundo,,-1),
_xlpm.Dx,_xlfn.XLOOKUP(TRUE,(AC88:$AZ88&lt;&gt;""),AC88:$AZ88,_xlpm.Fundo,,1),
_xlpm.Xx,AB$51,_xlpm.Yx,PRODUCT(SUM(_xlpm.Dx,-_xlpm.Cx),1/SUM(_xlpm.Bx,-_xlpm.Ax))*SUM(_xlpm.Xx,-_xlpm.Ax)+_xlpm.Cx,
_xlpm.Ay,_xlfn.XLOOKUP(TRUE,(AB$52:AB87&lt;&gt;""),$N$52:$N87,_xlpm.Fundo,,-1),
_xlpm.By,_xlfn.XLOOKUP(TRUE,(AB89:AB$95&lt;&gt;""),$N89:$N$95,_xlpm.Fundo,,1),
_xlpm.Cy,_xlfn.XLOOKUP(TRUE,(AB$52:AB87&lt;&gt;""),AB$52:AB87,_xlpm.Fundo,,-1),
_xlpm.Dy,_xlfn.XLOOKUP(TRUE,(AB89:AB$95&lt;&gt;""),AB89:AB$95,_xlpm.Fundo,,1),
_xlpm.Xy,$N88,_xlpm.Yy,PRODUCT(SUM(_xlpm.Dy,-_xlpm.Cy),1/SUM(_xlpm.By,-_xlpm.Ay))*SUM(_xlpm.Xy,-_xlpm.Ay)+_xlpm.Cy,
ROUND(_xlpm.Yx,2)))</f>
        <v>0.4</v>
      </c>
      <c r="AC138" s="21" cm="1">
        <f t="array" ref="AC138">IF(AC88&lt;&gt;"",ROUND(AC88,2),
_xlfn.LET(_xlpm.Fundo,$L$8,
_xlpm.Ax,_xlfn.XLOOKUP(TRUE,($O88:AB88&lt;&gt;""),$O$51:AB$51,_xlpm.Fundo,,-1),
_xlpm.Bx,_xlfn.XLOOKUP(TRUE,(AD88:$AZ88&lt;&gt;""),AD$51:$AZ$51,_xlpm.Fundo,,1),
_xlpm.Cx,_xlfn.XLOOKUP(TRUE,($O88:AB88&lt;&gt;""),$O88:AB88,_xlpm.Fundo,,-1),
_xlpm.Dx,_xlfn.XLOOKUP(TRUE,(AD88:$AZ88&lt;&gt;""),AD88:$AZ88,_xlpm.Fundo,,1),
_xlpm.Xx,AC$51,_xlpm.Yx,PRODUCT(SUM(_xlpm.Dx,-_xlpm.Cx),1/SUM(_xlpm.Bx,-_xlpm.Ax))*SUM(_xlpm.Xx,-_xlpm.Ax)+_xlpm.Cx,
_xlpm.Ay,_xlfn.XLOOKUP(TRUE,(AC$52:AC87&lt;&gt;""),$N$52:$N87,_xlpm.Fundo,,-1),
_xlpm.By,_xlfn.XLOOKUP(TRUE,(AC89:AC$95&lt;&gt;""),$N89:$N$95,_xlpm.Fundo,,1),
_xlpm.Cy,_xlfn.XLOOKUP(TRUE,(AC$52:AC87&lt;&gt;""),AC$52:AC87,_xlpm.Fundo,,-1),
_xlpm.Dy,_xlfn.XLOOKUP(TRUE,(AC89:AC$95&lt;&gt;""),AC89:AC$95,_xlpm.Fundo,,1),
_xlpm.Xy,$N88,_xlpm.Yy,PRODUCT(SUM(_xlpm.Dy,-_xlpm.Cy),1/SUM(_xlpm.By,-_xlpm.Ay))*SUM(_xlpm.Xy,-_xlpm.Ay)+_xlpm.Cy,
ROUND(_xlpm.Yx,2)))</f>
        <v>0.4</v>
      </c>
      <c r="AD138" s="21" cm="1">
        <f t="array" ref="AD138">IF(AD88&lt;&gt;"",ROUND(AD88,2),
_xlfn.LET(_xlpm.Fundo,$L$8,
_xlpm.Ax,_xlfn.XLOOKUP(TRUE,($O88:AC88&lt;&gt;""),$O$51:AC$51,_xlpm.Fundo,,-1),
_xlpm.Bx,_xlfn.XLOOKUP(TRUE,(AE88:$AZ88&lt;&gt;""),AE$51:$AZ$51,_xlpm.Fundo,,1),
_xlpm.Cx,_xlfn.XLOOKUP(TRUE,($O88:AC88&lt;&gt;""),$O88:AC88,_xlpm.Fundo,,-1),
_xlpm.Dx,_xlfn.XLOOKUP(TRUE,(AE88:$AZ88&lt;&gt;""),AE88:$AZ88,_xlpm.Fundo,,1),
_xlpm.Xx,AD$51,_xlpm.Yx,PRODUCT(SUM(_xlpm.Dx,-_xlpm.Cx),1/SUM(_xlpm.Bx,-_xlpm.Ax))*SUM(_xlpm.Xx,-_xlpm.Ax)+_xlpm.Cx,
_xlpm.Ay,_xlfn.XLOOKUP(TRUE,(AD$52:AD87&lt;&gt;""),$N$52:$N87,_xlpm.Fundo,,-1),
_xlpm.By,_xlfn.XLOOKUP(TRUE,(AD89:AD$95&lt;&gt;""),$N89:$N$95,_xlpm.Fundo,,1),
_xlpm.Cy,_xlfn.XLOOKUP(TRUE,(AD$52:AD87&lt;&gt;""),AD$52:AD87,_xlpm.Fundo,,-1),
_xlpm.Dy,_xlfn.XLOOKUP(TRUE,(AD89:AD$95&lt;&gt;""),AD89:AD$95,_xlpm.Fundo,,1),
_xlpm.Xy,$N88,_xlpm.Yy,PRODUCT(SUM(_xlpm.Dy,-_xlpm.Cy),1/SUM(_xlpm.By,-_xlpm.Ay))*SUM(_xlpm.Xy,-_xlpm.Ay)+_xlpm.Cy,
ROUND(_xlpm.Yx,2)))</f>
        <v>0.4</v>
      </c>
      <c r="AE138" s="21" cm="1">
        <f t="array" ref="AE138">IF(AE88&lt;&gt;"",ROUND(AE88,2),
_xlfn.LET(_xlpm.Fundo,$L$8,
_xlpm.Ax,_xlfn.XLOOKUP(TRUE,($O88:AD88&lt;&gt;""),$O$51:AD$51,_xlpm.Fundo,,-1),
_xlpm.Bx,_xlfn.XLOOKUP(TRUE,(AF88:$AZ88&lt;&gt;""),AF$51:$AZ$51,_xlpm.Fundo,,1),
_xlpm.Cx,_xlfn.XLOOKUP(TRUE,($O88:AD88&lt;&gt;""),$O88:AD88,_xlpm.Fundo,,-1),
_xlpm.Dx,_xlfn.XLOOKUP(TRUE,(AF88:$AZ88&lt;&gt;""),AF88:$AZ88,_xlpm.Fundo,,1),
_xlpm.Xx,AE$51,_xlpm.Yx,PRODUCT(SUM(_xlpm.Dx,-_xlpm.Cx),1/SUM(_xlpm.Bx,-_xlpm.Ax))*SUM(_xlpm.Xx,-_xlpm.Ax)+_xlpm.Cx,
_xlpm.Ay,_xlfn.XLOOKUP(TRUE,(AE$52:AE87&lt;&gt;""),$N$52:$N87,_xlpm.Fundo,,-1),
_xlpm.By,_xlfn.XLOOKUP(TRUE,(AE89:AE$95&lt;&gt;""),$N89:$N$95,_xlpm.Fundo,,1),
_xlpm.Cy,_xlfn.XLOOKUP(TRUE,(AE$52:AE87&lt;&gt;""),AE$52:AE87,_xlpm.Fundo,,-1),
_xlpm.Dy,_xlfn.XLOOKUP(TRUE,(AE89:AE$95&lt;&gt;""),AE89:AE$95,_xlpm.Fundo,,1),
_xlpm.Xy,$N88,_xlpm.Yy,PRODUCT(SUM(_xlpm.Dy,-_xlpm.Cy),1/SUM(_xlpm.By,-_xlpm.Ay))*SUM(_xlpm.Xy,-_xlpm.Ay)+_xlpm.Cy,
ROUND(_xlpm.Yx,2)))</f>
        <v>0.4</v>
      </c>
      <c r="AF138" s="21" cm="1">
        <f t="array" ref="AF138">IF(AF88&lt;&gt;"",ROUND(AF88,2),
_xlfn.LET(_xlpm.Fundo,$L$8,
_xlpm.Ax,_xlfn.XLOOKUP(TRUE,($O88:AE88&lt;&gt;""),$O$51:AE$51,_xlpm.Fundo,,-1),
_xlpm.Bx,_xlfn.XLOOKUP(TRUE,(AG88:$AZ88&lt;&gt;""),AG$51:$AZ$51,_xlpm.Fundo,,1),
_xlpm.Cx,_xlfn.XLOOKUP(TRUE,($O88:AE88&lt;&gt;""),$O88:AE88,_xlpm.Fundo,,-1),
_xlpm.Dx,_xlfn.XLOOKUP(TRUE,(AG88:$AZ88&lt;&gt;""),AG88:$AZ88,_xlpm.Fundo,,1),
_xlpm.Xx,AF$51,_xlpm.Yx,PRODUCT(SUM(_xlpm.Dx,-_xlpm.Cx),1/SUM(_xlpm.Bx,-_xlpm.Ax))*SUM(_xlpm.Xx,-_xlpm.Ax)+_xlpm.Cx,
_xlpm.Ay,_xlfn.XLOOKUP(TRUE,(AF$52:AF87&lt;&gt;""),$N$52:$N87,_xlpm.Fundo,,-1),
_xlpm.By,_xlfn.XLOOKUP(TRUE,(AF89:AF$95&lt;&gt;""),$N89:$N$95,_xlpm.Fundo,,1),
_xlpm.Cy,_xlfn.XLOOKUP(TRUE,(AF$52:AF87&lt;&gt;""),AF$52:AF87,_xlpm.Fundo,,-1),
_xlpm.Dy,_xlfn.XLOOKUP(TRUE,(AF89:AF$95&lt;&gt;""),AF89:AF$95,_xlpm.Fundo,,1),
_xlpm.Xy,$N88,_xlpm.Yy,PRODUCT(SUM(_xlpm.Dy,-_xlpm.Cy),1/SUM(_xlpm.By,-_xlpm.Ay))*SUM(_xlpm.Xy,-_xlpm.Ay)+_xlpm.Cy,
ROUND(_xlpm.Yx,2)))</f>
        <v>0.4</v>
      </c>
      <c r="AG138" s="21" cm="1">
        <f t="array" ref="AG138">IF(AG88&lt;&gt;"",ROUND(AG88,2),
_xlfn.LET(_xlpm.Fundo,$L$8,
_xlpm.Ax,_xlfn.XLOOKUP(TRUE,($O88:AF88&lt;&gt;""),$O$51:AF$51,_xlpm.Fundo,,-1),
_xlpm.Bx,_xlfn.XLOOKUP(TRUE,(AH88:$AZ88&lt;&gt;""),AH$51:$AZ$51,_xlpm.Fundo,,1),
_xlpm.Cx,_xlfn.XLOOKUP(TRUE,($O88:AF88&lt;&gt;""),$O88:AF88,_xlpm.Fundo,,-1),
_xlpm.Dx,_xlfn.XLOOKUP(TRUE,(AH88:$AZ88&lt;&gt;""),AH88:$AZ88,_xlpm.Fundo,,1),
_xlpm.Xx,AG$51,_xlpm.Yx,PRODUCT(SUM(_xlpm.Dx,-_xlpm.Cx),1/SUM(_xlpm.Bx,-_xlpm.Ax))*SUM(_xlpm.Xx,-_xlpm.Ax)+_xlpm.Cx,
_xlpm.Ay,_xlfn.XLOOKUP(TRUE,(AG$52:AG87&lt;&gt;""),$N$52:$N87,_xlpm.Fundo,,-1),
_xlpm.By,_xlfn.XLOOKUP(TRUE,(AG89:AG$95&lt;&gt;""),$N89:$N$95,_xlpm.Fundo,,1),
_xlpm.Cy,_xlfn.XLOOKUP(TRUE,(AG$52:AG87&lt;&gt;""),AG$52:AG87,_xlpm.Fundo,,-1),
_xlpm.Dy,_xlfn.XLOOKUP(TRUE,(AG89:AG$95&lt;&gt;""),AG89:AG$95,_xlpm.Fundo,,1),
_xlpm.Xy,$N88,_xlpm.Yy,PRODUCT(SUM(_xlpm.Dy,-_xlpm.Cy),1/SUM(_xlpm.By,-_xlpm.Ay))*SUM(_xlpm.Xy,-_xlpm.Ay)+_xlpm.Cy,
ROUND(_xlpm.Yx,2)))</f>
        <v>0.4</v>
      </c>
      <c r="AH138" s="21" cm="1">
        <f t="array" ref="AH138">IF(AH88&lt;&gt;"",ROUND(AH88,2),
_xlfn.LET(_xlpm.Fundo,$L$8,
_xlpm.Ax,_xlfn.XLOOKUP(TRUE,($O88:AG88&lt;&gt;""),$O$51:AG$51,_xlpm.Fundo,,-1),
_xlpm.Bx,_xlfn.XLOOKUP(TRUE,(AI88:$AZ88&lt;&gt;""),AI$51:$AZ$51,_xlpm.Fundo,,1),
_xlpm.Cx,_xlfn.XLOOKUP(TRUE,($O88:AG88&lt;&gt;""),$O88:AG88,_xlpm.Fundo,,-1),
_xlpm.Dx,_xlfn.XLOOKUP(TRUE,(AI88:$AZ88&lt;&gt;""),AI88:$AZ88,_xlpm.Fundo,,1),
_xlpm.Xx,AH$51,_xlpm.Yx,PRODUCT(SUM(_xlpm.Dx,-_xlpm.Cx),1/SUM(_xlpm.Bx,-_xlpm.Ax))*SUM(_xlpm.Xx,-_xlpm.Ax)+_xlpm.Cx,
_xlpm.Ay,_xlfn.XLOOKUP(TRUE,(AH$52:AH87&lt;&gt;""),$N$52:$N87,_xlpm.Fundo,,-1),
_xlpm.By,_xlfn.XLOOKUP(TRUE,(AH89:AH$95&lt;&gt;""),$N89:$N$95,_xlpm.Fundo,,1),
_xlpm.Cy,_xlfn.XLOOKUP(TRUE,(AH$52:AH87&lt;&gt;""),AH$52:AH87,_xlpm.Fundo,,-1),
_xlpm.Dy,_xlfn.XLOOKUP(TRUE,(AH89:AH$95&lt;&gt;""),AH89:AH$95,_xlpm.Fundo,,1),
_xlpm.Xy,$N88,_xlpm.Yy,PRODUCT(SUM(_xlpm.Dy,-_xlpm.Cy),1/SUM(_xlpm.By,-_xlpm.Ay))*SUM(_xlpm.Xy,-_xlpm.Ay)+_xlpm.Cy,
ROUND(_xlpm.Yx,2)))</f>
        <v>0.4</v>
      </c>
      <c r="AI138" s="21" cm="1">
        <f t="array" ref="AI138">IF(AI88&lt;&gt;"",ROUND(AI88,2),
_xlfn.LET(_xlpm.Fundo,$L$8,
_xlpm.Ax,_xlfn.XLOOKUP(TRUE,($O88:AH88&lt;&gt;""),$O$51:AH$51,_xlpm.Fundo,,-1),
_xlpm.Bx,_xlfn.XLOOKUP(TRUE,(AJ88:$AZ88&lt;&gt;""),AJ$51:$AZ$51,_xlpm.Fundo,,1),
_xlpm.Cx,_xlfn.XLOOKUP(TRUE,($O88:AH88&lt;&gt;""),$O88:AH88,_xlpm.Fundo,,-1),
_xlpm.Dx,_xlfn.XLOOKUP(TRUE,(AJ88:$AZ88&lt;&gt;""),AJ88:$AZ88,_xlpm.Fundo,,1),
_xlpm.Xx,AI$51,_xlpm.Yx,PRODUCT(SUM(_xlpm.Dx,-_xlpm.Cx),1/SUM(_xlpm.Bx,-_xlpm.Ax))*SUM(_xlpm.Xx,-_xlpm.Ax)+_xlpm.Cx,
_xlpm.Ay,_xlfn.XLOOKUP(TRUE,(AI$52:AI87&lt;&gt;""),$N$52:$N87,_xlpm.Fundo,,-1),
_xlpm.By,_xlfn.XLOOKUP(TRUE,(AI89:AI$95&lt;&gt;""),$N89:$N$95,_xlpm.Fundo,,1),
_xlpm.Cy,_xlfn.XLOOKUP(TRUE,(AI$52:AI87&lt;&gt;""),AI$52:AI87,_xlpm.Fundo,,-1),
_xlpm.Dy,_xlfn.XLOOKUP(TRUE,(AI89:AI$95&lt;&gt;""),AI89:AI$95,_xlpm.Fundo,,1),
_xlpm.Xy,$N88,_xlpm.Yy,PRODUCT(SUM(_xlpm.Dy,-_xlpm.Cy),1/SUM(_xlpm.By,-_xlpm.Ay))*SUM(_xlpm.Xy,-_xlpm.Ay)+_xlpm.Cy,
ROUND(_xlpm.Yx,2)))</f>
        <v>0.4</v>
      </c>
      <c r="AJ138" s="21" cm="1">
        <f t="array" ref="AJ138">IF(AJ88&lt;&gt;"",ROUND(AJ88,2),
_xlfn.LET(_xlpm.Fundo,$L$8,
_xlpm.Ax,_xlfn.XLOOKUP(TRUE,($O88:AI88&lt;&gt;""),$O$51:AI$51,_xlpm.Fundo,,-1),
_xlpm.Bx,_xlfn.XLOOKUP(TRUE,(AK88:$AZ88&lt;&gt;""),AK$51:$AZ$51,_xlpm.Fundo,,1),
_xlpm.Cx,_xlfn.XLOOKUP(TRUE,($O88:AI88&lt;&gt;""),$O88:AI88,_xlpm.Fundo,,-1),
_xlpm.Dx,_xlfn.XLOOKUP(TRUE,(AK88:$AZ88&lt;&gt;""),AK88:$AZ88,_xlpm.Fundo,,1),
_xlpm.Xx,AJ$51,_xlpm.Yx,PRODUCT(SUM(_xlpm.Dx,-_xlpm.Cx),1/SUM(_xlpm.Bx,-_xlpm.Ax))*SUM(_xlpm.Xx,-_xlpm.Ax)+_xlpm.Cx,
_xlpm.Ay,_xlfn.XLOOKUP(TRUE,(AJ$52:AJ87&lt;&gt;""),$N$52:$N87,_xlpm.Fundo,,-1),
_xlpm.By,_xlfn.XLOOKUP(TRUE,(AJ89:AJ$95&lt;&gt;""),$N89:$N$95,_xlpm.Fundo,,1),
_xlpm.Cy,_xlfn.XLOOKUP(TRUE,(AJ$52:AJ87&lt;&gt;""),AJ$52:AJ87,_xlpm.Fundo,,-1),
_xlpm.Dy,_xlfn.XLOOKUP(TRUE,(AJ89:AJ$95&lt;&gt;""),AJ89:AJ$95,_xlpm.Fundo,,1),
_xlpm.Xy,$N88,_xlpm.Yy,PRODUCT(SUM(_xlpm.Dy,-_xlpm.Cy),1/SUM(_xlpm.By,-_xlpm.Ay))*SUM(_xlpm.Xy,-_xlpm.Ay)+_xlpm.Cy,
ROUND(_xlpm.Yx,2)))</f>
        <v>0.4</v>
      </c>
      <c r="AK138" s="21" cm="1">
        <f t="array" ref="AK138">IF(AK88&lt;&gt;"",ROUND(AK88,2),
_xlfn.LET(_xlpm.Fundo,$L$8,
_xlpm.Ax,_xlfn.XLOOKUP(TRUE,($O88:AJ88&lt;&gt;""),$O$51:AJ$51,_xlpm.Fundo,,-1),
_xlpm.Bx,_xlfn.XLOOKUP(TRUE,(AL88:$AZ88&lt;&gt;""),AL$51:$AZ$51,_xlpm.Fundo,,1),
_xlpm.Cx,_xlfn.XLOOKUP(TRUE,($O88:AJ88&lt;&gt;""),$O88:AJ88,_xlpm.Fundo,,-1),
_xlpm.Dx,_xlfn.XLOOKUP(TRUE,(AL88:$AZ88&lt;&gt;""),AL88:$AZ88,_xlpm.Fundo,,1),
_xlpm.Xx,AK$51,_xlpm.Yx,PRODUCT(SUM(_xlpm.Dx,-_xlpm.Cx),1/SUM(_xlpm.Bx,-_xlpm.Ax))*SUM(_xlpm.Xx,-_xlpm.Ax)+_xlpm.Cx,
_xlpm.Ay,_xlfn.XLOOKUP(TRUE,(AK$52:AK87&lt;&gt;""),$N$52:$N87,_xlpm.Fundo,,-1),
_xlpm.By,_xlfn.XLOOKUP(TRUE,(AK89:AK$95&lt;&gt;""),$N89:$N$95,_xlpm.Fundo,,1),
_xlpm.Cy,_xlfn.XLOOKUP(TRUE,(AK$52:AK87&lt;&gt;""),AK$52:AK87,_xlpm.Fundo,,-1),
_xlpm.Dy,_xlfn.XLOOKUP(TRUE,(AK89:AK$95&lt;&gt;""),AK89:AK$95,_xlpm.Fundo,,1),
_xlpm.Xy,$N88,_xlpm.Yy,PRODUCT(SUM(_xlpm.Dy,-_xlpm.Cy),1/SUM(_xlpm.By,-_xlpm.Ay))*SUM(_xlpm.Xy,-_xlpm.Ay)+_xlpm.Cy,
ROUND(_xlpm.Yx,2)))</f>
        <v>0.4</v>
      </c>
      <c r="AL138" s="21" cm="1">
        <f t="array" ref="AL138">IF(AL88&lt;&gt;"",ROUND(AL88,2),
_xlfn.LET(_xlpm.Fundo,$L$8,
_xlpm.Ax,_xlfn.XLOOKUP(TRUE,($O88:AK88&lt;&gt;""),$O$51:AK$51,_xlpm.Fundo,,-1),
_xlpm.Bx,_xlfn.XLOOKUP(TRUE,(AM88:$AZ88&lt;&gt;""),AM$51:$AZ$51,_xlpm.Fundo,,1),
_xlpm.Cx,_xlfn.XLOOKUP(TRUE,($O88:AK88&lt;&gt;""),$O88:AK88,_xlpm.Fundo,,-1),
_xlpm.Dx,_xlfn.XLOOKUP(TRUE,(AM88:$AZ88&lt;&gt;""),AM88:$AZ88,_xlpm.Fundo,,1),
_xlpm.Xx,AL$51,_xlpm.Yx,PRODUCT(SUM(_xlpm.Dx,-_xlpm.Cx),1/SUM(_xlpm.Bx,-_xlpm.Ax))*SUM(_xlpm.Xx,-_xlpm.Ax)+_xlpm.Cx,
_xlpm.Ay,_xlfn.XLOOKUP(TRUE,(AL$52:AL87&lt;&gt;""),$N$52:$N87,_xlpm.Fundo,,-1),
_xlpm.By,_xlfn.XLOOKUP(TRUE,(AL89:AL$95&lt;&gt;""),$N89:$N$95,_xlpm.Fundo,,1),
_xlpm.Cy,_xlfn.XLOOKUP(TRUE,(AL$52:AL87&lt;&gt;""),AL$52:AL87,_xlpm.Fundo,,-1),
_xlpm.Dy,_xlfn.XLOOKUP(TRUE,(AL89:AL$95&lt;&gt;""),AL89:AL$95,_xlpm.Fundo,,1),
_xlpm.Xy,$N88,_xlpm.Yy,PRODUCT(SUM(_xlpm.Dy,-_xlpm.Cy),1/SUM(_xlpm.By,-_xlpm.Ay))*SUM(_xlpm.Xy,-_xlpm.Ay)+_xlpm.Cy,
ROUND(_xlpm.Yx,2)))</f>
        <v>0.4</v>
      </c>
      <c r="AM138" s="21" cm="1">
        <f t="array" ref="AM138">IF(AM88&lt;&gt;"",ROUND(AM88,2),
_xlfn.LET(_xlpm.Fundo,$L$8,
_xlpm.Ax,_xlfn.XLOOKUP(TRUE,($O88:AL88&lt;&gt;""),$O$51:AL$51,_xlpm.Fundo,,-1),
_xlpm.Bx,_xlfn.XLOOKUP(TRUE,(AN88:$AZ88&lt;&gt;""),AN$51:$AZ$51,_xlpm.Fundo,,1),
_xlpm.Cx,_xlfn.XLOOKUP(TRUE,($O88:AL88&lt;&gt;""),$O88:AL88,_xlpm.Fundo,,-1),
_xlpm.Dx,_xlfn.XLOOKUP(TRUE,(AN88:$AZ88&lt;&gt;""),AN88:$AZ88,_xlpm.Fundo,,1),
_xlpm.Xx,AM$51,_xlpm.Yx,PRODUCT(SUM(_xlpm.Dx,-_xlpm.Cx),1/SUM(_xlpm.Bx,-_xlpm.Ax))*SUM(_xlpm.Xx,-_xlpm.Ax)+_xlpm.Cx,
_xlpm.Ay,_xlfn.XLOOKUP(TRUE,(AM$52:AM87&lt;&gt;""),$N$52:$N87,_xlpm.Fundo,,-1),
_xlpm.By,_xlfn.XLOOKUP(TRUE,(AM89:AM$95&lt;&gt;""),$N89:$N$95,_xlpm.Fundo,,1),
_xlpm.Cy,_xlfn.XLOOKUP(TRUE,(AM$52:AM87&lt;&gt;""),AM$52:AM87,_xlpm.Fundo,,-1),
_xlpm.Dy,_xlfn.XLOOKUP(TRUE,(AM89:AM$95&lt;&gt;""),AM89:AM$95,_xlpm.Fundo,,1),
_xlpm.Xy,$N88,_xlpm.Yy,PRODUCT(SUM(_xlpm.Dy,-_xlpm.Cy),1/SUM(_xlpm.By,-_xlpm.Ay))*SUM(_xlpm.Xy,-_xlpm.Ay)+_xlpm.Cy,
ROUND(_xlpm.Yx,2)))</f>
        <v>0.4</v>
      </c>
      <c r="AN138" s="21" cm="1">
        <f t="array" ref="AN138">IF(AN88&lt;&gt;"",ROUND(AN88,2),
_xlfn.LET(_xlpm.Fundo,$L$8,
_xlpm.Ax,_xlfn.XLOOKUP(TRUE,($O88:AM88&lt;&gt;""),$O$51:AM$51,_xlpm.Fundo,,-1),
_xlpm.Bx,_xlfn.XLOOKUP(TRUE,(AO88:$AZ88&lt;&gt;""),AO$51:$AZ$51,_xlpm.Fundo,,1),
_xlpm.Cx,_xlfn.XLOOKUP(TRUE,($O88:AM88&lt;&gt;""),$O88:AM88,_xlpm.Fundo,,-1),
_xlpm.Dx,_xlfn.XLOOKUP(TRUE,(AO88:$AZ88&lt;&gt;""),AO88:$AZ88,_xlpm.Fundo,,1),
_xlpm.Xx,AN$51,_xlpm.Yx,PRODUCT(SUM(_xlpm.Dx,-_xlpm.Cx),1/SUM(_xlpm.Bx,-_xlpm.Ax))*SUM(_xlpm.Xx,-_xlpm.Ax)+_xlpm.Cx,
_xlpm.Ay,_xlfn.XLOOKUP(TRUE,(AN$52:AN87&lt;&gt;""),$N$52:$N87,_xlpm.Fundo,,-1),
_xlpm.By,_xlfn.XLOOKUP(TRUE,(AN89:AN$95&lt;&gt;""),$N89:$N$95,_xlpm.Fundo,,1),
_xlpm.Cy,_xlfn.XLOOKUP(TRUE,(AN$52:AN87&lt;&gt;""),AN$52:AN87,_xlpm.Fundo,,-1),
_xlpm.Dy,_xlfn.XLOOKUP(TRUE,(AN89:AN$95&lt;&gt;""),AN89:AN$95,_xlpm.Fundo,,1),
_xlpm.Xy,$N88,_xlpm.Yy,PRODUCT(SUM(_xlpm.Dy,-_xlpm.Cy),1/SUM(_xlpm.By,-_xlpm.Ay))*SUM(_xlpm.Xy,-_xlpm.Ay)+_xlpm.Cy,
ROUND(_xlpm.Yx,2)))</f>
        <v>0.4</v>
      </c>
      <c r="AO138" s="21" cm="1">
        <f t="array" ref="AO138">IF(AO88&lt;&gt;"",ROUND(AO88,2),
_xlfn.LET(_xlpm.Fundo,$L$8,
_xlpm.Ax,_xlfn.XLOOKUP(TRUE,($O88:AN88&lt;&gt;""),$O$51:AN$51,_xlpm.Fundo,,-1),
_xlpm.Bx,_xlfn.XLOOKUP(TRUE,(AP88:$AZ88&lt;&gt;""),AP$51:$AZ$51,_xlpm.Fundo,,1),
_xlpm.Cx,_xlfn.XLOOKUP(TRUE,($O88:AN88&lt;&gt;""),$O88:AN88,_xlpm.Fundo,,-1),
_xlpm.Dx,_xlfn.XLOOKUP(TRUE,(AP88:$AZ88&lt;&gt;""),AP88:$AZ88,_xlpm.Fundo,,1),
_xlpm.Xx,AO$51,_xlpm.Yx,PRODUCT(SUM(_xlpm.Dx,-_xlpm.Cx),1/SUM(_xlpm.Bx,-_xlpm.Ax))*SUM(_xlpm.Xx,-_xlpm.Ax)+_xlpm.Cx,
_xlpm.Ay,_xlfn.XLOOKUP(TRUE,(AO$52:AO87&lt;&gt;""),$N$52:$N87,_xlpm.Fundo,,-1),
_xlpm.By,_xlfn.XLOOKUP(TRUE,(AO89:AO$95&lt;&gt;""),$N89:$N$95,_xlpm.Fundo,,1),
_xlpm.Cy,_xlfn.XLOOKUP(TRUE,(AO$52:AO87&lt;&gt;""),AO$52:AO87,_xlpm.Fundo,,-1),
_xlpm.Dy,_xlfn.XLOOKUP(TRUE,(AO89:AO$95&lt;&gt;""),AO89:AO$95,_xlpm.Fundo,,1),
_xlpm.Xy,$N88,_xlpm.Yy,PRODUCT(SUM(_xlpm.Dy,-_xlpm.Cy),1/SUM(_xlpm.By,-_xlpm.Ay))*SUM(_xlpm.Xy,-_xlpm.Ay)+_xlpm.Cy,
ROUND(_xlpm.Yx,2)))</f>
        <v>0.32</v>
      </c>
      <c r="AP138" s="21" cm="1">
        <f t="array" ref="AP138">IF(AP88&lt;&gt;"",ROUND(AP88,2),
_xlfn.LET(_xlpm.Fundo,$L$8,
_xlpm.Ax,_xlfn.XLOOKUP(TRUE,($O88:AO88&lt;&gt;""),$O$51:AO$51,_xlpm.Fundo,,-1),
_xlpm.Bx,_xlfn.XLOOKUP(TRUE,(AQ88:$AZ88&lt;&gt;""),AQ$51:$AZ$51,_xlpm.Fundo,,1),
_xlpm.Cx,_xlfn.XLOOKUP(TRUE,($O88:AO88&lt;&gt;""),$O88:AO88,_xlpm.Fundo,,-1),
_xlpm.Dx,_xlfn.XLOOKUP(TRUE,(AQ88:$AZ88&lt;&gt;""),AQ88:$AZ88,_xlpm.Fundo,,1),
_xlpm.Xx,AP$51,_xlpm.Yx,PRODUCT(SUM(_xlpm.Dx,-_xlpm.Cx),1/SUM(_xlpm.Bx,-_xlpm.Ax))*SUM(_xlpm.Xx,-_xlpm.Ax)+_xlpm.Cx,
_xlpm.Ay,_xlfn.XLOOKUP(TRUE,(AP$52:AP87&lt;&gt;""),$N$52:$N87,_xlpm.Fundo,,-1),
_xlpm.By,_xlfn.XLOOKUP(TRUE,(AP89:AP$95&lt;&gt;""),$N89:$N$95,_xlpm.Fundo,,1),
_xlpm.Cy,_xlfn.XLOOKUP(TRUE,(AP$52:AP87&lt;&gt;""),AP$52:AP87,_xlpm.Fundo,,-1),
_xlpm.Dy,_xlfn.XLOOKUP(TRUE,(AP89:AP$95&lt;&gt;""),AP89:AP$95,_xlpm.Fundo,,1),
_xlpm.Xy,$N88,_xlpm.Yy,PRODUCT(SUM(_xlpm.Dy,-_xlpm.Cy),1/SUM(_xlpm.By,-_xlpm.Ay))*SUM(_xlpm.Xy,-_xlpm.Ay)+_xlpm.Cy,
ROUND(_xlpm.Yx,2)))</f>
        <v>0</v>
      </c>
      <c r="AQ138" s="21" cm="1">
        <f t="array" ref="AQ138">IF(AQ88&lt;&gt;"",ROUND(AQ88,2),
_xlfn.LET(_xlpm.Fundo,$L$8,
_xlpm.Ax,_xlfn.XLOOKUP(TRUE,($O88:AP88&lt;&gt;""),$O$51:AP$51,_xlpm.Fundo,,-1),
_xlpm.Bx,_xlfn.XLOOKUP(TRUE,(AR88:$AZ88&lt;&gt;""),AR$51:$AZ$51,_xlpm.Fundo,,1),
_xlpm.Cx,_xlfn.XLOOKUP(TRUE,($O88:AP88&lt;&gt;""),$O88:AP88,_xlpm.Fundo,,-1),
_xlpm.Dx,_xlfn.XLOOKUP(TRUE,(AR88:$AZ88&lt;&gt;""),AR88:$AZ88,_xlpm.Fundo,,1),
_xlpm.Xx,AQ$51,_xlpm.Yx,PRODUCT(SUM(_xlpm.Dx,-_xlpm.Cx),1/SUM(_xlpm.Bx,-_xlpm.Ax))*SUM(_xlpm.Xx,-_xlpm.Ax)+_xlpm.Cx,
_xlpm.Ay,_xlfn.XLOOKUP(TRUE,(AQ$52:AQ87&lt;&gt;""),$N$52:$N87,_xlpm.Fundo,,-1),
_xlpm.By,_xlfn.XLOOKUP(TRUE,(AQ89:AQ$95&lt;&gt;""),$N89:$N$95,_xlpm.Fundo,,1),
_xlpm.Cy,_xlfn.XLOOKUP(TRUE,(AQ$52:AQ87&lt;&gt;""),AQ$52:AQ87,_xlpm.Fundo,,-1),
_xlpm.Dy,_xlfn.XLOOKUP(TRUE,(AQ89:AQ$95&lt;&gt;""),AQ89:AQ$95,_xlpm.Fundo,,1),
_xlpm.Xy,$N88,_xlpm.Yy,PRODUCT(SUM(_xlpm.Dy,-_xlpm.Cy),1/SUM(_xlpm.By,-_xlpm.Ay))*SUM(_xlpm.Xy,-_xlpm.Ay)+_xlpm.Cy,
ROUND(_xlpm.Yx,2)))</f>
        <v>-0.3</v>
      </c>
      <c r="AR138" s="21" cm="1">
        <f t="array" ref="AR138">IF(AR88&lt;&gt;"",ROUND(AR88,2),
_xlfn.LET(_xlpm.Fundo,$L$8,
_xlpm.Ax,_xlfn.XLOOKUP(TRUE,($O88:AQ88&lt;&gt;""),$O$51:AQ$51,_xlpm.Fundo,,-1),
_xlpm.Bx,_xlfn.XLOOKUP(TRUE,(AS88:$AZ88&lt;&gt;""),AS$51:$AZ$51,_xlpm.Fundo,,1),
_xlpm.Cx,_xlfn.XLOOKUP(TRUE,($O88:AQ88&lt;&gt;""),$O88:AQ88,_xlpm.Fundo,,-1),
_xlpm.Dx,_xlfn.XLOOKUP(TRUE,(AS88:$AZ88&lt;&gt;""),AS88:$AZ88,_xlpm.Fundo,,1),
_xlpm.Xx,AR$51,_xlpm.Yx,PRODUCT(SUM(_xlpm.Dx,-_xlpm.Cx),1/SUM(_xlpm.Bx,-_xlpm.Ax))*SUM(_xlpm.Xx,-_xlpm.Ax)+_xlpm.Cx,
_xlpm.Ay,_xlfn.XLOOKUP(TRUE,(AR$52:AR87&lt;&gt;""),$N$52:$N87,_xlpm.Fundo,,-1),
_xlpm.By,_xlfn.XLOOKUP(TRUE,(AR89:AR$95&lt;&gt;""),$N89:$N$95,_xlpm.Fundo,,1),
_xlpm.Cy,_xlfn.XLOOKUP(TRUE,(AR$52:AR87&lt;&gt;""),AR$52:AR87,_xlpm.Fundo,,-1),
_xlpm.Dy,_xlfn.XLOOKUP(TRUE,(AR89:AR$95&lt;&gt;""),AR89:AR$95,_xlpm.Fundo,,1),
_xlpm.Xy,$N88,_xlpm.Yy,PRODUCT(SUM(_xlpm.Dy,-_xlpm.Cy),1/SUM(_xlpm.By,-_xlpm.Ay))*SUM(_xlpm.Xy,-_xlpm.Ay)+_xlpm.Cy,
ROUND(_xlpm.Yx,2)))</f>
        <v>-0.4</v>
      </c>
      <c r="AS138" s="21" cm="1">
        <f t="array" ref="AS138">IF(AS88&lt;&gt;"",ROUND(AS88,2),
_xlfn.LET(_xlpm.Fundo,$L$8,
_xlpm.Ax,_xlfn.XLOOKUP(TRUE,($O88:AR88&lt;&gt;""),$O$51:AR$51,_xlpm.Fundo,,-1),
_xlpm.Bx,_xlfn.XLOOKUP(TRUE,(AT88:$AZ88&lt;&gt;""),AT$51:$AZ$51,_xlpm.Fundo,,1),
_xlpm.Cx,_xlfn.XLOOKUP(TRUE,($O88:AR88&lt;&gt;""),$O88:AR88,_xlpm.Fundo,,-1),
_xlpm.Dx,_xlfn.XLOOKUP(TRUE,(AT88:$AZ88&lt;&gt;""),AT88:$AZ88,_xlpm.Fundo,,1),
_xlpm.Xx,AS$51,_xlpm.Yx,PRODUCT(SUM(_xlpm.Dx,-_xlpm.Cx),1/SUM(_xlpm.Bx,-_xlpm.Ax))*SUM(_xlpm.Xx,-_xlpm.Ax)+_xlpm.Cx,
_xlpm.Ay,_xlfn.XLOOKUP(TRUE,(AS$52:AS87&lt;&gt;""),$N$52:$N87,_xlpm.Fundo,,-1),
_xlpm.By,_xlfn.XLOOKUP(TRUE,(AS89:AS$95&lt;&gt;""),$N89:$N$95,_xlpm.Fundo,,1),
_xlpm.Cy,_xlfn.XLOOKUP(TRUE,(AS$52:AS87&lt;&gt;""),AS$52:AS87,_xlpm.Fundo,,-1),
_xlpm.Dy,_xlfn.XLOOKUP(TRUE,(AS89:AS$95&lt;&gt;""),AS89:AS$95,_xlpm.Fundo,,1),
_xlpm.Xy,$N88,_xlpm.Yy,PRODUCT(SUM(_xlpm.Dy,-_xlpm.Cy),1/SUM(_xlpm.By,-_xlpm.Ay))*SUM(_xlpm.Xy,-_xlpm.Ay)+_xlpm.Cy,
ROUND(_xlpm.Yx,2)))</f>
        <v>-0.4</v>
      </c>
      <c r="AT138" s="21" cm="1">
        <f t="array" ref="AT138">IF(AT88&lt;&gt;"",ROUND(AT88,2),
_xlfn.LET(_xlpm.Fundo,$L$8,
_xlpm.Ax,_xlfn.XLOOKUP(TRUE,($O88:AS88&lt;&gt;""),$O$51:AS$51,_xlpm.Fundo,,-1),
_xlpm.Bx,_xlfn.XLOOKUP(TRUE,(AU88:$AZ88&lt;&gt;""),AU$51:$AZ$51,_xlpm.Fundo,,1),
_xlpm.Cx,_xlfn.XLOOKUP(TRUE,($O88:AS88&lt;&gt;""),$O88:AS88,_xlpm.Fundo,,-1),
_xlpm.Dx,_xlfn.XLOOKUP(TRUE,(AU88:$AZ88&lt;&gt;""),AU88:$AZ88,_xlpm.Fundo,,1),
_xlpm.Xx,AT$51,_xlpm.Yx,PRODUCT(SUM(_xlpm.Dx,-_xlpm.Cx),1/SUM(_xlpm.Bx,-_xlpm.Ax))*SUM(_xlpm.Xx,-_xlpm.Ax)+_xlpm.Cx,
_xlpm.Ay,_xlfn.XLOOKUP(TRUE,(AT$52:AT87&lt;&gt;""),$N$52:$N87,_xlpm.Fundo,,-1),
_xlpm.By,_xlfn.XLOOKUP(TRUE,(AT89:AT$95&lt;&gt;""),$N89:$N$95,_xlpm.Fundo,,1),
_xlpm.Cy,_xlfn.XLOOKUP(TRUE,(AT$52:AT87&lt;&gt;""),AT$52:AT87,_xlpm.Fundo,,-1),
_xlpm.Dy,_xlfn.XLOOKUP(TRUE,(AT89:AT$95&lt;&gt;""),AT89:AT$95,_xlpm.Fundo,,1),
_xlpm.Xy,$N88,_xlpm.Yy,PRODUCT(SUM(_xlpm.Dy,-_xlpm.Cy),1/SUM(_xlpm.By,-_xlpm.Ay))*SUM(_xlpm.Xy,-_xlpm.Ay)+_xlpm.Cy,
ROUND(_xlpm.Yx,2)))</f>
        <v>-0.02</v>
      </c>
      <c r="AU138" s="21" cm="1">
        <f t="array" ref="AU138">IF(AU88&lt;&gt;"",ROUND(AU88,2),
_xlfn.LET(_xlpm.Fundo,$L$8,
_xlpm.Ax,_xlfn.XLOOKUP(TRUE,($O88:AT88&lt;&gt;""),$O$51:AT$51,_xlpm.Fundo,,-1),
_xlpm.Bx,_xlfn.XLOOKUP(TRUE,(AV88:$AZ88&lt;&gt;""),AV$51:$AZ$51,_xlpm.Fundo,,1),
_xlpm.Cx,_xlfn.XLOOKUP(TRUE,($O88:AT88&lt;&gt;""),$O88:AT88,_xlpm.Fundo,,-1),
_xlpm.Dx,_xlfn.XLOOKUP(TRUE,(AV88:$AZ88&lt;&gt;""),AV88:$AZ88,_xlpm.Fundo,,1),
_xlpm.Xx,AU$51,_xlpm.Yx,PRODUCT(SUM(_xlpm.Dx,-_xlpm.Cx),1/SUM(_xlpm.Bx,-_xlpm.Ax))*SUM(_xlpm.Xx,-_xlpm.Ax)+_xlpm.Cx,
_xlpm.Ay,_xlfn.XLOOKUP(TRUE,(AU$52:AU87&lt;&gt;""),$N$52:$N87,_xlpm.Fundo,,-1),
_xlpm.By,_xlfn.XLOOKUP(TRUE,(AU89:AU$95&lt;&gt;""),$N89:$N$95,_xlpm.Fundo,,1),
_xlpm.Cy,_xlfn.XLOOKUP(TRUE,(AU$52:AU87&lt;&gt;""),AU$52:AU87,_xlpm.Fundo,,-1),
_xlpm.Dy,_xlfn.XLOOKUP(TRUE,(AU89:AU$95&lt;&gt;""),AU89:AU$95,_xlpm.Fundo,,1),
_xlpm.Xy,$N88,_xlpm.Yy,PRODUCT(SUM(_xlpm.Dy,-_xlpm.Cy),1/SUM(_xlpm.By,-_xlpm.Ay))*SUM(_xlpm.Xy,-_xlpm.Ay)+_xlpm.Cy,
ROUND(_xlpm.Yx,2)))</f>
        <v>0</v>
      </c>
      <c r="AV138" s="21" cm="1">
        <f t="array" ref="AV138">IF(AV88&lt;&gt;"",ROUND(AV88,2),
_xlfn.LET(_xlpm.Fundo,$L$8,
_xlpm.Ax,_xlfn.XLOOKUP(TRUE,($O88:AU88&lt;&gt;""),$O$51:AU$51,_xlpm.Fundo,,-1),
_xlpm.Bx,_xlfn.XLOOKUP(TRUE,(AW88:$AZ88&lt;&gt;""),AW$51:$AZ$51,_xlpm.Fundo,,1),
_xlpm.Cx,_xlfn.XLOOKUP(TRUE,($O88:AU88&lt;&gt;""),$O88:AU88,_xlpm.Fundo,,-1),
_xlpm.Dx,_xlfn.XLOOKUP(TRUE,(AW88:$AZ88&lt;&gt;""),AW88:$AZ88,_xlpm.Fundo,,1),
_xlpm.Xx,AV$51,_xlpm.Yx,PRODUCT(SUM(_xlpm.Dx,-_xlpm.Cx),1/SUM(_xlpm.Bx,-_xlpm.Ax))*SUM(_xlpm.Xx,-_xlpm.Ax)+_xlpm.Cx,
_xlpm.Ay,_xlfn.XLOOKUP(TRUE,(AV$52:AV87&lt;&gt;""),$N$52:$N87,_xlpm.Fundo,,-1),
_xlpm.By,_xlfn.XLOOKUP(TRUE,(AV89:AV$95&lt;&gt;""),$N89:$N$95,_xlpm.Fundo,,1),
_xlpm.Cy,_xlfn.XLOOKUP(TRUE,(AV$52:AV87&lt;&gt;""),AV$52:AV87,_xlpm.Fundo,,-1),
_xlpm.Dy,_xlfn.XLOOKUP(TRUE,(AV89:AV$95&lt;&gt;""),AV89:AV$95,_xlpm.Fundo,,1),
_xlpm.Xy,$N88,_xlpm.Yy,PRODUCT(SUM(_xlpm.Dy,-_xlpm.Cy),1/SUM(_xlpm.By,-_xlpm.Ay))*SUM(_xlpm.Xy,-_xlpm.Ay)+_xlpm.Cy,
ROUND(_xlpm.Yx,2)))</f>
        <v>-9</v>
      </c>
      <c r="AW138" s="21" cm="1">
        <f t="array" ref="AW138">IF(AW88&lt;&gt;"",ROUND(AW88,2),
_xlfn.LET(_xlpm.Fundo,$L$8,
_xlpm.Ax,_xlfn.XLOOKUP(TRUE,($O88:AV88&lt;&gt;""),$O$51:AV$51,_xlpm.Fundo,,-1),
_xlpm.Bx,_xlfn.XLOOKUP(TRUE,(AX88:$AZ88&lt;&gt;""),AX$51:$AZ$51,_xlpm.Fundo,,1),
_xlpm.Cx,_xlfn.XLOOKUP(TRUE,($O88:AV88&lt;&gt;""),$O88:AV88,_xlpm.Fundo,,-1),
_xlpm.Dx,_xlfn.XLOOKUP(TRUE,(AX88:$AZ88&lt;&gt;""),AX88:$AZ88,_xlpm.Fundo,,1),
_xlpm.Xx,AW$51,_xlpm.Yx,PRODUCT(SUM(_xlpm.Dx,-_xlpm.Cx),1/SUM(_xlpm.Bx,-_xlpm.Ax))*SUM(_xlpm.Xx,-_xlpm.Ax)+_xlpm.Cx,
_xlpm.Ay,_xlfn.XLOOKUP(TRUE,(AW$52:AW87&lt;&gt;""),$N$52:$N87,_xlpm.Fundo,,-1),
_xlpm.By,_xlfn.XLOOKUP(TRUE,(AW89:AW$95&lt;&gt;""),$N89:$N$95,_xlpm.Fundo,,1),
_xlpm.Cy,_xlfn.XLOOKUP(TRUE,(AW$52:AW87&lt;&gt;""),AW$52:AW87,_xlpm.Fundo,,-1),
_xlpm.Dy,_xlfn.XLOOKUP(TRUE,(AW89:AW$95&lt;&gt;""),AW89:AW$95,_xlpm.Fundo,,1),
_xlpm.Xy,$N88,_xlpm.Yy,PRODUCT(SUM(_xlpm.Dy,-_xlpm.Cy),1/SUM(_xlpm.By,-_xlpm.Ay))*SUM(_xlpm.Xy,-_xlpm.Ay)+_xlpm.Cy,
ROUND(_xlpm.Yx,2)))</f>
        <v>-9</v>
      </c>
      <c r="AX138" s="77" t="s">
        <v>678</v>
      </c>
      <c r="AY138" s="77"/>
    </row>
    <row r="139" spans="1:51" ht="20.100000000000001" customHeight="1" x14ac:dyDescent="0.3">
      <c r="A139" s="8"/>
      <c r="B139" s="8" t="s">
        <v>111</v>
      </c>
      <c r="C139" s="17">
        <f t="shared" si="15"/>
        <v>48.625399999999999</v>
      </c>
      <c r="D139" s="18">
        <f t="shared" si="15"/>
        <v>113.57089999999999</v>
      </c>
      <c r="E139" s="64">
        <f t="shared" si="15"/>
        <v>0</v>
      </c>
      <c r="F139" s="17">
        <f t="shared" si="16"/>
        <v>5.6</v>
      </c>
      <c r="G139" s="18">
        <f t="shared" si="17"/>
        <v>8.52</v>
      </c>
      <c r="H139" s="19">
        <f t="shared" si="18"/>
        <v>0</v>
      </c>
      <c r="I139" s="8" t="str" cm="1">
        <f t="array" ref="I139">_xlfn.CONCAT(ROUND(F139:H139,2)&amp;", ")</f>
        <v xml:space="preserve">5.6, 8.52, 0, </v>
      </c>
      <c r="J139" s="8"/>
      <c r="N139" s="31">
        <v>1.1200000000000001</v>
      </c>
      <c r="O139" s="15"/>
      <c r="P139" s="21" cm="1">
        <f t="array" ref="P139">IF(P89&lt;&gt;"",ROUND(P89,2),
_xlfn.LET(_xlpm.Fundo,$L$8,
_xlpm.Ax,_xlfn.XLOOKUP(TRUE,($O89:O89&lt;&gt;""),$O$51:O$51,_xlpm.Fundo,,-1),
_xlpm.Bx,_xlfn.XLOOKUP(TRUE,(Q89:$AZ89&lt;&gt;""),Q$51:$AZ$51,_xlpm.Fundo,,1),
_xlpm.Cx,_xlfn.XLOOKUP(TRUE,($O89:O89&lt;&gt;""),$O89:O89,_xlpm.Fundo,,-1),
_xlpm.Dx,_xlfn.XLOOKUP(TRUE,(Q89:$AZ89&lt;&gt;""),Q89:$AZ89,_xlpm.Fundo,,1),
_xlpm.Xx,P$51,_xlpm.Yx,PRODUCT(SUM(_xlpm.Dx,-_xlpm.Cx),1/SUM(_xlpm.Bx,-_xlpm.Ax))*SUM(_xlpm.Xx,-_xlpm.Ax)+_xlpm.Cx,
_xlpm.Ay,_xlfn.XLOOKUP(TRUE,(P$52:P88&lt;&gt;""),$N$52:$N88,_xlpm.Fundo,,-1),
_xlpm.By,_xlfn.XLOOKUP(TRUE,(P90:P$95&lt;&gt;""),$N90:$N$95,_xlpm.Fundo,,1),
_xlpm.Cy,_xlfn.XLOOKUP(TRUE,(P$52:P88&lt;&gt;""),P$52:P88,_xlpm.Fundo,,-1),
_xlpm.Dy,_xlfn.XLOOKUP(TRUE,(P90:P$95&lt;&gt;""),P90:P$95,_xlpm.Fundo,,1),
_xlpm.Xy,$N89,_xlpm.Yy,PRODUCT(SUM(_xlpm.Dy,-_xlpm.Cy),1/SUM(_xlpm.By,-_xlpm.Ay))*SUM(_xlpm.Xy,-_xlpm.Ay)+_xlpm.Cy,
ROUND(_xlpm.Yx,2)))</f>
        <v>-9</v>
      </c>
      <c r="Q139" s="21" cm="1">
        <f t="array" ref="Q139">IF(Q89&lt;&gt;"",ROUND(Q89,2),
_xlfn.LET(_xlpm.Fundo,$L$8,
_xlpm.Ax,_xlfn.XLOOKUP(TRUE,($O89:P89&lt;&gt;""),$O$51:P$51,_xlpm.Fundo,,-1),
_xlpm.Bx,_xlfn.XLOOKUP(TRUE,(R89:$AZ89&lt;&gt;""),R$51:$AZ$51,_xlpm.Fundo,,1),
_xlpm.Cx,_xlfn.XLOOKUP(TRUE,($O89:P89&lt;&gt;""),$O89:P89,_xlpm.Fundo,,-1),
_xlpm.Dx,_xlfn.XLOOKUP(TRUE,(R89:$AZ89&lt;&gt;""),R89:$AZ89,_xlpm.Fundo,,1),
_xlpm.Xx,Q$51,_xlpm.Yx,PRODUCT(SUM(_xlpm.Dx,-_xlpm.Cx),1/SUM(_xlpm.Bx,-_xlpm.Ax))*SUM(_xlpm.Xx,-_xlpm.Ax)+_xlpm.Cx,
_xlpm.Ay,_xlfn.XLOOKUP(TRUE,(Q$52:Q88&lt;&gt;""),$N$52:$N88,_xlpm.Fundo,,-1),
_xlpm.By,_xlfn.XLOOKUP(TRUE,(Q90:Q$95&lt;&gt;""),$N90:$N$95,_xlpm.Fundo,,1),
_xlpm.Cy,_xlfn.XLOOKUP(TRUE,(Q$52:Q88&lt;&gt;""),Q$52:Q88,_xlpm.Fundo,,-1),
_xlpm.Dy,_xlfn.XLOOKUP(TRUE,(Q90:Q$95&lt;&gt;""),Q90:Q$95,_xlpm.Fundo,,1),
_xlpm.Xy,$N89,_xlpm.Yy,PRODUCT(SUM(_xlpm.Dy,-_xlpm.Cy),1/SUM(_xlpm.By,-_xlpm.Ay))*SUM(_xlpm.Xy,-_xlpm.Ay)+_xlpm.Cy,
ROUND(_xlpm.Yx,2)))</f>
        <v>-9</v>
      </c>
      <c r="R139" s="21" cm="1">
        <f t="array" ref="R139">IF(R89&lt;&gt;"",ROUND(R89,2),
_xlfn.LET(_xlpm.Fundo,$L$8,
_xlpm.Ax,_xlfn.XLOOKUP(TRUE,($O89:Q89&lt;&gt;""),$O$51:Q$51,_xlpm.Fundo,,-1),
_xlpm.Bx,_xlfn.XLOOKUP(TRUE,(S89:$AZ89&lt;&gt;""),S$51:$AZ$51,_xlpm.Fundo,,1),
_xlpm.Cx,_xlfn.XLOOKUP(TRUE,($O89:Q89&lt;&gt;""),$O89:Q89,_xlpm.Fundo,,-1),
_xlpm.Dx,_xlfn.XLOOKUP(TRUE,(S89:$AZ89&lt;&gt;""),S89:$AZ89,_xlpm.Fundo,,1),
_xlpm.Xx,R$51,_xlpm.Yx,PRODUCT(SUM(_xlpm.Dx,-_xlpm.Cx),1/SUM(_xlpm.Bx,-_xlpm.Ax))*SUM(_xlpm.Xx,-_xlpm.Ax)+_xlpm.Cx,
_xlpm.Ay,_xlfn.XLOOKUP(TRUE,(R$52:R88&lt;&gt;""),$N$52:$N88,_xlpm.Fundo,,-1),
_xlpm.By,_xlfn.XLOOKUP(TRUE,(R90:R$95&lt;&gt;""),$N90:$N$95,_xlpm.Fundo,,1),
_xlpm.Cy,_xlfn.XLOOKUP(TRUE,(R$52:R88&lt;&gt;""),R$52:R88,_xlpm.Fundo,,-1),
_xlpm.Dy,_xlfn.XLOOKUP(TRUE,(R90:R$95&lt;&gt;""),R90:R$95,_xlpm.Fundo,,1),
_xlpm.Xy,$N89,_xlpm.Yy,PRODUCT(SUM(_xlpm.Dy,-_xlpm.Cy),1/SUM(_xlpm.By,-_xlpm.Ay))*SUM(_xlpm.Xy,-_xlpm.Ay)+_xlpm.Cy,
ROUND(_xlpm.Yx,2)))</f>
        <v>0</v>
      </c>
      <c r="S139" s="21" cm="1">
        <f t="array" ref="S139">IF(S89&lt;&gt;"",ROUND(S89,2),
_xlfn.LET(_xlpm.Fundo,$L$8,
_xlpm.Ax,_xlfn.XLOOKUP(TRUE,($O89:R89&lt;&gt;""),$O$51:R$51,_xlpm.Fundo,,-1),
_xlpm.Bx,_xlfn.XLOOKUP(TRUE,(T89:$AZ89&lt;&gt;""),T$51:$AZ$51,_xlpm.Fundo,,1),
_xlpm.Cx,_xlfn.XLOOKUP(TRUE,($O89:R89&lt;&gt;""),$O89:R89,_xlpm.Fundo,,-1),
_xlpm.Dx,_xlfn.XLOOKUP(TRUE,(T89:$AZ89&lt;&gt;""),T89:$AZ89,_xlpm.Fundo,,1),
_xlpm.Xx,S$51,_xlpm.Yx,PRODUCT(SUM(_xlpm.Dx,-_xlpm.Cx),1/SUM(_xlpm.Bx,-_xlpm.Ax))*SUM(_xlpm.Xx,-_xlpm.Ax)+_xlpm.Cx,
_xlpm.Ay,_xlfn.XLOOKUP(TRUE,(S$52:S88&lt;&gt;""),$N$52:$N88,_xlpm.Fundo,,-1),
_xlpm.By,_xlfn.XLOOKUP(TRUE,(S90:S$95&lt;&gt;""),$N90:$N$95,_xlpm.Fundo,,1),
_xlpm.Cy,_xlfn.XLOOKUP(TRUE,(S$52:S88&lt;&gt;""),S$52:S88,_xlpm.Fundo,,-1),
_xlpm.Dy,_xlfn.XLOOKUP(TRUE,(S90:S$95&lt;&gt;""),S90:S$95,_xlpm.Fundo,,1),
_xlpm.Xy,$N89,_xlpm.Yy,PRODUCT(SUM(_xlpm.Dy,-_xlpm.Cy),1/SUM(_xlpm.By,-_xlpm.Ay))*SUM(_xlpm.Xy,-_xlpm.Ay)+_xlpm.Cy,
ROUND(_xlpm.Yx,2)))</f>
        <v>0</v>
      </c>
      <c r="T139" s="21" cm="1">
        <f t="array" ref="T139">IF(T89&lt;&gt;"",ROUND(T89,2),
_xlfn.LET(_xlpm.Fundo,$L$8,
_xlpm.Ax,_xlfn.XLOOKUP(TRUE,($O89:S89&lt;&gt;""),$O$51:S$51,_xlpm.Fundo,,-1),
_xlpm.Bx,_xlfn.XLOOKUP(TRUE,(U89:$AZ89&lt;&gt;""),U$51:$AZ$51,_xlpm.Fundo,,1),
_xlpm.Cx,_xlfn.XLOOKUP(TRUE,($O89:S89&lt;&gt;""),$O89:S89,_xlpm.Fundo,,-1),
_xlpm.Dx,_xlfn.XLOOKUP(TRUE,(U89:$AZ89&lt;&gt;""),U89:$AZ89,_xlpm.Fundo,,1),
_xlpm.Xx,T$51,_xlpm.Yx,PRODUCT(SUM(_xlpm.Dx,-_xlpm.Cx),1/SUM(_xlpm.Bx,-_xlpm.Ax))*SUM(_xlpm.Xx,-_xlpm.Ax)+_xlpm.Cx,
_xlpm.Ay,_xlfn.XLOOKUP(TRUE,(T$52:T88&lt;&gt;""),$N$52:$N88,_xlpm.Fundo,,-1),
_xlpm.By,_xlfn.XLOOKUP(TRUE,(T90:T$95&lt;&gt;""),$N90:$N$95,_xlpm.Fundo,,1),
_xlpm.Cy,_xlfn.XLOOKUP(TRUE,(T$52:T88&lt;&gt;""),T$52:T88,_xlpm.Fundo,,-1),
_xlpm.Dy,_xlfn.XLOOKUP(TRUE,(T90:T$95&lt;&gt;""),T90:T$95,_xlpm.Fundo,,1),
_xlpm.Xy,$N89,_xlpm.Yy,PRODUCT(SUM(_xlpm.Dy,-_xlpm.Cy),1/SUM(_xlpm.By,-_xlpm.Ay))*SUM(_xlpm.Xy,-_xlpm.Ay)+_xlpm.Cy,
ROUND(_xlpm.Yx,2)))</f>
        <v>0</v>
      </c>
      <c r="U139" s="21" cm="1">
        <f t="array" ref="U139">IF(U89&lt;&gt;"",ROUND(U89,2),
_xlfn.LET(_xlpm.Fundo,$L$8,
_xlpm.Ax,_xlfn.XLOOKUP(TRUE,($O89:T89&lt;&gt;""),$O$51:T$51,_xlpm.Fundo,,-1),
_xlpm.Bx,_xlfn.XLOOKUP(TRUE,(V89:$AZ89&lt;&gt;""),V$51:$AZ$51,_xlpm.Fundo,,1),
_xlpm.Cx,_xlfn.XLOOKUP(TRUE,($O89:T89&lt;&gt;""),$O89:T89,_xlpm.Fundo,,-1),
_xlpm.Dx,_xlfn.XLOOKUP(TRUE,(V89:$AZ89&lt;&gt;""),V89:$AZ89,_xlpm.Fundo,,1),
_xlpm.Xx,U$51,_xlpm.Yx,PRODUCT(SUM(_xlpm.Dx,-_xlpm.Cx),1/SUM(_xlpm.Bx,-_xlpm.Ax))*SUM(_xlpm.Xx,-_xlpm.Ax)+_xlpm.Cx,
_xlpm.Ay,_xlfn.XLOOKUP(TRUE,(U$52:U88&lt;&gt;""),$N$52:$N88,_xlpm.Fundo,,-1),
_xlpm.By,_xlfn.XLOOKUP(TRUE,(U90:U$95&lt;&gt;""),$N90:$N$95,_xlpm.Fundo,,1),
_xlpm.Cy,_xlfn.XLOOKUP(TRUE,(U$52:U88&lt;&gt;""),U$52:U88,_xlpm.Fundo,,-1),
_xlpm.Dy,_xlfn.XLOOKUP(TRUE,(U90:U$95&lt;&gt;""),U90:U$95,_xlpm.Fundo,,1),
_xlpm.Xy,$N89,_xlpm.Yy,PRODUCT(SUM(_xlpm.Dy,-_xlpm.Cy),1/SUM(_xlpm.By,-_xlpm.Ay))*SUM(_xlpm.Xy,-_xlpm.Ay)+_xlpm.Cy,
ROUND(_xlpm.Yx,2)))</f>
        <v>0</v>
      </c>
      <c r="V139" s="21" cm="1">
        <f t="array" ref="V139">IF(V89&lt;&gt;"",ROUND(V89,2),
_xlfn.LET(_xlpm.Fundo,$L$8,
_xlpm.Ax,_xlfn.XLOOKUP(TRUE,($O89:U89&lt;&gt;""),$O$51:U$51,_xlpm.Fundo,,-1),
_xlpm.Bx,_xlfn.XLOOKUP(TRUE,(W89:$AZ89&lt;&gt;""),W$51:$AZ$51,_xlpm.Fundo,,1),
_xlpm.Cx,_xlfn.XLOOKUP(TRUE,($O89:U89&lt;&gt;""),$O89:U89,_xlpm.Fundo,,-1),
_xlpm.Dx,_xlfn.XLOOKUP(TRUE,(W89:$AZ89&lt;&gt;""),W89:$AZ89,_xlpm.Fundo,,1),
_xlpm.Xx,V$51,_xlpm.Yx,PRODUCT(SUM(_xlpm.Dx,-_xlpm.Cx),1/SUM(_xlpm.Bx,-_xlpm.Ax))*SUM(_xlpm.Xx,-_xlpm.Ax)+_xlpm.Cx,
_xlpm.Ay,_xlfn.XLOOKUP(TRUE,(V$52:V88&lt;&gt;""),$N$52:$N88,_xlpm.Fundo,,-1),
_xlpm.By,_xlfn.XLOOKUP(TRUE,(V90:V$95&lt;&gt;""),$N90:$N$95,_xlpm.Fundo,,1),
_xlpm.Cy,_xlfn.XLOOKUP(TRUE,(V$52:V88&lt;&gt;""),V$52:V88,_xlpm.Fundo,,-1),
_xlpm.Dy,_xlfn.XLOOKUP(TRUE,(V90:V$95&lt;&gt;""),V90:V$95,_xlpm.Fundo,,1),
_xlpm.Xy,$N89,_xlpm.Yy,PRODUCT(SUM(_xlpm.Dy,-_xlpm.Cy),1/SUM(_xlpm.By,-_xlpm.Ay))*SUM(_xlpm.Xy,-_xlpm.Ay)+_xlpm.Cy,
ROUND(_xlpm.Yx,2)))</f>
        <v>0</v>
      </c>
      <c r="W139" s="21" cm="1">
        <f t="array" ref="W139">IF(W89&lt;&gt;"",ROUND(W89,2),
_xlfn.LET(_xlpm.Fundo,$L$8,
_xlpm.Ax,_xlfn.XLOOKUP(TRUE,($O89:V89&lt;&gt;""),$O$51:V$51,_xlpm.Fundo,,-1),
_xlpm.Bx,_xlfn.XLOOKUP(TRUE,(X89:$AZ89&lt;&gt;""),X$51:$AZ$51,_xlpm.Fundo,,1),
_xlpm.Cx,_xlfn.XLOOKUP(TRUE,($O89:V89&lt;&gt;""),$O89:V89,_xlpm.Fundo,,-1),
_xlpm.Dx,_xlfn.XLOOKUP(TRUE,(X89:$AZ89&lt;&gt;""),X89:$AZ89,_xlpm.Fundo,,1),
_xlpm.Xx,W$51,_xlpm.Yx,PRODUCT(SUM(_xlpm.Dx,-_xlpm.Cx),1/SUM(_xlpm.Bx,-_xlpm.Ax))*SUM(_xlpm.Xx,-_xlpm.Ax)+_xlpm.Cx,
_xlpm.Ay,_xlfn.XLOOKUP(TRUE,(W$52:W88&lt;&gt;""),$N$52:$N88,_xlpm.Fundo,,-1),
_xlpm.By,_xlfn.XLOOKUP(TRUE,(W90:W$95&lt;&gt;""),$N90:$N$95,_xlpm.Fundo,,1),
_xlpm.Cy,_xlfn.XLOOKUP(TRUE,(W$52:W88&lt;&gt;""),W$52:W88,_xlpm.Fundo,,-1),
_xlpm.Dy,_xlfn.XLOOKUP(TRUE,(W90:W$95&lt;&gt;""),W90:W$95,_xlpm.Fundo,,1),
_xlpm.Xy,$N89,_xlpm.Yy,PRODUCT(SUM(_xlpm.Dy,-_xlpm.Cy),1/SUM(_xlpm.By,-_xlpm.Ay))*SUM(_xlpm.Xy,-_xlpm.Ay)+_xlpm.Cy,
ROUND(_xlpm.Yx,2)))</f>
        <v>0</v>
      </c>
      <c r="X139" s="21" cm="1">
        <f t="array" ref="X139">IF(X89&lt;&gt;"",ROUND(X89,2),
_xlfn.LET(_xlpm.Fundo,$L$8,
_xlpm.Ax,_xlfn.XLOOKUP(TRUE,($O89:W89&lt;&gt;""),$O$51:W$51,_xlpm.Fundo,,-1),
_xlpm.Bx,_xlfn.XLOOKUP(TRUE,(Y89:$AZ89&lt;&gt;""),Y$51:$AZ$51,_xlpm.Fundo,,1),
_xlpm.Cx,_xlfn.XLOOKUP(TRUE,($O89:W89&lt;&gt;""),$O89:W89,_xlpm.Fundo,,-1),
_xlpm.Dx,_xlfn.XLOOKUP(TRUE,(Y89:$AZ89&lt;&gt;""),Y89:$AZ89,_xlpm.Fundo,,1),
_xlpm.Xx,X$51,_xlpm.Yx,PRODUCT(SUM(_xlpm.Dx,-_xlpm.Cx),1/SUM(_xlpm.Bx,-_xlpm.Ax))*SUM(_xlpm.Xx,-_xlpm.Ax)+_xlpm.Cx,
_xlpm.Ay,_xlfn.XLOOKUP(TRUE,(X$52:X88&lt;&gt;""),$N$52:$N88,_xlpm.Fundo,,-1),
_xlpm.By,_xlfn.XLOOKUP(TRUE,(X90:X$95&lt;&gt;""),$N90:$N$95,_xlpm.Fundo,,1),
_xlpm.Cy,_xlfn.XLOOKUP(TRUE,(X$52:X88&lt;&gt;""),X$52:X88,_xlpm.Fundo,,-1),
_xlpm.Dy,_xlfn.XLOOKUP(TRUE,(X90:X$95&lt;&gt;""),X90:X$95,_xlpm.Fundo,,1),
_xlpm.Xy,$N89,_xlpm.Yy,PRODUCT(SUM(_xlpm.Dy,-_xlpm.Cy),1/SUM(_xlpm.By,-_xlpm.Ay))*SUM(_xlpm.Xy,-_xlpm.Ay)+_xlpm.Cy,
ROUND(_xlpm.Yx,2)))</f>
        <v>0</v>
      </c>
      <c r="Y139" s="21" cm="1">
        <f t="array" ref="Y139">IF(Y89&lt;&gt;"",ROUND(Y89,2),
_xlfn.LET(_xlpm.Fundo,$L$8,
_xlpm.Ax,_xlfn.XLOOKUP(TRUE,($O89:X89&lt;&gt;""),$O$51:X$51,_xlpm.Fundo,,-1),
_xlpm.Bx,_xlfn.XLOOKUP(TRUE,(Z89:$AZ89&lt;&gt;""),Z$51:$AZ$51,_xlpm.Fundo,,1),
_xlpm.Cx,_xlfn.XLOOKUP(TRUE,($O89:X89&lt;&gt;""),$O89:X89,_xlpm.Fundo,,-1),
_xlpm.Dx,_xlfn.XLOOKUP(TRUE,(Z89:$AZ89&lt;&gt;""),Z89:$AZ89,_xlpm.Fundo,,1),
_xlpm.Xx,Y$51,_xlpm.Yx,PRODUCT(SUM(_xlpm.Dx,-_xlpm.Cx),1/SUM(_xlpm.Bx,-_xlpm.Ax))*SUM(_xlpm.Xx,-_xlpm.Ax)+_xlpm.Cx,
_xlpm.Ay,_xlfn.XLOOKUP(TRUE,(Y$52:Y88&lt;&gt;""),$N$52:$N88,_xlpm.Fundo,,-1),
_xlpm.By,_xlfn.XLOOKUP(TRUE,(Y90:Y$95&lt;&gt;""),$N90:$N$95,_xlpm.Fundo,,1),
_xlpm.Cy,_xlfn.XLOOKUP(TRUE,(Y$52:Y88&lt;&gt;""),Y$52:Y88,_xlpm.Fundo,,-1),
_xlpm.Dy,_xlfn.XLOOKUP(TRUE,(Y90:Y$95&lt;&gt;""),Y90:Y$95,_xlpm.Fundo,,1),
_xlpm.Xy,$N89,_xlpm.Yy,PRODUCT(SUM(_xlpm.Dy,-_xlpm.Cy),1/SUM(_xlpm.By,-_xlpm.Ay))*SUM(_xlpm.Xy,-_xlpm.Ay)+_xlpm.Cy,
ROUND(_xlpm.Yx,2)))</f>
        <v>0</v>
      </c>
      <c r="Z139" s="21" cm="1">
        <f t="array" ref="Z139">IF(Z89&lt;&gt;"",ROUND(Z89,2),
_xlfn.LET(_xlpm.Fundo,$L$8,
_xlpm.Ax,_xlfn.XLOOKUP(TRUE,($O89:Y89&lt;&gt;""),$O$51:Y$51,_xlpm.Fundo,,-1),
_xlpm.Bx,_xlfn.XLOOKUP(TRUE,(AA89:$AZ89&lt;&gt;""),AA$51:$AZ$51,_xlpm.Fundo,,1),
_xlpm.Cx,_xlfn.XLOOKUP(TRUE,($O89:Y89&lt;&gt;""),$O89:Y89,_xlpm.Fundo,,-1),
_xlpm.Dx,_xlfn.XLOOKUP(TRUE,(AA89:$AZ89&lt;&gt;""),AA89:$AZ89,_xlpm.Fundo,,1),
_xlpm.Xx,Z$51,_xlpm.Yx,PRODUCT(SUM(_xlpm.Dx,-_xlpm.Cx),1/SUM(_xlpm.Bx,-_xlpm.Ax))*SUM(_xlpm.Xx,-_xlpm.Ax)+_xlpm.Cx,
_xlpm.Ay,_xlfn.XLOOKUP(TRUE,(Z$52:Z88&lt;&gt;""),$N$52:$N88,_xlpm.Fundo,,-1),
_xlpm.By,_xlfn.XLOOKUP(TRUE,(Z90:Z$95&lt;&gt;""),$N90:$N$95,_xlpm.Fundo,,1),
_xlpm.Cy,_xlfn.XLOOKUP(TRUE,(Z$52:Z88&lt;&gt;""),Z$52:Z88,_xlpm.Fundo,,-1),
_xlpm.Dy,_xlfn.XLOOKUP(TRUE,(Z90:Z$95&lt;&gt;""),Z90:Z$95,_xlpm.Fundo,,1),
_xlpm.Xy,$N89,_xlpm.Yy,PRODUCT(SUM(_xlpm.Dy,-_xlpm.Cy),1/SUM(_xlpm.By,-_xlpm.Ay))*SUM(_xlpm.Xy,-_xlpm.Ay)+_xlpm.Cy,
ROUND(_xlpm.Yx,2)))</f>
        <v>0</v>
      </c>
      <c r="AA139" s="21" cm="1">
        <f t="array" ref="AA139">IF(AA89&lt;&gt;"",ROUND(AA89,2),
_xlfn.LET(_xlpm.Fundo,$L$8,
_xlpm.Ax,_xlfn.XLOOKUP(TRUE,($O89:Z89&lt;&gt;""),$O$51:Z$51,_xlpm.Fundo,,-1),
_xlpm.Bx,_xlfn.XLOOKUP(TRUE,(AB89:$AZ89&lt;&gt;""),AB$51:$AZ$51,_xlpm.Fundo,,1),
_xlpm.Cx,_xlfn.XLOOKUP(TRUE,($O89:Z89&lt;&gt;""),$O89:Z89,_xlpm.Fundo,,-1),
_xlpm.Dx,_xlfn.XLOOKUP(TRUE,(AB89:$AZ89&lt;&gt;""),AB89:$AZ89,_xlpm.Fundo,,1),
_xlpm.Xx,AA$51,_xlpm.Yx,PRODUCT(SUM(_xlpm.Dx,-_xlpm.Cx),1/SUM(_xlpm.Bx,-_xlpm.Ax))*SUM(_xlpm.Xx,-_xlpm.Ax)+_xlpm.Cx,
_xlpm.Ay,_xlfn.XLOOKUP(TRUE,(AA$52:AA88&lt;&gt;""),$N$52:$N88,_xlpm.Fundo,,-1),
_xlpm.By,_xlfn.XLOOKUP(TRUE,(AA90:AA$95&lt;&gt;""),$N90:$N$95,_xlpm.Fundo,,1),
_xlpm.Cy,_xlfn.XLOOKUP(TRUE,(AA$52:AA88&lt;&gt;""),AA$52:AA88,_xlpm.Fundo,,-1),
_xlpm.Dy,_xlfn.XLOOKUP(TRUE,(AA90:AA$95&lt;&gt;""),AA90:AA$95,_xlpm.Fundo,,1),
_xlpm.Xy,$N89,_xlpm.Yy,PRODUCT(SUM(_xlpm.Dy,-_xlpm.Cy),1/SUM(_xlpm.By,-_xlpm.Ay))*SUM(_xlpm.Xy,-_xlpm.Ay)+_xlpm.Cy,
ROUND(_xlpm.Yx,2)))</f>
        <v>0</v>
      </c>
      <c r="AB139" s="21" cm="1">
        <f t="array" ref="AB139">IF(AB89&lt;&gt;"",ROUND(AB89,2),
_xlfn.LET(_xlpm.Fundo,$L$8,
_xlpm.Ax,_xlfn.XLOOKUP(TRUE,($O89:AA89&lt;&gt;""),$O$51:AA$51,_xlpm.Fundo,,-1),
_xlpm.Bx,_xlfn.XLOOKUP(TRUE,(AC89:$AZ89&lt;&gt;""),AC$51:$AZ$51,_xlpm.Fundo,,1),
_xlpm.Cx,_xlfn.XLOOKUP(TRUE,($O89:AA89&lt;&gt;""),$O89:AA89,_xlpm.Fundo,,-1),
_xlpm.Dx,_xlfn.XLOOKUP(TRUE,(AC89:$AZ89&lt;&gt;""),AC89:$AZ89,_xlpm.Fundo,,1),
_xlpm.Xx,AB$51,_xlpm.Yx,PRODUCT(SUM(_xlpm.Dx,-_xlpm.Cx),1/SUM(_xlpm.Bx,-_xlpm.Ax))*SUM(_xlpm.Xx,-_xlpm.Ax)+_xlpm.Cx,
_xlpm.Ay,_xlfn.XLOOKUP(TRUE,(AB$52:AB88&lt;&gt;""),$N$52:$N88,_xlpm.Fundo,,-1),
_xlpm.By,_xlfn.XLOOKUP(TRUE,(AB90:AB$95&lt;&gt;""),$N90:$N$95,_xlpm.Fundo,,1),
_xlpm.Cy,_xlfn.XLOOKUP(TRUE,(AB$52:AB88&lt;&gt;""),AB$52:AB88,_xlpm.Fundo,,-1),
_xlpm.Dy,_xlfn.XLOOKUP(TRUE,(AB90:AB$95&lt;&gt;""),AB90:AB$95,_xlpm.Fundo,,1),
_xlpm.Xy,$N89,_xlpm.Yy,PRODUCT(SUM(_xlpm.Dy,-_xlpm.Cy),1/SUM(_xlpm.By,-_xlpm.Ay))*SUM(_xlpm.Xy,-_xlpm.Ay)+_xlpm.Cy,
ROUND(_xlpm.Yx,2)))</f>
        <v>0</v>
      </c>
      <c r="AC139" s="21" cm="1">
        <f t="array" ref="AC139">IF(AC89&lt;&gt;"",ROUND(AC89,2),
_xlfn.LET(_xlpm.Fundo,$L$8,
_xlpm.Ax,_xlfn.XLOOKUP(TRUE,($O89:AB89&lt;&gt;""),$O$51:AB$51,_xlpm.Fundo,,-1),
_xlpm.Bx,_xlfn.XLOOKUP(TRUE,(AD89:$AZ89&lt;&gt;""),AD$51:$AZ$51,_xlpm.Fundo,,1),
_xlpm.Cx,_xlfn.XLOOKUP(TRUE,($O89:AB89&lt;&gt;""),$O89:AB89,_xlpm.Fundo,,-1),
_xlpm.Dx,_xlfn.XLOOKUP(TRUE,(AD89:$AZ89&lt;&gt;""),AD89:$AZ89,_xlpm.Fundo,,1),
_xlpm.Xx,AC$51,_xlpm.Yx,PRODUCT(SUM(_xlpm.Dx,-_xlpm.Cx),1/SUM(_xlpm.Bx,-_xlpm.Ax))*SUM(_xlpm.Xx,-_xlpm.Ax)+_xlpm.Cx,
_xlpm.Ay,_xlfn.XLOOKUP(TRUE,(AC$52:AC88&lt;&gt;""),$N$52:$N88,_xlpm.Fundo,,-1),
_xlpm.By,_xlfn.XLOOKUP(TRUE,(AC90:AC$95&lt;&gt;""),$N90:$N$95,_xlpm.Fundo,,1),
_xlpm.Cy,_xlfn.XLOOKUP(TRUE,(AC$52:AC88&lt;&gt;""),AC$52:AC88,_xlpm.Fundo,,-1),
_xlpm.Dy,_xlfn.XLOOKUP(TRUE,(AC90:AC$95&lt;&gt;""),AC90:AC$95,_xlpm.Fundo,,1),
_xlpm.Xy,$N89,_xlpm.Yy,PRODUCT(SUM(_xlpm.Dy,-_xlpm.Cy),1/SUM(_xlpm.By,-_xlpm.Ay))*SUM(_xlpm.Xy,-_xlpm.Ay)+_xlpm.Cy,
ROUND(_xlpm.Yx,2)))</f>
        <v>0.96</v>
      </c>
      <c r="AD139" s="21" cm="1">
        <f t="array" ref="AD139">IF(AD89&lt;&gt;"",ROUND(AD89,2),
_xlfn.LET(_xlpm.Fundo,$L$8,
_xlpm.Ax,_xlfn.XLOOKUP(TRUE,($O89:AC89&lt;&gt;""),$O$51:AC$51,_xlpm.Fundo,,-1),
_xlpm.Bx,_xlfn.XLOOKUP(TRUE,(AE89:$AZ89&lt;&gt;""),AE$51:$AZ$51,_xlpm.Fundo,,1),
_xlpm.Cx,_xlfn.XLOOKUP(TRUE,($O89:AC89&lt;&gt;""),$O89:AC89,_xlpm.Fundo,,-1),
_xlpm.Dx,_xlfn.XLOOKUP(TRUE,(AE89:$AZ89&lt;&gt;""),AE89:$AZ89,_xlpm.Fundo,,1),
_xlpm.Xx,AD$51,_xlpm.Yx,PRODUCT(SUM(_xlpm.Dx,-_xlpm.Cx),1/SUM(_xlpm.Bx,-_xlpm.Ax))*SUM(_xlpm.Xx,-_xlpm.Ax)+_xlpm.Cx,
_xlpm.Ay,_xlfn.XLOOKUP(TRUE,(AD$52:AD88&lt;&gt;""),$N$52:$N88,_xlpm.Fundo,,-1),
_xlpm.By,_xlfn.XLOOKUP(TRUE,(AD90:AD$95&lt;&gt;""),$N90:$N$95,_xlpm.Fundo,,1),
_xlpm.Cy,_xlfn.XLOOKUP(TRUE,(AD$52:AD88&lt;&gt;""),AD$52:AD88,_xlpm.Fundo,,-1),
_xlpm.Dy,_xlfn.XLOOKUP(TRUE,(AD90:AD$95&lt;&gt;""),AD90:AD$95,_xlpm.Fundo,,1),
_xlpm.Xy,$N89,_xlpm.Yy,PRODUCT(SUM(_xlpm.Dy,-_xlpm.Cy),1/SUM(_xlpm.By,-_xlpm.Ay))*SUM(_xlpm.Xy,-_xlpm.Ay)+_xlpm.Cy,
ROUND(_xlpm.Yx,2)))</f>
        <v>1.04</v>
      </c>
      <c r="AE139" s="21" cm="1">
        <f t="array" ref="AE139">IF(AE89&lt;&gt;"",ROUND(AE89,2),
_xlfn.LET(_xlpm.Fundo,$L$8,
_xlpm.Ax,_xlfn.XLOOKUP(TRUE,($O89:AD89&lt;&gt;""),$O$51:AD$51,_xlpm.Fundo,,-1),
_xlpm.Bx,_xlfn.XLOOKUP(TRUE,(AF89:$AZ89&lt;&gt;""),AF$51:$AZ$51,_xlpm.Fundo,,1),
_xlpm.Cx,_xlfn.XLOOKUP(TRUE,($O89:AD89&lt;&gt;""),$O89:AD89,_xlpm.Fundo,,-1),
_xlpm.Dx,_xlfn.XLOOKUP(TRUE,(AF89:$AZ89&lt;&gt;""),AF89:$AZ89,_xlpm.Fundo,,1),
_xlpm.Xx,AE$51,_xlpm.Yx,PRODUCT(SUM(_xlpm.Dx,-_xlpm.Cx),1/SUM(_xlpm.Bx,-_xlpm.Ax))*SUM(_xlpm.Xx,-_xlpm.Ax)+_xlpm.Cx,
_xlpm.Ay,_xlfn.XLOOKUP(TRUE,(AE$52:AE88&lt;&gt;""),$N$52:$N88,_xlpm.Fundo,,-1),
_xlpm.By,_xlfn.XLOOKUP(TRUE,(AE90:AE$95&lt;&gt;""),$N90:$N$95,_xlpm.Fundo,,1),
_xlpm.Cy,_xlfn.XLOOKUP(TRUE,(AE$52:AE88&lt;&gt;""),AE$52:AE88,_xlpm.Fundo,,-1),
_xlpm.Dy,_xlfn.XLOOKUP(TRUE,(AE90:AE$95&lt;&gt;""),AE90:AE$95,_xlpm.Fundo,,1),
_xlpm.Xy,$N89,_xlpm.Yy,PRODUCT(SUM(_xlpm.Dy,-_xlpm.Cy),1/SUM(_xlpm.By,-_xlpm.Ay))*SUM(_xlpm.Xy,-_xlpm.Ay)+_xlpm.Cy,
ROUND(_xlpm.Yx,2)))</f>
        <v>1.3</v>
      </c>
      <c r="AF139" s="21" cm="1">
        <f t="array" ref="AF139">IF(AF89&lt;&gt;"",ROUND(AF89,2),
_xlfn.LET(_xlpm.Fundo,$L$8,
_xlpm.Ax,_xlfn.XLOOKUP(TRUE,($O89:AE89&lt;&gt;""),$O$51:AE$51,_xlpm.Fundo,,-1),
_xlpm.Bx,_xlfn.XLOOKUP(TRUE,(AG89:$AZ89&lt;&gt;""),AG$51:$AZ$51,_xlpm.Fundo,,1),
_xlpm.Cx,_xlfn.XLOOKUP(TRUE,($O89:AE89&lt;&gt;""),$O89:AE89,_xlpm.Fundo,,-1),
_xlpm.Dx,_xlfn.XLOOKUP(TRUE,(AG89:$AZ89&lt;&gt;""),AG89:$AZ89,_xlpm.Fundo,,1),
_xlpm.Xx,AF$51,_xlpm.Yx,PRODUCT(SUM(_xlpm.Dx,-_xlpm.Cx),1/SUM(_xlpm.Bx,-_xlpm.Ax))*SUM(_xlpm.Xx,-_xlpm.Ax)+_xlpm.Cx,
_xlpm.Ay,_xlfn.XLOOKUP(TRUE,(AF$52:AF88&lt;&gt;""),$N$52:$N88,_xlpm.Fundo,,-1),
_xlpm.By,_xlfn.XLOOKUP(TRUE,(AF90:AF$95&lt;&gt;""),$N90:$N$95,_xlpm.Fundo,,1),
_xlpm.Cy,_xlfn.XLOOKUP(TRUE,(AF$52:AF88&lt;&gt;""),AF$52:AF88,_xlpm.Fundo,,-1),
_xlpm.Dy,_xlfn.XLOOKUP(TRUE,(AF90:AF$95&lt;&gt;""),AF90:AF$95,_xlpm.Fundo,,1),
_xlpm.Xy,$N89,_xlpm.Yy,PRODUCT(SUM(_xlpm.Dy,-_xlpm.Cy),1/SUM(_xlpm.By,-_xlpm.Ay))*SUM(_xlpm.Xy,-_xlpm.Ay)+_xlpm.Cy,
ROUND(_xlpm.Yx,2)))</f>
        <v>1.68</v>
      </c>
      <c r="AG139" s="21" cm="1">
        <f t="array" ref="AG139">IF(AG89&lt;&gt;"",ROUND(AG89,2),
_xlfn.LET(_xlpm.Fundo,$L$8,
_xlpm.Ax,_xlfn.XLOOKUP(TRUE,($O89:AF89&lt;&gt;""),$O$51:AF$51,_xlpm.Fundo,,-1),
_xlpm.Bx,_xlfn.XLOOKUP(TRUE,(AH89:$AZ89&lt;&gt;""),AH$51:$AZ$51,_xlpm.Fundo,,1),
_xlpm.Cx,_xlfn.XLOOKUP(TRUE,($O89:AF89&lt;&gt;""),$O89:AF89,_xlpm.Fundo,,-1),
_xlpm.Dx,_xlfn.XLOOKUP(TRUE,(AH89:$AZ89&lt;&gt;""),AH89:$AZ89,_xlpm.Fundo,,1),
_xlpm.Xx,AG$51,_xlpm.Yx,PRODUCT(SUM(_xlpm.Dx,-_xlpm.Cx),1/SUM(_xlpm.Bx,-_xlpm.Ax))*SUM(_xlpm.Xx,-_xlpm.Ax)+_xlpm.Cx,
_xlpm.Ay,_xlfn.XLOOKUP(TRUE,(AG$52:AG88&lt;&gt;""),$N$52:$N88,_xlpm.Fundo,,-1),
_xlpm.By,_xlfn.XLOOKUP(TRUE,(AG90:AG$95&lt;&gt;""),$N90:$N$95,_xlpm.Fundo,,1),
_xlpm.Cy,_xlfn.XLOOKUP(TRUE,(AG$52:AG88&lt;&gt;""),AG$52:AG88,_xlpm.Fundo,,-1),
_xlpm.Dy,_xlfn.XLOOKUP(TRUE,(AG90:AG$95&lt;&gt;""),AG90:AG$95,_xlpm.Fundo,,1),
_xlpm.Xy,$N89,_xlpm.Yy,PRODUCT(SUM(_xlpm.Dy,-_xlpm.Cy),1/SUM(_xlpm.By,-_xlpm.Ay))*SUM(_xlpm.Xy,-_xlpm.Ay)+_xlpm.Cy,
ROUND(_xlpm.Yx,2)))</f>
        <v>1.7</v>
      </c>
      <c r="AH139" s="21" cm="1">
        <f t="array" ref="AH139">IF(AH89&lt;&gt;"",ROUND(AH89,2),
_xlfn.LET(_xlpm.Fundo,$L$8,
_xlpm.Ax,_xlfn.XLOOKUP(TRUE,($O89:AG89&lt;&gt;""),$O$51:AG$51,_xlpm.Fundo,,-1),
_xlpm.Bx,_xlfn.XLOOKUP(TRUE,(AI89:$AZ89&lt;&gt;""),AI$51:$AZ$51,_xlpm.Fundo,,1),
_xlpm.Cx,_xlfn.XLOOKUP(TRUE,($O89:AG89&lt;&gt;""),$O89:AG89,_xlpm.Fundo,,-1),
_xlpm.Dx,_xlfn.XLOOKUP(TRUE,(AI89:$AZ89&lt;&gt;""),AI89:$AZ89,_xlpm.Fundo,,1),
_xlpm.Xx,AH$51,_xlpm.Yx,PRODUCT(SUM(_xlpm.Dx,-_xlpm.Cx),1/SUM(_xlpm.Bx,-_xlpm.Ax))*SUM(_xlpm.Xx,-_xlpm.Ax)+_xlpm.Cx,
_xlpm.Ay,_xlfn.XLOOKUP(TRUE,(AH$52:AH88&lt;&gt;""),$N$52:$N88,_xlpm.Fundo,,-1),
_xlpm.By,_xlfn.XLOOKUP(TRUE,(AH90:AH$95&lt;&gt;""),$N90:$N$95,_xlpm.Fundo,,1),
_xlpm.Cy,_xlfn.XLOOKUP(TRUE,(AH$52:AH88&lt;&gt;""),AH$52:AH88,_xlpm.Fundo,,-1),
_xlpm.Dy,_xlfn.XLOOKUP(TRUE,(AH90:AH$95&lt;&gt;""),AH90:AH$95,_xlpm.Fundo,,1),
_xlpm.Xy,$N89,_xlpm.Yy,PRODUCT(SUM(_xlpm.Dy,-_xlpm.Cy),1/SUM(_xlpm.By,-_xlpm.Ay))*SUM(_xlpm.Xy,-_xlpm.Ay)+_xlpm.Cy,
ROUND(_xlpm.Yx,2)))</f>
        <v>2.29</v>
      </c>
      <c r="AI139" s="21" cm="1">
        <f t="array" ref="AI139">IF(AI89&lt;&gt;"",ROUND(AI89,2),
_xlfn.LET(_xlpm.Fundo,$L$8,
_xlpm.Ax,_xlfn.XLOOKUP(TRUE,($O89:AH89&lt;&gt;""),$O$51:AH$51,_xlpm.Fundo,,-1),
_xlpm.Bx,_xlfn.XLOOKUP(TRUE,(AJ89:$AZ89&lt;&gt;""),AJ$51:$AZ$51,_xlpm.Fundo,,1),
_xlpm.Cx,_xlfn.XLOOKUP(TRUE,($O89:AH89&lt;&gt;""),$O89:AH89,_xlpm.Fundo,,-1),
_xlpm.Dx,_xlfn.XLOOKUP(TRUE,(AJ89:$AZ89&lt;&gt;""),AJ89:$AZ89,_xlpm.Fundo,,1),
_xlpm.Xx,AI$51,_xlpm.Yx,PRODUCT(SUM(_xlpm.Dx,-_xlpm.Cx),1/SUM(_xlpm.Bx,-_xlpm.Ax))*SUM(_xlpm.Xx,-_xlpm.Ax)+_xlpm.Cx,
_xlpm.Ay,_xlfn.XLOOKUP(TRUE,(AI$52:AI88&lt;&gt;""),$N$52:$N88,_xlpm.Fundo,,-1),
_xlpm.By,_xlfn.XLOOKUP(TRUE,(AI90:AI$95&lt;&gt;""),$N90:$N$95,_xlpm.Fundo,,1),
_xlpm.Cy,_xlfn.XLOOKUP(TRUE,(AI$52:AI88&lt;&gt;""),AI$52:AI88,_xlpm.Fundo,,-1),
_xlpm.Dy,_xlfn.XLOOKUP(TRUE,(AI90:AI$95&lt;&gt;""),AI90:AI$95,_xlpm.Fundo,,1),
_xlpm.Xy,$N89,_xlpm.Yy,PRODUCT(SUM(_xlpm.Dy,-_xlpm.Cy),1/SUM(_xlpm.By,-_xlpm.Ay))*SUM(_xlpm.Xy,-_xlpm.Ay)+_xlpm.Cy,
ROUND(_xlpm.Yx,2)))</f>
        <v>2.5</v>
      </c>
      <c r="AJ139" s="21" cm="1">
        <f t="array" ref="AJ139">IF(AJ89&lt;&gt;"",ROUND(AJ89,2),
_xlfn.LET(_xlpm.Fundo,$L$8,
_xlpm.Ax,_xlfn.XLOOKUP(TRUE,($O89:AI89&lt;&gt;""),$O$51:AI$51,_xlpm.Fundo,,-1),
_xlpm.Bx,_xlfn.XLOOKUP(TRUE,(AK89:$AZ89&lt;&gt;""),AK$51:$AZ$51,_xlpm.Fundo,,1),
_xlpm.Cx,_xlfn.XLOOKUP(TRUE,($O89:AI89&lt;&gt;""),$O89:AI89,_xlpm.Fundo,,-1),
_xlpm.Dx,_xlfn.XLOOKUP(TRUE,(AK89:$AZ89&lt;&gt;""),AK89:$AZ89,_xlpm.Fundo,,1),
_xlpm.Xx,AJ$51,_xlpm.Yx,PRODUCT(SUM(_xlpm.Dx,-_xlpm.Cx),1/SUM(_xlpm.Bx,-_xlpm.Ax))*SUM(_xlpm.Xx,-_xlpm.Ax)+_xlpm.Cx,
_xlpm.Ay,_xlfn.XLOOKUP(TRUE,(AJ$52:AJ88&lt;&gt;""),$N$52:$N88,_xlpm.Fundo,,-1),
_xlpm.By,_xlfn.XLOOKUP(TRUE,(AJ90:AJ$95&lt;&gt;""),$N90:$N$95,_xlpm.Fundo,,1),
_xlpm.Cy,_xlfn.XLOOKUP(TRUE,(AJ$52:AJ88&lt;&gt;""),AJ$52:AJ88,_xlpm.Fundo,,-1),
_xlpm.Dy,_xlfn.XLOOKUP(TRUE,(AJ90:AJ$95&lt;&gt;""),AJ90:AJ$95,_xlpm.Fundo,,1),
_xlpm.Xy,$N89,_xlpm.Yy,PRODUCT(SUM(_xlpm.Dy,-_xlpm.Cy),1/SUM(_xlpm.By,-_xlpm.Ay))*SUM(_xlpm.Xy,-_xlpm.Ay)+_xlpm.Cy,
ROUND(_xlpm.Yx,2)))</f>
        <v>2.17</v>
      </c>
      <c r="AK139" s="21" cm="1">
        <f t="array" ref="AK139">IF(AK89&lt;&gt;"",ROUND(AK89,2),
_xlfn.LET(_xlpm.Fundo,$L$8,
_xlpm.Ax,_xlfn.XLOOKUP(TRUE,($O89:AJ89&lt;&gt;""),$O$51:AJ$51,_xlpm.Fundo,,-1),
_xlpm.Bx,_xlfn.XLOOKUP(TRUE,(AL89:$AZ89&lt;&gt;""),AL$51:$AZ$51,_xlpm.Fundo,,1),
_xlpm.Cx,_xlfn.XLOOKUP(TRUE,($O89:AJ89&lt;&gt;""),$O89:AJ89,_xlpm.Fundo,,-1),
_xlpm.Dx,_xlfn.XLOOKUP(TRUE,(AL89:$AZ89&lt;&gt;""),AL89:$AZ89,_xlpm.Fundo,,1),
_xlpm.Xx,AK$51,_xlpm.Yx,PRODUCT(SUM(_xlpm.Dx,-_xlpm.Cx),1/SUM(_xlpm.Bx,-_xlpm.Ax))*SUM(_xlpm.Xx,-_xlpm.Ax)+_xlpm.Cx,
_xlpm.Ay,_xlfn.XLOOKUP(TRUE,(AK$52:AK88&lt;&gt;""),$N$52:$N88,_xlpm.Fundo,,-1),
_xlpm.By,_xlfn.XLOOKUP(TRUE,(AK90:AK$95&lt;&gt;""),$N90:$N$95,_xlpm.Fundo,,1),
_xlpm.Cy,_xlfn.XLOOKUP(TRUE,(AK$52:AK88&lt;&gt;""),AK$52:AK88,_xlpm.Fundo,,-1),
_xlpm.Dy,_xlfn.XLOOKUP(TRUE,(AK90:AK$95&lt;&gt;""),AK90:AK$95,_xlpm.Fundo,,1),
_xlpm.Xy,$N89,_xlpm.Yy,PRODUCT(SUM(_xlpm.Dy,-_xlpm.Cy),1/SUM(_xlpm.By,-_xlpm.Ay))*SUM(_xlpm.Xy,-_xlpm.Ay)+_xlpm.Cy,
ROUND(_xlpm.Yx,2)))</f>
        <v>1.93</v>
      </c>
      <c r="AL139" s="21" cm="1">
        <f t="array" ref="AL139">IF(AL89&lt;&gt;"",ROUND(AL89,2),
_xlfn.LET(_xlpm.Fundo,$L$8,
_xlpm.Ax,_xlfn.XLOOKUP(TRUE,($O89:AK89&lt;&gt;""),$O$51:AK$51,_xlpm.Fundo,,-1),
_xlpm.Bx,_xlfn.XLOOKUP(TRUE,(AM89:$AZ89&lt;&gt;""),AM$51:$AZ$51,_xlpm.Fundo,,1),
_xlpm.Cx,_xlfn.XLOOKUP(TRUE,($O89:AK89&lt;&gt;""),$O89:AK89,_xlpm.Fundo,,-1),
_xlpm.Dx,_xlfn.XLOOKUP(TRUE,(AM89:$AZ89&lt;&gt;""),AM89:$AZ89,_xlpm.Fundo,,1),
_xlpm.Xx,AL$51,_xlpm.Yx,PRODUCT(SUM(_xlpm.Dx,-_xlpm.Cx),1/SUM(_xlpm.Bx,-_xlpm.Ax))*SUM(_xlpm.Xx,-_xlpm.Ax)+_xlpm.Cx,
_xlpm.Ay,_xlfn.XLOOKUP(TRUE,(AL$52:AL88&lt;&gt;""),$N$52:$N88,_xlpm.Fundo,,-1),
_xlpm.By,_xlfn.XLOOKUP(TRUE,(AL90:AL$95&lt;&gt;""),$N90:$N$95,_xlpm.Fundo,,1),
_xlpm.Cy,_xlfn.XLOOKUP(TRUE,(AL$52:AL88&lt;&gt;""),AL$52:AL88,_xlpm.Fundo,,-1),
_xlpm.Dy,_xlfn.XLOOKUP(TRUE,(AL90:AL$95&lt;&gt;""),AL90:AL$95,_xlpm.Fundo,,1),
_xlpm.Xy,$N89,_xlpm.Yy,PRODUCT(SUM(_xlpm.Dy,-_xlpm.Cy),1/SUM(_xlpm.By,-_xlpm.Ay))*SUM(_xlpm.Xy,-_xlpm.Ay)+_xlpm.Cy,
ROUND(_xlpm.Yx,2)))</f>
        <v>0.5</v>
      </c>
      <c r="AM139" s="21" cm="1">
        <f t="array" ref="AM139">IF(AM89&lt;&gt;"",ROUND(AM89,2),
_xlfn.LET(_xlpm.Fundo,$L$8,
_xlpm.Ax,_xlfn.XLOOKUP(TRUE,($O89:AL89&lt;&gt;""),$O$51:AL$51,_xlpm.Fundo,,-1),
_xlpm.Bx,_xlfn.XLOOKUP(TRUE,(AN89:$AZ89&lt;&gt;""),AN$51:$AZ$51,_xlpm.Fundo,,1),
_xlpm.Cx,_xlfn.XLOOKUP(TRUE,($O89:AL89&lt;&gt;""),$O89:AL89,_xlpm.Fundo,,-1),
_xlpm.Dx,_xlfn.XLOOKUP(TRUE,(AN89:$AZ89&lt;&gt;""),AN89:$AZ89,_xlpm.Fundo,,1),
_xlpm.Xx,AM$51,_xlpm.Yx,PRODUCT(SUM(_xlpm.Dx,-_xlpm.Cx),1/SUM(_xlpm.Bx,-_xlpm.Ax))*SUM(_xlpm.Xx,-_xlpm.Ax)+_xlpm.Cx,
_xlpm.Ay,_xlfn.XLOOKUP(TRUE,(AM$52:AM88&lt;&gt;""),$N$52:$N88,_xlpm.Fundo,,-1),
_xlpm.By,_xlfn.XLOOKUP(TRUE,(AM90:AM$95&lt;&gt;""),$N90:$N$95,_xlpm.Fundo,,1),
_xlpm.Cy,_xlfn.XLOOKUP(TRUE,(AM$52:AM88&lt;&gt;""),AM$52:AM88,_xlpm.Fundo,,-1),
_xlpm.Dy,_xlfn.XLOOKUP(TRUE,(AM90:AM$95&lt;&gt;""),AM90:AM$95,_xlpm.Fundo,,1),
_xlpm.Xy,$N89,_xlpm.Yy,PRODUCT(SUM(_xlpm.Dy,-_xlpm.Cy),1/SUM(_xlpm.By,-_xlpm.Ay))*SUM(_xlpm.Xy,-_xlpm.Ay)+_xlpm.Cy,
ROUND(_xlpm.Yx,2)))</f>
        <v>0.33</v>
      </c>
      <c r="AN139" s="21" cm="1">
        <f t="array" ref="AN139">IF(AN89&lt;&gt;"",ROUND(AN89,2),
_xlfn.LET(_xlpm.Fundo,$L$8,
_xlpm.Ax,_xlfn.XLOOKUP(TRUE,($O89:AM89&lt;&gt;""),$O$51:AM$51,_xlpm.Fundo,,-1),
_xlpm.Bx,_xlfn.XLOOKUP(TRUE,(AO89:$AZ89&lt;&gt;""),AO$51:$AZ$51,_xlpm.Fundo,,1),
_xlpm.Cx,_xlfn.XLOOKUP(TRUE,($O89:AM89&lt;&gt;""),$O89:AM89,_xlpm.Fundo,,-1),
_xlpm.Dx,_xlfn.XLOOKUP(TRUE,(AO89:$AZ89&lt;&gt;""),AO89:$AZ89,_xlpm.Fundo,,1),
_xlpm.Xx,AN$51,_xlpm.Yx,PRODUCT(SUM(_xlpm.Dx,-_xlpm.Cx),1/SUM(_xlpm.Bx,-_xlpm.Ax))*SUM(_xlpm.Xx,-_xlpm.Ax)+_xlpm.Cx,
_xlpm.Ay,_xlfn.XLOOKUP(TRUE,(AN$52:AN88&lt;&gt;""),$N$52:$N88,_xlpm.Fundo,,-1),
_xlpm.By,_xlfn.XLOOKUP(TRUE,(AN90:AN$95&lt;&gt;""),$N90:$N$95,_xlpm.Fundo,,1),
_xlpm.Cy,_xlfn.XLOOKUP(TRUE,(AN$52:AN88&lt;&gt;""),AN$52:AN88,_xlpm.Fundo,,-1),
_xlpm.Dy,_xlfn.XLOOKUP(TRUE,(AN90:AN$95&lt;&gt;""),AN90:AN$95,_xlpm.Fundo,,1),
_xlpm.Xy,$N89,_xlpm.Yy,PRODUCT(SUM(_xlpm.Dy,-_xlpm.Cy),1/SUM(_xlpm.By,-_xlpm.Ay))*SUM(_xlpm.Xy,-_xlpm.Ay)+_xlpm.Cy,
ROUND(_xlpm.Yx,2)))</f>
        <v>0</v>
      </c>
      <c r="AO139" s="21" cm="1">
        <f t="array" ref="AO139">IF(AO89&lt;&gt;"",ROUND(AO89,2),
_xlfn.LET(_xlpm.Fundo,$L$8,
_xlpm.Ax,_xlfn.XLOOKUP(TRUE,($O89:AN89&lt;&gt;""),$O$51:AN$51,_xlpm.Fundo,,-1),
_xlpm.Bx,_xlfn.XLOOKUP(TRUE,(AP89:$AZ89&lt;&gt;""),AP$51:$AZ$51,_xlpm.Fundo,,1),
_xlpm.Cx,_xlfn.XLOOKUP(TRUE,($O89:AN89&lt;&gt;""),$O89:AN89,_xlpm.Fundo,,-1),
_xlpm.Dx,_xlfn.XLOOKUP(TRUE,(AP89:$AZ89&lt;&gt;""),AP89:$AZ89,_xlpm.Fundo,,1),
_xlpm.Xx,AO$51,_xlpm.Yx,PRODUCT(SUM(_xlpm.Dx,-_xlpm.Cx),1/SUM(_xlpm.Bx,-_xlpm.Ax))*SUM(_xlpm.Xx,-_xlpm.Ax)+_xlpm.Cx,
_xlpm.Ay,_xlfn.XLOOKUP(TRUE,(AO$52:AO88&lt;&gt;""),$N$52:$N88,_xlpm.Fundo,,-1),
_xlpm.By,_xlfn.XLOOKUP(TRUE,(AO90:AO$95&lt;&gt;""),$N90:$N$95,_xlpm.Fundo,,1),
_xlpm.Cy,_xlfn.XLOOKUP(TRUE,(AO$52:AO88&lt;&gt;""),AO$52:AO88,_xlpm.Fundo,,-1),
_xlpm.Dy,_xlfn.XLOOKUP(TRUE,(AO90:AO$95&lt;&gt;""),AO90:AO$95,_xlpm.Fundo,,1),
_xlpm.Xy,$N89,_xlpm.Yy,PRODUCT(SUM(_xlpm.Dy,-_xlpm.Cy),1/SUM(_xlpm.By,-_xlpm.Ay))*SUM(_xlpm.Xy,-_xlpm.Ay)+_xlpm.Cy,
ROUND(_xlpm.Yx,2)))</f>
        <v>0.02</v>
      </c>
      <c r="AP139" s="21" cm="1">
        <f t="array" ref="AP139">IF(AP89&lt;&gt;"",ROUND(AP89,2),
_xlfn.LET(_xlpm.Fundo,$L$8,
_xlpm.Ax,_xlfn.XLOOKUP(TRUE,($O89:AO89&lt;&gt;""),$O$51:AO$51,_xlpm.Fundo,,-1),
_xlpm.Bx,_xlfn.XLOOKUP(TRUE,(AQ89:$AZ89&lt;&gt;""),AQ$51:$AZ$51,_xlpm.Fundo,,1),
_xlpm.Cx,_xlfn.XLOOKUP(TRUE,($O89:AO89&lt;&gt;""),$O89:AO89,_xlpm.Fundo,,-1),
_xlpm.Dx,_xlfn.XLOOKUP(TRUE,(AQ89:$AZ89&lt;&gt;""),AQ89:$AZ89,_xlpm.Fundo,,1),
_xlpm.Xx,AP$51,_xlpm.Yx,PRODUCT(SUM(_xlpm.Dx,-_xlpm.Cx),1/SUM(_xlpm.Bx,-_xlpm.Ax))*SUM(_xlpm.Xx,-_xlpm.Ax)+_xlpm.Cx,
_xlpm.Ay,_xlfn.XLOOKUP(TRUE,(AP$52:AP88&lt;&gt;""),$N$52:$N88,_xlpm.Fundo,,-1),
_xlpm.By,_xlfn.XLOOKUP(TRUE,(AP90:AP$95&lt;&gt;""),$N90:$N$95,_xlpm.Fundo,,1),
_xlpm.Cy,_xlfn.XLOOKUP(TRUE,(AP$52:AP88&lt;&gt;""),AP$52:AP88,_xlpm.Fundo,,-1),
_xlpm.Dy,_xlfn.XLOOKUP(TRUE,(AP90:AP$95&lt;&gt;""),AP90:AP$95,_xlpm.Fundo,,1),
_xlpm.Xy,$N89,_xlpm.Yy,PRODUCT(SUM(_xlpm.Dy,-_xlpm.Cy),1/SUM(_xlpm.By,-_xlpm.Ay))*SUM(_xlpm.Xy,-_xlpm.Ay)+_xlpm.Cy,
ROUND(_xlpm.Yx,2)))</f>
        <v>0.08</v>
      </c>
      <c r="AQ139" s="21" cm="1">
        <f t="array" ref="AQ139">IF(AQ89&lt;&gt;"",ROUND(AQ89,2),
_xlfn.LET(_xlpm.Fundo,$L$8,
_xlpm.Ax,_xlfn.XLOOKUP(TRUE,($O89:AP89&lt;&gt;""),$O$51:AP$51,_xlpm.Fundo,,-1),
_xlpm.Bx,_xlfn.XLOOKUP(TRUE,(AR89:$AZ89&lt;&gt;""),AR$51:$AZ$51,_xlpm.Fundo,,1),
_xlpm.Cx,_xlfn.XLOOKUP(TRUE,($O89:AP89&lt;&gt;""),$O89:AP89,_xlpm.Fundo,,-1),
_xlpm.Dx,_xlfn.XLOOKUP(TRUE,(AR89:$AZ89&lt;&gt;""),AR89:$AZ89,_xlpm.Fundo,,1),
_xlpm.Xx,AQ$51,_xlpm.Yx,PRODUCT(SUM(_xlpm.Dx,-_xlpm.Cx),1/SUM(_xlpm.Bx,-_xlpm.Ax))*SUM(_xlpm.Xx,-_xlpm.Ax)+_xlpm.Cx,
_xlpm.Ay,_xlfn.XLOOKUP(TRUE,(AQ$52:AQ88&lt;&gt;""),$N$52:$N88,_xlpm.Fundo,,-1),
_xlpm.By,_xlfn.XLOOKUP(TRUE,(AQ90:AQ$95&lt;&gt;""),$N90:$N$95,_xlpm.Fundo,,1),
_xlpm.Cy,_xlfn.XLOOKUP(TRUE,(AQ$52:AQ88&lt;&gt;""),AQ$52:AQ88,_xlpm.Fundo,,-1),
_xlpm.Dy,_xlfn.XLOOKUP(TRUE,(AQ90:AQ$95&lt;&gt;""),AQ90:AQ$95,_xlpm.Fundo,,1),
_xlpm.Xy,$N89,_xlpm.Yy,PRODUCT(SUM(_xlpm.Dy,-_xlpm.Cy),1/SUM(_xlpm.By,-_xlpm.Ay))*SUM(_xlpm.Xy,-_xlpm.Ay)+_xlpm.Cy,
ROUND(_xlpm.Yx,2)))</f>
        <v>0.32</v>
      </c>
      <c r="AR139" s="21" cm="1">
        <f t="array" ref="AR139">IF(AR89&lt;&gt;"",ROUND(AR89,2),
_xlfn.LET(_xlpm.Fundo,$L$8,
_xlpm.Ax,_xlfn.XLOOKUP(TRUE,($O89:AQ89&lt;&gt;""),$O$51:AQ$51,_xlpm.Fundo,,-1),
_xlpm.Bx,_xlfn.XLOOKUP(TRUE,(AS89:$AZ89&lt;&gt;""),AS$51:$AZ$51,_xlpm.Fundo,,1),
_xlpm.Cx,_xlfn.XLOOKUP(TRUE,($O89:AQ89&lt;&gt;""),$O89:AQ89,_xlpm.Fundo,,-1),
_xlpm.Dx,_xlfn.XLOOKUP(TRUE,(AS89:$AZ89&lt;&gt;""),AS89:$AZ89,_xlpm.Fundo,,1),
_xlpm.Xx,AR$51,_xlpm.Yx,PRODUCT(SUM(_xlpm.Dx,-_xlpm.Cx),1/SUM(_xlpm.Bx,-_xlpm.Ax))*SUM(_xlpm.Xx,-_xlpm.Ax)+_xlpm.Cx,
_xlpm.Ay,_xlfn.XLOOKUP(TRUE,(AR$52:AR88&lt;&gt;""),$N$52:$N88,_xlpm.Fundo,,-1),
_xlpm.By,_xlfn.XLOOKUP(TRUE,(AR90:AR$95&lt;&gt;""),$N90:$N$95,_xlpm.Fundo,,1),
_xlpm.Cy,_xlfn.XLOOKUP(TRUE,(AR$52:AR88&lt;&gt;""),AR$52:AR88,_xlpm.Fundo,,-1),
_xlpm.Dy,_xlfn.XLOOKUP(TRUE,(AR90:AR$95&lt;&gt;""),AR90:AR$95,_xlpm.Fundo,,1),
_xlpm.Xy,$N89,_xlpm.Yy,PRODUCT(SUM(_xlpm.Dy,-_xlpm.Cy),1/SUM(_xlpm.By,-_xlpm.Ay))*SUM(_xlpm.Xy,-_xlpm.Ay)+_xlpm.Cy,
ROUND(_xlpm.Yx,2)))</f>
        <v>0.4</v>
      </c>
      <c r="AS139" s="21" cm="1">
        <f t="array" ref="AS139">IF(AS89&lt;&gt;"",ROUND(AS89,2),
_xlfn.LET(_xlpm.Fundo,$L$8,
_xlpm.Ax,_xlfn.XLOOKUP(TRUE,($O89:AR89&lt;&gt;""),$O$51:AR$51,_xlpm.Fundo,,-1),
_xlpm.Bx,_xlfn.XLOOKUP(TRUE,(AT89:$AZ89&lt;&gt;""),AT$51:$AZ$51,_xlpm.Fundo,,1),
_xlpm.Cx,_xlfn.XLOOKUP(TRUE,($O89:AR89&lt;&gt;""),$O89:AR89,_xlpm.Fundo,,-1),
_xlpm.Dx,_xlfn.XLOOKUP(TRUE,(AT89:$AZ89&lt;&gt;""),AT89:$AZ89,_xlpm.Fundo,,1),
_xlpm.Xx,AS$51,_xlpm.Yx,PRODUCT(SUM(_xlpm.Dx,-_xlpm.Cx),1/SUM(_xlpm.Bx,-_xlpm.Ax))*SUM(_xlpm.Xx,-_xlpm.Ax)+_xlpm.Cx,
_xlpm.Ay,_xlfn.XLOOKUP(TRUE,(AS$52:AS88&lt;&gt;""),$N$52:$N88,_xlpm.Fundo,,-1),
_xlpm.By,_xlfn.XLOOKUP(TRUE,(AS90:AS$95&lt;&gt;""),$N90:$N$95,_xlpm.Fundo,,1),
_xlpm.Cy,_xlfn.XLOOKUP(TRUE,(AS$52:AS88&lt;&gt;""),AS$52:AS88,_xlpm.Fundo,,-1),
_xlpm.Dy,_xlfn.XLOOKUP(TRUE,(AS90:AS$95&lt;&gt;""),AS90:AS$95,_xlpm.Fundo,,1),
_xlpm.Xy,$N89,_xlpm.Yy,PRODUCT(SUM(_xlpm.Dy,-_xlpm.Cy),1/SUM(_xlpm.By,-_xlpm.Ay))*SUM(_xlpm.Xy,-_xlpm.Ay)+_xlpm.Cy,
ROUND(_xlpm.Yx,2)))</f>
        <v>0.4</v>
      </c>
      <c r="AT139" s="21" cm="1">
        <f t="array" ref="AT139">IF(AT89&lt;&gt;"",ROUND(AT89,2),
_xlfn.LET(_xlpm.Fundo,$L$8,
_xlpm.Ax,_xlfn.XLOOKUP(TRUE,($O89:AS89&lt;&gt;""),$O$51:AS$51,_xlpm.Fundo,,-1),
_xlpm.Bx,_xlfn.XLOOKUP(TRUE,(AU89:$AZ89&lt;&gt;""),AU$51:$AZ$51,_xlpm.Fundo,,1),
_xlpm.Cx,_xlfn.XLOOKUP(TRUE,($O89:AS89&lt;&gt;""),$O89:AS89,_xlpm.Fundo,,-1),
_xlpm.Dx,_xlfn.XLOOKUP(TRUE,(AU89:$AZ89&lt;&gt;""),AU89:$AZ89,_xlpm.Fundo,,1),
_xlpm.Xx,AT$51,_xlpm.Yx,PRODUCT(SUM(_xlpm.Dx,-_xlpm.Cx),1/SUM(_xlpm.Bx,-_xlpm.Ax))*SUM(_xlpm.Xx,-_xlpm.Ax)+_xlpm.Cx,
_xlpm.Ay,_xlfn.XLOOKUP(TRUE,(AT$52:AT88&lt;&gt;""),$N$52:$N88,_xlpm.Fundo,,-1),
_xlpm.By,_xlfn.XLOOKUP(TRUE,(AT90:AT$95&lt;&gt;""),$N90:$N$95,_xlpm.Fundo,,1),
_xlpm.Cy,_xlfn.XLOOKUP(TRUE,(AT$52:AT88&lt;&gt;""),AT$52:AT88,_xlpm.Fundo,,-1),
_xlpm.Dy,_xlfn.XLOOKUP(TRUE,(AT90:AT$95&lt;&gt;""),AT90:AT$95,_xlpm.Fundo,,1),
_xlpm.Xy,$N89,_xlpm.Yy,PRODUCT(SUM(_xlpm.Dy,-_xlpm.Cy),1/SUM(_xlpm.By,-_xlpm.Ay))*SUM(_xlpm.Xy,-_xlpm.Ay)+_xlpm.Cy,
ROUND(_xlpm.Yx,2)))</f>
        <v>0.87</v>
      </c>
      <c r="AU139" s="21" cm="1">
        <f t="array" ref="AU139">IF(AU89&lt;&gt;"",ROUND(AU89,2),
_xlfn.LET(_xlpm.Fundo,$L$8,
_xlpm.Ax,_xlfn.XLOOKUP(TRUE,($O89:AT89&lt;&gt;""),$O$51:AT$51,_xlpm.Fundo,,-1),
_xlpm.Bx,_xlfn.XLOOKUP(TRUE,(AV89:$AZ89&lt;&gt;""),AV$51:$AZ$51,_xlpm.Fundo,,1),
_xlpm.Cx,_xlfn.XLOOKUP(TRUE,($O89:AT89&lt;&gt;""),$O89:AT89,_xlpm.Fundo,,-1),
_xlpm.Dx,_xlfn.XLOOKUP(TRUE,(AV89:$AZ89&lt;&gt;""),AV89:$AZ89,_xlpm.Fundo,,1),
_xlpm.Xx,AU$51,_xlpm.Yx,PRODUCT(SUM(_xlpm.Dx,-_xlpm.Cx),1/SUM(_xlpm.Bx,-_xlpm.Ax))*SUM(_xlpm.Xx,-_xlpm.Ax)+_xlpm.Cx,
_xlpm.Ay,_xlfn.XLOOKUP(TRUE,(AU$52:AU88&lt;&gt;""),$N$52:$N88,_xlpm.Fundo,,-1),
_xlpm.By,_xlfn.XLOOKUP(TRUE,(AU90:AU$95&lt;&gt;""),$N90:$N$95,_xlpm.Fundo,,1),
_xlpm.Cy,_xlfn.XLOOKUP(TRUE,(AU$52:AU88&lt;&gt;""),AU$52:AU88,_xlpm.Fundo,,-1),
_xlpm.Dy,_xlfn.XLOOKUP(TRUE,(AU90:AU$95&lt;&gt;""),AU90:AU$95,_xlpm.Fundo,,1),
_xlpm.Xy,$N89,_xlpm.Yy,PRODUCT(SUM(_xlpm.Dy,-_xlpm.Cy),1/SUM(_xlpm.By,-_xlpm.Ay))*SUM(_xlpm.Xy,-_xlpm.Ay)+_xlpm.Cy,
ROUND(_xlpm.Yx,2)))</f>
        <v>0</v>
      </c>
      <c r="AV139" s="21" cm="1">
        <f t="array" ref="AV139">IF(AV89&lt;&gt;"",ROUND(AV89,2),
_xlfn.LET(_xlpm.Fundo,$L$8,
_xlpm.Ax,_xlfn.XLOOKUP(TRUE,($O89:AU89&lt;&gt;""),$O$51:AU$51,_xlpm.Fundo,,-1),
_xlpm.Bx,_xlfn.XLOOKUP(TRUE,(AW89:$AZ89&lt;&gt;""),AW$51:$AZ$51,_xlpm.Fundo,,1),
_xlpm.Cx,_xlfn.XLOOKUP(TRUE,($O89:AU89&lt;&gt;""),$O89:AU89,_xlpm.Fundo,,-1),
_xlpm.Dx,_xlfn.XLOOKUP(TRUE,(AW89:$AZ89&lt;&gt;""),AW89:$AZ89,_xlpm.Fundo,,1),
_xlpm.Xx,AV$51,_xlpm.Yx,PRODUCT(SUM(_xlpm.Dx,-_xlpm.Cx),1/SUM(_xlpm.Bx,-_xlpm.Ax))*SUM(_xlpm.Xx,-_xlpm.Ax)+_xlpm.Cx,
_xlpm.Ay,_xlfn.XLOOKUP(TRUE,(AV$52:AV88&lt;&gt;""),$N$52:$N88,_xlpm.Fundo,,-1),
_xlpm.By,_xlfn.XLOOKUP(TRUE,(AV90:AV$95&lt;&gt;""),$N90:$N$95,_xlpm.Fundo,,1),
_xlpm.Cy,_xlfn.XLOOKUP(TRUE,(AV$52:AV88&lt;&gt;""),AV$52:AV88,_xlpm.Fundo,,-1),
_xlpm.Dy,_xlfn.XLOOKUP(TRUE,(AV90:AV$95&lt;&gt;""),AV90:AV$95,_xlpm.Fundo,,1),
_xlpm.Xy,$N89,_xlpm.Yy,PRODUCT(SUM(_xlpm.Dy,-_xlpm.Cy),1/SUM(_xlpm.By,-_xlpm.Ay))*SUM(_xlpm.Xy,-_xlpm.Ay)+_xlpm.Cy,
ROUND(_xlpm.Yx,2)))</f>
        <v>-9</v>
      </c>
      <c r="AW139" s="21" cm="1">
        <f t="array" ref="AW139">IF(AW89&lt;&gt;"",ROUND(AW89,2),
_xlfn.LET(_xlpm.Fundo,$L$8,
_xlpm.Ax,_xlfn.XLOOKUP(TRUE,($O89:AV89&lt;&gt;""),$O$51:AV$51,_xlpm.Fundo,,-1),
_xlpm.Bx,_xlfn.XLOOKUP(TRUE,(AX89:$AZ89&lt;&gt;""),AX$51:$AZ$51,_xlpm.Fundo,,1),
_xlpm.Cx,_xlfn.XLOOKUP(TRUE,($O89:AV89&lt;&gt;""),$O89:AV89,_xlpm.Fundo,,-1),
_xlpm.Dx,_xlfn.XLOOKUP(TRUE,(AX89:$AZ89&lt;&gt;""),AX89:$AZ89,_xlpm.Fundo,,1),
_xlpm.Xx,AW$51,_xlpm.Yx,PRODUCT(SUM(_xlpm.Dx,-_xlpm.Cx),1/SUM(_xlpm.Bx,-_xlpm.Ax))*SUM(_xlpm.Xx,-_xlpm.Ax)+_xlpm.Cx,
_xlpm.Ay,_xlfn.XLOOKUP(TRUE,(AW$52:AW88&lt;&gt;""),$N$52:$N88,_xlpm.Fundo,,-1),
_xlpm.By,_xlfn.XLOOKUP(TRUE,(AW90:AW$95&lt;&gt;""),$N90:$N$95,_xlpm.Fundo,,1),
_xlpm.Cy,_xlfn.XLOOKUP(TRUE,(AW$52:AW88&lt;&gt;""),AW$52:AW88,_xlpm.Fundo,,-1),
_xlpm.Dy,_xlfn.XLOOKUP(TRUE,(AW90:AW$95&lt;&gt;""),AW90:AW$95,_xlpm.Fundo,,1),
_xlpm.Xy,$N89,_xlpm.Yy,PRODUCT(SUM(_xlpm.Dy,-_xlpm.Cy),1/SUM(_xlpm.By,-_xlpm.Ay))*SUM(_xlpm.Xy,-_xlpm.Ay)+_xlpm.Cy,
ROUND(_xlpm.Yx,2)))</f>
        <v>-9</v>
      </c>
      <c r="AX139" s="77" t="s">
        <v>678</v>
      </c>
      <c r="AY139" s="77"/>
    </row>
    <row r="140" spans="1:51" ht="20.100000000000001" customHeight="1" x14ac:dyDescent="0.3">
      <c r="A140" s="8"/>
      <c r="B140" s="8" t="s">
        <v>112</v>
      </c>
      <c r="C140" s="17">
        <f t="shared" si="15"/>
        <v>49.040399999999998</v>
      </c>
      <c r="D140" s="18">
        <f t="shared" si="15"/>
        <v>113.57089999999999</v>
      </c>
      <c r="E140" s="64">
        <f t="shared" si="15"/>
        <v>0</v>
      </c>
      <c r="F140" s="17">
        <f t="shared" si="16"/>
        <v>6.02</v>
      </c>
      <c r="G140" s="18">
        <f t="shared" si="17"/>
        <v>8.52</v>
      </c>
      <c r="H140" s="19">
        <f t="shared" si="18"/>
        <v>0</v>
      </c>
      <c r="I140" s="8" t="str" cm="1">
        <f t="array" ref="I140">_xlfn.CONCAT(ROUND(F140:H140,2)&amp;", ")</f>
        <v xml:space="preserve">6.02, 8.52, 0, </v>
      </c>
      <c r="J140" s="8"/>
      <c r="N140" s="31">
        <v>1.07</v>
      </c>
      <c r="O140" s="15"/>
      <c r="P140" s="21" cm="1">
        <f t="array" ref="P140">IF(P90&lt;&gt;"",ROUND(P90,2),
_xlfn.LET(_xlpm.Fundo,$L$8,
_xlpm.Ax,_xlfn.XLOOKUP(TRUE,($O90:O90&lt;&gt;""),$O$51:O$51,_xlpm.Fundo,,-1),
_xlpm.Bx,_xlfn.XLOOKUP(TRUE,(Q90:$AZ90&lt;&gt;""),Q$51:$AZ$51,_xlpm.Fundo,,1),
_xlpm.Cx,_xlfn.XLOOKUP(TRUE,($O90:O90&lt;&gt;""),$O90:O90,_xlpm.Fundo,,-1),
_xlpm.Dx,_xlfn.XLOOKUP(TRUE,(Q90:$AZ90&lt;&gt;""),Q90:$AZ90,_xlpm.Fundo,,1),
_xlpm.Xx,P$51,_xlpm.Yx,PRODUCT(SUM(_xlpm.Dx,-_xlpm.Cx),1/SUM(_xlpm.Bx,-_xlpm.Ax))*SUM(_xlpm.Xx,-_xlpm.Ax)+_xlpm.Cx,
_xlpm.Ay,_xlfn.XLOOKUP(TRUE,(P$52:P89&lt;&gt;""),$N$52:$N89,_xlpm.Fundo,,-1),
_xlpm.By,_xlfn.XLOOKUP(TRUE,(P91:P$95&lt;&gt;""),$N91:$N$95,_xlpm.Fundo,,1),
_xlpm.Cy,_xlfn.XLOOKUP(TRUE,(P$52:P89&lt;&gt;""),P$52:P89,_xlpm.Fundo,,-1),
_xlpm.Dy,_xlfn.XLOOKUP(TRUE,(P91:P$95&lt;&gt;""),P91:P$95,_xlpm.Fundo,,1),
_xlpm.Xy,$N90,_xlpm.Yy,PRODUCT(SUM(_xlpm.Dy,-_xlpm.Cy),1/SUM(_xlpm.By,-_xlpm.Ay))*SUM(_xlpm.Xy,-_xlpm.Ay)+_xlpm.Cy,
ROUND(_xlpm.Yx,2)))</f>
        <v>-9</v>
      </c>
      <c r="Q140" s="21" cm="1">
        <f t="array" ref="Q140">IF(Q90&lt;&gt;"",ROUND(Q90,2),
_xlfn.LET(_xlpm.Fundo,$L$8,
_xlpm.Ax,_xlfn.XLOOKUP(TRUE,($O90:P90&lt;&gt;""),$O$51:P$51,_xlpm.Fundo,,-1),
_xlpm.Bx,_xlfn.XLOOKUP(TRUE,(R90:$AZ90&lt;&gt;""),R$51:$AZ$51,_xlpm.Fundo,,1),
_xlpm.Cx,_xlfn.XLOOKUP(TRUE,($O90:P90&lt;&gt;""),$O90:P90,_xlpm.Fundo,,-1),
_xlpm.Dx,_xlfn.XLOOKUP(TRUE,(R90:$AZ90&lt;&gt;""),R90:$AZ90,_xlpm.Fundo,,1),
_xlpm.Xx,Q$51,_xlpm.Yx,PRODUCT(SUM(_xlpm.Dx,-_xlpm.Cx),1/SUM(_xlpm.Bx,-_xlpm.Ax))*SUM(_xlpm.Xx,-_xlpm.Ax)+_xlpm.Cx,
_xlpm.Ay,_xlfn.XLOOKUP(TRUE,(Q$52:Q89&lt;&gt;""),$N$52:$N89,_xlpm.Fundo,,-1),
_xlpm.By,_xlfn.XLOOKUP(TRUE,(Q91:Q$95&lt;&gt;""),$N91:$N$95,_xlpm.Fundo,,1),
_xlpm.Cy,_xlfn.XLOOKUP(TRUE,(Q$52:Q89&lt;&gt;""),Q$52:Q89,_xlpm.Fundo,,-1),
_xlpm.Dy,_xlfn.XLOOKUP(TRUE,(Q91:Q$95&lt;&gt;""),Q91:Q$95,_xlpm.Fundo,,1),
_xlpm.Xy,$N90,_xlpm.Yy,PRODUCT(SUM(_xlpm.Dy,-_xlpm.Cy),1/SUM(_xlpm.By,-_xlpm.Ay))*SUM(_xlpm.Xy,-_xlpm.Ay)+_xlpm.Cy,
ROUND(_xlpm.Yx,2)))</f>
        <v>-9</v>
      </c>
      <c r="R140" s="21" cm="1">
        <f t="array" ref="R140">IF(R90&lt;&gt;"",ROUND(R90,2),
_xlfn.LET(_xlpm.Fundo,$L$8,
_xlpm.Ax,_xlfn.XLOOKUP(TRUE,($O90:Q90&lt;&gt;""),$O$51:Q$51,_xlpm.Fundo,,-1),
_xlpm.Bx,_xlfn.XLOOKUP(TRUE,(S90:$AZ90&lt;&gt;""),S$51:$AZ$51,_xlpm.Fundo,,1),
_xlpm.Cx,_xlfn.XLOOKUP(TRUE,($O90:Q90&lt;&gt;""),$O90:Q90,_xlpm.Fundo,,-1),
_xlpm.Dx,_xlfn.XLOOKUP(TRUE,(S90:$AZ90&lt;&gt;""),S90:$AZ90,_xlpm.Fundo,,1),
_xlpm.Xx,R$51,_xlpm.Yx,PRODUCT(SUM(_xlpm.Dx,-_xlpm.Cx),1/SUM(_xlpm.Bx,-_xlpm.Ax))*SUM(_xlpm.Xx,-_xlpm.Ax)+_xlpm.Cx,
_xlpm.Ay,_xlfn.XLOOKUP(TRUE,(R$52:R89&lt;&gt;""),$N$52:$N89,_xlpm.Fundo,,-1),
_xlpm.By,_xlfn.XLOOKUP(TRUE,(R91:R$95&lt;&gt;""),$N91:$N$95,_xlpm.Fundo,,1),
_xlpm.Cy,_xlfn.XLOOKUP(TRUE,(R$52:R89&lt;&gt;""),R$52:R89,_xlpm.Fundo,,-1),
_xlpm.Dy,_xlfn.XLOOKUP(TRUE,(R91:R$95&lt;&gt;""),R91:R$95,_xlpm.Fundo,,1),
_xlpm.Xy,$N90,_xlpm.Yy,PRODUCT(SUM(_xlpm.Dy,-_xlpm.Cy),1/SUM(_xlpm.By,-_xlpm.Ay))*SUM(_xlpm.Xy,-_xlpm.Ay)+_xlpm.Cy,
ROUND(_xlpm.Yx,2)))</f>
        <v>0</v>
      </c>
      <c r="S140" s="21" cm="1">
        <f t="array" ref="S140">IF(S90&lt;&gt;"",ROUND(S90,2),
_xlfn.LET(_xlpm.Fundo,$L$8,
_xlpm.Ax,_xlfn.XLOOKUP(TRUE,($O90:R90&lt;&gt;""),$O$51:R$51,_xlpm.Fundo,,-1),
_xlpm.Bx,_xlfn.XLOOKUP(TRUE,(T90:$AZ90&lt;&gt;""),T$51:$AZ$51,_xlpm.Fundo,,1),
_xlpm.Cx,_xlfn.XLOOKUP(TRUE,($O90:R90&lt;&gt;""),$O90:R90,_xlpm.Fundo,,-1),
_xlpm.Dx,_xlfn.XLOOKUP(TRUE,(T90:$AZ90&lt;&gt;""),T90:$AZ90,_xlpm.Fundo,,1),
_xlpm.Xx,S$51,_xlpm.Yx,PRODUCT(SUM(_xlpm.Dx,-_xlpm.Cx),1/SUM(_xlpm.Bx,-_xlpm.Ax))*SUM(_xlpm.Xx,-_xlpm.Ax)+_xlpm.Cx,
_xlpm.Ay,_xlfn.XLOOKUP(TRUE,(S$52:S89&lt;&gt;""),$N$52:$N89,_xlpm.Fundo,,-1),
_xlpm.By,_xlfn.XLOOKUP(TRUE,(S91:S$95&lt;&gt;""),$N91:$N$95,_xlpm.Fundo,,1),
_xlpm.Cy,_xlfn.XLOOKUP(TRUE,(S$52:S89&lt;&gt;""),S$52:S89,_xlpm.Fundo,,-1),
_xlpm.Dy,_xlfn.XLOOKUP(TRUE,(S91:S$95&lt;&gt;""),S91:S$95,_xlpm.Fundo,,1),
_xlpm.Xy,$N90,_xlpm.Yy,PRODUCT(SUM(_xlpm.Dy,-_xlpm.Cy),1/SUM(_xlpm.By,-_xlpm.Ay))*SUM(_xlpm.Xy,-_xlpm.Ay)+_xlpm.Cy,
ROUND(_xlpm.Yx,2)))</f>
        <v>0</v>
      </c>
      <c r="T140" s="21" cm="1">
        <f t="array" ref="T140">IF(T90&lt;&gt;"",ROUND(T90,2),
_xlfn.LET(_xlpm.Fundo,$L$8,
_xlpm.Ax,_xlfn.XLOOKUP(TRUE,($O90:S90&lt;&gt;""),$O$51:S$51,_xlpm.Fundo,,-1),
_xlpm.Bx,_xlfn.XLOOKUP(TRUE,(U90:$AZ90&lt;&gt;""),U$51:$AZ$51,_xlpm.Fundo,,1),
_xlpm.Cx,_xlfn.XLOOKUP(TRUE,($O90:S90&lt;&gt;""),$O90:S90,_xlpm.Fundo,,-1),
_xlpm.Dx,_xlfn.XLOOKUP(TRUE,(U90:$AZ90&lt;&gt;""),U90:$AZ90,_xlpm.Fundo,,1),
_xlpm.Xx,T$51,_xlpm.Yx,PRODUCT(SUM(_xlpm.Dx,-_xlpm.Cx),1/SUM(_xlpm.Bx,-_xlpm.Ax))*SUM(_xlpm.Xx,-_xlpm.Ax)+_xlpm.Cx,
_xlpm.Ay,_xlfn.XLOOKUP(TRUE,(T$52:T89&lt;&gt;""),$N$52:$N89,_xlpm.Fundo,,-1),
_xlpm.By,_xlfn.XLOOKUP(TRUE,(T91:T$95&lt;&gt;""),$N91:$N$95,_xlpm.Fundo,,1),
_xlpm.Cy,_xlfn.XLOOKUP(TRUE,(T$52:T89&lt;&gt;""),T$52:T89,_xlpm.Fundo,,-1),
_xlpm.Dy,_xlfn.XLOOKUP(TRUE,(T91:T$95&lt;&gt;""),T91:T$95,_xlpm.Fundo,,1),
_xlpm.Xy,$N90,_xlpm.Yy,PRODUCT(SUM(_xlpm.Dy,-_xlpm.Cy),1/SUM(_xlpm.By,-_xlpm.Ay))*SUM(_xlpm.Xy,-_xlpm.Ay)+_xlpm.Cy,
ROUND(_xlpm.Yx,2)))</f>
        <v>0.01</v>
      </c>
      <c r="U140" s="21" cm="1">
        <f t="array" ref="U140">IF(U90&lt;&gt;"",ROUND(U90,2),
_xlfn.LET(_xlpm.Fundo,$L$8,
_xlpm.Ax,_xlfn.XLOOKUP(TRUE,($O90:T90&lt;&gt;""),$O$51:T$51,_xlpm.Fundo,,-1),
_xlpm.Bx,_xlfn.XLOOKUP(TRUE,(V90:$AZ90&lt;&gt;""),V$51:$AZ$51,_xlpm.Fundo,,1),
_xlpm.Cx,_xlfn.XLOOKUP(TRUE,($O90:T90&lt;&gt;""),$O90:T90,_xlpm.Fundo,,-1),
_xlpm.Dx,_xlfn.XLOOKUP(TRUE,(V90:$AZ90&lt;&gt;""),V90:$AZ90,_xlpm.Fundo,,1),
_xlpm.Xx,U$51,_xlpm.Yx,PRODUCT(SUM(_xlpm.Dx,-_xlpm.Cx),1/SUM(_xlpm.Bx,-_xlpm.Ax))*SUM(_xlpm.Xx,-_xlpm.Ax)+_xlpm.Cx,
_xlpm.Ay,_xlfn.XLOOKUP(TRUE,(U$52:U89&lt;&gt;""),$N$52:$N89,_xlpm.Fundo,,-1),
_xlpm.By,_xlfn.XLOOKUP(TRUE,(U91:U$95&lt;&gt;""),$N91:$N$95,_xlpm.Fundo,,1),
_xlpm.Cy,_xlfn.XLOOKUP(TRUE,(U$52:U89&lt;&gt;""),U$52:U89,_xlpm.Fundo,,-1),
_xlpm.Dy,_xlfn.XLOOKUP(TRUE,(U91:U$95&lt;&gt;""),U91:U$95,_xlpm.Fundo,,1),
_xlpm.Xy,$N90,_xlpm.Yy,PRODUCT(SUM(_xlpm.Dy,-_xlpm.Cy),1/SUM(_xlpm.By,-_xlpm.Ay))*SUM(_xlpm.Xy,-_xlpm.Ay)+_xlpm.Cy,
ROUND(_xlpm.Yx,2)))</f>
        <v>0.01</v>
      </c>
      <c r="V140" s="21" cm="1">
        <f t="array" ref="V140">IF(V90&lt;&gt;"",ROUND(V90,2),
_xlfn.LET(_xlpm.Fundo,$L$8,
_xlpm.Ax,_xlfn.XLOOKUP(TRUE,($O90:U90&lt;&gt;""),$O$51:U$51,_xlpm.Fundo,,-1),
_xlpm.Bx,_xlfn.XLOOKUP(TRUE,(W90:$AZ90&lt;&gt;""),W$51:$AZ$51,_xlpm.Fundo,,1),
_xlpm.Cx,_xlfn.XLOOKUP(TRUE,($O90:U90&lt;&gt;""),$O90:U90,_xlpm.Fundo,,-1),
_xlpm.Dx,_xlfn.XLOOKUP(TRUE,(W90:$AZ90&lt;&gt;""),W90:$AZ90,_xlpm.Fundo,,1),
_xlpm.Xx,V$51,_xlpm.Yx,PRODUCT(SUM(_xlpm.Dx,-_xlpm.Cx),1/SUM(_xlpm.Bx,-_xlpm.Ax))*SUM(_xlpm.Xx,-_xlpm.Ax)+_xlpm.Cx,
_xlpm.Ay,_xlfn.XLOOKUP(TRUE,(V$52:V89&lt;&gt;""),$N$52:$N89,_xlpm.Fundo,,-1),
_xlpm.By,_xlfn.XLOOKUP(TRUE,(V91:V$95&lt;&gt;""),$N91:$N$95,_xlpm.Fundo,,1),
_xlpm.Cy,_xlfn.XLOOKUP(TRUE,(V$52:V89&lt;&gt;""),V$52:V89,_xlpm.Fundo,,-1),
_xlpm.Dy,_xlfn.XLOOKUP(TRUE,(V91:V$95&lt;&gt;""),V91:V$95,_xlpm.Fundo,,1),
_xlpm.Xy,$N90,_xlpm.Yy,PRODUCT(SUM(_xlpm.Dy,-_xlpm.Cy),1/SUM(_xlpm.By,-_xlpm.Ay))*SUM(_xlpm.Xy,-_xlpm.Ay)+_xlpm.Cy,
ROUND(_xlpm.Yx,2)))</f>
        <v>0.01</v>
      </c>
      <c r="W140" s="21" cm="1">
        <f t="array" ref="W140">IF(W90&lt;&gt;"",ROUND(W90,2),
_xlfn.LET(_xlpm.Fundo,$L$8,
_xlpm.Ax,_xlfn.XLOOKUP(TRUE,($O90:V90&lt;&gt;""),$O$51:V$51,_xlpm.Fundo,,-1),
_xlpm.Bx,_xlfn.XLOOKUP(TRUE,(X90:$AZ90&lt;&gt;""),X$51:$AZ$51,_xlpm.Fundo,,1),
_xlpm.Cx,_xlfn.XLOOKUP(TRUE,($O90:V90&lt;&gt;""),$O90:V90,_xlpm.Fundo,,-1),
_xlpm.Dx,_xlfn.XLOOKUP(TRUE,(X90:$AZ90&lt;&gt;""),X90:$AZ90,_xlpm.Fundo,,1),
_xlpm.Xx,W$51,_xlpm.Yx,PRODUCT(SUM(_xlpm.Dx,-_xlpm.Cx),1/SUM(_xlpm.Bx,-_xlpm.Ax))*SUM(_xlpm.Xx,-_xlpm.Ax)+_xlpm.Cx,
_xlpm.Ay,_xlfn.XLOOKUP(TRUE,(W$52:W89&lt;&gt;""),$N$52:$N89,_xlpm.Fundo,,-1),
_xlpm.By,_xlfn.XLOOKUP(TRUE,(W91:W$95&lt;&gt;""),$N91:$N$95,_xlpm.Fundo,,1),
_xlpm.Cy,_xlfn.XLOOKUP(TRUE,(W$52:W89&lt;&gt;""),W$52:W89,_xlpm.Fundo,,-1),
_xlpm.Dy,_xlfn.XLOOKUP(TRUE,(W91:W$95&lt;&gt;""),W91:W$95,_xlpm.Fundo,,1),
_xlpm.Xy,$N90,_xlpm.Yy,PRODUCT(SUM(_xlpm.Dy,-_xlpm.Cy),1/SUM(_xlpm.By,-_xlpm.Ay))*SUM(_xlpm.Xy,-_xlpm.Ay)+_xlpm.Cy,
ROUND(_xlpm.Yx,2)))</f>
        <v>0.02</v>
      </c>
      <c r="X140" s="21" cm="1">
        <f t="array" ref="X140">IF(X90&lt;&gt;"",ROUND(X90,2),
_xlfn.LET(_xlpm.Fundo,$L$8,
_xlpm.Ax,_xlfn.XLOOKUP(TRUE,($O90:W90&lt;&gt;""),$O$51:W$51,_xlpm.Fundo,,-1),
_xlpm.Bx,_xlfn.XLOOKUP(TRUE,(Y90:$AZ90&lt;&gt;""),Y$51:$AZ$51,_xlpm.Fundo,,1),
_xlpm.Cx,_xlfn.XLOOKUP(TRUE,($O90:W90&lt;&gt;""),$O90:W90,_xlpm.Fundo,,-1),
_xlpm.Dx,_xlfn.XLOOKUP(TRUE,(Y90:$AZ90&lt;&gt;""),Y90:$AZ90,_xlpm.Fundo,,1),
_xlpm.Xx,X$51,_xlpm.Yx,PRODUCT(SUM(_xlpm.Dx,-_xlpm.Cx),1/SUM(_xlpm.Bx,-_xlpm.Ax))*SUM(_xlpm.Xx,-_xlpm.Ax)+_xlpm.Cx,
_xlpm.Ay,_xlfn.XLOOKUP(TRUE,(X$52:X89&lt;&gt;""),$N$52:$N89,_xlpm.Fundo,,-1),
_xlpm.By,_xlfn.XLOOKUP(TRUE,(X91:X$95&lt;&gt;""),$N91:$N$95,_xlpm.Fundo,,1),
_xlpm.Cy,_xlfn.XLOOKUP(TRUE,(X$52:X89&lt;&gt;""),X$52:X89,_xlpm.Fundo,,-1),
_xlpm.Dy,_xlfn.XLOOKUP(TRUE,(X91:X$95&lt;&gt;""),X91:X$95,_xlpm.Fundo,,1),
_xlpm.Xy,$N90,_xlpm.Yy,PRODUCT(SUM(_xlpm.Dy,-_xlpm.Cy),1/SUM(_xlpm.By,-_xlpm.Ay))*SUM(_xlpm.Xy,-_xlpm.Ay)+_xlpm.Cy,
ROUND(_xlpm.Yx,2)))</f>
        <v>0.02</v>
      </c>
      <c r="Y140" s="21" cm="1">
        <f t="array" ref="Y140">IF(Y90&lt;&gt;"",ROUND(Y90,2),
_xlfn.LET(_xlpm.Fundo,$L$8,
_xlpm.Ax,_xlfn.XLOOKUP(TRUE,($O90:X90&lt;&gt;""),$O$51:X$51,_xlpm.Fundo,,-1),
_xlpm.Bx,_xlfn.XLOOKUP(TRUE,(Z90:$AZ90&lt;&gt;""),Z$51:$AZ$51,_xlpm.Fundo,,1),
_xlpm.Cx,_xlfn.XLOOKUP(TRUE,($O90:X90&lt;&gt;""),$O90:X90,_xlpm.Fundo,,-1),
_xlpm.Dx,_xlfn.XLOOKUP(TRUE,(Z90:$AZ90&lt;&gt;""),Z90:$AZ90,_xlpm.Fundo,,1),
_xlpm.Xx,Y$51,_xlpm.Yx,PRODUCT(SUM(_xlpm.Dx,-_xlpm.Cx),1/SUM(_xlpm.Bx,-_xlpm.Ax))*SUM(_xlpm.Xx,-_xlpm.Ax)+_xlpm.Cx,
_xlpm.Ay,_xlfn.XLOOKUP(TRUE,(Y$52:Y89&lt;&gt;""),$N$52:$N89,_xlpm.Fundo,,-1),
_xlpm.By,_xlfn.XLOOKUP(TRUE,(Y91:Y$95&lt;&gt;""),$N91:$N$95,_xlpm.Fundo,,1),
_xlpm.Cy,_xlfn.XLOOKUP(TRUE,(Y$52:Y89&lt;&gt;""),Y$52:Y89,_xlpm.Fundo,,-1),
_xlpm.Dy,_xlfn.XLOOKUP(TRUE,(Y91:Y$95&lt;&gt;""),Y91:Y$95,_xlpm.Fundo,,1),
_xlpm.Xy,$N90,_xlpm.Yy,PRODUCT(SUM(_xlpm.Dy,-_xlpm.Cy),1/SUM(_xlpm.By,-_xlpm.Ay))*SUM(_xlpm.Xy,-_xlpm.Ay)+_xlpm.Cy,
ROUND(_xlpm.Yx,2)))</f>
        <v>0.02</v>
      </c>
      <c r="Z140" s="21" cm="1">
        <f t="array" ref="Z140">IF(Z90&lt;&gt;"",ROUND(Z90,2),
_xlfn.LET(_xlpm.Fundo,$L$8,
_xlpm.Ax,_xlfn.XLOOKUP(TRUE,($O90:Y90&lt;&gt;""),$O$51:Y$51,_xlpm.Fundo,,-1),
_xlpm.Bx,_xlfn.XLOOKUP(TRUE,(AA90:$AZ90&lt;&gt;""),AA$51:$AZ$51,_xlpm.Fundo,,1),
_xlpm.Cx,_xlfn.XLOOKUP(TRUE,($O90:Y90&lt;&gt;""),$O90:Y90,_xlpm.Fundo,,-1),
_xlpm.Dx,_xlfn.XLOOKUP(TRUE,(AA90:$AZ90&lt;&gt;""),AA90:$AZ90,_xlpm.Fundo,,1),
_xlpm.Xx,Z$51,_xlpm.Yx,PRODUCT(SUM(_xlpm.Dx,-_xlpm.Cx),1/SUM(_xlpm.Bx,-_xlpm.Ax))*SUM(_xlpm.Xx,-_xlpm.Ax)+_xlpm.Cx,
_xlpm.Ay,_xlfn.XLOOKUP(TRUE,(Z$52:Z89&lt;&gt;""),$N$52:$N89,_xlpm.Fundo,,-1),
_xlpm.By,_xlfn.XLOOKUP(TRUE,(Z91:Z$95&lt;&gt;""),$N91:$N$95,_xlpm.Fundo,,1),
_xlpm.Cy,_xlfn.XLOOKUP(TRUE,(Z$52:Z89&lt;&gt;""),Z$52:Z89,_xlpm.Fundo,,-1),
_xlpm.Dy,_xlfn.XLOOKUP(TRUE,(Z91:Z$95&lt;&gt;""),Z91:Z$95,_xlpm.Fundo,,1),
_xlpm.Xy,$N90,_xlpm.Yy,PRODUCT(SUM(_xlpm.Dy,-_xlpm.Cy),1/SUM(_xlpm.By,-_xlpm.Ay))*SUM(_xlpm.Xy,-_xlpm.Ay)+_xlpm.Cy,
ROUND(_xlpm.Yx,2)))</f>
        <v>0.02</v>
      </c>
      <c r="AA140" s="21" cm="1">
        <f t="array" ref="AA140">IF(AA90&lt;&gt;"",ROUND(AA90,2),
_xlfn.LET(_xlpm.Fundo,$L$8,
_xlpm.Ax,_xlfn.XLOOKUP(TRUE,($O90:Z90&lt;&gt;""),$O$51:Z$51,_xlpm.Fundo,,-1),
_xlpm.Bx,_xlfn.XLOOKUP(TRUE,(AB90:$AZ90&lt;&gt;""),AB$51:$AZ$51,_xlpm.Fundo,,1),
_xlpm.Cx,_xlfn.XLOOKUP(TRUE,($O90:Z90&lt;&gt;""),$O90:Z90,_xlpm.Fundo,,-1),
_xlpm.Dx,_xlfn.XLOOKUP(TRUE,(AB90:$AZ90&lt;&gt;""),AB90:$AZ90,_xlpm.Fundo,,1),
_xlpm.Xx,AA$51,_xlpm.Yx,PRODUCT(SUM(_xlpm.Dx,-_xlpm.Cx),1/SUM(_xlpm.Bx,-_xlpm.Ax))*SUM(_xlpm.Xx,-_xlpm.Ax)+_xlpm.Cx,
_xlpm.Ay,_xlfn.XLOOKUP(TRUE,(AA$52:AA89&lt;&gt;""),$N$52:$N89,_xlpm.Fundo,,-1),
_xlpm.By,_xlfn.XLOOKUP(TRUE,(AA91:AA$95&lt;&gt;""),$N91:$N$95,_xlpm.Fundo,,1),
_xlpm.Cy,_xlfn.XLOOKUP(TRUE,(AA$52:AA89&lt;&gt;""),AA$52:AA89,_xlpm.Fundo,,-1),
_xlpm.Dy,_xlfn.XLOOKUP(TRUE,(AA91:AA$95&lt;&gt;""),AA91:AA$95,_xlpm.Fundo,,1),
_xlpm.Xy,$N90,_xlpm.Yy,PRODUCT(SUM(_xlpm.Dy,-_xlpm.Cy),1/SUM(_xlpm.By,-_xlpm.Ay))*SUM(_xlpm.Xy,-_xlpm.Ay)+_xlpm.Cy,
ROUND(_xlpm.Yx,2)))</f>
        <v>0.03</v>
      </c>
      <c r="AB140" s="21" cm="1">
        <f t="array" ref="AB140">IF(AB90&lt;&gt;"",ROUND(AB90,2),
_xlfn.LET(_xlpm.Fundo,$L$8,
_xlpm.Ax,_xlfn.XLOOKUP(TRUE,($O90:AA90&lt;&gt;""),$O$51:AA$51,_xlpm.Fundo,,-1),
_xlpm.Bx,_xlfn.XLOOKUP(TRUE,(AC90:$AZ90&lt;&gt;""),AC$51:$AZ$51,_xlpm.Fundo,,1),
_xlpm.Cx,_xlfn.XLOOKUP(TRUE,($O90:AA90&lt;&gt;""),$O90:AA90,_xlpm.Fundo,,-1),
_xlpm.Dx,_xlfn.XLOOKUP(TRUE,(AC90:$AZ90&lt;&gt;""),AC90:$AZ90,_xlpm.Fundo,,1),
_xlpm.Xx,AB$51,_xlpm.Yx,PRODUCT(SUM(_xlpm.Dx,-_xlpm.Cx),1/SUM(_xlpm.Bx,-_xlpm.Ax))*SUM(_xlpm.Xx,-_xlpm.Ax)+_xlpm.Cx,
_xlpm.Ay,_xlfn.XLOOKUP(TRUE,(AB$52:AB89&lt;&gt;""),$N$52:$N89,_xlpm.Fundo,,-1),
_xlpm.By,_xlfn.XLOOKUP(TRUE,(AB91:AB$95&lt;&gt;""),$N91:$N$95,_xlpm.Fundo,,1),
_xlpm.Cy,_xlfn.XLOOKUP(TRUE,(AB$52:AB89&lt;&gt;""),AB$52:AB89,_xlpm.Fundo,,-1),
_xlpm.Dy,_xlfn.XLOOKUP(TRUE,(AB91:AB$95&lt;&gt;""),AB91:AB$95,_xlpm.Fundo,,1),
_xlpm.Xy,$N90,_xlpm.Yy,PRODUCT(SUM(_xlpm.Dy,-_xlpm.Cy),1/SUM(_xlpm.By,-_xlpm.Ay))*SUM(_xlpm.Xy,-_xlpm.Ay)+_xlpm.Cy,
ROUND(_xlpm.Yx,2)))</f>
        <v>0.03</v>
      </c>
      <c r="AC140" s="21" cm="1">
        <f t="array" ref="AC140">IF(AC90&lt;&gt;"",ROUND(AC90,2),
_xlfn.LET(_xlpm.Fundo,$L$8,
_xlpm.Ax,_xlfn.XLOOKUP(TRUE,($O90:AB90&lt;&gt;""),$O$51:AB$51,_xlpm.Fundo,,-1),
_xlpm.Bx,_xlfn.XLOOKUP(TRUE,(AD90:$AZ90&lt;&gt;""),AD$51:$AZ$51,_xlpm.Fundo,,1),
_xlpm.Cx,_xlfn.XLOOKUP(TRUE,($O90:AB90&lt;&gt;""),$O90:AB90,_xlpm.Fundo,,-1),
_xlpm.Dx,_xlfn.XLOOKUP(TRUE,(AD90:$AZ90&lt;&gt;""),AD90:$AZ90,_xlpm.Fundo,,1),
_xlpm.Xx,AC$51,_xlpm.Yx,PRODUCT(SUM(_xlpm.Dx,-_xlpm.Cx),1/SUM(_xlpm.Bx,-_xlpm.Ax))*SUM(_xlpm.Xx,-_xlpm.Ax)+_xlpm.Cx,
_xlpm.Ay,_xlfn.XLOOKUP(TRUE,(AC$52:AC89&lt;&gt;""),$N$52:$N89,_xlpm.Fundo,,-1),
_xlpm.By,_xlfn.XLOOKUP(TRUE,(AC91:AC$95&lt;&gt;""),$N91:$N$95,_xlpm.Fundo,,1),
_xlpm.Cy,_xlfn.XLOOKUP(TRUE,(AC$52:AC89&lt;&gt;""),AC$52:AC89,_xlpm.Fundo,,-1),
_xlpm.Dy,_xlfn.XLOOKUP(TRUE,(AC91:AC$95&lt;&gt;""),AC91:AC$95,_xlpm.Fundo,,1),
_xlpm.Xy,$N90,_xlpm.Yy,PRODUCT(SUM(_xlpm.Dy,-_xlpm.Cy),1/SUM(_xlpm.By,-_xlpm.Ay))*SUM(_xlpm.Xy,-_xlpm.Ay)+_xlpm.Cy,
ROUND(_xlpm.Yx,2)))</f>
        <v>0.03</v>
      </c>
      <c r="AD140" s="21" cm="1">
        <f t="array" ref="AD140">IF(AD90&lt;&gt;"",ROUND(AD90,2),
_xlfn.LET(_xlpm.Fundo,$L$8,
_xlpm.Ax,_xlfn.XLOOKUP(TRUE,($O90:AC90&lt;&gt;""),$O$51:AC$51,_xlpm.Fundo,,-1),
_xlpm.Bx,_xlfn.XLOOKUP(TRUE,(AE90:$AZ90&lt;&gt;""),AE$51:$AZ$51,_xlpm.Fundo,,1),
_xlpm.Cx,_xlfn.XLOOKUP(TRUE,($O90:AC90&lt;&gt;""),$O90:AC90,_xlpm.Fundo,,-1),
_xlpm.Dx,_xlfn.XLOOKUP(TRUE,(AE90:$AZ90&lt;&gt;""),AE90:$AZ90,_xlpm.Fundo,,1),
_xlpm.Xx,AD$51,_xlpm.Yx,PRODUCT(SUM(_xlpm.Dx,-_xlpm.Cx),1/SUM(_xlpm.Bx,-_xlpm.Ax))*SUM(_xlpm.Xx,-_xlpm.Ax)+_xlpm.Cx,
_xlpm.Ay,_xlfn.XLOOKUP(TRUE,(AD$52:AD89&lt;&gt;""),$N$52:$N89,_xlpm.Fundo,,-1),
_xlpm.By,_xlfn.XLOOKUP(TRUE,(AD91:AD$95&lt;&gt;""),$N91:$N$95,_xlpm.Fundo,,1),
_xlpm.Cy,_xlfn.XLOOKUP(TRUE,(AD$52:AD89&lt;&gt;""),AD$52:AD89,_xlpm.Fundo,,-1),
_xlpm.Dy,_xlfn.XLOOKUP(TRUE,(AD91:AD$95&lt;&gt;""),AD91:AD$95,_xlpm.Fundo,,1),
_xlpm.Xy,$N90,_xlpm.Yy,PRODUCT(SUM(_xlpm.Dy,-_xlpm.Cy),1/SUM(_xlpm.By,-_xlpm.Ay))*SUM(_xlpm.Xy,-_xlpm.Ay)+_xlpm.Cy,
ROUND(_xlpm.Yx,2)))</f>
        <v>0.03</v>
      </c>
      <c r="AE140" s="21" cm="1">
        <f t="array" ref="AE140">IF(AE90&lt;&gt;"",ROUND(AE90,2),
_xlfn.LET(_xlpm.Fundo,$L$8,
_xlpm.Ax,_xlfn.XLOOKUP(TRUE,($O90:AD90&lt;&gt;""),$O$51:AD$51,_xlpm.Fundo,,-1),
_xlpm.Bx,_xlfn.XLOOKUP(TRUE,(AF90:$AZ90&lt;&gt;""),AF$51:$AZ$51,_xlpm.Fundo,,1),
_xlpm.Cx,_xlfn.XLOOKUP(TRUE,($O90:AD90&lt;&gt;""),$O90:AD90,_xlpm.Fundo,,-1),
_xlpm.Dx,_xlfn.XLOOKUP(TRUE,(AF90:$AZ90&lt;&gt;""),AF90:$AZ90,_xlpm.Fundo,,1),
_xlpm.Xx,AE$51,_xlpm.Yx,PRODUCT(SUM(_xlpm.Dx,-_xlpm.Cx),1/SUM(_xlpm.Bx,-_xlpm.Ax))*SUM(_xlpm.Xx,-_xlpm.Ax)+_xlpm.Cx,
_xlpm.Ay,_xlfn.XLOOKUP(TRUE,(AE$52:AE89&lt;&gt;""),$N$52:$N89,_xlpm.Fundo,,-1),
_xlpm.By,_xlfn.XLOOKUP(TRUE,(AE91:AE$95&lt;&gt;""),$N91:$N$95,_xlpm.Fundo,,1),
_xlpm.Cy,_xlfn.XLOOKUP(TRUE,(AE$52:AE89&lt;&gt;""),AE$52:AE89,_xlpm.Fundo,,-1),
_xlpm.Dy,_xlfn.XLOOKUP(TRUE,(AE91:AE$95&lt;&gt;""),AE91:AE$95,_xlpm.Fundo,,1),
_xlpm.Xy,$N90,_xlpm.Yy,PRODUCT(SUM(_xlpm.Dy,-_xlpm.Cy),1/SUM(_xlpm.By,-_xlpm.Ay))*SUM(_xlpm.Xy,-_xlpm.Ay)+_xlpm.Cy,
ROUND(_xlpm.Yx,2)))</f>
        <v>0.03</v>
      </c>
      <c r="AF140" s="21" cm="1">
        <f t="array" ref="AF140">IF(AF90&lt;&gt;"",ROUND(AF90,2),
_xlfn.LET(_xlpm.Fundo,$L$8,
_xlpm.Ax,_xlfn.XLOOKUP(TRUE,($O90:AE90&lt;&gt;""),$O$51:AE$51,_xlpm.Fundo,,-1),
_xlpm.Bx,_xlfn.XLOOKUP(TRUE,(AG90:$AZ90&lt;&gt;""),AG$51:$AZ$51,_xlpm.Fundo,,1),
_xlpm.Cx,_xlfn.XLOOKUP(TRUE,($O90:AE90&lt;&gt;""),$O90:AE90,_xlpm.Fundo,,-1),
_xlpm.Dx,_xlfn.XLOOKUP(TRUE,(AG90:$AZ90&lt;&gt;""),AG90:$AZ90,_xlpm.Fundo,,1),
_xlpm.Xx,AF$51,_xlpm.Yx,PRODUCT(SUM(_xlpm.Dx,-_xlpm.Cx),1/SUM(_xlpm.Bx,-_xlpm.Ax))*SUM(_xlpm.Xx,-_xlpm.Ax)+_xlpm.Cx,
_xlpm.Ay,_xlfn.XLOOKUP(TRUE,(AF$52:AF89&lt;&gt;""),$N$52:$N89,_xlpm.Fundo,,-1),
_xlpm.By,_xlfn.XLOOKUP(TRUE,(AF91:AF$95&lt;&gt;""),$N91:$N$95,_xlpm.Fundo,,1),
_xlpm.Cy,_xlfn.XLOOKUP(TRUE,(AF$52:AF89&lt;&gt;""),AF$52:AF89,_xlpm.Fundo,,-1),
_xlpm.Dy,_xlfn.XLOOKUP(TRUE,(AF91:AF$95&lt;&gt;""),AF91:AF$95,_xlpm.Fundo,,1),
_xlpm.Xy,$N90,_xlpm.Yy,PRODUCT(SUM(_xlpm.Dy,-_xlpm.Cy),1/SUM(_xlpm.By,-_xlpm.Ay))*SUM(_xlpm.Xy,-_xlpm.Ay)+_xlpm.Cy,
ROUND(_xlpm.Yx,2)))</f>
        <v>0.04</v>
      </c>
      <c r="AG140" s="21" cm="1">
        <f t="array" ref="AG140">IF(AG90&lt;&gt;"",ROUND(AG90,2),
_xlfn.LET(_xlpm.Fundo,$L$8,
_xlpm.Ax,_xlfn.XLOOKUP(TRUE,($O90:AF90&lt;&gt;""),$O$51:AF$51,_xlpm.Fundo,,-1),
_xlpm.Bx,_xlfn.XLOOKUP(TRUE,(AH90:$AZ90&lt;&gt;""),AH$51:$AZ$51,_xlpm.Fundo,,1),
_xlpm.Cx,_xlfn.XLOOKUP(TRUE,($O90:AF90&lt;&gt;""),$O90:AF90,_xlpm.Fundo,,-1),
_xlpm.Dx,_xlfn.XLOOKUP(TRUE,(AH90:$AZ90&lt;&gt;""),AH90:$AZ90,_xlpm.Fundo,,1),
_xlpm.Xx,AG$51,_xlpm.Yx,PRODUCT(SUM(_xlpm.Dx,-_xlpm.Cx),1/SUM(_xlpm.Bx,-_xlpm.Ax))*SUM(_xlpm.Xx,-_xlpm.Ax)+_xlpm.Cx,
_xlpm.Ay,_xlfn.XLOOKUP(TRUE,(AG$52:AG89&lt;&gt;""),$N$52:$N89,_xlpm.Fundo,,-1),
_xlpm.By,_xlfn.XLOOKUP(TRUE,(AG91:AG$95&lt;&gt;""),$N91:$N$95,_xlpm.Fundo,,1),
_xlpm.Cy,_xlfn.XLOOKUP(TRUE,(AG$52:AG89&lt;&gt;""),AG$52:AG89,_xlpm.Fundo,,-1),
_xlpm.Dy,_xlfn.XLOOKUP(TRUE,(AG91:AG$95&lt;&gt;""),AG91:AG$95,_xlpm.Fundo,,1),
_xlpm.Xy,$N90,_xlpm.Yy,PRODUCT(SUM(_xlpm.Dy,-_xlpm.Cy),1/SUM(_xlpm.By,-_xlpm.Ay))*SUM(_xlpm.Xy,-_xlpm.Ay)+_xlpm.Cy,
ROUND(_xlpm.Yx,2)))</f>
        <v>0.04</v>
      </c>
      <c r="AH140" s="21" cm="1">
        <f t="array" ref="AH140">IF(AH90&lt;&gt;"",ROUND(AH90,2),
_xlfn.LET(_xlpm.Fundo,$L$8,
_xlpm.Ax,_xlfn.XLOOKUP(TRUE,($O90:AG90&lt;&gt;""),$O$51:AG$51,_xlpm.Fundo,,-1),
_xlpm.Bx,_xlfn.XLOOKUP(TRUE,(AI90:$AZ90&lt;&gt;""),AI$51:$AZ$51,_xlpm.Fundo,,1),
_xlpm.Cx,_xlfn.XLOOKUP(TRUE,($O90:AG90&lt;&gt;""),$O90:AG90,_xlpm.Fundo,,-1),
_xlpm.Dx,_xlfn.XLOOKUP(TRUE,(AI90:$AZ90&lt;&gt;""),AI90:$AZ90,_xlpm.Fundo,,1),
_xlpm.Xx,AH$51,_xlpm.Yx,PRODUCT(SUM(_xlpm.Dx,-_xlpm.Cx),1/SUM(_xlpm.Bx,-_xlpm.Ax))*SUM(_xlpm.Xx,-_xlpm.Ax)+_xlpm.Cx,
_xlpm.Ay,_xlfn.XLOOKUP(TRUE,(AH$52:AH89&lt;&gt;""),$N$52:$N89,_xlpm.Fundo,,-1),
_xlpm.By,_xlfn.XLOOKUP(TRUE,(AH91:AH$95&lt;&gt;""),$N91:$N$95,_xlpm.Fundo,,1),
_xlpm.Cy,_xlfn.XLOOKUP(TRUE,(AH$52:AH89&lt;&gt;""),AH$52:AH89,_xlpm.Fundo,,-1),
_xlpm.Dy,_xlfn.XLOOKUP(TRUE,(AH91:AH$95&lt;&gt;""),AH91:AH$95,_xlpm.Fundo,,1),
_xlpm.Xy,$N90,_xlpm.Yy,PRODUCT(SUM(_xlpm.Dy,-_xlpm.Cy),1/SUM(_xlpm.By,-_xlpm.Ay))*SUM(_xlpm.Xy,-_xlpm.Ay)+_xlpm.Cy,
ROUND(_xlpm.Yx,2)))</f>
        <v>0.05</v>
      </c>
      <c r="AI140" s="21" cm="1">
        <f t="array" ref="AI140">IF(AI90&lt;&gt;"",ROUND(AI90,2),
_xlfn.LET(_xlpm.Fundo,$L$8,
_xlpm.Ax,_xlfn.XLOOKUP(TRUE,($O90:AH90&lt;&gt;""),$O$51:AH$51,_xlpm.Fundo,,-1),
_xlpm.Bx,_xlfn.XLOOKUP(TRUE,(AJ90:$AZ90&lt;&gt;""),AJ$51:$AZ$51,_xlpm.Fundo,,1),
_xlpm.Cx,_xlfn.XLOOKUP(TRUE,($O90:AH90&lt;&gt;""),$O90:AH90,_xlpm.Fundo,,-1),
_xlpm.Dx,_xlfn.XLOOKUP(TRUE,(AJ90:$AZ90&lt;&gt;""),AJ90:$AZ90,_xlpm.Fundo,,1),
_xlpm.Xx,AI$51,_xlpm.Yx,PRODUCT(SUM(_xlpm.Dx,-_xlpm.Cx),1/SUM(_xlpm.Bx,-_xlpm.Ax))*SUM(_xlpm.Xx,-_xlpm.Ax)+_xlpm.Cx,
_xlpm.Ay,_xlfn.XLOOKUP(TRUE,(AI$52:AI89&lt;&gt;""),$N$52:$N89,_xlpm.Fundo,,-1),
_xlpm.By,_xlfn.XLOOKUP(TRUE,(AI91:AI$95&lt;&gt;""),$N91:$N$95,_xlpm.Fundo,,1),
_xlpm.Cy,_xlfn.XLOOKUP(TRUE,(AI$52:AI89&lt;&gt;""),AI$52:AI89,_xlpm.Fundo,,-1),
_xlpm.Dy,_xlfn.XLOOKUP(TRUE,(AI91:AI$95&lt;&gt;""),AI91:AI$95,_xlpm.Fundo,,1),
_xlpm.Xy,$N90,_xlpm.Yy,PRODUCT(SUM(_xlpm.Dy,-_xlpm.Cy),1/SUM(_xlpm.By,-_xlpm.Ay))*SUM(_xlpm.Xy,-_xlpm.Ay)+_xlpm.Cy,
ROUND(_xlpm.Yx,2)))</f>
        <v>0.05</v>
      </c>
      <c r="AJ140" s="21" cm="1">
        <f t="array" ref="AJ140">IF(AJ90&lt;&gt;"",ROUND(AJ90,2),
_xlfn.LET(_xlpm.Fundo,$L$8,
_xlpm.Ax,_xlfn.XLOOKUP(TRUE,($O90:AI90&lt;&gt;""),$O$51:AI$51,_xlpm.Fundo,,-1),
_xlpm.Bx,_xlfn.XLOOKUP(TRUE,(AK90:$AZ90&lt;&gt;""),AK$51:$AZ$51,_xlpm.Fundo,,1),
_xlpm.Cx,_xlfn.XLOOKUP(TRUE,($O90:AI90&lt;&gt;""),$O90:AI90,_xlpm.Fundo,,-1),
_xlpm.Dx,_xlfn.XLOOKUP(TRUE,(AK90:$AZ90&lt;&gt;""),AK90:$AZ90,_xlpm.Fundo,,1),
_xlpm.Xx,AJ$51,_xlpm.Yx,PRODUCT(SUM(_xlpm.Dx,-_xlpm.Cx),1/SUM(_xlpm.Bx,-_xlpm.Ax))*SUM(_xlpm.Xx,-_xlpm.Ax)+_xlpm.Cx,
_xlpm.Ay,_xlfn.XLOOKUP(TRUE,(AJ$52:AJ89&lt;&gt;""),$N$52:$N89,_xlpm.Fundo,,-1),
_xlpm.By,_xlfn.XLOOKUP(TRUE,(AJ91:AJ$95&lt;&gt;""),$N91:$N$95,_xlpm.Fundo,,1),
_xlpm.Cy,_xlfn.XLOOKUP(TRUE,(AJ$52:AJ89&lt;&gt;""),AJ$52:AJ89,_xlpm.Fundo,,-1),
_xlpm.Dy,_xlfn.XLOOKUP(TRUE,(AJ91:AJ$95&lt;&gt;""),AJ91:AJ$95,_xlpm.Fundo,,1),
_xlpm.Xy,$N90,_xlpm.Yy,PRODUCT(SUM(_xlpm.Dy,-_xlpm.Cy),1/SUM(_xlpm.By,-_xlpm.Ay))*SUM(_xlpm.Xy,-_xlpm.Ay)+_xlpm.Cy,
ROUND(_xlpm.Yx,2)))</f>
        <v>0.05</v>
      </c>
      <c r="AK140" s="21" cm="1">
        <f t="array" ref="AK140">IF(AK90&lt;&gt;"",ROUND(AK90,2),
_xlfn.LET(_xlpm.Fundo,$L$8,
_xlpm.Ax,_xlfn.XLOOKUP(TRUE,($O90:AJ90&lt;&gt;""),$O$51:AJ$51,_xlpm.Fundo,,-1),
_xlpm.Bx,_xlfn.XLOOKUP(TRUE,(AL90:$AZ90&lt;&gt;""),AL$51:$AZ$51,_xlpm.Fundo,,1),
_xlpm.Cx,_xlfn.XLOOKUP(TRUE,($O90:AJ90&lt;&gt;""),$O90:AJ90,_xlpm.Fundo,,-1),
_xlpm.Dx,_xlfn.XLOOKUP(TRUE,(AL90:$AZ90&lt;&gt;""),AL90:$AZ90,_xlpm.Fundo,,1),
_xlpm.Xx,AK$51,_xlpm.Yx,PRODUCT(SUM(_xlpm.Dx,-_xlpm.Cx),1/SUM(_xlpm.Bx,-_xlpm.Ax))*SUM(_xlpm.Xx,-_xlpm.Ax)+_xlpm.Cx,
_xlpm.Ay,_xlfn.XLOOKUP(TRUE,(AK$52:AK89&lt;&gt;""),$N$52:$N89,_xlpm.Fundo,,-1),
_xlpm.By,_xlfn.XLOOKUP(TRUE,(AK91:AK$95&lt;&gt;""),$N91:$N$95,_xlpm.Fundo,,1),
_xlpm.Cy,_xlfn.XLOOKUP(TRUE,(AK$52:AK89&lt;&gt;""),AK$52:AK89,_xlpm.Fundo,,-1),
_xlpm.Dy,_xlfn.XLOOKUP(TRUE,(AK91:AK$95&lt;&gt;""),AK91:AK$95,_xlpm.Fundo,,1),
_xlpm.Xy,$N90,_xlpm.Yy,PRODUCT(SUM(_xlpm.Dy,-_xlpm.Cy),1/SUM(_xlpm.By,-_xlpm.Ay))*SUM(_xlpm.Xy,-_xlpm.Ay)+_xlpm.Cy,
ROUND(_xlpm.Yx,2)))</f>
        <v>0.05</v>
      </c>
      <c r="AL140" s="21" cm="1">
        <f t="array" ref="AL140">IF(AL90&lt;&gt;"",ROUND(AL90,2),
_xlfn.LET(_xlpm.Fundo,$L$8,
_xlpm.Ax,_xlfn.XLOOKUP(TRUE,($O90:AK90&lt;&gt;""),$O$51:AK$51,_xlpm.Fundo,,-1),
_xlpm.Bx,_xlfn.XLOOKUP(TRUE,(AM90:$AZ90&lt;&gt;""),AM$51:$AZ$51,_xlpm.Fundo,,1),
_xlpm.Cx,_xlfn.XLOOKUP(TRUE,($O90:AK90&lt;&gt;""),$O90:AK90,_xlpm.Fundo,,-1),
_xlpm.Dx,_xlfn.XLOOKUP(TRUE,(AM90:$AZ90&lt;&gt;""),AM90:$AZ90,_xlpm.Fundo,,1),
_xlpm.Xx,AL$51,_xlpm.Yx,PRODUCT(SUM(_xlpm.Dx,-_xlpm.Cx),1/SUM(_xlpm.Bx,-_xlpm.Ax))*SUM(_xlpm.Xx,-_xlpm.Ax)+_xlpm.Cx,
_xlpm.Ay,_xlfn.XLOOKUP(TRUE,(AL$52:AL89&lt;&gt;""),$N$52:$N89,_xlpm.Fundo,,-1),
_xlpm.By,_xlfn.XLOOKUP(TRUE,(AL91:AL$95&lt;&gt;""),$N91:$N$95,_xlpm.Fundo,,1),
_xlpm.Cy,_xlfn.XLOOKUP(TRUE,(AL$52:AL89&lt;&gt;""),AL$52:AL89,_xlpm.Fundo,,-1),
_xlpm.Dy,_xlfn.XLOOKUP(TRUE,(AL91:AL$95&lt;&gt;""),AL91:AL$95,_xlpm.Fundo,,1),
_xlpm.Xy,$N90,_xlpm.Yy,PRODUCT(SUM(_xlpm.Dy,-_xlpm.Cy),1/SUM(_xlpm.By,-_xlpm.Ay))*SUM(_xlpm.Xy,-_xlpm.Ay)+_xlpm.Cy,
ROUND(_xlpm.Yx,2)))</f>
        <v>0.06</v>
      </c>
      <c r="AM140" s="21" cm="1">
        <f t="array" ref="AM140">IF(AM90&lt;&gt;"",ROUND(AM90,2),
_xlfn.LET(_xlpm.Fundo,$L$8,
_xlpm.Ax,_xlfn.XLOOKUP(TRUE,($O90:AL90&lt;&gt;""),$O$51:AL$51,_xlpm.Fundo,,-1),
_xlpm.Bx,_xlfn.XLOOKUP(TRUE,(AN90:$AZ90&lt;&gt;""),AN$51:$AZ$51,_xlpm.Fundo,,1),
_xlpm.Cx,_xlfn.XLOOKUP(TRUE,($O90:AL90&lt;&gt;""),$O90:AL90,_xlpm.Fundo,,-1),
_xlpm.Dx,_xlfn.XLOOKUP(TRUE,(AN90:$AZ90&lt;&gt;""),AN90:$AZ90,_xlpm.Fundo,,1),
_xlpm.Xx,AM$51,_xlpm.Yx,PRODUCT(SUM(_xlpm.Dx,-_xlpm.Cx),1/SUM(_xlpm.Bx,-_xlpm.Ax))*SUM(_xlpm.Xx,-_xlpm.Ax)+_xlpm.Cx,
_xlpm.Ay,_xlfn.XLOOKUP(TRUE,(AM$52:AM89&lt;&gt;""),$N$52:$N89,_xlpm.Fundo,,-1),
_xlpm.By,_xlfn.XLOOKUP(TRUE,(AM91:AM$95&lt;&gt;""),$N91:$N$95,_xlpm.Fundo,,1),
_xlpm.Cy,_xlfn.XLOOKUP(TRUE,(AM$52:AM89&lt;&gt;""),AM$52:AM89,_xlpm.Fundo,,-1),
_xlpm.Dy,_xlfn.XLOOKUP(TRUE,(AM91:AM$95&lt;&gt;""),AM91:AM$95,_xlpm.Fundo,,1),
_xlpm.Xy,$N90,_xlpm.Yy,PRODUCT(SUM(_xlpm.Dy,-_xlpm.Cy),1/SUM(_xlpm.By,-_xlpm.Ay))*SUM(_xlpm.Xy,-_xlpm.Ay)+_xlpm.Cy,
ROUND(_xlpm.Yx,2)))</f>
        <v>0.06</v>
      </c>
      <c r="AN140" s="21" cm="1">
        <f t="array" ref="AN140">IF(AN90&lt;&gt;"",ROUND(AN90,2),
_xlfn.LET(_xlpm.Fundo,$L$8,
_xlpm.Ax,_xlfn.XLOOKUP(TRUE,($O90:AM90&lt;&gt;""),$O$51:AM$51,_xlpm.Fundo,,-1),
_xlpm.Bx,_xlfn.XLOOKUP(TRUE,(AO90:$AZ90&lt;&gt;""),AO$51:$AZ$51,_xlpm.Fundo,,1),
_xlpm.Cx,_xlfn.XLOOKUP(TRUE,($O90:AM90&lt;&gt;""),$O90:AM90,_xlpm.Fundo,,-1),
_xlpm.Dx,_xlfn.XLOOKUP(TRUE,(AO90:$AZ90&lt;&gt;""),AO90:$AZ90,_xlpm.Fundo,,1),
_xlpm.Xx,AN$51,_xlpm.Yx,PRODUCT(SUM(_xlpm.Dx,-_xlpm.Cx),1/SUM(_xlpm.Bx,-_xlpm.Ax))*SUM(_xlpm.Xx,-_xlpm.Ax)+_xlpm.Cx,
_xlpm.Ay,_xlfn.XLOOKUP(TRUE,(AN$52:AN89&lt;&gt;""),$N$52:$N89,_xlpm.Fundo,,-1),
_xlpm.By,_xlfn.XLOOKUP(TRUE,(AN91:AN$95&lt;&gt;""),$N91:$N$95,_xlpm.Fundo,,1),
_xlpm.Cy,_xlfn.XLOOKUP(TRUE,(AN$52:AN89&lt;&gt;""),AN$52:AN89,_xlpm.Fundo,,-1),
_xlpm.Dy,_xlfn.XLOOKUP(TRUE,(AN91:AN$95&lt;&gt;""),AN91:AN$95,_xlpm.Fundo,,1),
_xlpm.Xy,$N90,_xlpm.Yy,PRODUCT(SUM(_xlpm.Dy,-_xlpm.Cy),1/SUM(_xlpm.By,-_xlpm.Ay))*SUM(_xlpm.Xy,-_xlpm.Ay)+_xlpm.Cy,
ROUND(_xlpm.Yx,2)))</f>
        <v>0.06</v>
      </c>
      <c r="AO140" s="21" cm="1">
        <f t="array" ref="AO140">IF(AO90&lt;&gt;"",ROUND(AO90,2),
_xlfn.LET(_xlpm.Fundo,$L$8,
_xlpm.Ax,_xlfn.XLOOKUP(TRUE,($O90:AN90&lt;&gt;""),$O$51:AN$51,_xlpm.Fundo,,-1),
_xlpm.Bx,_xlfn.XLOOKUP(TRUE,(AP90:$AZ90&lt;&gt;""),AP$51:$AZ$51,_xlpm.Fundo,,1),
_xlpm.Cx,_xlfn.XLOOKUP(TRUE,($O90:AN90&lt;&gt;""),$O90:AN90,_xlpm.Fundo,,-1),
_xlpm.Dx,_xlfn.XLOOKUP(TRUE,(AP90:$AZ90&lt;&gt;""),AP90:$AZ90,_xlpm.Fundo,,1),
_xlpm.Xx,AO$51,_xlpm.Yx,PRODUCT(SUM(_xlpm.Dx,-_xlpm.Cx),1/SUM(_xlpm.Bx,-_xlpm.Ax))*SUM(_xlpm.Xx,-_xlpm.Ax)+_xlpm.Cx,
_xlpm.Ay,_xlfn.XLOOKUP(TRUE,(AO$52:AO89&lt;&gt;""),$N$52:$N89,_xlpm.Fundo,,-1),
_xlpm.By,_xlfn.XLOOKUP(TRUE,(AO91:AO$95&lt;&gt;""),$N91:$N$95,_xlpm.Fundo,,1),
_xlpm.Cy,_xlfn.XLOOKUP(TRUE,(AO$52:AO89&lt;&gt;""),AO$52:AO89,_xlpm.Fundo,,-1),
_xlpm.Dy,_xlfn.XLOOKUP(TRUE,(AO91:AO$95&lt;&gt;""),AO91:AO$95,_xlpm.Fundo,,1),
_xlpm.Xy,$N90,_xlpm.Yy,PRODUCT(SUM(_xlpm.Dy,-_xlpm.Cy),1/SUM(_xlpm.By,-_xlpm.Ay))*SUM(_xlpm.Xy,-_xlpm.Ay)+_xlpm.Cy,
ROUND(_xlpm.Yx,2)))</f>
        <v>-9</v>
      </c>
      <c r="AP140" s="21" cm="1">
        <f t="array" ref="AP140">IF(AP90&lt;&gt;"",ROUND(AP90,2),
_xlfn.LET(_xlpm.Fundo,$L$8,
_xlpm.Ax,_xlfn.XLOOKUP(TRUE,($O90:AO90&lt;&gt;""),$O$51:AO$51,_xlpm.Fundo,,-1),
_xlpm.Bx,_xlfn.XLOOKUP(TRUE,(AQ90:$AZ90&lt;&gt;""),AQ$51:$AZ$51,_xlpm.Fundo,,1),
_xlpm.Cx,_xlfn.XLOOKUP(TRUE,($O90:AO90&lt;&gt;""),$O90:AO90,_xlpm.Fundo,,-1),
_xlpm.Dx,_xlfn.XLOOKUP(TRUE,(AQ90:$AZ90&lt;&gt;""),AQ90:$AZ90,_xlpm.Fundo,,1),
_xlpm.Xx,AP$51,_xlpm.Yx,PRODUCT(SUM(_xlpm.Dx,-_xlpm.Cx),1/SUM(_xlpm.Bx,-_xlpm.Ax))*SUM(_xlpm.Xx,-_xlpm.Ax)+_xlpm.Cx,
_xlpm.Ay,_xlfn.XLOOKUP(TRUE,(AP$52:AP89&lt;&gt;""),$N$52:$N89,_xlpm.Fundo,,-1),
_xlpm.By,_xlfn.XLOOKUP(TRUE,(AP91:AP$95&lt;&gt;""),$N91:$N$95,_xlpm.Fundo,,1),
_xlpm.Cy,_xlfn.XLOOKUP(TRUE,(AP$52:AP89&lt;&gt;""),AP$52:AP89,_xlpm.Fundo,,-1),
_xlpm.Dy,_xlfn.XLOOKUP(TRUE,(AP91:AP$95&lt;&gt;""),AP91:AP$95,_xlpm.Fundo,,1),
_xlpm.Xy,$N90,_xlpm.Yy,PRODUCT(SUM(_xlpm.Dy,-_xlpm.Cy),1/SUM(_xlpm.By,-_xlpm.Ay))*SUM(_xlpm.Xy,-_xlpm.Ay)+_xlpm.Cy,
ROUND(_xlpm.Yx,2)))</f>
        <v>-9</v>
      </c>
      <c r="AQ140" s="21" cm="1">
        <f t="array" ref="AQ140">IF(AQ90&lt;&gt;"",ROUND(AQ90,2),
_xlfn.LET(_xlpm.Fundo,$L$8,
_xlpm.Ax,_xlfn.XLOOKUP(TRUE,($O90:AP90&lt;&gt;""),$O$51:AP$51,_xlpm.Fundo,,-1),
_xlpm.Bx,_xlfn.XLOOKUP(TRUE,(AR90:$AZ90&lt;&gt;""),AR$51:$AZ$51,_xlpm.Fundo,,1),
_xlpm.Cx,_xlfn.XLOOKUP(TRUE,($O90:AP90&lt;&gt;""),$O90:AP90,_xlpm.Fundo,,-1),
_xlpm.Dx,_xlfn.XLOOKUP(TRUE,(AR90:$AZ90&lt;&gt;""),AR90:$AZ90,_xlpm.Fundo,,1),
_xlpm.Xx,AQ$51,_xlpm.Yx,PRODUCT(SUM(_xlpm.Dx,-_xlpm.Cx),1/SUM(_xlpm.Bx,-_xlpm.Ax))*SUM(_xlpm.Xx,-_xlpm.Ax)+_xlpm.Cx,
_xlpm.Ay,_xlfn.XLOOKUP(TRUE,(AQ$52:AQ89&lt;&gt;""),$N$52:$N89,_xlpm.Fundo,,-1),
_xlpm.By,_xlfn.XLOOKUP(TRUE,(AQ91:AQ$95&lt;&gt;""),$N91:$N$95,_xlpm.Fundo,,1),
_xlpm.Cy,_xlfn.XLOOKUP(TRUE,(AQ$52:AQ89&lt;&gt;""),AQ$52:AQ89,_xlpm.Fundo,,-1),
_xlpm.Dy,_xlfn.XLOOKUP(TRUE,(AQ91:AQ$95&lt;&gt;""),AQ91:AQ$95,_xlpm.Fundo,,1),
_xlpm.Xy,$N90,_xlpm.Yy,PRODUCT(SUM(_xlpm.Dy,-_xlpm.Cy),1/SUM(_xlpm.By,-_xlpm.Ay))*SUM(_xlpm.Xy,-_xlpm.Ay)+_xlpm.Cy,
ROUND(_xlpm.Yx,2)))</f>
        <v>-9</v>
      </c>
      <c r="AR140" s="21" cm="1">
        <f t="array" ref="AR140">IF(AR90&lt;&gt;"",ROUND(AR90,2),
_xlfn.LET(_xlpm.Fundo,$L$8,
_xlpm.Ax,_xlfn.XLOOKUP(TRUE,($O90:AQ90&lt;&gt;""),$O$51:AQ$51,_xlpm.Fundo,,-1),
_xlpm.Bx,_xlfn.XLOOKUP(TRUE,(AS90:$AZ90&lt;&gt;""),AS$51:$AZ$51,_xlpm.Fundo,,1),
_xlpm.Cx,_xlfn.XLOOKUP(TRUE,($O90:AQ90&lt;&gt;""),$O90:AQ90,_xlpm.Fundo,,-1),
_xlpm.Dx,_xlfn.XLOOKUP(TRUE,(AS90:$AZ90&lt;&gt;""),AS90:$AZ90,_xlpm.Fundo,,1),
_xlpm.Xx,AR$51,_xlpm.Yx,PRODUCT(SUM(_xlpm.Dx,-_xlpm.Cx),1/SUM(_xlpm.Bx,-_xlpm.Ax))*SUM(_xlpm.Xx,-_xlpm.Ax)+_xlpm.Cx,
_xlpm.Ay,_xlfn.XLOOKUP(TRUE,(AR$52:AR89&lt;&gt;""),$N$52:$N89,_xlpm.Fundo,,-1),
_xlpm.By,_xlfn.XLOOKUP(TRUE,(AR91:AR$95&lt;&gt;""),$N91:$N$95,_xlpm.Fundo,,1),
_xlpm.Cy,_xlfn.XLOOKUP(TRUE,(AR$52:AR89&lt;&gt;""),AR$52:AR89,_xlpm.Fundo,,-1),
_xlpm.Dy,_xlfn.XLOOKUP(TRUE,(AR91:AR$95&lt;&gt;""),AR91:AR$95,_xlpm.Fundo,,1),
_xlpm.Xy,$N90,_xlpm.Yy,PRODUCT(SUM(_xlpm.Dy,-_xlpm.Cy),1/SUM(_xlpm.By,-_xlpm.Ay))*SUM(_xlpm.Xy,-_xlpm.Ay)+_xlpm.Cy,
ROUND(_xlpm.Yx,2)))</f>
        <v>-9</v>
      </c>
      <c r="AS140" s="21" cm="1">
        <f t="array" ref="AS140">IF(AS90&lt;&gt;"",ROUND(AS90,2),
_xlfn.LET(_xlpm.Fundo,$L$8,
_xlpm.Ax,_xlfn.XLOOKUP(TRUE,($O90:AR90&lt;&gt;""),$O$51:AR$51,_xlpm.Fundo,,-1),
_xlpm.Bx,_xlfn.XLOOKUP(TRUE,(AT90:$AZ90&lt;&gt;""),AT$51:$AZ$51,_xlpm.Fundo,,1),
_xlpm.Cx,_xlfn.XLOOKUP(TRUE,($O90:AR90&lt;&gt;""),$O90:AR90,_xlpm.Fundo,,-1),
_xlpm.Dx,_xlfn.XLOOKUP(TRUE,(AT90:$AZ90&lt;&gt;""),AT90:$AZ90,_xlpm.Fundo,,1),
_xlpm.Xx,AS$51,_xlpm.Yx,PRODUCT(SUM(_xlpm.Dx,-_xlpm.Cx),1/SUM(_xlpm.Bx,-_xlpm.Ax))*SUM(_xlpm.Xx,-_xlpm.Ax)+_xlpm.Cx,
_xlpm.Ay,_xlfn.XLOOKUP(TRUE,(AS$52:AS89&lt;&gt;""),$N$52:$N89,_xlpm.Fundo,,-1),
_xlpm.By,_xlfn.XLOOKUP(TRUE,(AS91:AS$95&lt;&gt;""),$N91:$N$95,_xlpm.Fundo,,1),
_xlpm.Cy,_xlfn.XLOOKUP(TRUE,(AS$52:AS89&lt;&gt;""),AS$52:AS89,_xlpm.Fundo,,-1),
_xlpm.Dy,_xlfn.XLOOKUP(TRUE,(AS91:AS$95&lt;&gt;""),AS91:AS$95,_xlpm.Fundo,,1),
_xlpm.Xy,$N90,_xlpm.Yy,PRODUCT(SUM(_xlpm.Dy,-_xlpm.Cy),1/SUM(_xlpm.By,-_xlpm.Ay))*SUM(_xlpm.Xy,-_xlpm.Ay)+_xlpm.Cy,
ROUND(_xlpm.Yx,2)))</f>
        <v>-9</v>
      </c>
      <c r="AT140" s="21" cm="1">
        <f t="array" ref="AT140">IF(AT90&lt;&gt;"",ROUND(AT90,2),
_xlfn.LET(_xlpm.Fundo,$L$8,
_xlpm.Ax,_xlfn.XLOOKUP(TRUE,($O90:AS90&lt;&gt;""),$O$51:AS$51,_xlpm.Fundo,,-1),
_xlpm.Bx,_xlfn.XLOOKUP(TRUE,(AU90:$AZ90&lt;&gt;""),AU$51:$AZ$51,_xlpm.Fundo,,1),
_xlpm.Cx,_xlfn.XLOOKUP(TRUE,($O90:AS90&lt;&gt;""),$O90:AS90,_xlpm.Fundo,,-1),
_xlpm.Dx,_xlfn.XLOOKUP(TRUE,(AU90:$AZ90&lt;&gt;""),AU90:$AZ90,_xlpm.Fundo,,1),
_xlpm.Xx,AT$51,_xlpm.Yx,PRODUCT(SUM(_xlpm.Dx,-_xlpm.Cx),1/SUM(_xlpm.Bx,-_xlpm.Ax))*SUM(_xlpm.Xx,-_xlpm.Ax)+_xlpm.Cx,
_xlpm.Ay,_xlfn.XLOOKUP(TRUE,(AT$52:AT89&lt;&gt;""),$N$52:$N89,_xlpm.Fundo,,-1),
_xlpm.By,_xlfn.XLOOKUP(TRUE,(AT91:AT$95&lt;&gt;""),$N91:$N$95,_xlpm.Fundo,,1),
_xlpm.Cy,_xlfn.XLOOKUP(TRUE,(AT$52:AT89&lt;&gt;""),AT$52:AT89,_xlpm.Fundo,,-1),
_xlpm.Dy,_xlfn.XLOOKUP(TRUE,(AT91:AT$95&lt;&gt;""),AT91:AT$95,_xlpm.Fundo,,1),
_xlpm.Xy,$N90,_xlpm.Yy,PRODUCT(SUM(_xlpm.Dy,-_xlpm.Cy),1/SUM(_xlpm.By,-_xlpm.Ay))*SUM(_xlpm.Xy,-_xlpm.Ay)+_xlpm.Cy,
ROUND(_xlpm.Yx,2)))</f>
        <v>-9</v>
      </c>
      <c r="AU140" s="21" cm="1">
        <f t="array" ref="AU140">IF(AU90&lt;&gt;"",ROUND(AU90,2),
_xlfn.LET(_xlpm.Fundo,$L$8,
_xlpm.Ax,_xlfn.XLOOKUP(TRUE,($O90:AT90&lt;&gt;""),$O$51:AT$51,_xlpm.Fundo,,-1),
_xlpm.Bx,_xlfn.XLOOKUP(TRUE,(AV90:$AZ90&lt;&gt;""),AV$51:$AZ$51,_xlpm.Fundo,,1),
_xlpm.Cx,_xlfn.XLOOKUP(TRUE,($O90:AT90&lt;&gt;""),$O90:AT90,_xlpm.Fundo,,-1),
_xlpm.Dx,_xlfn.XLOOKUP(TRUE,(AV90:$AZ90&lt;&gt;""),AV90:$AZ90,_xlpm.Fundo,,1),
_xlpm.Xx,AU$51,_xlpm.Yx,PRODUCT(SUM(_xlpm.Dx,-_xlpm.Cx),1/SUM(_xlpm.Bx,-_xlpm.Ax))*SUM(_xlpm.Xx,-_xlpm.Ax)+_xlpm.Cx,
_xlpm.Ay,_xlfn.XLOOKUP(TRUE,(AU$52:AU89&lt;&gt;""),$N$52:$N89,_xlpm.Fundo,,-1),
_xlpm.By,_xlfn.XLOOKUP(TRUE,(AU91:AU$95&lt;&gt;""),$N91:$N$95,_xlpm.Fundo,,1),
_xlpm.Cy,_xlfn.XLOOKUP(TRUE,(AU$52:AU89&lt;&gt;""),AU$52:AU89,_xlpm.Fundo,,-1),
_xlpm.Dy,_xlfn.XLOOKUP(TRUE,(AU91:AU$95&lt;&gt;""),AU91:AU$95,_xlpm.Fundo,,1),
_xlpm.Xy,$N90,_xlpm.Yy,PRODUCT(SUM(_xlpm.Dy,-_xlpm.Cy),1/SUM(_xlpm.By,-_xlpm.Ay))*SUM(_xlpm.Xy,-_xlpm.Ay)+_xlpm.Cy,
ROUND(_xlpm.Yx,2)))</f>
        <v>-9</v>
      </c>
      <c r="AV140" s="21" cm="1">
        <f t="array" ref="AV140">IF(AV90&lt;&gt;"",ROUND(AV90,2),
_xlfn.LET(_xlpm.Fundo,$L$8,
_xlpm.Ax,_xlfn.XLOOKUP(TRUE,($O90:AU90&lt;&gt;""),$O$51:AU$51,_xlpm.Fundo,,-1),
_xlpm.Bx,_xlfn.XLOOKUP(TRUE,(AW90:$AZ90&lt;&gt;""),AW$51:$AZ$51,_xlpm.Fundo,,1),
_xlpm.Cx,_xlfn.XLOOKUP(TRUE,($O90:AU90&lt;&gt;""),$O90:AU90,_xlpm.Fundo,,-1),
_xlpm.Dx,_xlfn.XLOOKUP(TRUE,(AW90:$AZ90&lt;&gt;""),AW90:$AZ90,_xlpm.Fundo,,1),
_xlpm.Xx,AV$51,_xlpm.Yx,PRODUCT(SUM(_xlpm.Dx,-_xlpm.Cx),1/SUM(_xlpm.Bx,-_xlpm.Ax))*SUM(_xlpm.Xx,-_xlpm.Ax)+_xlpm.Cx,
_xlpm.Ay,_xlfn.XLOOKUP(TRUE,(AV$52:AV89&lt;&gt;""),$N$52:$N89,_xlpm.Fundo,,-1),
_xlpm.By,_xlfn.XLOOKUP(TRUE,(AV91:AV$95&lt;&gt;""),$N91:$N$95,_xlpm.Fundo,,1),
_xlpm.Cy,_xlfn.XLOOKUP(TRUE,(AV$52:AV89&lt;&gt;""),AV$52:AV89,_xlpm.Fundo,,-1),
_xlpm.Dy,_xlfn.XLOOKUP(TRUE,(AV91:AV$95&lt;&gt;""),AV91:AV$95,_xlpm.Fundo,,1),
_xlpm.Xy,$N90,_xlpm.Yy,PRODUCT(SUM(_xlpm.Dy,-_xlpm.Cy),1/SUM(_xlpm.By,-_xlpm.Ay))*SUM(_xlpm.Xy,-_xlpm.Ay)+_xlpm.Cy,
ROUND(_xlpm.Yx,2)))</f>
        <v>-9</v>
      </c>
      <c r="AW140" s="21" cm="1">
        <f t="array" ref="AW140">IF(AW90&lt;&gt;"",ROUND(AW90,2),
_xlfn.LET(_xlpm.Fundo,$L$8,
_xlpm.Ax,_xlfn.XLOOKUP(TRUE,($O90:AV90&lt;&gt;""),$O$51:AV$51,_xlpm.Fundo,,-1),
_xlpm.Bx,_xlfn.XLOOKUP(TRUE,(AX90:$AZ90&lt;&gt;""),AX$51:$AZ$51,_xlpm.Fundo,,1),
_xlpm.Cx,_xlfn.XLOOKUP(TRUE,($O90:AV90&lt;&gt;""),$O90:AV90,_xlpm.Fundo,,-1),
_xlpm.Dx,_xlfn.XLOOKUP(TRUE,(AX90:$AZ90&lt;&gt;""),AX90:$AZ90,_xlpm.Fundo,,1),
_xlpm.Xx,AW$51,_xlpm.Yx,PRODUCT(SUM(_xlpm.Dx,-_xlpm.Cx),1/SUM(_xlpm.Bx,-_xlpm.Ax))*SUM(_xlpm.Xx,-_xlpm.Ax)+_xlpm.Cx,
_xlpm.Ay,_xlfn.XLOOKUP(TRUE,(AW$52:AW89&lt;&gt;""),$N$52:$N89,_xlpm.Fundo,,-1),
_xlpm.By,_xlfn.XLOOKUP(TRUE,(AW91:AW$95&lt;&gt;""),$N91:$N$95,_xlpm.Fundo,,1),
_xlpm.Cy,_xlfn.XLOOKUP(TRUE,(AW$52:AW89&lt;&gt;""),AW$52:AW89,_xlpm.Fundo,,-1),
_xlpm.Dy,_xlfn.XLOOKUP(TRUE,(AW91:AW$95&lt;&gt;""),AW91:AW$95,_xlpm.Fundo,,1),
_xlpm.Xy,$N90,_xlpm.Yy,PRODUCT(SUM(_xlpm.Dy,-_xlpm.Cy),1/SUM(_xlpm.By,-_xlpm.Ay))*SUM(_xlpm.Xy,-_xlpm.Ay)+_xlpm.Cy,
ROUND(_xlpm.Yx,2)))</f>
        <v>-9</v>
      </c>
      <c r="AX140" s="77" t="s">
        <v>678</v>
      </c>
      <c r="AY140" s="77"/>
    </row>
    <row r="141" spans="1:51" ht="20.100000000000001" customHeight="1" x14ac:dyDescent="0.3">
      <c r="A141" s="8"/>
      <c r="B141" s="8" t="s">
        <v>113</v>
      </c>
      <c r="C141" s="17">
        <f t="shared" si="15"/>
        <v>49.040399999999998</v>
      </c>
      <c r="D141" s="18">
        <f t="shared" si="15"/>
        <v>116.12090000000001</v>
      </c>
      <c r="E141" s="64">
        <f t="shared" si="15"/>
        <v>0</v>
      </c>
      <c r="F141" s="17">
        <f t="shared" si="16"/>
        <v>6.02</v>
      </c>
      <c r="G141" s="18">
        <f t="shared" si="17"/>
        <v>11.07</v>
      </c>
      <c r="H141" s="19">
        <f t="shared" si="18"/>
        <v>0</v>
      </c>
      <c r="I141" s="8" t="str" cm="1">
        <f t="array" ref="I141">_xlfn.CONCAT(ROUND(F141:H141,2)&amp;", ")</f>
        <v xml:space="preserve">6.02, 11.07, 0, </v>
      </c>
      <c r="J141" s="8"/>
      <c r="N141" s="31">
        <v>0.77</v>
      </c>
      <c r="O141" s="15"/>
      <c r="P141" s="21" cm="1">
        <f t="array" ref="P141">IF(P91&lt;&gt;"",ROUND(P91,2),
_xlfn.LET(_xlpm.Fundo,$L$8,
_xlpm.Ax,_xlfn.XLOOKUP(TRUE,($O91:O91&lt;&gt;""),$O$51:O$51,_xlpm.Fundo,,-1),
_xlpm.Bx,_xlfn.XLOOKUP(TRUE,(Q91:$AZ91&lt;&gt;""),Q$51:$AZ$51,_xlpm.Fundo,,1),
_xlpm.Cx,_xlfn.XLOOKUP(TRUE,($O91:O91&lt;&gt;""),$O91:O91,_xlpm.Fundo,,-1),
_xlpm.Dx,_xlfn.XLOOKUP(TRUE,(Q91:$AZ91&lt;&gt;""),Q91:$AZ91,_xlpm.Fundo,,1),
_xlpm.Xx,P$51,_xlpm.Yx,PRODUCT(SUM(_xlpm.Dx,-_xlpm.Cx),1/SUM(_xlpm.Bx,-_xlpm.Ax))*SUM(_xlpm.Xx,-_xlpm.Ax)+_xlpm.Cx,
_xlpm.Ay,_xlfn.XLOOKUP(TRUE,(P$52:P90&lt;&gt;""),$N$52:$N90,_xlpm.Fundo,,-1),
_xlpm.By,_xlfn.XLOOKUP(TRUE,(P92:P$95&lt;&gt;""),$N92:$N$95,_xlpm.Fundo,,1),
_xlpm.Cy,_xlfn.XLOOKUP(TRUE,(P$52:P90&lt;&gt;""),P$52:P90,_xlpm.Fundo,,-1),
_xlpm.Dy,_xlfn.XLOOKUP(TRUE,(P92:P$95&lt;&gt;""),P92:P$95,_xlpm.Fundo,,1),
_xlpm.Xy,$N91,_xlpm.Yy,PRODUCT(SUM(_xlpm.Dy,-_xlpm.Cy),1/SUM(_xlpm.By,-_xlpm.Ay))*SUM(_xlpm.Xy,-_xlpm.Ay)+_xlpm.Cy,
ROUND(_xlpm.Yx,2)))</f>
        <v>-9</v>
      </c>
      <c r="Q141" s="21" cm="1">
        <f t="array" ref="Q141">IF(Q91&lt;&gt;"",ROUND(Q91,2),
_xlfn.LET(_xlpm.Fundo,$L$8,
_xlpm.Ax,_xlfn.XLOOKUP(TRUE,($O91:P91&lt;&gt;""),$O$51:P$51,_xlpm.Fundo,,-1),
_xlpm.Bx,_xlfn.XLOOKUP(TRUE,(R91:$AZ91&lt;&gt;""),R$51:$AZ$51,_xlpm.Fundo,,1),
_xlpm.Cx,_xlfn.XLOOKUP(TRUE,($O91:P91&lt;&gt;""),$O91:P91,_xlpm.Fundo,,-1),
_xlpm.Dx,_xlfn.XLOOKUP(TRUE,(R91:$AZ91&lt;&gt;""),R91:$AZ91,_xlpm.Fundo,,1),
_xlpm.Xx,Q$51,_xlpm.Yx,PRODUCT(SUM(_xlpm.Dx,-_xlpm.Cx),1/SUM(_xlpm.Bx,-_xlpm.Ax))*SUM(_xlpm.Xx,-_xlpm.Ax)+_xlpm.Cx,
_xlpm.Ay,_xlfn.XLOOKUP(TRUE,(Q$52:Q90&lt;&gt;""),$N$52:$N90,_xlpm.Fundo,,-1),
_xlpm.By,_xlfn.XLOOKUP(TRUE,(Q92:Q$95&lt;&gt;""),$N92:$N$95,_xlpm.Fundo,,1),
_xlpm.Cy,_xlfn.XLOOKUP(TRUE,(Q$52:Q90&lt;&gt;""),Q$52:Q90,_xlpm.Fundo,,-1),
_xlpm.Dy,_xlfn.XLOOKUP(TRUE,(Q92:Q$95&lt;&gt;""),Q92:Q$95,_xlpm.Fundo,,1),
_xlpm.Xy,$N91,_xlpm.Yy,PRODUCT(SUM(_xlpm.Dy,-_xlpm.Cy),1/SUM(_xlpm.By,-_xlpm.Ay))*SUM(_xlpm.Xy,-_xlpm.Ay)+_xlpm.Cy,
ROUND(_xlpm.Yx,2)))</f>
        <v>-9</v>
      </c>
      <c r="R141" s="21" cm="1">
        <f t="array" ref="R141">IF(R91&lt;&gt;"",ROUND(R91,2),
_xlfn.LET(_xlpm.Fundo,$L$8,
_xlpm.Ax,_xlfn.XLOOKUP(TRUE,($O91:Q91&lt;&gt;""),$O$51:Q$51,_xlpm.Fundo,,-1),
_xlpm.Bx,_xlfn.XLOOKUP(TRUE,(S91:$AZ91&lt;&gt;""),S$51:$AZ$51,_xlpm.Fundo,,1),
_xlpm.Cx,_xlfn.XLOOKUP(TRUE,($O91:Q91&lt;&gt;""),$O91:Q91,_xlpm.Fundo,,-1),
_xlpm.Dx,_xlfn.XLOOKUP(TRUE,(S91:$AZ91&lt;&gt;""),S91:$AZ91,_xlpm.Fundo,,1),
_xlpm.Xx,R$51,_xlpm.Yx,PRODUCT(SUM(_xlpm.Dx,-_xlpm.Cx),1/SUM(_xlpm.Bx,-_xlpm.Ax))*SUM(_xlpm.Xx,-_xlpm.Ax)+_xlpm.Cx,
_xlpm.Ay,_xlfn.XLOOKUP(TRUE,(R$52:R90&lt;&gt;""),$N$52:$N90,_xlpm.Fundo,,-1),
_xlpm.By,_xlfn.XLOOKUP(TRUE,(R92:R$95&lt;&gt;""),$N92:$N$95,_xlpm.Fundo,,1),
_xlpm.Cy,_xlfn.XLOOKUP(TRUE,(R$52:R90&lt;&gt;""),R$52:R90,_xlpm.Fundo,,-1),
_xlpm.Dy,_xlfn.XLOOKUP(TRUE,(R92:R$95&lt;&gt;""),R92:R$95,_xlpm.Fundo,,1),
_xlpm.Xy,$N91,_xlpm.Yy,PRODUCT(SUM(_xlpm.Dy,-_xlpm.Cy),1/SUM(_xlpm.By,-_xlpm.Ay))*SUM(_xlpm.Xy,-_xlpm.Ay)+_xlpm.Cy,
ROUND(_xlpm.Yx,2)))</f>
        <v>0</v>
      </c>
      <c r="S141" s="21" cm="1">
        <f t="array" ref="S141">IF(S91&lt;&gt;"",ROUND(S91,2),
_xlfn.LET(_xlpm.Fundo,$L$8,
_xlpm.Ax,_xlfn.XLOOKUP(TRUE,($O91:R91&lt;&gt;""),$O$51:R$51,_xlpm.Fundo,,-1),
_xlpm.Bx,_xlfn.XLOOKUP(TRUE,(T91:$AZ91&lt;&gt;""),T$51:$AZ$51,_xlpm.Fundo,,1),
_xlpm.Cx,_xlfn.XLOOKUP(TRUE,($O91:R91&lt;&gt;""),$O91:R91,_xlpm.Fundo,,-1),
_xlpm.Dx,_xlfn.XLOOKUP(TRUE,(T91:$AZ91&lt;&gt;""),T91:$AZ91,_xlpm.Fundo,,1),
_xlpm.Xx,S$51,_xlpm.Yx,PRODUCT(SUM(_xlpm.Dx,-_xlpm.Cx),1/SUM(_xlpm.Bx,-_xlpm.Ax))*SUM(_xlpm.Xx,-_xlpm.Ax)+_xlpm.Cx,
_xlpm.Ay,_xlfn.XLOOKUP(TRUE,(S$52:S90&lt;&gt;""),$N$52:$N90,_xlpm.Fundo,,-1),
_xlpm.By,_xlfn.XLOOKUP(TRUE,(S92:S$95&lt;&gt;""),$N92:$N$95,_xlpm.Fundo,,1),
_xlpm.Cy,_xlfn.XLOOKUP(TRUE,(S$52:S90&lt;&gt;""),S$52:S90,_xlpm.Fundo,,-1),
_xlpm.Dy,_xlfn.XLOOKUP(TRUE,(S92:S$95&lt;&gt;""),S92:S$95,_xlpm.Fundo,,1),
_xlpm.Xy,$N91,_xlpm.Yy,PRODUCT(SUM(_xlpm.Dy,-_xlpm.Cy),1/SUM(_xlpm.By,-_xlpm.Ay))*SUM(_xlpm.Xy,-_xlpm.Ay)+_xlpm.Cy,
ROUND(_xlpm.Yx,2)))</f>
        <v>0.24</v>
      </c>
      <c r="T141" s="21" cm="1">
        <f t="array" ref="T141">IF(T91&lt;&gt;"",ROUND(T91,2),
_xlfn.LET(_xlpm.Fundo,$L$8,
_xlpm.Ax,_xlfn.XLOOKUP(TRUE,($O91:S91&lt;&gt;""),$O$51:S$51,_xlpm.Fundo,,-1),
_xlpm.Bx,_xlfn.XLOOKUP(TRUE,(U91:$AZ91&lt;&gt;""),U$51:$AZ$51,_xlpm.Fundo,,1),
_xlpm.Cx,_xlfn.XLOOKUP(TRUE,($O91:S91&lt;&gt;""),$O91:S91,_xlpm.Fundo,,-1),
_xlpm.Dx,_xlfn.XLOOKUP(TRUE,(U91:$AZ91&lt;&gt;""),U91:$AZ91,_xlpm.Fundo,,1),
_xlpm.Xx,T$51,_xlpm.Yx,PRODUCT(SUM(_xlpm.Dx,-_xlpm.Cx),1/SUM(_xlpm.Bx,-_xlpm.Ax))*SUM(_xlpm.Xx,-_xlpm.Ax)+_xlpm.Cx,
_xlpm.Ay,_xlfn.XLOOKUP(TRUE,(T$52:T90&lt;&gt;""),$N$52:$N90,_xlpm.Fundo,,-1),
_xlpm.By,_xlfn.XLOOKUP(TRUE,(T92:T$95&lt;&gt;""),$N92:$N$95,_xlpm.Fundo,,1),
_xlpm.Cy,_xlfn.XLOOKUP(TRUE,(T$52:T90&lt;&gt;""),T$52:T90,_xlpm.Fundo,,-1),
_xlpm.Dy,_xlfn.XLOOKUP(TRUE,(T92:T$95&lt;&gt;""),T92:T$95,_xlpm.Fundo,,1),
_xlpm.Xy,$N91,_xlpm.Yy,PRODUCT(SUM(_xlpm.Dy,-_xlpm.Cy),1/SUM(_xlpm.By,-_xlpm.Ay))*SUM(_xlpm.Xy,-_xlpm.Ay)+_xlpm.Cy,
ROUND(_xlpm.Yx,2)))</f>
        <v>0.5</v>
      </c>
      <c r="U141" s="21" cm="1">
        <f t="array" ref="U141">IF(U91&lt;&gt;"",ROUND(U91,2),
_xlfn.LET(_xlpm.Fundo,$L$8,
_xlpm.Ax,_xlfn.XLOOKUP(TRUE,($O91:T91&lt;&gt;""),$O$51:T$51,_xlpm.Fundo,,-1),
_xlpm.Bx,_xlfn.XLOOKUP(TRUE,(V91:$AZ91&lt;&gt;""),V$51:$AZ$51,_xlpm.Fundo,,1),
_xlpm.Cx,_xlfn.XLOOKUP(TRUE,($O91:T91&lt;&gt;""),$O91:T91,_xlpm.Fundo,,-1),
_xlpm.Dx,_xlfn.XLOOKUP(TRUE,(V91:$AZ91&lt;&gt;""),V91:$AZ91,_xlpm.Fundo,,1),
_xlpm.Xx,U$51,_xlpm.Yx,PRODUCT(SUM(_xlpm.Dx,-_xlpm.Cx),1/SUM(_xlpm.Bx,-_xlpm.Ax))*SUM(_xlpm.Xx,-_xlpm.Ax)+_xlpm.Cx,
_xlpm.Ay,_xlfn.XLOOKUP(TRUE,(U$52:U90&lt;&gt;""),$N$52:$N90,_xlpm.Fundo,,-1),
_xlpm.By,_xlfn.XLOOKUP(TRUE,(U92:U$95&lt;&gt;""),$N92:$N$95,_xlpm.Fundo,,1),
_xlpm.Cy,_xlfn.XLOOKUP(TRUE,(U$52:U90&lt;&gt;""),U$52:U90,_xlpm.Fundo,,-1),
_xlpm.Dy,_xlfn.XLOOKUP(TRUE,(U92:U$95&lt;&gt;""),U92:U$95,_xlpm.Fundo,,1),
_xlpm.Xy,$N91,_xlpm.Yy,PRODUCT(SUM(_xlpm.Dy,-_xlpm.Cy),1/SUM(_xlpm.By,-_xlpm.Ay))*SUM(_xlpm.Xy,-_xlpm.Ay)+_xlpm.Cy,
ROUND(_xlpm.Yx,2)))</f>
        <v>0.45</v>
      </c>
      <c r="V141" s="21" cm="1">
        <f t="array" ref="V141">IF(V91&lt;&gt;"",ROUND(V91,2),
_xlfn.LET(_xlpm.Fundo,$L$8,
_xlpm.Ax,_xlfn.XLOOKUP(TRUE,($O91:U91&lt;&gt;""),$O$51:U$51,_xlpm.Fundo,,-1),
_xlpm.Bx,_xlfn.XLOOKUP(TRUE,(W91:$AZ91&lt;&gt;""),W$51:$AZ$51,_xlpm.Fundo,,1),
_xlpm.Cx,_xlfn.XLOOKUP(TRUE,($O91:U91&lt;&gt;""),$O91:U91,_xlpm.Fundo,,-1),
_xlpm.Dx,_xlfn.XLOOKUP(TRUE,(W91:$AZ91&lt;&gt;""),W91:$AZ91,_xlpm.Fundo,,1),
_xlpm.Xx,V$51,_xlpm.Yx,PRODUCT(SUM(_xlpm.Dx,-_xlpm.Cx),1/SUM(_xlpm.Bx,-_xlpm.Ax))*SUM(_xlpm.Xx,-_xlpm.Ax)+_xlpm.Cx,
_xlpm.Ay,_xlfn.XLOOKUP(TRUE,(V$52:V90&lt;&gt;""),$N$52:$N90,_xlpm.Fundo,,-1),
_xlpm.By,_xlfn.XLOOKUP(TRUE,(V92:V$95&lt;&gt;""),$N92:$N$95,_xlpm.Fundo,,1),
_xlpm.Cy,_xlfn.XLOOKUP(TRUE,(V$52:V90&lt;&gt;""),V$52:V90,_xlpm.Fundo,,-1),
_xlpm.Dy,_xlfn.XLOOKUP(TRUE,(V92:V$95&lt;&gt;""),V92:V$95,_xlpm.Fundo,,1),
_xlpm.Xy,$N91,_xlpm.Yy,PRODUCT(SUM(_xlpm.Dy,-_xlpm.Cy),1/SUM(_xlpm.By,-_xlpm.Ay))*SUM(_xlpm.Xy,-_xlpm.Ay)+_xlpm.Cy,
ROUND(_xlpm.Yx,2)))</f>
        <v>0.43</v>
      </c>
      <c r="W141" s="21" cm="1">
        <f t="array" ref="W141">IF(W91&lt;&gt;"",ROUND(W91,2),
_xlfn.LET(_xlpm.Fundo,$L$8,
_xlpm.Ax,_xlfn.XLOOKUP(TRUE,($O91:V91&lt;&gt;""),$O$51:V$51,_xlpm.Fundo,,-1),
_xlpm.Bx,_xlfn.XLOOKUP(TRUE,(X91:$AZ91&lt;&gt;""),X$51:$AZ$51,_xlpm.Fundo,,1),
_xlpm.Cx,_xlfn.XLOOKUP(TRUE,($O91:V91&lt;&gt;""),$O91:V91,_xlpm.Fundo,,-1),
_xlpm.Dx,_xlfn.XLOOKUP(TRUE,(X91:$AZ91&lt;&gt;""),X91:$AZ91,_xlpm.Fundo,,1),
_xlpm.Xx,W$51,_xlpm.Yx,PRODUCT(SUM(_xlpm.Dx,-_xlpm.Cx),1/SUM(_xlpm.Bx,-_xlpm.Ax))*SUM(_xlpm.Xx,-_xlpm.Ax)+_xlpm.Cx,
_xlpm.Ay,_xlfn.XLOOKUP(TRUE,(W$52:W90&lt;&gt;""),$N$52:$N90,_xlpm.Fundo,,-1),
_xlpm.By,_xlfn.XLOOKUP(TRUE,(W92:W$95&lt;&gt;""),$N92:$N$95,_xlpm.Fundo,,1),
_xlpm.Cy,_xlfn.XLOOKUP(TRUE,(W$52:W90&lt;&gt;""),W$52:W90,_xlpm.Fundo,,-1),
_xlpm.Dy,_xlfn.XLOOKUP(TRUE,(W92:W$95&lt;&gt;""),W92:W$95,_xlpm.Fundo,,1),
_xlpm.Xy,$N91,_xlpm.Yy,PRODUCT(SUM(_xlpm.Dy,-_xlpm.Cy),1/SUM(_xlpm.By,-_xlpm.Ay))*SUM(_xlpm.Xy,-_xlpm.Ay)+_xlpm.Cy,
ROUND(_xlpm.Yx,2)))</f>
        <v>0.42</v>
      </c>
      <c r="X141" s="21" cm="1">
        <f t="array" ref="X141">IF(X91&lt;&gt;"",ROUND(X91,2),
_xlfn.LET(_xlpm.Fundo,$L$8,
_xlpm.Ax,_xlfn.XLOOKUP(TRUE,($O91:W91&lt;&gt;""),$O$51:W$51,_xlpm.Fundo,,-1),
_xlpm.Bx,_xlfn.XLOOKUP(TRUE,(Y91:$AZ91&lt;&gt;""),Y$51:$AZ$51,_xlpm.Fundo,,1),
_xlpm.Cx,_xlfn.XLOOKUP(TRUE,($O91:W91&lt;&gt;""),$O91:W91,_xlpm.Fundo,,-1),
_xlpm.Dx,_xlfn.XLOOKUP(TRUE,(Y91:$AZ91&lt;&gt;""),Y91:$AZ91,_xlpm.Fundo,,1),
_xlpm.Xx,X$51,_xlpm.Yx,PRODUCT(SUM(_xlpm.Dx,-_xlpm.Cx),1/SUM(_xlpm.Bx,-_xlpm.Ax))*SUM(_xlpm.Xx,-_xlpm.Ax)+_xlpm.Cx,
_xlpm.Ay,_xlfn.XLOOKUP(TRUE,(X$52:X90&lt;&gt;""),$N$52:$N90,_xlpm.Fundo,,-1),
_xlpm.By,_xlfn.XLOOKUP(TRUE,(X92:X$95&lt;&gt;""),$N92:$N$95,_xlpm.Fundo,,1),
_xlpm.Cy,_xlfn.XLOOKUP(TRUE,(X$52:X90&lt;&gt;""),X$52:X90,_xlpm.Fundo,,-1),
_xlpm.Dy,_xlfn.XLOOKUP(TRUE,(X92:X$95&lt;&gt;""),X92:X$95,_xlpm.Fundo,,1),
_xlpm.Xy,$N91,_xlpm.Yy,PRODUCT(SUM(_xlpm.Dy,-_xlpm.Cy),1/SUM(_xlpm.By,-_xlpm.Ay))*SUM(_xlpm.Xy,-_xlpm.Ay)+_xlpm.Cy,
ROUND(_xlpm.Yx,2)))</f>
        <v>0.4</v>
      </c>
      <c r="Y141" s="21" cm="1">
        <f t="array" ref="Y141">IF(Y91&lt;&gt;"",ROUND(Y91,2),
_xlfn.LET(_xlpm.Fundo,$L$8,
_xlpm.Ax,_xlfn.XLOOKUP(TRUE,($O91:X91&lt;&gt;""),$O$51:X$51,_xlpm.Fundo,,-1),
_xlpm.Bx,_xlfn.XLOOKUP(TRUE,(Z91:$AZ91&lt;&gt;""),Z$51:$AZ$51,_xlpm.Fundo,,1),
_xlpm.Cx,_xlfn.XLOOKUP(TRUE,($O91:X91&lt;&gt;""),$O91:X91,_xlpm.Fundo,,-1),
_xlpm.Dx,_xlfn.XLOOKUP(TRUE,(Z91:$AZ91&lt;&gt;""),Z91:$AZ91,_xlpm.Fundo,,1),
_xlpm.Xx,Y$51,_xlpm.Yx,PRODUCT(SUM(_xlpm.Dx,-_xlpm.Cx),1/SUM(_xlpm.Bx,-_xlpm.Ax))*SUM(_xlpm.Xx,-_xlpm.Ax)+_xlpm.Cx,
_xlpm.Ay,_xlfn.XLOOKUP(TRUE,(Y$52:Y90&lt;&gt;""),$N$52:$N90,_xlpm.Fundo,,-1),
_xlpm.By,_xlfn.XLOOKUP(TRUE,(Y92:Y$95&lt;&gt;""),$N92:$N$95,_xlpm.Fundo,,1),
_xlpm.Cy,_xlfn.XLOOKUP(TRUE,(Y$52:Y90&lt;&gt;""),Y$52:Y90,_xlpm.Fundo,,-1),
_xlpm.Dy,_xlfn.XLOOKUP(TRUE,(Y92:Y$95&lt;&gt;""),Y92:Y$95,_xlpm.Fundo,,1),
_xlpm.Xy,$N91,_xlpm.Yy,PRODUCT(SUM(_xlpm.Dy,-_xlpm.Cy),1/SUM(_xlpm.By,-_xlpm.Ay))*SUM(_xlpm.Xy,-_xlpm.Ay)+_xlpm.Cy,
ROUND(_xlpm.Yx,2)))</f>
        <v>0.4</v>
      </c>
      <c r="Z141" s="21" cm="1">
        <f t="array" ref="Z141">IF(Z91&lt;&gt;"",ROUND(Z91,2),
_xlfn.LET(_xlpm.Fundo,$L$8,
_xlpm.Ax,_xlfn.XLOOKUP(TRUE,($O91:Y91&lt;&gt;""),$O$51:Y$51,_xlpm.Fundo,,-1),
_xlpm.Bx,_xlfn.XLOOKUP(TRUE,(AA91:$AZ91&lt;&gt;""),AA$51:$AZ$51,_xlpm.Fundo,,1),
_xlpm.Cx,_xlfn.XLOOKUP(TRUE,($O91:Y91&lt;&gt;""),$O91:Y91,_xlpm.Fundo,,-1),
_xlpm.Dx,_xlfn.XLOOKUP(TRUE,(AA91:$AZ91&lt;&gt;""),AA91:$AZ91,_xlpm.Fundo,,1),
_xlpm.Xx,Z$51,_xlpm.Yx,PRODUCT(SUM(_xlpm.Dx,-_xlpm.Cx),1/SUM(_xlpm.Bx,-_xlpm.Ax))*SUM(_xlpm.Xx,-_xlpm.Ax)+_xlpm.Cx,
_xlpm.Ay,_xlfn.XLOOKUP(TRUE,(Z$52:Z90&lt;&gt;""),$N$52:$N90,_xlpm.Fundo,,-1),
_xlpm.By,_xlfn.XLOOKUP(TRUE,(Z92:Z$95&lt;&gt;""),$N92:$N$95,_xlpm.Fundo,,1),
_xlpm.Cy,_xlfn.XLOOKUP(TRUE,(Z$52:Z90&lt;&gt;""),Z$52:Z90,_xlpm.Fundo,,-1),
_xlpm.Dy,_xlfn.XLOOKUP(TRUE,(Z92:Z$95&lt;&gt;""),Z92:Z$95,_xlpm.Fundo,,1),
_xlpm.Xy,$N91,_xlpm.Yy,PRODUCT(SUM(_xlpm.Dy,-_xlpm.Cy),1/SUM(_xlpm.By,-_xlpm.Ay))*SUM(_xlpm.Xy,-_xlpm.Ay)+_xlpm.Cy,
ROUND(_xlpm.Yx,2)))</f>
        <v>0.4</v>
      </c>
      <c r="AA141" s="21" cm="1">
        <f t="array" ref="AA141">IF(AA91&lt;&gt;"",ROUND(AA91,2),
_xlfn.LET(_xlpm.Fundo,$L$8,
_xlpm.Ax,_xlfn.XLOOKUP(TRUE,($O91:Z91&lt;&gt;""),$O$51:Z$51,_xlpm.Fundo,,-1),
_xlpm.Bx,_xlfn.XLOOKUP(TRUE,(AB91:$AZ91&lt;&gt;""),AB$51:$AZ$51,_xlpm.Fundo,,1),
_xlpm.Cx,_xlfn.XLOOKUP(TRUE,($O91:Z91&lt;&gt;""),$O91:Z91,_xlpm.Fundo,,-1),
_xlpm.Dx,_xlfn.XLOOKUP(TRUE,(AB91:$AZ91&lt;&gt;""),AB91:$AZ91,_xlpm.Fundo,,1),
_xlpm.Xx,AA$51,_xlpm.Yx,PRODUCT(SUM(_xlpm.Dx,-_xlpm.Cx),1/SUM(_xlpm.Bx,-_xlpm.Ax))*SUM(_xlpm.Xx,-_xlpm.Ax)+_xlpm.Cx,
_xlpm.Ay,_xlfn.XLOOKUP(TRUE,(AA$52:AA90&lt;&gt;""),$N$52:$N90,_xlpm.Fundo,,-1),
_xlpm.By,_xlfn.XLOOKUP(TRUE,(AA92:AA$95&lt;&gt;""),$N92:$N$95,_xlpm.Fundo,,1),
_xlpm.Cy,_xlfn.XLOOKUP(TRUE,(AA$52:AA90&lt;&gt;""),AA$52:AA90,_xlpm.Fundo,,-1),
_xlpm.Dy,_xlfn.XLOOKUP(TRUE,(AA92:AA$95&lt;&gt;""),AA92:AA$95,_xlpm.Fundo,,1),
_xlpm.Xy,$N91,_xlpm.Yy,PRODUCT(SUM(_xlpm.Dy,-_xlpm.Cy),1/SUM(_xlpm.By,-_xlpm.Ay))*SUM(_xlpm.Xy,-_xlpm.Ay)+_xlpm.Cy,
ROUND(_xlpm.Yx,2)))</f>
        <v>0.4</v>
      </c>
      <c r="AB141" s="21" cm="1">
        <f t="array" ref="AB141">IF(AB91&lt;&gt;"",ROUND(AB91,2),
_xlfn.LET(_xlpm.Fundo,$L$8,
_xlpm.Ax,_xlfn.XLOOKUP(TRUE,($O91:AA91&lt;&gt;""),$O$51:AA$51,_xlpm.Fundo,,-1),
_xlpm.Bx,_xlfn.XLOOKUP(TRUE,(AC91:$AZ91&lt;&gt;""),AC$51:$AZ$51,_xlpm.Fundo,,1),
_xlpm.Cx,_xlfn.XLOOKUP(TRUE,($O91:AA91&lt;&gt;""),$O91:AA91,_xlpm.Fundo,,-1),
_xlpm.Dx,_xlfn.XLOOKUP(TRUE,(AC91:$AZ91&lt;&gt;""),AC91:$AZ91,_xlpm.Fundo,,1),
_xlpm.Xx,AB$51,_xlpm.Yx,PRODUCT(SUM(_xlpm.Dx,-_xlpm.Cx),1/SUM(_xlpm.Bx,-_xlpm.Ax))*SUM(_xlpm.Xx,-_xlpm.Ax)+_xlpm.Cx,
_xlpm.Ay,_xlfn.XLOOKUP(TRUE,(AB$52:AB90&lt;&gt;""),$N$52:$N90,_xlpm.Fundo,,-1),
_xlpm.By,_xlfn.XLOOKUP(TRUE,(AB92:AB$95&lt;&gt;""),$N92:$N$95,_xlpm.Fundo,,1),
_xlpm.Cy,_xlfn.XLOOKUP(TRUE,(AB$52:AB90&lt;&gt;""),AB$52:AB90,_xlpm.Fundo,,-1),
_xlpm.Dy,_xlfn.XLOOKUP(TRUE,(AB92:AB$95&lt;&gt;""),AB92:AB$95,_xlpm.Fundo,,1),
_xlpm.Xy,$N91,_xlpm.Yy,PRODUCT(SUM(_xlpm.Dy,-_xlpm.Cy),1/SUM(_xlpm.By,-_xlpm.Ay))*SUM(_xlpm.Xy,-_xlpm.Ay)+_xlpm.Cy,
ROUND(_xlpm.Yx,2)))</f>
        <v>1</v>
      </c>
      <c r="AC141" s="21" cm="1">
        <f t="array" ref="AC141">IF(AC91&lt;&gt;"",ROUND(AC91,2),
_xlfn.LET(_xlpm.Fundo,$L$8,
_xlpm.Ax,_xlfn.XLOOKUP(TRUE,($O91:AB91&lt;&gt;""),$O$51:AB$51,_xlpm.Fundo,,-1),
_xlpm.Bx,_xlfn.XLOOKUP(TRUE,(AD91:$AZ91&lt;&gt;""),AD$51:$AZ$51,_xlpm.Fundo,,1),
_xlpm.Cx,_xlfn.XLOOKUP(TRUE,($O91:AB91&lt;&gt;""),$O91:AB91,_xlpm.Fundo,,-1),
_xlpm.Dx,_xlfn.XLOOKUP(TRUE,(AD91:$AZ91&lt;&gt;""),AD91:$AZ91,_xlpm.Fundo,,1),
_xlpm.Xx,AC$51,_xlpm.Yx,PRODUCT(SUM(_xlpm.Dx,-_xlpm.Cx),1/SUM(_xlpm.Bx,-_xlpm.Ax))*SUM(_xlpm.Xx,-_xlpm.Ax)+_xlpm.Cx,
_xlpm.Ay,_xlfn.XLOOKUP(TRUE,(AC$52:AC90&lt;&gt;""),$N$52:$N90,_xlpm.Fundo,,-1),
_xlpm.By,_xlfn.XLOOKUP(TRUE,(AC92:AC$95&lt;&gt;""),$N92:$N$95,_xlpm.Fundo,,1),
_xlpm.Cy,_xlfn.XLOOKUP(TRUE,(AC$52:AC90&lt;&gt;""),AC$52:AC90,_xlpm.Fundo,,-1),
_xlpm.Dy,_xlfn.XLOOKUP(TRUE,(AC92:AC$95&lt;&gt;""),AC92:AC$95,_xlpm.Fundo,,1),
_xlpm.Xy,$N91,_xlpm.Yy,PRODUCT(SUM(_xlpm.Dy,-_xlpm.Cy),1/SUM(_xlpm.By,-_xlpm.Ay))*SUM(_xlpm.Xy,-_xlpm.Ay)+_xlpm.Cy,
ROUND(_xlpm.Yx,2)))</f>
        <v>0.85</v>
      </c>
      <c r="AD141" s="21" cm="1">
        <f t="array" ref="AD141">IF(AD91&lt;&gt;"",ROUND(AD91,2),
_xlfn.LET(_xlpm.Fundo,$L$8,
_xlpm.Ax,_xlfn.XLOOKUP(TRUE,($O91:AC91&lt;&gt;""),$O$51:AC$51,_xlpm.Fundo,,-1),
_xlpm.Bx,_xlfn.XLOOKUP(TRUE,(AE91:$AZ91&lt;&gt;""),AE$51:$AZ$51,_xlpm.Fundo,,1),
_xlpm.Cx,_xlfn.XLOOKUP(TRUE,($O91:AC91&lt;&gt;""),$O91:AC91,_xlpm.Fundo,,-1),
_xlpm.Dx,_xlfn.XLOOKUP(TRUE,(AE91:$AZ91&lt;&gt;""),AE91:$AZ91,_xlpm.Fundo,,1),
_xlpm.Xx,AD$51,_xlpm.Yx,PRODUCT(SUM(_xlpm.Dx,-_xlpm.Cx),1/SUM(_xlpm.Bx,-_xlpm.Ax))*SUM(_xlpm.Xx,-_xlpm.Ax)+_xlpm.Cx,
_xlpm.Ay,_xlfn.XLOOKUP(TRUE,(AD$52:AD90&lt;&gt;""),$N$52:$N90,_xlpm.Fundo,,-1),
_xlpm.By,_xlfn.XLOOKUP(TRUE,(AD92:AD$95&lt;&gt;""),$N92:$N$95,_xlpm.Fundo,,1),
_xlpm.Cy,_xlfn.XLOOKUP(TRUE,(AD$52:AD90&lt;&gt;""),AD$52:AD90,_xlpm.Fundo,,-1),
_xlpm.Dy,_xlfn.XLOOKUP(TRUE,(AD92:AD$95&lt;&gt;""),AD92:AD$95,_xlpm.Fundo,,1),
_xlpm.Xy,$N91,_xlpm.Yy,PRODUCT(SUM(_xlpm.Dy,-_xlpm.Cy),1/SUM(_xlpm.By,-_xlpm.Ay))*SUM(_xlpm.Xy,-_xlpm.Ay)+_xlpm.Cy,
ROUND(_xlpm.Yx,2)))</f>
        <v>0.84</v>
      </c>
      <c r="AE141" s="21" cm="1">
        <f t="array" ref="AE141">IF(AE91&lt;&gt;"",ROUND(AE91,2),
_xlfn.LET(_xlpm.Fundo,$L$8,
_xlpm.Ax,_xlfn.XLOOKUP(TRUE,($O91:AD91&lt;&gt;""),$O$51:AD$51,_xlpm.Fundo,,-1),
_xlpm.Bx,_xlfn.XLOOKUP(TRUE,(AF91:$AZ91&lt;&gt;""),AF$51:$AZ$51,_xlpm.Fundo,,1),
_xlpm.Cx,_xlfn.XLOOKUP(TRUE,($O91:AD91&lt;&gt;""),$O91:AD91,_xlpm.Fundo,,-1),
_xlpm.Dx,_xlfn.XLOOKUP(TRUE,(AF91:$AZ91&lt;&gt;""),AF91:$AZ91,_xlpm.Fundo,,1),
_xlpm.Xx,AE$51,_xlpm.Yx,PRODUCT(SUM(_xlpm.Dx,-_xlpm.Cx),1/SUM(_xlpm.Bx,-_xlpm.Ax))*SUM(_xlpm.Xx,-_xlpm.Ax)+_xlpm.Cx,
_xlpm.Ay,_xlfn.XLOOKUP(TRUE,(AE$52:AE90&lt;&gt;""),$N$52:$N90,_xlpm.Fundo,,-1),
_xlpm.By,_xlfn.XLOOKUP(TRUE,(AE92:AE$95&lt;&gt;""),$N92:$N$95,_xlpm.Fundo,,1),
_xlpm.Cy,_xlfn.XLOOKUP(TRUE,(AE$52:AE90&lt;&gt;""),AE$52:AE90,_xlpm.Fundo,,-1),
_xlpm.Dy,_xlfn.XLOOKUP(TRUE,(AE92:AE$95&lt;&gt;""),AE92:AE$95,_xlpm.Fundo,,1),
_xlpm.Xy,$N91,_xlpm.Yy,PRODUCT(SUM(_xlpm.Dy,-_xlpm.Cy),1/SUM(_xlpm.By,-_xlpm.Ay))*SUM(_xlpm.Xy,-_xlpm.Ay)+_xlpm.Cy,
ROUND(_xlpm.Yx,2)))</f>
        <v>0.8</v>
      </c>
      <c r="AF141" s="21" cm="1">
        <f t="array" ref="AF141">IF(AF91&lt;&gt;"",ROUND(AF91,2),
_xlfn.LET(_xlpm.Fundo,$L$8,
_xlpm.Ax,_xlfn.XLOOKUP(TRUE,($O91:AE91&lt;&gt;""),$O$51:AE$51,_xlpm.Fundo,,-1),
_xlpm.Bx,_xlfn.XLOOKUP(TRUE,(AG91:$AZ91&lt;&gt;""),AG$51:$AZ$51,_xlpm.Fundo,,1),
_xlpm.Cx,_xlfn.XLOOKUP(TRUE,($O91:AE91&lt;&gt;""),$O91:AE91,_xlpm.Fundo,,-1),
_xlpm.Dx,_xlfn.XLOOKUP(TRUE,(AG91:$AZ91&lt;&gt;""),AG91:$AZ91,_xlpm.Fundo,,1),
_xlpm.Xx,AF$51,_xlpm.Yx,PRODUCT(SUM(_xlpm.Dx,-_xlpm.Cx),1/SUM(_xlpm.Bx,-_xlpm.Ax))*SUM(_xlpm.Xx,-_xlpm.Ax)+_xlpm.Cx,
_xlpm.Ay,_xlfn.XLOOKUP(TRUE,(AF$52:AF90&lt;&gt;""),$N$52:$N90,_xlpm.Fundo,,-1),
_xlpm.By,_xlfn.XLOOKUP(TRUE,(AF92:AF$95&lt;&gt;""),$N92:$N$95,_xlpm.Fundo,,1),
_xlpm.Cy,_xlfn.XLOOKUP(TRUE,(AF$52:AF90&lt;&gt;""),AF$52:AF90,_xlpm.Fundo,,-1),
_xlpm.Dy,_xlfn.XLOOKUP(TRUE,(AF92:AF$95&lt;&gt;""),AF92:AF$95,_xlpm.Fundo,,1),
_xlpm.Xy,$N91,_xlpm.Yy,PRODUCT(SUM(_xlpm.Dy,-_xlpm.Cy),1/SUM(_xlpm.By,-_xlpm.Ay))*SUM(_xlpm.Xy,-_xlpm.Ay)+_xlpm.Cy,
ROUND(_xlpm.Yx,2)))</f>
        <v>0.99</v>
      </c>
      <c r="AG141" s="21" cm="1">
        <f t="array" ref="AG141">IF(AG91&lt;&gt;"",ROUND(AG91,2),
_xlfn.LET(_xlpm.Fundo,$L$8,
_xlpm.Ax,_xlfn.XLOOKUP(TRUE,($O91:AF91&lt;&gt;""),$O$51:AF$51,_xlpm.Fundo,,-1),
_xlpm.Bx,_xlfn.XLOOKUP(TRUE,(AH91:$AZ91&lt;&gt;""),AH$51:$AZ$51,_xlpm.Fundo,,1),
_xlpm.Cx,_xlfn.XLOOKUP(TRUE,($O91:AF91&lt;&gt;""),$O91:AF91,_xlpm.Fundo,,-1),
_xlpm.Dx,_xlfn.XLOOKUP(TRUE,(AH91:$AZ91&lt;&gt;""),AH91:$AZ91,_xlpm.Fundo,,1),
_xlpm.Xx,AG$51,_xlpm.Yx,PRODUCT(SUM(_xlpm.Dx,-_xlpm.Cx),1/SUM(_xlpm.Bx,-_xlpm.Ax))*SUM(_xlpm.Xx,-_xlpm.Ax)+_xlpm.Cx,
_xlpm.Ay,_xlfn.XLOOKUP(TRUE,(AG$52:AG90&lt;&gt;""),$N$52:$N90,_xlpm.Fundo,,-1),
_xlpm.By,_xlfn.XLOOKUP(TRUE,(AG92:AG$95&lt;&gt;""),$N92:$N$95,_xlpm.Fundo,,1),
_xlpm.Cy,_xlfn.XLOOKUP(TRUE,(AG$52:AG90&lt;&gt;""),AG$52:AG90,_xlpm.Fundo,,-1),
_xlpm.Dy,_xlfn.XLOOKUP(TRUE,(AG92:AG$95&lt;&gt;""),AG92:AG$95,_xlpm.Fundo,,1),
_xlpm.Xy,$N91,_xlpm.Yy,PRODUCT(SUM(_xlpm.Dy,-_xlpm.Cy),1/SUM(_xlpm.By,-_xlpm.Ay))*SUM(_xlpm.Xy,-_xlpm.Ay)+_xlpm.Cy,
ROUND(_xlpm.Yx,2)))</f>
        <v>1</v>
      </c>
      <c r="AH141" s="21" cm="1">
        <f t="array" ref="AH141">IF(AH91&lt;&gt;"",ROUND(AH91,2),
_xlfn.LET(_xlpm.Fundo,$L$8,
_xlpm.Ax,_xlfn.XLOOKUP(TRUE,($O91:AG91&lt;&gt;""),$O$51:AG$51,_xlpm.Fundo,,-1),
_xlpm.Bx,_xlfn.XLOOKUP(TRUE,(AI91:$AZ91&lt;&gt;""),AI$51:$AZ$51,_xlpm.Fundo,,1),
_xlpm.Cx,_xlfn.XLOOKUP(TRUE,($O91:AG91&lt;&gt;""),$O91:AG91,_xlpm.Fundo,,-1),
_xlpm.Dx,_xlfn.XLOOKUP(TRUE,(AI91:$AZ91&lt;&gt;""),AI91:$AZ91,_xlpm.Fundo,,1),
_xlpm.Xx,AH$51,_xlpm.Yx,PRODUCT(SUM(_xlpm.Dx,-_xlpm.Cx),1/SUM(_xlpm.Bx,-_xlpm.Ax))*SUM(_xlpm.Xx,-_xlpm.Ax)+_xlpm.Cx,
_xlpm.Ay,_xlfn.XLOOKUP(TRUE,(AH$52:AH90&lt;&gt;""),$N$52:$N90,_xlpm.Fundo,,-1),
_xlpm.By,_xlfn.XLOOKUP(TRUE,(AH92:AH$95&lt;&gt;""),$N92:$N$95,_xlpm.Fundo,,1),
_xlpm.Cy,_xlfn.XLOOKUP(TRUE,(AH$52:AH90&lt;&gt;""),AH$52:AH90,_xlpm.Fundo,,-1),
_xlpm.Dy,_xlfn.XLOOKUP(TRUE,(AH92:AH$95&lt;&gt;""),AH92:AH$95,_xlpm.Fundo,,1),
_xlpm.Xy,$N91,_xlpm.Yy,PRODUCT(SUM(_xlpm.Dy,-_xlpm.Cy),1/SUM(_xlpm.By,-_xlpm.Ay))*SUM(_xlpm.Xy,-_xlpm.Ay)+_xlpm.Cy,
ROUND(_xlpm.Yx,2)))</f>
        <v>1.22</v>
      </c>
      <c r="AI141" s="21" cm="1">
        <f t="array" ref="AI141">IF(AI91&lt;&gt;"",ROUND(AI91,2),
_xlfn.LET(_xlpm.Fundo,$L$8,
_xlpm.Ax,_xlfn.XLOOKUP(TRUE,($O91:AH91&lt;&gt;""),$O$51:AH$51,_xlpm.Fundo,,-1),
_xlpm.Bx,_xlfn.XLOOKUP(TRUE,(AJ91:$AZ91&lt;&gt;""),AJ$51:$AZ$51,_xlpm.Fundo,,1),
_xlpm.Cx,_xlfn.XLOOKUP(TRUE,($O91:AH91&lt;&gt;""),$O91:AH91,_xlpm.Fundo,,-1),
_xlpm.Dx,_xlfn.XLOOKUP(TRUE,(AJ91:$AZ91&lt;&gt;""),AJ91:$AZ91,_xlpm.Fundo,,1),
_xlpm.Xx,AI$51,_xlpm.Yx,PRODUCT(SUM(_xlpm.Dx,-_xlpm.Cx),1/SUM(_xlpm.Bx,-_xlpm.Ax))*SUM(_xlpm.Xx,-_xlpm.Ax)+_xlpm.Cx,
_xlpm.Ay,_xlfn.XLOOKUP(TRUE,(AI$52:AI90&lt;&gt;""),$N$52:$N90,_xlpm.Fundo,,-1),
_xlpm.By,_xlfn.XLOOKUP(TRUE,(AI92:AI$95&lt;&gt;""),$N92:$N$95,_xlpm.Fundo,,1),
_xlpm.Cy,_xlfn.XLOOKUP(TRUE,(AI$52:AI90&lt;&gt;""),AI$52:AI90,_xlpm.Fundo,,-1),
_xlpm.Dy,_xlfn.XLOOKUP(TRUE,(AI92:AI$95&lt;&gt;""),AI92:AI$95,_xlpm.Fundo,,1),
_xlpm.Xy,$N91,_xlpm.Yy,PRODUCT(SUM(_xlpm.Dy,-_xlpm.Cy),1/SUM(_xlpm.By,-_xlpm.Ay))*SUM(_xlpm.Xy,-_xlpm.Ay)+_xlpm.Cy,
ROUND(_xlpm.Yx,2)))</f>
        <v>1.3</v>
      </c>
      <c r="AJ141" s="21" cm="1">
        <f t="array" ref="AJ141">IF(AJ91&lt;&gt;"",ROUND(AJ91,2),
_xlfn.LET(_xlpm.Fundo,$L$8,
_xlpm.Ax,_xlfn.XLOOKUP(TRUE,($O91:AI91&lt;&gt;""),$O$51:AI$51,_xlpm.Fundo,,-1),
_xlpm.Bx,_xlfn.XLOOKUP(TRUE,(AK91:$AZ91&lt;&gt;""),AK$51:$AZ$51,_xlpm.Fundo,,1),
_xlpm.Cx,_xlfn.XLOOKUP(TRUE,($O91:AI91&lt;&gt;""),$O91:AI91,_xlpm.Fundo,,-1),
_xlpm.Dx,_xlfn.XLOOKUP(TRUE,(AK91:$AZ91&lt;&gt;""),AK91:$AZ91,_xlpm.Fundo,,1),
_xlpm.Xx,AJ$51,_xlpm.Yx,PRODUCT(SUM(_xlpm.Dx,-_xlpm.Cx),1/SUM(_xlpm.Bx,-_xlpm.Ax))*SUM(_xlpm.Xx,-_xlpm.Ax)+_xlpm.Cx,
_xlpm.Ay,_xlfn.XLOOKUP(TRUE,(AJ$52:AJ90&lt;&gt;""),$N$52:$N90,_xlpm.Fundo,,-1),
_xlpm.By,_xlfn.XLOOKUP(TRUE,(AJ92:AJ$95&lt;&gt;""),$N92:$N$95,_xlpm.Fundo,,1),
_xlpm.Cy,_xlfn.XLOOKUP(TRUE,(AJ$52:AJ90&lt;&gt;""),AJ$52:AJ90,_xlpm.Fundo,,-1),
_xlpm.Dy,_xlfn.XLOOKUP(TRUE,(AJ92:AJ$95&lt;&gt;""),AJ92:AJ$95,_xlpm.Fundo,,1),
_xlpm.Xy,$N91,_xlpm.Yy,PRODUCT(SUM(_xlpm.Dy,-_xlpm.Cy),1/SUM(_xlpm.By,-_xlpm.Ay))*SUM(_xlpm.Xy,-_xlpm.Ay)+_xlpm.Cy,
ROUND(_xlpm.Yx,2)))</f>
        <v>1.18</v>
      </c>
      <c r="AK141" s="21" cm="1">
        <f t="array" ref="AK141">IF(AK91&lt;&gt;"",ROUND(AK91,2),
_xlfn.LET(_xlpm.Fundo,$L$8,
_xlpm.Ax,_xlfn.XLOOKUP(TRUE,($O91:AJ91&lt;&gt;""),$O$51:AJ$51,_xlpm.Fundo,,-1),
_xlpm.Bx,_xlfn.XLOOKUP(TRUE,(AL91:$AZ91&lt;&gt;""),AL$51:$AZ$51,_xlpm.Fundo,,1),
_xlpm.Cx,_xlfn.XLOOKUP(TRUE,($O91:AJ91&lt;&gt;""),$O91:AJ91,_xlpm.Fundo,,-1),
_xlpm.Dx,_xlfn.XLOOKUP(TRUE,(AL91:$AZ91&lt;&gt;""),AL91:$AZ91,_xlpm.Fundo,,1),
_xlpm.Xx,AK$51,_xlpm.Yx,PRODUCT(SUM(_xlpm.Dx,-_xlpm.Cx),1/SUM(_xlpm.Bx,-_xlpm.Ax))*SUM(_xlpm.Xx,-_xlpm.Ax)+_xlpm.Cx,
_xlpm.Ay,_xlfn.XLOOKUP(TRUE,(AK$52:AK90&lt;&gt;""),$N$52:$N90,_xlpm.Fundo,,-1),
_xlpm.By,_xlfn.XLOOKUP(TRUE,(AK92:AK$95&lt;&gt;""),$N92:$N$95,_xlpm.Fundo,,1),
_xlpm.Cy,_xlfn.XLOOKUP(TRUE,(AK$52:AK90&lt;&gt;""),AK$52:AK90,_xlpm.Fundo,,-1),
_xlpm.Dy,_xlfn.XLOOKUP(TRUE,(AK92:AK$95&lt;&gt;""),AK92:AK$95,_xlpm.Fundo,,1),
_xlpm.Xy,$N91,_xlpm.Yy,PRODUCT(SUM(_xlpm.Dy,-_xlpm.Cy),1/SUM(_xlpm.By,-_xlpm.Ay))*SUM(_xlpm.Xy,-_xlpm.Ay)+_xlpm.Cy,
ROUND(_xlpm.Yx,2)))</f>
        <v>1.1000000000000001</v>
      </c>
      <c r="AL141" s="21" cm="1">
        <f t="array" ref="AL141">IF(AL91&lt;&gt;"",ROUND(AL91,2),
_xlfn.LET(_xlpm.Fundo,$L$8,
_xlpm.Ax,_xlfn.XLOOKUP(TRUE,($O91:AK91&lt;&gt;""),$O$51:AK$51,_xlpm.Fundo,,-1),
_xlpm.Bx,_xlfn.XLOOKUP(TRUE,(AM91:$AZ91&lt;&gt;""),AM$51:$AZ$51,_xlpm.Fundo,,1),
_xlpm.Cx,_xlfn.XLOOKUP(TRUE,($O91:AK91&lt;&gt;""),$O91:AK91,_xlpm.Fundo,,-1),
_xlpm.Dx,_xlfn.XLOOKUP(TRUE,(AM91:$AZ91&lt;&gt;""),AM91:$AZ91,_xlpm.Fundo,,1),
_xlpm.Xx,AL$51,_xlpm.Yx,PRODUCT(SUM(_xlpm.Dx,-_xlpm.Cx),1/SUM(_xlpm.Bx,-_xlpm.Ax))*SUM(_xlpm.Xx,-_xlpm.Ax)+_xlpm.Cx,
_xlpm.Ay,_xlfn.XLOOKUP(TRUE,(AL$52:AL90&lt;&gt;""),$N$52:$N90,_xlpm.Fundo,,-1),
_xlpm.By,_xlfn.XLOOKUP(TRUE,(AL92:AL$95&lt;&gt;""),$N92:$N$95,_xlpm.Fundo,,1),
_xlpm.Cy,_xlfn.XLOOKUP(TRUE,(AL$52:AL90&lt;&gt;""),AL$52:AL90,_xlpm.Fundo,,-1),
_xlpm.Dy,_xlfn.XLOOKUP(TRUE,(AL92:AL$95&lt;&gt;""),AL92:AL$95,_xlpm.Fundo,,1),
_xlpm.Xy,$N91,_xlpm.Yy,PRODUCT(SUM(_xlpm.Dy,-_xlpm.Cy),1/SUM(_xlpm.By,-_xlpm.Ay))*SUM(_xlpm.Xy,-_xlpm.Ay)+_xlpm.Cy,
ROUND(_xlpm.Yx,2)))</f>
        <v>0.57999999999999996</v>
      </c>
      <c r="AM141" s="21" cm="1">
        <f t="array" ref="AM141">IF(AM91&lt;&gt;"",ROUND(AM91,2),
_xlfn.LET(_xlpm.Fundo,$L$8,
_xlpm.Ax,_xlfn.XLOOKUP(TRUE,($O91:AL91&lt;&gt;""),$O$51:AL$51,_xlpm.Fundo,,-1),
_xlpm.Bx,_xlfn.XLOOKUP(TRUE,(AN91:$AZ91&lt;&gt;""),AN$51:$AZ$51,_xlpm.Fundo,,1),
_xlpm.Cx,_xlfn.XLOOKUP(TRUE,($O91:AL91&lt;&gt;""),$O91:AL91,_xlpm.Fundo,,-1),
_xlpm.Dx,_xlfn.XLOOKUP(TRUE,(AN91:$AZ91&lt;&gt;""),AN91:$AZ91,_xlpm.Fundo,,1),
_xlpm.Xx,AM$51,_xlpm.Yx,PRODUCT(SUM(_xlpm.Dx,-_xlpm.Cx),1/SUM(_xlpm.Bx,-_xlpm.Ax))*SUM(_xlpm.Xx,-_xlpm.Ax)+_xlpm.Cx,
_xlpm.Ay,_xlfn.XLOOKUP(TRUE,(AM$52:AM90&lt;&gt;""),$N$52:$N90,_xlpm.Fundo,,-1),
_xlpm.By,_xlfn.XLOOKUP(TRUE,(AM92:AM$95&lt;&gt;""),$N92:$N$95,_xlpm.Fundo,,1),
_xlpm.Cy,_xlfn.XLOOKUP(TRUE,(AM$52:AM90&lt;&gt;""),AM$52:AM90,_xlpm.Fundo,,-1),
_xlpm.Dy,_xlfn.XLOOKUP(TRUE,(AM92:AM$95&lt;&gt;""),AM92:AM$95,_xlpm.Fundo,,1),
_xlpm.Xy,$N91,_xlpm.Yy,PRODUCT(SUM(_xlpm.Dy,-_xlpm.Cy),1/SUM(_xlpm.By,-_xlpm.Ay))*SUM(_xlpm.Xy,-_xlpm.Ay)+_xlpm.Cy,
ROUND(_xlpm.Yx,2)))</f>
        <v>0.52</v>
      </c>
      <c r="AN141" s="21" cm="1">
        <f t="array" ref="AN141">IF(AN91&lt;&gt;"",ROUND(AN91,2),
_xlfn.LET(_xlpm.Fundo,$L$8,
_xlpm.Ax,_xlfn.XLOOKUP(TRUE,($O91:AM91&lt;&gt;""),$O$51:AM$51,_xlpm.Fundo,,-1),
_xlpm.Bx,_xlfn.XLOOKUP(TRUE,(AO91:$AZ91&lt;&gt;""),AO$51:$AZ$51,_xlpm.Fundo,,1),
_xlpm.Cx,_xlfn.XLOOKUP(TRUE,($O91:AM91&lt;&gt;""),$O91:AM91,_xlpm.Fundo,,-1),
_xlpm.Dx,_xlfn.XLOOKUP(TRUE,(AO91:$AZ91&lt;&gt;""),AO91:$AZ91,_xlpm.Fundo,,1),
_xlpm.Xx,AN$51,_xlpm.Yx,PRODUCT(SUM(_xlpm.Dx,-_xlpm.Cx),1/SUM(_xlpm.Bx,-_xlpm.Ax))*SUM(_xlpm.Xx,-_xlpm.Ax)+_xlpm.Cx,
_xlpm.Ay,_xlfn.XLOOKUP(TRUE,(AN$52:AN90&lt;&gt;""),$N$52:$N90,_xlpm.Fundo,,-1),
_xlpm.By,_xlfn.XLOOKUP(TRUE,(AN92:AN$95&lt;&gt;""),$N92:$N$95,_xlpm.Fundo,,1),
_xlpm.Cy,_xlfn.XLOOKUP(TRUE,(AN$52:AN90&lt;&gt;""),AN$52:AN90,_xlpm.Fundo,,-1),
_xlpm.Dy,_xlfn.XLOOKUP(TRUE,(AN92:AN$95&lt;&gt;""),AN92:AN$95,_xlpm.Fundo,,1),
_xlpm.Xy,$N91,_xlpm.Yy,PRODUCT(SUM(_xlpm.Dy,-_xlpm.Cy),1/SUM(_xlpm.By,-_xlpm.Ay))*SUM(_xlpm.Xy,-_xlpm.Ay)+_xlpm.Cy,
ROUND(_xlpm.Yx,2)))</f>
        <v>0.4</v>
      </c>
      <c r="AO141" s="21" cm="1">
        <f t="array" ref="AO141">IF(AO91&lt;&gt;"",ROUND(AO91,2),
_xlfn.LET(_xlpm.Fundo,$L$8,
_xlpm.Ax,_xlfn.XLOOKUP(TRUE,($O91:AN91&lt;&gt;""),$O$51:AN$51,_xlpm.Fundo,,-1),
_xlpm.Bx,_xlfn.XLOOKUP(TRUE,(AP91:$AZ91&lt;&gt;""),AP$51:$AZ$51,_xlpm.Fundo,,1),
_xlpm.Cx,_xlfn.XLOOKUP(TRUE,($O91:AN91&lt;&gt;""),$O91:AN91,_xlpm.Fundo,,-1),
_xlpm.Dx,_xlfn.XLOOKUP(TRUE,(AP91:$AZ91&lt;&gt;""),AP91:$AZ91,_xlpm.Fundo,,1),
_xlpm.Xx,AO$51,_xlpm.Yx,PRODUCT(SUM(_xlpm.Dx,-_xlpm.Cx),1/SUM(_xlpm.Bx,-_xlpm.Ax))*SUM(_xlpm.Xx,-_xlpm.Ax)+_xlpm.Cx,
_xlpm.Ay,_xlfn.XLOOKUP(TRUE,(AO$52:AO90&lt;&gt;""),$N$52:$N90,_xlpm.Fundo,,-1),
_xlpm.By,_xlfn.XLOOKUP(TRUE,(AO92:AO$95&lt;&gt;""),$N92:$N$95,_xlpm.Fundo,,1),
_xlpm.Cy,_xlfn.XLOOKUP(TRUE,(AO$52:AO90&lt;&gt;""),AO$52:AO90,_xlpm.Fundo,,-1),
_xlpm.Dy,_xlfn.XLOOKUP(TRUE,(AO92:AO$95&lt;&gt;""),AO92:AO$95,_xlpm.Fundo,,1),
_xlpm.Xy,$N91,_xlpm.Yy,PRODUCT(SUM(_xlpm.Dy,-_xlpm.Cy),1/SUM(_xlpm.By,-_xlpm.Ay))*SUM(_xlpm.Xy,-_xlpm.Ay)+_xlpm.Cy,
ROUND(_xlpm.Yx,2)))</f>
        <v>-9</v>
      </c>
      <c r="AP141" s="21" cm="1">
        <f t="array" ref="AP141">IF(AP91&lt;&gt;"",ROUND(AP91,2),
_xlfn.LET(_xlpm.Fundo,$L$8,
_xlpm.Ax,_xlfn.XLOOKUP(TRUE,($O91:AO91&lt;&gt;""),$O$51:AO$51,_xlpm.Fundo,,-1),
_xlpm.Bx,_xlfn.XLOOKUP(TRUE,(AQ91:$AZ91&lt;&gt;""),AQ$51:$AZ$51,_xlpm.Fundo,,1),
_xlpm.Cx,_xlfn.XLOOKUP(TRUE,($O91:AO91&lt;&gt;""),$O91:AO91,_xlpm.Fundo,,-1),
_xlpm.Dx,_xlfn.XLOOKUP(TRUE,(AQ91:$AZ91&lt;&gt;""),AQ91:$AZ91,_xlpm.Fundo,,1),
_xlpm.Xx,AP$51,_xlpm.Yx,PRODUCT(SUM(_xlpm.Dx,-_xlpm.Cx),1/SUM(_xlpm.Bx,-_xlpm.Ax))*SUM(_xlpm.Xx,-_xlpm.Ax)+_xlpm.Cx,
_xlpm.Ay,_xlfn.XLOOKUP(TRUE,(AP$52:AP90&lt;&gt;""),$N$52:$N90,_xlpm.Fundo,,-1),
_xlpm.By,_xlfn.XLOOKUP(TRUE,(AP92:AP$95&lt;&gt;""),$N92:$N$95,_xlpm.Fundo,,1),
_xlpm.Cy,_xlfn.XLOOKUP(TRUE,(AP$52:AP90&lt;&gt;""),AP$52:AP90,_xlpm.Fundo,,-1),
_xlpm.Dy,_xlfn.XLOOKUP(TRUE,(AP92:AP$95&lt;&gt;""),AP92:AP$95,_xlpm.Fundo,,1),
_xlpm.Xy,$N91,_xlpm.Yy,PRODUCT(SUM(_xlpm.Dy,-_xlpm.Cy),1/SUM(_xlpm.By,-_xlpm.Ay))*SUM(_xlpm.Xy,-_xlpm.Ay)+_xlpm.Cy,
ROUND(_xlpm.Yx,2)))</f>
        <v>-9</v>
      </c>
      <c r="AQ141" s="21" cm="1">
        <f t="array" ref="AQ141">IF(AQ91&lt;&gt;"",ROUND(AQ91,2),
_xlfn.LET(_xlpm.Fundo,$L$8,
_xlpm.Ax,_xlfn.XLOOKUP(TRUE,($O91:AP91&lt;&gt;""),$O$51:AP$51,_xlpm.Fundo,,-1),
_xlpm.Bx,_xlfn.XLOOKUP(TRUE,(AR91:$AZ91&lt;&gt;""),AR$51:$AZ$51,_xlpm.Fundo,,1),
_xlpm.Cx,_xlfn.XLOOKUP(TRUE,($O91:AP91&lt;&gt;""),$O91:AP91,_xlpm.Fundo,,-1),
_xlpm.Dx,_xlfn.XLOOKUP(TRUE,(AR91:$AZ91&lt;&gt;""),AR91:$AZ91,_xlpm.Fundo,,1),
_xlpm.Xx,AQ$51,_xlpm.Yx,PRODUCT(SUM(_xlpm.Dx,-_xlpm.Cx),1/SUM(_xlpm.Bx,-_xlpm.Ax))*SUM(_xlpm.Xx,-_xlpm.Ax)+_xlpm.Cx,
_xlpm.Ay,_xlfn.XLOOKUP(TRUE,(AQ$52:AQ90&lt;&gt;""),$N$52:$N90,_xlpm.Fundo,,-1),
_xlpm.By,_xlfn.XLOOKUP(TRUE,(AQ92:AQ$95&lt;&gt;""),$N92:$N$95,_xlpm.Fundo,,1),
_xlpm.Cy,_xlfn.XLOOKUP(TRUE,(AQ$52:AQ90&lt;&gt;""),AQ$52:AQ90,_xlpm.Fundo,,-1),
_xlpm.Dy,_xlfn.XLOOKUP(TRUE,(AQ92:AQ$95&lt;&gt;""),AQ92:AQ$95,_xlpm.Fundo,,1),
_xlpm.Xy,$N91,_xlpm.Yy,PRODUCT(SUM(_xlpm.Dy,-_xlpm.Cy),1/SUM(_xlpm.By,-_xlpm.Ay))*SUM(_xlpm.Xy,-_xlpm.Ay)+_xlpm.Cy,
ROUND(_xlpm.Yx,2)))</f>
        <v>-9</v>
      </c>
      <c r="AR141" s="21" cm="1">
        <f t="array" ref="AR141">IF(AR91&lt;&gt;"",ROUND(AR91,2),
_xlfn.LET(_xlpm.Fundo,$L$8,
_xlpm.Ax,_xlfn.XLOOKUP(TRUE,($O91:AQ91&lt;&gt;""),$O$51:AQ$51,_xlpm.Fundo,,-1),
_xlpm.Bx,_xlfn.XLOOKUP(TRUE,(AS91:$AZ91&lt;&gt;""),AS$51:$AZ$51,_xlpm.Fundo,,1),
_xlpm.Cx,_xlfn.XLOOKUP(TRUE,($O91:AQ91&lt;&gt;""),$O91:AQ91,_xlpm.Fundo,,-1),
_xlpm.Dx,_xlfn.XLOOKUP(TRUE,(AS91:$AZ91&lt;&gt;""),AS91:$AZ91,_xlpm.Fundo,,1),
_xlpm.Xx,AR$51,_xlpm.Yx,PRODUCT(SUM(_xlpm.Dx,-_xlpm.Cx),1/SUM(_xlpm.Bx,-_xlpm.Ax))*SUM(_xlpm.Xx,-_xlpm.Ax)+_xlpm.Cx,
_xlpm.Ay,_xlfn.XLOOKUP(TRUE,(AR$52:AR90&lt;&gt;""),$N$52:$N90,_xlpm.Fundo,,-1),
_xlpm.By,_xlfn.XLOOKUP(TRUE,(AR92:AR$95&lt;&gt;""),$N92:$N$95,_xlpm.Fundo,,1),
_xlpm.Cy,_xlfn.XLOOKUP(TRUE,(AR$52:AR90&lt;&gt;""),AR$52:AR90,_xlpm.Fundo,,-1),
_xlpm.Dy,_xlfn.XLOOKUP(TRUE,(AR92:AR$95&lt;&gt;""),AR92:AR$95,_xlpm.Fundo,,1),
_xlpm.Xy,$N91,_xlpm.Yy,PRODUCT(SUM(_xlpm.Dy,-_xlpm.Cy),1/SUM(_xlpm.By,-_xlpm.Ay))*SUM(_xlpm.Xy,-_xlpm.Ay)+_xlpm.Cy,
ROUND(_xlpm.Yx,2)))</f>
        <v>-9</v>
      </c>
      <c r="AS141" s="21" cm="1">
        <f t="array" ref="AS141">IF(AS91&lt;&gt;"",ROUND(AS91,2),
_xlfn.LET(_xlpm.Fundo,$L$8,
_xlpm.Ax,_xlfn.XLOOKUP(TRUE,($O91:AR91&lt;&gt;""),$O$51:AR$51,_xlpm.Fundo,,-1),
_xlpm.Bx,_xlfn.XLOOKUP(TRUE,(AT91:$AZ91&lt;&gt;""),AT$51:$AZ$51,_xlpm.Fundo,,1),
_xlpm.Cx,_xlfn.XLOOKUP(TRUE,($O91:AR91&lt;&gt;""),$O91:AR91,_xlpm.Fundo,,-1),
_xlpm.Dx,_xlfn.XLOOKUP(TRUE,(AT91:$AZ91&lt;&gt;""),AT91:$AZ91,_xlpm.Fundo,,1),
_xlpm.Xx,AS$51,_xlpm.Yx,PRODUCT(SUM(_xlpm.Dx,-_xlpm.Cx),1/SUM(_xlpm.Bx,-_xlpm.Ax))*SUM(_xlpm.Xx,-_xlpm.Ax)+_xlpm.Cx,
_xlpm.Ay,_xlfn.XLOOKUP(TRUE,(AS$52:AS90&lt;&gt;""),$N$52:$N90,_xlpm.Fundo,,-1),
_xlpm.By,_xlfn.XLOOKUP(TRUE,(AS92:AS$95&lt;&gt;""),$N92:$N$95,_xlpm.Fundo,,1),
_xlpm.Cy,_xlfn.XLOOKUP(TRUE,(AS$52:AS90&lt;&gt;""),AS$52:AS90,_xlpm.Fundo,,-1),
_xlpm.Dy,_xlfn.XLOOKUP(TRUE,(AS92:AS$95&lt;&gt;""),AS92:AS$95,_xlpm.Fundo,,1),
_xlpm.Xy,$N91,_xlpm.Yy,PRODUCT(SUM(_xlpm.Dy,-_xlpm.Cy),1/SUM(_xlpm.By,-_xlpm.Ay))*SUM(_xlpm.Xy,-_xlpm.Ay)+_xlpm.Cy,
ROUND(_xlpm.Yx,2)))</f>
        <v>-9</v>
      </c>
      <c r="AT141" s="21" cm="1">
        <f t="array" ref="AT141">IF(AT91&lt;&gt;"",ROUND(AT91,2),
_xlfn.LET(_xlpm.Fundo,$L$8,
_xlpm.Ax,_xlfn.XLOOKUP(TRUE,($O91:AS91&lt;&gt;""),$O$51:AS$51,_xlpm.Fundo,,-1),
_xlpm.Bx,_xlfn.XLOOKUP(TRUE,(AU91:$AZ91&lt;&gt;""),AU$51:$AZ$51,_xlpm.Fundo,,1),
_xlpm.Cx,_xlfn.XLOOKUP(TRUE,($O91:AS91&lt;&gt;""),$O91:AS91,_xlpm.Fundo,,-1),
_xlpm.Dx,_xlfn.XLOOKUP(TRUE,(AU91:$AZ91&lt;&gt;""),AU91:$AZ91,_xlpm.Fundo,,1),
_xlpm.Xx,AT$51,_xlpm.Yx,PRODUCT(SUM(_xlpm.Dx,-_xlpm.Cx),1/SUM(_xlpm.Bx,-_xlpm.Ax))*SUM(_xlpm.Xx,-_xlpm.Ax)+_xlpm.Cx,
_xlpm.Ay,_xlfn.XLOOKUP(TRUE,(AT$52:AT90&lt;&gt;""),$N$52:$N90,_xlpm.Fundo,,-1),
_xlpm.By,_xlfn.XLOOKUP(TRUE,(AT92:AT$95&lt;&gt;""),$N92:$N$95,_xlpm.Fundo,,1),
_xlpm.Cy,_xlfn.XLOOKUP(TRUE,(AT$52:AT90&lt;&gt;""),AT$52:AT90,_xlpm.Fundo,,-1),
_xlpm.Dy,_xlfn.XLOOKUP(TRUE,(AT92:AT$95&lt;&gt;""),AT92:AT$95,_xlpm.Fundo,,1),
_xlpm.Xy,$N91,_xlpm.Yy,PRODUCT(SUM(_xlpm.Dy,-_xlpm.Cy),1/SUM(_xlpm.By,-_xlpm.Ay))*SUM(_xlpm.Xy,-_xlpm.Ay)+_xlpm.Cy,
ROUND(_xlpm.Yx,2)))</f>
        <v>-9</v>
      </c>
      <c r="AU141" s="21" cm="1">
        <f t="array" ref="AU141">IF(AU91&lt;&gt;"",ROUND(AU91,2),
_xlfn.LET(_xlpm.Fundo,$L$8,
_xlpm.Ax,_xlfn.XLOOKUP(TRUE,($O91:AT91&lt;&gt;""),$O$51:AT$51,_xlpm.Fundo,,-1),
_xlpm.Bx,_xlfn.XLOOKUP(TRUE,(AV91:$AZ91&lt;&gt;""),AV$51:$AZ$51,_xlpm.Fundo,,1),
_xlpm.Cx,_xlfn.XLOOKUP(TRUE,($O91:AT91&lt;&gt;""),$O91:AT91,_xlpm.Fundo,,-1),
_xlpm.Dx,_xlfn.XLOOKUP(TRUE,(AV91:$AZ91&lt;&gt;""),AV91:$AZ91,_xlpm.Fundo,,1),
_xlpm.Xx,AU$51,_xlpm.Yx,PRODUCT(SUM(_xlpm.Dx,-_xlpm.Cx),1/SUM(_xlpm.Bx,-_xlpm.Ax))*SUM(_xlpm.Xx,-_xlpm.Ax)+_xlpm.Cx,
_xlpm.Ay,_xlfn.XLOOKUP(TRUE,(AU$52:AU90&lt;&gt;""),$N$52:$N90,_xlpm.Fundo,,-1),
_xlpm.By,_xlfn.XLOOKUP(TRUE,(AU92:AU$95&lt;&gt;""),$N92:$N$95,_xlpm.Fundo,,1),
_xlpm.Cy,_xlfn.XLOOKUP(TRUE,(AU$52:AU90&lt;&gt;""),AU$52:AU90,_xlpm.Fundo,,-1),
_xlpm.Dy,_xlfn.XLOOKUP(TRUE,(AU92:AU$95&lt;&gt;""),AU92:AU$95,_xlpm.Fundo,,1),
_xlpm.Xy,$N91,_xlpm.Yy,PRODUCT(SUM(_xlpm.Dy,-_xlpm.Cy),1/SUM(_xlpm.By,-_xlpm.Ay))*SUM(_xlpm.Xy,-_xlpm.Ay)+_xlpm.Cy,
ROUND(_xlpm.Yx,2)))</f>
        <v>-9</v>
      </c>
      <c r="AV141" s="21" cm="1">
        <f t="array" ref="AV141">IF(AV91&lt;&gt;"",ROUND(AV91,2),
_xlfn.LET(_xlpm.Fundo,$L$8,
_xlpm.Ax,_xlfn.XLOOKUP(TRUE,($O91:AU91&lt;&gt;""),$O$51:AU$51,_xlpm.Fundo,,-1),
_xlpm.Bx,_xlfn.XLOOKUP(TRUE,(AW91:$AZ91&lt;&gt;""),AW$51:$AZ$51,_xlpm.Fundo,,1),
_xlpm.Cx,_xlfn.XLOOKUP(TRUE,($O91:AU91&lt;&gt;""),$O91:AU91,_xlpm.Fundo,,-1),
_xlpm.Dx,_xlfn.XLOOKUP(TRUE,(AW91:$AZ91&lt;&gt;""),AW91:$AZ91,_xlpm.Fundo,,1),
_xlpm.Xx,AV$51,_xlpm.Yx,PRODUCT(SUM(_xlpm.Dx,-_xlpm.Cx),1/SUM(_xlpm.Bx,-_xlpm.Ax))*SUM(_xlpm.Xx,-_xlpm.Ax)+_xlpm.Cx,
_xlpm.Ay,_xlfn.XLOOKUP(TRUE,(AV$52:AV90&lt;&gt;""),$N$52:$N90,_xlpm.Fundo,,-1),
_xlpm.By,_xlfn.XLOOKUP(TRUE,(AV92:AV$95&lt;&gt;""),$N92:$N$95,_xlpm.Fundo,,1),
_xlpm.Cy,_xlfn.XLOOKUP(TRUE,(AV$52:AV90&lt;&gt;""),AV$52:AV90,_xlpm.Fundo,,-1),
_xlpm.Dy,_xlfn.XLOOKUP(TRUE,(AV92:AV$95&lt;&gt;""),AV92:AV$95,_xlpm.Fundo,,1),
_xlpm.Xy,$N91,_xlpm.Yy,PRODUCT(SUM(_xlpm.Dy,-_xlpm.Cy),1/SUM(_xlpm.By,-_xlpm.Ay))*SUM(_xlpm.Xy,-_xlpm.Ay)+_xlpm.Cy,
ROUND(_xlpm.Yx,2)))</f>
        <v>-9</v>
      </c>
      <c r="AW141" s="21" cm="1">
        <f t="array" ref="AW141">IF(AW91&lt;&gt;"",ROUND(AW91,2),
_xlfn.LET(_xlpm.Fundo,$L$8,
_xlpm.Ax,_xlfn.XLOOKUP(TRUE,($O91:AV91&lt;&gt;""),$O$51:AV$51,_xlpm.Fundo,,-1),
_xlpm.Bx,_xlfn.XLOOKUP(TRUE,(AX91:$AZ91&lt;&gt;""),AX$51:$AZ$51,_xlpm.Fundo,,1),
_xlpm.Cx,_xlfn.XLOOKUP(TRUE,($O91:AV91&lt;&gt;""),$O91:AV91,_xlpm.Fundo,,-1),
_xlpm.Dx,_xlfn.XLOOKUP(TRUE,(AX91:$AZ91&lt;&gt;""),AX91:$AZ91,_xlpm.Fundo,,1),
_xlpm.Xx,AW$51,_xlpm.Yx,PRODUCT(SUM(_xlpm.Dx,-_xlpm.Cx),1/SUM(_xlpm.Bx,-_xlpm.Ax))*SUM(_xlpm.Xx,-_xlpm.Ax)+_xlpm.Cx,
_xlpm.Ay,_xlfn.XLOOKUP(TRUE,(AW$52:AW90&lt;&gt;""),$N$52:$N90,_xlpm.Fundo,,-1),
_xlpm.By,_xlfn.XLOOKUP(TRUE,(AW92:AW$95&lt;&gt;""),$N92:$N$95,_xlpm.Fundo,,1),
_xlpm.Cy,_xlfn.XLOOKUP(TRUE,(AW$52:AW90&lt;&gt;""),AW$52:AW90,_xlpm.Fundo,,-1),
_xlpm.Dy,_xlfn.XLOOKUP(TRUE,(AW92:AW$95&lt;&gt;""),AW92:AW$95,_xlpm.Fundo,,1),
_xlpm.Xy,$N91,_xlpm.Yy,PRODUCT(SUM(_xlpm.Dy,-_xlpm.Cy),1/SUM(_xlpm.By,-_xlpm.Ay))*SUM(_xlpm.Xy,-_xlpm.Ay)+_xlpm.Cy,
ROUND(_xlpm.Yx,2)))</f>
        <v>-9</v>
      </c>
      <c r="AX141" s="77" t="s">
        <v>678</v>
      </c>
      <c r="AY141" s="77"/>
    </row>
    <row r="142" spans="1:51" ht="20.100000000000001" customHeight="1" x14ac:dyDescent="0.3">
      <c r="A142" s="8"/>
      <c r="B142" s="8" t="s">
        <v>116</v>
      </c>
      <c r="C142" s="17">
        <f t="shared" si="15"/>
        <v>49.625399999999999</v>
      </c>
      <c r="D142" s="18">
        <f t="shared" si="15"/>
        <v>106.1709</v>
      </c>
      <c r="E142" s="64">
        <f t="shared" si="15"/>
        <v>0</v>
      </c>
      <c r="F142" s="17">
        <f t="shared" si="16"/>
        <v>6.6</v>
      </c>
      <c r="G142" s="18">
        <f t="shared" si="17"/>
        <v>1.1200000000000001</v>
      </c>
      <c r="H142" s="19">
        <f t="shared" si="18"/>
        <v>0</v>
      </c>
      <c r="I142" s="8" t="str" cm="1">
        <f t="array" ref="I142">_xlfn.CONCAT(ROUND(F142:H142,2)&amp;", ")</f>
        <v xml:space="preserve">6.6, 1.12, 0, </v>
      </c>
      <c r="J142" s="8"/>
      <c r="N142" s="31">
        <v>0.52</v>
      </c>
      <c r="O142" s="15"/>
      <c r="P142" s="21" cm="1">
        <f t="array" ref="P142">IF(P92&lt;&gt;"",ROUND(P92,2),
_xlfn.LET(_xlpm.Fundo,$L$8,
_xlpm.Ax,_xlfn.XLOOKUP(TRUE,($O92:O92&lt;&gt;""),$O$51:O$51,_xlpm.Fundo,,-1),
_xlpm.Bx,_xlfn.XLOOKUP(TRUE,(Q92:$AZ92&lt;&gt;""),Q$51:$AZ$51,_xlpm.Fundo,,1),
_xlpm.Cx,_xlfn.XLOOKUP(TRUE,($O92:O92&lt;&gt;""),$O92:O92,_xlpm.Fundo,,-1),
_xlpm.Dx,_xlfn.XLOOKUP(TRUE,(Q92:$AZ92&lt;&gt;""),Q92:$AZ92,_xlpm.Fundo,,1),
_xlpm.Xx,P$51,_xlpm.Yx,PRODUCT(SUM(_xlpm.Dx,-_xlpm.Cx),1/SUM(_xlpm.Bx,-_xlpm.Ax))*SUM(_xlpm.Xx,-_xlpm.Ax)+_xlpm.Cx,
_xlpm.Ay,_xlfn.XLOOKUP(TRUE,(P$52:P91&lt;&gt;""),$N$52:$N91,_xlpm.Fundo,,-1),
_xlpm.By,_xlfn.XLOOKUP(TRUE,(P93:P$95&lt;&gt;""),$N93:$N$95,_xlpm.Fundo,,1),
_xlpm.Cy,_xlfn.XLOOKUP(TRUE,(P$52:P91&lt;&gt;""),P$52:P91,_xlpm.Fundo,,-1),
_xlpm.Dy,_xlfn.XLOOKUP(TRUE,(P93:P$95&lt;&gt;""),P93:P$95,_xlpm.Fundo,,1),
_xlpm.Xy,$N92,_xlpm.Yy,PRODUCT(SUM(_xlpm.Dy,-_xlpm.Cy),1/SUM(_xlpm.By,-_xlpm.Ay))*SUM(_xlpm.Xy,-_xlpm.Ay)+_xlpm.Cy,
ROUND(_xlpm.Yx,2)))</f>
        <v>-9</v>
      </c>
      <c r="Q142" s="21" cm="1">
        <f t="array" ref="Q142">IF(Q92&lt;&gt;"",ROUND(Q92,2),
_xlfn.LET(_xlpm.Fundo,$L$8,
_xlpm.Ax,_xlfn.XLOOKUP(TRUE,($O92:P92&lt;&gt;""),$O$51:P$51,_xlpm.Fundo,,-1),
_xlpm.Bx,_xlfn.XLOOKUP(TRUE,(R92:$AZ92&lt;&gt;""),R$51:$AZ$51,_xlpm.Fundo,,1),
_xlpm.Cx,_xlfn.XLOOKUP(TRUE,($O92:P92&lt;&gt;""),$O92:P92,_xlpm.Fundo,,-1),
_xlpm.Dx,_xlfn.XLOOKUP(TRUE,(R92:$AZ92&lt;&gt;""),R92:$AZ92,_xlpm.Fundo,,1),
_xlpm.Xx,Q$51,_xlpm.Yx,PRODUCT(SUM(_xlpm.Dx,-_xlpm.Cx),1/SUM(_xlpm.Bx,-_xlpm.Ax))*SUM(_xlpm.Xx,-_xlpm.Ax)+_xlpm.Cx,
_xlpm.Ay,_xlfn.XLOOKUP(TRUE,(Q$52:Q91&lt;&gt;""),$N$52:$N91,_xlpm.Fundo,,-1),
_xlpm.By,_xlfn.XLOOKUP(TRUE,(Q93:Q$95&lt;&gt;""),$N93:$N$95,_xlpm.Fundo,,1),
_xlpm.Cy,_xlfn.XLOOKUP(TRUE,(Q$52:Q91&lt;&gt;""),Q$52:Q91,_xlpm.Fundo,,-1),
_xlpm.Dy,_xlfn.XLOOKUP(TRUE,(Q93:Q$95&lt;&gt;""),Q93:Q$95,_xlpm.Fundo,,1),
_xlpm.Xy,$N92,_xlpm.Yy,PRODUCT(SUM(_xlpm.Dy,-_xlpm.Cy),1/SUM(_xlpm.By,-_xlpm.Ay))*SUM(_xlpm.Xy,-_xlpm.Ay)+_xlpm.Cy,
ROUND(_xlpm.Yx,2)))</f>
        <v>-9</v>
      </c>
      <c r="R142" s="21" cm="1">
        <f t="array" ref="R142">IF(R92&lt;&gt;"",ROUND(R92,2),
_xlfn.LET(_xlpm.Fundo,$L$8,
_xlpm.Ax,_xlfn.XLOOKUP(TRUE,($O92:Q92&lt;&gt;""),$O$51:Q$51,_xlpm.Fundo,,-1),
_xlpm.Bx,_xlfn.XLOOKUP(TRUE,(S92:$AZ92&lt;&gt;""),S$51:$AZ$51,_xlpm.Fundo,,1),
_xlpm.Cx,_xlfn.XLOOKUP(TRUE,($O92:Q92&lt;&gt;""),$O92:Q92,_xlpm.Fundo,,-1),
_xlpm.Dx,_xlfn.XLOOKUP(TRUE,(S92:$AZ92&lt;&gt;""),S92:$AZ92,_xlpm.Fundo,,1),
_xlpm.Xx,R$51,_xlpm.Yx,PRODUCT(SUM(_xlpm.Dx,-_xlpm.Cx),1/SUM(_xlpm.Bx,-_xlpm.Ax))*SUM(_xlpm.Xx,-_xlpm.Ax)+_xlpm.Cx,
_xlpm.Ay,_xlfn.XLOOKUP(TRUE,(R$52:R91&lt;&gt;""),$N$52:$N91,_xlpm.Fundo,,-1),
_xlpm.By,_xlfn.XLOOKUP(TRUE,(R93:R$95&lt;&gt;""),$N93:$N$95,_xlpm.Fundo,,1),
_xlpm.Cy,_xlfn.XLOOKUP(TRUE,(R$52:R91&lt;&gt;""),R$52:R91,_xlpm.Fundo,,-1),
_xlpm.Dy,_xlfn.XLOOKUP(TRUE,(R93:R$95&lt;&gt;""),R93:R$95,_xlpm.Fundo,,1),
_xlpm.Xy,$N92,_xlpm.Yy,PRODUCT(SUM(_xlpm.Dy,-_xlpm.Cy),1/SUM(_xlpm.By,-_xlpm.Ay))*SUM(_xlpm.Xy,-_xlpm.Ay)+_xlpm.Cy,
ROUND(_xlpm.Yx,2)))</f>
        <v>0</v>
      </c>
      <c r="S142" s="21" cm="1">
        <f t="array" ref="S142">IF(S92&lt;&gt;"",ROUND(S92,2),
_xlfn.LET(_xlpm.Fundo,$L$8,
_xlpm.Ax,_xlfn.XLOOKUP(TRUE,($O92:R92&lt;&gt;""),$O$51:R$51,_xlpm.Fundo,,-1),
_xlpm.Bx,_xlfn.XLOOKUP(TRUE,(T92:$AZ92&lt;&gt;""),T$51:$AZ$51,_xlpm.Fundo,,1),
_xlpm.Cx,_xlfn.XLOOKUP(TRUE,($O92:R92&lt;&gt;""),$O92:R92,_xlpm.Fundo,,-1),
_xlpm.Dx,_xlfn.XLOOKUP(TRUE,(T92:$AZ92&lt;&gt;""),T92:$AZ92,_xlpm.Fundo,,1),
_xlpm.Xx,S$51,_xlpm.Yx,PRODUCT(SUM(_xlpm.Dx,-_xlpm.Cx),1/SUM(_xlpm.Bx,-_xlpm.Ax))*SUM(_xlpm.Xx,-_xlpm.Ax)+_xlpm.Cx,
_xlpm.Ay,_xlfn.XLOOKUP(TRUE,(S$52:S91&lt;&gt;""),$N$52:$N91,_xlpm.Fundo,,-1),
_xlpm.By,_xlfn.XLOOKUP(TRUE,(S93:S$95&lt;&gt;""),$N93:$N$95,_xlpm.Fundo,,1),
_xlpm.Cy,_xlfn.XLOOKUP(TRUE,(S$52:S91&lt;&gt;""),S$52:S91,_xlpm.Fundo,,-1),
_xlpm.Dy,_xlfn.XLOOKUP(TRUE,(S93:S$95&lt;&gt;""),S93:S$95,_xlpm.Fundo,,1),
_xlpm.Xy,$N92,_xlpm.Yy,PRODUCT(SUM(_xlpm.Dy,-_xlpm.Cy),1/SUM(_xlpm.By,-_xlpm.Ay))*SUM(_xlpm.Xy,-_xlpm.Ay)+_xlpm.Cy,
ROUND(_xlpm.Yx,2)))</f>
        <v>0.43</v>
      </c>
      <c r="T142" s="21" cm="1">
        <f t="array" ref="T142">IF(T92&lt;&gt;"",ROUND(T92,2),
_xlfn.LET(_xlpm.Fundo,$L$8,
_xlpm.Ax,_xlfn.XLOOKUP(TRUE,($O92:S92&lt;&gt;""),$O$51:S$51,_xlpm.Fundo,,-1),
_xlpm.Bx,_xlfn.XLOOKUP(TRUE,(U92:$AZ92&lt;&gt;""),U$51:$AZ$51,_xlpm.Fundo,,1),
_xlpm.Cx,_xlfn.XLOOKUP(TRUE,($O92:S92&lt;&gt;""),$O92:S92,_xlpm.Fundo,,-1),
_xlpm.Dx,_xlfn.XLOOKUP(TRUE,(U92:$AZ92&lt;&gt;""),U92:$AZ92,_xlpm.Fundo,,1),
_xlpm.Xx,T$51,_xlpm.Yx,PRODUCT(SUM(_xlpm.Dx,-_xlpm.Cx),1/SUM(_xlpm.Bx,-_xlpm.Ax))*SUM(_xlpm.Xx,-_xlpm.Ax)+_xlpm.Cx,
_xlpm.Ay,_xlfn.XLOOKUP(TRUE,(T$52:T91&lt;&gt;""),$N$52:$N91,_xlpm.Fundo,,-1),
_xlpm.By,_xlfn.XLOOKUP(TRUE,(T93:T$95&lt;&gt;""),$N93:$N$95,_xlpm.Fundo,,1),
_xlpm.Cy,_xlfn.XLOOKUP(TRUE,(T$52:T91&lt;&gt;""),T$52:T91,_xlpm.Fundo,,-1),
_xlpm.Dy,_xlfn.XLOOKUP(TRUE,(T93:T$95&lt;&gt;""),T93:T$95,_xlpm.Fundo,,1),
_xlpm.Xy,$N92,_xlpm.Yy,PRODUCT(SUM(_xlpm.Dy,-_xlpm.Cy),1/SUM(_xlpm.By,-_xlpm.Ay))*SUM(_xlpm.Xy,-_xlpm.Ay)+_xlpm.Cy,
ROUND(_xlpm.Yx,2)))</f>
        <v>0.9</v>
      </c>
      <c r="U142" s="21" cm="1">
        <f t="array" ref="U142">IF(U92&lt;&gt;"",ROUND(U92,2),
_xlfn.LET(_xlpm.Fundo,$L$8,
_xlpm.Ax,_xlfn.XLOOKUP(TRUE,($O92:T92&lt;&gt;""),$O$51:T$51,_xlpm.Fundo,,-1),
_xlpm.Bx,_xlfn.XLOOKUP(TRUE,(V92:$AZ92&lt;&gt;""),V$51:$AZ$51,_xlpm.Fundo,,1),
_xlpm.Cx,_xlfn.XLOOKUP(TRUE,($O92:T92&lt;&gt;""),$O92:T92,_xlpm.Fundo,,-1),
_xlpm.Dx,_xlfn.XLOOKUP(TRUE,(V92:$AZ92&lt;&gt;""),V92:$AZ92,_xlpm.Fundo,,1),
_xlpm.Xx,U$51,_xlpm.Yx,PRODUCT(SUM(_xlpm.Dx,-_xlpm.Cx),1/SUM(_xlpm.Bx,-_xlpm.Ax))*SUM(_xlpm.Xx,-_xlpm.Ax)+_xlpm.Cx,
_xlpm.Ay,_xlfn.XLOOKUP(TRUE,(U$52:U91&lt;&gt;""),$N$52:$N91,_xlpm.Fundo,,-1),
_xlpm.By,_xlfn.XLOOKUP(TRUE,(U93:U$95&lt;&gt;""),$N93:$N$95,_xlpm.Fundo,,1),
_xlpm.Cy,_xlfn.XLOOKUP(TRUE,(U$52:U91&lt;&gt;""),U$52:U91,_xlpm.Fundo,,-1),
_xlpm.Dy,_xlfn.XLOOKUP(TRUE,(U93:U$95&lt;&gt;""),U93:U$95,_xlpm.Fundo,,1),
_xlpm.Xy,$N92,_xlpm.Yy,PRODUCT(SUM(_xlpm.Dy,-_xlpm.Cy),1/SUM(_xlpm.By,-_xlpm.Ay))*SUM(_xlpm.Xy,-_xlpm.Ay)+_xlpm.Cy,
ROUND(_xlpm.Yx,2)))</f>
        <v>0.9</v>
      </c>
      <c r="V142" s="21" cm="1">
        <f t="array" ref="V142">IF(V92&lt;&gt;"",ROUND(V92,2),
_xlfn.LET(_xlpm.Fundo,$L$8,
_xlpm.Ax,_xlfn.XLOOKUP(TRUE,($O92:U92&lt;&gt;""),$O$51:U$51,_xlpm.Fundo,,-1),
_xlpm.Bx,_xlfn.XLOOKUP(TRUE,(W92:$AZ92&lt;&gt;""),W$51:$AZ$51,_xlpm.Fundo,,1),
_xlpm.Cx,_xlfn.XLOOKUP(TRUE,($O92:U92&lt;&gt;""),$O92:U92,_xlpm.Fundo,,-1),
_xlpm.Dx,_xlfn.XLOOKUP(TRUE,(W92:$AZ92&lt;&gt;""),W92:$AZ92,_xlpm.Fundo,,1),
_xlpm.Xx,V$51,_xlpm.Yx,PRODUCT(SUM(_xlpm.Dx,-_xlpm.Cx),1/SUM(_xlpm.Bx,-_xlpm.Ax))*SUM(_xlpm.Xx,-_xlpm.Ax)+_xlpm.Cx,
_xlpm.Ay,_xlfn.XLOOKUP(TRUE,(V$52:V91&lt;&gt;""),$N$52:$N91,_xlpm.Fundo,,-1),
_xlpm.By,_xlfn.XLOOKUP(TRUE,(V93:V$95&lt;&gt;""),$N93:$N$95,_xlpm.Fundo,,1),
_xlpm.Cy,_xlfn.XLOOKUP(TRUE,(V$52:V91&lt;&gt;""),V$52:V91,_xlpm.Fundo,,-1),
_xlpm.Dy,_xlfn.XLOOKUP(TRUE,(V93:V$95&lt;&gt;""),V93:V$95,_xlpm.Fundo,,1),
_xlpm.Xy,$N92,_xlpm.Yy,PRODUCT(SUM(_xlpm.Dy,-_xlpm.Cy),1/SUM(_xlpm.By,-_xlpm.Ay))*SUM(_xlpm.Xy,-_xlpm.Ay)+_xlpm.Cy,
ROUND(_xlpm.Yx,2)))</f>
        <v>0.9</v>
      </c>
      <c r="W142" s="21" cm="1">
        <f t="array" ref="W142">IF(W92&lt;&gt;"",ROUND(W92,2),
_xlfn.LET(_xlpm.Fundo,$L$8,
_xlpm.Ax,_xlfn.XLOOKUP(TRUE,($O92:V92&lt;&gt;""),$O$51:V$51,_xlpm.Fundo,,-1),
_xlpm.Bx,_xlfn.XLOOKUP(TRUE,(X92:$AZ92&lt;&gt;""),X$51:$AZ$51,_xlpm.Fundo,,1),
_xlpm.Cx,_xlfn.XLOOKUP(TRUE,($O92:V92&lt;&gt;""),$O92:V92,_xlpm.Fundo,,-1),
_xlpm.Dx,_xlfn.XLOOKUP(TRUE,(X92:$AZ92&lt;&gt;""),X92:$AZ92,_xlpm.Fundo,,1),
_xlpm.Xx,W$51,_xlpm.Yx,PRODUCT(SUM(_xlpm.Dx,-_xlpm.Cx),1/SUM(_xlpm.Bx,-_xlpm.Ax))*SUM(_xlpm.Xx,-_xlpm.Ax)+_xlpm.Cx,
_xlpm.Ay,_xlfn.XLOOKUP(TRUE,(W$52:W91&lt;&gt;""),$N$52:$N91,_xlpm.Fundo,,-1),
_xlpm.By,_xlfn.XLOOKUP(TRUE,(W93:W$95&lt;&gt;""),$N93:$N$95,_xlpm.Fundo,,1),
_xlpm.Cy,_xlfn.XLOOKUP(TRUE,(W$52:W91&lt;&gt;""),W$52:W91,_xlpm.Fundo,,-1),
_xlpm.Dy,_xlfn.XLOOKUP(TRUE,(W93:W$95&lt;&gt;""),W93:W$95,_xlpm.Fundo,,1),
_xlpm.Xy,$N92,_xlpm.Yy,PRODUCT(SUM(_xlpm.Dy,-_xlpm.Cy),1/SUM(_xlpm.By,-_xlpm.Ay))*SUM(_xlpm.Xy,-_xlpm.Ay)+_xlpm.Cy,
ROUND(_xlpm.Yx,2)))</f>
        <v>0.9</v>
      </c>
      <c r="X142" s="21" cm="1">
        <f t="array" ref="X142">IF(X92&lt;&gt;"",ROUND(X92,2),
_xlfn.LET(_xlpm.Fundo,$L$8,
_xlpm.Ax,_xlfn.XLOOKUP(TRUE,($O92:W92&lt;&gt;""),$O$51:W$51,_xlpm.Fundo,,-1),
_xlpm.Bx,_xlfn.XLOOKUP(TRUE,(Y92:$AZ92&lt;&gt;""),Y$51:$AZ$51,_xlpm.Fundo,,1),
_xlpm.Cx,_xlfn.XLOOKUP(TRUE,($O92:W92&lt;&gt;""),$O92:W92,_xlpm.Fundo,,-1),
_xlpm.Dx,_xlfn.XLOOKUP(TRUE,(Y92:$AZ92&lt;&gt;""),Y92:$AZ92,_xlpm.Fundo,,1),
_xlpm.Xx,X$51,_xlpm.Yx,PRODUCT(SUM(_xlpm.Dx,-_xlpm.Cx),1/SUM(_xlpm.Bx,-_xlpm.Ax))*SUM(_xlpm.Xx,-_xlpm.Ax)+_xlpm.Cx,
_xlpm.Ay,_xlfn.XLOOKUP(TRUE,(X$52:X91&lt;&gt;""),$N$52:$N91,_xlpm.Fundo,,-1),
_xlpm.By,_xlfn.XLOOKUP(TRUE,(X93:X$95&lt;&gt;""),$N93:$N$95,_xlpm.Fundo,,1),
_xlpm.Cy,_xlfn.XLOOKUP(TRUE,(X$52:X91&lt;&gt;""),X$52:X91,_xlpm.Fundo,,-1),
_xlpm.Dy,_xlfn.XLOOKUP(TRUE,(X93:X$95&lt;&gt;""),X93:X$95,_xlpm.Fundo,,1),
_xlpm.Xy,$N92,_xlpm.Yy,PRODUCT(SUM(_xlpm.Dy,-_xlpm.Cy),1/SUM(_xlpm.By,-_xlpm.Ay))*SUM(_xlpm.Xy,-_xlpm.Ay)+_xlpm.Cy,
ROUND(_xlpm.Yx,2)))</f>
        <v>0.9</v>
      </c>
      <c r="Y142" s="21" cm="1">
        <f t="array" ref="Y142">IF(Y92&lt;&gt;"",ROUND(Y92,2),
_xlfn.LET(_xlpm.Fundo,$L$8,
_xlpm.Ax,_xlfn.XLOOKUP(TRUE,($O92:X92&lt;&gt;""),$O$51:X$51,_xlpm.Fundo,,-1),
_xlpm.Bx,_xlfn.XLOOKUP(TRUE,(Z92:$AZ92&lt;&gt;""),Z$51:$AZ$51,_xlpm.Fundo,,1),
_xlpm.Cx,_xlfn.XLOOKUP(TRUE,($O92:X92&lt;&gt;""),$O92:X92,_xlpm.Fundo,,-1),
_xlpm.Dx,_xlfn.XLOOKUP(TRUE,(Z92:$AZ92&lt;&gt;""),Z92:$AZ92,_xlpm.Fundo,,1),
_xlpm.Xx,Y$51,_xlpm.Yx,PRODUCT(SUM(_xlpm.Dx,-_xlpm.Cx),1/SUM(_xlpm.Bx,-_xlpm.Ax))*SUM(_xlpm.Xx,-_xlpm.Ax)+_xlpm.Cx,
_xlpm.Ay,_xlfn.XLOOKUP(TRUE,(Y$52:Y91&lt;&gt;""),$N$52:$N91,_xlpm.Fundo,,-1),
_xlpm.By,_xlfn.XLOOKUP(TRUE,(Y93:Y$95&lt;&gt;""),$N93:$N$95,_xlpm.Fundo,,1),
_xlpm.Cy,_xlfn.XLOOKUP(TRUE,(Y$52:Y91&lt;&gt;""),Y$52:Y91,_xlpm.Fundo,,-1),
_xlpm.Dy,_xlfn.XLOOKUP(TRUE,(Y93:Y$95&lt;&gt;""),Y93:Y$95,_xlpm.Fundo,,1),
_xlpm.Xy,$N92,_xlpm.Yy,PRODUCT(SUM(_xlpm.Dy,-_xlpm.Cy),1/SUM(_xlpm.By,-_xlpm.Ay))*SUM(_xlpm.Xy,-_xlpm.Ay)+_xlpm.Cy,
ROUND(_xlpm.Yx,2)))</f>
        <v>1.6</v>
      </c>
      <c r="Z142" s="21" cm="1">
        <f t="array" ref="Z142">IF(Z92&lt;&gt;"",ROUND(Z92,2),
_xlfn.LET(_xlpm.Fundo,$L$8,
_xlpm.Ax,_xlfn.XLOOKUP(TRUE,($O92:Y92&lt;&gt;""),$O$51:Y$51,_xlpm.Fundo,,-1),
_xlpm.Bx,_xlfn.XLOOKUP(TRUE,(AA92:$AZ92&lt;&gt;""),AA$51:$AZ$51,_xlpm.Fundo,,1),
_xlpm.Cx,_xlfn.XLOOKUP(TRUE,($O92:Y92&lt;&gt;""),$O92:Y92,_xlpm.Fundo,,-1),
_xlpm.Dx,_xlfn.XLOOKUP(TRUE,(AA92:$AZ92&lt;&gt;""),AA92:$AZ92,_xlpm.Fundo,,1),
_xlpm.Xx,Z$51,_xlpm.Yx,PRODUCT(SUM(_xlpm.Dx,-_xlpm.Cx),1/SUM(_xlpm.Bx,-_xlpm.Ax))*SUM(_xlpm.Xx,-_xlpm.Ax)+_xlpm.Cx,
_xlpm.Ay,_xlfn.XLOOKUP(TRUE,(Z$52:Z91&lt;&gt;""),$N$52:$N91,_xlpm.Fundo,,-1),
_xlpm.By,_xlfn.XLOOKUP(TRUE,(Z93:Z$95&lt;&gt;""),$N93:$N$95,_xlpm.Fundo,,1),
_xlpm.Cy,_xlfn.XLOOKUP(TRUE,(Z$52:Z91&lt;&gt;""),Z$52:Z91,_xlpm.Fundo,,-1),
_xlpm.Dy,_xlfn.XLOOKUP(TRUE,(Z93:Z$95&lt;&gt;""),Z93:Z$95,_xlpm.Fundo,,1),
_xlpm.Xy,$N92,_xlpm.Yy,PRODUCT(SUM(_xlpm.Dy,-_xlpm.Cy),1/SUM(_xlpm.By,-_xlpm.Ay))*SUM(_xlpm.Xy,-_xlpm.Ay)+_xlpm.Cy,
ROUND(_xlpm.Yx,2)))</f>
        <v>1.91</v>
      </c>
      <c r="AA142" s="21" cm="1">
        <f t="array" ref="AA142">IF(AA92&lt;&gt;"",ROUND(AA92,2),
_xlfn.LET(_xlpm.Fundo,$L$8,
_xlpm.Ax,_xlfn.XLOOKUP(TRUE,($O92:Z92&lt;&gt;""),$O$51:Z$51,_xlpm.Fundo,,-1),
_xlpm.Bx,_xlfn.XLOOKUP(TRUE,(AB92:$AZ92&lt;&gt;""),AB$51:$AZ$51,_xlpm.Fundo,,1),
_xlpm.Cx,_xlfn.XLOOKUP(TRUE,($O92:Z92&lt;&gt;""),$O92:Z92,_xlpm.Fundo,,-1),
_xlpm.Dx,_xlfn.XLOOKUP(TRUE,(AB92:$AZ92&lt;&gt;""),AB92:$AZ92,_xlpm.Fundo,,1),
_xlpm.Xx,AA$51,_xlpm.Yx,PRODUCT(SUM(_xlpm.Dx,-_xlpm.Cx),1/SUM(_xlpm.Bx,-_xlpm.Ax))*SUM(_xlpm.Xx,-_xlpm.Ax)+_xlpm.Cx,
_xlpm.Ay,_xlfn.XLOOKUP(TRUE,(AA$52:AA91&lt;&gt;""),$N$52:$N91,_xlpm.Fundo,,-1),
_xlpm.By,_xlfn.XLOOKUP(TRUE,(AA93:AA$95&lt;&gt;""),$N93:$N$95,_xlpm.Fundo,,1),
_xlpm.Cy,_xlfn.XLOOKUP(TRUE,(AA$52:AA91&lt;&gt;""),AA$52:AA91,_xlpm.Fundo,,-1),
_xlpm.Dy,_xlfn.XLOOKUP(TRUE,(AA93:AA$95&lt;&gt;""),AA93:AA$95,_xlpm.Fundo,,1),
_xlpm.Xy,$N92,_xlpm.Yy,PRODUCT(SUM(_xlpm.Dy,-_xlpm.Cy),1/SUM(_xlpm.By,-_xlpm.Ay))*SUM(_xlpm.Xy,-_xlpm.Ay)+_xlpm.Cy,
ROUND(_xlpm.Yx,2)))</f>
        <v>2.2999999999999998</v>
      </c>
      <c r="AB142" s="21" cm="1">
        <f t="array" ref="AB142">IF(AB92&lt;&gt;"",ROUND(AB92,2),
_xlfn.LET(_xlpm.Fundo,$L$8,
_xlpm.Ax,_xlfn.XLOOKUP(TRUE,($O92:AA92&lt;&gt;""),$O$51:AA$51,_xlpm.Fundo,,-1),
_xlpm.Bx,_xlfn.XLOOKUP(TRUE,(AC92:$AZ92&lt;&gt;""),AC$51:$AZ$51,_xlpm.Fundo,,1),
_xlpm.Cx,_xlfn.XLOOKUP(TRUE,($O92:AA92&lt;&gt;""),$O92:AA92,_xlpm.Fundo,,-1),
_xlpm.Dx,_xlfn.XLOOKUP(TRUE,(AC92:$AZ92&lt;&gt;""),AC92:$AZ92,_xlpm.Fundo,,1),
_xlpm.Xx,AB$51,_xlpm.Yx,PRODUCT(SUM(_xlpm.Dx,-_xlpm.Cx),1/SUM(_xlpm.Bx,-_xlpm.Ax))*SUM(_xlpm.Xx,-_xlpm.Ax)+_xlpm.Cx,
_xlpm.Ay,_xlfn.XLOOKUP(TRUE,(AB$52:AB91&lt;&gt;""),$N$52:$N91,_xlpm.Fundo,,-1),
_xlpm.By,_xlfn.XLOOKUP(TRUE,(AB93:AB$95&lt;&gt;""),$N93:$N$95,_xlpm.Fundo,,1),
_xlpm.Cy,_xlfn.XLOOKUP(TRUE,(AB$52:AB91&lt;&gt;""),AB$52:AB91,_xlpm.Fundo,,-1),
_xlpm.Dy,_xlfn.XLOOKUP(TRUE,(AB93:AB$95&lt;&gt;""),AB93:AB$95,_xlpm.Fundo,,1),
_xlpm.Xy,$N92,_xlpm.Yy,PRODUCT(SUM(_xlpm.Dy,-_xlpm.Cy),1/SUM(_xlpm.By,-_xlpm.Ay))*SUM(_xlpm.Xy,-_xlpm.Ay)+_xlpm.Cy,
ROUND(_xlpm.Yx,2)))</f>
        <v>0</v>
      </c>
      <c r="AC142" s="21" cm="1">
        <f t="array" ref="AC142">IF(AC92&lt;&gt;"",ROUND(AC92,2),
_xlfn.LET(_xlpm.Fundo,$L$8,
_xlpm.Ax,_xlfn.XLOOKUP(TRUE,($O92:AB92&lt;&gt;""),$O$51:AB$51,_xlpm.Fundo,,-1),
_xlpm.Bx,_xlfn.XLOOKUP(TRUE,(AD92:$AZ92&lt;&gt;""),AD$51:$AZ$51,_xlpm.Fundo,,1),
_xlpm.Cx,_xlfn.XLOOKUP(TRUE,($O92:AB92&lt;&gt;""),$O92:AB92,_xlpm.Fundo,,-1),
_xlpm.Dx,_xlfn.XLOOKUP(TRUE,(AD92:$AZ92&lt;&gt;""),AD92:$AZ92,_xlpm.Fundo,,1),
_xlpm.Xx,AC$51,_xlpm.Yx,PRODUCT(SUM(_xlpm.Dx,-_xlpm.Cx),1/SUM(_xlpm.Bx,-_xlpm.Ax))*SUM(_xlpm.Xx,-_xlpm.Ax)+_xlpm.Cx,
_xlpm.Ay,_xlfn.XLOOKUP(TRUE,(AC$52:AC91&lt;&gt;""),$N$52:$N91,_xlpm.Fundo,,-1),
_xlpm.By,_xlfn.XLOOKUP(TRUE,(AC93:AC$95&lt;&gt;""),$N93:$N$95,_xlpm.Fundo,,1),
_xlpm.Cy,_xlfn.XLOOKUP(TRUE,(AC$52:AC91&lt;&gt;""),AC$52:AC91,_xlpm.Fundo,,-1),
_xlpm.Dy,_xlfn.XLOOKUP(TRUE,(AC93:AC$95&lt;&gt;""),AC93:AC$95,_xlpm.Fundo,,1),
_xlpm.Xy,$N92,_xlpm.Yy,PRODUCT(SUM(_xlpm.Dy,-_xlpm.Cy),1/SUM(_xlpm.By,-_xlpm.Ay))*SUM(_xlpm.Xy,-_xlpm.Ay)+_xlpm.Cy,
ROUND(_xlpm.Yx,2)))</f>
        <v>0.05</v>
      </c>
      <c r="AD142" s="21" cm="1">
        <f t="array" ref="AD142">IF(AD92&lt;&gt;"",ROUND(AD92,2),
_xlfn.LET(_xlpm.Fundo,$L$8,
_xlpm.Ax,_xlfn.XLOOKUP(TRUE,($O92:AC92&lt;&gt;""),$O$51:AC$51,_xlpm.Fundo,,-1),
_xlpm.Bx,_xlfn.XLOOKUP(TRUE,(AE92:$AZ92&lt;&gt;""),AE$51:$AZ$51,_xlpm.Fundo,,1),
_xlpm.Cx,_xlfn.XLOOKUP(TRUE,($O92:AC92&lt;&gt;""),$O92:AC92,_xlpm.Fundo,,-1),
_xlpm.Dx,_xlfn.XLOOKUP(TRUE,(AE92:$AZ92&lt;&gt;""),AE92:$AZ92,_xlpm.Fundo,,1),
_xlpm.Xx,AD$51,_xlpm.Yx,PRODUCT(SUM(_xlpm.Dx,-_xlpm.Cx),1/SUM(_xlpm.Bx,-_xlpm.Ax))*SUM(_xlpm.Xx,-_xlpm.Ax)+_xlpm.Cx,
_xlpm.Ay,_xlfn.XLOOKUP(TRUE,(AD$52:AD91&lt;&gt;""),$N$52:$N91,_xlpm.Fundo,,-1),
_xlpm.By,_xlfn.XLOOKUP(TRUE,(AD93:AD$95&lt;&gt;""),$N93:$N$95,_xlpm.Fundo,,1),
_xlpm.Cy,_xlfn.XLOOKUP(TRUE,(AD$52:AD91&lt;&gt;""),AD$52:AD91,_xlpm.Fundo,,-1),
_xlpm.Dy,_xlfn.XLOOKUP(TRUE,(AD93:AD$95&lt;&gt;""),AD93:AD$95,_xlpm.Fundo,,1),
_xlpm.Xy,$N92,_xlpm.Yy,PRODUCT(SUM(_xlpm.Dy,-_xlpm.Cy),1/SUM(_xlpm.By,-_xlpm.Ay))*SUM(_xlpm.Xy,-_xlpm.Ay)+_xlpm.Cy,
ROUND(_xlpm.Yx,2)))</f>
        <v>0.05</v>
      </c>
      <c r="AE142" s="21" cm="1">
        <f t="array" ref="AE142">IF(AE92&lt;&gt;"",ROUND(AE92,2),
_xlfn.LET(_xlpm.Fundo,$L$8,
_xlpm.Ax,_xlfn.XLOOKUP(TRUE,($O92:AD92&lt;&gt;""),$O$51:AD$51,_xlpm.Fundo,,-1),
_xlpm.Bx,_xlfn.XLOOKUP(TRUE,(AF92:$AZ92&lt;&gt;""),AF$51:$AZ$51,_xlpm.Fundo,,1),
_xlpm.Cx,_xlfn.XLOOKUP(TRUE,($O92:AD92&lt;&gt;""),$O92:AD92,_xlpm.Fundo,,-1),
_xlpm.Dx,_xlfn.XLOOKUP(TRUE,(AF92:$AZ92&lt;&gt;""),AF92:$AZ92,_xlpm.Fundo,,1),
_xlpm.Xx,AE$51,_xlpm.Yx,PRODUCT(SUM(_xlpm.Dx,-_xlpm.Cx),1/SUM(_xlpm.Bx,-_xlpm.Ax))*SUM(_xlpm.Xx,-_xlpm.Ax)+_xlpm.Cx,
_xlpm.Ay,_xlfn.XLOOKUP(TRUE,(AE$52:AE91&lt;&gt;""),$N$52:$N91,_xlpm.Fundo,,-1),
_xlpm.By,_xlfn.XLOOKUP(TRUE,(AE93:AE$95&lt;&gt;""),$N93:$N$95,_xlpm.Fundo,,1),
_xlpm.Cy,_xlfn.XLOOKUP(TRUE,(AE$52:AE91&lt;&gt;""),AE$52:AE91,_xlpm.Fundo,,-1),
_xlpm.Dy,_xlfn.XLOOKUP(TRUE,(AE93:AE$95&lt;&gt;""),AE93:AE$95,_xlpm.Fundo,,1),
_xlpm.Xy,$N92,_xlpm.Yy,PRODUCT(SUM(_xlpm.Dy,-_xlpm.Cy),1/SUM(_xlpm.By,-_xlpm.Ay))*SUM(_xlpm.Xy,-_xlpm.Ay)+_xlpm.Cy,
ROUND(_xlpm.Yx,2)))</f>
        <v>0.06</v>
      </c>
      <c r="AF142" s="21" cm="1">
        <f t="array" ref="AF142">IF(AF92&lt;&gt;"",ROUND(AF92,2),
_xlfn.LET(_xlpm.Fundo,$L$8,
_xlpm.Ax,_xlfn.XLOOKUP(TRUE,($O92:AE92&lt;&gt;""),$O$51:AE$51,_xlpm.Fundo,,-1),
_xlpm.Bx,_xlfn.XLOOKUP(TRUE,(AG92:$AZ92&lt;&gt;""),AG$51:$AZ$51,_xlpm.Fundo,,1),
_xlpm.Cx,_xlfn.XLOOKUP(TRUE,($O92:AE92&lt;&gt;""),$O92:AE92,_xlpm.Fundo,,-1),
_xlpm.Dx,_xlfn.XLOOKUP(TRUE,(AG92:$AZ92&lt;&gt;""),AG92:$AZ92,_xlpm.Fundo,,1),
_xlpm.Xx,AF$51,_xlpm.Yx,PRODUCT(SUM(_xlpm.Dx,-_xlpm.Cx),1/SUM(_xlpm.Bx,-_xlpm.Ax))*SUM(_xlpm.Xx,-_xlpm.Ax)+_xlpm.Cx,
_xlpm.Ay,_xlfn.XLOOKUP(TRUE,(AF$52:AF91&lt;&gt;""),$N$52:$N91,_xlpm.Fundo,,-1),
_xlpm.By,_xlfn.XLOOKUP(TRUE,(AF93:AF$95&lt;&gt;""),$N93:$N$95,_xlpm.Fundo,,1),
_xlpm.Cy,_xlfn.XLOOKUP(TRUE,(AF$52:AF91&lt;&gt;""),AF$52:AF91,_xlpm.Fundo,,-1),
_xlpm.Dy,_xlfn.XLOOKUP(TRUE,(AF93:AF$95&lt;&gt;""),AF93:AF$95,_xlpm.Fundo,,1),
_xlpm.Xy,$N92,_xlpm.Yy,PRODUCT(SUM(_xlpm.Dy,-_xlpm.Cy),1/SUM(_xlpm.By,-_xlpm.Ay))*SUM(_xlpm.Xy,-_xlpm.Ay)+_xlpm.Cy,
ROUND(_xlpm.Yx,2)))</f>
        <v>0.13</v>
      </c>
      <c r="AG142" s="21" cm="1">
        <f t="array" ref="AG142">IF(AG92&lt;&gt;"",ROUND(AG92,2),
_xlfn.LET(_xlpm.Fundo,$L$8,
_xlpm.Ax,_xlfn.XLOOKUP(TRUE,($O92:AF92&lt;&gt;""),$O$51:AF$51,_xlpm.Fundo,,-1),
_xlpm.Bx,_xlfn.XLOOKUP(TRUE,(AH92:$AZ92&lt;&gt;""),AH$51:$AZ$51,_xlpm.Fundo,,1),
_xlpm.Cx,_xlfn.XLOOKUP(TRUE,($O92:AF92&lt;&gt;""),$O92:AF92,_xlpm.Fundo,,-1),
_xlpm.Dx,_xlfn.XLOOKUP(TRUE,(AH92:$AZ92&lt;&gt;""),AH92:$AZ92,_xlpm.Fundo,,1),
_xlpm.Xx,AG$51,_xlpm.Yx,PRODUCT(SUM(_xlpm.Dx,-_xlpm.Cx),1/SUM(_xlpm.Bx,-_xlpm.Ax))*SUM(_xlpm.Xx,-_xlpm.Ax)+_xlpm.Cx,
_xlpm.Ay,_xlfn.XLOOKUP(TRUE,(AG$52:AG91&lt;&gt;""),$N$52:$N91,_xlpm.Fundo,,-1),
_xlpm.By,_xlfn.XLOOKUP(TRUE,(AG93:AG$95&lt;&gt;""),$N93:$N$95,_xlpm.Fundo,,1),
_xlpm.Cy,_xlfn.XLOOKUP(TRUE,(AG$52:AG91&lt;&gt;""),AG$52:AG91,_xlpm.Fundo,,-1),
_xlpm.Dy,_xlfn.XLOOKUP(TRUE,(AG93:AG$95&lt;&gt;""),AG93:AG$95,_xlpm.Fundo,,1),
_xlpm.Xy,$N92,_xlpm.Yy,PRODUCT(SUM(_xlpm.Dy,-_xlpm.Cy),1/SUM(_xlpm.By,-_xlpm.Ay))*SUM(_xlpm.Xy,-_xlpm.Ay)+_xlpm.Cy,
ROUND(_xlpm.Yx,2)))</f>
        <v>0.14000000000000001</v>
      </c>
      <c r="AH142" s="21" cm="1">
        <f t="array" ref="AH142">IF(AH92&lt;&gt;"",ROUND(AH92,2),
_xlfn.LET(_xlpm.Fundo,$L$8,
_xlpm.Ax,_xlfn.XLOOKUP(TRUE,($O92:AG92&lt;&gt;""),$O$51:AG$51,_xlpm.Fundo,,-1),
_xlpm.Bx,_xlfn.XLOOKUP(TRUE,(AI92:$AZ92&lt;&gt;""),AI$51:$AZ$51,_xlpm.Fundo,,1),
_xlpm.Cx,_xlfn.XLOOKUP(TRUE,($O92:AG92&lt;&gt;""),$O92:AG92,_xlpm.Fundo,,-1),
_xlpm.Dx,_xlfn.XLOOKUP(TRUE,(AI92:$AZ92&lt;&gt;""),AI92:$AZ92,_xlpm.Fundo,,1),
_xlpm.Xx,AH$51,_xlpm.Yx,PRODUCT(SUM(_xlpm.Dx,-_xlpm.Cx),1/SUM(_xlpm.Bx,-_xlpm.Ax))*SUM(_xlpm.Xx,-_xlpm.Ax)+_xlpm.Cx,
_xlpm.Ay,_xlfn.XLOOKUP(TRUE,(AH$52:AH91&lt;&gt;""),$N$52:$N91,_xlpm.Fundo,,-1),
_xlpm.By,_xlfn.XLOOKUP(TRUE,(AH93:AH$95&lt;&gt;""),$N93:$N$95,_xlpm.Fundo,,1),
_xlpm.Cy,_xlfn.XLOOKUP(TRUE,(AH$52:AH91&lt;&gt;""),AH$52:AH91,_xlpm.Fundo,,-1),
_xlpm.Dy,_xlfn.XLOOKUP(TRUE,(AH93:AH$95&lt;&gt;""),AH93:AH$95,_xlpm.Fundo,,1),
_xlpm.Xy,$N92,_xlpm.Yy,PRODUCT(SUM(_xlpm.Dy,-_xlpm.Cy),1/SUM(_xlpm.By,-_xlpm.Ay))*SUM(_xlpm.Xy,-_xlpm.Ay)+_xlpm.Cy,
ROUND(_xlpm.Yx,2)))</f>
        <v>0.19</v>
      </c>
      <c r="AI142" s="21" cm="1">
        <f t="array" ref="AI142">IF(AI92&lt;&gt;"",ROUND(AI92,2),
_xlfn.LET(_xlpm.Fundo,$L$8,
_xlpm.Ax,_xlfn.XLOOKUP(TRUE,($O92:AH92&lt;&gt;""),$O$51:AH$51,_xlpm.Fundo,,-1),
_xlpm.Bx,_xlfn.XLOOKUP(TRUE,(AJ92:$AZ92&lt;&gt;""),AJ$51:$AZ$51,_xlpm.Fundo,,1),
_xlpm.Cx,_xlfn.XLOOKUP(TRUE,($O92:AH92&lt;&gt;""),$O92:AH92,_xlpm.Fundo,,-1),
_xlpm.Dx,_xlfn.XLOOKUP(TRUE,(AJ92:$AZ92&lt;&gt;""),AJ92:$AZ92,_xlpm.Fundo,,1),
_xlpm.Xx,AI$51,_xlpm.Yx,PRODUCT(SUM(_xlpm.Dx,-_xlpm.Cx),1/SUM(_xlpm.Bx,-_xlpm.Ax))*SUM(_xlpm.Xx,-_xlpm.Ax)+_xlpm.Cx,
_xlpm.Ay,_xlfn.XLOOKUP(TRUE,(AI$52:AI91&lt;&gt;""),$N$52:$N91,_xlpm.Fundo,,-1),
_xlpm.By,_xlfn.XLOOKUP(TRUE,(AI93:AI$95&lt;&gt;""),$N93:$N$95,_xlpm.Fundo,,1),
_xlpm.Cy,_xlfn.XLOOKUP(TRUE,(AI$52:AI91&lt;&gt;""),AI$52:AI91,_xlpm.Fundo,,-1),
_xlpm.Dy,_xlfn.XLOOKUP(TRUE,(AI93:AI$95&lt;&gt;""),AI93:AI$95,_xlpm.Fundo,,1),
_xlpm.Xy,$N92,_xlpm.Yy,PRODUCT(SUM(_xlpm.Dy,-_xlpm.Cy),1/SUM(_xlpm.By,-_xlpm.Ay))*SUM(_xlpm.Xy,-_xlpm.Ay)+_xlpm.Cy,
ROUND(_xlpm.Yx,2)))</f>
        <v>0.21</v>
      </c>
      <c r="AJ142" s="21" cm="1">
        <f t="array" ref="AJ142">IF(AJ92&lt;&gt;"",ROUND(AJ92,2),
_xlfn.LET(_xlpm.Fundo,$L$8,
_xlpm.Ax,_xlfn.XLOOKUP(TRUE,($O92:AI92&lt;&gt;""),$O$51:AI$51,_xlpm.Fundo,,-1),
_xlpm.Bx,_xlfn.XLOOKUP(TRUE,(AK92:$AZ92&lt;&gt;""),AK$51:$AZ$51,_xlpm.Fundo,,1),
_xlpm.Cx,_xlfn.XLOOKUP(TRUE,($O92:AI92&lt;&gt;""),$O92:AI92,_xlpm.Fundo,,-1),
_xlpm.Dx,_xlfn.XLOOKUP(TRUE,(AK92:$AZ92&lt;&gt;""),AK92:$AZ92,_xlpm.Fundo,,1),
_xlpm.Xx,AJ$51,_xlpm.Yx,PRODUCT(SUM(_xlpm.Dx,-_xlpm.Cx),1/SUM(_xlpm.Bx,-_xlpm.Ax))*SUM(_xlpm.Xx,-_xlpm.Ax)+_xlpm.Cx,
_xlpm.Ay,_xlfn.XLOOKUP(TRUE,(AJ$52:AJ91&lt;&gt;""),$N$52:$N91,_xlpm.Fundo,,-1),
_xlpm.By,_xlfn.XLOOKUP(TRUE,(AJ93:AJ$95&lt;&gt;""),$N93:$N$95,_xlpm.Fundo,,1),
_xlpm.Cy,_xlfn.XLOOKUP(TRUE,(AJ$52:AJ91&lt;&gt;""),AJ$52:AJ91,_xlpm.Fundo,,-1),
_xlpm.Dy,_xlfn.XLOOKUP(TRUE,(AJ93:AJ$95&lt;&gt;""),AJ93:AJ$95,_xlpm.Fundo,,1),
_xlpm.Xy,$N92,_xlpm.Yy,PRODUCT(SUM(_xlpm.Dy,-_xlpm.Cy),1/SUM(_xlpm.By,-_xlpm.Ay))*SUM(_xlpm.Xy,-_xlpm.Ay)+_xlpm.Cy,
ROUND(_xlpm.Yx,2)))</f>
        <v>0.22</v>
      </c>
      <c r="AK142" s="21" cm="1">
        <f t="array" ref="AK142">IF(AK92&lt;&gt;"",ROUND(AK92,2),
_xlfn.LET(_xlpm.Fundo,$L$8,
_xlpm.Ax,_xlfn.XLOOKUP(TRUE,($O92:AJ92&lt;&gt;""),$O$51:AJ$51,_xlpm.Fundo,,-1),
_xlpm.Bx,_xlfn.XLOOKUP(TRUE,(AL92:$AZ92&lt;&gt;""),AL$51:$AZ$51,_xlpm.Fundo,,1),
_xlpm.Cx,_xlfn.XLOOKUP(TRUE,($O92:AJ92&lt;&gt;""),$O92:AJ92,_xlpm.Fundo,,-1),
_xlpm.Dx,_xlfn.XLOOKUP(TRUE,(AL92:$AZ92&lt;&gt;""),AL92:$AZ92,_xlpm.Fundo,,1),
_xlpm.Xx,AK$51,_xlpm.Yx,PRODUCT(SUM(_xlpm.Dx,-_xlpm.Cx),1/SUM(_xlpm.Bx,-_xlpm.Ax))*SUM(_xlpm.Xx,-_xlpm.Ax)+_xlpm.Cx,
_xlpm.Ay,_xlfn.XLOOKUP(TRUE,(AK$52:AK91&lt;&gt;""),$N$52:$N91,_xlpm.Fundo,,-1),
_xlpm.By,_xlfn.XLOOKUP(TRUE,(AK93:AK$95&lt;&gt;""),$N93:$N$95,_xlpm.Fundo,,1),
_xlpm.Cy,_xlfn.XLOOKUP(TRUE,(AK$52:AK91&lt;&gt;""),AK$52:AK91,_xlpm.Fundo,,-1),
_xlpm.Dy,_xlfn.XLOOKUP(TRUE,(AK93:AK$95&lt;&gt;""),AK93:AK$95,_xlpm.Fundo,,1),
_xlpm.Xy,$N92,_xlpm.Yy,PRODUCT(SUM(_xlpm.Dy,-_xlpm.Cy),1/SUM(_xlpm.By,-_xlpm.Ay))*SUM(_xlpm.Xy,-_xlpm.Ay)+_xlpm.Cy,
ROUND(_xlpm.Yx,2)))</f>
        <v>0.22</v>
      </c>
      <c r="AL142" s="21" cm="1">
        <f t="array" ref="AL142">IF(AL92&lt;&gt;"",ROUND(AL92,2),
_xlfn.LET(_xlpm.Fundo,$L$8,
_xlpm.Ax,_xlfn.XLOOKUP(TRUE,($O92:AK92&lt;&gt;""),$O$51:AK$51,_xlpm.Fundo,,-1),
_xlpm.Bx,_xlfn.XLOOKUP(TRUE,(AM92:$AZ92&lt;&gt;""),AM$51:$AZ$51,_xlpm.Fundo,,1),
_xlpm.Cx,_xlfn.XLOOKUP(TRUE,($O92:AK92&lt;&gt;""),$O92:AK92,_xlpm.Fundo,,-1),
_xlpm.Dx,_xlfn.XLOOKUP(TRUE,(AM92:$AZ92&lt;&gt;""),AM92:$AZ92,_xlpm.Fundo,,1),
_xlpm.Xx,AL$51,_xlpm.Yx,PRODUCT(SUM(_xlpm.Dx,-_xlpm.Cx),1/SUM(_xlpm.Bx,-_xlpm.Ax))*SUM(_xlpm.Xx,-_xlpm.Ax)+_xlpm.Cx,
_xlpm.Ay,_xlfn.XLOOKUP(TRUE,(AL$52:AL91&lt;&gt;""),$N$52:$N91,_xlpm.Fundo,,-1),
_xlpm.By,_xlfn.XLOOKUP(TRUE,(AL93:AL$95&lt;&gt;""),$N93:$N$95,_xlpm.Fundo,,1),
_xlpm.Cy,_xlfn.XLOOKUP(TRUE,(AL$52:AL91&lt;&gt;""),AL$52:AL91,_xlpm.Fundo,,-1),
_xlpm.Dy,_xlfn.XLOOKUP(TRUE,(AL93:AL$95&lt;&gt;""),AL93:AL$95,_xlpm.Fundo,,1),
_xlpm.Xy,$N92,_xlpm.Yy,PRODUCT(SUM(_xlpm.Dy,-_xlpm.Cy),1/SUM(_xlpm.By,-_xlpm.Ay))*SUM(_xlpm.Xy,-_xlpm.Ay)+_xlpm.Cy,
ROUND(_xlpm.Yx,2)))</f>
        <v>0.26</v>
      </c>
      <c r="AM142" s="21" cm="1">
        <f t="array" ref="AM142">IF(AM92&lt;&gt;"",ROUND(AM92,2),
_xlfn.LET(_xlpm.Fundo,$L$8,
_xlpm.Ax,_xlfn.XLOOKUP(TRUE,($O92:AL92&lt;&gt;""),$O$51:AL$51,_xlpm.Fundo,,-1),
_xlpm.Bx,_xlfn.XLOOKUP(TRUE,(AN92:$AZ92&lt;&gt;""),AN$51:$AZ$51,_xlpm.Fundo,,1),
_xlpm.Cx,_xlfn.XLOOKUP(TRUE,($O92:AL92&lt;&gt;""),$O92:AL92,_xlpm.Fundo,,-1),
_xlpm.Dx,_xlfn.XLOOKUP(TRUE,(AN92:$AZ92&lt;&gt;""),AN92:$AZ92,_xlpm.Fundo,,1),
_xlpm.Xx,AM$51,_xlpm.Yx,PRODUCT(SUM(_xlpm.Dx,-_xlpm.Cx),1/SUM(_xlpm.Bx,-_xlpm.Ax))*SUM(_xlpm.Xx,-_xlpm.Ax)+_xlpm.Cx,
_xlpm.Ay,_xlfn.XLOOKUP(TRUE,(AM$52:AM91&lt;&gt;""),$N$52:$N91,_xlpm.Fundo,,-1),
_xlpm.By,_xlfn.XLOOKUP(TRUE,(AM93:AM$95&lt;&gt;""),$N93:$N$95,_xlpm.Fundo,,1),
_xlpm.Cy,_xlfn.XLOOKUP(TRUE,(AM$52:AM91&lt;&gt;""),AM$52:AM91,_xlpm.Fundo,,-1),
_xlpm.Dy,_xlfn.XLOOKUP(TRUE,(AM93:AM$95&lt;&gt;""),AM93:AM$95,_xlpm.Fundo,,1),
_xlpm.Xy,$N92,_xlpm.Yy,PRODUCT(SUM(_xlpm.Dy,-_xlpm.Cy),1/SUM(_xlpm.By,-_xlpm.Ay))*SUM(_xlpm.Xy,-_xlpm.Ay)+_xlpm.Cy,
ROUND(_xlpm.Yx,2)))</f>
        <v>0.26</v>
      </c>
      <c r="AN142" s="21" cm="1">
        <f t="array" ref="AN142">IF(AN92&lt;&gt;"",ROUND(AN92,2),
_xlfn.LET(_xlpm.Fundo,$L$8,
_xlpm.Ax,_xlfn.XLOOKUP(TRUE,($O92:AM92&lt;&gt;""),$O$51:AM$51,_xlpm.Fundo,,-1),
_xlpm.Bx,_xlfn.XLOOKUP(TRUE,(AO92:$AZ92&lt;&gt;""),AO$51:$AZ$51,_xlpm.Fundo,,1),
_xlpm.Cx,_xlfn.XLOOKUP(TRUE,($O92:AM92&lt;&gt;""),$O92:AM92,_xlpm.Fundo,,-1),
_xlpm.Dx,_xlfn.XLOOKUP(TRUE,(AO92:$AZ92&lt;&gt;""),AO92:$AZ92,_xlpm.Fundo,,1),
_xlpm.Xx,AN$51,_xlpm.Yx,PRODUCT(SUM(_xlpm.Dx,-_xlpm.Cx),1/SUM(_xlpm.Bx,-_xlpm.Ax))*SUM(_xlpm.Xx,-_xlpm.Ax)+_xlpm.Cx,
_xlpm.Ay,_xlfn.XLOOKUP(TRUE,(AN$52:AN91&lt;&gt;""),$N$52:$N91,_xlpm.Fundo,,-1),
_xlpm.By,_xlfn.XLOOKUP(TRUE,(AN93:AN$95&lt;&gt;""),$N93:$N$95,_xlpm.Fundo,,1),
_xlpm.Cy,_xlfn.XLOOKUP(TRUE,(AN$52:AN91&lt;&gt;""),AN$52:AN91,_xlpm.Fundo,,-1),
_xlpm.Dy,_xlfn.XLOOKUP(TRUE,(AN93:AN$95&lt;&gt;""),AN93:AN$95,_xlpm.Fundo,,1),
_xlpm.Xy,$N92,_xlpm.Yy,PRODUCT(SUM(_xlpm.Dy,-_xlpm.Cy),1/SUM(_xlpm.By,-_xlpm.Ay))*SUM(_xlpm.Xy,-_xlpm.Ay)+_xlpm.Cy,
ROUND(_xlpm.Yx,2)))</f>
        <v>0.27</v>
      </c>
      <c r="AO142" s="21" cm="1">
        <f t="array" ref="AO142">IF(AO92&lt;&gt;"",ROUND(AO92,2),
_xlfn.LET(_xlpm.Fundo,$L$8,
_xlpm.Ax,_xlfn.XLOOKUP(TRUE,($O92:AN92&lt;&gt;""),$O$51:AN$51,_xlpm.Fundo,,-1),
_xlpm.Bx,_xlfn.XLOOKUP(TRUE,(AP92:$AZ92&lt;&gt;""),AP$51:$AZ$51,_xlpm.Fundo,,1),
_xlpm.Cx,_xlfn.XLOOKUP(TRUE,($O92:AN92&lt;&gt;""),$O92:AN92,_xlpm.Fundo,,-1),
_xlpm.Dx,_xlfn.XLOOKUP(TRUE,(AP92:$AZ92&lt;&gt;""),AP92:$AZ92,_xlpm.Fundo,,1),
_xlpm.Xx,AO$51,_xlpm.Yx,PRODUCT(SUM(_xlpm.Dx,-_xlpm.Cx),1/SUM(_xlpm.Bx,-_xlpm.Ax))*SUM(_xlpm.Xx,-_xlpm.Ax)+_xlpm.Cx,
_xlpm.Ay,_xlfn.XLOOKUP(TRUE,(AO$52:AO91&lt;&gt;""),$N$52:$N91,_xlpm.Fundo,,-1),
_xlpm.By,_xlfn.XLOOKUP(TRUE,(AO93:AO$95&lt;&gt;""),$N93:$N$95,_xlpm.Fundo,,1),
_xlpm.Cy,_xlfn.XLOOKUP(TRUE,(AO$52:AO91&lt;&gt;""),AO$52:AO91,_xlpm.Fundo,,-1),
_xlpm.Dy,_xlfn.XLOOKUP(TRUE,(AO93:AO$95&lt;&gt;""),AO93:AO$95,_xlpm.Fundo,,1),
_xlpm.Xy,$N92,_xlpm.Yy,PRODUCT(SUM(_xlpm.Dy,-_xlpm.Cy),1/SUM(_xlpm.By,-_xlpm.Ay))*SUM(_xlpm.Xy,-_xlpm.Ay)+_xlpm.Cy,
ROUND(_xlpm.Yx,2)))</f>
        <v>-9</v>
      </c>
      <c r="AP142" s="21" cm="1">
        <f t="array" ref="AP142">IF(AP92&lt;&gt;"",ROUND(AP92,2),
_xlfn.LET(_xlpm.Fundo,$L$8,
_xlpm.Ax,_xlfn.XLOOKUP(TRUE,($O92:AO92&lt;&gt;""),$O$51:AO$51,_xlpm.Fundo,,-1),
_xlpm.Bx,_xlfn.XLOOKUP(TRUE,(AQ92:$AZ92&lt;&gt;""),AQ$51:$AZ$51,_xlpm.Fundo,,1),
_xlpm.Cx,_xlfn.XLOOKUP(TRUE,($O92:AO92&lt;&gt;""),$O92:AO92,_xlpm.Fundo,,-1),
_xlpm.Dx,_xlfn.XLOOKUP(TRUE,(AQ92:$AZ92&lt;&gt;""),AQ92:$AZ92,_xlpm.Fundo,,1),
_xlpm.Xx,AP$51,_xlpm.Yx,PRODUCT(SUM(_xlpm.Dx,-_xlpm.Cx),1/SUM(_xlpm.Bx,-_xlpm.Ax))*SUM(_xlpm.Xx,-_xlpm.Ax)+_xlpm.Cx,
_xlpm.Ay,_xlfn.XLOOKUP(TRUE,(AP$52:AP91&lt;&gt;""),$N$52:$N91,_xlpm.Fundo,,-1),
_xlpm.By,_xlfn.XLOOKUP(TRUE,(AP93:AP$95&lt;&gt;""),$N93:$N$95,_xlpm.Fundo,,1),
_xlpm.Cy,_xlfn.XLOOKUP(TRUE,(AP$52:AP91&lt;&gt;""),AP$52:AP91,_xlpm.Fundo,,-1),
_xlpm.Dy,_xlfn.XLOOKUP(TRUE,(AP93:AP$95&lt;&gt;""),AP93:AP$95,_xlpm.Fundo,,1),
_xlpm.Xy,$N92,_xlpm.Yy,PRODUCT(SUM(_xlpm.Dy,-_xlpm.Cy),1/SUM(_xlpm.By,-_xlpm.Ay))*SUM(_xlpm.Xy,-_xlpm.Ay)+_xlpm.Cy,
ROUND(_xlpm.Yx,2)))</f>
        <v>-9</v>
      </c>
      <c r="AQ142" s="21" cm="1">
        <f t="array" ref="AQ142">IF(AQ92&lt;&gt;"",ROUND(AQ92,2),
_xlfn.LET(_xlpm.Fundo,$L$8,
_xlpm.Ax,_xlfn.XLOOKUP(TRUE,($O92:AP92&lt;&gt;""),$O$51:AP$51,_xlpm.Fundo,,-1),
_xlpm.Bx,_xlfn.XLOOKUP(TRUE,(AR92:$AZ92&lt;&gt;""),AR$51:$AZ$51,_xlpm.Fundo,,1),
_xlpm.Cx,_xlfn.XLOOKUP(TRUE,($O92:AP92&lt;&gt;""),$O92:AP92,_xlpm.Fundo,,-1),
_xlpm.Dx,_xlfn.XLOOKUP(TRUE,(AR92:$AZ92&lt;&gt;""),AR92:$AZ92,_xlpm.Fundo,,1),
_xlpm.Xx,AQ$51,_xlpm.Yx,PRODUCT(SUM(_xlpm.Dx,-_xlpm.Cx),1/SUM(_xlpm.Bx,-_xlpm.Ax))*SUM(_xlpm.Xx,-_xlpm.Ax)+_xlpm.Cx,
_xlpm.Ay,_xlfn.XLOOKUP(TRUE,(AQ$52:AQ91&lt;&gt;""),$N$52:$N91,_xlpm.Fundo,,-1),
_xlpm.By,_xlfn.XLOOKUP(TRUE,(AQ93:AQ$95&lt;&gt;""),$N93:$N$95,_xlpm.Fundo,,1),
_xlpm.Cy,_xlfn.XLOOKUP(TRUE,(AQ$52:AQ91&lt;&gt;""),AQ$52:AQ91,_xlpm.Fundo,,-1),
_xlpm.Dy,_xlfn.XLOOKUP(TRUE,(AQ93:AQ$95&lt;&gt;""),AQ93:AQ$95,_xlpm.Fundo,,1),
_xlpm.Xy,$N92,_xlpm.Yy,PRODUCT(SUM(_xlpm.Dy,-_xlpm.Cy),1/SUM(_xlpm.By,-_xlpm.Ay))*SUM(_xlpm.Xy,-_xlpm.Ay)+_xlpm.Cy,
ROUND(_xlpm.Yx,2)))</f>
        <v>-9</v>
      </c>
      <c r="AR142" s="21" cm="1">
        <f t="array" ref="AR142">IF(AR92&lt;&gt;"",ROUND(AR92,2),
_xlfn.LET(_xlpm.Fundo,$L$8,
_xlpm.Ax,_xlfn.XLOOKUP(TRUE,($O92:AQ92&lt;&gt;""),$O$51:AQ$51,_xlpm.Fundo,,-1),
_xlpm.Bx,_xlfn.XLOOKUP(TRUE,(AS92:$AZ92&lt;&gt;""),AS$51:$AZ$51,_xlpm.Fundo,,1),
_xlpm.Cx,_xlfn.XLOOKUP(TRUE,($O92:AQ92&lt;&gt;""),$O92:AQ92,_xlpm.Fundo,,-1),
_xlpm.Dx,_xlfn.XLOOKUP(TRUE,(AS92:$AZ92&lt;&gt;""),AS92:$AZ92,_xlpm.Fundo,,1),
_xlpm.Xx,AR$51,_xlpm.Yx,PRODUCT(SUM(_xlpm.Dx,-_xlpm.Cx),1/SUM(_xlpm.Bx,-_xlpm.Ax))*SUM(_xlpm.Xx,-_xlpm.Ax)+_xlpm.Cx,
_xlpm.Ay,_xlfn.XLOOKUP(TRUE,(AR$52:AR91&lt;&gt;""),$N$52:$N91,_xlpm.Fundo,,-1),
_xlpm.By,_xlfn.XLOOKUP(TRUE,(AR93:AR$95&lt;&gt;""),$N93:$N$95,_xlpm.Fundo,,1),
_xlpm.Cy,_xlfn.XLOOKUP(TRUE,(AR$52:AR91&lt;&gt;""),AR$52:AR91,_xlpm.Fundo,,-1),
_xlpm.Dy,_xlfn.XLOOKUP(TRUE,(AR93:AR$95&lt;&gt;""),AR93:AR$95,_xlpm.Fundo,,1),
_xlpm.Xy,$N92,_xlpm.Yy,PRODUCT(SUM(_xlpm.Dy,-_xlpm.Cy),1/SUM(_xlpm.By,-_xlpm.Ay))*SUM(_xlpm.Xy,-_xlpm.Ay)+_xlpm.Cy,
ROUND(_xlpm.Yx,2)))</f>
        <v>-9</v>
      </c>
      <c r="AS142" s="21" cm="1">
        <f t="array" ref="AS142">IF(AS92&lt;&gt;"",ROUND(AS92,2),
_xlfn.LET(_xlpm.Fundo,$L$8,
_xlpm.Ax,_xlfn.XLOOKUP(TRUE,($O92:AR92&lt;&gt;""),$O$51:AR$51,_xlpm.Fundo,,-1),
_xlpm.Bx,_xlfn.XLOOKUP(TRUE,(AT92:$AZ92&lt;&gt;""),AT$51:$AZ$51,_xlpm.Fundo,,1),
_xlpm.Cx,_xlfn.XLOOKUP(TRUE,($O92:AR92&lt;&gt;""),$O92:AR92,_xlpm.Fundo,,-1),
_xlpm.Dx,_xlfn.XLOOKUP(TRUE,(AT92:$AZ92&lt;&gt;""),AT92:$AZ92,_xlpm.Fundo,,1),
_xlpm.Xx,AS$51,_xlpm.Yx,PRODUCT(SUM(_xlpm.Dx,-_xlpm.Cx),1/SUM(_xlpm.Bx,-_xlpm.Ax))*SUM(_xlpm.Xx,-_xlpm.Ax)+_xlpm.Cx,
_xlpm.Ay,_xlfn.XLOOKUP(TRUE,(AS$52:AS91&lt;&gt;""),$N$52:$N91,_xlpm.Fundo,,-1),
_xlpm.By,_xlfn.XLOOKUP(TRUE,(AS93:AS$95&lt;&gt;""),$N93:$N$95,_xlpm.Fundo,,1),
_xlpm.Cy,_xlfn.XLOOKUP(TRUE,(AS$52:AS91&lt;&gt;""),AS$52:AS91,_xlpm.Fundo,,-1),
_xlpm.Dy,_xlfn.XLOOKUP(TRUE,(AS93:AS$95&lt;&gt;""),AS93:AS$95,_xlpm.Fundo,,1),
_xlpm.Xy,$N92,_xlpm.Yy,PRODUCT(SUM(_xlpm.Dy,-_xlpm.Cy),1/SUM(_xlpm.By,-_xlpm.Ay))*SUM(_xlpm.Xy,-_xlpm.Ay)+_xlpm.Cy,
ROUND(_xlpm.Yx,2)))</f>
        <v>-9</v>
      </c>
      <c r="AT142" s="21" cm="1">
        <f t="array" ref="AT142">IF(AT92&lt;&gt;"",ROUND(AT92,2),
_xlfn.LET(_xlpm.Fundo,$L$8,
_xlpm.Ax,_xlfn.XLOOKUP(TRUE,($O92:AS92&lt;&gt;""),$O$51:AS$51,_xlpm.Fundo,,-1),
_xlpm.Bx,_xlfn.XLOOKUP(TRUE,(AU92:$AZ92&lt;&gt;""),AU$51:$AZ$51,_xlpm.Fundo,,1),
_xlpm.Cx,_xlfn.XLOOKUP(TRUE,($O92:AS92&lt;&gt;""),$O92:AS92,_xlpm.Fundo,,-1),
_xlpm.Dx,_xlfn.XLOOKUP(TRUE,(AU92:$AZ92&lt;&gt;""),AU92:$AZ92,_xlpm.Fundo,,1),
_xlpm.Xx,AT$51,_xlpm.Yx,PRODUCT(SUM(_xlpm.Dx,-_xlpm.Cx),1/SUM(_xlpm.Bx,-_xlpm.Ax))*SUM(_xlpm.Xx,-_xlpm.Ax)+_xlpm.Cx,
_xlpm.Ay,_xlfn.XLOOKUP(TRUE,(AT$52:AT91&lt;&gt;""),$N$52:$N91,_xlpm.Fundo,,-1),
_xlpm.By,_xlfn.XLOOKUP(TRUE,(AT93:AT$95&lt;&gt;""),$N93:$N$95,_xlpm.Fundo,,1),
_xlpm.Cy,_xlfn.XLOOKUP(TRUE,(AT$52:AT91&lt;&gt;""),AT$52:AT91,_xlpm.Fundo,,-1),
_xlpm.Dy,_xlfn.XLOOKUP(TRUE,(AT93:AT$95&lt;&gt;""),AT93:AT$95,_xlpm.Fundo,,1),
_xlpm.Xy,$N92,_xlpm.Yy,PRODUCT(SUM(_xlpm.Dy,-_xlpm.Cy),1/SUM(_xlpm.By,-_xlpm.Ay))*SUM(_xlpm.Xy,-_xlpm.Ay)+_xlpm.Cy,
ROUND(_xlpm.Yx,2)))</f>
        <v>-9</v>
      </c>
      <c r="AU142" s="21" cm="1">
        <f t="array" ref="AU142">IF(AU92&lt;&gt;"",ROUND(AU92,2),
_xlfn.LET(_xlpm.Fundo,$L$8,
_xlpm.Ax,_xlfn.XLOOKUP(TRUE,($O92:AT92&lt;&gt;""),$O$51:AT$51,_xlpm.Fundo,,-1),
_xlpm.Bx,_xlfn.XLOOKUP(TRUE,(AV92:$AZ92&lt;&gt;""),AV$51:$AZ$51,_xlpm.Fundo,,1),
_xlpm.Cx,_xlfn.XLOOKUP(TRUE,($O92:AT92&lt;&gt;""),$O92:AT92,_xlpm.Fundo,,-1),
_xlpm.Dx,_xlfn.XLOOKUP(TRUE,(AV92:$AZ92&lt;&gt;""),AV92:$AZ92,_xlpm.Fundo,,1),
_xlpm.Xx,AU$51,_xlpm.Yx,PRODUCT(SUM(_xlpm.Dx,-_xlpm.Cx),1/SUM(_xlpm.Bx,-_xlpm.Ax))*SUM(_xlpm.Xx,-_xlpm.Ax)+_xlpm.Cx,
_xlpm.Ay,_xlfn.XLOOKUP(TRUE,(AU$52:AU91&lt;&gt;""),$N$52:$N91,_xlpm.Fundo,,-1),
_xlpm.By,_xlfn.XLOOKUP(TRUE,(AU93:AU$95&lt;&gt;""),$N93:$N$95,_xlpm.Fundo,,1),
_xlpm.Cy,_xlfn.XLOOKUP(TRUE,(AU$52:AU91&lt;&gt;""),AU$52:AU91,_xlpm.Fundo,,-1),
_xlpm.Dy,_xlfn.XLOOKUP(TRUE,(AU93:AU$95&lt;&gt;""),AU93:AU$95,_xlpm.Fundo,,1),
_xlpm.Xy,$N92,_xlpm.Yy,PRODUCT(SUM(_xlpm.Dy,-_xlpm.Cy),1/SUM(_xlpm.By,-_xlpm.Ay))*SUM(_xlpm.Xy,-_xlpm.Ay)+_xlpm.Cy,
ROUND(_xlpm.Yx,2)))</f>
        <v>-9</v>
      </c>
      <c r="AV142" s="21" cm="1">
        <f t="array" ref="AV142">IF(AV92&lt;&gt;"",ROUND(AV92,2),
_xlfn.LET(_xlpm.Fundo,$L$8,
_xlpm.Ax,_xlfn.XLOOKUP(TRUE,($O92:AU92&lt;&gt;""),$O$51:AU$51,_xlpm.Fundo,,-1),
_xlpm.Bx,_xlfn.XLOOKUP(TRUE,(AW92:$AZ92&lt;&gt;""),AW$51:$AZ$51,_xlpm.Fundo,,1),
_xlpm.Cx,_xlfn.XLOOKUP(TRUE,($O92:AU92&lt;&gt;""),$O92:AU92,_xlpm.Fundo,,-1),
_xlpm.Dx,_xlfn.XLOOKUP(TRUE,(AW92:$AZ92&lt;&gt;""),AW92:$AZ92,_xlpm.Fundo,,1),
_xlpm.Xx,AV$51,_xlpm.Yx,PRODUCT(SUM(_xlpm.Dx,-_xlpm.Cx),1/SUM(_xlpm.Bx,-_xlpm.Ax))*SUM(_xlpm.Xx,-_xlpm.Ax)+_xlpm.Cx,
_xlpm.Ay,_xlfn.XLOOKUP(TRUE,(AV$52:AV91&lt;&gt;""),$N$52:$N91,_xlpm.Fundo,,-1),
_xlpm.By,_xlfn.XLOOKUP(TRUE,(AV93:AV$95&lt;&gt;""),$N93:$N$95,_xlpm.Fundo,,1),
_xlpm.Cy,_xlfn.XLOOKUP(TRUE,(AV$52:AV91&lt;&gt;""),AV$52:AV91,_xlpm.Fundo,,-1),
_xlpm.Dy,_xlfn.XLOOKUP(TRUE,(AV93:AV$95&lt;&gt;""),AV93:AV$95,_xlpm.Fundo,,1),
_xlpm.Xy,$N92,_xlpm.Yy,PRODUCT(SUM(_xlpm.Dy,-_xlpm.Cy),1/SUM(_xlpm.By,-_xlpm.Ay))*SUM(_xlpm.Xy,-_xlpm.Ay)+_xlpm.Cy,
ROUND(_xlpm.Yx,2)))</f>
        <v>-9</v>
      </c>
      <c r="AW142" s="21" cm="1">
        <f t="array" ref="AW142">IF(AW92&lt;&gt;"",ROUND(AW92,2),
_xlfn.LET(_xlpm.Fundo,$L$8,
_xlpm.Ax,_xlfn.XLOOKUP(TRUE,($O92:AV92&lt;&gt;""),$O$51:AV$51,_xlpm.Fundo,,-1),
_xlpm.Bx,_xlfn.XLOOKUP(TRUE,(AX92:$AZ92&lt;&gt;""),AX$51:$AZ$51,_xlpm.Fundo,,1),
_xlpm.Cx,_xlfn.XLOOKUP(TRUE,($O92:AV92&lt;&gt;""),$O92:AV92,_xlpm.Fundo,,-1),
_xlpm.Dx,_xlfn.XLOOKUP(TRUE,(AX92:$AZ92&lt;&gt;""),AX92:$AZ92,_xlpm.Fundo,,1),
_xlpm.Xx,AW$51,_xlpm.Yx,PRODUCT(SUM(_xlpm.Dx,-_xlpm.Cx),1/SUM(_xlpm.Bx,-_xlpm.Ax))*SUM(_xlpm.Xx,-_xlpm.Ax)+_xlpm.Cx,
_xlpm.Ay,_xlfn.XLOOKUP(TRUE,(AW$52:AW91&lt;&gt;""),$N$52:$N91,_xlpm.Fundo,,-1),
_xlpm.By,_xlfn.XLOOKUP(TRUE,(AW93:AW$95&lt;&gt;""),$N93:$N$95,_xlpm.Fundo,,1),
_xlpm.Cy,_xlfn.XLOOKUP(TRUE,(AW$52:AW91&lt;&gt;""),AW$52:AW91,_xlpm.Fundo,,-1),
_xlpm.Dy,_xlfn.XLOOKUP(TRUE,(AW93:AW$95&lt;&gt;""),AW93:AW$95,_xlpm.Fundo,,1),
_xlpm.Xy,$N92,_xlpm.Yy,PRODUCT(SUM(_xlpm.Dy,-_xlpm.Cy),1/SUM(_xlpm.By,-_xlpm.Ay))*SUM(_xlpm.Xy,-_xlpm.Ay)+_xlpm.Cy,
ROUND(_xlpm.Yx,2)))</f>
        <v>-9</v>
      </c>
      <c r="AX142" s="77" t="s">
        <v>678</v>
      </c>
      <c r="AY142" s="77"/>
    </row>
    <row r="143" spans="1:51" ht="20.100000000000001" customHeight="1" x14ac:dyDescent="0.3">
      <c r="A143" s="39"/>
      <c r="B143" s="39" t="s">
        <v>117</v>
      </c>
      <c r="C143" s="40">
        <f t="shared" si="15"/>
        <v>49.625399999999999</v>
      </c>
      <c r="D143" s="41">
        <f t="shared" si="15"/>
        <v>108.82089999999999</v>
      </c>
      <c r="E143" s="69">
        <f t="shared" si="15"/>
        <v>0</v>
      </c>
      <c r="F143" s="40">
        <f t="shared" si="16"/>
        <v>6.6</v>
      </c>
      <c r="G143" s="41">
        <f t="shared" si="17"/>
        <v>3.77</v>
      </c>
      <c r="H143" s="42">
        <f t="shared" si="18"/>
        <v>0</v>
      </c>
      <c r="I143" s="8" t="str" cm="1">
        <f t="array" ref="I143">_xlfn.CONCAT(ROUND(F143:H143,2)&amp;", ")</f>
        <v xml:space="preserve">6.6, 3.77, 0, </v>
      </c>
      <c r="J143" s="8"/>
      <c r="N143" s="31">
        <v>0</v>
      </c>
      <c r="O143" s="15"/>
      <c r="P143" s="21" cm="1">
        <f t="array" ref="P143">IF(P93&lt;&gt;"",ROUND(P93,2),
_xlfn.LET(_xlpm.Fundo,$L$8,
_xlpm.Ax,_xlfn.XLOOKUP(TRUE,($O93:O93&lt;&gt;""),$O$51:O$51,_xlpm.Fundo,,-1),
_xlpm.Bx,_xlfn.XLOOKUP(TRUE,(Q93:$AZ93&lt;&gt;""),Q$51:$AZ$51,_xlpm.Fundo,,1),
_xlpm.Cx,_xlfn.XLOOKUP(TRUE,($O93:O93&lt;&gt;""),$O93:O93,_xlpm.Fundo,,-1),
_xlpm.Dx,_xlfn.XLOOKUP(TRUE,(Q93:$AZ93&lt;&gt;""),Q93:$AZ93,_xlpm.Fundo,,1),
_xlpm.Xx,P$51,_xlpm.Yx,PRODUCT(SUM(_xlpm.Dx,-_xlpm.Cx),1/SUM(_xlpm.Bx,-_xlpm.Ax))*SUM(_xlpm.Xx,-_xlpm.Ax)+_xlpm.Cx,
_xlpm.Ay,_xlfn.XLOOKUP(TRUE,(P$52:P92&lt;&gt;""),$N$52:$N92,_xlpm.Fundo,,-1),
_xlpm.By,_xlfn.XLOOKUP(TRUE,(P94:P$95&lt;&gt;""),$N94:$N$95,_xlpm.Fundo,,1),
_xlpm.Cy,_xlfn.XLOOKUP(TRUE,(P$52:P92&lt;&gt;""),P$52:P92,_xlpm.Fundo,,-1),
_xlpm.Dy,_xlfn.XLOOKUP(TRUE,(P94:P$95&lt;&gt;""),P94:P$95,_xlpm.Fundo,,1),
_xlpm.Xy,$N93,_xlpm.Yy,PRODUCT(SUM(_xlpm.Dy,-_xlpm.Cy),1/SUM(_xlpm.By,-_xlpm.Ay))*SUM(_xlpm.Xy,-_xlpm.Ay)+_xlpm.Cy,
ROUND(_xlpm.Yx,2)))</f>
        <v>-9</v>
      </c>
      <c r="Q143" s="21" cm="1">
        <f t="array" ref="Q143">IF(Q93&lt;&gt;"",ROUND(Q93,2),
_xlfn.LET(_xlpm.Fundo,$L$8,
_xlpm.Ax,_xlfn.XLOOKUP(TRUE,($O93:P93&lt;&gt;""),$O$51:P$51,_xlpm.Fundo,,-1),
_xlpm.Bx,_xlfn.XLOOKUP(TRUE,(R93:$AZ93&lt;&gt;""),R$51:$AZ$51,_xlpm.Fundo,,1),
_xlpm.Cx,_xlfn.XLOOKUP(TRUE,($O93:P93&lt;&gt;""),$O93:P93,_xlpm.Fundo,,-1),
_xlpm.Dx,_xlfn.XLOOKUP(TRUE,(R93:$AZ93&lt;&gt;""),R93:$AZ93,_xlpm.Fundo,,1),
_xlpm.Xx,Q$51,_xlpm.Yx,PRODUCT(SUM(_xlpm.Dx,-_xlpm.Cx),1/SUM(_xlpm.Bx,-_xlpm.Ax))*SUM(_xlpm.Xx,-_xlpm.Ax)+_xlpm.Cx,
_xlpm.Ay,_xlfn.XLOOKUP(TRUE,(Q$52:Q92&lt;&gt;""),$N$52:$N92,_xlpm.Fundo,,-1),
_xlpm.By,_xlfn.XLOOKUP(TRUE,(Q94:Q$95&lt;&gt;""),$N94:$N$95,_xlpm.Fundo,,1),
_xlpm.Cy,_xlfn.XLOOKUP(TRUE,(Q$52:Q92&lt;&gt;""),Q$52:Q92,_xlpm.Fundo,,-1),
_xlpm.Dy,_xlfn.XLOOKUP(TRUE,(Q94:Q$95&lt;&gt;""),Q94:Q$95,_xlpm.Fundo,,1),
_xlpm.Xy,$N93,_xlpm.Yy,PRODUCT(SUM(_xlpm.Dy,-_xlpm.Cy),1/SUM(_xlpm.By,-_xlpm.Ay))*SUM(_xlpm.Xy,-_xlpm.Ay)+_xlpm.Cy,
ROUND(_xlpm.Yx,2)))</f>
        <v>-9</v>
      </c>
      <c r="R143" s="21" cm="1">
        <f t="array" ref="R143">IF(R93&lt;&gt;"",ROUND(R93,2),
_xlfn.LET(_xlpm.Fundo,$L$8,
_xlpm.Ax,_xlfn.XLOOKUP(TRUE,($O93:Q93&lt;&gt;""),$O$51:Q$51,_xlpm.Fundo,,-1),
_xlpm.Bx,_xlfn.XLOOKUP(TRUE,(S93:$AZ93&lt;&gt;""),S$51:$AZ$51,_xlpm.Fundo,,1),
_xlpm.Cx,_xlfn.XLOOKUP(TRUE,($O93:Q93&lt;&gt;""),$O93:Q93,_xlpm.Fundo,,-1),
_xlpm.Dx,_xlfn.XLOOKUP(TRUE,(S93:$AZ93&lt;&gt;""),S93:$AZ93,_xlpm.Fundo,,1),
_xlpm.Xx,R$51,_xlpm.Yx,PRODUCT(SUM(_xlpm.Dx,-_xlpm.Cx),1/SUM(_xlpm.Bx,-_xlpm.Ax))*SUM(_xlpm.Xx,-_xlpm.Ax)+_xlpm.Cx,
_xlpm.Ay,_xlfn.XLOOKUP(TRUE,(R$52:R92&lt;&gt;""),$N$52:$N92,_xlpm.Fundo,,-1),
_xlpm.By,_xlfn.XLOOKUP(TRUE,(R94:R$95&lt;&gt;""),$N94:$N$95,_xlpm.Fundo,,1),
_xlpm.Cy,_xlfn.XLOOKUP(TRUE,(R$52:R92&lt;&gt;""),R$52:R92,_xlpm.Fundo,,-1),
_xlpm.Dy,_xlfn.XLOOKUP(TRUE,(R94:R$95&lt;&gt;""),R94:R$95,_xlpm.Fundo,,1),
_xlpm.Xy,$N93,_xlpm.Yy,PRODUCT(SUM(_xlpm.Dy,-_xlpm.Cy),1/SUM(_xlpm.By,-_xlpm.Ay))*SUM(_xlpm.Xy,-_xlpm.Ay)+_xlpm.Cy,
ROUND(_xlpm.Yx,2)))</f>
        <v>0</v>
      </c>
      <c r="S143" s="21" cm="1">
        <f t="array" ref="S143">IF(S93&lt;&gt;"",ROUND(S93,2),
_xlfn.LET(_xlpm.Fundo,$L$8,
_xlpm.Ax,_xlfn.XLOOKUP(TRUE,($O93:R93&lt;&gt;""),$O$51:R$51,_xlpm.Fundo,,-1),
_xlpm.Bx,_xlfn.XLOOKUP(TRUE,(T93:$AZ93&lt;&gt;""),T$51:$AZ$51,_xlpm.Fundo,,1),
_xlpm.Cx,_xlfn.XLOOKUP(TRUE,($O93:R93&lt;&gt;""),$O93:R93,_xlpm.Fundo,,-1),
_xlpm.Dx,_xlfn.XLOOKUP(TRUE,(T93:$AZ93&lt;&gt;""),T93:$AZ93,_xlpm.Fundo,,1),
_xlpm.Xx,S$51,_xlpm.Yx,PRODUCT(SUM(_xlpm.Dx,-_xlpm.Cx),1/SUM(_xlpm.Bx,-_xlpm.Ax))*SUM(_xlpm.Xx,-_xlpm.Ax)+_xlpm.Cx,
_xlpm.Ay,_xlfn.XLOOKUP(TRUE,(S$52:S92&lt;&gt;""),$N$52:$N92,_xlpm.Fundo,,-1),
_xlpm.By,_xlfn.XLOOKUP(TRUE,(S94:S$95&lt;&gt;""),$N94:$N$95,_xlpm.Fundo,,1),
_xlpm.Cy,_xlfn.XLOOKUP(TRUE,(S$52:S92&lt;&gt;""),S$52:S92,_xlpm.Fundo,,-1),
_xlpm.Dy,_xlfn.XLOOKUP(TRUE,(S94:S$95&lt;&gt;""),S94:S$95,_xlpm.Fundo,,1),
_xlpm.Xy,$N93,_xlpm.Yy,PRODUCT(SUM(_xlpm.Dy,-_xlpm.Cy),1/SUM(_xlpm.By,-_xlpm.Ay))*SUM(_xlpm.Xy,-_xlpm.Ay)+_xlpm.Cy,
ROUND(_xlpm.Yx,2)))</f>
        <v>0</v>
      </c>
      <c r="T143" s="21" cm="1">
        <f t="array" ref="T143">IF(T93&lt;&gt;"",ROUND(T93,2),
_xlfn.LET(_xlpm.Fundo,$L$8,
_xlpm.Ax,_xlfn.XLOOKUP(TRUE,($O93:S93&lt;&gt;""),$O$51:S$51,_xlpm.Fundo,,-1),
_xlpm.Bx,_xlfn.XLOOKUP(TRUE,(U93:$AZ93&lt;&gt;""),U$51:$AZ$51,_xlpm.Fundo,,1),
_xlpm.Cx,_xlfn.XLOOKUP(TRUE,($O93:S93&lt;&gt;""),$O93:S93,_xlpm.Fundo,,-1),
_xlpm.Dx,_xlfn.XLOOKUP(TRUE,(U93:$AZ93&lt;&gt;""),U93:$AZ93,_xlpm.Fundo,,1),
_xlpm.Xx,T$51,_xlpm.Yx,PRODUCT(SUM(_xlpm.Dx,-_xlpm.Cx),1/SUM(_xlpm.Bx,-_xlpm.Ax))*SUM(_xlpm.Xx,-_xlpm.Ax)+_xlpm.Cx,
_xlpm.Ay,_xlfn.XLOOKUP(TRUE,(T$52:T92&lt;&gt;""),$N$52:$N92,_xlpm.Fundo,,-1),
_xlpm.By,_xlfn.XLOOKUP(TRUE,(T94:T$95&lt;&gt;""),$N94:$N$95,_xlpm.Fundo,,1),
_xlpm.Cy,_xlfn.XLOOKUP(TRUE,(T$52:T92&lt;&gt;""),T$52:T92,_xlpm.Fundo,,-1),
_xlpm.Dy,_xlfn.XLOOKUP(TRUE,(T94:T$95&lt;&gt;""),T94:T$95,_xlpm.Fundo,,1),
_xlpm.Xy,$N93,_xlpm.Yy,PRODUCT(SUM(_xlpm.Dy,-_xlpm.Cy),1/SUM(_xlpm.By,-_xlpm.Ay))*SUM(_xlpm.Xy,-_xlpm.Ay)+_xlpm.Cy,
ROUND(_xlpm.Yx,2)))</f>
        <v>0</v>
      </c>
      <c r="U143" s="21" cm="1">
        <f t="array" ref="U143">IF(U93&lt;&gt;"",ROUND(U93,2),
_xlfn.LET(_xlpm.Fundo,$L$8,
_xlpm.Ax,_xlfn.XLOOKUP(TRUE,($O93:T93&lt;&gt;""),$O$51:T$51,_xlpm.Fundo,,-1),
_xlpm.Bx,_xlfn.XLOOKUP(TRUE,(V93:$AZ93&lt;&gt;""),V$51:$AZ$51,_xlpm.Fundo,,1),
_xlpm.Cx,_xlfn.XLOOKUP(TRUE,($O93:T93&lt;&gt;""),$O93:T93,_xlpm.Fundo,,-1),
_xlpm.Dx,_xlfn.XLOOKUP(TRUE,(V93:$AZ93&lt;&gt;""),V93:$AZ93,_xlpm.Fundo,,1),
_xlpm.Xx,U$51,_xlpm.Yx,PRODUCT(SUM(_xlpm.Dx,-_xlpm.Cx),1/SUM(_xlpm.Bx,-_xlpm.Ax))*SUM(_xlpm.Xx,-_xlpm.Ax)+_xlpm.Cx,
_xlpm.Ay,_xlfn.XLOOKUP(TRUE,(U$52:U92&lt;&gt;""),$N$52:$N92,_xlpm.Fundo,,-1),
_xlpm.By,_xlfn.XLOOKUP(TRUE,(U94:U$95&lt;&gt;""),$N94:$N$95,_xlpm.Fundo,,1),
_xlpm.Cy,_xlfn.XLOOKUP(TRUE,(U$52:U92&lt;&gt;""),U$52:U92,_xlpm.Fundo,,-1),
_xlpm.Dy,_xlfn.XLOOKUP(TRUE,(U94:U$95&lt;&gt;""),U94:U$95,_xlpm.Fundo,,1),
_xlpm.Xy,$N93,_xlpm.Yy,PRODUCT(SUM(_xlpm.Dy,-_xlpm.Cy),1/SUM(_xlpm.By,-_xlpm.Ay))*SUM(_xlpm.Xy,-_xlpm.Ay)+_xlpm.Cy,
ROUND(_xlpm.Yx,2)))</f>
        <v>0</v>
      </c>
      <c r="V143" s="21" cm="1">
        <f t="array" ref="V143">IF(V93&lt;&gt;"",ROUND(V93,2),
_xlfn.LET(_xlpm.Fundo,$L$8,
_xlpm.Ax,_xlfn.XLOOKUP(TRUE,($O93:U93&lt;&gt;""),$O$51:U$51,_xlpm.Fundo,,-1),
_xlpm.Bx,_xlfn.XLOOKUP(TRUE,(W93:$AZ93&lt;&gt;""),W$51:$AZ$51,_xlpm.Fundo,,1),
_xlpm.Cx,_xlfn.XLOOKUP(TRUE,($O93:U93&lt;&gt;""),$O93:U93,_xlpm.Fundo,,-1),
_xlpm.Dx,_xlfn.XLOOKUP(TRUE,(W93:$AZ93&lt;&gt;""),W93:$AZ93,_xlpm.Fundo,,1),
_xlpm.Xx,V$51,_xlpm.Yx,PRODUCT(SUM(_xlpm.Dx,-_xlpm.Cx),1/SUM(_xlpm.Bx,-_xlpm.Ax))*SUM(_xlpm.Xx,-_xlpm.Ax)+_xlpm.Cx,
_xlpm.Ay,_xlfn.XLOOKUP(TRUE,(V$52:V92&lt;&gt;""),$N$52:$N92,_xlpm.Fundo,,-1),
_xlpm.By,_xlfn.XLOOKUP(TRUE,(V94:V$95&lt;&gt;""),$N94:$N$95,_xlpm.Fundo,,1),
_xlpm.Cy,_xlfn.XLOOKUP(TRUE,(V$52:V92&lt;&gt;""),V$52:V92,_xlpm.Fundo,,-1),
_xlpm.Dy,_xlfn.XLOOKUP(TRUE,(V94:V$95&lt;&gt;""),V94:V$95,_xlpm.Fundo,,1),
_xlpm.Xy,$N93,_xlpm.Yy,PRODUCT(SUM(_xlpm.Dy,-_xlpm.Cy),1/SUM(_xlpm.By,-_xlpm.Ay))*SUM(_xlpm.Xy,-_xlpm.Ay)+_xlpm.Cy,
ROUND(_xlpm.Yx,2)))</f>
        <v>0</v>
      </c>
      <c r="W143" s="21" cm="1">
        <f t="array" ref="W143">IF(W93&lt;&gt;"",ROUND(W93,2),
_xlfn.LET(_xlpm.Fundo,$L$8,
_xlpm.Ax,_xlfn.XLOOKUP(TRUE,($O93:V93&lt;&gt;""),$O$51:V$51,_xlpm.Fundo,,-1),
_xlpm.Bx,_xlfn.XLOOKUP(TRUE,(X93:$AZ93&lt;&gt;""),X$51:$AZ$51,_xlpm.Fundo,,1),
_xlpm.Cx,_xlfn.XLOOKUP(TRUE,($O93:V93&lt;&gt;""),$O93:V93,_xlpm.Fundo,,-1),
_xlpm.Dx,_xlfn.XLOOKUP(TRUE,(X93:$AZ93&lt;&gt;""),X93:$AZ93,_xlpm.Fundo,,1),
_xlpm.Xx,W$51,_xlpm.Yx,PRODUCT(SUM(_xlpm.Dx,-_xlpm.Cx),1/SUM(_xlpm.Bx,-_xlpm.Ax))*SUM(_xlpm.Xx,-_xlpm.Ax)+_xlpm.Cx,
_xlpm.Ay,_xlfn.XLOOKUP(TRUE,(W$52:W92&lt;&gt;""),$N$52:$N92,_xlpm.Fundo,,-1),
_xlpm.By,_xlfn.XLOOKUP(TRUE,(W94:W$95&lt;&gt;""),$N94:$N$95,_xlpm.Fundo,,1),
_xlpm.Cy,_xlfn.XLOOKUP(TRUE,(W$52:W92&lt;&gt;""),W$52:W92,_xlpm.Fundo,,-1),
_xlpm.Dy,_xlfn.XLOOKUP(TRUE,(W94:W$95&lt;&gt;""),W94:W$95,_xlpm.Fundo,,1),
_xlpm.Xy,$N93,_xlpm.Yy,PRODUCT(SUM(_xlpm.Dy,-_xlpm.Cy),1/SUM(_xlpm.By,-_xlpm.Ay))*SUM(_xlpm.Xy,-_xlpm.Ay)+_xlpm.Cy,
ROUND(_xlpm.Yx,2)))</f>
        <v>0</v>
      </c>
      <c r="X143" s="21" cm="1">
        <f t="array" ref="X143">IF(X93&lt;&gt;"",ROUND(X93,2),
_xlfn.LET(_xlpm.Fundo,$L$8,
_xlpm.Ax,_xlfn.XLOOKUP(TRUE,($O93:W93&lt;&gt;""),$O$51:W$51,_xlpm.Fundo,,-1),
_xlpm.Bx,_xlfn.XLOOKUP(TRUE,(Y93:$AZ93&lt;&gt;""),Y$51:$AZ$51,_xlpm.Fundo,,1),
_xlpm.Cx,_xlfn.XLOOKUP(TRUE,($O93:W93&lt;&gt;""),$O93:W93,_xlpm.Fundo,,-1),
_xlpm.Dx,_xlfn.XLOOKUP(TRUE,(Y93:$AZ93&lt;&gt;""),Y93:$AZ93,_xlpm.Fundo,,1),
_xlpm.Xx,X$51,_xlpm.Yx,PRODUCT(SUM(_xlpm.Dx,-_xlpm.Cx),1/SUM(_xlpm.Bx,-_xlpm.Ax))*SUM(_xlpm.Xx,-_xlpm.Ax)+_xlpm.Cx,
_xlpm.Ay,_xlfn.XLOOKUP(TRUE,(X$52:X92&lt;&gt;""),$N$52:$N92,_xlpm.Fundo,,-1),
_xlpm.By,_xlfn.XLOOKUP(TRUE,(X94:X$95&lt;&gt;""),$N94:$N$95,_xlpm.Fundo,,1),
_xlpm.Cy,_xlfn.XLOOKUP(TRUE,(X$52:X92&lt;&gt;""),X$52:X92,_xlpm.Fundo,,-1),
_xlpm.Dy,_xlfn.XLOOKUP(TRUE,(X94:X$95&lt;&gt;""),X94:X$95,_xlpm.Fundo,,1),
_xlpm.Xy,$N93,_xlpm.Yy,PRODUCT(SUM(_xlpm.Dy,-_xlpm.Cy),1/SUM(_xlpm.By,-_xlpm.Ay))*SUM(_xlpm.Xy,-_xlpm.Ay)+_xlpm.Cy,
ROUND(_xlpm.Yx,2)))</f>
        <v>0</v>
      </c>
      <c r="Y143" s="21" cm="1">
        <f t="array" ref="Y143">IF(Y93&lt;&gt;"",ROUND(Y93,2),
_xlfn.LET(_xlpm.Fundo,$L$8,
_xlpm.Ax,_xlfn.XLOOKUP(TRUE,($O93:X93&lt;&gt;""),$O$51:X$51,_xlpm.Fundo,,-1),
_xlpm.Bx,_xlfn.XLOOKUP(TRUE,(Z93:$AZ93&lt;&gt;""),Z$51:$AZ$51,_xlpm.Fundo,,1),
_xlpm.Cx,_xlfn.XLOOKUP(TRUE,($O93:X93&lt;&gt;""),$O93:X93,_xlpm.Fundo,,-1),
_xlpm.Dx,_xlfn.XLOOKUP(TRUE,(Z93:$AZ93&lt;&gt;""),Z93:$AZ93,_xlpm.Fundo,,1),
_xlpm.Xx,Y$51,_xlpm.Yx,PRODUCT(SUM(_xlpm.Dx,-_xlpm.Cx),1/SUM(_xlpm.Bx,-_xlpm.Ax))*SUM(_xlpm.Xx,-_xlpm.Ax)+_xlpm.Cx,
_xlpm.Ay,_xlfn.XLOOKUP(TRUE,(Y$52:Y92&lt;&gt;""),$N$52:$N92,_xlpm.Fundo,,-1),
_xlpm.By,_xlfn.XLOOKUP(TRUE,(Y94:Y$95&lt;&gt;""),$N94:$N$95,_xlpm.Fundo,,1),
_xlpm.Cy,_xlfn.XLOOKUP(TRUE,(Y$52:Y92&lt;&gt;""),Y$52:Y92,_xlpm.Fundo,,-1),
_xlpm.Dy,_xlfn.XLOOKUP(TRUE,(Y94:Y$95&lt;&gt;""),Y94:Y$95,_xlpm.Fundo,,1),
_xlpm.Xy,$N93,_xlpm.Yy,PRODUCT(SUM(_xlpm.Dy,-_xlpm.Cy),1/SUM(_xlpm.By,-_xlpm.Ay))*SUM(_xlpm.Xy,-_xlpm.Ay)+_xlpm.Cy,
ROUND(_xlpm.Yx,2)))</f>
        <v>0</v>
      </c>
      <c r="Z143" s="21" cm="1">
        <f t="array" ref="Z143">IF(Z93&lt;&gt;"",ROUND(Z93,2),
_xlfn.LET(_xlpm.Fundo,$L$8,
_xlpm.Ax,_xlfn.XLOOKUP(TRUE,($O93:Y93&lt;&gt;""),$O$51:Y$51,_xlpm.Fundo,,-1),
_xlpm.Bx,_xlfn.XLOOKUP(TRUE,(AA93:$AZ93&lt;&gt;""),AA$51:$AZ$51,_xlpm.Fundo,,1),
_xlpm.Cx,_xlfn.XLOOKUP(TRUE,($O93:Y93&lt;&gt;""),$O93:Y93,_xlpm.Fundo,,-1),
_xlpm.Dx,_xlfn.XLOOKUP(TRUE,(AA93:$AZ93&lt;&gt;""),AA93:$AZ93,_xlpm.Fundo,,1),
_xlpm.Xx,Z$51,_xlpm.Yx,PRODUCT(SUM(_xlpm.Dx,-_xlpm.Cx),1/SUM(_xlpm.Bx,-_xlpm.Ax))*SUM(_xlpm.Xx,-_xlpm.Ax)+_xlpm.Cx,
_xlpm.Ay,_xlfn.XLOOKUP(TRUE,(Z$52:Z92&lt;&gt;""),$N$52:$N92,_xlpm.Fundo,,-1),
_xlpm.By,_xlfn.XLOOKUP(TRUE,(Z94:Z$95&lt;&gt;""),$N94:$N$95,_xlpm.Fundo,,1),
_xlpm.Cy,_xlfn.XLOOKUP(TRUE,(Z$52:Z92&lt;&gt;""),Z$52:Z92,_xlpm.Fundo,,-1),
_xlpm.Dy,_xlfn.XLOOKUP(TRUE,(Z94:Z$95&lt;&gt;""),Z94:Z$95,_xlpm.Fundo,,1),
_xlpm.Xy,$N93,_xlpm.Yy,PRODUCT(SUM(_xlpm.Dy,-_xlpm.Cy),1/SUM(_xlpm.By,-_xlpm.Ay))*SUM(_xlpm.Xy,-_xlpm.Ay)+_xlpm.Cy,
ROUND(_xlpm.Yx,2)))</f>
        <v>0</v>
      </c>
      <c r="AA143" s="21" cm="1">
        <f t="array" ref="AA143">IF(AA93&lt;&gt;"",ROUND(AA93,2),
_xlfn.LET(_xlpm.Fundo,$L$8,
_xlpm.Ax,_xlfn.XLOOKUP(TRUE,($O93:Z93&lt;&gt;""),$O$51:Z$51,_xlpm.Fundo,,-1),
_xlpm.Bx,_xlfn.XLOOKUP(TRUE,(AB93:$AZ93&lt;&gt;""),AB$51:$AZ$51,_xlpm.Fundo,,1),
_xlpm.Cx,_xlfn.XLOOKUP(TRUE,($O93:Z93&lt;&gt;""),$O93:Z93,_xlpm.Fundo,,-1),
_xlpm.Dx,_xlfn.XLOOKUP(TRUE,(AB93:$AZ93&lt;&gt;""),AB93:$AZ93,_xlpm.Fundo,,1),
_xlpm.Xx,AA$51,_xlpm.Yx,PRODUCT(SUM(_xlpm.Dx,-_xlpm.Cx),1/SUM(_xlpm.Bx,-_xlpm.Ax))*SUM(_xlpm.Xx,-_xlpm.Ax)+_xlpm.Cx,
_xlpm.Ay,_xlfn.XLOOKUP(TRUE,(AA$52:AA92&lt;&gt;""),$N$52:$N92,_xlpm.Fundo,,-1),
_xlpm.By,_xlfn.XLOOKUP(TRUE,(AA94:AA$95&lt;&gt;""),$N94:$N$95,_xlpm.Fundo,,1),
_xlpm.Cy,_xlfn.XLOOKUP(TRUE,(AA$52:AA92&lt;&gt;""),AA$52:AA92,_xlpm.Fundo,,-1),
_xlpm.Dy,_xlfn.XLOOKUP(TRUE,(AA94:AA$95&lt;&gt;""),AA94:AA$95,_xlpm.Fundo,,1),
_xlpm.Xy,$N93,_xlpm.Yy,PRODUCT(SUM(_xlpm.Dy,-_xlpm.Cy),1/SUM(_xlpm.By,-_xlpm.Ay))*SUM(_xlpm.Xy,-_xlpm.Ay)+_xlpm.Cy,
ROUND(_xlpm.Yx,2)))</f>
        <v>0</v>
      </c>
      <c r="AB143" s="21" cm="1">
        <f t="array" ref="AB143">IF(AB93&lt;&gt;"",ROUND(AB93,2),
_xlfn.LET(_xlpm.Fundo,$L$8,
_xlpm.Ax,_xlfn.XLOOKUP(TRUE,($O93:AA93&lt;&gt;""),$O$51:AA$51,_xlpm.Fundo,,-1),
_xlpm.Bx,_xlfn.XLOOKUP(TRUE,(AC93:$AZ93&lt;&gt;""),AC$51:$AZ$51,_xlpm.Fundo,,1),
_xlpm.Cx,_xlfn.XLOOKUP(TRUE,($O93:AA93&lt;&gt;""),$O93:AA93,_xlpm.Fundo,,-1),
_xlpm.Dx,_xlfn.XLOOKUP(TRUE,(AC93:$AZ93&lt;&gt;""),AC93:$AZ93,_xlpm.Fundo,,1),
_xlpm.Xx,AB$51,_xlpm.Yx,PRODUCT(SUM(_xlpm.Dx,-_xlpm.Cx),1/SUM(_xlpm.Bx,-_xlpm.Ax))*SUM(_xlpm.Xx,-_xlpm.Ax)+_xlpm.Cx,
_xlpm.Ay,_xlfn.XLOOKUP(TRUE,(AB$52:AB92&lt;&gt;""),$N$52:$N92,_xlpm.Fundo,,-1),
_xlpm.By,_xlfn.XLOOKUP(TRUE,(AB94:AB$95&lt;&gt;""),$N94:$N$95,_xlpm.Fundo,,1),
_xlpm.Cy,_xlfn.XLOOKUP(TRUE,(AB$52:AB92&lt;&gt;""),AB$52:AB92,_xlpm.Fundo,,-1),
_xlpm.Dy,_xlfn.XLOOKUP(TRUE,(AB94:AB$95&lt;&gt;""),AB94:AB$95,_xlpm.Fundo,,1),
_xlpm.Xy,$N93,_xlpm.Yy,PRODUCT(SUM(_xlpm.Dy,-_xlpm.Cy),1/SUM(_xlpm.By,-_xlpm.Ay))*SUM(_xlpm.Xy,-_xlpm.Ay)+_xlpm.Cy,
ROUND(_xlpm.Yx,2)))</f>
        <v>0</v>
      </c>
      <c r="AC143" s="21" cm="1">
        <f t="array" ref="AC143">IF(AC93&lt;&gt;"",ROUND(AC93,2),
_xlfn.LET(_xlpm.Fundo,$L$8,
_xlpm.Ax,_xlfn.XLOOKUP(TRUE,($O93:AB93&lt;&gt;""),$O$51:AB$51,_xlpm.Fundo,,-1),
_xlpm.Bx,_xlfn.XLOOKUP(TRUE,(AD93:$AZ93&lt;&gt;""),AD$51:$AZ$51,_xlpm.Fundo,,1),
_xlpm.Cx,_xlfn.XLOOKUP(TRUE,($O93:AB93&lt;&gt;""),$O93:AB93,_xlpm.Fundo,,-1),
_xlpm.Dx,_xlfn.XLOOKUP(TRUE,(AD93:$AZ93&lt;&gt;""),AD93:$AZ93,_xlpm.Fundo,,1),
_xlpm.Xx,AC$51,_xlpm.Yx,PRODUCT(SUM(_xlpm.Dx,-_xlpm.Cx),1/SUM(_xlpm.Bx,-_xlpm.Ax))*SUM(_xlpm.Xx,-_xlpm.Ax)+_xlpm.Cx,
_xlpm.Ay,_xlfn.XLOOKUP(TRUE,(AC$52:AC92&lt;&gt;""),$N$52:$N92,_xlpm.Fundo,,-1),
_xlpm.By,_xlfn.XLOOKUP(TRUE,(AC94:AC$95&lt;&gt;""),$N94:$N$95,_xlpm.Fundo,,1),
_xlpm.Cy,_xlfn.XLOOKUP(TRUE,(AC$52:AC92&lt;&gt;""),AC$52:AC92,_xlpm.Fundo,,-1),
_xlpm.Dy,_xlfn.XLOOKUP(TRUE,(AC94:AC$95&lt;&gt;""),AC94:AC$95,_xlpm.Fundo,,1),
_xlpm.Xy,$N93,_xlpm.Yy,PRODUCT(SUM(_xlpm.Dy,-_xlpm.Cy),1/SUM(_xlpm.By,-_xlpm.Ay))*SUM(_xlpm.Xy,-_xlpm.Ay)+_xlpm.Cy,
ROUND(_xlpm.Yx,2)))</f>
        <v>0</v>
      </c>
      <c r="AD143" s="21" cm="1">
        <f t="array" ref="AD143">IF(AD93&lt;&gt;"",ROUND(AD93,2),
_xlfn.LET(_xlpm.Fundo,$L$8,
_xlpm.Ax,_xlfn.XLOOKUP(TRUE,($O93:AC93&lt;&gt;""),$O$51:AC$51,_xlpm.Fundo,,-1),
_xlpm.Bx,_xlfn.XLOOKUP(TRUE,(AE93:$AZ93&lt;&gt;""),AE$51:$AZ$51,_xlpm.Fundo,,1),
_xlpm.Cx,_xlfn.XLOOKUP(TRUE,($O93:AC93&lt;&gt;""),$O93:AC93,_xlpm.Fundo,,-1),
_xlpm.Dx,_xlfn.XLOOKUP(TRUE,(AE93:$AZ93&lt;&gt;""),AE93:$AZ93,_xlpm.Fundo,,1),
_xlpm.Xx,AD$51,_xlpm.Yx,PRODUCT(SUM(_xlpm.Dx,-_xlpm.Cx),1/SUM(_xlpm.Bx,-_xlpm.Ax))*SUM(_xlpm.Xx,-_xlpm.Ax)+_xlpm.Cx,
_xlpm.Ay,_xlfn.XLOOKUP(TRUE,(AD$52:AD92&lt;&gt;""),$N$52:$N92,_xlpm.Fundo,,-1),
_xlpm.By,_xlfn.XLOOKUP(TRUE,(AD94:AD$95&lt;&gt;""),$N94:$N$95,_xlpm.Fundo,,1),
_xlpm.Cy,_xlfn.XLOOKUP(TRUE,(AD$52:AD92&lt;&gt;""),AD$52:AD92,_xlpm.Fundo,,-1),
_xlpm.Dy,_xlfn.XLOOKUP(TRUE,(AD94:AD$95&lt;&gt;""),AD94:AD$95,_xlpm.Fundo,,1),
_xlpm.Xy,$N93,_xlpm.Yy,PRODUCT(SUM(_xlpm.Dy,-_xlpm.Cy),1/SUM(_xlpm.By,-_xlpm.Ay))*SUM(_xlpm.Xy,-_xlpm.Ay)+_xlpm.Cy,
ROUND(_xlpm.Yx,2)))</f>
        <v>0</v>
      </c>
      <c r="AE143" s="21" cm="1">
        <f t="array" ref="AE143">IF(AE93&lt;&gt;"",ROUND(AE93,2),
_xlfn.LET(_xlpm.Fundo,$L$8,
_xlpm.Ax,_xlfn.XLOOKUP(TRUE,($O93:AD93&lt;&gt;""),$O$51:AD$51,_xlpm.Fundo,,-1),
_xlpm.Bx,_xlfn.XLOOKUP(TRUE,(AF93:$AZ93&lt;&gt;""),AF$51:$AZ$51,_xlpm.Fundo,,1),
_xlpm.Cx,_xlfn.XLOOKUP(TRUE,($O93:AD93&lt;&gt;""),$O93:AD93,_xlpm.Fundo,,-1),
_xlpm.Dx,_xlfn.XLOOKUP(TRUE,(AF93:$AZ93&lt;&gt;""),AF93:$AZ93,_xlpm.Fundo,,1),
_xlpm.Xx,AE$51,_xlpm.Yx,PRODUCT(SUM(_xlpm.Dx,-_xlpm.Cx),1/SUM(_xlpm.Bx,-_xlpm.Ax))*SUM(_xlpm.Xx,-_xlpm.Ax)+_xlpm.Cx,
_xlpm.Ay,_xlfn.XLOOKUP(TRUE,(AE$52:AE92&lt;&gt;""),$N$52:$N92,_xlpm.Fundo,,-1),
_xlpm.By,_xlfn.XLOOKUP(TRUE,(AE94:AE$95&lt;&gt;""),$N94:$N$95,_xlpm.Fundo,,1),
_xlpm.Cy,_xlfn.XLOOKUP(TRUE,(AE$52:AE92&lt;&gt;""),AE$52:AE92,_xlpm.Fundo,,-1),
_xlpm.Dy,_xlfn.XLOOKUP(TRUE,(AE94:AE$95&lt;&gt;""),AE94:AE$95,_xlpm.Fundo,,1),
_xlpm.Xy,$N93,_xlpm.Yy,PRODUCT(SUM(_xlpm.Dy,-_xlpm.Cy),1/SUM(_xlpm.By,-_xlpm.Ay))*SUM(_xlpm.Xy,-_xlpm.Ay)+_xlpm.Cy,
ROUND(_xlpm.Yx,2)))</f>
        <v>0</v>
      </c>
      <c r="AF143" s="21" cm="1">
        <f t="array" ref="AF143">IF(AF93&lt;&gt;"",ROUND(AF93,2),
_xlfn.LET(_xlpm.Fundo,$L$8,
_xlpm.Ax,_xlfn.XLOOKUP(TRUE,($O93:AE93&lt;&gt;""),$O$51:AE$51,_xlpm.Fundo,,-1),
_xlpm.Bx,_xlfn.XLOOKUP(TRUE,(AG93:$AZ93&lt;&gt;""),AG$51:$AZ$51,_xlpm.Fundo,,1),
_xlpm.Cx,_xlfn.XLOOKUP(TRUE,($O93:AE93&lt;&gt;""),$O93:AE93,_xlpm.Fundo,,-1),
_xlpm.Dx,_xlfn.XLOOKUP(TRUE,(AG93:$AZ93&lt;&gt;""),AG93:$AZ93,_xlpm.Fundo,,1),
_xlpm.Xx,AF$51,_xlpm.Yx,PRODUCT(SUM(_xlpm.Dx,-_xlpm.Cx),1/SUM(_xlpm.Bx,-_xlpm.Ax))*SUM(_xlpm.Xx,-_xlpm.Ax)+_xlpm.Cx,
_xlpm.Ay,_xlfn.XLOOKUP(TRUE,(AF$52:AF92&lt;&gt;""),$N$52:$N92,_xlpm.Fundo,,-1),
_xlpm.By,_xlfn.XLOOKUP(TRUE,(AF94:AF$95&lt;&gt;""),$N94:$N$95,_xlpm.Fundo,,1),
_xlpm.Cy,_xlfn.XLOOKUP(TRUE,(AF$52:AF92&lt;&gt;""),AF$52:AF92,_xlpm.Fundo,,-1),
_xlpm.Dy,_xlfn.XLOOKUP(TRUE,(AF94:AF$95&lt;&gt;""),AF94:AF$95,_xlpm.Fundo,,1),
_xlpm.Xy,$N93,_xlpm.Yy,PRODUCT(SUM(_xlpm.Dy,-_xlpm.Cy),1/SUM(_xlpm.By,-_xlpm.Ay))*SUM(_xlpm.Xy,-_xlpm.Ay)+_xlpm.Cy,
ROUND(_xlpm.Yx,2)))</f>
        <v>0</v>
      </c>
      <c r="AG143" s="21" cm="1">
        <f t="array" ref="AG143">IF(AG93&lt;&gt;"",ROUND(AG93,2),
_xlfn.LET(_xlpm.Fundo,$L$8,
_xlpm.Ax,_xlfn.XLOOKUP(TRUE,($O93:AF93&lt;&gt;""),$O$51:AF$51,_xlpm.Fundo,,-1),
_xlpm.Bx,_xlfn.XLOOKUP(TRUE,(AH93:$AZ93&lt;&gt;""),AH$51:$AZ$51,_xlpm.Fundo,,1),
_xlpm.Cx,_xlfn.XLOOKUP(TRUE,($O93:AF93&lt;&gt;""),$O93:AF93,_xlpm.Fundo,,-1),
_xlpm.Dx,_xlfn.XLOOKUP(TRUE,(AH93:$AZ93&lt;&gt;""),AH93:$AZ93,_xlpm.Fundo,,1),
_xlpm.Xx,AG$51,_xlpm.Yx,PRODUCT(SUM(_xlpm.Dx,-_xlpm.Cx),1/SUM(_xlpm.Bx,-_xlpm.Ax))*SUM(_xlpm.Xx,-_xlpm.Ax)+_xlpm.Cx,
_xlpm.Ay,_xlfn.XLOOKUP(TRUE,(AG$52:AG92&lt;&gt;""),$N$52:$N92,_xlpm.Fundo,,-1),
_xlpm.By,_xlfn.XLOOKUP(TRUE,(AG94:AG$95&lt;&gt;""),$N94:$N$95,_xlpm.Fundo,,1),
_xlpm.Cy,_xlfn.XLOOKUP(TRUE,(AG$52:AG92&lt;&gt;""),AG$52:AG92,_xlpm.Fundo,,-1),
_xlpm.Dy,_xlfn.XLOOKUP(TRUE,(AG94:AG$95&lt;&gt;""),AG94:AG$95,_xlpm.Fundo,,1),
_xlpm.Xy,$N93,_xlpm.Yy,PRODUCT(SUM(_xlpm.Dy,-_xlpm.Cy),1/SUM(_xlpm.By,-_xlpm.Ay))*SUM(_xlpm.Xy,-_xlpm.Ay)+_xlpm.Cy,
ROUND(_xlpm.Yx,2)))</f>
        <v>0</v>
      </c>
      <c r="AH143" s="21" cm="1">
        <f t="array" ref="AH143">IF(AH93&lt;&gt;"",ROUND(AH93,2),
_xlfn.LET(_xlpm.Fundo,$L$8,
_xlpm.Ax,_xlfn.XLOOKUP(TRUE,($O93:AG93&lt;&gt;""),$O$51:AG$51,_xlpm.Fundo,,-1),
_xlpm.Bx,_xlfn.XLOOKUP(TRUE,(AI93:$AZ93&lt;&gt;""),AI$51:$AZ$51,_xlpm.Fundo,,1),
_xlpm.Cx,_xlfn.XLOOKUP(TRUE,($O93:AG93&lt;&gt;""),$O93:AG93,_xlpm.Fundo,,-1),
_xlpm.Dx,_xlfn.XLOOKUP(TRUE,(AI93:$AZ93&lt;&gt;""),AI93:$AZ93,_xlpm.Fundo,,1),
_xlpm.Xx,AH$51,_xlpm.Yx,PRODUCT(SUM(_xlpm.Dx,-_xlpm.Cx),1/SUM(_xlpm.Bx,-_xlpm.Ax))*SUM(_xlpm.Xx,-_xlpm.Ax)+_xlpm.Cx,
_xlpm.Ay,_xlfn.XLOOKUP(TRUE,(AH$52:AH92&lt;&gt;""),$N$52:$N92,_xlpm.Fundo,,-1),
_xlpm.By,_xlfn.XLOOKUP(TRUE,(AH94:AH$95&lt;&gt;""),$N94:$N$95,_xlpm.Fundo,,1),
_xlpm.Cy,_xlfn.XLOOKUP(TRUE,(AH$52:AH92&lt;&gt;""),AH$52:AH92,_xlpm.Fundo,,-1),
_xlpm.Dy,_xlfn.XLOOKUP(TRUE,(AH94:AH$95&lt;&gt;""),AH94:AH$95,_xlpm.Fundo,,1),
_xlpm.Xy,$N93,_xlpm.Yy,PRODUCT(SUM(_xlpm.Dy,-_xlpm.Cy),1/SUM(_xlpm.By,-_xlpm.Ay))*SUM(_xlpm.Xy,-_xlpm.Ay)+_xlpm.Cy,
ROUND(_xlpm.Yx,2)))</f>
        <v>0</v>
      </c>
      <c r="AI143" s="21" cm="1">
        <f t="array" ref="AI143">IF(AI93&lt;&gt;"",ROUND(AI93,2),
_xlfn.LET(_xlpm.Fundo,$L$8,
_xlpm.Ax,_xlfn.XLOOKUP(TRUE,($O93:AH93&lt;&gt;""),$O$51:AH$51,_xlpm.Fundo,,-1),
_xlpm.Bx,_xlfn.XLOOKUP(TRUE,(AJ93:$AZ93&lt;&gt;""),AJ$51:$AZ$51,_xlpm.Fundo,,1),
_xlpm.Cx,_xlfn.XLOOKUP(TRUE,($O93:AH93&lt;&gt;""),$O93:AH93,_xlpm.Fundo,,-1),
_xlpm.Dx,_xlfn.XLOOKUP(TRUE,(AJ93:$AZ93&lt;&gt;""),AJ93:$AZ93,_xlpm.Fundo,,1),
_xlpm.Xx,AI$51,_xlpm.Yx,PRODUCT(SUM(_xlpm.Dx,-_xlpm.Cx),1/SUM(_xlpm.Bx,-_xlpm.Ax))*SUM(_xlpm.Xx,-_xlpm.Ax)+_xlpm.Cx,
_xlpm.Ay,_xlfn.XLOOKUP(TRUE,(AI$52:AI92&lt;&gt;""),$N$52:$N92,_xlpm.Fundo,,-1),
_xlpm.By,_xlfn.XLOOKUP(TRUE,(AI94:AI$95&lt;&gt;""),$N94:$N$95,_xlpm.Fundo,,1),
_xlpm.Cy,_xlfn.XLOOKUP(TRUE,(AI$52:AI92&lt;&gt;""),AI$52:AI92,_xlpm.Fundo,,-1),
_xlpm.Dy,_xlfn.XLOOKUP(TRUE,(AI94:AI$95&lt;&gt;""),AI94:AI$95,_xlpm.Fundo,,1),
_xlpm.Xy,$N93,_xlpm.Yy,PRODUCT(SUM(_xlpm.Dy,-_xlpm.Cy),1/SUM(_xlpm.By,-_xlpm.Ay))*SUM(_xlpm.Xy,-_xlpm.Ay)+_xlpm.Cy,
ROUND(_xlpm.Yx,2)))</f>
        <v>0</v>
      </c>
      <c r="AJ143" s="21" cm="1">
        <f t="array" ref="AJ143">IF(AJ93&lt;&gt;"",ROUND(AJ93,2),
_xlfn.LET(_xlpm.Fundo,$L$8,
_xlpm.Ax,_xlfn.XLOOKUP(TRUE,($O93:AI93&lt;&gt;""),$O$51:AI$51,_xlpm.Fundo,,-1),
_xlpm.Bx,_xlfn.XLOOKUP(TRUE,(AK93:$AZ93&lt;&gt;""),AK$51:$AZ$51,_xlpm.Fundo,,1),
_xlpm.Cx,_xlfn.XLOOKUP(TRUE,($O93:AI93&lt;&gt;""),$O93:AI93,_xlpm.Fundo,,-1),
_xlpm.Dx,_xlfn.XLOOKUP(TRUE,(AK93:$AZ93&lt;&gt;""),AK93:$AZ93,_xlpm.Fundo,,1),
_xlpm.Xx,AJ$51,_xlpm.Yx,PRODUCT(SUM(_xlpm.Dx,-_xlpm.Cx),1/SUM(_xlpm.Bx,-_xlpm.Ax))*SUM(_xlpm.Xx,-_xlpm.Ax)+_xlpm.Cx,
_xlpm.Ay,_xlfn.XLOOKUP(TRUE,(AJ$52:AJ92&lt;&gt;""),$N$52:$N92,_xlpm.Fundo,,-1),
_xlpm.By,_xlfn.XLOOKUP(TRUE,(AJ94:AJ$95&lt;&gt;""),$N94:$N$95,_xlpm.Fundo,,1),
_xlpm.Cy,_xlfn.XLOOKUP(TRUE,(AJ$52:AJ92&lt;&gt;""),AJ$52:AJ92,_xlpm.Fundo,,-1),
_xlpm.Dy,_xlfn.XLOOKUP(TRUE,(AJ94:AJ$95&lt;&gt;""),AJ94:AJ$95,_xlpm.Fundo,,1),
_xlpm.Xy,$N93,_xlpm.Yy,PRODUCT(SUM(_xlpm.Dy,-_xlpm.Cy),1/SUM(_xlpm.By,-_xlpm.Ay))*SUM(_xlpm.Xy,-_xlpm.Ay)+_xlpm.Cy,
ROUND(_xlpm.Yx,2)))</f>
        <v>0</v>
      </c>
      <c r="AK143" s="21" cm="1">
        <f t="array" ref="AK143">IF(AK93&lt;&gt;"",ROUND(AK93,2),
_xlfn.LET(_xlpm.Fundo,$L$8,
_xlpm.Ax,_xlfn.XLOOKUP(TRUE,($O93:AJ93&lt;&gt;""),$O$51:AJ$51,_xlpm.Fundo,,-1),
_xlpm.Bx,_xlfn.XLOOKUP(TRUE,(AL93:$AZ93&lt;&gt;""),AL$51:$AZ$51,_xlpm.Fundo,,1),
_xlpm.Cx,_xlfn.XLOOKUP(TRUE,($O93:AJ93&lt;&gt;""),$O93:AJ93,_xlpm.Fundo,,-1),
_xlpm.Dx,_xlfn.XLOOKUP(TRUE,(AL93:$AZ93&lt;&gt;""),AL93:$AZ93,_xlpm.Fundo,,1),
_xlpm.Xx,AK$51,_xlpm.Yx,PRODUCT(SUM(_xlpm.Dx,-_xlpm.Cx),1/SUM(_xlpm.Bx,-_xlpm.Ax))*SUM(_xlpm.Xx,-_xlpm.Ax)+_xlpm.Cx,
_xlpm.Ay,_xlfn.XLOOKUP(TRUE,(AK$52:AK92&lt;&gt;""),$N$52:$N92,_xlpm.Fundo,,-1),
_xlpm.By,_xlfn.XLOOKUP(TRUE,(AK94:AK$95&lt;&gt;""),$N94:$N$95,_xlpm.Fundo,,1),
_xlpm.Cy,_xlfn.XLOOKUP(TRUE,(AK$52:AK92&lt;&gt;""),AK$52:AK92,_xlpm.Fundo,,-1),
_xlpm.Dy,_xlfn.XLOOKUP(TRUE,(AK94:AK$95&lt;&gt;""),AK94:AK$95,_xlpm.Fundo,,1),
_xlpm.Xy,$N93,_xlpm.Yy,PRODUCT(SUM(_xlpm.Dy,-_xlpm.Cy),1/SUM(_xlpm.By,-_xlpm.Ay))*SUM(_xlpm.Xy,-_xlpm.Ay)+_xlpm.Cy,
ROUND(_xlpm.Yx,2)))</f>
        <v>0</v>
      </c>
      <c r="AL143" s="21" cm="1">
        <f t="array" ref="AL143">IF(AL93&lt;&gt;"",ROUND(AL93,2),
_xlfn.LET(_xlpm.Fundo,$L$8,
_xlpm.Ax,_xlfn.XLOOKUP(TRUE,($O93:AK93&lt;&gt;""),$O$51:AK$51,_xlpm.Fundo,,-1),
_xlpm.Bx,_xlfn.XLOOKUP(TRUE,(AM93:$AZ93&lt;&gt;""),AM$51:$AZ$51,_xlpm.Fundo,,1),
_xlpm.Cx,_xlfn.XLOOKUP(TRUE,($O93:AK93&lt;&gt;""),$O93:AK93,_xlpm.Fundo,,-1),
_xlpm.Dx,_xlfn.XLOOKUP(TRUE,(AM93:$AZ93&lt;&gt;""),AM93:$AZ93,_xlpm.Fundo,,1),
_xlpm.Xx,AL$51,_xlpm.Yx,PRODUCT(SUM(_xlpm.Dx,-_xlpm.Cx),1/SUM(_xlpm.Bx,-_xlpm.Ax))*SUM(_xlpm.Xx,-_xlpm.Ax)+_xlpm.Cx,
_xlpm.Ay,_xlfn.XLOOKUP(TRUE,(AL$52:AL92&lt;&gt;""),$N$52:$N92,_xlpm.Fundo,,-1),
_xlpm.By,_xlfn.XLOOKUP(TRUE,(AL94:AL$95&lt;&gt;""),$N94:$N$95,_xlpm.Fundo,,1),
_xlpm.Cy,_xlfn.XLOOKUP(TRUE,(AL$52:AL92&lt;&gt;""),AL$52:AL92,_xlpm.Fundo,,-1),
_xlpm.Dy,_xlfn.XLOOKUP(TRUE,(AL94:AL$95&lt;&gt;""),AL94:AL$95,_xlpm.Fundo,,1),
_xlpm.Xy,$N93,_xlpm.Yy,PRODUCT(SUM(_xlpm.Dy,-_xlpm.Cy),1/SUM(_xlpm.By,-_xlpm.Ay))*SUM(_xlpm.Xy,-_xlpm.Ay)+_xlpm.Cy,
ROUND(_xlpm.Yx,2)))</f>
        <v>0</v>
      </c>
      <c r="AM143" s="21" cm="1">
        <f t="array" ref="AM143">IF(AM93&lt;&gt;"",ROUND(AM93,2),
_xlfn.LET(_xlpm.Fundo,$L$8,
_xlpm.Ax,_xlfn.XLOOKUP(TRUE,($O93:AL93&lt;&gt;""),$O$51:AL$51,_xlpm.Fundo,,-1),
_xlpm.Bx,_xlfn.XLOOKUP(TRUE,(AN93:$AZ93&lt;&gt;""),AN$51:$AZ$51,_xlpm.Fundo,,1),
_xlpm.Cx,_xlfn.XLOOKUP(TRUE,($O93:AL93&lt;&gt;""),$O93:AL93,_xlpm.Fundo,,-1),
_xlpm.Dx,_xlfn.XLOOKUP(TRUE,(AN93:$AZ93&lt;&gt;""),AN93:$AZ93,_xlpm.Fundo,,1),
_xlpm.Xx,AM$51,_xlpm.Yx,PRODUCT(SUM(_xlpm.Dx,-_xlpm.Cx),1/SUM(_xlpm.Bx,-_xlpm.Ax))*SUM(_xlpm.Xx,-_xlpm.Ax)+_xlpm.Cx,
_xlpm.Ay,_xlfn.XLOOKUP(TRUE,(AM$52:AM92&lt;&gt;""),$N$52:$N92,_xlpm.Fundo,,-1),
_xlpm.By,_xlfn.XLOOKUP(TRUE,(AM94:AM$95&lt;&gt;""),$N94:$N$95,_xlpm.Fundo,,1),
_xlpm.Cy,_xlfn.XLOOKUP(TRUE,(AM$52:AM92&lt;&gt;""),AM$52:AM92,_xlpm.Fundo,,-1),
_xlpm.Dy,_xlfn.XLOOKUP(TRUE,(AM94:AM$95&lt;&gt;""),AM94:AM$95,_xlpm.Fundo,,1),
_xlpm.Xy,$N93,_xlpm.Yy,PRODUCT(SUM(_xlpm.Dy,-_xlpm.Cy),1/SUM(_xlpm.By,-_xlpm.Ay))*SUM(_xlpm.Xy,-_xlpm.Ay)+_xlpm.Cy,
ROUND(_xlpm.Yx,2)))</f>
        <v>0</v>
      </c>
      <c r="AN143" s="21" cm="1">
        <f t="array" ref="AN143">IF(AN93&lt;&gt;"",ROUND(AN93,2),
_xlfn.LET(_xlpm.Fundo,$L$8,
_xlpm.Ax,_xlfn.XLOOKUP(TRUE,($O93:AM93&lt;&gt;""),$O$51:AM$51,_xlpm.Fundo,,-1),
_xlpm.Bx,_xlfn.XLOOKUP(TRUE,(AO93:$AZ93&lt;&gt;""),AO$51:$AZ$51,_xlpm.Fundo,,1),
_xlpm.Cx,_xlfn.XLOOKUP(TRUE,($O93:AM93&lt;&gt;""),$O93:AM93,_xlpm.Fundo,,-1),
_xlpm.Dx,_xlfn.XLOOKUP(TRUE,(AO93:$AZ93&lt;&gt;""),AO93:$AZ93,_xlpm.Fundo,,1),
_xlpm.Xx,AN$51,_xlpm.Yx,PRODUCT(SUM(_xlpm.Dx,-_xlpm.Cx),1/SUM(_xlpm.Bx,-_xlpm.Ax))*SUM(_xlpm.Xx,-_xlpm.Ax)+_xlpm.Cx,
_xlpm.Ay,_xlfn.XLOOKUP(TRUE,(AN$52:AN92&lt;&gt;""),$N$52:$N92,_xlpm.Fundo,,-1),
_xlpm.By,_xlfn.XLOOKUP(TRUE,(AN94:AN$95&lt;&gt;""),$N94:$N$95,_xlpm.Fundo,,1),
_xlpm.Cy,_xlfn.XLOOKUP(TRUE,(AN$52:AN92&lt;&gt;""),AN$52:AN92,_xlpm.Fundo,,-1),
_xlpm.Dy,_xlfn.XLOOKUP(TRUE,(AN94:AN$95&lt;&gt;""),AN94:AN$95,_xlpm.Fundo,,1),
_xlpm.Xy,$N93,_xlpm.Yy,PRODUCT(SUM(_xlpm.Dy,-_xlpm.Cy),1/SUM(_xlpm.By,-_xlpm.Ay))*SUM(_xlpm.Xy,-_xlpm.Ay)+_xlpm.Cy,
ROUND(_xlpm.Yx,2)))</f>
        <v>0</v>
      </c>
      <c r="AO143" s="21" cm="1">
        <f t="array" ref="AO143">IF(AO93&lt;&gt;"",ROUND(AO93,2),
_xlfn.LET(_xlpm.Fundo,$L$8,
_xlpm.Ax,_xlfn.XLOOKUP(TRUE,($O93:AN93&lt;&gt;""),$O$51:AN$51,_xlpm.Fundo,,-1),
_xlpm.Bx,_xlfn.XLOOKUP(TRUE,(AP93:$AZ93&lt;&gt;""),AP$51:$AZ$51,_xlpm.Fundo,,1),
_xlpm.Cx,_xlfn.XLOOKUP(TRUE,($O93:AN93&lt;&gt;""),$O93:AN93,_xlpm.Fundo,,-1),
_xlpm.Dx,_xlfn.XLOOKUP(TRUE,(AP93:$AZ93&lt;&gt;""),AP93:$AZ93,_xlpm.Fundo,,1),
_xlpm.Xx,AO$51,_xlpm.Yx,PRODUCT(SUM(_xlpm.Dx,-_xlpm.Cx),1/SUM(_xlpm.Bx,-_xlpm.Ax))*SUM(_xlpm.Xx,-_xlpm.Ax)+_xlpm.Cx,
_xlpm.Ay,_xlfn.XLOOKUP(TRUE,(AO$52:AO92&lt;&gt;""),$N$52:$N92,_xlpm.Fundo,,-1),
_xlpm.By,_xlfn.XLOOKUP(TRUE,(AO94:AO$95&lt;&gt;""),$N94:$N$95,_xlpm.Fundo,,1),
_xlpm.Cy,_xlfn.XLOOKUP(TRUE,(AO$52:AO92&lt;&gt;""),AO$52:AO92,_xlpm.Fundo,,-1),
_xlpm.Dy,_xlfn.XLOOKUP(TRUE,(AO94:AO$95&lt;&gt;""),AO94:AO$95,_xlpm.Fundo,,1),
_xlpm.Xy,$N93,_xlpm.Yy,PRODUCT(SUM(_xlpm.Dy,-_xlpm.Cy),1/SUM(_xlpm.By,-_xlpm.Ay))*SUM(_xlpm.Xy,-_xlpm.Ay)+_xlpm.Cy,
ROUND(_xlpm.Yx,2)))</f>
        <v>-9</v>
      </c>
      <c r="AP143" s="21" cm="1">
        <f t="array" ref="AP143">IF(AP93&lt;&gt;"",ROUND(AP93,2),
_xlfn.LET(_xlpm.Fundo,$L$8,
_xlpm.Ax,_xlfn.XLOOKUP(TRUE,($O93:AO93&lt;&gt;""),$O$51:AO$51,_xlpm.Fundo,,-1),
_xlpm.Bx,_xlfn.XLOOKUP(TRUE,(AQ93:$AZ93&lt;&gt;""),AQ$51:$AZ$51,_xlpm.Fundo,,1),
_xlpm.Cx,_xlfn.XLOOKUP(TRUE,($O93:AO93&lt;&gt;""),$O93:AO93,_xlpm.Fundo,,-1),
_xlpm.Dx,_xlfn.XLOOKUP(TRUE,(AQ93:$AZ93&lt;&gt;""),AQ93:$AZ93,_xlpm.Fundo,,1),
_xlpm.Xx,AP$51,_xlpm.Yx,PRODUCT(SUM(_xlpm.Dx,-_xlpm.Cx),1/SUM(_xlpm.Bx,-_xlpm.Ax))*SUM(_xlpm.Xx,-_xlpm.Ax)+_xlpm.Cx,
_xlpm.Ay,_xlfn.XLOOKUP(TRUE,(AP$52:AP92&lt;&gt;""),$N$52:$N92,_xlpm.Fundo,,-1),
_xlpm.By,_xlfn.XLOOKUP(TRUE,(AP94:AP$95&lt;&gt;""),$N94:$N$95,_xlpm.Fundo,,1),
_xlpm.Cy,_xlfn.XLOOKUP(TRUE,(AP$52:AP92&lt;&gt;""),AP$52:AP92,_xlpm.Fundo,,-1),
_xlpm.Dy,_xlfn.XLOOKUP(TRUE,(AP94:AP$95&lt;&gt;""),AP94:AP$95,_xlpm.Fundo,,1),
_xlpm.Xy,$N93,_xlpm.Yy,PRODUCT(SUM(_xlpm.Dy,-_xlpm.Cy),1/SUM(_xlpm.By,-_xlpm.Ay))*SUM(_xlpm.Xy,-_xlpm.Ay)+_xlpm.Cy,
ROUND(_xlpm.Yx,2)))</f>
        <v>-9</v>
      </c>
      <c r="AQ143" s="21" cm="1">
        <f t="array" ref="AQ143">IF(AQ93&lt;&gt;"",ROUND(AQ93,2),
_xlfn.LET(_xlpm.Fundo,$L$8,
_xlpm.Ax,_xlfn.XLOOKUP(TRUE,($O93:AP93&lt;&gt;""),$O$51:AP$51,_xlpm.Fundo,,-1),
_xlpm.Bx,_xlfn.XLOOKUP(TRUE,(AR93:$AZ93&lt;&gt;""),AR$51:$AZ$51,_xlpm.Fundo,,1),
_xlpm.Cx,_xlfn.XLOOKUP(TRUE,($O93:AP93&lt;&gt;""),$O93:AP93,_xlpm.Fundo,,-1),
_xlpm.Dx,_xlfn.XLOOKUP(TRUE,(AR93:$AZ93&lt;&gt;""),AR93:$AZ93,_xlpm.Fundo,,1),
_xlpm.Xx,AQ$51,_xlpm.Yx,PRODUCT(SUM(_xlpm.Dx,-_xlpm.Cx),1/SUM(_xlpm.Bx,-_xlpm.Ax))*SUM(_xlpm.Xx,-_xlpm.Ax)+_xlpm.Cx,
_xlpm.Ay,_xlfn.XLOOKUP(TRUE,(AQ$52:AQ92&lt;&gt;""),$N$52:$N92,_xlpm.Fundo,,-1),
_xlpm.By,_xlfn.XLOOKUP(TRUE,(AQ94:AQ$95&lt;&gt;""),$N94:$N$95,_xlpm.Fundo,,1),
_xlpm.Cy,_xlfn.XLOOKUP(TRUE,(AQ$52:AQ92&lt;&gt;""),AQ$52:AQ92,_xlpm.Fundo,,-1),
_xlpm.Dy,_xlfn.XLOOKUP(TRUE,(AQ94:AQ$95&lt;&gt;""),AQ94:AQ$95,_xlpm.Fundo,,1),
_xlpm.Xy,$N93,_xlpm.Yy,PRODUCT(SUM(_xlpm.Dy,-_xlpm.Cy),1/SUM(_xlpm.By,-_xlpm.Ay))*SUM(_xlpm.Xy,-_xlpm.Ay)+_xlpm.Cy,
ROUND(_xlpm.Yx,2)))</f>
        <v>-9</v>
      </c>
      <c r="AR143" s="21" cm="1">
        <f t="array" ref="AR143">IF(AR93&lt;&gt;"",ROUND(AR93,2),
_xlfn.LET(_xlpm.Fundo,$L$8,
_xlpm.Ax,_xlfn.XLOOKUP(TRUE,($O93:AQ93&lt;&gt;""),$O$51:AQ$51,_xlpm.Fundo,,-1),
_xlpm.Bx,_xlfn.XLOOKUP(TRUE,(AS93:$AZ93&lt;&gt;""),AS$51:$AZ$51,_xlpm.Fundo,,1),
_xlpm.Cx,_xlfn.XLOOKUP(TRUE,($O93:AQ93&lt;&gt;""),$O93:AQ93,_xlpm.Fundo,,-1),
_xlpm.Dx,_xlfn.XLOOKUP(TRUE,(AS93:$AZ93&lt;&gt;""),AS93:$AZ93,_xlpm.Fundo,,1),
_xlpm.Xx,AR$51,_xlpm.Yx,PRODUCT(SUM(_xlpm.Dx,-_xlpm.Cx),1/SUM(_xlpm.Bx,-_xlpm.Ax))*SUM(_xlpm.Xx,-_xlpm.Ax)+_xlpm.Cx,
_xlpm.Ay,_xlfn.XLOOKUP(TRUE,(AR$52:AR92&lt;&gt;""),$N$52:$N92,_xlpm.Fundo,,-1),
_xlpm.By,_xlfn.XLOOKUP(TRUE,(AR94:AR$95&lt;&gt;""),$N94:$N$95,_xlpm.Fundo,,1),
_xlpm.Cy,_xlfn.XLOOKUP(TRUE,(AR$52:AR92&lt;&gt;""),AR$52:AR92,_xlpm.Fundo,,-1),
_xlpm.Dy,_xlfn.XLOOKUP(TRUE,(AR94:AR$95&lt;&gt;""),AR94:AR$95,_xlpm.Fundo,,1),
_xlpm.Xy,$N93,_xlpm.Yy,PRODUCT(SUM(_xlpm.Dy,-_xlpm.Cy),1/SUM(_xlpm.By,-_xlpm.Ay))*SUM(_xlpm.Xy,-_xlpm.Ay)+_xlpm.Cy,
ROUND(_xlpm.Yx,2)))</f>
        <v>-9</v>
      </c>
      <c r="AS143" s="21" cm="1">
        <f t="array" ref="AS143">IF(AS93&lt;&gt;"",ROUND(AS93,2),
_xlfn.LET(_xlpm.Fundo,$L$8,
_xlpm.Ax,_xlfn.XLOOKUP(TRUE,($O93:AR93&lt;&gt;""),$O$51:AR$51,_xlpm.Fundo,,-1),
_xlpm.Bx,_xlfn.XLOOKUP(TRUE,(AT93:$AZ93&lt;&gt;""),AT$51:$AZ$51,_xlpm.Fundo,,1),
_xlpm.Cx,_xlfn.XLOOKUP(TRUE,($O93:AR93&lt;&gt;""),$O93:AR93,_xlpm.Fundo,,-1),
_xlpm.Dx,_xlfn.XLOOKUP(TRUE,(AT93:$AZ93&lt;&gt;""),AT93:$AZ93,_xlpm.Fundo,,1),
_xlpm.Xx,AS$51,_xlpm.Yx,PRODUCT(SUM(_xlpm.Dx,-_xlpm.Cx),1/SUM(_xlpm.Bx,-_xlpm.Ax))*SUM(_xlpm.Xx,-_xlpm.Ax)+_xlpm.Cx,
_xlpm.Ay,_xlfn.XLOOKUP(TRUE,(AS$52:AS92&lt;&gt;""),$N$52:$N92,_xlpm.Fundo,,-1),
_xlpm.By,_xlfn.XLOOKUP(TRUE,(AS94:AS$95&lt;&gt;""),$N94:$N$95,_xlpm.Fundo,,1),
_xlpm.Cy,_xlfn.XLOOKUP(TRUE,(AS$52:AS92&lt;&gt;""),AS$52:AS92,_xlpm.Fundo,,-1),
_xlpm.Dy,_xlfn.XLOOKUP(TRUE,(AS94:AS$95&lt;&gt;""),AS94:AS$95,_xlpm.Fundo,,1),
_xlpm.Xy,$N93,_xlpm.Yy,PRODUCT(SUM(_xlpm.Dy,-_xlpm.Cy),1/SUM(_xlpm.By,-_xlpm.Ay))*SUM(_xlpm.Xy,-_xlpm.Ay)+_xlpm.Cy,
ROUND(_xlpm.Yx,2)))</f>
        <v>-9</v>
      </c>
      <c r="AT143" s="21" cm="1">
        <f t="array" ref="AT143">IF(AT93&lt;&gt;"",ROUND(AT93,2),
_xlfn.LET(_xlpm.Fundo,$L$8,
_xlpm.Ax,_xlfn.XLOOKUP(TRUE,($O93:AS93&lt;&gt;""),$O$51:AS$51,_xlpm.Fundo,,-1),
_xlpm.Bx,_xlfn.XLOOKUP(TRUE,(AU93:$AZ93&lt;&gt;""),AU$51:$AZ$51,_xlpm.Fundo,,1),
_xlpm.Cx,_xlfn.XLOOKUP(TRUE,($O93:AS93&lt;&gt;""),$O93:AS93,_xlpm.Fundo,,-1),
_xlpm.Dx,_xlfn.XLOOKUP(TRUE,(AU93:$AZ93&lt;&gt;""),AU93:$AZ93,_xlpm.Fundo,,1),
_xlpm.Xx,AT$51,_xlpm.Yx,PRODUCT(SUM(_xlpm.Dx,-_xlpm.Cx),1/SUM(_xlpm.Bx,-_xlpm.Ax))*SUM(_xlpm.Xx,-_xlpm.Ax)+_xlpm.Cx,
_xlpm.Ay,_xlfn.XLOOKUP(TRUE,(AT$52:AT92&lt;&gt;""),$N$52:$N92,_xlpm.Fundo,,-1),
_xlpm.By,_xlfn.XLOOKUP(TRUE,(AT94:AT$95&lt;&gt;""),$N94:$N$95,_xlpm.Fundo,,1),
_xlpm.Cy,_xlfn.XLOOKUP(TRUE,(AT$52:AT92&lt;&gt;""),AT$52:AT92,_xlpm.Fundo,,-1),
_xlpm.Dy,_xlfn.XLOOKUP(TRUE,(AT94:AT$95&lt;&gt;""),AT94:AT$95,_xlpm.Fundo,,1),
_xlpm.Xy,$N93,_xlpm.Yy,PRODUCT(SUM(_xlpm.Dy,-_xlpm.Cy),1/SUM(_xlpm.By,-_xlpm.Ay))*SUM(_xlpm.Xy,-_xlpm.Ay)+_xlpm.Cy,
ROUND(_xlpm.Yx,2)))</f>
        <v>-9</v>
      </c>
      <c r="AU143" s="21" cm="1">
        <f t="array" ref="AU143">IF(AU93&lt;&gt;"",ROUND(AU93,2),
_xlfn.LET(_xlpm.Fundo,$L$8,
_xlpm.Ax,_xlfn.XLOOKUP(TRUE,($O93:AT93&lt;&gt;""),$O$51:AT$51,_xlpm.Fundo,,-1),
_xlpm.Bx,_xlfn.XLOOKUP(TRUE,(AV93:$AZ93&lt;&gt;""),AV$51:$AZ$51,_xlpm.Fundo,,1),
_xlpm.Cx,_xlfn.XLOOKUP(TRUE,($O93:AT93&lt;&gt;""),$O93:AT93,_xlpm.Fundo,,-1),
_xlpm.Dx,_xlfn.XLOOKUP(TRUE,(AV93:$AZ93&lt;&gt;""),AV93:$AZ93,_xlpm.Fundo,,1),
_xlpm.Xx,AU$51,_xlpm.Yx,PRODUCT(SUM(_xlpm.Dx,-_xlpm.Cx),1/SUM(_xlpm.Bx,-_xlpm.Ax))*SUM(_xlpm.Xx,-_xlpm.Ax)+_xlpm.Cx,
_xlpm.Ay,_xlfn.XLOOKUP(TRUE,(AU$52:AU92&lt;&gt;""),$N$52:$N92,_xlpm.Fundo,,-1),
_xlpm.By,_xlfn.XLOOKUP(TRUE,(AU94:AU$95&lt;&gt;""),$N94:$N$95,_xlpm.Fundo,,1),
_xlpm.Cy,_xlfn.XLOOKUP(TRUE,(AU$52:AU92&lt;&gt;""),AU$52:AU92,_xlpm.Fundo,,-1),
_xlpm.Dy,_xlfn.XLOOKUP(TRUE,(AU94:AU$95&lt;&gt;""),AU94:AU$95,_xlpm.Fundo,,1),
_xlpm.Xy,$N93,_xlpm.Yy,PRODUCT(SUM(_xlpm.Dy,-_xlpm.Cy),1/SUM(_xlpm.By,-_xlpm.Ay))*SUM(_xlpm.Xy,-_xlpm.Ay)+_xlpm.Cy,
ROUND(_xlpm.Yx,2)))</f>
        <v>-9</v>
      </c>
      <c r="AV143" s="21" cm="1">
        <f t="array" ref="AV143">IF(AV93&lt;&gt;"",ROUND(AV93,2),
_xlfn.LET(_xlpm.Fundo,$L$8,
_xlpm.Ax,_xlfn.XLOOKUP(TRUE,($O93:AU93&lt;&gt;""),$O$51:AU$51,_xlpm.Fundo,,-1),
_xlpm.Bx,_xlfn.XLOOKUP(TRUE,(AW93:$AZ93&lt;&gt;""),AW$51:$AZ$51,_xlpm.Fundo,,1),
_xlpm.Cx,_xlfn.XLOOKUP(TRUE,($O93:AU93&lt;&gt;""),$O93:AU93,_xlpm.Fundo,,-1),
_xlpm.Dx,_xlfn.XLOOKUP(TRUE,(AW93:$AZ93&lt;&gt;""),AW93:$AZ93,_xlpm.Fundo,,1),
_xlpm.Xx,AV$51,_xlpm.Yx,PRODUCT(SUM(_xlpm.Dx,-_xlpm.Cx),1/SUM(_xlpm.Bx,-_xlpm.Ax))*SUM(_xlpm.Xx,-_xlpm.Ax)+_xlpm.Cx,
_xlpm.Ay,_xlfn.XLOOKUP(TRUE,(AV$52:AV92&lt;&gt;""),$N$52:$N92,_xlpm.Fundo,,-1),
_xlpm.By,_xlfn.XLOOKUP(TRUE,(AV94:AV$95&lt;&gt;""),$N94:$N$95,_xlpm.Fundo,,1),
_xlpm.Cy,_xlfn.XLOOKUP(TRUE,(AV$52:AV92&lt;&gt;""),AV$52:AV92,_xlpm.Fundo,,-1),
_xlpm.Dy,_xlfn.XLOOKUP(TRUE,(AV94:AV$95&lt;&gt;""),AV94:AV$95,_xlpm.Fundo,,1),
_xlpm.Xy,$N93,_xlpm.Yy,PRODUCT(SUM(_xlpm.Dy,-_xlpm.Cy),1/SUM(_xlpm.By,-_xlpm.Ay))*SUM(_xlpm.Xy,-_xlpm.Ay)+_xlpm.Cy,
ROUND(_xlpm.Yx,2)))</f>
        <v>-9</v>
      </c>
      <c r="AW143" s="21" cm="1">
        <f t="array" ref="AW143">IF(AW93&lt;&gt;"",ROUND(AW93,2),
_xlfn.LET(_xlpm.Fundo,$L$8,
_xlpm.Ax,_xlfn.XLOOKUP(TRUE,($O93:AV93&lt;&gt;""),$O$51:AV$51,_xlpm.Fundo,,-1),
_xlpm.Bx,_xlfn.XLOOKUP(TRUE,(AX93:$AZ93&lt;&gt;""),AX$51:$AZ$51,_xlpm.Fundo,,1),
_xlpm.Cx,_xlfn.XLOOKUP(TRUE,($O93:AV93&lt;&gt;""),$O93:AV93,_xlpm.Fundo,,-1),
_xlpm.Dx,_xlfn.XLOOKUP(TRUE,(AX93:$AZ93&lt;&gt;""),AX93:$AZ93,_xlpm.Fundo,,1),
_xlpm.Xx,AW$51,_xlpm.Yx,PRODUCT(SUM(_xlpm.Dx,-_xlpm.Cx),1/SUM(_xlpm.Bx,-_xlpm.Ax))*SUM(_xlpm.Xx,-_xlpm.Ax)+_xlpm.Cx,
_xlpm.Ay,_xlfn.XLOOKUP(TRUE,(AW$52:AW92&lt;&gt;""),$N$52:$N92,_xlpm.Fundo,,-1),
_xlpm.By,_xlfn.XLOOKUP(TRUE,(AW94:AW$95&lt;&gt;""),$N94:$N$95,_xlpm.Fundo,,1),
_xlpm.Cy,_xlfn.XLOOKUP(TRUE,(AW$52:AW92&lt;&gt;""),AW$52:AW92,_xlpm.Fundo,,-1),
_xlpm.Dy,_xlfn.XLOOKUP(TRUE,(AW94:AW$95&lt;&gt;""),AW94:AW$95,_xlpm.Fundo,,1),
_xlpm.Xy,$N93,_xlpm.Yy,PRODUCT(SUM(_xlpm.Dy,-_xlpm.Cy),1/SUM(_xlpm.By,-_xlpm.Ay))*SUM(_xlpm.Xy,-_xlpm.Ay)+_xlpm.Cy,
ROUND(_xlpm.Yx,2)))</f>
        <v>-9</v>
      </c>
      <c r="AX143" s="77" t="s">
        <v>678</v>
      </c>
      <c r="AY143" s="77"/>
    </row>
    <row r="144" spans="1:51" ht="20.100000000000001" customHeight="1" x14ac:dyDescent="0.3">
      <c r="A144" s="7" t="s">
        <v>118</v>
      </c>
      <c r="B144" s="7" t="s">
        <v>119</v>
      </c>
      <c r="C144" s="17">
        <f t="shared" si="15"/>
        <v>48.875399999999999</v>
      </c>
      <c r="D144" s="18">
        <f t="shared" si="15"/>
        <v>121.1709</v>
      </c>
      <c r="E144" s="64">
        <f t="shared" si="15"/>
        <v>0</v>
      </c>
      <c r="F144" s="17">
        <f t="shared" si="16"/>
        <v>5.85</v>
      </c>
      <c r="G144" s="18">
        <f t="shared" si="17"/>
        <v>16.12</v>
      </c>
      <c r="H144" s="19">
        <f t="shared" si="18"/>
        <v>0</v>
      </c>
      <c r="I144" s="8" t="str" cm="1">
        <f t="array" ref="I144">_xlfn.CONCAT(ROUND(F144:H144,2)&amp;", ")</f>
        <v xml:space="preserve">5.85, 16.12, 0, </v>
      </c>
      <c r="J144" s="8"/>
      <c r="N144" s="31">
        <v>-0.05</v>
      </c>
      <c r="O144" s="15"/>
      <c r="P144" s="21" cm="1">
        <f t="array" ref="P144">IF(P94&lt;&gt;"",ROUND(P94,2),
_xlfn.LET(_xlpm.Fundo,$L$8,
_xlpm.Ax,_xlfn.XLOOKUP(TRUE,($O94:O94&lt;&gt;""),$O$51:O$51,_xlpm.Fundo,,-1),
_xlpm.Bx,_xlfn.XLOOKUP(TRUE,(Q94:$AZ94&lt;&gt;""),Q$51:$AZ$51,_xlpm.Fundo,,1),
_xlpm.Cx,_xlfn.XLOOKUP(TRUE,($O94:O94&lt;&gt;""),$O94:O94,_xlpm.Fundo,,-1),
_xlpm.Dx,_xlfn.XLOOKUP(TRUE,(Q94:$AZ94&lt;&gt;""),Q94:$AZ94,_xlpm.Fundo,,1),
_xlpm.Xx,P$51,_xlpm.Yx,PRODUCT(SUM(_xlpm.Dx,-_xlpm.Cx),1/SUM(_xlpm.Bx,-_xlpm.Ax))*SUM(_xlpm.Xx,-_xlpm.Ax)+_xlpm.Cx,
_xlpm.Ay,_xlfn.XLOOKUP(TRUE,(P$52:P93&lt;&gt;""),$N$52:$N93,_xlpm.Fundo,,-1),
_xlpm.By,_xlfn.XLOOKUP(TRUE,(P95:P$95&lt;&gt;""),$N95:$N$95,_xlpm.Fundo,,1),
_xlpm.Cy,_xlfn.XLOOKUP(TRUE,(P$52:P93&lt;&gt;""),P$52:P93,_xlpm.Fundo,,-1),
_xlpm.Dy,_xlfn.XLOOKUP(TRUE,(P95:P$95&lt;&gt;""),P95:P$95,_xlpm.Fundo,,1),
_xlpm.Xy,$N94,_xlpm.Yy,PRODUCT(SUM(_xlpm.Dy,-_xlpm.Cy),1/SUM(_xlpm.By,-_xlpm.Ay))*SUM(_xlpm.Xy,-_xlpm.Ay)+_xlpm.Cy,
ROUND(_xlpm.Yx,2)))</f>
        <v>-9</v>
      </c>
      <c r="Q144" s="21" cm="1">
        <f t="array" ref="Q144">IF(Q94&lt;&gt;"",ROUND(Q94,2),
_xlfn.LET(_xlpm.Fundo,$L$8,
_xlpm.Ax,_xlfn.XLOOKUP(TRUE,($O94:P94&lt;&gt;""),$O$51:P$51,_xlpm.Fundo,,-1),
_xlpm.Bx,_xlfn.XLOOKUP(TRUE,(R94:$AZ94&lt;&gt;""),R$51:$AZ$51,_xlpm.Fundo,,1),
_xlpm.Cx,_xlfn.XLOOKUP(TRUE,($O94:P94&lt;&gt;""),$O94:P94,_xlpm.Fundo,,-1),
_xlpm.Dx,_xlfn.XLOOKUP(TRUE,(R94:$AZ94&lt;&gt;""),R94:$AZ94,_xlpm.Fundo,,1),
_xlpm.Xx,Q$51,_xlpm.Yx,PRODUCT(SUM(_xlpm.Dx,-_xlpm.Cx),1/SUM(_xlpm.Bx,-_xlpm.Ax))*SUM(_xlpm.Xx,-_xlpm.Ax)+_xlpm.Cx,
_xlpm.Ay,_xlfn.XLOOKUP(TRUE,(Q$52:Q93&lt;&gt;""),$N$52:$N93,_xlpm.Fundo,,-1),
_xlpm.By,_xlfn.XLOOKUP(TRUE,(Q95:Q$95&lt;&gt;""),$N95:$N$95,_xlpm.Fundo,,1),
_xlpm.Cy,_xlfn.XLOOKUP(TRUE,(Q$52:Q93&lt;&gt;""),Q$52:Q93,_xlpm.Fundo,,-1),
_xlpm.Dy,_xlfn.XLOOKUP(TRUE,(Q95:Q$95&lt;&gt;""),Q95:Q$95,_xlpm.Fundo,,1),
_xlpm.Xy,$N94,_xlpm.Yy,PRODUCT(SUM(_xlpm.Dy,-_xlpm.Cy),1/SUM(_xlpm.By,-_xlpm.Ay))*SUM(_xlpm.Xy,-_xlpm.Ay)+_xlpm.Cy,
ROUND(_xlpm.Yx,2)))</f>
        <v>-9</v>
      </c>
      <c r="R144" s="21" cm="1">
        <f t="array" ref="R144">IF(R94&lt;&gt;"",ROUND(R94,2),
_xlfn.LET(_xlpm.Fundo,$L$8,
_xlpm.Ax,_xlfn.XLOOKUP(TRUE,($O94:Q94&lt;&gt;""),$O$51:Q$51,_xlpm.Fundo,,-1),
_xlpm.Bx,_xlfn.XLOOKUP(TRUE,(S94:$AZ94&lt;&gt;""),S$51:$AZ$51,_xlpm.Fundo,,1),
_xlpm.Cx,_xlfn.XLOOKUP(TRUE,($O94:Q94&lt;&gt;""),$O94:Q94,_xlpm.Fundo,,-1),
_xlpm.Dx,_xlfn.XLOOKUP(TRUE,(S94:$AZ94&lt;&gt;""),S94:$AZ94,_xlpm.Fundo,,1),
_xlpm.Xx,R$51,_xlpm.Yx,PRODUCT(SUM(_xlpm.Dx,-_xlpm.Cx),1/SUM(_xlpm.Bx,-_xlpm.Ax))*SUM(_xlpm.Xx,-_xlpm.Ax)+_xlpm.Cx,
_xlpm.Ay,_xlfn.XLOOKUP(TRUE,(R$52:R93&lt;&gt;""),$N$52:$N93,_xlpm.Fundo,,-1),
_xlpm.By,_xlfn.XLOOKUP(TRUE,(R95:R$95&lt;&gt;""),$N95:$N$95,_xlpm.Fundo,,1),
_xlpm.Cy,_xlfn.XLOOKUP(TRUE,(R$52:R93&lt;&gt;""),R$52:R93,_xlpm.Fundo,,-1),
_xlpm.Dy,_xlfn.XLOOKUP(TRUE,(R95:R$95&lt;&gt;""),R95:R$95,_xlpm.Fundo,,1),
_xlpm.Xy,$N94,_xlpm.Yy,PRODUCT(SUM(_xlpm.Dy,-_xlpm.Cy),1/SUM(_xlpm.By,-_xlpm.Ay))*SUM(_xlpm.Xy,-_xlpm.Ay)+_xlpm.Cy,
ROUND(_xlpm.Yx,2)))</f>
        <v>-9</v>
      </c>
      <c r="S144" s="21" cm="1">
        <f t="array" ref="S144">IF(S94&lt;&gt;"",ROUND(S94,2),
_xlfn.LET(_xlpm.Fundo,$L$8,
_xlpm.Ax,_xlfn.XLOOKUP(TRUE,($O94:R94&lt;&gt;""),$O$51:R$51,_xlpm.Fundo,,-1),
_xlpm.Bx,_xlfn.XLOOKUP(TRUE,(T94:$AZ94&lt;&gt;""),T$51:$AZ$51,_xlpm.Fundo,,1),
_xlpm.Cx,_xlfn.XLOOKUP(TRUE,($O94:R94&lt;&gt;""),$O94:R94,_xlpm.Fundo,,-1),
_xlpm.Dx,_xlfn.XLOOKUP(TRUE,(T94:$AZ94&lt;&gt;""),T94:$AZ94,_xlpm.Fundo,,1),
_xlpm.Xx,S$51,_xlpm.Yx,PRODUCT(SUM(_xlpm.Dx,-_xlpm.Cx),1/SUM(_xlpm.Bx,-_xlpm.Ax))*SUM(_xlpm.Xx,-_xlpm.Ax)+_xlpm.Cx,
_xlpm.Ay,_xlfn.XLOOKUP(TRUE,(S$52:S93&lt;&gt;""),$N$52:$N93,_xlpm.Fundo,,-1),
_xlpm.By,_xlfn.XLOOKUP(TRUE,(S95:S$95&lt;&gt;""),$N95:$N$95,_xlpm.Fundo,,1),
_xlpm.Cy,_xlfn.XLOOKUP(TRUE,(S$52:S93&lt;&gt;""),S$52:S93,_xlpm.Fundo,,-1),
_xlpm.Dy,_xlfn.XLOOKUP(TRUE,(S95:S$95&lt;&gt;""),S95:S$95,_xlpm.Fundo,,1),
_xlpm.Xy,$N94,_xlpm.Yy,PRODUCT(SUM(_xlpm.Dy,-_xlpm.Cy),1/SUM(_xlpm.By,-_xlpm.Ay))*SUM(_xlpm.Xy,-_xlpm.Ay)+_xlpm.Cy,
ROUND(_xlpm.Yx,2)))</f>
        <v>-9</v>
      </c>
      <c r="T144" s="21" cm="1">
        <f t="array" ref="T144">IF(T94&lt;&gt;"",ROUND(T94,2),
_xlfn.LET(_xlpm.Fundo,$L$8,
_xlpm.Ax,_xlfn.XLOOKUP(TRUE,($O94:S94&lt;&gt;""),$O$51:S$51,_xlpm.Fundo,,-1),
_xlpm.Bx,_xlfn.XLOOKUP(TRUE,(U94:$AZ94&lt;&gt;""),U$51:$AZ$51,_xlpm.Fundo,,1),
_xlpm.Cx,_xlfn.XLOOKUP(TRUE,($O94:S94&lt;&gt;""),$O94:S94,_xlpm.Fundo,,-1),
_xlpm.Dx,_xlfn.XLOOKUP(TRUE,(U94:$AZ94&lt;&gt;""),U94:$AZ94,_xlpm.Fundo,,1),
_xlpm.Xx,T$51,_xlpm.Yx,PRODUCT(SUM(_xlpm.Dx,-_xlpm.Cx),1/SUM(_xlpm.Bx,-_xlpm.Ax))*SUM(_xlpm.Xx,-_xlpm.Ax)+_xlpm.Cx,
_xlpm.Ay,_xlfn.XLOOKUP(TRUE,(T$52:T93&lt;&gt;""),$N$52:$N93,_xlpm.Fundo,,-1),
_xlpm.By,_xlfn.XLOOKUP(TRUE,(T95:T$95&lt;&gt;""),$N95:$N$95,_xlpm.Fundo,,1),
_xlpm.Cy,_xlfn.XLOOKUP(TRUE,(T$52:T93&lt;&gt;""),T$52:T93,_xlpm.Fundo,,-1),
_xlpm.Dy,_xlfn.XLOOKUP(TRUE,(T95:T$95&lt;&gt;""),T95:T$95,_xlpm.Fundo,,1),
_xlpm.Xy,$N94,_xlpm.Yy,PRODUCT(SUM(_xlpm.Dy,-_xlpm.Cy),1/SUM(_xlpm.By,-_xlpm.Ay))*SUM(_xlpm.Xy,-_xlpm.Ay)+_xlpm.Cy,
ROUND(_xlpm.Yx,2)))</f>
        <v>-9</v>
      </c>
      <c r="U144" s="21" cm="1">
        <f t="array" ref="U144">IF(U94&lt;&gt;"",ROUND(U94,2),
_xlfn.LET(_xlpm.Fundo,$L$8,
_xlpm.Ax,_xlfn.XLOOKUP(TRUE,($O94:T94&lt;&gt;""),$O$51:T$51,_xlpm.Fundo,,-1),
_xlpm.Bx,_xlfn.XLOOKUP(TRUE,(V94:$AZ94&lt;&gt;""),V$51:$AZ$51,_xlpm.Fundo,,1),
_xlpm.Cx,_xlfn.XLOOKUP(TRUE,($O94:T94&lt;&gt;""),$O94:T94,_xlpm.Fundo,,-1),
_xlpm.Dx,_xlfn.XLOOKUP(TRUE,(V94:$AZ94&lt;&gt;""),V94:$AZ94,_xlpm.Fundo,,1),
_xlpm.Xx,U$51,_xlpm.Yx,PRODUCT(SUM(_xlpm.Dx,-_xlpm.Cx),1/SUM(_xlpm.Bx,-_xlpm.Ax))*SUM(_xlpm.Xx,-_xlpm.Ax)+_xlpm.Cx,
_xlpm.Ay,_xlfn.XLOOKUP(TRUE,(U$52:U93&lt;&gt;""),$N$52:$N93,_xlpm.Fundo,,-1),
_xlpm.By,_xlfn.XLOOKUP(TRUE,(U95:U$95&lt;&gt;""),$N95:$N$95,_xlpm.Fundo,,1),
_xlpm.Cy,_xlfn.XLOOKUP(TRUE,(U$52:U93&lt;&gt;""),U$52:U93,_xlpm.Fundo,,-1),
_xlpm.Dy,_xlfn.XLOOKUP(TRUE,(U95:U$95&lt;&gt;""),U95:U$95,_xlpm.Fundo,,1),
_xlpm.Xy,$N94,_xlpm.Yy,PRODUCT(SUM(_xlpm.Dy,-_xlpm.Cy),1/SUM(_xlpm.By,-_xlpm.Ay))*SUM(_xlpm.Xy,-_xlpm.Ay)+_xlpm.Cy,
ROUND(_xlpm.Yx,2)))</f>
        <v>-9</v>
      </c>
      <c r="V144" s="21" cm="1">
        <f t="array" ref="V144">IF(V94&lt;&gt;"",ROUND(V94,2),
_xlfn.LET(_xlpm.Fundo,$L$8,
_xlpm.Ax,_xlfn.XLOOKUP(TRUE,($O94:U94&lt;&gt;""),$O$51:U$51,_xlpm.Fundo,,-1),
_xlpm.Bx,_xlfn.XLOOKUP(TRUE,(W94:$AZ94&lt;&gt;""),W$51:$AZ$51,_xlpm.Fundo,,1),
_xlpm.Cx,_xlfn.XLOOKUP(TRUE,($O94:U94&lt;&gt;""),$O94:U94,_xlpm.Fundo,,-1),
_xlpm.Dx,_xlfn.XLOOKUP(TRUE,(W94:$AZ94&lt;&gt;""),W94:$AZ94,_xlpm.Fundo,,1),
_xlpm.Xx,V$51,_xlpm.Yx,PRODUCT(SUM(_xlpm.Dx,-_xlpm.Cx),1/SUM(_xlpm.Bx,-_xlpm.Ax))*SUM(_xlpm.Xx,-_xlpm.Ax)+_xlpm.Cx,
_xlpm.Ay,_xlfn.XLOOKUP(TRUE,(V$52:V93&lt;&gt;""),$N$52:$N93,_xlpm.Fundo,,-1),
_xlpm.By,_xlfn.XLOOKUP(TRUE,(V95:V$95&lt;&gt;""),$N95:$N$95,_xlpm.Fundo,,1),
_xlpm.Cy,_xlfn.XLOOKUP(TRUE,(V$52:V93&lt;&gt;""),V$52:V93,_xlpm.Fundo,,-1),
_xlpm.Dy,_xlfn.XLOOKUP(TRUE,(V95:V$95&lt;&gt;""),V95:V$95,_xlpm.Fundo,,1),
_xlpm.Xy,$N94,_xlpm.Yy,PRODUCT(SUM(_xlpm.Dy,-_xlpm.Cy),1/SUM(_xlpm.By,-_xlpm.Ay))*SUM(_xlpm.Xy,-_xlpm.Ay)+_xlpm.Cy,
ROUND(_xlpm.Yx,2)))</f>
        <v>-9</v>
      </c>
      <c r="W144" s="21" cm="1">
        <f t="array" ref="W144">IF(W94&lt;&gt;"",ROUND(W94,2),
_xlfn.LET(_xlpm.Fundo,$L$8,
_xlpm.Ax,_xlfn.XLOOKUP(TRUE,($O94:V94&lt;&gt;""),$O$51:V$51,_xlpm.Fundo,,-1),
_xlpm.Bx,_xlfn.XLOOKUP(TRUE,(X94:$AZ94&lt;&gt;""),X$51:$AZ$51,_xlpm.Fundo,,1),
_xlpm.Cx,_xlfn.XLOOKUP(TRUE,($O94:V94&lt;&gt;""),$O94:V94,_xlpm.Fundo,,-1),
_xlpm.Dx,_xlfn.XLOOKUP(TRUE,(X94:$AZ94&lt;&gt;""),X94:$AZ94,_xlpm.Fundo,,1),
_xlpm.Xx,W$51,_xlpm.Yx,PRODUCT(SUM(_xlpm.Dx,-_xlpm.Cx),1/SUM(_xlpm.Bx,-_xlpm.Ax))*SUM(_xlpm.Xx,-_xlpm.Ax)+_xlpm.Cx,
_xlpm.Ay,_xlfn.XLOOKUP(TRUE,(W$52:W93&lt;&gt;""),$N$52:$N93,_xlpm.Fundo,,-1),
_xlpm.By,_xlfn.XLOOKUP(TRUE,(W95:W$95&lt;&gt;""),$N95:$N$95,_xlpm.Fundo,,1),
_xlpm.Cy,_xlfn.XLOOKUP(TRUE,(W$52:W93&lt;&gt;""),W$52:W93,_xlpm.Fundo,,-1),
_xlpm.Dy,_xlfn.XLOOKUP(TRUE,(W95:W$95&lt;&gt;""),W95:W$95,_xlpm.Fundo,,1),
_xlpm.Xy,$N94,_xlpm.Yy,PRODUCT(SUM(_xlpm.Dy,-_xlpm.Cy),1/SUM(_xlpm.By,-_xlpm.Ay))*SUM(_xlpm.Xy,-_xlpm.Ay)+_xlpm.Cy,
ROUND(_xlpm.Yx,2)))</f>
        <v>-9</v>
      </c>
      <c r="X144" s="21" cm="1">
        <f t="array" ref="X144">IF(X94&lt;&gt;"",ROUND(X94,2),
_xlfn.LET(_xlpm.Fundo,$L$8,
_xlpm.Ax,_xlfn.XLOOKUP(TRUE,($O94:W94&lt;&gt;""),$O$51:W$51,_xlpm.Fundo,,-1),
_xlpm.Bx,_xlfn.XLOOKUP(TRUE,(Y94:$AZ94&lt;&gt;""),Y$51:$AZ$51,_xlpm.Fundo,,1),
_xlpm.Cx,_xlfn.XLOOKUP(TRUE,($O94:W94&lt;&gt;""),$O94:W94,_xlpm.Fundo,,-1),
_xlpm.Dx,_xlfn.XLOOKUP(TRUE,(Y94:$AZ94&lt;&gt;""),Y94:$AZ94,_xlpm.Fundo,,1),
_xlpm.Xx,X$51,_xlpm.Yx,PRODUCT(SUM(_xlpm.Dx,-_xlpm.Cx),1/SUM(_xlpm.Bx,-_xlpm.Ax))*SUM(_xlpm.Xx,-_xlpm.Ax)+_xlpm.Cx,
_xlpm.Ay,_xlfn.XLOOKUP(TRUE,(X$52:X93&lt;&gt;""),$N$52:$N93,_xlpm.Fundo,,-1),
_xlpm.By,_xlfn.XLOOKUP(TRUE,(X95:X$95&lt;&gt;""),$N95:$N$95,_xlpm.Fundo,,1),
_xlpm.Cy,_xlfn.XLOOKUP(TRUE,(X$52:X93&lt;&gt;""),X$52:X93,_xlpm.Fundo,,-1),
_xlpm.Dy,_xlfn.XLOOKUP(TRUE,(X95:X$95&lt;&gt;""),X95:X$95,_xlpm.Fundo,,1),
_xlpm.Xy,$N94,_xlpm.Yy,PRODUCT(SUM(_xlpm.Dy,-_xlpm.Cy),1/SUM(_xlpm.By,-_xlpm.Ay))*SUM(_xlpm.Xy,-_xlpm.Ay)+_xlpm.Cy,
ROUND(_xlpm.Yx,2)))</f>
        <v>-9</v>
      </c>
      <c r="Y144" s="21" cm="1">
        <f t="array" ref="Y144">IF(Y94&lt;&gt;"",ROUND(Y94,2),
_xlfn.LET(_xlpm.Fundo,$L$8,
_xlpm.Ax,_xlfn.XLOOKUP(TRUE,($O94:X94&lt;&gt;""),$O$51:X$51,_xlpm.Fundo,,-1),
_xlpm.Bx,_xlfn.XLOOKUP(TRUE,(Z94:$AZ94&lt;&gt;""),Z$51:$AZ$51,_xlpm.Fundo,,1),
_xlpm.Cx,_xlfn.XLOOKUP(TRUE,($O94:X94&lt;&gt;""),$O94:X94,_xlpm.Fundo,,-1),
_xlpm.Dx,_xlfn.XLOOKUP(TRUE,(Z94:$AZ94&lt;&gt;""),Z94:$AZ94,_xlpm.Fundo,,1),
_xlpm.Xx,Y$51,_xlpm.Yx,PRODUCT(SUM(_xlpm.Dx,-_xlpm.Cx),1/SUM(_xlpm.Bx,-_xlpm.Ax))*SUM(_xlpm.Xx,-_xlpm.Ax)+_xlpm.Cx,
_xlpm.Ay,_xlfn.XLOOKUP(TRUE,(Y$52:Y93&lt;&gt;""),$N$52:$N93,_xlpm.Fundo,,-1),
_xlpm.By,_xlfn.XLOOKUP(TRUE,(Y95:Y$95&lt;&gt;""),$N95:$N$95,_xlpm.Fundo,,1),
_xlpm.Cy,_xlfn.XLOOKUP(TRUE,(Y$52:Y93&lt;&gt;""),Y$52:Y93,_xlpm.Fundo,,-1),
_xlpm.Dy,_xlfn.XLOOKUP(TRUE,(Y95:Y$95&lt;&gt;""),Y95:Y$95,_xlpm.Fundo,,1),
_xlpm.Xy,$N94,_xlpm.Yy,PRODUCT(SUM(_xlpm.Dy,-_xlpm.Cy),1/SUM(_xlpm.By,-_xlpm.Ay))*SUM(_xlpm.Xy,-_xlpm.Ay)+_xlpm.Cy,
ROUND(_xlpm.Yx,2)))</f>
        <v>-9</v>
      </c>
      <c r="Z144" s="21" cm="1">
        <f t="array" ref="Z144">IF(Z94&lt;&gt;"",ROUND(Z94,2),
_xlfn.LET(_xlpm.Fundo,$L$8,
_xlpm.Ax,_xlfn.XLOOKUP(TRUE,($O94:Y94&lt;&gt;""),$O$51:Y$51,_xlpm.Fundo,,-1),
_xlpm.Bx,_xlfn.XLOOKUP(TRUE,(AA94:$AZ94&lt;&gt;""),AA$51:$AZ$51,_xlpm.Fundo,,1),
_xlpm.Cx,_xlfn.XLOOKUP(TRUE,($O94:Y94&lt;&gt;""),$O94:Y94,_xlpm.Fundo,,-1),
_xlpm.Dx,_xlfn.XLOOKUP(TRUE,(AA94:$AZ94&lt;&gt;""),AA94:$AZ94,_xlpm.Fundo,,1),
_xlpm.Xx,Z$51,_xlpm.Yx,PRODUCT(SUM(_xlpm.Dx,-_xlpm.Cx),1/SUM(_xlpm.Bx,-_xlpm.Ax))*SUM(_xlpm.Xx,-_xlpm.Ax)+_xlpm.Cx,
_xlpm.Ay,_xlfn.XLOOKUP(TRUE,(Z$52:Z93&lt;&gt;""),$N$52:$N93,_xlpm.Fundo,,-1),
_xlpm.By,_xlfn.XLOOKUP(TRUE,(Z95:Z$95&lt;&gt;""),$N95:$N$95,_xlpm.Fundo,,1),
_xlpm.Cy,_xlfn.XLOOKUP(TRUE,(Z$52:Z93&lt;&gt;""),Z$52:Z93,_xlpm.Fundo,,-1),
_xlpm.Dy,_xlfn.XLOOKUP(TRUE,(Z95:Z$95&lt;&gt;""),Z95:Z$95,_xlpm.Fundo,,1),
_xlpm.Xy,$N94,_xlpm.Yy,PRODUCT(SUM(_xlpm.Dy,-_xlpm.Cy),1/SUM(_xlpm.By,-_xlpm.Ay))*SUM(_xlpm.Xy,-_xlpm.Ay)+_xlpm.Cy,
ROUND(_xlpm.Yx,2)))</f>
        <v>-9</v>
      </c>
      <c r="AA144" s="21" cm="1">
        <f t="array" ref="AA144">IF(AA94&lt;&gt;"",ROUND(AA94,2),
_xlfn.LET(_xlpm.Fundo,$L$8,
_xlpm.Ax,_xlfn.XLOOKUP(TRUE,($O94:Z94&lt;&gt;""),$O$51:Z$51,_xlpm.Fundo,,-1),
_xlpm.Bx,_xlfn.XLOOKUP(TRUE,(AB94:$AZ94&lt;&gt;""),AB$51:$AZ$51,_xlpm.Fundo,,1),
_xlpm.Cx,_xlfn.XLOOKUP(TRUE,($O94:Z94&lt;&gt;""),$O94:Z94,_xlpm.Fundo,,-1),
_xlpm.Dx,_xlfn.XLOOKUP(TRUE,(AB94:$AZ94&lt;&gt;""),AB94:$AZ94,_xlpm.Fundo,,1),
_xlpm.Xx,AA$51,_xlpm.Yx,PRODUCT(SUM(_xlpm.Dx,-_xlpm.Cx),1/SUM(_xlpm.Bx,-_xlpm.Ax))*SUM(_xlpm.Xx,-_xlpm.Ax)+_xlpm.Cx,
_xlpm.Ay,_xlfn.XLOOKUP(TRUE,(AA$52:AA93&lt;&gt;""),$N$52:$N93,_xlpm.Fundo,,-1),
_xlpm.By,_xlfn.XLOOKUP(TRUE,(AA95:AA$95&lt;&gt;""),$N95:$N$95,_xlpm.Fundo,,1),
_xlpm.Cy,_xlfn.XLOOKUP(TRUE,(AA$52:AA93&lt;&gt;""),AA$52:AA93,_xlpm.Fundo,,-1),
_xlpm.Dy,_xlfn.XLOOKUP(TRUE,(AA95:AA$95&lt;&gt;""),AA95:AA$95,_xlpm.Fundo,,1),
_xlpm.Xy,$N94,_xlpm.Yy,PRODUCT(SUM(_xlpm.Dy,-_xlpm.Cy),1/SUM(_xlpm.By,-_xlpm.Ay))*SUM(_xlpm.Xy,-_xlpm.Ay)+_xlpm.Cy,
ROUND(_xlpm.Yx,2)))</f>
        <v>-9</v>
      </c>
      <c r="AB144" s="21" cm="1">
        <f t="array" ref="AB144">IF(AB94&lt;&gt;"",ROUND(AB94,2),
_xlfn.LET(_xlpm.Fundo,$L$8,
_xlpm.Ax,_xlfn.XLOOKUP(TRUE,($O94:AA94&lt;&gt;""),$O$51:AA$51,_xlpm.Fundo,,-1),
_xlpm.Bx,_xlfn.XLOOKUP(TRUE,(AC94:$AZ94&lt;&gt;""),AC$51:$AZ$51,_xlpm.Fundo,,1),
_xlpm.Cx,_xlfn.XLOOKUP(TRUE,($O94:AA94&lt;&gt;""),$O94:AA94,_xlpm.Fundo,,-1),
_xlpm.Dx,_xlfn.XLOOKUP(TRUE,(AC94:$AZ94&lt;&gt;""),AC94:$AZ94,_xlpm.Fundo,,1),
_xlpm.Xx,AB$51,_xlpm.Yx,PRODUCT(SUM(_xlpm.Dx,-_xlpm.Cx),1/SUM(_xlpm.Bx,-_xlpm.Ax))*SUM(_xlpm.Xx,-_xlpm.Ax)+_xlpm.Cx,
_xlpm.Ay,_xlfn.XLOOKUP(TRUE,(AB$52:AB93&lt;&gt;""),$N$52:$N93,_xlpm.Fundo,,-1),
_xlpm.By,_xlfn.XLOOKUP(TRUE,(AB95:AB$95&lt;&gt;""),$N95:$N$95,_xlpm.Fundo,,1),
_xlpm.Cy,_xlfn.XLOOKUP(TRUE,(AB$52:AB93&lt;&gt;""),AB$52:AB93,_xlpm.Fundo,,-1),
_xlpm.Dy,_xlfn.XLOOKUP(TRUE,(AB95:AB$95&lt;&gt;""),AB95:AB$95,_xlpm.Fundo,,1),
_xlpm.Xy,$N94,_xlpm.Yy,PRODUCT(SUM(_xlpm.Dy,-_xlpm.Cy),1/SUM(_xlpm.By,-_xlpm.Ay))*SUM(_xlpm.Xy,-_xlpm.Ay)+_xlpm.Cy,
ROUND(_xlpm.Yx,2)))</f>
        <v>-9</v>
      </c>
      <c r="AC144" s="21" cm="1">
        <f t="array" ref="AC144">IF(AC94&lt;&gt;"",ROUND(AC94,2),
_xlfn.LET(_xlpm.Fundo,$L$8,
_xlpm.Ax,_xlfn.XLOOKUP(TRUE,($O94:AB94&lt;&gt;""),$O$51:AB$51,_xlpm.Fundo,,-1),
_xlpm.Bx,_xlfn.XLOOKUP(TRUE,(AD94:$AZ94&lt;&gt;""),AD$51:$AZ$51,_xlpm.Fundo,,1),
_xlpm.Cx,_xlfn.XLOOKUP(TRUE,($O94:AB94&lt;&gt;""),$O94:AB94,_xlpm.Fundo,,-1),
_xlpm.Dx,_xlfn.XLOOKUP(TRUE,(AD94:$AZ94&lt;&gt;""),AD94:$AZ94,_xlpm.Fundo,,1),
_xlpm.Xx,AC$51,_xlpm.Yx,PRODUCT(SUM(_xlpm.Dx,-_xlpm.Cx),1/SUM(_xlpm.Bx,-_xlpm.Ax))*SUM(_xlpm.Xx,-_xlpm.Ax)+_xlpm.Cx,
_xlpm.Ay,_xlfn.XLOOKUP(TRUE,(AC$52:AC93&lt;&gt;""),$N$52:$N93,_xlpm.Fundo,,-1),
_xlpm.By,_xlfn.XLOOKUP(TRUE,(AC95:AC$95&lt;&gt;""),$N95:$N$95,_xlpm.Fundo,,1),
_xlpm.Cy,_xlfn.XLOOKUP(TRUE,(AC$52:AC93&lt;&gt;""),AC$52:AC93,_xlpm.Fundo,,-1),
_xlpm.Dy,_xlfn.XLOOKUP(TRUE,(AC95:AC$95&lt;&gt;""),AC95:AC$95,_xlpm.Fundo,,1),
_xlpm.Xy,$N94,_xlpm.Yy,PRODUCT(SUM(_xlpm.Dy,-_xlpm.Cy),1/SUM(_xlpm.By,-_xlpm.Ay))*SUM(_xlpm.Xy,-_xlpm.Ay)+_xlpm.Cy,
ROUND(_xlpm.Yx,2)))</f>
        <v>-9</v>
      </c>
      <c r="AD144" s="21" cm="1">
        <f t="array" ref="AD144">IF(AD94&lt;&gt;"",ROUND(AD94,2),
_xlfn.LET(_xlpm.Fundo,$L$8,
_xlpm.Ax,_xlfn.XLOOKUP(TRUE,($O94:AC94&lt;&gt;""),$O$51:AC$51,_xlpm.Fundo,,-1),
_xlpm.Bx,_xlfn.XLOOKUP(TRUE,(AE94:$AZ94&lt;&gt;""),AE$51:$AZ$51,_xlpm.Fundo,,1),
_xlpm.Cx,_xlfn.XLOOKUP(TRUE,($O94:AC94&lt;&gt;""),$O94:AC94,_xlpm.Fundo,,-1),
_xlpm.Dx,_xlfn.XLOOKUP(TRUE,(AE94:$AZ94&lt;&gt;""),AE94:$AZ94,_xlpm.Fundo,,1),
_xlpm.Xx,AD$51,_xlpm.Yx,PRODUCT(SUM(_xlpm.Dx,-_xlpm.Cx),1/SUM(_xlpm.Bx,-_xlpm.Ax))*SUM(_xlpm.Xx,-_xlpm.Ax)+_xlpm.Cx,
_xlpm.Ay,_xlfn.XLOOKUP(TRUE,(AD$52:AD93&lt;&gt;""),$N$52:$N93,_xlpm.Fundo,,-1),
_xlpm.By,_xlfn.XLOOKUP(TRUE,(AD95:AD$95&lt;&gt;""),$N95:$N$95,_xlpm.Fundo,,1),
_xlpm.Cy,_xlfn.XLOOKUP(TRUE,(AD$52:AD93&lt;&gt;""),AD$52:AD93,_xlpm.Fundo,,-1),
_xlpm.Dy,_xlfn.XLOOKUP(TRUE,(AD95:AD$95&lt;&gt;""),AD95:AD$95,_xlpm.Fundo,,1),
_xlpm.Xy,$N94,_xlpm.Yy,PRODUCT(SUM(_xlpm.Dy,-_xlpm.Cy),1/SUM(_xlpm.By,-_xlpm.Ay))*SUM(_xlpm.Xy,-_xlpm.Ay)+_xlpm.Cy,
ROUND(_xlpm.Yx,2)))</f>
        <v>-9</v>
      </c>
      <c r="AE144" s="21" cm="1">
        <f t="array" ref="AE144">IF(AE94&lt;&gt;"",ROUND(AE94,2),
_xlfn.LET(_xlpm.Fundo,$L$8,
_xlpm.Ax,_xlfn.XLOOKUP(TRUE,($O94:AD94&lt;&gt;""),$O$51:AD$51,_xlpm.Fundo,,-1),
_xlpm.Bx,_xlfn.XLOOKUP(TRUE,(AF94:$AZ94&lt;&gt;""),AF$51:$AZ$51,_xlpm.Fundo,,1),
_xlpm.Cx,_xlfn.XLOOKUP(TRUE,($O94:AD94&lt;&gt;""),$O94:AD94,_xlpm.Fundo,,-1),
_xlpm.Dx,_xlfn.XLOOKUP(TRUE,(AF94:$AZ94&lt;&gt;""),AF94:$AZ94,_xlpm.Fundo,,1),
_xlpm.Xx,AE$51,_xlpm.Yx,PRODUCT(SUM(_xlpm.Dx,-_xlpm.Cx),1/SUM(_xlpm.Bx,-_xlpm.Ax))*SUM(_xlpm.Xx,-_xlpm.Ax)+_xlpm.Cx,
_xlpm.Ay,_xlfn.XLOOKUP(TRUE,(AE$52:AE93&lt;&gt;""),$N$52:$N93,_xlpm.Fundo,,-1),
_xlpm.By,_xlfn.XLOOKUP(TRUE,(AE95:AE$95&lt;&gt;""),$N95:$N$95,_xlpm.Fundo,,1),
_xlpm.Cy,_xlfn.XLOOKUP(TRUE,(AE$52:AE93&lt;&gt;""),AE$52:AE93,_xlpm.Fundo,,-1),
_xlpm.Dy,_xlfn.XLOOKUP(TRUE,(AE95:AE$95&lt;&gt;""),AE95:AE$95,_xlpm.Fundo,,1),
_xlpm.Xy,$N94,_xlpm.Yy,PRODUCT(SUM(_xlpm.Dy,-_xlpm.Cy),1/SUM(_xlpm.By,-_xlpm.Ay))*SUM(_xlpm.Xy,-_xlpm.Ay)+_xlpm.Cy,
ROUND(_xlpm.Yx,2)))</f>
        <v>-9</v>
      </c>
      <c r="AF144" s="21" cm="1">
        <f t="array" ref="AF144">IF(AF94&lt;&gt;"",ROUND(AF94,2),
_xlfn.LET(_xlpm.Fundo,$L$8,
_xlpm.Ax,_xlfn.XLOOKUP(TRUE,($O94:AE94&lt;&gt;""),$O$51:AE$51,_xlpm.Fundo,,-1),
_xlpm.Bx,_xlfn.XLOOKUP(TRUE,(AG94:$AZ94&lt;&gt;""),AG$51:$AZ$51,_xlpm.Fundo,,1),
_xlpm.Cx,_xlfn.XLOOKUP(TRUE,($O94:AE94&lt;&gt;""),$O94:AE94,_xlpm.Fundo,,-1),
_xlpm.Dx,_xlfn.XLOOKUP(TRUE,(AG94:$AZ94&lt;&gt;""),AG94:$AZ94,_xlpm.Fundo,,1),
_xlpm.Xx,AF$51,_xlpm.Yx,PRODUCT(SUM(_xlpm.Dx,-_xlpm.Cx),1/SUM(_xlpm.Bx,-_xlpm.Ax))*SUM(_xlpm.Xx,-_xlpm.Ax)+_xlpm.Cx,
_xlpm.Ay,_xlfn.XLOOKUP(TRUE,(AF$52:AF93&lt;&gt;""),$N$52:$N93,_xlpm.Fundo,,-1),
_xlpm.By,_xlfn.XLOOKUP(TRUE,(AF95:AF$95&lt;&gt;""),$N95:$N$95,_xlpm.Fundo,,1),
_xlpm.Cy,_xlfn.XLOOKUP(TRUE,(AF$52:AF93&lt;&gt;""),AF$52:AF93,_xlpm.Fundo,,-1),
_xlpm.Dy,_xlfn.XLOOKUP(TRUE,(AF95:AF$95&lt;&gt;""),AF95:AF$95,_xlpm.Fundo,,1),
_xlpm.Xy,$N94,_xlpm.Yy,PRODUCT(SUM(_xlpm.Dy,-_xlpm.Cy),1/SUM(_xlpm.By,-_xlpm.Ay))*SUM(_xlpm.Xy,-_xlpm.Ay)+_xlpm.Cy,
ROUND(_xlpm.Yx,2)))</f>
        <v>-9</v>
      </c>
      <c r="AG144" s="21" cm="1">
        <f t="array" ref="AG144">IF(AG94&lt;&gt;"",ROUND(AG94,2),
_xlfn.LET(_xlpm.Fundo,$L$8,
_xlpm.Ax,_xlfn.XLOOKUP(TRUE,($O94:AF94&lt;&gt;""),$O$51:AF$51,_xlpm.Fundo,,-1),
_xlpm.Bx,_xlfn.XLOOKUP(TRUE,(AH94:$AZ94&lt;&gt;""),AH$51:$AZ$51,_xlpm.Fundo,,1),
_xlpm.Cx,_xlfn.XLOOKUP(TRUE,($O94:AF94&lt;&gt;""),$O94:AF94,_xlpm.Fundo,,-1),
_xlpm.Dx,_xlfn.XLOOKUP(TRUE,(AH94:$AZ94&lt;&gt;""),AH94:$AZ94,_xlpm.Fundo,,1),
_xlpm.Xx,AG$51,_xlpm.Yx,PRODUCT(SUM(_xlpm.Dx,-_xlpm.Cx),1/SUM(_xlpm.Bx,-_xlpm.Ax))*SUM(_xlpm.Xx,-_xlpm.Ax)+_xlpm.Cx,
_xlpm.Ay,_xlfn.XLOOKUP(TRUE,(AG$52:AG93&lt;&gt;""),$N$52:$N93,_xlpm.Fundo,,-1),
_xlpm.By,_xlfn.XLOOKUP(TRUE,(AG95:AG$95&lt;&gt;""),$N95:$N$95,_xlpm.Fundo,,1),
_xlpm.Cy,_xlfn.XLOOKUP(TRUE,(AG$52:AG93&lt;&gt;""),AG$52:AG93,_xlpm.Fundo,,-1),
_xlpm.Dy,_xlfn.XLOOKUP(TRUE,(AG95:AG$95&lt;&gt;""),AG95:AG$95,_xlpm.Fundo,,1),
_xlpm.Xy,$N94,_xlpm.Yy,PRODUCT(SUM(_xlpm.Dy,-_xlpm.Cy),1/SUM(_xlpm.By,-_xlpm.Ay))*SUM(_xlpm.Xy,-_xlpm.Ay)+_xlpm.Cy,
ROUND(_xlpm.Yx,2)))</f>
        <v>-9</v>
      </c>
      <c r="AH144" s="21" cm="1">
        <f t="array" ref="AH144">IF(AH94&lt;&gt;"",ROUND(AH94,2),
_xlfn.LET(_xlpm.Fundo,$L$8,
_xlpm.Ax,_xlfn.XLOOKUP(TRUE,($O94:AG94&lt;&gt;""),$O$51:AG$51,_xlpm.Fundo,,-1),
_xlpm.Bx,_xlfn.XLOOKUP(TRUE,(AI94:$AZ94&lt;&gt;""),AI$51:$AZ$51,_xlpm.Fundo,,1),
_xlpm.Cx,_xlfn.XLOOKUP(TRUE,($O94:AG94&lt;&gt;""),$O94:AG94,_xlpm.Fundo,,-1),
_xlpm.Dx,_xlfn.XLOOKUP(TRUE,(AI94:$AZ94&lt;&gt;""),AI94:$AZ94,_xlpm.Fundo,,1),
_xlpm.Xx,AH$51,_xlpm.Yx,PRODUCT(SUM(_xlpm.Dx,-_xlpm.Cx),1/SUM(_xlpm.Bx,-_xlpm.Ax))*SUM(_xlpm.Xx,-_xlpm.Ax)+_xlpm.Cx,
_xlpm.Ay,_xlfn.XLOOKUP(TRUE,(AH$52:AH93&lt;&gt;""),$N$52:$N93,_xlpm.Fundo,,-1),
_xlpm.By,_xlfn.XLOOKUP(TRUE,(AH95:AH$95&lt;&gt;""),$N95:$N$95,_xlpm.Fundo,,1),
_xlpm.Cy,_xlfn.XLOOKUP(TRUE,(AH$52:AH93&lt;&gt;""),AH$52:AH93,_xlpm.Fundo,,-1),
_xlpm.Dy,_xlfn.XLOOKUP(TRUE,(AH95:AH$95&lt;&gt;""),AH95:AH$95,_xlpm.Fundo,,1),
_xlpm.Xy,$N94,_xlpm.Yy,PRODUCT(SUM(_xlpm.Dy,-_xlpm.Cy),1/SUM(_xlpm.By,-_xlpm.Ay))*SUM(_xlpm.Xy,-_xlpm.Ay)+_xlpm.Cy,
ROUND(_xlpm.Yx,2)))</f>
        <v>-9</v>
      </c>
      <c r="AI144" s="21" cm="1">
        <f t="array" ref="AI144">IF(AI94&lt;&gt;"",ROUND(AI94,2),
_xlfn.LET(_xlpm.Fundo,$L$8,
_xlpm.Ax,_xlfn.XLOOKUP(TRUE,($O94:AH94&lt;&gt;""),$O$51:AH$51,_xlpm.Fundo,,-1),
_xlpm.Bx,_xlfn.XLOOKUP(TRUE,(AJ94:$AZ94&lt;&gt;""),AJ$51:$AZ$51,_xlpm.Fundo,,1),
_xlpm.Cx,_xlfn.XLOOKUP(TRUE,($O94:AH94&lt;&gt;""),$O94:AH94,_xlpm.Fundo,,-1),
_xlpm.Dx,_xlfn.XLOOKUP(TRUE,(AJ94:$AZ94&lt;&gt;""),AJ94:$AZ94,_xlpm.Fundo,,1),
_xlpm.Xx,AI$51,_xlpm.Yx,PRODUCT(SUM(_xlpm.Dx,-_xlpm.Cx),1/SUM(_xlpm.Bx,-_xlpm.Ax))*SUM(_xlpm.Xx,-_xlpm.Ax)+_xlpm.Cx,
_xlpm.Ay,_xlfn.XLOOKUP(TRUE,(AI$52:AI93&lt;&gt;""),$N$52:$N93,_xlpm.Fundo,,-1),
_xlpm.By,_xlfn.XLOOKUP(TRUE,(AI95:AI$95&lt;&gt;""),$N95:$N$95,_xlpm.Fundo,,1),
_xlpm.Cy,_xlfn.XLOOKUP(TRUE,(AI$52:AI93&lt;&gt;""),AI$52:AI93,_xlpm.Fundo,,-1),
_xlpm.Dy,_xlfn.XLOOKUP(TRUE,(AI95:AI$95&lt;&gt;""),AI95:AI$95,_xlpm.Fundo,,1),
_xlpm.Xy,$N94,_xlpm.Yy,PRODUCT(SUM(_xlpm.Dy,-_xlpm.Cy),1/SUM(_xlpm.By,-_xlpm.Ay))*SUM(_xlpm.Xy,-_xlpm.Ay)+_xlpm.Cy,
ROUND(_xlpm.Yx,2)))</f>
        <v>-9</v>
      </c>
      <c r="AJ144" s="21" cm="1">
        <f t="array" ref="AJ144">IF(AJ94&lt;&gt;"",ROUND(AJ94,2),
_xlfn.LET(_xlpm.Fundo,$L$8,
_xlpm.Ax,_xlfn.XLOOKUP(TRUE,($O94:AI94&lt;&gt;""),$O$51:AI$51,_xlpm.Fundo,,-1),
_xlpm.Bx,_xlfn.XLOOKUP(TRUE,(AK94:$AZ94&lt;&gt;""),AK$51:$AZ$51,_xlpm.Fundo,,1),
_xlpm.Cx,_xlfn.XLOOKUP(TRUE,($O94:AI94&lt;&gt;""),$O94:AI94,_xlpm.Fundo,,-1),
_xlpm.Dx,_xlfn.XLOOKUP(TRUE,(AK94:$AZ94&lt;&gt;""),AK94:$AZ94,_xlpm.Fundo,,1),
_xlpm.Xx,AJ$51,_xlpm.Yx,PRODUCT(SUM(_xlpm.Dx,-_xlpm.Cx),1/SUM(_xlpm.Bx,-_xlpm.Ax))*SUM(_xlpm.Xx,-_xlpm.Ax)+_xlpm.Cx,
_xlpm.Ay,_xlfn.XLOOKUP(TRUE,(AJ$52:AJ93&lt;&gt;""),$N$52:$N93,_xlpm.Fundo,,-1),
_xlpm.By,_xlfn.XLOOKUP(TRUE,(AJ95:AJ$95&lt;&gt;""),$N95:$N$95,_xlpm.Fundo,,1),
_xlpm.Cy,_xlfn.XLOOKUP(TRUE,(AJ$52:AJ93&lt;&gt;""),AJ$52:AJ93,_xlpm.Fundo,,-1),
_xlpm.Dy,_xlfn.XLOOKUP(TRUE,(AJ95:AJ$95&lt;&gt;""),AJ95:AJ$95,_xlpm.Fundo,,1),
_xlpm.Xy,$N94,_xlpm.Yy,PRODUCT(SUM(_xlpm.Dy,-_xlpm.Cy),1/SUM(_xlpm.By,-_xlpm.Ay))*SUM(_xlpm.Xy,-_xlpm.Ay)+_xlpm.Cy,
ROUND(_xlpm.Yx,2)))</f>
        <v>-9</v>
      </c>
      <c r="AK144" s="21" cm="1">
        <f t="array" ref="AK144">IF(AK94&lt;&gt;"",ROUND(AK94,2),
_xlfn.LET(_xlpm.Fundo,$L$8,
_xlpm.Ax,_xlfn.XLOOKUP(TRUE,($O94:AJ94&lt;&gt;""),$O$51:AJ$51,_xlpm.Fundo,,-1),
_xlpm.Bx,_xlfn.XLOOKUP(TRUE,(AL94:$AZ94&lt;&gt;""),AL$51:$AZ$51,_xlpm.Fundo,,1),
_xlpm.Cx,_xlfn.XLOOKUP(TRUE,($O94:AJ94&lt;&gt;""),$O94:AJ94,_xlpm.Fundo,,-1),
_xlpm.Dx,_xlfn.XLOOKUP(TRUE,(AL94:$AZ94&lt;&gt;""),AL94:$AZ94,_xlpm.Fundo,,1),
_xlpm.Xx,AK$51,_xlpm.Yx,PRODUCT(SUM(_xlpm.Dx,-_xlpm.Cx),1/SUM(_xlpm.Bx,-_xlpm.Ax))*SUM(_xlpm.Xx,-_xlpm.Ax)+_xlpm.Cx,
_xlpm.Ay,_xlfn.XLOOKUP(TRUE,(AK$52:AK93&lt;&gt;""),$N$52:$N93,_xlpm.Fundo,,-1),
_xlpm.By,_xlfn.XLOOKUP(TRUE,(AK95:AK$95&lt;&gt;""),$N95:$N$95,_xlpm.Fundo,,1),
_xlpm.Cy,_xlfn.XLOOKUP(TRUE,(AK$52:AK93&lt;&gt;""),AK$52:AK93,_xlpm.Fundo,,-1),
_xlpm.Dy,_xlfn.XLOOKUP(TRUE,(AK95:AK$95&lt;&gt;""),AK95:AK$95,_xlpm.Fundo,,1),
_xlpm.Xy,$N94,_xlpm.Yy,PRODUCT(SUM(_xlpm.Dy,-_xlpm.Cy),1/SUM(_xlpm.By,-_xlpm.Ay))*SUM(_xlpm.Xy,-_xlpm.Ay)+_xlpm.Cy,
ROUND(_xlpm.Yx,2)))</f>
        <v>-9</v>
      </c>
      <c r="AL144" s="21" cm="1">
        <f t="array" ref="AL144">IF(AL94&lt;&gt;"",ROUND(AL94,2),
_xlfn.LET(_xlpm.Fundo,$L$8,
_xlpm.Ax,_xlfn.XLOOKUP(TRUE,($O94:AK94&lt;&gt;""),$O$51:AK$51,_xlpm.Fundo,,-1),
_xlpm.Bx,_xlfn.XLOOKUP(TRUE,(AM94:$AZ94&lt;&gt;""),AM$51:$AZ$51,_xlpm.Fundo,,1),
_xlpm.Cx,_xlfn.XLOOKUP(TRUE,($O94:AK94&lt;&gt;""),$O94:AK94,_xlpm.Fundo,,-1),
_xlpm.Dx,_xlfn.XLOOKUP(TRUE,(AM94:$AZ94&lt;&gt;""),AM94:$AZ94,_xlpm.Fundo,,1),
_xlpm.Xx,AL$51,_xlpm.Yx,PRODUCT(SUM(_xlpm.Dx,-_xlpm.Cx),1/SUM(_xlpm.Bx,-_xlpm.Ax))*SUM(_xlpm.Xx,-_xlpm.Ax)+_xlpm.Cx,
_xlpm.Ay,_xlfn.XLOOKUP(TRUE,(AL$52:AL93&lt;&gt;""),$N$52:$N93,_xlpm.Fundo,,-1),
_xlpm.By,_xlfn.XLOOKUP(TRUE,(AL95:AL$95&lt;&gt;""),$N95:$N$95,_xlpm.Fundo,,1),
_xlpm.Cy,_xlfn.XLOOKUP(TRUE,(AL$52:AL93&lt;&gt;""),AL$52:AL93,_xlpm.Fundo,,-1),
_xlpm.Dy,_xlfn.XLOOKUP(TRUE,(AL95:AL$95&lt;&gt;""),AL95:AL$95,_xlpm.Fundo,,1),
_xlpm.Xy,$N94,_xlpm.Yy,PRODUCT(SUM(_xlpm.Dy,-_xlpm.Cy),1/SUM(_xlpm.By,-_xlpm.Ay))*SUM(_xlpm.Xy,-_xlpm.Ay)+_xlpm.Cy,
ROUND(_xlpm.Yx,2)))</f>
        <v>-9</v>
      </c>
      <c r="AM144" s="21" cm="1">
        <f t="array" ref="AM144">IF(AM94&lt;&gt;"",ROUND(AM94,2),
_xlfn.LET(_xlpm.Fundo,$L$8,
_xlpm.Ax,_xlfn.XLOOKUP(TRUE,($O94:AL94&lt;&gt;""),$O$51:AL$51,_xlpm.Fundo,,-1),
_xlpm.Bx,_xlfn.XLOOKUP(TRUE,(AN94:$AZ94&lt;&gt;""),AN$51:$AZ$51,_xlpm.Fundo,,1),
_xlpm.Cx,_xlfn.XLOOKUP(TRUE,($O94:AL94&lt;&gt;""),$O94:AL94,_xlpm.Fundo,,-1),
_xlpm.Dx,_xlfn.XLOOKUP(TRUE,(AN94:$AZ94&lt;&gt;""),AN94:$AZ94,_xlpm.Fundo,,1),
_xlpm.Xx,AM$51,_xlpm.Yx,PRODUCT(SUM(_xlpm.Dx,-_xlpm.Cx),1/SUM(_xlpm.Bx,-_xlpm.Ax))*SUM(_xlpm.Xx,-_xlpm.Ax)+_xlpm.Cx,
_xlpm.Ay,_xlfn.XLOOKUP(TRUE,(AM$52:AM93&lt;&gt;""),$N$52:$N93,_xlpm.Fundo,,-1),
_xlpm.By,_xlfn.XLOOKUP(TRUE,(AM95:AM$95&lt;&gt;""),$N95:$N$95,_xlpm.Fundo,,1),
_xlpm.Cy,_xlfn.XLOOKUP(TRUE,(AM$52:AM93&lt;&gt;""),AM$52:AM93,_xlpm.Fundo,,-1),
_xlpm.Dy,_xlfn.XLOOKUP(TRUE,(AM95:AM$95&lt;&gt;""),AM95:AM$95,_xlpm.Fundo,,1),
_xlpm.Xy,$N94,_xlpm.Yy,PRODUCT(SUM(_xlpm.Dy,-_xlpm.Cy),1/SUM(_xlpm.By,-_xlpm.Ay))*SUM(_xlpm.Xy,-_xlpm.Ay)+_xlpm.Cy,
ROUND(_xlpm.Yx,2)))</f>
        <v>-9</v>
      </c>
      <c r="AN144" s="21" cm="1">
        <f t="array" ref="AN144">IF(AN94&lt;&gt;"",ROUND(AN94,2),
_xlfn.LET(_xlpm.Fundo,$L$8,
_xlpm.Ax,_xlfn.XLOOKUP(TRUE,($O94:AM94&lt;&gt;""),$O$51:AM$51,_xlpm.Fundo,,-1),
_xlpm.Bx,_xlfn.XLOOKUP(TRUE,(AO94:$AZ94&lt;&gt;""),AO$51:$AZ$51,_xlpm.Fundo,,1),
_xlpm.Cx,_xlfn.XLOOKUP(TRUE,($O94:AM94&lt;&gt;""),$O94:AM94,_xlpm.Fundo,,-1),
_xlpm.Dx,_xlfn.XLOOKUP(TRUE,(AO94:$AZ94&lt;&gt;""),AO94:$AZ94,_xlpm.Fundo,,1),
_xlpm.Xx,AN$51,_xlpm.Yx,PRODUCT(SUM(_xlpm.Dx,-_xlpm.Cx),1/SUM(_xlpm.Bx,-_xlpm.Ax))*SUM(_xlpm.Xx,-_xlpm.Ax)+_xlpm.Cx,
_xlpm.Ay,_xlfn.XLOOKUP(TRUE,(AN$52:AN93&lt;&gt;""),$N$52:$N93,_xlpm.Fundo,,-1),
_xlpm.By,_xlfn.XLOOKUP(TRUE,(AN95:AN$95&lt;&gt;""),$N95:$N$95,_xlpm.Fundo,,1),
_xlpm.Cy,_xlfn.XLOOKUP(TRUE,(AN$52:AN93&lt;&gt;""),AN$52:AN93,_xlpm.Fundo,,-1),
_xlpm.Dy,_xlfn.XLOOKUP(TRUE,(AN95:AN$95&lt;&gt;""),AN95:AN$95,_xlpm.Fundo,,1),
_xlpm.Xy,$N94,_xlpm.Yy,PRODUCT(SUM(_xlpm.Dy,-_xlpm.Cy),1/SUM(_xlpm.By,-_xlpm.Ay))*SUM(_xlpm.Xy,-_xlpm.Ay)+_xlpm.Cy,
ROUND(_xlpm.Yx,2)))</f>
        <v>-9</v>
      </c>
      <c r="AO144" s="21" cm="1">
        <f t="array" ref="AO144">IF(AO94&lt;&gt;"",ROUND(AO94,2),
_xlfn.LET(_xlpm.Fundo,$L$8,
_xlpm.Ax,_xlfn.XLOOKUP(TRUE,($O94:AN94&lt;&gt;""),$O$51:AN$51,_xlpm.Fundo,,-1),
_xlpm.Bx,_xlfn.XLOOKUP(TRUE,(AP94:$AZ94&lt;&gt;""),AP$51:$AZ$51,_xlpm.Fundo,,1),
_xlpm.Cx,_xlfn.XLOOKUP(TRUE,($O94:AN94&lt;&gt;""),$O94:AN94,_xlpm.Fundo,,-1),
_xlpm.Dx,_xlfn.XLOOKUP(TRUE,(AP94:$AZ94&lt;&gt;""),AP94:$AZ94,_xlpm.Fundo,,1),
_xlpm.Xx,AO$51,_xlpm.Yx,PRODUCT(SUM(_xlpm.Dx,-_xlpm.Cx),1/SUM(_xlpm.Bx,-_xlpm.Ax))*SUM(_xlpm.Xx,-_xlpm.Ax)+_xlpm.Cx,
_xlpm.Ay,_xlfn.XLOOKUP(TRUE,(AO$52:AO93&lt;&gt;""),$N$52:$N93,_xlpm.Fundo,,-1),
_xlpm.By,_xlfn.XLOOKUP(TRUE,(AO95:AO$95&lt;&gt;""),$N95:$N$95,_xlpm.Fundo,,1),
_xlpm.Cy,_xlfn.XLOOKUP(TRUE,(AO$52:AO93&lt;&gt;""),AO$52:AO93,_xlpm.Fundo,,-1),
_xlpm.Dy,_xlfn.XLOOKUP(TRUE,(AO95:AO$95&lt;&gt;""),AO95:AO$95,_xlpm.Fundo,,1),
_xlpm.Xy,$N94,_xlpm.Yy,PRODUCT(SUM(_xlpm.Dy,-_xlpm.Cy),1/SUM(_xlpm.By,-_xlpm.Ay))*SUM(_xlpm.Xy,-_xlpm.Ay)+_xlpm.Cy,
ROUND(_xlpm.Yx,2)))</f>
        <v>-9</v>
      </c>
      <c r="AP144" s="21" cm="1">
        <f t="array" ref="AP144">IF(AP94&lt;&gt;"",ROUND(AP94,2),
_xlfn.LET(_xlpm.Fundo,$L$8,
_xlpm.Ax,_xlfn.XLOOKUP(TRUE,($O94:AO94&lt;&gt;""),$O$51:AO$51,_xlpm.Fundo,,-1),
_xlpm.Bx,_xlfn.XLOOKUP(TRUE,(AQ94:$AZ94&lt;&gt;""),AQ$51:$AZ$51,_xlpm.Fundo,,1),
_xlpm.Cx,_xlfn.XLOOKUP(TRUE,($O94:AO94&lt;&gt;""),$O94:AO94,_xlpm.Fundo,,-1),
_xlpm.Dx,_xlfn.XLOOKUP(TRUE,(AQ94:$AZ94&lt;&gt;""),AQ94:$AZ94,_xlpm.Fundo,,1),
_xlpm.Xx,AP$51,_xlpm.Yx,PRODUCT(SUM(_xlpm.Dx,-_xlpm.Cx),1/SUM(_xlpm.Bx,-_xlpm.Ax))*SUM(_xlpm.Xx,-_xlpm.Ax)+_xlpm.Cx,
_xlpm.Ay,_xlfn.XLOOKUP(TRUE,(AP$52:AP93&lt;&gt;""),$N$52:$N93,_xlpm.Fundo,,-1),
_xlpm.By,_xlfn.XLOOKUP(TRUE,(AP95:AP$95&lt;&gt;""),$N95:$N$95,_xlpm.Fundo,,1),
_xlpm.Cy,_xlfn.XLOOKUP(TRUE,(AP$52:AP93&lt;&gt;""),AP$52:AP93,_xlpm.Fundo,,-1),
_xlpm.Dy,_xlfn.XLOOKUP(TRUE,(AP95:AP$95&lt;&gt;""),AP95:AP$95,_xlpm.Fundo,,1),
_xlpm.Xy,$N94,_xlpm.Yy,PRODUCT(SUM(_xlpm.Dy,-_xlpm.Cy),1/SUM(_xlpm.By,-_xlpm.Ay))*SUM(_xlpm.Xy,-_xlpm.Ay)+_xlpm.Cy,
ROUND(_xlpm.Yx,2)))</f>
        <v>-9</v>
      </c>
      <c r="AQ144" s="21" cm="1">
        <f t="array" ref="AQ144">IF(AQ94&lt;&gt;"",ROUND(AQ94,2),
_xlfn.LET(_xlpm.Fundo,$L$8,
_xlpm.Ax,_xlfn.XLOOKUP(TRUE,($O94:AP94&lt;&gt;""),$O$51:AP$51,_xlpm.Fundo,,-1),
_xlpm.Bx,_xlfn.XLOOKUP(TRUE,(AR94:$AZ94&lt;&gt;""),AR$51:$AZ$51,_xlpm.Fundo,,1),
_xlpm.Cx,_xlfn.XLOOKUP(TRUE,($O94:AP94&lt;&gt;""),$O94:AP94,_xlpm.Fundo,,-1),
_xlpm.Dx,_xlfn.XLOOKUP(TRUE,(AR94:$AZ94&lt;&gt;""),AR94:$AZ94,_xlpm.Fundo,,1),
_xlpm.Xx,AQ$51,_xlpm.Yx,PRODUCT(SUM(_xlpm.Dx,-_xlpm.Cx),1/SUM(_xlpm.Bx,-_xlpm.Ax))*SUM(_xlpm.Xx,-_xlpm.Ax)+_xlpm.Cx,
_xlpm.Ay,_xlfn.XLOOKUP(TRUE,(AQ$52:AQ93&lt;&gt;""),$N$52:$N93,_xlpm.Fundo,,-1),
_xlpm.By,_xlfn.XLOOKUP(TRUE,(AQ95:AQ$95&lt;&gt;""),$N95:$N$95,_xlpm.Fundo,,1),
_xlpm.Cy,_xlfn.XLOOKUP(TRUE,(AQ$52:AQ93&lt;&gt;""),AQ$52:AQ93,_xlpm.Fundo,,-1),
_xlpm.Dy,_xlfn.XLOOKUP(TRUE,(AQ95:AQ$95&lt;&gt;""),AQ95:AQ$95,_xlpm.Fundo,,1),
_xlpm.Xy,$N94,_xlpm.Yy,PRODUCT(SUM(_xlpm.Dy,-_xlpm.Cy),1/SUM(_xlpm.By,-_xlpm.Ay))*SUM(_xlpm.Xy,-_xlpm.Ay)+_xlpm.Cy,
ROUND(_xlpm.Yx,2)))</f>
        <v>-9</v>
      </c>
      <c r="AR144" s="21" cm="1">
        <f t="array" ref="AR144">IF(AR94&lt;&gt;"",ROUND(AR94,2),
_xlfn.LET(_xlpm.Fundo,$L$8,
_xlpm.Ax,_xlfn.XLOOKUP(TRUE,($O94:AQ94&lt;&gt;""),$O$51:AQ$51,_xlpm.Fundo,,-1),
_xlpm.Bx,_xlfn.XLOOKUP(TRUE,(AS94:$AZ94&lt;&gt;""),AS$51:$AZ$51,_xlpm.Fundo,,1),
_xlpm.Cx,_xlfn.XLOOKUP(TRUE,($O94:AQ94&lt;&gt;""),$O94:AQ94,_xlpm.Fundo,,-1),
_xlpm.Dx,_xlfn.XLOOKUP(TRUE,(AS94:$AZ94&lt;&gt;""),AS94:$AZ94,_xlpm.Fundo,,1),
_xlpm.Xx,AR$51,_xlpm.Yx,PRODUCT(SUM(_xlpm.Dx,-_xlpm.Cx),1/SUM(_xlpm.Bx,-_xlpm.Ax))*SUM(_xlpm.Xx,-_xlpm.Ax)+_xlpm.Cx,
_xlpm.Ay,_xlfn.XLOOKUP(TRUE,(AR$52:AR93&lt;&gt;""),$N$52:$N93,_xlpm.Fundo,,-1),
_xlpm.By,_xlfn.XLOOKUP(TRUE,(AR95:AR$95&lt;&gt;""),$N95:$N$95,_xlpm.Fundo,,1),
_xlpm.Cy,_xlfn.XLOOKUP(TRUE,(AR$52:AR93&lt;&gt;""),AR$52:AR93,_xlpm.Fundo,,-1),
_xlpm.Dy,_xlfn.XLOOKUP(TRUE,(AR95:AR$95&lt;&gt;""),AR95:AR$95,_xlpm.Fundo,,1),
_xlpm.Xy,$N94,_xlpm.Yy,PRODUCT(SUM(_xlpm.Dy,-_xlpm.Cy),1/SUM(_xlpm.By,-_xlpm.Ay))*SUM(_xlpm.Xy,-_xlpm.Ay)+_xlpm.Cy,
ROUND(_xlpm.Yx,2)))</f>
        <v>-9</v>
      </c>
      <c r="AS144" s="21" cm="1">
        <f t="array" ref="AS144">IF(AS94&lt;&gt;"",ROUND(AS94,2),
_xlfn.LET(_xlpm.Fundo,$L$8,
_xlpm.Ax,_xlfn.XLOOKUP(TRUE,($O94:AR94&lt;&gt;""),$O$51:AR$51,_xlpm.Fundo,,-1),
_xlpm.Bx,_xlfn.XLOOKUP(TRUE,(AT94:$AZ94&lt;&gt;""),AT$51:$AZ$51,_xlpm.Fundo,,1),
_xlpm.Cx,_xlfn.XLOOKUP(TRUE,($O94:AR94&lt;&gt;""),$O94:AR94,_xlpm.Fundo,,-1),
_xlpm.Dx,_xlfn.XLOOKUP(TRUE,(AT94:$AZ94&lt;&gt;""),AT94:$AZ94,_xlpm.Fundo,,1),
_xlpm.Xx,AS$51,_xlpm.Yx,PRODUCT(SUM(_xlpm.Dx,-_xlpm.Cx),1/SUM(_xlpm.Bx,-_xlpm.Ax))*SUM(_xlpm.Xx,-_xlpm.Ax)+_xlpm.Cx,
_xlpm.Ay,_xlfn.XLOOKUP(TRUE,(AS$52:AS93&lt;&gt;""),$N$52:$N93,_xlpm.Fundo,,-1),
_xlpm.By,_xlfn.XLOOKUP(TRUE,(AS95:AS$95&lt;&gt;""),$N95:$N$95,_xlpm.Fundo,,1),
_xlpm.Cy,_xlfn.XLOOKUP(TRUE,(AS$52:AS93&lt;&gt;""),AS$52:AS93,_xlpm.Fundo,,-1),
_xlpm.Dy,_xlfn.XLOOKUP(TRUE,(AS95:AS$95&lt;&gt;""),AS95:AS$95,_xlpm.Fundo,,1),
_xlpm.Xy,$N94,_xlpm.Yy,PRODUCT(SUM(_xlpm.Dy,-_xlpm.Cy),1/SUM(_xlpm.By,-_xlpm.Ay))*SUM(_xlpm.Xy,-_xlpm.Ay)+_xlpm.Cy,
ROUND(_xlpm.Yx,2)))</f>
        <v>-9</v>
      </c>
      <c r="AT144" s="21" cm="1">
        <f t="array" ref="AT144">IF(AT94&lt;&gt;"",ROUND(AT94,2),
_xlfn.LET(_xlpm.Fundo,$L$8,
_xlpm.Ax,_xlfn.XLOOKUP(TRUE,($O94:AS94&lt;&gt;""),$O$51:AS$51,_xlpm.Fundo,,-1),
_xlpm.Bx,_xlfn.XLOOKUP(TRUE,(AU94:$AZ94&lt;&gt;""),AU$51:$AZ$51,_xlpm.Fundo,,1),
_xlpm.Cx,_xlfn.XLOOKUP(TRUE,($O94:AS94&lt;&gt;""),$O94:AS94,_xlpm.Fundo,,-1),
_xlpm.Dx,_xlfn.XLOOKUP(TRUE,(AU94:$AZ94&lt;&gt;""),AU94:$AZ94,_xlpm.Fundo,,1),
_xlpm.Xx,AT$51,_xlpm.Yx,PRODUCT(SUM(_xlpm.Dx,-_xlpm.Cx),1/SUM(_xlpm.Bx,-_xlpm.Ax))*SUM(_xlpm.Xx,-_xlpm.Ax)+_xlpm.Cx,
_xlpm.Ay,_xlfn.XLOOKUP(TRUE,(AT$52:AT93&lt;&gt;""),$N$52:$N93,_xlpm.Fundo,,-1),
_xlpm.By,_xlfn.XLOOKUP(TRUE,(AT95:AT$95&lt;&gt;""),$N95:$N$95,_xlpm.Fundo,,1),
_xlpm.Cy,_xlfn.XLOOKUP(TRUE,(AT$52:AT93&lt;&gt;""),AT$52:AT93,_xlpm.Fundo,,-1),
_xlpm.Dy,_xlfn.XLOOKUP(TRUE,(AT95:AT$95&lt;&gt;""),AT95:AT$95,_xlpm.Fundo,,1),
_xlpm.Xy,$N94,_xlpm.Yy,PRODUCT(SUM(_xlpm.Dy,-_xlpm.Cy),1/SUM(_xlpm.By,-_xlpm.Ay))*SUM(_xlpm.Xy,-_xlpm.Ay)+_xlpm.Cy,
ROUND(_xlpm.Yx,2)))</f>
        <v>-9</v>
      </c>
      <c r="AU144" s="21" cm="1">
        <f t="array" ref="AU144">IF(AU94&lt;&gt;"",ROUND(AU94,2),
_xlfn.LET(_xlpm.Fundo,$L$8,
_xlpm.Ax,_xlfn.XLOOKUP(TRUE,($O94:AT94&lt;&gt;""),$O$51:AT$51,_xlpm.Fundo,,-1),
_xlpm.Bx,_xlfn.XLOOKUP(TRUE,(AV94:$AZ94&lt;&gt;""),AV$51:$AZ$51,_xlpm.Fundo,,1),
_xlpm.Cx,_xlfn.XLOOKUP(TRUE,($O94:AT94&lt;&gt;""),$O94:AT94,_xlpm.Fundo,,-1),
_xlpm.Dx,_xlfn.XLOOKUP(TRUE,(AV94:$AZ94&lt;&gt;""),AV94:$AZ94,_xlpm.Fundo,,1),
_xlpm.Xx,AU$51,_xlpm.Yx,PRODUCT(SUM(_xlpm.Dx,-_xlpm.Cx),1/SUM(_xlpm.Bx,-_xlpm.Ax))*SUM(_xlpm.Xx,-_xlpm.Ax)+_xlpm.Cx,
_xlpm.Ay,_xlfn.XLOOKUP(TRUE,(AU$52:AU93&lt;&gt;""),$N$52:$N93,_xlpm.Fundo,,-1),
_xlpm.By,_xlfn.XLOOKUP(TRUE,(AU95:AU$95&lt;&gt;""),$N95:$N$95,_xlpm.Fundo,,1),
_xlpm.Cy,_xlfn.XLOOKUP(TRUE,(AU$52:AU93&lt;&gt;""),AU$52:AU93,_xlpm.Fundo,,-1),
_xlpm.Dy,_xlfn.XLOOKUP(TRUE,(AU95:AU$95&lt;&gt;""),AU95:AU$95,_xlpm.Fundo,,1),
_xlpm.Xy,$N94,_xlpm.Yy,PRODUCT(SUM(_xlpm.Dy,-_xlpm.Cy),1/SUM(_xlpm.By,-_xlpm.Ay))*SUM(_xlpm.Xy,-_xlpm.Ay)+_xlpm.Cy,
ROUND(_xlpm.Yx,2)))</f>
        <v>-9</v>
      </c>
      <c r="AV144" s="21" cm="1">
        <f t="array" ref="AV144">IF(AV94&lt;&gt;"",ROUND(AV94,2),
_xlfn.LET(_xlpm.Fundo,$L$8,
_xlpm.Ax,_xlfn.XLOOKUP(TRUE,($O94:AU94&lt;&gt;""),$O$51:AU$51,_xlpm.Fundo,,-1),
_xlpm.Bx,_xlfn.XLOOKUP(TRUE,(AW94:$AZ94&lt;&gt;""),AW$51:$AZ$51,_xlpm.Fundo,,1),
_xlpm.Cx,_xlfn.XLOOKUP(TRUE,($O94:AU94&lt;&gt;""),$O94:AU94,_xlpm.Fundo,,-1),
_xlpm.Dx,_xlfn.XLOOKUP(TRUE,(AW94:$AZ94&lt;&gt;""),AW94:$AZ94,_xlpm.Fundo,,1),
_xlpm.Xx,AV$51,_xlpm.Yx,PRODUCT(SUM(_xlpm.Dx,-_xlpm.Cx),1/SUM(_xlpm.Bx,-_xlpm.Ax))*SUM(_xlpm.Xx,-_xlpm.Ax)+_xlpm.Cx,
_xlpm.Ay,_xlfn.XLOOKUP(TRUE,(AV$52:AV93&lt;&gt;""),$N$52:$N93,_xlpm.Fundo,,-1),
_xlpm.By,_xlfn.XLOOKUP(TRUE,(AV95:AV$95&lt;&gt;""),$N95:$N$95,_xlpm.Fundo,,1),
_xlpm.Cy,_xlfn.XLOOKUP(TRUE,(AV$52:AV93&lt;&gt;""),AV$52:AV93,_xlpm.Fundo,,-1),
_xlpm.Dy,_xlfn.XLOOKUP(TRUE,(AV95:AV$95&lt;&gt;""),AV95:AV$95,_xlpm.Fundo,,1),
_xlpm.Xy,$N94,_xlpm.Yy,PRODUCT(SUM(_xlpm.Dy,-_xlpm.Cy),1/SUM(_xlpm.By,-_xlpm.Ay))*SUM(_xlpm.Xy,-_xlpm.Ay)+_xlpm.Cy,
ROUND(_xlpm.Yx,2)))</f>
        <v>-9</v>
      </c>
      <c r="AW144" s="21" cm="1">
        <f t="array" ref="AW144">IF(AW94&lt;&gt;"",ROUND(AW94,2),
_xlfn.LET(_xlpm.Fundo,$L$8,
_xlpm.Ax,_xlfn.XLOOKUP(TRUE,($O94:AV94&lt;&gt;""),$O$51:AV$51,_xlpm.Fundo,,-1),
_xlpm.Bx,_xlfn.XLOOKUP(TRUE,(AX94:$AZ94&lt;&gt;""),AX$51:$AZ$51,_xlpm.Fundo,,1),
_xlpm.Cx,_xlfn.XLOOKUP(TRUE,($O94:AV94&lt;&gt;""),$O94:AV94,_xlpm.Fundo,,-1),
_xlpm.Dx,_xlfn.XLOOKUP(TRUE,(AX94:$AZ94&lt;&gt;""),AX94:$AZ94,_xlpm.Fundo,,1),
_xlpm.Xx,AW$51,_xlpm.Yx,PRODUCT(SUM(_xlpm.Dx,-_xlpm.Cx),1/SUM(_xlpm.Bx,-_xlpm.Ax))*SUM(_xlpm.Xx,-_xlpm.Ax)+_xlpm.Cx,
_xlpm.Ay,_xlfn.XLOOKUP(TRUE,(AW$52:AW93&lt;&gt;""),$N$52:$N93,_xlpm.Fundo,,-1),
_xlpm.By,_xlfn.XLOOKUP(TRUE,(AW95:AW$95&lt;&gt;""),$N95:$N$95,_xlpm.Fundo,,1),
_xlpm.Cy,_xlfn.XLOOKUP(TRUE,(AW$52:AW93&lt;&gt;""),AW$52:AW93,_xlpm.Fundo,,-1),
_xlpm.Dy,_xlfn.XLOOKUP(TRUE,(AW95:AW$95&lt;&gt;""),AW95:AW$95,_xlpm.Fundo,,1),
_xlpm.Xy,$N94,_xlpm.Yy,PRODUCT(SUM(_xlpm.Dy,-_xlpm.Cy),1/SUM(_xlpm.By,-_xlpm.Ay))*SUM(_xlpm.Xy,-_xlpm.Ay)+_xlpm.Cy,
ROUND(_xlpm.Yx,2)))</f>
        <v>-9</v>
      </c>
      <c r="AX144" s="77" t="s">
        <v>678</v>
      </c>
      <c r="AY144" s="77"/>
    </row>
    <row r="145" spans="1:51" ht="20.100000000000001" customHeight="1" x14ac:dyDescent="0.3">
      <c r="B145" s="7" t="s">
        <v>602</v>
      </c>
      <c r="C145" s="17">
        <f t="shared" si="15"/>
        <v>49.875399999999999</v>
      </c>
      <c r="D145" s="18">
        <f t="shared" si="15"/>
        <v>121.1709</v>
      </c>
      <c r="E145" s="64">
        <f t="shared" si="15"/>
        <v>0.7</v>
      </c>
      <c r="F145" s="17">
        <f t="shared" si="16"/>
        <v>6.85</v>
      </c>
      <c r="G145" s="18">
        <f t="shared" si="17"/>
        <v>16.12</v>
      </c>
      <c r="H145" s="19">
        <f t="shared" si="18"/>
        <v>0.7</v>
      </c>
      <c r="I145" s="8" t="str" cm="1">
        <f t="array" ref="I145">_xlfn.CONCAT(ROUND(F145:H145,2)&amp;", ")</f>
        <v xml:space="preserve">6.85, 16.12, 0.7, </v>
      </c>
      <c r="J145" s="8"/>
      <c r="N145" s="31">
        <v>-1</v>
      </c>
      <c r="O145" s="15"/>
      <c r="P145" s="21" cm="1">
        <f t="array" ref="P145">IF(P95&lt;&gt;"",ROUND(P95,2),
_xlfn.LET(_xlpm.Fundo,$L$8,
_xlpm.Ax,_xlfn.XLOOKUP(TRUE,($O95:O95&lt;&gt;""),$O$51:O$51,_xlpm.Fundo,,-1),
_xlpm.Bx,_xlfn.XLOOKUP(TRUE,(Q95:$AZ95&lt;&gt;""),Q$51:$AZ$51,_xlpm.Fundo,,1),
_xlpm.Cx,_xlfn.XLOOKUP(TRUE,($O95:O95&lt;&gt;""),$O95:O95,_xlpm.Fundo,,-1),
_xlpm.Dx,_xlfn.XLOOKUP(TRUE,(Q95:$AZ95&lt;&gt;""),Q95:$AZ95,_xlpm.Fundo,,1),
_xlpm.Xx,P$51,_xlpm.Yx,PRODUCT(SUM(_xlpm.Dx,-_xlpm.Cx),1/SUM(_xlpm.Bx,-_xlpm.Ax))*SUM(_xlpm.Xx,-_xlpm.Ax)+_xlpm.Cx,
_xlpm.Ay,_xlfn.XLOOKUP(TRUE,(P$52:P94&lt;&gt;""),$N$52:$N94,_xlpm.Fundo,,-1),
_xlpm.By,_xlfn.XLOOKUP(TRUE,(P$95:P96&lt;&gt;""),$N$95:$N96,_xlpm.Fundo,,1),
_xlpm.Cy,_xlfn.XLOOKUP(TRUE,(P$52:P94&lt;&gt;""),P$52:P94,_xlpm.Fundo,,-1),
_xlpm.Dy,_xlfn.XLOOKUP(TRUE,(P$95:P96&lt;&gt;""),P$95:P96,_xlpm.Fundo,,1),
_xlpm.Xy,$N95,_xlpm.Yy,PRODUCT(SUM(_xlpm.Dy,-_xlpm.Cy),1/SUM(_xlpm.By,-_xlpm.Ay))*SUM(_xlpm.Xy,-_xlpm.Ay)+_xlpm.Cy,
ROUND(_xlpm.Yx,2)))</f>
        <v>-9</v>
      </c>
      <c r="Q145" s="21" cm="1">
        <f t="array" ref="Q145">IF(Q95&lt;&gt;"",ROUND(Q95,2),
_xlfn.LET(_xlpm.Fundo,$L$8,
_xlpm.Ax,_xlfn.XLOOKUP(TRUE,($O95:P95&lt;&gt;""),$O$51:P$51,_xlpm.Fundo,,-1),
_xlpm.Bx,_xlfn.XLOOKUP(TRUE,(R95:$AZ95&lt;&gt;""),R$51:$AZ$51,_xlpm.Fundo,,1),
_xlpm.Cx,_xlfn.XLOOKUP(TRUE,($O95:P95&lt;&gt;""),$O95:P95,_xlpm.Fundo,,-1),
_xlpm.Dx,_xlfn.XLOOKUP(TRUE,(R95:$AZ95&lt;&gt;""),R95:$AZ95,_xlpm.Fundo,,1),
_xlpm.Xx,Q$51,_xlpm.Yx,PRODUCT(SUM(_xlpm.Dx,-_xlpm.Cx),1/SUM(_xlpm.Bx,-_xlpm.Ax))*SUM(_xlpm.Xx,-_xlpm.Ax)+_xlpm.Cx,
_xlpm.Ay,_xlfn.XLOOKUP(TRUE,(Q$52:Q94&lt;&gt;""),$N$52:$N94,_xlpm.Fundo,,-1),
_xlpm.By,_xlfn.XLOOKUP(TRUE,(Q$95:Q96&lt;&gt;""),$N$95:$N96,_xlpm.Fundo,,1),
_xlpm.Cy,_xlfn.XLOOKUP(TRUE,(Q$52:Q94&lt;&gt;""),Q$52:Q94,_xlpm.Fundo,,-1),
_xlpm.Dy,_xlfn.XLOOKUP(TRUE,(Q$95:Q96&lt;&gt;""),Q$95:Q96,_xlpm.Fundo,,1),
_xlpm.Xy,$N95,_xlpm.Yy,PRODUCT(SUM(_xlpm.Dy,-_xlpm.Cy),1/SUM(_xlpm.By,-_xlpm.Ay))*SUM(_xlpm.Xy,-_xlpm.Ay)+_xlpm.Cy,
ROUND(_xlpm.Yx,2)))</f>
        <v>-9</v>
      </c>
      <c r="R145" s="21" cm="1">
        <f t="array" ref="R145">IF(R95&lt;&gt;"",ROUND(R95,2),
_xlfn.LET(_xlpm.Fundo,$L$8,
_xlpm.Ax,_xlfn.XLOOKUP(TRUE,($O95:Q95&lt;&gt;""),$O$51:Q$51,_xlpm.Fundo,,-1),
_xlpm.Bx,_xlfn.XLOOKUP(TRUE,(S95:$AZ95&lt;&gt;""),S$51:$AZ$51,_xlpm.Fundo,,1),
_xlpm.Cx,_xlfn.XLOOKUP(TRUE,($O95:Q95&lt;&gt;""),$O95:Q95,_xlpm.Fundo,,-1),
_xlpm.Dx,_xlfn.XLOOKUP(TRUE,(S95:$AZ95&lt;&gt;""),S95:$AZ95,_xlpm.Fundo,,1),
_xlpm.Xx,R$51,_xlpm.Yx,PRODUCT(SUM(_xlpm.Dx,-_xlpm.Cx),1/SUM(_xlpm.Bx,-_xlpm.Ax))*SUM(_xlpm.Xx,-_xlpm.Ax)+_xlpm.Cx,
_xlpm.Ay,_xlfn.XLOOKUP(TRUE,(R$52:R94&lt;&gt;""),$N$52:$N94,_xlpm.Fundo,,-1),
_xlpm.By,_xlfn.XLOOKUP(TRUE,(R$95:R96&lt;&gt;""),$N$95:$N96,_xlpm.Fundo,,1),
_xlpm.Cy,_xlfn.XLOOKUP(TRUE,(R$52:R94&lt;&gt;""),R$52:R94,_xlpm.Fundo,,-1),
_xlpm.Dy,_xlfn.XLOOKUP(TRUE,(R$95:R96&lt;&gt;""),R$95:R96,_xlpm.Fundo,,1),
_xlpm.Xy,$N95,_xlpm.Yy,PRODUCT(SUM(_xlpm.Dy,-_xlpm.Cy),1/SUM(_xlpm.By,-_xlpm.Ay))*SUM(_xlpm.Xy,-_xlpm.Ay)+_xlpm.Cy,
ROUND(_xlpm.Yx,2)))</f>
        <v>-9</v>
      </c>
      <c r="S145" s="21" cm="1">
        <f t="array" ref="S145">IF(S95&lt;&gt;"",ROUND(S95,2),
_xlfn.LET(_xlpm.Fundo,$L$8,
_xlpm.Ax,_xlfn.XLOOKUP(TRUE,($O95:R95&lt;&gt;""),$O$51:R$51,_xlpm.Fundo,,-1),
_xlpm.Bx,_xlfn.XLOOKUP(TRUE,(T95:$AZ95&lt;&gt;""),T$51:$AZ$51,_xlpm.Fundo,,1),
_xlpm.Cx,_xlfn.XLOOKUP(TRUE,($O95:R95&lt;&gt;""),$O95:R95,_xlpm.Fundo,,-1),
_xlpm.Dx,_xlfn.XLOOKUP(TRUE,(T95:$AZ95&lt;&gt;""),T95:$AZ95,_xlpm.Fundo,,1),
_xlpm.Xx,S$51,_xlpm.Yx,PRODUCT(SUM(_xlpm.Dx,-_xlpm.Cx),1/SUM(_xlpm.Bx,-_xlpm.Ax))*SUM(_xlpm.Xx,-_xlpm.Ax)+_xlpm.Cx,
_xlpm.Ay,_xlfn.XLOOKUP(TRUE,(S$52:S94&lt;&gt;""),$N$52:$N94,_xlpm.Fundo,,-1),
_xlpm.By,_xlfn.XLOOKUP(TRUE,(S$95:S96&lt;&gt;""),$N$95:$N96,_xlpm.Fundo,,1),
_xlpm.Cy,_xlfn.XLOOKUP(TRUE,(S$52:S94&lt;&gt;""),S$52:S94,_xlpm.Fundo,,-1),
_xlpm.Dy,_xlfn.XLOOKUP(TRUE,(S$95:S96&lt;&gt;""),S$95:S96,_xlpm.Fundo,,1),
_xlpm.Xy,$N95,_xlpm.Yy,PRODUCT(SUM(_xlpm.Dy,-_xlpm.Cy),1/SUM(_xlpm.By,-_xlpm.Ay))*SUM(_xlpm.Xy,-_xlpm.Ay)+_xlpm.Cy,
ROUND(_xlpm.Yx,2)))</f>
        <v>-9</v>
      </c>
      <c r="T145" s="21" cm="1">
        <f t="array" ref="T145">IF(T95&lt;&gt;"",ROUND(T95,2),
_xlfn.LET(_xlpm.Fundo,$L$8,
_xlpm.Ax,_xlfn.XLOOKUP(TRUE,($O95:S95&lt;&gt;""),$O$51:S$51,_xlpm.Fundo,,-1),
_xlpm.Bx,_xlfn.XLOOKUP(TRUE,(U95:$AZ95&lt;&gt;""),U$51:$AZ$51,_xlpm.Fundo,,1),
_xlpm.Cx,_xlfn.XLOOKUP(TRUE,($O95:S95&lt;&gt;""),$O95:S95,_xlpm.Fundo,,-1),
_xlpm.Dx,_xlfn.XLOOKUP(TRUE,(U95:$AZ95&lt;&gt;""),U95:$AZ95,_xlpm.Fundo,,1),
_xlpm.Xx,T$51,_xlpm.Yx,PRODUCT(SUM(_xlpm.Dx,-_xlpm.Cx),1/SUM(_xlpm.Bx,-_xlpm.Ax))*SUM(_xlpm.Xx,-_xlpm.Ax)+_xlpm.Cx,
_xlpm.Ay,_xlfn.XLOOKUP(TRUE,(T$52:T94&lt;&gt;""),$N$52:$N94,_xlpm.Fundo,,-1),
_xlpm.By,_xlfn.XLOOKUP(TRUE,(T$95:T96&lt;&gt;""),$N$95:$N96,_xlpm.Fundo,,1),
_xlpm.Cy,_xlfn.XLOOKUP(TRUE,(T$52:T94&lt;&gt;""),T$52:T94,_xlpm.Fundo,,-1),
_xlpm.Dy,_xlfn.XLOOKUP(TRUE,(T$95:T96&lt;&gt;""),T$95:T96,_xlpm.Fundo,,1),
_xlpm.Xy,$N95,_xlpm.Yy,PRODUCT(SUM(_xlpm.Dy,-_xlpm.Cy),1/SUM(_xlpm.By,-_xlpm.Ay))*SUM(_xlpm.Xy,-_xlpm.Ay)+_xlpm.Cy,
ROUND(_xlpm.Yx,2)))</f>
        <v>-9</v>
      </c>
      <c r="U145" s="21" cm="1">
        <f t="array" ref="U145">IF(U95&lt;&gt;"",ROUND(U95,2),
_xlfn.LET(_xlpm.Fundo,$L$8,
_xlpm.Ax,_xlfn.XLOOKUP(TRUE,($O95:T95&lt;&gt;""),$O$51:T$51,_xlpm.Fundo,,-1),
_xlpm.Bx,_xlfn.XLOOKUP(TRUE,(V95:$AZ95&lt;&gt;""),V$51:$AZ$51,_xlpm.Fundo,,1),
_xlpm.Cx,_xlfn.XLOOKUP(TRUE,($O95:T95&lt;&gt;""),$O95:T95,_xlpm.Fundo,,-1),
_xlpm.Dx,_xlfn.XLOOKUP(TRUE,(V95:$AZ95&lt;&gt;""),V95:$AZ95,_xlpm.Fundo,,1),
_xlpm.Xx,U$51,_xlpm.Yx,PRODUCT(SUM(_xlpm.Dx,-_xlpm.Cx),1/SUM(_xlpm.Bx,-_xlpm.Ax))*SUM(_xlpm.Xx,-_xlpm.Ax)+_xlpm.Cx,
_xlpm.Ay,_xlfn.XLOOKUP(TRUE,(U$52:U94&lt;&gt;""),$N$52:$N94,_xlpm.Fundo,,-1),
_xlpm.By,_xlfn.XLOOKUP(TRUE,(U$95:U96&lt;&gt;""),$N$95:$N96,_xlpm.Fundo,,1),
_xlpm.Cy,_xlfn.XLOOKUP(TRUE,(U$52:U94&lt;&gt;""),U$52:U94,_xlpm.Fundo,,-1),
_xlpm.Dy,_xlfn.XLOOKUP(TRUE,(U$95:U96&lt;&gt;""),U$95:U96,_xlpm.Fundo,,1),
_xlpm.Xy,$N95,_xlpm.Yy,PRODUCT(SUM(_xlpm.Dy,-_xlpm.Cy),1/SUM(_xlpm.By,-_xlpm.Ay))*SUM(_xlpm.Xy,-_xlpm.Ay)+_xlpm.Cy,
ROUND(_xlpm.Yx,2)))</f>
        <v>-9</v>
      </c>
      <c r="V145" s="21" cm="1">
        <f t="array" ref="V145">IF(V95&lt;&gt;"",ROUND(V95,2),
_xlfn.LET(_xlpm.Fundo,$L$8,
_xlpm.Ax,_xlfn.XLOOKUP(TRUE,($O95:U95&lt;&gt;""),$O$51:U$51,_xlpm.Fundo,,-1),
_xlpm.Bx,_xlfn.XLOOKUP(TRUE,(W95:$AZ95&lt;&gt;""),W$51:$AZ$51,_xlpm.Fundo,,1),
_xlpm.Cx,_xlfn.XLOOKUP(TRUE,($O95:U95&lt;&gt;""),$O95:U95,_xlpm.Fundo,,-1),
_xlpm.Dx,_xlfn.XLOOKUP(TRUE,(W95:$AZ95&lt;&gt;""),W95:$AZ95,_xlpm.Fundo,,1),
_xlpm.Xx,V$51,_xlpm.Yx,PRODUCT(SUM(_xlpm.Dx,-_xlpm.Cx),1/SUM(_xlpm.Bx,-_xlpm.Ax))*SUM(_xlpm.Xx,-_xlpm.Ax)+_xlpm.Cx,
_xlpm.Ay,_xlfn.XLOOKUP(TRUE,(V$52:V94&lt;&gt;""),$N$52:$N94,_xlpm.Fundo,,-1),
_xlpm.By,_xlfn.XLOOKUP(TRUE,(V$95:V96&lt;&gt;""),$N$95:$N96,_xlpm.Fundo,,1),
_xlpm.Cy,_xlfn.XLOOKUP(TRUE,(V$52:V94&lt;&gt;""),V$52:V94,_xlpm.Fundo,,-1),
_xlpm.Dy,_xlfn.XLOOKUP(TRUE,(V$95:V96&lt;&gt;""),V$95:V96,_xlpm.Fundo,,1),
_xlpm.Xy,$N95,_xlpm.Yy,PRODUCT(SUM(_xlpm.Dy,-_xlpm.Cy),1/SUM(_xlpm.By,-_xlpm.Ay))*SUM(_xlpm.Xy,-_xlpm.Ay)+_xlpm.Cy,
ROUND(_xlpm.Yx,2)))</f>
        <v>-9</v>
      </c>
      <c r="W145" s="21" cm="1">
        <f t="array" ref="W145">IF(W95&lt;&gt;"",ROUND(W95,2),
_xlfn.LET(_xlpm.Fundo,$L$8,
_xlpm.Ax,_xlfn.XLOOKUP(TRUE,($O95:V95&lt;&gt;""),$O$51:V$51,_xlpm.Fundo,,-1),
_xlpm.Bx,_xlfn.XLOOKUP(TRUE,(X95:$AZ95&lt;&gt;""),X$51:$AZ$51,_xlpm.Fundo,,1),
_xlpm.Cx,_xlfn.XLOOKUP(TRUE,($O95:V95&lt;&gt;""),$O95:V95,_xlpm.Fundo,,-1),
_xlpm.Dx,_xlfn.XLOOKUP(TRUE,(X95:$AZ95&lt;&gt;""),X95:$AZ95,_xlpm.Fundo,,1),
_xlpm.Xx,W$51,_xlpm.Yx,PRODUCT(SUM(_xlpm.Dx,-_xlpm.Cx),1/SUM(_xlpm.Bx,-_xlpm.Ax))*SUM(_xlpm.Xx,-_xlpm.Ax)+_xlpm.Cx,
_xlpm.Ay,_xlfn.XLOOKUP(TRUE,(W$52:W94&lt;&gt;""),$N$52:$N94,_xlpm.Fundo,,-1),
_xlpm.By,_xlfn.XLOOKUP(TRUE,(W$95:W96&lt;&gt;""),$N$95:$N96,_xlpm.Fundo,,1),
_xlpm.Cy,_xlfn.XLOOKUP(TRUE,(W$52:W94&lt;&gt;""),W$52:W94,_xlpm.Fundo,,-1),
_xlpm.Dy,_xlfn.XLOOKUP(TRUE,(W$95:W96&lt;&gt;""),W$95:W96,_xlpm.Fundo,,1),
_xlpm.Xy,$N95,_xlpm.Yy,PRODUCT(SUM(_xlpm.Dy,-_xlpm.Cy),1/SUM(_xlpm.By,-_xlpm.Ay))*SUM(_xlpm.Xy,-_xlpm.Ay)+_xlpm.Cy,
ROUND(_xlpm.Yx,2)))</f>
        <v>-9</v>
      </c>
      <c r="X145" s="21" cm="1">
        <f t="array" ref="X145">IF(X95&lt;&gt;"",ROUND(X95,2),
_xlfn.LET(_xlpm.Fundo,$L$8,
_xlpm.Ax,_xlfn.XLOOKUP(TRUE,($O95:W95&lt;&gt;""),$O$51:W$51,_xlpm.Fundo,,-1),
_xlpm.Bx,_xlfn.XLOOKUP(TRUE,(Y95:$AZ95&lt;&gt;""),Y$51:$AZ$51,_xlpm.Fundo,,1),
_xlpm.Cx,_xlfn.XLOOKUP(TRUE,($O95:W95&lt;&gt;""),$O95:W95,_xlpm.Fundo,,-1),
_xlpm.Dx,_xlfn.XLOOKUP(TRUE,(Y95:$AZ95&lt;&gt;""),Y95:$AZ95,_xlpm.Fundo,,1),
_xlpm.Xx,X$51,_xlpm.Yx,PRODUCT(SUM(_xlpm.Dx,-_xlpm.Cx),1/SUM(_xlpm.Bx,-_xlpm.Ax))*SUM(_xlpm.Xx,-_xlpm.Ax)+_xlpm.Cx,
_xlpm.Ay,_xlfn.XLOOKUP(TRUE,(X$52:X94&lt;&gt;""),$N$52:$N94,_xlpm.Fundo,,-1),
_xlpm.By,_xlfn.XLOOKUP(TRUE,(X$95:X96&lt;&gt;""),$N$95:$N96,_xlpm.Fundo,,1),
_xlpm.Cy,_xlfn.XLOOKUP(TRUE,(X$52:X94&lt;&gt;""),X$52:X94,_xlpm.Fundo,,-1),
_xlpm.Dy,_xlfn.XLOOKUP(TRUE,(X$95:X96&lt;&gt;""),X$95:X96,_xlpm.Fundo,,1),
_xlpm.Xy,$N95,_xlpm.Yy,PRODUCT(SUM(_xlpm.Dy,-_xlpm.Cy),1/SUM(_xlpm.By,-_xlpm.Ay))*SUM(_xlpm.Xy,-_xlpm.Ay)+_xlpm.Cy,
ROUND(_xlpm.Yx,2)))</f>
        <v>-9</v>
      </c>
      <c r="Y145" s="21" cm="1">
        <f t="array" ref="Y145">IF(Y95&lt;&gt;"",ROUND(Y95,2),
_xlfn.LET(_xlpm.Fundo,$L$8,
_xlpm.Ax,_xlfn.XLOOKUP(TRUE,($O95:X95&lt;&gt;""),$O$51:X$51,_xlpm.Fundo,,-1),
_xlpm.Bx,_xlfn.XLOOKUP(TRUE,(Z95:$AZ95&lt;&gt;""),Z$51:$AZ$51,_xlpm.Fundo,,1),
_xlpm.Cx,_xlfn.XLOOKUP(TRUE,($O95:X95&lt;&gt;""),$O95:X95,_xlpm.Fundo,,-1),
_xlpm.Dx,_xlfn.XLOOKUP(TRUE,(Z95:$AZ95&lt;&gt;""),Z95:$AZ95,_xlpm.Fundo,,1),
_xlpm.Xx,Y$51,_xlpm.Yx,PRODUCT(SUM(_xlpm.Dx,-_xlpm.Cx),1/SUM(_xlpm.Bx,-_xlpm.Ax))*SUM(_xlpm.Xx,-_xlpm.Ax)+_xlpm.Cx,
_xlpm.Ay,_xlfn.XLOOKUP(TRUE,(Y$52:Y94&lt;&gt;""),$N$52:$N94,_xlpm.Fundo,,-1),
_xlpm.By,_xlfn.XLOOKUP(TRUE,(Y$95:Y96&lt;&gt;""),$N$95:$N96,_xlpm.Fundo,,1),
_xlpm.Cy,_xlfn.XLOOKUP(TRUE,(Y$52:Y94&lt;&gt;""),Y$52:Y94,_xlpm.Fundo,,-1),
_xlpm.Dy,_xlfn.XLOOKUP(TRUE,(Y$95:Y96&lt;&gt;""),Y$95:Y96,_xlpm.Fundo,,1),
_xlpm.Xy,$N95,_xlpm.Yy,PRODUCT(SUM(_xlpm.Dy,-_xlpm.Cy),1/SUM(_xlpm.By,-_xlpm.Ay))*SUM(_xlpm.Xy,-_xlpm.Ay)+_xlpm.Cy,
ROUND(_xlpm.Yx,2)))</f>
        <v>-9</v>
      </c>
      <c r="Z145" s="21" cm="1">
        <f t="array" ref="Z145">IF(Z95&lt;&gt;"",ROUND(Z95,2),
_xlfn.LET(_xlpm.Fundo,$L$8,
_xlpm.Ax,_xlfn.XLOOKUP(TRUE,($O95:Y95&lt;&gt;""),$O$51:Y$51,_xlpm.Fundo,,-1),
_xlpm.Bx,_xlfn.XLOOKUP(TRUE,(AA95:$AZ95&lt;&gt;""),AA$51:$AZ$51,_xlpm.Fundo,,1),
_xlpm.Cx,_xlfn.XLOOKUP(TRUE,($O95:Y95&lt;&gt;""),$O95:Y95,_xlpm.Fundo,,-1),
_xlpm.Dx,_xlfn.XLOOKUP(TRUE,(AA95:$AZ95&lt;&gt;""),AA95:$AZ95,_xlpm.Fundo,,1),
_xlpm.Xx,Z$51,_xlpm.Yx,PRODUCT(SUM(_xlpm.Dx,-_xlpm.Cx),1/SUM(_xlpm.Bx,-_xlpm.Ax))*SUM(_xlpm.Xx,-_xlpm.Ax)+_xlpm.Cx,
_xlpm.Ay,_xlfn.XLOOKUP(TRUE,(Z$52:Z94&lt;&gt;""),$N$52:$N94,_xlpm.Fundo,,-1),
_xlpm.By,_xlfn.XLOOKUP(TRUE,(Z$95:Z96&lt;&gt;""),$N$95:$N96,_xlpm.Fundo,,1),
_xlpm.Cy,_xlfn.XLOOKUP(TRUE,(Z$52:Z94&lt;&gt;""),Z$52:Z94,_xlpm.Fundo,,-1),
_xlpm.Dy,_xlfn.XLOOKUP(TRUE,(Z$95:Z96&lt;&gt;""),Z$95:Z96,_xlpm.Fundo,,1),
_xlpm.Xy,$N95,_xlpm.Yy,PRODUCT(SUM(_xlpm.Dy,-_xlpm.Cy),1/SUM(_xlpm.By,-_xlpm.Ay))*SUM(_xlpm.Xy,-_xlpm.Ay)+_xlpm.Cy,
ROUND(_xlpm.Yx,2)))</f>
        <v>-9</v>
      </c>
      <c r="AA145" s="21" cm="1">
        <f t="array" ref="AA145">IF(AA95&lt;&gt;"",ROUND(AA95,2),
_xlfn.LET(_xlpm.Fundo,$L$8,
_xlpm.Ax,_xlfn.XLOOKUP(TRUE,($O95:Z95&lt;&gt;""),$O$51:Z$51,_xlpm.Fundo,,-1),
_xlpm.Bx,_xlfn.XLOOKUP(TRUE,(AB95:$AZ95&lt;&gt;""),AB$51:$AZ$51,_xlpm.Fundo,,1),
_xlpm.Cx,_xlfn.XLOOKUP(TRUE,($O95:Z95&lt;&gt;""),$O95:Z95,_xlpm.Fundo,,-1),
_xlpm.Dx,_xlfn.XLOOKUP(TRUE,(AB95:$AZ95&lt;&gt;""),AB95:$AZ95,_xlpm.Fundo,,1),
_xlpm.Xx,AA$51,_xlpm.Yx,PRODUCT(SUM(_xlpm.Dx,-_xlpm.Cx),1/SUM(_xlpm.Bx,-_xlpm.Ax))*SUM(_xlpm.Xx,-_xlpm.Ax)+_xlpm.Cx,
_xlpm.Ay,_xlfn.XLOOKUP(TRUE,(AA$52:AA94&lt;&gt;""),$N$52:$N94,_xlpm.Fundo,,-1),
_xlpm.By,_xlfn.XLOOKUP(TRUE,(AA$95:AA96&lt;&gt;""),$N$95:$N96,_xlpm.Fundo,,1),
_xlpm.Cy,_xlfn.XLOOKUP(TRUE,(AA$52:AA94&lt;&gt;""),AA$52:AA94,_xlpm.Fundo,,-1),
_xlpm.Dy,_xlfn.XLOOKUP(TRUE,(AA$95:AA96&lt;&gt;""),AA$95:AA96,_xlpm.Fundo,,1),
_xlpm.Xy,$N95,_xlpm.Yy,PRODUCT(SUM(_xlpm.Dy,-_xlpm.Cy),1/SUM(_xlpm.By,-_xlpm.Ay))*SUM(_xlpm.Xy,-_xlpm.Ay)+_xlpm.Cy,
ROUND(_xlpm.Yx,2)))</f>
        <v>-9</v>
      </c>
      <c r="AB145" s="21" cm="1">
        <f t="array" ref="AB145">IF(AB95&lt;&gt;"",ROUND(AB95,2),
_xlfn.LET(_xlpm.Fundo,$L$8,
_xlpm.Ax,_xlfn.XLOOKUP(TRUE,($O95:AA95&lt;&gt;""),$O$51:AA$51,_xlpm.Fundo,,-1),
_xlpm.Bx,_xlfn.XLOOKUP(TRUE,(AC95:$AZ95&lt;&gt;""),AC$51:$AZ$51,_xlpm.Fundo,,1),
_xlpm.Cx,_xlfn.XLOOKUP(TRUE,($O95:AA95&lt;&gt;""),$O95:AA95,_xlpm.Fundo,,-1),
_xlpm.Dx,_xlfn.XLOOKUP(TRUE,(AC95:$AZ95&lt;&gt;""),AC95:$AZ95,_xlpm.Fundo,,1),
_xlpm.Xx,AB$51,_xlpm.Yx,PRODUCT(SUM(_xlpm.Dx,-_xlpm.Cx),1/SUM(_xlpm.Bx,-_xlpm.Ax))*SUM(_xlpm.Xx,-_xlpm.Ax)+_xlpm.Cx,
_xlpm.Ay,_xlfn.XLOOKUP(TRUE,(AB$52:AB94&lt;&gt;""),$N$52:$N94,_xlpm.Fundo,,-1),
_xlpm.By,_xlfn.XLOOKUP(TRUE,(AB$95:AB96&lt;&gt;""),$N$95:$N96,_xlpm.Fundo,,1),
_xlpm.Cy,_xlfn.XLOOKUP(TRUE,(AB$52:AB94&lt;&gt;""),AB$52:AB94,_xlpm.Fundo,,-1),
_xlpm.Dy,_xlfn.XLOOKUP(TRUE,(AB$95:AB96&lt;&gt;""),AB$95:AB96,_xlpm.Fundo,,1),
_xlpm.Xy,$N95,_xlpm.Yy,PRODUCT(SUM(_xlpm.Dy,-_xlpm.Cy),1/SUM(_xlpm.By,-_xlpm.Ay))*SUM(_xlpm.Xy,-_xlpm.Ay)+_xlpm.Cy,
ROUND(_xlpm.Yx,2)))</f>
        <v>-9</v>
      </c>
      <c r="AC145" s="21" cm="1">
        <f t="array" ref="AC145">IF(AC95&lt;&gt;"",ROUND(AC95,2),
_xlfn.LET(_xlpm.Fundo,$L$8,
_xlpm.Ax,_xlfn.XLOOKUP(TRUE,($O95:AB95&lt;&gt;""),$O$51:AB$51,_xlpm.Fundo,,-1),
_xlpm.Bx,_xlfn.XLOOKUP(TRUE,(AD95:$AZ95&lt;&gt;""),AD$51:$AZ$51,_xlpm.Fundo,,1),
_xlpm.Cx,_xlfn.XLOOKUP(TRUE,($O95:AB95&lt;&gt;""),$O95:AB95,_xlpm.Fundo,,-1),
_xlpm.Dx,_xlfn.XLOOKUP(TRUE,(AD95:$AZ95&lt;&gt;""),AD95:$AZ95,_xlpm.Fundo,,1),
_xlpm.Xx,AC$51,_xlpm.Yx,PRODUCT(SUM(_xlpm.Dx,-_xlpm.Cx),1/SUM(_xlpm.Bx,-_xlpm.Ax))*SUM(_xlpm.Xx,-_xlpm.Ax)+_xlpm.Cx,
_xlpm.Ay,_xlfn.XLOOKUP(TRUE,(AC$52:AC94&lt;&gt;""),$N$52:$N94,_xlpm.Fundo,,-1),
_xlpm.By,_xlfn.XLOOKUP(TRUE,(AC$95:AC96&lt;&gt;""),$N$95:$N96,_xlpm.Fundo,,1),
_xlpm.Cy,_xlfn.XLOOKUP(TRUE,(AC$52:AC94&lt;&gt;""),AC$52:AC94,_xlpm.Fundo,,-1),
_xlpm.Dy,_xlfn.XLOOKUP(TRUE,(AC$95:AC96&lt;&gt;""),AC$95:AC96,_xlpm.Fundo,,1),
_xlpm.Xy,$N95,_xlpm.Yy,PRODUCT(SUM(_xlpm.Dy,-_xlpm.Cy),1/SUM(_xlpm.By,-_xlpm.Ay))*SUM(_xlpm.Xy,-_xlpm.Ay)+_xlpm.Cy,
ROUND(_xlpm.Yx,2)))</f>
        <v>-9</v>
      </c>
      <c r="AD145" s="21" cm="1">
        <f t="array" ref="AD145">IF(AD95&lt;&gt;"",ROUND(AD95,2),
_xlfn.LET(_xlpm.Fundo,$L$8,
_xlpm.Ax,_xlfn.XLOOKUP(TRUE,($O95:AC95&lt;&gt;""),$O$51:AC$51,_xlpm.Fundo,,-1),
_xlpm.Bx,_xlfn.XLOOKUP(TRUE,(AE95:$AZ95&lt;&gt;""),AE$51:$AZ$51,_xlpm.Fundo,,1),
_xlpm.Cx,_xlfn.XLOOKUP(TRUE,($O95:AC95&lt;&gt;""),$O95:AC95,_xlpm.Fundo,,-1),
_xlpm.Dx,_xlfn.XLOOKUP(TRUE,(AE95:$AZ95&lt;&gt;""),AE95:$AZ95,_xlpm.Fundo,,1),
_xlpm.Xx,AD$51,_xlpm.Yx,PRODUCT(SUM(_xlpm.Dx,-_xlpm.Cx),1/SUM(_xlpm.Bx,-_xlpm.Ax))*SUM(_xlpm.Xx,-_xlpm.Ax)+_xlpm.Cx,
_xlpm.Ay,_xlfn.XLOOKUP(TRUE,(AD$52:AD94&lt;&gt;""),$N$52:$N94,_xlpm.Fundo,,-1),
_xlpm.By,_xlfn.XLOOKUP(TRUE,(AD$95:AD96&lt;&gt;""),$N$95:$N96,_xlpm.Fundo,,1),
_xlpm.Cy,_xlfn.XLOOKUP(TRUE,(AD$52:AD94&lt;&gt;""),AD$52:AD94,_xlpm.Fundo,,-1),
_xlpm.Dy,_xlfn.XLOOKUP(TRUE,(AD$95:AD96&lt;&gt;""),AD$95:AD96,_xlpm.Fundo,,1),
_xlpm.Xy,$N95,_xlpm.Yy,PRODUCT(SUM(_xlpm.Dy,-_xlpm.Cy),1/SUM(_xlpm.By,-_xlpm.Ay))*SUM(_xlpm.Xy,-_xlpm.Ay)+_xlpm.Cy,
ROUND(_xlpm.Yx,2)))</f>
        <v>-9</v>
      </c>
      <c r="AE145" s="21" cm="1">
        <f t="array" ref="AE145">IF(AE95&lt;&gt;"",ROUND(AE95,2),
_xlfn.LET(_xlpm.Fundo,$L$8,
_xlpm.Ax,_xlfn.XLOOKUP(TRUE,($O95:AD95&lt;&gt;""),$O$51:AD$51,_xlpm.Fundo,,-1),
_xlpm.Bx,_xlfn.XLOOKUP(TRUE,(AF95:$AZ95&lt;&gt;""),AF$51:$AZ$51,_xlpm.Fundo,,1),
_xlpm.Cx,_xlfn.XLOOKUP(TRUE,($O95:AD95&lt;&gt;""),$O95:AD95,_xlpm.Fundo,,-1),
_xlpm.Dx,_xlfn.XLOOKUP(TRUE,(AF95:$AZ95&lt;&gt;""),AF95:$AZ95,_xlpm.Fundo,,1),
_xlpm.Xx,AE$51,_xlpm.Yx,PRODUCT(SUM(_xlpm.Dx,-_xlpm.Cx),1/SUM(_xlpm.Bx,-_xlpm.Ax))*SUM(_xlpm.Xx,-_xlpm.Ax)+_xlpm.Cx,
_xlpm.Ay,_xlfn.XLOOKUP(TRUE,(AE$52:AE94&lt;&gt;""),$N$52:$N94,_xlpm.Fundo,,-1),
_xlpm.By,_xlfn.XLOOKUP(TRUE,(AE$95:AE96&lt;&gt;""),$N$95:$N96,_xlpm.Fundo,,1),
_xlpm.Cy,_xlfn.XLOOKUP(TRUE,(AE$52:AE94&lt;&gt;""),AE$52:AE94,_xlpm.Fundo,,-1),
_xlpm.Dy,_xlfn.XLOOKUP(TRUE,(AE$95:AE96&lt;&gt;""),AE$95:AE96,_xlpm.Fundo,,1),
_xlpm.Xy,$N95,_xlpm.Yy,PRODUCT(SUM(_xlpm.Dy,-_xlpm.Cy),1/SUM(_xlpm.By,-_xlpm.Ay))*SUM(_xlpm.Xy,-_xlpm.Ay)+_xlpm.Cy,
ROUND(_xlpm.Yx,2)))</f>
        <v>-9</v>
      </c>
      <c r="AF145" s="21" cm="1">
        <f t="array" ref="AF145">IF(AF95&lt;&gt;"",ROUND(AF95,2),
_xlfn.LET(_xlpm.Fundo,$L$8,
_xlpm.Ax,_xlfn.XLOOKUP(TRUE,($O95:AE95&lt;&gt;""),$O$51:AE$51,_xlpm.Fundo,,-1),
_xlpm.Bx,_xlfn.XLOOKUP(TRUE,(AG95:$AZ95&lt;&gt;""),AG$51:$AZ$51,_xlpm.Fundo,,1),
_xlpm.Cx,_xlfn.XLOOKUP(TRUE,($O95:AE95&lt;&gt;""),$O95:AE95,_xlpm.Fundo,,-1),
_xlpm.Dx,_xlfn.XLOOKUP(TRUE,(AG95:$AZ95&lt;&gt;""),AG95:$AZ95,_xlpm.Fundo,,1),
_xlpm.Xx,AF$51,_xlpm.Yx,PRODUCT(SUM(_xlpm.Dx,-_xlpm.Cx),1/SUM(_xlpm.Bx,-_xlpm.Ax))*SUM(_xlpm.Xx,-_xlpm.Ax)+_xlpm.Cx,
_xlpm.Ay,_xlfn.XLOOKUP(TRUE,(AF$52:AF94&lt;&gt;""),$N$52:$N94,_xlpm.Fundo,,-1),
_xlpm.By,_xlfn.XLOOKUP(TRUE,(AF$95:AF96&lt;&gt;""),$N$95:$N96,_xlpm.Fundo,,1),
_xlpm.Cy,_xlfn.XLOOKUP(TRUE,(AF$52:AF94&lt;&gt;""),AF$52:AF94,_xlpm.Fundo,,-1),
_xlpm.Dy,_xlfn.XLOOKUP(TRUE,(AF$95:AF96&lt;&gt;""),AF$95:AF96,_xlpm.Fundo,,1),
_xlpm.Xy,$N95,_xlpm.Yy,PRODUCT(SUM(_xlpm.Dy,-_xlpm.Cy),1/SUM(_xlpm.By,-_xlpm.Ay))*SUM(_xlpm.Xy,-_xlpm.Ay)+_xlpm.Cy,
ROUND(_xlpm.Yx,2)))</f>
        <v>-9</v>
      </c>
      <c r="AG145" s="21" cm="1">
        <f t="array" ref="AG145">IF(AG95&lt;&gt;"",ROUND(AG95,2),
_xlfn.LET(_xlpm.Fundo,$L$8,
_xlpm.Ax,_xlfn.XLOOKUP(TRUE,($O95:AF95&lt;&gt;""),$O$51:AF$51,_xlpm.Fundo,,-1),
_xlpm.Bx,_xlfn.XLOOKUP(TRUE,(AH95:$AZ95&lt;&gt;""),AH$51:$AZ$51,_xlpm.Fundo,,1),
_xlpm.Cx,_xlfn.XLOOKUP(TRUE,($O95:AF95&lt;&gt;""),$O95:AF95,_xlpm.Fundo,,-1),
_xlpm.Dx,_xlfn.XLOOKUP(TRUE,(AH95:$AZ95&lt;&gt;""),AH95:$AZ95,_xlpm.Fundo,,1),
_xlpm.Xx,AG$51,_xlpm.Yx,PRODUCT(SUM(_xlpm.Dx,-_xlpm.Cx),1/SUM(_xlpm.Bx,-_xlpm.Ax))*SUM(_xlpm.Xx,-_xlpm.Ax)+_xlpm.Cx,
_xlpm.Ay,_xlfn.XLOOKUP(TRUE,(AG$52:AG94&lt;&gt;""),$N$52:$N94,_xlpm.Fundo,,-1),
_xlpm.By,_xlfn.XLOOKUP(TRUE,(AG$95:AG96&lt;&gt;""),$N$95:$N96,_xlpm.Fundo,,1),
_xlpm.Cy,_xlfn.XLOOKUP(TRUE,(AG$52:AG94&lt;&gt;""),AG$52:AG94,_xlpm.Fundo,,-1),
_xlpm.Dy,_xlfn.XLOOKUP(TRUE,(AG$95:AG96&lt;&gt;""),AG$95:AG96,_xlpm.Fundo,,1),
_xlpm.Xy,$N95,_xlpm.Yy,PRODUCT(SUM(_xlpm.Dy,-_xlpm.Cy),1/SUM(_xlpm.By,-_xlpm.Ay))*SUM(_xlpm.Xy,-_xlpm.Ay)+_xlpm.Cy,
ROUND(_xlpm.Yx,2)))</f>
        <v>-9</v>
      </c>
      <c r="AH145" s="21" cm="1">
        <f t="array" ref="AH145">IF(AH95&lt;&gt;"",ROUND(AH95,2),
_xlfn.LET(_xlpm.Fundo,$L$8,
_xlpm.Ax,_xlfn.XLOOKUP(TRUE,($O95:AG95&lt;&gt;""),$O$51:AG$51,_xlpm.Fundo,,-1),
_xlpm.Bx,_xlfn.XLOOKUP(TRUE,(AI95:$AZ95&lt;&gt;""),AI$51:$AZ$51,_xlpm.Fundo,,1),
_xlpm.Cx,_xlfn.XLOOKUP(TRUE,($O95:AG95&lt;&gt;""),$O95:AG95,_xlpm.Fundo,,-1),
_xlpm.Dx,_xlfn.XLOOKUP(TRUE,(AI95:$AZ95&lt;&gt;""),AI95:$AZ95,_xlpm.Fundo,,1),
_xlpm.Xx,AH$51,_xlpm.Yx,PRODUCT(SUM(_xlpm.Dx,-_xlpm.Cx),1/SUM(_xlpm.Bx,-_xlpm.Ax))*SUM(_xlpm.Xx,-_xlpm.Ax)+_xlpm.Cx,
_xlpm.Ay,_xlfn.XLOOKUP(TRUE,(AH$52:AH94&lt;&gt;""),$N$52:$N94,_xlpm.Fundo,,-1),
_xlpm.By,_xlfn.XLOOKUP(TRUE,(AH$95:AH96&lt;&gt;""),$N$95:$N96,_xlpm.Fundo,,1),
_xlpm.Cy,_xlfn.XLOOKUP(TRUE,(AH$52:AH94&lt;&gt;""),AH$52:AH94,_xlpm.Fundo,,-1),
_xlpm.Dy,_xlfn.XLOOKUP(TRUE,(AH$95:AH96&lt;&gt;""),AH$95:AH96,_xlpm.Fundo,,1),
_xlpm.Xy,$N95,_xlpm.Yy,PRODUCT(SUM(_xlpm.Dy,-_xlpm.Cy),1/SUM(_xlpm.By,-_xlpm.Ay))*SUM(_xlpm.Xy,-_xlpm.Ay)+_xlpm.Cy,
ROUND(_xlpm.Yx,2)))</f>
        <v>-9</v>
      </c>
      <c r="AI145" s="21" cm="1">
        <f t="array" ref="AI145">IF(AI95&lt;&gt;"",ROUND(AI95,2),
_xlfn.LET(_xlpm.Fundo,$L$8,
_xlpm.Ax,_xlfn.XLOOKUP(TRUE,($O95:AH95&lt;&gt;""),$O$51:AH$51,_xlpm.Fundo,,-1),
_xlpm.Bx,_xlfn.XLOOKUP(TRUE,(AJ95:$AZ95&lt;&gt;""),AJ$51:$AZ$51,_xlpm.Fundo,,1),
_xlpm.Cx,_xlfn.XLOOKUP(TRUE,($O95:AH95&lt;&gt;""),$O95:AH95,_xlpm.Fundo,,-1),
_xlpm.Dx,_xlfn.XLOOKUP(TRUE,(AJ95:$AZ95&lt;&gt;""),AJ95:$AZ95,_xlpm.Fundo,,1),
_xlpm.Xx,AI$51,_xlpm.Yx,PRODUCT(SUM(_xlpm.Dx,-_xlpm.Cx),1/SUM(_xlpm.Bx,-_xlpm.Ax))*SUM(_xlpm.Xx,-_xlpm.Ax)+_xlpm.Cx,
_xlpm.Ay,_xlfn.XLOOKUP(TRUE,(AI$52:AI94&lt;&gt;""),$N$52:$N94,_xlpm.Fundo,,-1),
_xlpm.By,_xlfn.XLOOKUP(TRUE,(AI$95:AI96&lt;&gt;""),$N$95:$N96,_xlpm.Fundo,,1),
_xlpm.Cy,_xlfn.XLOOKUP(TRUE,(AI$52:AI94&lt;&gt;""),AI$52:AI94,_xlpm.Fundo,,-1),
_xlpm.Dy,_xlfn.XLOOKUP(TRUE,(AI$95:AI96&lt;&gt;""),AI$95:AI96,_xlpm.Fundo,,1),
_xlpm.Xy,$N95,_xlpm.Yy,PRODUCT(SUM(_xlpm.Dy,-_xlpm.Cy),1/SUM(_xlpm.By,-_xlpm.Ay))*SUM(_xlpm.Xy,-_xlpm.Ay)+_xlpm.Cy,
ROUND(_xlpm.Yx,2)))</f>
        <v>-9</v>
      </c>
      <c r="AJ145" s="21" cm="1">
        <f t="array" ref="AJ145">IF(AJ95&lt;&gt;"",ROUND(AJ95,2),
_xlfn.LET(_xlpm.Fundo,$L$8,
_xlpm.Ax,_xlfn.XLOOKUP(TRUE,($O95:AI95&lt;&gt;""),$O$51:AI$51,_xlpm.Fundo,,-1),
_xlpm.Bx,_xlfn.XLOOKUP(TRUE,(AK95:$AZ95&lt;&gt;""),AK$51:$AZ$51,_xlpm.Fundo,,1),
_xlpm.Cx,_xlfn.XLOOKUP(TRUE,($O95:AI95&lt;&gt;""),$O95:AI95,_xlpm.Fundo,,-1),
_xlpm.Dx,_xlfn.XLOOKUP(TRUE,(AK95:$AZ95&lt;&gt;""),AK95:$AZ95,_xlpm.Fundo,,1),
_xlpm.Xx,AJ$51,_xlpm.Yx,PRODUCT(SUM(_xlpm.Dx,-_xlpm.Cx),1/SUM(_xlpm.Bx,-_xlpm.Ax))*SUM(_xlpm.Xx,-_xlpm.Ax)+_xlpm.Cx,
_xlpm.Ay,_xlfn.XLOOKUP(TRUE,(AJ$52:AJ94&lt;&gt;""),$N$52:$N94,_xlpm.Fundo,,-1),
_xlpm.By,_xlfn.XLOOKUP(TRUE,(AJ$95:AJ96&lt;&gt;""),$N$95:$N96,_xlpm.Fundo,,1),
_xlpm.Cy,_xlfn.XLOOKUP(TRUE,(AJ$52:AJ94&lt;&gt;""),AJ$52:AJ94,_xlpm.Fundo,,-1),
_xlpm.Dy,_xlfn.XLOOKUP(TRUE,(AJ$95:AJ96&lt;&gt;""),AJ$95:AJ96,_xlpm.Fundo,,1),
_xlpm.Xy,$N95,_xlpm.Yy,PRODUCT(SUM(_xlpm.Dy,-_xlpm.Cy),1/SUM(_xlpm.By,-_xlpm.Ay))*SUM(_xlpm.Xy,-_xlpm.Ay)+_xlpm.Cy,
ROUND(_xlpm.Yx,2)))</f>
        <v>-9</v>
      </c>
      <c r="AK145" s="21" cm="1">
        <f t="array" ref="AK145">IF(AK95&lt;&gt;"",ROUND(AK95,2),
_xlfn.LET(_xlpm.Fundo,$L$8,
_xlpm.Ax,_xlfn.XLOOKUP(TRUE,($O95:AJ95&lt;&gt;""),$O$51:AJ$51,_xlpm.Fundo,,-1),
_xlpm.Bx,_xlfn.XLOOKUP(TRUE,(AL95:$AZ95&lt;&gt;""),AL$51:$AZ$51,_xlpm.Fundo,,1),
_xlpm.Cx,_xlfn.XLOOKUP(TRUE,($O95:AJ95&lt;&gt;""),$O95:AJ95,_xlpm.Fundo,,-1),
_xlpm.Dx,_xlfn.XLOOKUP(TRUE,(AL95:$AZ95&lt;&gt;""),AL95:$AZ95,_xlpm.Fundo,,1),
_xlpm.Xx,AK$51,_xlpm.Yx,PRODUCT(SUM(_xlpm.Dx,-_xlpm.Cx),1/SUM(_xlpm.Bx,-_xlpm.Ax))*SUM(_xlpm.Xx,-_xlpm.Ax)+_xlpm.Cx,
_xlpm.Ay,_xlfn.XLOOKUP(TRUE,(AK$52:AK94&lt;&gt;""),$N$52:$N94,_xlpm.Fundo,,-1),
_xlpm.By,_xlfn.XLOOKUP(TRUE,(AK$95:AK96&lt;&gt;""),$N$95:$N96,_xlpm.Fundo,,1),
_xlpm.Cy,_xlfn.XLOOKUP(TRUE,(AK$52:AK94&lt;&gt;""),AK$52:AK94,_xlpm.Fundo,,-1),
_xlpm.Dy,_xlfn.XLOOKUP(TRUE,(AK$95:AK96&lt;&gt;""),AK$95:AK96,_xlpm.Fundo,,1),
_xlpm.Xy,$N95,_xlpm.Yy,PRODUCT(SUM(_xlpm.Dy,-_xlpm.Cy),1/SUM(_xlpm.By,-_xlpm.Ay))*SUM(_xlpm.Xy,-_xlpm.Ay)+_xlpm.Cy,
ROUND(_xlpm.Yx,2)))</f>
        <v>-9</v>
      </c>
      <c r="AL145" s="21" cm="1">
        <f t="array" ref="AL145">IF(AL95&lt;&gt;"",ROUND(AL95,2),
_xlfn.LET(_xlpm.Fundo,$L$8,
_xlpm.Ax,_xlfn.XLOOKUP(TRUE,($O95:AK95&lt;&gt;""),$O$51:AK$51,_xlpm.Fundo,,-1),
_xlpm.Bx,_xlfn.XLOOKUP(TRUE,(AM95:$AZ95&lt;&gt;""),AM$51:$AZ$51,_xlpm.Fundo,,1),
_xlpm.Cx,_xlfn.XLOOKUP(TRUE,($O95:AK95&lt;&gt;""),$O95:AK95,_xlpm.Fundo,,-1),
_xlpm.Dx,_xlfn.XLOOKUP(TRUE,(AM95:$AZ95&lt;&gt;""),AM95:$AZ95,_xlpm.Fundo,,1),
_xlpm.Xx,AL$51,_xlpm.Yx,PRODUCT(SUM(_xlpm.Dx,-_xlpm.Cx),1/SUM(_xlpm.Bx,-_xlpm.Ax))*SUM(_xlpm.Xx,-_xlpm.Ax)+_xlpm.Cx,
_xlpm.Ay,_xlfn.XLOOKUP(TRUE,(AL$52:AL94&lt;&gt;""),$N$52:$N94,_xlpm.Fundo,,-1),
_xlpm.By,_xlfn.XLOOKUP(TRUE,(AL$95:AL96&lt;&gt;""),$N$95:$N96,_xlpm.Fundo,,1),
_xlpm.Cy,_xlfn.XLOOKUP(TRUE,(AL$52:AL94&lt;&gt;""),AL$52:AL94,_xlpm.Fundo,,-1),
_xlpm.Dy,_xlfn.XLOOKUP(TRUE,(AL$95:AL96&lt;&gt;""),AL$95:AL96,_xlpm.Fundo,,1),
_xlpm.Xy,$N95,_xlpm.Yy,PRODUCT(SUM(_xlpm.Dy,-_xlpm.Cy),1/SUM(_xlpm.By,-_xlpm.Ay))*SUM(_xlpm.Xy,-_xlpm.Ay)+_xlpm.Cy,
ROUND(_xlpm.Yx,2)))</f>
        <v>-9</v>
      </c>
      <c r="AM145" s="21" cm="1">
        <f t="array" ref="AM145">IF(AM95&lt;&gt;"",ROUND(AM95,2),
_xlfn.LET(_xlpm.Fundo,$L$8,
_xlpm.Ax,_xlfn.XLOOKUP(TRUE,($O95:AL95&lt;&gt;""),$O$51:AL$51,_xlpm.Fundo,,-1),
_xlpm.Bx,_xlfn.XLOOKUP(TRUE,(AN95:$AZ95&lt;&gt;""),AN$51:$AZ$51,_xlpm.Fundo,,1),
_xlpm.Cx,_xlfn.XLOOKUP(TRUE,($O95:AL95&lt;&gt;""),$O95:AL95,_xlpm.Fundo,,-1),
_xlpm.Dx,_xlfn.XLOOKUP(TRUE,(AN95:$AZ95&lt;&gt;""),AN95:$AZ95,_xlpm.Fundo,,1),
_xlpm.Xx,AM$51,_xlpm.Yx,PRODUCT(SUM(_xlpm.Dx,-_xlpm.Cx),1/SUM(_xlpm.Bx,-_xlpm.Ax))*SUM(_xlpm.Xx,-_xlpm.Ax)+_xlpm.Cx,
_xlpm.Ay,_xlfn.XLOOKUP(TRUE,(AM$52:AM94&lt;&gt;""),$N$52:$N94,_xlpm.Fundo,,-1),
_xlpm.By,_xlfn.XLOOKUP(TRUE,(AM$95:AM96&lt;&gt;""),$N$95:$N96,_xlpm.Fundo,,1),
_xlpm.Cy,_xlfn.XLOOKUP(TRUE,(AM$52:AM94&lt;&gt;""),AM$52:AM94,_xlpm.Fundo,,-1),
_xlpm.Dy,_xlfn.XLOOKUP(TRUE,(AM$95:AM96&lt;&gt;""),AM$95:AM96,_xlpm.Fundo,,1),
_xlpm.Xy,$N95,_xlpm.Yy,PRODUCT(SUM(_xlpm.Dy,-_xlpm.Cy),1/SUM(_xlpm.By,-_xlpm.Ay))*SUM(_xlpm.Xy,-_xlpm.Ay)+_xlpm.Cy,
ROUND(_xlpm.Yx,2)))</f>
        <v>-9</v>
      </c>
      <c r="AN145" s="21" cm="1">
        <f t="array" ref="AN145">IF(AN95&lt;&gt;"",ROUND(AN95,2),
_xlfn.LET(_xlpm.Fundo,$L$8,
_xlpm.Ax,_xlfn.XLOOKUP(TRUE,($O95:AM95&lt;&gt;""),$O$51:AM$51,_xlpm.Fundo,,-1),
_xlpm.Bx,_xlfn.XLOOKUP(TRUE,(AO95:$AZ95&lt;&gt;""),AO$51:$AZ$51,_xlpm.Fundo,,1),
_xlpm.Cx,_xlfn.XLOOKUP(TRUE,($O95:AM95&lt;&gt;""),$O95:AM95,_xlpm.Fundo,,-1),
_xlpm.Dx,_xlfn.XLOOKUP(TRUE,(AO95:$AZ95&lt;&gt;""),AO95:$AZ95,_xlpm.Fundo,,1),
_xlpm.Xx,AN$51,_xlpm.Yx,PRODUCT(SUM(_xlpm.Dx,-_xlpm.Cx),1/SUM(_xlpm.Bx,-_xlpm.Ax))*SUM(_xlpm.Xx,-_xlpm.Ax)+_xlpm.Cx,
_xlpm.Ay,_xlfn.XLOOKUP(TRUE,(AN$52:AN94&lt;&gt;""),$N$52:$N94,_xlpm.Fundo,,-1),
_xlpm.By,_xlfn.XLOOKUP(TRUE,(AN$95:AN96&lt;&gt;""),$N$95:$N96,_xlpm.Fundo,,1),
_xlpm.Cy,_xlfn.XLOOKUP(TRUE,(AN$52:AN94&lt;&gt;""),AN$52:AN94,_xlpm.Fundo,,-1),
_xlpm.Dy,_xlfn.XLOOKUP(TRUE,(AN$95:AN96&lt;&gt;""),AN$95:AN96,_xlpm.Fundo,,1),
_xlpm.Xy,$N95,_xlpm.Yy,PRODUCT(SUM(_xlpm.Dy,-_xlpm.Cy),1/SUM(_xlpm.By,-_xlpm.Ay))*SUM(_xlpm.Xy,-_xlpm.Ay)+_xlpm.Cy,
ROUND(_xlpm.Yx,2)))</f>
        <v>-9</v>
      </c>
      <c r="AO145" s="21" cm="1">
        <f t="array" ref="AO145">IF(AO95&lt;&gt;"",ROUND(AO95,2),
_xlfn.LET(_xlpm.Fundo,$L$8,
_xlpm.Ax,_xlfn.XLOOKUP(TRUE,($O95:AN95&lt;&gt;""),$O$51:AN$51,_xlpm.Fundo,,-1),
_xlpm.Bx,_xlfn.XLOOKUP(TRUE,(AP95:$AZ95&lt;&gt;""),AP$51:$AZ$51,_xlpm.Fundo,,1),
_xlpm.Cx,_xlfn.XLOOKUP(TRUE,($O95:AN95&lt;&gt;""),$O95:AN95,_xlpm.Fundo,,-1),
_xlpm.Dx,_xlfn.XLOOKUP(TRUE,(AP95:$AZ95&lt;&gt;""),AP95:$AZ95,_xlpm.Fundo,,1),
_xlpm.Xx,AO$51,_xlpm.Yx,PRODUCT(SUM(_xlpm.Dx,-_xlpm.Cx),1/SUM(_xlpm.Bx,-_xlpm.Ax))*SUM(_xlpm.Xx,-_xlpm.Ax)+_xlpm.Cx,
_xlpm.Ay,_xlfn.XLOOKUP(TRUE,(AO$52:AO94&lt;&gt;""),$N$52:$N94,_xlpm.Fundo,,-1),
_xlpm.By,_xlfn.XLOOKUP(TRUE,(AO$95:AO96&lt;&gt;""),$N$95:$N96,_xlpm.Fundo,,1),
_xlpm.Cy,_xlfn.XLOOKUP(TRUE,(AO$52:AO94&lt;&gt;""),AO$52:AO94,_xlpm.Fundo,,-1),
_xlpm.Dy,_xlfn.XLOOKUP(TRUE,(AO$95:AO96&lt;&gt;""),AO$95:AO96,_xlpm.Fundo,,1),
_xlpm.Xy,$N95,_xlpm.Yy,PRODUCT(SUM(_xlpm.Dy,-_xlpm.Cy),1/SUM(_xlpm.By,-_xlpm.Ay))*SUM(_xlpm.Xy,-_xlpm.Ay)+_xlpm.Cy,
ROUND(_xlpm.Yx,2)))</f>
        <v>-9</v>
      </c>
      <c r="AP145" s="21" cm="1">
        <f t="array" ref="AP145">IF(AP95&lt;&gt;"",ROUND(AP95,2),
_xlfn.LET(_xlpm.Fundo,$L$8,
_xlpm.Ax,_xlfn.XLOOKUP(TRUE,($O95:AO95&lt;&gt;""),$O$51:AO$51,_xlpm.Fundo,,-1),
_xlpm.Bx,_xlfn.XLOOKUP(TRUE,(AQ95:$AZ95&lt;&gt;""),AQ$51:$AZ$51,_xlpm.Fundo,,1),
_xlpm.Cx,_xlfn.XLOOKUP(TRUE,($O95:AO95&lt;&gt;""),$O95:AO95,_xlpm.Fundo,,-1),
_xlpm.Dx,_xlfn.XLOOKUP(TRUE,(AQ95:$AZ95&lt;&gt;""),AQ95:$AZ95,_xlpm.Fundo,,1),
_xlpm.Xx,AP$51,_xlpm.Yx,PRODUCT(SUM(_xlpm.Dx,-_xlpm.Cx),1/SUM(_xlpm.Bx,-_xlpm.Ax))*SUM(_xlpm.Xx,-_xlpm.Ax)+_xlpm.Cx,
_xlpm.Ay,_xlfn.XLOOKUP(TRUE,(AP$52:AP94&lt;&gt;""),$N$52:$N94,_xlpm.Fundo,,-1),
_xlpm.By,_xlfn.XLOOKUP(TRUE,(AP$95:AP96&lt;&gt;""),$N$95:$N96,_xlpm.Fundo,,1),
_xlpm.Cy,_xlfn.XLOOKUP(TRUE,(AP$52:AP94&lt;&gt;""),AP$52:AP94,_xlpm.Fundo,,-1),
_xlpm.Dy,_xlfn.XLOOKUP(TRUE,(AP$95:AP96&lt;&gt;""),AP$95:AP96,_xlpm.Fundo,,1),
_xlpm.Xy,$N95,_xlpm.Yy,PRODUCT(SUM(_xlpm.Dy,-_xlpm.Cy),1/SUM(_xlpm.By,-_xlpm.Ay))*SUM(_xlpm.Xy,-_xlpm.Ay)+_xlpm.Cy,
ROUND(_xlpm.Yx,2)))</f>
        <v>-9</v>
      </c>
      <c r="AQ145" s="21" cm="1">
        <f t="array" ref="AQ145">IF(AQ95&lt;&gt;"",ROUND(AQ95,2),
_xlfn.LET(_xlpm.Fundo,$L$8,
_xlpm.Ax,_xlfn.XLOOKUP(TRUE,($O95:AP95&lt;&gt;""),$O$51:AP$51,_xlpm.Fundo,,-1),
_xlpm.Bx,_xlfn.XLOOKUP(TRUE,(AR95:$AZ95&lt;&gt;""),AR$51:$AZ$51,_xlpm.Fundo,,1),
_xlpm.Cx,_xlfn.XLOOKUP(TRUE,($O95:AP95&lt;&gt;""),$O95:AP95,_xlpm.Fundo,,-1),
_xlpm.Dx,_xlfn.XLOOKUP(TRUE,(AR95:$AZ95&lt;&gt;""),AR95:$AZ95,_xlpm.Fundo,,1),
_xlpm.Xx,AQ$51,_xlpm.Yx,PRODUCT(SUM(_xlpm.Dx,-_xlpm.Cx),1/SUM(_xlpm.Bx,-_xlpm.Ax))*SUM(_xlpm.Xx,-_xlpm.Ax)+_xlpm.Cx,
_xlpm.Ay,_xlfn.XLOOKUP(TRUE,(AQ$52:AQ94&lt;&gt;""),$N$52:$N94,_xlpm.Fundo,,-1),
_xlpm.By,_xlfn.XLOOKUP(TRUE,(AQ$95:AQ96&lt;&gt;""),$N$95:$N96,_xlpm.Fundo,,1),
_xlpm.Cy,_xlfn.XLOOKUP(TRUE,(AQ$52:AQ94&lt;&gt;""),AQ$52:AQ94,_xlpm.Fundo,,-1),
_xlpm.Dy,_xlfn.XLOOKUP(TRUE,(AQ$95:AQ96&lt;&gt;""),AQ$95:AQ96,_xlpm.Fundo,,1),
_xlpm.Xy,$N95,_xlpm.Yy,PRODUCT(SUM(_xlpm.Dy,-_xlpm.Cy),1/SUM(_xlpm.By,-_xlpm.Ay))*SUM(_xlpm.Xy,-_xlpm.Ay)+_xlpm.Cy,
ROUND(_xlpm.Yx,2)))</f>
        <v>-9</v>
      </c>
      <c r="AR145" s="21" cm="1">
        <f t="array" ref="AR145">IF(AR95&lt;&gt;"",ROUND(AR95,2),
_xlfn.LET(_xlpm.Fundo,$L$8,
_xlpm.Ax,_xlfn.XLOOKUP(TRUE,($O95:AQ95&lt;&gt;""),$O$51:AQ$51,_xlpm.Fundo,,-1),
_xlpm.Bx,_xlfn.XLOOKUP(TRUE,(AS95:$AZ95&lt;&gt;""),AS$51:$AZ$51,_xlpm.Fundo,,1),
_xlpm.Cx,_xlfn.XLOOKUP(TRUE,($O95:AQ95&lt;&gt;""),$O95:AQ95,_xlpm.Fundo,,-1),
_xlpm.Dx,_xlfn.XLOOKUP(TRUE,(AS95:$AZ95&lt;&gt;""),AS95:$AZ95,_xlpm.Fundo,,1),
_xlpm.Xx,AR$51,_xlpm.Yx,PRODUCT(SUM(_xlpm.Dx,-_xlpm.Cx),1/SUM(_xlpm.Bx,-_xlpm.Ax))*SUM(_xlpm.Xx,-_xlpm.Ax)+_xlpm.Cx,
_xlpm.Ay,_xlfn.XLOOKUP(TRUE,(AR$52:AR94&lt;&gt;""),$N$52:$N94,_xlpm.Fundo,,-1),
_xlpm.By,_xlfn.XLOOKUP(TRUE,(AR$95:AR96&lt;&gt;""),$N$95:$N96,_xlpm.Fundo,,1),
_xlpm.Cy,_xlfn.XLOOKUP(TRUE,(AR$52:AR94&lt;&gt;""),AR$52:AR94,_xlpm.Fundo,,-1),
_xlpm.Dy,_xlfn.XLOOKUP(TRUE,(AR$95:AR96&lt;&gt;""),AR$95:AR96,_xlpm.Fundo,,1),
_xlpm.Xy,$N95,_xlpm.Yy,PRODUCT(SUM(_xlpm.Dy,-_xlpm.Cy),1/SUM(_xlpm.By,-_xlpm.Ay))*SUM(_xlpm.Xy,-_xlpm.Ay)+_xlpm.Cy,
ROUND(_xlpm.Yx,2)))</f>
        <v>-9</v>
      </c>
      <c r="AS145" s="21" cm="1">
        <f t="array" ref="AS145">IF(AS95&lt;&gt;"",ROUND(AS95,2),
_xlfn.LET(_xlpm.Fundo,$L$8,
_xlpm.Ax,_xlfn.XLOOKUP(TRUE,($O95:AR95&lt;&gt;""),$O$51:AR$51,_xlpm.Fundo,,-1),
_xlpm.Bx,_xlfn.XLOOKUP(TRUE,(AT95:$AZ95&lt;&gt;""),AT$51:$AZ$51,_xlpm.Fundo,,1),
_xlpm.Cx,_xlfn.XLOOKUP(TRUE,($O95:AR95&lt;&gt;""),$O95:AR95,_xlpm.Fundo,,-1),
_xlpm.Dx,_xlfn.XLOOKUP(TRUE,(AT95:$AZ95&lt;&gt;""),AT95:$AZ95,_xlpm.Fundo,,1),
_xlpm.Xx,AS$51,_xlpm.Yx,PRODUCT(SUM(_xlpm.Dx,-_xlpm.Cx),1/SUM(_xlpm.Bx,-_xlpm.Ax))*SUM(_xlpm.Xx,-_xlpm.Ax)+_xlpm.Cx,
_xlpm.Ay,_xlfn.XLOOKUP(TRUE,(AS$52:AS94&lt;&gt;""),$N$52:$N94,_xlpm.Fundo,,-1),
_xlpm.By,_xlfn.XLOOKUP(TRUE,(AS$95:AS96&lt;&gt;""),$N$95:$N96,_xlpm.Fundo,,1),
_xlpm.Cy,_xlfn.XLOOKUP(TRUE,(AS$52:AS94&lt;&gt;""),AS$52:AS94,_xlpm.Fundo,,-1),
_xlpm.Dy,_xlfn.XLOOKUP(TRUE,(AS$95:AS96&lt;&gt;""),AS$95:AS96,_xlpm.Fundo,,1),
_xlpm.Xy,$N95,_xlpm.Yy,PRODUCT(SUM(_xlpm.Dy,-_xlpm.Cy),1/SUM(_xlpm.By,-_xlpm.Ay))*SUM(_xlpm.Xy,-_xlpm.Ay)+_xlpm.Cy,
ROUND(_xlpm.Yx,2)))</f>
        <v>-9</v>
      </c>
      <c r="AT145" s="21" cm="1">
        <f t="array" ref="AT145">IF(AT95&lt;&gt;"",ROUND(AT95,2),
_xlfn.LET(_xlpm.Fundo,$L$8,
_xlpm.Ax,_xlfn.XLOOKUP(TRUE,($O95:AS95&lt;&gt;""),$O$51:AS$51,_xlpm.Fundo,,-1),
_xlpm.Bx,_xlfn.XLOOKUP(TRUE,(AU95:$AZ95&lt;&gt;""),AU$51:$AZ$51,_xlpm.Fundo,,1),
_xlpm.Cx,_xlfn.XLOOKUP(TRUE,($O95:AS95&lt;&gt;""),$O95:AS95,_xlpm.Fundo,,-1),
_xlpm.Dx,_xlfn.XLOOKUP(TRUE,(AU95:$AZ95&lt;&gt;""),AU95:$AZ95,_xlpm.Fundo,,1),
_xlpm.Xx,AT$51,_xlpm.Yx,PRODUCT(SUM(_xlpm.Dx,-_xlpm.Cx),1/SUM(_xlpm.Bx,-_xlpm.Ax))*SUM(_xlpm.Xx,-_xlpm.Ax)+_xlpm.Cx,
_xlpm.Ay,_xlfn.XLOOKUP(TRUE,(AT$52:AT94&lt;&gt;""),$N$52:$N94,_xlpm.Fundo,,-1),
_xlpm.By,_xlfn.XLOOKUP(TRUE,(AT$95:AT96&lt;&gt;""),$N$95:$N96,_xlpm.Fundo,,1),
_xlpm.Cy,_xlfn.XLOOKUP(TRUE,(AT$52:AT94&lt;&gt;""),AT$52:AT94,_xlpm.Fundo,,-1),
_xlpm.Dy,_xlfn.XLOOKUP(TRUE,(AT$95:AT96&lt;&gt;""),AT$95:AT96,_xlpm.Fundo,,1),
_xlpm.Xy,$N95,_xlpm.Yy,PRODUCT(SUM(_xlpm.Dy,-_xlpm.Cy),1/SUM(_xlpm.By,-_xlpm.Ay))*SUM(_xlpm.Xy,-_xlpm.Ay)+_xlpm.Cy,
ROUND(_xlpm.Yx,2)))</f>
        <v>-9</v>
      </c>
      <c r="AU145" s="21" cm="1">
        <f t="array" ref="AU145">IF(AU95&lt;&gt;"",ROUND(AU95,2),
_xlfn.LET(_xlpm.Fundo,$L$8,
_xlpm.Ax,_xlfn.XLOOKUP(TRUE,($O95:AT95&lt;&gt;""),$O$51:AT$51,_xlpm.Fundo,,-1),
_xlpm.Bx,_xlfn.XLOOKUP(TRUE,(AV95:$AZ95&lt;&gt;""),AV$51:$AZ$51,_xlpm.Fundo,,1),
_xlpm.Cx,_xlfn.XLOOKUP(TRUE,($O95:AT95&lt;&gt;""),$O95:AT95,_xlpm.Fundo,,-1),
_xlpm.Dx,_xlfn.XLOOKUP(TRUE,(AV95:$AZ95&lt;&gt;""),AV95:$AZ95,_xlpm.Fundo,,1),
_xlpm.Xx,AU$51,_xlpm.Yx,PRODUCT(SUM(_xlpm.Dx,-_xlpm.Cx),1/SUM(_xlpm.Bx,-_xlpm.Ax))*SUM(_xlpm.Xx,-_xlpm.Ax)+_xlpm.Cx,
_xlpm.Ay,_xlfn.XLOOKUP(TRUE,(AU$52:AU94&lt;&gt;""),$N$52:$N94,_xlpm.Fundo,,-1),
_xlpm.By,_xlfn.XLOOKUP(TRUE,(AU$95:AU96&lt;&gt;""),$N$95:$N96,_xlpm.Fundo,,1),
_xlpm.Cy,_xlfn.XLOOKUP(TRUE,(AU$52:AU94&lt;&gt;""),AU$52:AU94,_xlpm.Fundo,,-1),
_xlpm.Dy,_xlfn.XLOOKUP(TRUE,(AU$95:AU96&lt;&gt;""),AU$95:AU96,_xlpm.Fundo,,1),
_xlpm.Xy,$N95,_xlpm.Yy,PRODUCT(SUM(_xlpm.Dy,-_xlpm.Cy),1/SUM(_xlpm.By,-_xlpm.Ay))*SUM(_xlpm.Xy,-_xlpm.Ay)+_xlpm.Cy,
ROUND(_xlpm.Yx,2)))</f>
        <v>-9</v>
      </c>
      <c r="AV145" s="21" cm="1">
        <f t="array" ref="AV145">IF(AV95&lt;&gt;"",ROUND(AV95,2),
_xlfn.LET(_xlpm.Fundo,$L$8,
_xlpm.Ax,_xlfn.XLOOKUP(TRUE,($O95:AU95&lt;&gt;""),$O$51:AU$51,_xlpm.Fundo,,-1),
_xlpm.Bx,_xlfn.XLOOKUP(TRUE,(AW95:$AZ95&lt;&gt;""),AW$51:$AZ$51,_xlpm.Fundo,,1),
_xlpm.Cx,_xlfn.XLOOKUP(TRUE,($O95:AU95&lt;&gt;""),$O95:AU95,_xlpm.Fundo,,-1),
_xlpm.Dx,_xlfn.XLOOKUP(TRUE,(AW95:$AZ95&lt;&gt;""),AW95:$AZ95,_xlpm.Fundo,,1),
_xlpm.Xx,AV$51,_xlpm.Yx,PRODUCT(SUM(_xlpm.Dx,-_xlpm.Cx),1/SUM(_xlpm.Bx,-_xlpm.Ax))*SUM(_xlpm.Xx,-_xlpm.Ax)+_xlpm.Cx,
_xlpm.Ay,_xlfn.XLOOKUP(TRUE,(AV$52:AV94&lt;&gt;""),$N$52:$N94,_xlpm.Fundo,,-1),
_xlpm.By,_xlfn.XLOOKUP(TRUE,(AV$95:AV96&lt;&gt;""),$N$95:$N96,_xlpm.Fundo,,1),
_xlpm.Cy,_xlfn.XLOOKUP(TRUE,(AV$52:AV94&lt;&gt;""),AV$52:AV94,_xlpm.Fundo,,-1),
_xlpm.Dy,_xlfn.XLOOKUP(TRUE,(AV$95:AV96&lt;&gt;""),AV$95:AV96,_xlpm.Fundo,,1),
_xlpm.Xy,$N95,_xlpm.Yy,PRODUCT(SUM(_xlpm.Dy,-_xlpm.Cy),1/SUM(_xlpm.By,-_xlpm.Ay))*SUM(_xlpm.Xy,-_xlpm.Ay)+_xlpm.Cy,
ROUND(_xlpm.Yx,2)))</f>
        <v>-9</v>
      </c>
      <c r="AW145" s="21" cm="1">
        <f t="array" ref="AW145">IF(AW95&lt;&gt;"",ROUND(AW95,2),
_xlfn.LET(_xlpm.Fundo,$L$8,
_xlpm.Ax,_xlfn.XLOOKUP(TRUE,($O95:AV95&lt;&gt;""),$O$51:AV$51,_xlpm.Fundo,,-1),
_xlpm.Bx,_xlfn.XLOOKUP(TRUE,(AX95:$AZ95&lt;&gt;""),AX$51:$AZ$51,_xlpm.Fundo,,1),
_xlpm.Cx,_xlfn.XLOOKUP(TRUE,($O95:AV95&lt;&gt;""),$O95:AV95,_xlpm.Fundo,,-1),
_xlpm.Dx,_xlfn.XLOOKUP(TRUE,(AX95:$AZ95&lt;&gt;""),AX95:$AZ95,_xlpm.Fundo,,1),
_xlpm.Xx,AW$51,_xlpm.Yx,PRODUCT(SUM(_xlpm.Dx,-_xlpm.Cx),1/SUM(_xlpm.Bx,-_xlpm.Ax))*SUM(_xlpm.Xx,-_xlpm.Ax)+_xlpm.Cx,
_xlpm.Ay,_xlfn.XLOOKUP(TRUE,(AW$52:AW94&lt;&gt;""),$N$52:$N94,_xlpm.Fundo,,-1),
_xlpm.By,_xlfn.XLOOKUP(TRUE,(AW$95:AW96&lt;&gt;""),$N$95:$N96,_xlpm.Fundo,,1),
_xlpm.Cy,_xlfn.XLOOKUP(TRUE,(AW$52:AW94&lt;&gt;""),AW$52:AW94,_xlpm.Fundo,,-1),
_xlpm.Dy,_xlfn.XLOOKUP(TRUE,(AW$95:AW96&lt;&gt;""),AW$95:AW96,_xlpm.Fundo,,1),
_xlpm.Xy,$N95,_xlpm.Yy,PRODUCT(SUM(_xlpm.Dy,-_xlpm.Cy),1/SUM(_xlpm.By,-_xlpm.Ay))*SUM(_xlpm.Xy,-_xlpm.Ay)+_xlpm.Cy,
ROUND(_xlpm.Yx,2)))</f>
        <v>-9</v>
      </c>
      <c r="AX145" s="77" t="s">
        <v>678</v>
      </c>
      <c r="AY145" s="77"/>
    </row>
    <row r="146" spans="1:51" ht="20.100000000000001" customHeight="1" x14ac:dyDescent="0.3">
      <c r="B146" s="7" t="s">
        <v>603</v>
      </c>
      <c r="C146" s="17">
        <f t="shared" si="15"/>
        <v>50.875399999999999</v>
      </c>
      <c r="D146" s="18">
        <f t="shared" si="15"/>
        <v>121.1709</v>
      </c>
      <c r="E146" s="64">
        <f t="shared" si="15"/>
        <v>0.5</v>
      </c>
      <c r="F146" s="17">
        <f t="shared" si="16"/>
        <v>7.85</v>
      </c>
      <c r="G146" s="18">
        <f t="shared" si="17"/>
        <v>16.12</v>
      </c>
      <c r="H146" s="19">
        <f t="shared" si="18"/>
        <v>0.5</v>
      </c>
      <c r="I146" s="8" t="str" cm="1">
        <f t="array" ref="I146">_xlfn.CONCAT(ROUND(F146:H146,2)&amp;", ")</f>
        <v xml:space="preserve">7.85, 16.12, 0.5, </v>
      </c>
      <c r="J146" s="8"/>
      <c r="N146" s="100"/>
      <c r="O146" s="21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 s="77"/>
      <c r="AY146" s="77"/>
    </row>
    <row r="147" spans="1:51" ht="20.100000000000001" customHeight="1" x14ac:dyDescent="0.3">
      <c r="B147" s="7" t="s">
        <v>604</v>
      </c>
      <c r="C147" s="17">
        <f t="shared" si="15"/>
        <v>51.875399999999999</v>
      </c>
      <c r="D147" s="18">
        <f t="shared" si="15"/>
        <v>121.1709</v>
      </c>
      <c r="E147" s="64">
        <f t="shared" si="15"/>
        <v>0.6</v>
      </c>
      <c r="F147" s="17">
        <f t="shared" si="16"/>
        <v>8.85</v>
      </c>
      <c r="G147" s="18">
        <f t="shared" si="17"/>
        <v>16.12</v>
      </c>
      <c r="H147" s="19">
        <f t="shared" si="18"/>
        <v>0.6</v>
      </c>
      <c r="I147" s="8" t="str" cm="1">
        <f t="array" ref="I147">_xlfn.CONCAT(ROUND(F147:H147,2)&amp;", ")</f>
        <v xml:space="preserve">8.85, 16.12, 0.6, </v>
      </c>
      <c r="J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</row>
    <row r="148" spans="1:51" ht="20.100000000000001" customHeight="1" x14ac:dyDescent="0.3">
      <c r="B148" s="7" t="s">
        <v>657</v>
      </c>
      <c r="C148" s="17">
        <f t="shared" si="15"/>
        <v>47.925400000000003</v>
      </c>
      <c r="D148" s="18">
        <f t="shared" si="15"/>
        <v>120.9509</v>
      </c>
      <c r="E148" s="64">
        <f t="shared" si="15"/>
        <v>0.7</v>
      </c>
      <c r="F148" s="17">
        <f t="shared" si="16"/>
        <v>4.9000000000000004</v>
      </c>
      <c r="G148" s="18">
        <f t="shared" si="17"/>
        <v>15.9</v>
      </c>
      <c r="H148" s="19">
        <f t="shared" si="18"/>
        <v>0.7</v>
      </c>
      <c r="I148" s="8" t="str" cm="1">
        <f t="array" ref="I148">_xlfn.CONCAT(ROUND(F148:H148,2)&amp;", ")</f>
        <v xml:space="preserve">4.9, 15.9, 0.7, </v>
      </c>
      <c r="J148" s="8"/>
      <c r="N148" s="174" t="s">
        <v>502</v>
      </c>
      <c r="O148" s="174"/>
      <c r="P148" s="174"/>
      <c r="Q148" s="174"/>
      <c r="R148" s="174"/>
      <c r="S148" s="174"/>
      <c r="T148" s="174"/>
      <c r="U148" s="174"/>
      <c r="V148" s="174"/>
      <c r="W148" s="174"/>
      <c r="X148" s="174"/>
      <c r="Y148" s="174"/>
      <c r="Z148" s="174"/>
      <c r="AA148" s="174"/>
      <c r="AB148" s="174"/>
      <c r="AC148" s="174"/>
      <c r="AD148" s="174"/>
      <c r="AE148" s="174"/>
      <c r="AF148" s="174"/>
      <c r="AG148" s="174"/>
      <c r="AH148" s="174"/>
      <c r="AI148" s="174"/>
      <c r="AJ148" s="174"/>
      <c r="AK148" s="174"/>
      <c r="AL148" s="174"/>
      <c r="AM148" s="174"/>
      <c r="AN148" s="174"/>
      <c r="AO148" s="174"/>
      <c r="AP148" s="174"/>
      <c r="AQ148" s="174"/>
      <c r="AR148" s="174"/>
      <c r="AS148" s="174"/>
      <c r="AT148" s="174"/>
      <c r="AU148" s="174"/>
      <c r="AV148" s="174"/>
      <c r="AW148" s="174"/>
      <c r="AX148" s="8"/>
      <c r="AY148" s="8"/>
    </row>
    <row r="149" spans="1:51" ht="20.100000000000001" customHeight="1" x14ac:dyDescent="0.3">
      <c r="B149" s="7" t="s">
        <v>158</v>
      </c>
      <c r="C149" s="17">
        <f t="shared" si="15"/>
        <v>48.875399999999999</v>
      </c>
      <c r="D149" s="18">
        <f t="shared" si="15"/>
        <v>120.9509</v>
      </c>
      <c r="E149" s="64">
        <f t="shared" si="15"/>
        <v>0</v>
      </c>
      <c r="F149" s="17">
        <f t="shared" si="16"/>
        <v>5.85</v>
      </c>
      <c r="G149" s="18">
        <f t="shared" si="17"/>
        <v>15.9</v>
      </c>
      <c r="H149" s="19">
        <f t="shared" si="18"/>
        <v>0</v>
      </c>
      <c r="I149" s="8" t="str" cm="1">
        <f t="array" ref="I149">_xlfn.CONCAT(ROUND(F149:H149,2)&amp;", ")</f>
        <v xml:space="preserve">5.85, 15.9, 0, </v>
      </c>
      <c r="J149" s="8"/>
      <c r="N149" s="119" t="s">
        <v>673</v>
      </c>
      <c r="O149" s="15" t="s">
        <v>49</v>
      </c>
      <c r="P149" s="15" cm="1">
        <f t="array" ref="P149:AW149">_xlfn.ANCHORARRAY($P$3)</f>
        <v>-1</v>
      </c>
      <c r="Q149" s="15">
        <v>-0.05</v>
      </c>
      <c r="R149" s="15">
        <v>0</v>
      </c>
      <c r="S149" s="114">
        <v>0.45</v>
      </c>
      <c r="T149" s="116">
        <v>0.95</v>
      </c>
      <c r="U149" s="15">
        <v>1.45</v>
      </c>
      <c r="V149" s="115">
        <v>1.7</v>
      </c>
      <c r="W149" s="15">
        <v>1.75</v>
      </c>
      <c r="X149" s="15">
        <v>1.95</v>
      </c>
      <c r="Y149" s="15">
        <v>2.4500000000000002</v>
      </c>
      <c r="Z149" s="15">
        <v>2.67</v>
      </c>
      <c r="AA149" s="15">
        <v>2.95</v>
      </c>
      <c r="AB149" s="15">
        <v>3.15</v>
      </c>
      <c r="AC149" s="15">
        <v>3.74</v>
      </c>
      <c r="AD149" s="15">
        <v>3.79</v>
      </c>
      <c r="AE149" s="15">
        <v>3.95</v>
      </c>
      <c r="AF149" s="15">
        <v>4.8499999999999996</v>
      </c>
      <c r="AG149" s="15">
        <v>4.9000000000000004</v>
      </c>
      <c r="AH149" s="15">
        <v>5.6</v>
      </c>
      <c r="AI149" s="15">
        <v>5.85</v>
      </c>
      <c r="AJ149" s="15">
        <v>5.95</v>
      </c>
      <c r="AK149" s="15">
        <v>6.02</v>
      </c>
      <c r="AL149" s="15">
        <v>6.45</v>
      </c>
      <c r="AM149" s="15">
        <v>6.5</v>
      </c>
      <c r="AN149" s="15">
        <v>6.6</v>
      </c>
      <c r="AO149" s="15">
        <v>6.65</v>
      </c>
      <c r="AP149" s="15">
        <v>6.85</v>
      </c>
      <c r="AQ149" s="15">
        <v>7.6</v>
      </c>
      <c r="AR149" s="15">
        <v>7.85</v>
      </c>
      <c r="AS149" s="15">
        <v>8.85</v>
      </c>
      <c r="AT149" s="56">
        <v>9.75</v>
      </c>
      <c r="AU149" s="164">
        <v>9.8000000000000007</v>
      </c>
      <c r="AV149" s="164">
        <v>9.85</v>
      </c>
      <c r="AW149" s="164">
        <v>10.8</v>
      </c>
      <c r="AX149" s="8"/>
      <c r="AY149" s="8"/>
    </row>
    <row r="150" spans="1:51" ht="20.100000000000001" customHeight="1" x14ac:dyDescent="0.3">
      <c r="B150" s="7" t="s">
        <v>605</v>
      </c>
      <c r="C150" s="17">
        <f t="shared" ref="C150:E170" si="19">MID($B150,SEARCH(C$2,$B150)+3,8)*1</f>
        <v>49.875399999999999</v>
      </c>
      <c r="D150" s="18">
        <f t="shared" si="19"/>
        <v>120.9509</v>
      </c>
      <c r="E150" s="64">
        <f t="shared" si="19"/>
        <v>0.4</v>
      </c>
      <c r="F150" s="17">
        <f t="shared" si="16"/>
        <v>6.85</v>
      </c>
      <c r="G150" s="18">
        <f t="shared" si="17"/>
        <v>15.9</v>
      </c>
      <c r="H150" s="19">
        <f t="shared" si="18"/>
        <v>0.4</v>
      </c>
      <c r="I150" s="8" t="str" cm="1">
        <f t="array" ref="I150">_xlfn.CONCAT(ROUND(F150:H150,2)&amp;", ")</f>
        <v xml:space="preserve">6.85, 15.9, 0.4, </v>
      </c>
      <c r="J150" s="8"/>
      <c r="N150" s="31" t="s">
        <v>50</v>
      </c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56"/>
      <c r="AU150" s="164"/>
      <c r="AV150" s="164"/>
      <c r="AW150" s="164"/>
      <c r="AX150" s="8"/>
      <c r="AY150" s="8"/>
    </row>
    <row r="151" spans="1:51" ht="20.100000000000001" customHeight="1" x14ac:dyDescent="0.3">
      <c r="B151" s="7" t="s">
        <v>606</v>
      </c>
      <c r="C151" s="17">
        <f t="shared" si="19"/>
        <v>50.875399999999999</v>
      </c>
      <c r="D151" s="18">
        <f t="shared" si="19"/>
        <v>120.9509</v>
      </c>
      <c r="E151" s="64">
        <f t="shared" si="19"/>
        <v>0.4</v>
      </c>
      <c r="F151" s="17">
        <f t="shared" si="16"/>
        <v>7.85</v>
      </c>
      <c r="G151" s="18">
        <f t="shared" si="17"/>
        <v>15.9</v>
      </c>
      <c r="H151" s="19">
        <f t="shared" si="18"/>
        <v>0.4</v>
      </c>
      <c r="I151" s="8" t="str" cm="1">
        <f t="array" ref="I151">_xlfn.CONCAT(ROUND(F151:H151,2)&amp;", ")</f>
        <v xml:space="preserve">7.85, 15.9, 0.4, </v>
      </c>
      <c r="J151" s="8"/>
      <c r="N151" s="31" cm="1">
        <f t="array" ref="N151:N193">_xlfn.ANCHORARRAY($N$5)</f>
        <v>17.12</v>
      </c>
      <c r="O151" s="15"/>
      <c r="P151" s="21" t="str" cm="1">
        <f t="array" ref="P151">IF(P53&lt;&gt;"","",
_xlfn.LET(_xlpm.Fundo,$L$8,
_xlpm.Ax,_xlfn.XLOOKUP(TRUE,($O53:O53&lt;&gt;""),$O$51:O$51,_xlpm.Fundo,,-1),
_xlpm.Bx,_xlfn.XLOOKUP(TRUE,(Q53:$AZ53&lt;&gt;""),Q$51:$AZ$51,_xlpm.Fundo,,1),
_xlpm.Cx,_xlfn.XLOOKUP(TRUE,($O53:O53&lt;&gt;""),$O53:O53,_xlpm.Fundo,,-1),
_xlpm.Dx,_xlfn.XLOOKUP(TRUE,(Q53:$AZ53&lt;&gt;""),Q53:$AZ53,_xlpm.Fundo,,1),
_xlpm.Xx,P$51,_xlpm.Yx,PRODUCT(SUM(_xlpm.Dx,-_xlpm.Cx),1/SUM(_xlpm.Bx,-_xlpm.Ax))*SUM(_xlpm.Xx,-_xlpm.Ax)+_xlpm.Cx,
_xlpm.Ay,_xlfn.XLOOKUP(TRUE,(P$52:P52&lt;&gt;""),$N$52:$N52,_xlpm.Fundo,,-1),
_xlpm.By,_xlfn.XLOOKUP(TRUE,(P54:P$95&lt;&gt;""),$N54:$N$95,_xlpm.Fundo,,1),
_xlpm.Cy,_xlfn.XLOOKUP(TRUE,(P$52:P52&lt;&gt;""),P$52:P52,_xlpm.Fundo,,-1),
_xlpm.Dy,_xlfn.XLOOKUP(TRUE,(P54:P$95&lt;&gt;""),P54:P$95,_xlpm.Fundo,,1),
_xlpm.Xy,$N53,_xlpm.Yy,PRODUCT(SUM(_xlpm.Dy,-_xlpm.Cy),1/SUM(_xlpm.By,-_xlpm.Ay))*SUM(_xlpm.Xy,-_xlpm.Ay)+_xlpm.Cy,
ROUND(_xlpm.Yy,2)))</f>
        <v/>
      </c>
      <c r="Q151" s="21" t="str" cm="1">
        <f t="array" ref="Q151">IF(Q53&lt;&gt;"","",
_xlfn.LET(_xlpm.Fundo,$L$8,
_xlpm.Ax,_xlfn.XLOOKUP(TRUE,($O53:P53&lt;&gt;""),$O$51:P$51,_xlpm.Fundo,,-1),
_xlpm.Bx,_xlfn.XLOOKUP(TRUE,(R53:$AZ53&lt;&gt;""),R$51:$AZ$51,_xlpm.Fundo,,1),
_xlpm.Cx,_xlfn.XLOOKUP(TRUE,($O53:P53&lt;&gt;""),$O53:P53,_xlpm.Fundo,,-1),
_xlpm.Dx,_xlfn.XLOOKUP(TRUE,(R53:$AZ53&lt;&gt;""),R53:$AZ53,_xlpm.Fundo,,1),
_xlpm.Xx,Q$51,_xlpm.Yx,PRODUCT(SUM(_xlpm.Dx,-_xlpm.Cx),1/SUM(_xlpm.Bx,-_xlpm.Ax))*SUM(_xlpm.Xx,-_xlpm.Ax)+_xlpm.Cx,
_xlpm.Ay,_xlfn.XLOOKUP(TRUE,(Q$52:Q52&lt;&gt;""),$N$52:$N52,_xlpm.Fundo,,-1),
_xlpm.By,_xlfn.XLOOKUP(TRUE,(Q54:Q$95&lt;&gt;""),$N54:$N$95,_xlpm.Fundo,,1),
_xlpm.Cy,_xlfn.XLOOKUP(TRUE,(Q$52:Q52&lt;&gt;""),Q$52:Q52,_xlpm.Fundo,,-1),
_xlpm.Dy,_xlfn.XLOOKUP(TRUE,(Q54:Q$95&lt;&gt;""),Q54:Q$95,_xlpm.Fundo,,1),
_xlpm.Xy,$N53,_xlpm.Yy,PRODUCT(SUM(_xlpm.Dy,-_xlpm.Cy),1/SUM(_xlpm.By,-_xlpm.Ay))*SUM(_xlpm.Xy,-_xlpm.Ay)+_xlpm.Cy,
ROUND(_xlpm.Yy,2)))</f>
        <v/>
      </c>
      <c r="R151" s="21" t="str" cm="1">
        <f t="array" ref="R151">IF(R53&lt;&gt;"","",
_xlfn.LET(_xlpm.Fundo,$L$8,
_xlpm.Ax,_xlfn.XLOOKUP(TRUE,($O53:Q53&lt;&gt;""),$O$51:Q$51,_xlpm.Fundo,,-1),
_xlpm.Bx,_xlfn.XLOOKUP(TRUE,(S53:$AZ53&lt;&gt;""),S$51:$AZ$51,_xlpm.Fundo,,1),
_xlpm.Cx,_xlfn.XLOOKUP(TRUE,($O53:Q53&lt;&gt;""),$O53:Q53,_xlpm.Fundo,,-1),
_xlpm.Dx,_xlfn.XLOOKUP(TRUE,(S53:$AZ53&lt;&gt;""),S53:$AZ53,_xlpm.Fundo,,1),
_xlpm.Xx,R$51,_xlpm.Yx,PRODUCT(SUM(_xlpm.Dx,-_xlpm.Cx),1/SUM(_xlpm.Bx,-_xlpm.Ax))*SUM(_xlpm.Xx,-_xlpm.Ax)+_xlpm.Cx,
_xlpm.Ay,_xlfn.XLOOKUP(TRUE,(R$52:R52&lt;&gt;""),$N$52:$N52,_xlpm.Fundo,,-1),
_xlpm.By,_xlfn.XLOOKUP(TRUE,(R54:R$95&lt;&gt;""),$N54:$N$95,_xlpm.Fundo,,1),
_xlpm.Cy,_xlfn.XLOOKUP(TRUE,(R$52:R52&lt;&gt;""),R$52:R52,_xlpm.Fundo,,-1),
_xlpm.Dy,_xlfn.XLOOKUP(TRUE,(R54:R$95&lt;&gt;""),R54:R$95,_xlpm.Fundo,,1),
_xlpm.Xy,$N53,_xlpm.Yy,PRODUCT(SUM(_xlpm.Dy,-_xlpm.Cy),1/SUM(_xlpm.By,-_xlpm.Ay))*SUM(_xlpm.Xy,-_xlpm.Ay)+_xlpm.Cy,
ROUND(_xlpm.Yy,2)))</f>
        <v/>
      </c>
      <c r="S151" s="21" t="str" cm="1">
        <f t="array" ref="S151">IF(S53&lt;&gt;"","",
_xlfn.LET(_xlpm.Fundo,$L$8,
_xlpm.Ax,_xlfn.XLOOKUP(TRUE,($O53:R53&lt;&gt;""),$O$51:R$51,_xlpm.Fundo,,-1),
_xlpm.Bx,_xlfn.XLOOKUP(TRUE,(T53:$AZ53&lt;&gt;""),T$51:$AZ$51,_xlpm.Fundo,,1),
_xlpm.Cx,_xlfn.XLOOKUP(TRUE,($O53:R53&lt;&gt;""),$O53:R53,_xlpm.Fundo,,-1),
_xlpm.Dx,_xlfn.XLOOKUP(TRUE,(T53:$AZ53&lt;&gt;""),T53:$AZ53,_xlpm.Fundo,,1),
_xlpm.Xx,S$51,_xlpm.Yx,PRODUCT(SUM(_xlpm.Dx,-_xlpm.Cx),1/SUM(_xlpm.Bx,-_xlpm.Ax))*SUM(_xlpm.Xx,-_xlpm.Ax)+_xlpm.Cx,
_xlpm.Ay,_xlfn.XLOOKUP(TRUE,(S$52:S52&lt;&gt;""),$N$52:$N52,_xlpm.Fundo,,-1),
_xlpm.By,_xlfn.XLOOKUP(TRUE,(S54:S$95&lt;&gt;""),$N54:$N$95,_xlpm.Fundo,,1),
_xlpm.Cy,_xlfn.XLOOKUP(TRUE,(S$52:S52&lt;&gt;""),S$52:S52,_xlpm.Fundo,,-1),
_xlpm.Dy,_xlfn.XLOOKUP(TRUE,(S54:S$95&lt;&gt;""),S54:S$95,_xlpm.Fundo,,1),
_xlpm.Xy,$N53,_xlpm.Yy,PRODUCT(SUM(_xlpm.Dy,-_xlpm.Cy),1/SUM(_xlpm.By,-_xlpm.Ay))*SUM(_xlpm.Xy,-_xlpm.Ay)+_xlpm.Cy,
ROUND(_xlpm.Yy,2)))</f>
        <v/>
      </c>
      <c r="T151" s="21" t="str" cm="1">
        <f t="array" ref="T151">IF(T53&lt;&gt;"","",
_xlfn.LET(_xlpm.Fundo,$L$8,
_xlpm.Ax,_xlfn.XLOOKUP(TRUE,($O53:S53&lt;&gt;""),$O$51:S$51,_xlpm.Fundo,,-1),
_xlpm.Bx,_xlfn.XLOOKUP(TRUE,(U53:$AZ53&lt;&gt;""),U$51:$AZ$51,_xlpm.Fundo,,1),
_xlpm.Cx,_xlfn.XLOOKUP(TRUE,($O53:S53&lt;&gt;""),$O53:S53,_xlpm.Fundo,,-1),
_xlpm.Dx,_xlfn.XLOOKUP(TRUE,(U53:$AZ53&lt;&gt;""),U53:$AZ53,_xlpm.Fundo,,1),
_xlpm.Xx,T$51,_xlpm.Yx,PRODUCT(SUM(_xlpm.Dx,-_xlpm.Cx),1/SUM(_xlpm.Bx,-_xlpm.Ax))*SUM(_xlpm.Xx,-_xlpm.Ax)+_xlpm.Cx,
_xlpm.Ay,_xlfn.XLOOKUP(TRUE,(T$52:T52&lt;&gt;""),$N$52:$N52,_xlpm.Fundo,,-1),
_xlpm.By,_xlfn.XLOOKUP(TRUE,(T54:T$95&lt;&gt;""),$N54:$N$95,_xlpm.Fundo,,1),
_xlpm.Cy,_xlfn.XLOOKUP(TRUE,(T$52:T52&lt;&gt;""),T$52:T52,_xlpm.Fundo,,-1),
_xlpm.Dy,_xlfn.XLOOKUP(TRUE,(T54:T$95&lt;&gt;""),T54:T$95,_xlpm.Fundo,,1),
_xlpm.Xy,$N53,_xlpm.Yy,PRODUCT(SUM(_xlpm.Dy,-_xlpm.Cy),1/SUM(_xlpm.By,-_xlpm.Ay))*SUM(_xlpm.Xy,-_xlpm.Ay)+_xlpm.Cy,
ROUND(_xlpm.Yy,2)))</f>
        <v/>
      </c>
      <c r="U151" s="21" t="str" cm="1">
        <f t="array" ref="U151">IF(U53&lt;&gt;"","",
_xlfn.LET(_xlpm.Fundo,$L$8,
_xlpm.Ax,_xlfn.XLOOKUP(TRUE,($O53:T53&lt;&gt;""),$O$51:T$51,_xlpm.Fundo,,-1),
_xlpm.Bx,_xlfn.XLOOKUP(TRUE,(V53:$AZ53&lt;&gt;""),V$51:$AZ$51,_xlpm.Fundo,,1),
_xlpm.Cx,_xlfn.XLOOKUP(TRUE,($O53:T53&lt;&gt;""),$O53:T53,_xlpm.Fundo,,-1),
_xlpm.Dx,_xlfn.XLOOKUP(TRUE,(V53:$AZ53&lt;&gt;""),V53:$AZ53,_xlpm.Fundo,,1),
_xlpm.Xx,U$51,_xlpm.Yx,PRODUCT(SUM(_xlpm.Dx,-_xlpm.Cx),1/SUM(_xlpm.Bx,-_xlpm.Ax))*SUM(_xlpm.Xx,-_xlpm.Ax)+_xlpm.Cx,
_xlpm.Ay,_xlfn.XLOOKUP(TRUE,(U$52:U52&lt;&gt;""),$N$52:$N52,_xlpm.Fundo,,-1),
_xlpm.By,_xlfn.XLOOKUP(TRUE,(U54:U$95&lt;&gt;""),$N54:$N$95,_xlpm.Fundo,,1),
_xlpm.Cy,_xlfn.XLOOKUP(TRUE,(U$52:U52&lt;&gt;""),U$52:U52,_xlpm.Fundo,,-1),
_xlpm.Dy,_xlfn.XLOOKUP(TRUE,(U54:U$95&lt;&gt;""),U54:U$95,_xlpm.Fundo,,1),
_xlpm.Xy,$N53,_xlpm.Yy,PRODUCT(SUM(_xlpm.Dy,-_xlpm.Cy),1/SUM(_xlpm.By,-_xlpm.Ay))*SUM(_xlpm.Xy,-_xlpm.Ay)+_xlpm.Cy,
ROUND(_xlpm.Yy,2)))</f>
        <v/>
      </c>
      <c r="V151" s="21" t="str" cm="1">
        <f t="array" ref="V151">IF(V53&lt;&gt;"","",
_xlfn.LET(_xlpm.Fundo,$L$8,
_xlpm.Ax,_xlfn.XLOOKUP(TRUE,($O53:U53&lt;&gt;""),$O$51:U$51,_xlpm.Fundo,,-1),
_xlpm.Bx,_xlfn.XLOOKUP(TRUE,(W53:$AZ53&lt;&gt;""),W$51:$AZ$51,_xlpm.Fundo,,1),
_xlpm.Cx,_xlfn.XLOOKUP(TRUE,($O53:U53&lt;&gt;""),$O53:U53,_xlpm.Fundo,,-1),
_xlpm.Dx,_xlfn.XLOOKUP(TRUE,(W53:$AZ53&lt;&gt;""),W53:$AZ53,_xlpm.Fundo,,1),
_xlpm.Xx,V$51,_xlpm.Yx,PRODUCT(SUM(_xlpm.Dx,-_xlpm.Cx),1/SUM(_xlpm.Bx,-_xlpm.Ax))*SUM(_xlpm.Xx,-_xlpm.Ax)+_xlpm.Cx,
_xlpm.Ay,_xlfn.XLOOKUP(TRUE,(V$52:V52&lt;&gt;""),$N$52:$N52,_xlpm.Fundo,,-1),
_xlpm.By,_xlfn.XLOOKUP(TRUE,(V54:V$95&lt;&gt;""),$N54:$N$95,_xlpm.Fundo,,1),
_xlpm.Cy,_xlfn.XLOOKUP(TRUE,(V$52:V52&lt;&gt;""),V$52:V52,_xlpm.Fundo,,-1),
_xlpm.Dy,_xlfn.XLOOKUP(TRUE,(V54:V$95&lt;&gt;""),V54:V$95,_xlpm.Fundo,,1),
_xlpm.Xy,$N53,_xlpm.Yy,PRODUCT(SUM(_xlpm.Dy,-_xlpm.Cy),1/SUM(_xlpm.By,-_xlpm.Ay))*SUM(_xlpm.Xy,-_xlpm.Ay)+_xlpm.Cy,
ROUND(_xlpm.Yy,2)))</f>
        <v/>
      </c>
      <c r="W151" s="21" t="str" cm="1">
        <f t="array" ref="W151">IF(W53&lt;&gt;"","",
_xlfn.LET(_xlpm.Fundo,$L$8,
_xlpm.Ax,_xlfn.XLOOKUP(TRUE,($O53:V53&lt;&gt;""),$O$51:V$51,_xlpm.Fundo,,-1),
_xlpm.Bx,_xlfn.XLOOKUP(TRUE,(X53:$AZ53&lt;&gt;""),X$51:$AZ$51,_xlpm.Fundo,,1),
_xlpm.Cx,_xlfn.XLOOKUP(TRUE,($O53:V53&lt;&gt;""),$O53:V53,_xlpm.Fundo,,-1),
_xlpm.Dx,_xlfn.XLOOKUP(TRUE,(X53:$AZ53&lt;&gt;""),X53:$AZ53,_xlpm.Fundo,,1),
_xlpm.Xx,W$51,_xlpm.Yx,PRODUCT(SUM(_xlpm.Dx,-_xlpm.Cx),1/SUM(_xlpm.Bx,-_xlpm.Ax))*SUM(_xlpm.Xx,-_xlpm.Ax)+_xlpm.Cx,
_xlpm.Ay,_xlfn.XLOOKUP(TRUE,(W$52:W52&lt;&gt;""),$N$52:$N52,_xlpm.Fundo,,-1),
_xlpm.By,_xlfn.XLOOKUP(TRUE,(W54:W$95&lt;&gt;""),$N54:$N$95,_xlpm.Fundo,,1),
_xlpm.Cy,_xlfn.XLOOKUP(TRUE,(W$52:W52&lt;&gt;""),W$52:W52,_xlpm.Fundo,,-1),
_xlpm.Dy,_xlfn.XLOOKUP(TRUE,(W54:W$95&lt;&gt;""),W54:W$95,_xlpm.Fundo,,1),
_xlpm.Xy,$N53,_xlpm.Yy,PRODUCT(SUM(_xlpm.Dy,-_xlpm.Cy),1/SUM(_xlpm.By,-_xlpm.Ay))*SUM(_xlpm.Xy,-_xlpm.Ay)+_xlpm.Cy,
ROUND(_xlpm.Yy,2)))</f>
        <v/>
      </c>
      <c r="X151" s="21" t="str" cm="1">
        <f t="array" ref="X151">IF(X53&lt;&gt;"","",
_xlfn.LET(_xlpm.Fundo,$L$8,
_xlpm.Ax,_xlfn.XLOOKUP(TRUE,($O53:W53&lt;&gt;""),$O$51:W$51,_xlpm.Fundo,,-1),
_xlpm.Bx,_xlfn.XLOOKUP(TRUE,(Y53:$AZ53&lt;&gt;""),Y$51:$AZ$51,_xlpm.Fundo,,1),
_xlpm.Cx,_xlfn.XLOOKUP(TRUE,($O53:W53&lt;&gt;""),$O53:W53,_xlpm.Fundo,,-1),
_xlpm.Dx,_xlfn.XLOOKUP(TRUE,(Y53:$AZ53&lt;&gt;""),Y53:$AZ53,_xlpm.Fundo,,1),
_xlpm.Xx,X$51,_xlpm.Yx,PRODUCT(SUM(_xlpm.Dx,-_xlpm.Cx),1/SUM(_xlpm.Bx,-_xlpm.Ax))*SUM(_xlpm.Xx,-_xlpm.Ax)+_xlpm.Cx,
_xlpm.Ay,_xlfn.XLOOKUP(TRUE,(X$52:X52&lt;&gt;""),$N$52:$N52,_xlpm.Fundo,,-1),
_xlpm.By,_xlfn.XLOOKUP(TRUE,(X54:X$95&lt;&gt;""),$N54:$N$95,_xlpm.Fundo,,1),
_xlpm.Cy,_xlfn.XLOOKUP(TRUE,(X$52:X52&lt;&gt;""),X$52:X52,_xlpm.Fundo,,-1),
_xlpm.Dy,_xlfn.XLOOKUP(TRUE,(X54:X$95&lt;&gt;""),X54:X$95,_xlpm.Fundo,,1),
_xlpm.Xy,$N53,_xlpm.Yy,PRODUCT(SUM(_xlpm.Dy,-_xlpm.Cy),1/SUM(_xlpm.By,-_xlpm.Ay))*SUM(_xlpm.Xy,-_xlpm.Ay)+_xlpm.Cy,
ROUND(_xlpm.Yy,2)))</f>
        <v/>
      </c>
      <c r="Y151" s="21" t="str" cm="1">
        <f t="array" ref="Y151">IF(Y53&lt;&gt;"","",
_xlfn.LET(_xlpm.Fundo,$L$8,
_xlpm.Ax,_xlfn.XLOOKUP(TRUE,($O53:X53&lt;&gt;""),$O$51:X$51,_xlpm.Fundo,,-1),
_xlpm.Bx,_xlfn.XLOOKUP(TRUE,(Z53:$AZ53&lt;&gt;""),Z$51:$AZ$51,_xlpm.Fundo,,1),
_xlpm.Cx,_xlfn.XLOOKUP(TRUE,($O53:X53&lt;&gt;""),$O53:X53,_xlpm.Fundo,,-1),
_xlpm.Dx,_xlfn.XLOOKUP(TRUE,(Z53:$AZ53&lt;&gt;""),Z53:$AZ53,_xlpm.Fundo,,1),
_xlpm.Xx,Y$51,_xlpm.Yx,PRODUCT(SUM(_xlpm.Dx,-_xlpm.Cx),1/SUM(_xlpm.Bx,-_xlpm.Ax))*SUM(_xlpm.Xx,-_xlpm.Ax)+_xlpm.Cx,
_xlpm.Ay,_xlfn.XLOOKUP(TRUE,(Y$52:Y52&lt;&gt;""),$N$52:$N52,_xlpm.Fundo,,-1),
_xlpm.By,_xlfn.XLOOKUP(TRUE,(Y54:Y$95&lt;&gt;""),$N54:$N$95,_xlpm.Fundo,,1),
_xlpm.Cy,_xlfn.XLOOKUP(TRUE,(Y$52:Y52&lt;&gt;""),Y$52:Y52,_xlpm.Fundo,,-1),
_xlpm.Dy,_xlfn.XLOOKUP(TRUE,(Y54:Y$95&lt;&gt;""),Y54:Y$95,_xlpm.Fundo,,1),
_xlpm.Xy,$N53,_xlpm.Yy,PRODUCT(SUM(_xlpm.Dy,-_xlpm.Cy),1/SUM(_xlpm.By,-_xlpm.Ay))*SUM(_xlpm.Xy,-_xlpm.Ay)+_xlpm.Cy,
ROUND(_xlpm.Yy,2)))</f>
        <v/>
      </c>
      <c r="Z151" s="21" t="str" cm="1">
        <f t="array" ref="Z151">IF(Z53&lt;&gt;"","",
_xlfn.LET(_xlpm.Fundo,$L$8,
_xlpm.Ax,_xlfn.XLOOKUP(TRUE,($O53:Y53&lt;&gt;""),$O$51:Y$51,_xlpm.Fundo,,-1),
_xlpm.Bx,_xlfn.XLOOKUP(TRUE,(AA53:$AZ53&lt;&gt;""),AA$51:$AZ$51,_xlpm.Fundo,,1),
_xlpm.Cx,_xlfn.XLOOKUP(TRUE,($O53:Y53&lt;&gt;""),$O53:Y53,_xlpm.Fundo,,-1),
_xlpm.Dx,_xlfn.XLOOKUP(TRUE,(AA53:$AZ53&lt;&gt;""),AA53:$AZ53,_xlpm.Fundo,,1),
_xlpm.Xx,Z$51,_xlpm.Yx,PRODUCT(SUM(_xlpm.Dx,-_xlpm.Cx),1/SUM(_xlpm.Bx,-_xlpm.Ax))*SUM(_xlpm.Xx,-_xlpm.Ax)+_xlpm.Cx,
_xlpm.Ay,_xlfn.XLOOKUP(TRUE,(Z$52:Z52&lt;&gt;""),$N$52:$N52,_xlpm.Fundo,,-1),
_xlpm.By,_xlfn.XLOOKUP(TRUE,(Z54:Z$95&lt;&gt;""),$N54:$N$95,_xlpm.Fundo,,1),
_xlpm.Cy,_xlfn.XLOOKUP(TRUE,(Z$52:Z52&lt;&gt;""),Z$52:Z52,_xlpm.Fundo,,-1),
_xlpm.Dy,_xlfn.XLOOKUP(TRUE,(Z54:Z$95&lt;&gt;""),Z54:Z$95,_xlpm.Fundo,,1),
_xlpm.Xy,$N53,_xlpm.Yy,PRODUCT(SUM(_xlpm.Dy,-_xlpm.Cy),1/SUM(_xlpm.By,-_xlpm.Ay))*SUM(_xlpm.Xy,-_xlpm.Ay)+_xlpm.Cy,
ROUND(_xlpm.Yy,2)))</f>
        <v/>
      </c>
      <c r="AA151" s="21" t="str" cm="1">
        <f t="array" ref="AA151">IF(AA53&lt;&gt;"","",
_xlfn.LET(_xlpm.Fundo,$L$8,
_xlpm.Ax,_xlfn.XLOOKUP(TRUE,($O53:Z53&lt;&gt;""),$O$51:Z$51,_xlpm.Fundo,,-1),
_xlpm.Bx,_xlfn.XLOOKUP(TRUE,(AB53:$AZ53&lt;&gt;""),AB$51:$AZ$51,_xlpm.Fundo,,1),
_xlpm.Cx,_xlfn.XLOOKUP(TRUE,($O53:Z53&lt;&gt;""),$O53:Z53,_xlpm.Fundo,,-1),
_xlpm.Dx,_xlfn.XLOOKUP(TRUE,(AB53:$AZ53&lt;&gt;""),AB53:$AZ53,_xlpm.Fundo,,1),
_xlpm.Xx,AA$51,_xlpm.Yx,PRODUCT(SUM(_xlpm.Dx,-_xlpm.Cx),1/SUM(_xlpm.Bx,-_xlpm.Ax))*SUM(_xlpm.Xx,-_xlpm.Ax)+_xlpm.Cx,
_xlpm.Ay,_xlfn.XLOOKUP(TRUE,(AA$52:AA52&lt;&gt;""),$N$52:$N52,_xlpm.Fundo,,-1),
_xlpm.By,_xlfn.XLOOKUP(TRUE,(AA54:AA$95&lt;&gt;""),$N54:$N$95,_xlpm.Fundo,,1),
_xlpm.Cy,_xlfn.XLOOKUP(TRUE,(AA$52:AA52&lt;&gt;""),AA$52:AA52,_xlpm.Fundo,,-1),
_xlpm.Dy,_xlfn.XLOOKUP(TRUE,(AA54:AA$95&lt;&gt;""),AA54:AA$95,_xlpm.Fundo,,1),
_xlpm.Xy,$N53,_xlpm.Yy,PRODUCT(SUM(_xlpm.Dy,-_xlpm.Cy),1/SUM(_xlpm.By,-_xlpm.Ay))*SUM(_xlpm.Xy,-_xlpm.Ay)+_xlpm.Cy,
ROUND(_xlpm.Yy,2)))</f>
        <v/>
      </c>
      <c r="AB151" s="21" t="str" cm="1">
        <f t="array" ref="AB151">IF(AB53&lt;&gt;"","",
_xlfn.LET(_xlpm.Fundo,$L$8,
_xlpm.Ax,_xlfn.XLOOKUP(TRUE,($O53:AA53&lt;&gt;""),$O$51:AA$51,_xlpm.Fundo,,-1),
_xlpm.Bx,_xlfn.XLOOKUP(TRUE,(AC53:$AZ53&lt;&gt;""),AC$51:$AZ$51,_xlpm.Fundo,,1),
_xlpm.Cx,_xlfn.XLOOKUP(TRUE,($O53:AA53&lt;&gt;""),$O53:AA53,_xlpm.Fundo,,-1),
_xlpm.Dx,_xlfn.XLOOKUP(TRUE,(AC53:$AZ53&lt;&gt;""),AC53:$AZ53,_xlpm.Fundo,,1),
_xlpm.Xx,AB$51,_xlpm.Yx,PRODUCT(SUM(_xlpm.Dx,-_xlpm.Cx),1/SUM(_xlpm.Bx,-_xlpm.Ax))*SUM(_xlpm.Xx,-_xlpm.Ax)+_xlpm.Cx,
_xlpm.Ay,_xlfn.XLOOKUP(TRUE,(AB$52:AB52&lt;&gt;""),$N$52:$N52,_xlpm.Fundo,,-1),
_xlpm.By,_xlfn.XLOOKUP(TRUE,(AB54:AB$95&lt;&gt;""),$N54:$N$95,_xlpm.Fundo,,1),
_xlpm.Cy,_xlfn.XLOOKUP(TRUE,(AB$52:AB52&lt;&gt;""),AB$52:AB52,_xlpm.Fundo,,-1),
_xlpm.Dy,_xlfn.XLOOKUP(TRUE,(AB54:AB$95&lt;&gt;""),AB54:AB$95,_xlpm.Fundo,,1),
_xlpm.Xy,$N53,_xlpm.Yy,PRODUCT(SUM(_xlpm.Dy,-_xlpm.Cy),1/SUM(_xlpm.By,-_xlpm.Ay))*SUM(_xlpm.Xy,-_xlpm.Ay)+_xlpm.Cy,
ROUND(_xlpm.Yy,2)))</f>
        <v/>
      </c>
      <c r="AC151" s="21" t="str" cm="1">
        <f t="array" ref="AC151">IF(AC53&lt;&gt;"","",
_xlfn.LET(_xlpm.Fundo,$L$8,
_xlpm.Ax,_xlfn.XLOOKUP(TRUE,($O53:AB53&lt;&gt;""),$O$51:AB$51,_xlpm.Fundo,,-1),
_xlpm.Bx,_xlfn.XLOOKUP(TRUE,(AD53:$AZ53&lt;&gt;""),AD$51:$AZ$51,_xlpm.Fundo,,1),
_xlpm.Cx,_xlfn.XLOOKUP(TRUE,($O53:AB53&lt;&gt;""),$O53:AB53,_xlpm.Fundo,,-1),
_xlpm.Dx,_xlfn.XLOOKUP(TRUE,(AD53:$AZ53&lt;&gt;""),AD53:$AZ53,_xlpm.Fundo,,1),
_xlpm.Xx,AC$51,_xlpm.Yx,PRODUCT(SUM(_xlpm.Dx,-_xlpm.Cx),1/SUM(_xlpm.Bx,-_xlpm.Ax))*SUM(_xlpm.Xx,-_xlpm.Ax)+_xlpm.Cx,
_xlpm.Ay,_xlfn.XLOOKUP(TRUE,(AC$52:AC52&lt;&gt;""),$N$52:$N52,_xlpm.Fundo,,-1),
_xlpm.By,_xlfn.XLOOKUP(TRUE,(AC54:AC$95&lt;&gt;""),$N54:$N$95,_xlpm.Fundo,,1),
_xlpm.Cy,_xlfn.XLOOKUP(TRUE,(AC$52:AC52&lt;&gt;""),AC$52:AC52,_xlpm.Fundo,,-1),
_xlpm.Dy,_xlfn.XLOOKUP(TRUE,(AC54:AC$95&lt;&gt;""),AC54:AC$95,_xlpm.Fundo,,1),
_xlpm.Xy,$N53,_xlpm.Yy,PRODUCT(SUM(_xlpm.Dy,-_xlpm.Cy),1/SUM(_xlpm.By,-_xlpm.Ay))*SUM(_xlpm.Xy,-_xlpm.Ay)+_xlpm.Cy,
ROUND(_xlpm.Yy,2)))</f>
        <v/>
      </c>
      <c r="AD151" s="21" t="str" cm="1">
        <f t="array" ref="AD151">IF(AD53&lt;&gt;"","",
_xlfn.LET(_xlpm.Fundo,$L$8,
_xlpm.Ax,_xlfn.XLOOKUP(TRUE,($O53:AC53&lt;&gt;""),$O$51:AC$51,_xlpm.Fundo,,-1),
_xlpm.Bx,_xlfn.XLOOKUP(TRUE,(AE53:$AZ53&lt;&gt;""),AE$51:$AZ$51,_xlpm.Fundo,,1),
_xlpm.Cx,_xlfn.XLOOKUP(TRUE,($O53:AC53&lt;&gt;""),$O53:AC53,_xlpm.Fundo,,-1),
_xlpm.Dx,_xlfn.XLOOKUP(TRUE,(AE53:$AZ53&lt;&gt;""),AE53:$AZ53,_xlpm.Fundo,,1),
_xlpm.Xx,AD$51,_xlpm.Yx,PRODUCT(SUM(_xlpm.Dx,-_xlpm.Cx),1/SUM(_xlpm.Bx,-_xlpm.Ax))*SUM(_xlpm.Xx,-_xlpm.Ax)+_xlpm.Cx,
_xlpm.Ay,_xlfn.XLOOKUP(TRUE,(AD$52:AD52&lt;&gt;""),$N$52:$N52,_xlpm.Fundo,,-1),
_xlpm.By,_xlfn.XLOOKUP(TRUE,(AD54:AD$95&lt;&gt;""),$N54:$N$95,_xlpm.Fundo,,1),
_xlpm.Cy,_xlfn.XLOOKUP(TRUE,(AD$52:AD52&lt;&gt;""),AD$52:AD52,_xlpm.Fundo,,-1),
_xlpm.Dy,_xlfn.XLOOKUP(TRUE,(AD54:AD$95&lt;&gt;""),AD54:AD$95,_xlpm.Fundo,,1),
_xlpm.Xy,$N53,_xlpm.Yy,PRODUCT(SUM(_xlpm.Dy,-_xlpm.Cy),1/SUM(_xlpm.By,-_xlpm.Ay))*SUM(_xlpm.Xy,-_xlpm.Ay)+_xlpm.Cy,
ROUND(_xlpm.Yy,2)))</f>
        <v/>
      </c>
      <c r="AE151" s="21" t="str" cm="1">
        <f t="array" ref="AE151">IF(AE53&lt;&gt;"","",
_xlfn.LET(_xlpm.Fundo,$L$8,
_xlpm.Ax,_xlfn.XLOOKUP(TRUE,($O53:AD53&lt;&gt;""),$O$51:AD$51,_xlpm.Fundo,,-1),
_xlpm.Bx,_xlfn.XLOOKUP(TRUE,(AF53:$AZ53&lt;&gt;""),AF$51:$AZ$51,_xlpm.Fundo,,1),
_xlpm.Cx,_xlfn.XLOOKUP(TRUE,($O53:AD53&lt;&gt;""),$O53:AD53,_xlpm.Fundo,,-1),
_xlpm.Dx,_xlfn.XLOOKUP(TRUE,(AF53:$AZ53&lt;&gt;""),AF53:$AZ53,_xlpm.Fundo,,1),
_xlpm.Xx,AE$51,_xlpm.Yx,PRODUCT(SUM(_xlpm.Dx,-_xlpm.Cx),1/SUM(_xlpm.Bx,-_xlpm.Ax))*SUM(_xlpm.Xx,-_xlpm.Ax)+_xlpm.Cx,
_xlpm.Ay,_xlfn.XLOOKUP(TRUE,(AE$52:AE52&lt;&gt;""),$N$52:$N52,_xlpm.Fundo,,-1),
_xlpm.By,_xlfn.XLOOKUP(TRUE,(AE54:AE$95&lt;&gt;""),$N54:$N$95,_xlpm.Fundo,,1),
_xlpm.Cy,_xlfn.XLOOKUP(TRUE,(AE$52:AE52&lt;&gt;""),AE$52:AE52,_xlpm.Fundo,,-1),
_xlpm.Dy,_xlfn.XLOOKUP(TRUE,(AE54:AE$95&lt;&gt;""),AE54:AE$95,_xlpm.Fundo,,1),
_xlpm.Xy,$N53,_xlpm.Yy,PRODUCT(SUM(_xlpm.Dy,-_xlpm.Cy),1/SUM(_xlpm.By,-_xlpm.Ay))*SUM(_xlpm.Xy,-_xlpm.Ay)+_xlpm.Cy,
ROUND(_xlpm.Yy,2)))</f>
        <v/>
      </c>
      <c r="AF151" s="21" t="str" cm="1">
        <f t="array" ref="AF151">IF(AF53&lt;&gt;"","",
_xlfn.LET(_xlpm.Fundo,$L$8,
_xlpm.Ax,_xlfn.XLOOKUP(TRUE,($O53:AE53&lt;&gt;""),$O$51:AE$51,_xlpm.Fundo,,-1),
_xlpm.Bx,_xlfn.XLOOKUP(TRUE,(AG53:$AZ53&lt;&gt;""),AG$51:$AZ$51,_xlpm.Fundo,,1),
_xlpm.Cx,_xlfn.XLOOKUP(TRUE,($O53:AE53&lt;&gt;""),$O53:AE53,_xlpm.Fundo,,-1),
_xlpm.Dx,_xlfn.XLOOKUP(TRUE,(AG53:$AZ53&lt;&gt;""),AG53:$AZ53,_xlpm.Fundo,,1),
_xlpm.Xx,AF$51,_xlpm.Yx,PRODUCT(SUM(_xlpm.Dx,-_xlpm.Cx),1/SUM(_xlpm.Bx,-_xlpm.Ax))*SUM(_xlpm.Xx,-_xlpm.Ax)+_xlpm.Cx,
_xlpm.Ay,_xlfn.XLOOKUP(TRUE,(AF$52:AF52&lt;&gt;""),$N$52:$N52,_xlpm.Fundo,,-1),
_xlpm.By,_xlfn.XLOOKUP(TRUE,(AF54:AF$95&lt;&gt;""),$N54:$N$95,_xlpm.Fundo,,1),
_xlpm.Cy,_xlfn.XLOOKUP(TRUE,(AF$52:AF52&lt;&gt;""),AF$52:AF52,_xlpm.Fundo,,-1),
_xlpm.Dy,_xlfn.XLOOKUP(TRUE,(AF54:AF$95&lt;&gt;""),AF54:AF$95,_xlpm.Fundo,,1),
_xlpm.Xy,$N53,_xlpm.Yy,PRODUCT(SUM(_xlpm.Dy,-_xlpm.Cy),1/SUM(_xlpm.By,-_xlpm.Ay))*SUM(_xlpm.Xy,-_xlpm.Ay)+_xlpm.Cy,
ROUND(_xlpm.Yy,2)))</f>
        <v/>
      </c>
      <c r="AG151" s="21" t="str" cm="1">
        <f t="array" ref="AG151">IF(AG53&lt;&gt;"","",
_xlfn.LET(_xlpm.Fundo,$L$8,
_xlpm.Ax,_xlfn.XLOOKUP(TRUE,($O53:AF53&lt;&gt;""),$O$51:AF$51,_xlpm.Fundo,,-1),
_xlpm.Bx,_xlfn.XLOOKUP(TRUE,(AH53:$AZ53&lt;&gt;""),AH$51:$AZ$51,_xlpm.Fundo,,1),
_xlpm.Cx,_xlfn.XLOOKUP(TRUE,($O53:AF53&lt;&gt;""),$O53:AF53,_xlpm.Fundo,,-1),
_xlpm.Dx,_xlfn.XLOOKUP(TRUE,(AH53:$AZ53&lt;&gt;""),AH53:$AZ53,_xlpm.Fundo,,1),
_xlpm.Xx,AG$51,_xlpm.Yx,PRODUCT(SUM(_xlpm.Dx,-_xlpm.Cx),1/SUM(_xlpm.Bx,-_xlpm.Ax))*SUM(_xlpm.Xx,-_xlpm.Ax)+_xlpm.Cx,
_xlpm.Ay,_xlfn.XLOOKUP(TRUE,(AG$52:AG52&lt;&gt;""),$N$52:$N52,_xlpm.Fundo,,-1),
_xlpm.By,_xlfn.XLOOKUP(TRUE,(AG54:AG$95&lt;&gt;""),$N54:$N$95,_xlpm.Fundo,,1),
_xlpm.Cy,_xlfn.XLOOKUP(TRUE,(AG$52:AG52&lt;&gt;""),AG$52:AG52,_xlpm.Fundo,,-1),
_xlpm.Dy,_xlfn.XLOOKUP(TRUE,(AG54:AG$95&lt;&gt;""),AG54:AG$95,_xlpm.Fundo,,1),
_xlpm.Xy,$N53,_xlpm.Yy,PRODUCT(SUM(_xlpm.Dy,-_xlpm.Cy),1/SUM(_xlpm.By,-_xlpm.Ay))*SUM(_xlpm.Xy,-_xlpm.Ay)+_xlpm.Cy,
ROUND(_xlpm.Yy,2)))</f>
        <v/>
      </c>
      <c r="AH151" s="21" t="str" cm="1">
        <f t="array" ref="AH151">IF(AH53&lt;&gt;"","",
_xlfn.LET(_xlpm.Fundo,$L$8,
_xlpm.Ax,_xlfn.XLOOKUP(TRUE,($O53:AG53&lt;&gt;""),$O$51:AG$51,_xlpm.Fundo,,-1),
_xlpm.Bx,_xlfn.XLOOKUP(TRUE,(AI53:$AZ53&lt;&gt;""),AI$51:$AZ$51,_xlpm.Fundo,,1),
_xlpm.Cx,_xlfn.XLOOKUP(TRUE,($O53:AG53&lt;&gt;""),$O53:AG53,_xlpm.Fundo,,-1),
_xlpm.Dx,_xlfn.XLOOKUP(TRUE,(AI53:$AZ53&lt;&gt;""),AI53:$AZ53,_xlpm.Fundo,,1),
_xlpm.Xx,AH$51,_xlpm.Yx,PRODUCT(SUM(_xlpm.Dx,-_xlpm.Cx),1/SUM(_xlpm.Bx,-_xlpm.Ax))*SUM(_xlpm.Xx,-_xlpm.Ax)+_xlpm.Cx,
_xlpm.Ay,_xlfn.XLOOKUP(TRUE,(AH$52:AH52&lt;&gt;""),$N$52:$N52,_xlpm.Fundo,,-1),
_xlpm.By,_xlfn.XLOOKUP(TRUE,(AH54:AH$95&lt;&gt;""),$N54:$N$95,_xlpm.Fundo,,1),
_xlpm.Cy,_xlfn.XLOOKUP(TRUE,(AH$52:AH52&lt;&gt;""),AH$52:AH52,_xlpm.Fundo,,-1),
_xlpm.Dy,_xlfn.XLOOKUP(TRUE,(AH54:AH$95&lt;&gt;""),AH54:AH$95,_xlpm.Fundo,,1),
_xlpm.Xy,$N53,_xlpm.Yy,PRODUCT(SUM(_xlpm.Dy,-_xlpm.Cy),1/SUM(_xlpm.By,-_xlpm.Ay))*SUM(_xlpm.Xy,-_xlpm.Ay)+_xlpm.Cy,
ROUND(_xlpm.Yy,2)))</f>
        <v/>
      </c>
      <c r="AI151" s="21" t="str" cm="1">
        <f t="array" ref="AI151">IF(AI53&lt;&gt;"","",
_xlfn.LET(_xlpm.Fundo,$L$8,
_xlpm.Ax,_xlfn.XLOOKUP(TRUE,($O53:AH53&lt;&gt;""),$O$51:AH$51,_xlpm.Fundo,,-1),
_xlpm.Bx,_xlfn.XLOOKUP(TRUE,(AJ53:$AZ53&lt;&gt;""),AJ$51:$AZ$51,_xlpm.Fundo,,1),
_xlpm.Cx,_xlfn.XLOOKUP(TRUE,($O53:AH53&lt;&gt;""),$O53:AH53,_xlpm.Fundo,,-1),
_xlpm.Dx,_xlfn.XLOOKUP(TRUE,(AJ53:$AZ53&lt;&gt;""),AJ53:$AZ53,_xlpm.Fundo,,1),
_xlpm.Xx,AI$51,_xlpm.Yx,PRODUCT(SUM(_xlpm.Dx,-_xlpm.Cx),1/SUM(_xlpm.Bx,-_xlpm.Ax))*SUM(_xlpm.Xx,-_xlpm.Ax)+_xlpm.Cx,
_xlpm.Ay,_xlfn.XLOOKUP(TRUE,(AI$52:AI52&lt;&gt;""),$N$52:$N52,_xlpm.Fundo,,-1),
_xlpm.By,_xlfn.XLOOKUP(TRUE,(AI54:AI$95&lt;&gt;""),$N54:$N$95,_xlpm.Fundo,,1),
_xlpm.Cy,_xlfn.XLOOKUP(TRUE,(AI$52:AI52&lt;&gt;""),AI$52:AI52,_xlpm.Fundo,,-1),
_xlpm.Dy,_xlfn.XLOOKUP(TRUE,(AI54:AI$95&lt;&gt;""),AI54:AI$95,_xlpm.Fundo,,1),
_xlpm.Xy,$N53,_xlpm.Yy,PRODUCT(SUM(_xlpm.Dy,-_xlpm.Cy),1/SUM(_xlpm.By,-_xlpm.Ay))*SUM(_xlpm.Xy,-_xlpm.Ay)+_xlpm.Cy,
ROUND(_xlpm.Yy,2)))</f>
        <v/>
      </c>
      <c r="AJ151" s="21" t="str" cm="1">
        <f t="array" ref="AJ151">IF(AJ53&lt;&gt;"","",
_xlfn.LET(_xlpm.Fundo,$L$8,
_xlpm.Ax,_xlfn.XLOOKUP(TRUE,($O53:AI53&lt;&gt;""),$O$51:AI$51,_xlpm.Fundo,,-1),
_xlpm.Bx,_xlfn.XLOOKUP(TRUE,(AK53:$AZ53&lt;&gt;""),AK$51:$AZ$51,_xlpm.Fundo,,1),
_xlpm.Cx,_xlfn.XLOOKUP(TRUE,($O53:AI53&lt;&gt;""),$O53:AI53,_xlpm.Fundo,,-1),
_xlpm.Dx,_xlfn.XLOOKUP(TRUE,(AK53:$AZ53&lt;&gt;""),AK53:$AZ53,_xlpm.Fundo,,1),
_xlpm.Xx,AJ$51,_xlpm.Yx,PRODUCT(SUM(_xlpm.Dx,-_xlpm.Cx),1/SUM(_xlpm.Bx,-_xlpm.Ax))*SUM(_xlpm.Xx,-_xlpm.Ax)+_xlpm.Cx,
_xlpm.Ay,_xlfn.XLOOKUP(TRUE,(AJ$52:AJ52&lt;&gt;""),$N$52:$N52,_xlpm.Fundo,,-1),
_xlpm.By,_xlfn.XLOOKUP(TRUE,(AJ54:AJ$95&lt;&gt;""),$N54:$N$95,_xlpm.Fundo,,1),
_xlpm.Cy,_xlfn.XLOOKUP(TRUE,(AJ$52:AJ52&lt;&gt;""),AJ$52:AJ52,_xlpm.Fundo,,-1),
_xlpm.Dy,_xlfn.XLOOKUP(TRUE,(AJ54:AJ$95&lt;&gt;""),AJ54:AJ$95,_xlpm.Fundo,,1),
_xlpm.Xy,$N53,_xlpm.Yy,PRODUCT(SUM(_xlpm.Dy,-_xlpm.Cy),1/SUM(_xlpm.By,-_xlpm.Ay))*SUM(_xlpm.Xy,-_xlpm.Ay)+_xlpm.Cy,
ROUND(_xlpm.Yy,2)))</f>
        <v/>
      </c>
      <c r="AK151" s="21" t="str" cm="1">
        <f t="array" ref="AK151">IF(AK53&lt;&gt;"","",
_xlfn.LET(_xlpm.Fundo,$L$8,
_xlpm.Ax,_xlfn.XLOOKUP(TRUE,($O53:AJ53&lt;&gt;""),$O$51:AJ$51,_xlpm.Fundo,,-1),
_xlpm.Bx,_xlfn.XLOOKUP(TRUE,(AL53:$AZ53&lt;&gt;""),AL$51:$AZ$51,_xlpm.Fundo,,1),
_xlpm.Cx,_xlfn.XLOOKUP(TRUE,($O53:AJ53&lt;&gt;""),$O53:AJ53,_xlpm.Fundo,,-1),
_xlpm.Dx,_xlfn.XLOOKUP(TRUE,(AL53:$AZ53&lt;&gt;""),AL53:$AZ53,_xlpm.Fundo,,1),
_xlpm.Xx,AK$51,_xlpm.Yx,PRODUCT(SUM(_xlpm.Dx,-_xlpm.Cx),1/SUM(_xlpm.Bx,-_xlpm.Ax))*SUM(_xlpm.Xx,-_xlpm.Ax)+_xlpm.Cx,
_xlpm.Ay,_xlfn.XLOOKUP(TRUE,(AK$52:AK52&lt;&gt;""),$N$52:$N52,_xlpm.Fundo,,-1),
_xlpm.By,_xlfn.XLOOKUP(TRUE,(AK54:AK$95&lt;&gt;""),$N54:$N$95,_xlpm.Fundo,,1),
_xlpm.Cy,_xlfn.XLOOKUP(TRUE,(AK$52:AK52&lt;&gt;""),AK$52:AK52,_xlpm.Fundo,,-1),
_xlpm.Dy,_xlfn.XLOOKUP(TRUE,(AK54:AK$95&lt;&gt;""),AK54:AK$95,_xlpm.Fundo,,1),
_xlpm.Xy,$N53,_xlpm.Yy,PRODUCT(SUM(_xlpm.Dy,-_xlpm.Cy),1/SUM(_xlpm.By,-_xlpm.Ay))*SUM(_xlpm.Xy,-_xlpm.Ay)+_xlpm.Cy,
ROUND(_xlpm.Yy,2)))</f>
        <v/>
      </c>
      <c r="AL151" s="21" t="str" cm="1">
        <f t="array" ref="AL151">IF(AL53&lt;&gt;"","",
_xlfn.LET(_xlpm.Fundo,$L$8,
_xlpm.Ax,_xlfn.XLOOKUP(TRUE,($O53:AK53&lt;&gt;""),$O$51:AK$51,_xlpm.Fundo,,-1),
_xlpm.Bx,_xlfn.XLOOKUP(TRUE,(AM53:$AZ53&lt;&gt;""),AM$51:$AZ$51,_xlpm.Fundo,,1),
_xlpm.Cx,_xlfn.XLOOKUP(TRUE,($O53:AK53&lt;&gt;""),$O53:AK53,_xlpm.Fundo,,-1),
_xlpm.Dx,_xlfn.XLOOKUP(TRUE,(AM53:$AZ53&lt;&gt;""),AM53:$AZ53,_xlpm.Fundo,,1),
_xlpm.Xx,AL$51,_xlpm.Yx,PRODUCT(SUM(_xlpm.Dx,-_xlpm.Cx),1/SUM(_xlpm.Bx,-_xlpm.Ax))*SUM(_xlpm.Xx,-_xlpm.Ax)+_xlpm.Cx,
_xlpm.Ay,_xlfn.XLOOKUP(TRUE,(AL$52:AL52&lt;&gt;""),$N$52:$N52,_xlpm.Fundo,,-1),
_xlpm.By,_xlfn.XLOOKUP(TRUE,(AL54:AL$95&lt;&gt;""),$N54:$N$95,_xlpm.Fundo,,1),
_xlpm.Cy,_xlfn.XLOOKUP(TRUE,(AL$52:AL52&lt;&gt;""),AL$52:AL52,_xlpm.Fundo,,-1),
_xlpm.Dy,_xlfn.XLOOKUP(TRUE,(AL54:AL$95&lt;&gt;""),AL54:AL$95,_xlpm.Fundo,,1),
_xlpm.Xy,$N53,_xlpm.Yy,PRODUCT(SUM(_xlpm.Dy,-_xlpm.Cy),1/SUM(_xlpm.By,-_xlpm.Ay))*SUM(_xlpm.Xy,-_xlpm.Ay)+_xlpm.Cy,
ROUND(_xlpm.Yy,2)))</f>
        <v/>
      </c>
      <c r="AM151" s="21" t="str" cm="1">
        <f t="array" ref="AM151">IF(AM53&lt;&gt;"","",
_xlfn.LET(_xlpm.Fundo,$L$8,
_xlpm.Ax,_xlfn.XLOOKUP(TRUE,($O53:AL53&lt;&gt;""),$O$51:AL$51,_xlpm.Fundo,,-1),
_xlpm.Bx,_xlfn.XLOOKUP(TRUE,(AN53:$AZ53&lt;&gt;""),AN$51:$AZ$51,_xlpm.Fundo,,1),
_xlpm.Cx,_xlfn.XLOOKUP(TRUE,($O53:AL53&lt;&gt;""),$O53:AL53,_xlpm.Fundo,,-1),
_xlpm.Dx,_xlfn.XLOOKUP(TRUE,(AN53:$AZ53&lt;&gt;""),AN53:$AZ53,_xlpm.Fundo,,1),
_xlpm.Xx,AM$51,_xlpm.Yx,PRODUCT(SUM(_xlpm.Dx,-_xlpm.Cx),1/SUM(_xlpm.Bx,-_xlpm.Ax))*SUM(_xlpm.Xx,-_xlpm.Ax)+_xlpm.Cx,
_xlpm.Ay,_xlfn.XLOOKUP(TRUE,(AM$52:AM52&lt;&gt;""),$N$52:$N52,_xlpm.Fundo,,-1),
_xlpm.By,_xlfn.XLOOKUP(TRUE,(AM54:AM$95&lt;&gt;""),$N54:$N$95,_xlpm.Fundo,,1),
_xlpm.Cy,_xlfn.XLOOKUP(TRUE,(AM$52:AM52&lt;&gt;""),AM$52:AM52,_xlpm.Fundo,,-1),
_xlpm.Dy,_xlfn.XLOOKUP(TRUE,(AM54:AM$95&lt;&gt;""),AM54:AM$95,_xlpm.Fundo,,1),
_xlpm.Xy,$N53,_xlpm.Yy,PRODUCT(SUM(_xlpm.Dy,-_xlpm.Cy),1/SUM(_xlpm.By,-_xlpm.Ay))*SUM(_xlpm.Xy,-_xlpm.Ay)+_xlpm.Cy,
ROUND(_xlpm.Yy,2)))</f>
        <v/>
      </c>
      <c r="AN151" s="21" t="str" cm="1">
        <f t="array" ref="AN151">IF(AN53&lt;&gt;"","",
_xlfn.LET(_xlpm.Fundo,$L$8,
_xlpm.Ax,_xlfn.XLOOKUP(TRUE,($O53:AM53&lt;&gt;""),$O$51:AM$51,_xlpm.Fundo,,-1),
_xlpm.Bx,_xlfn.XLOOKUP(TRUE,(AO53:$AZ53&lt;&gt;""),AO$51:$AZ$51,_xlpm.Fundo,,1),
_xlpm.Cx,_xlfn.XLOOKUP(TRUE,($O53:AM53&lt;&gt;""),$O53:AM53,_xlpm.Fundo,,-1),
_xlpm.Dx,_xlfn.XLOOKUP(TRUE,(AO53:$AZ53&lt;&gt;""),AO53:$AZ53,_xlpm.Fundo,,1),
_xlpm.Xx,AN$51,_xlpm.Yx,PRODUCT(SUM(_xlpm.Dx,-_xlpm.Cx),1/SUM(_xlpm.Bx,-_xlpm.Ax))*SUM(_xlpm.Xx,-_xlpm.Ax)+_xlpm.Cx,
_xlpm.Ay,_xlfn.XLOOKUP(TRUE,(AN$52:AN52&lt;&gt;""),$N$52:$N52,_xlpm.Fundo,,-1),
_xlpm.By,_xlfn.XLOOKUP(TRUE,(AN54:AN$95&lt;&gt;""),$N54:$N$95,_xlpm.Fundo,,1),
_xlpm.Cy,_xlfn.XLOOKUP(TRUE,(AN$52:AN52&lt;&gt;""),AN$52:AN52,_xlpm.Fundo,,-1),
_xlpm.Dy,_xlfn.XLOOKUP(TRUE,(AN54:AN$95&lt;&gt;""),AN54:AN$95,_xlpm.Fundo,,1),
_xlpm.Xy,$N53,_xlpm.Yy,PRODUCT(SUM(_xlpm.Dy,-_xlpm.Cy),1/SUM(_xlpm.By,-_xlpm.Ay))*SUM(_xlpm.Xy,-_xlpm.Ay)+_xlpm.Cy,
ROUND(_xlpm.Yy,2)))</f>
        <v/>
      </c>
      <c r="AO151" s="21" t="str" cm="1">
        <f t="array" ref="AO151">IF(AO53&lt;&gt;"","",
_xlfn.LET(_xlpm.Fundo,$L$8,
_xlpm.Ax,_xlfn.XLOOKUP(TRUE,($O53:AN53&lt;&gt;""),$O$51:AN$51,_xlpm.Fundo,,-1),
_xlpm.Bx,_xlfn.XLOOKUP(TRUE,(AP53:$AZ53&lt;&gt;""),AP$51:$AZ$51,_xlpm.Fundo,,1),
_xlpm.Cx,_xlfn.XLOOKUP(TRUE,($O53:AN53&lt;&gt;""),$O53:AN53,_xlpm.Fundo,,-1),
_xlpm.Dx,_xlfn.XLOOKUP(TRUE,(AP53:$AZ53&lt;&gt;""),AP53:$AZ53,_xlpm.Fundo,,1),
_xlpm.Xx,AO$51,_xlpm.Yx,PRODUCT(SUM(_xlpm.Dx,-_xlpm.Cx),1/SUM(_xlpm.Bx,-_xlpm.Ax))*SUM(_xlpm.Xx,-_xlpm.Ax)+_xlpm.Cx,
_xlpm.Ay,_xlfn.XLOOKUP(TRUE,(AO$52:AO52&lt;&gt;""),$N$52:$N52,_xlpm.Fundo,,-1),
_xlpm.By,_xlfn.XLOOKUP(TRUE,(AO54:AO$95&lt;&gt;""),$N54:$N$95,_xlpm.Fundo,,1),
_xlpm.Cy,_xlfn.XLOOKUP(TRUE,(AO$52:AO52&lt;&gt;""),AO$52:AO52,_xlpm.Fundo,,-1),
_xlpm.Dy,_xlfn.XLOOKUP(TRUE,(AO54:AO$95&lt;&gt;""),AO54:AO$95,_xlpm.Fundo,,1),
_xlpm.Xy,$N53,_xlpm.Yy,PRODUCT(SUM(_xlpm.Dy,-_xlpm.Cy),1/SUM(_xlpm.By,-_xlpm.Ay))*SUM(_xlpm.Xy,-_xlpm.Ay)+_xlpm.Cy,
ROUND(_xlpm.Yy,2)))</f>
        <v/>
      </c>
      <c r="AP151" s="21" t="str" cm="1">
        <f t="array" ref="AP151">IF(AP53&lt;&gt;"","",
_xlfn.LET(_xlpm.Fundo,$L$8,
_xlpm.Ax,_xlfn.XLOOKUP(TRUE,($O53:AO53&lt;&gt;""),$O$51:AO$51,_xlpm.Fundo,,-1),
_xlpm.Bx,_xlfn.XLOOKUP(TRUE,(AQ53:$AZ53&lt;&gt;""),AQ$51:$AZ$51,_xlpm.Fundo,,1),
_xlpm.Cx,_xlfn.XLOOKUP(TRUE,($O53:AO53&lt;&gt;""),$O53:AO53,_xlpm.Fundo,,-1),
_xlpm.Dx,_xlfn.XLOOKUP(TRUE,(AQ53:$AZ53&lt;&gt;""),AQ53:$AZ53,_xlpm.Fundo,,1),
_xlpm.Xx,AP$51,_xlpm.Yx,PRODUCT(SUM(_xlpm.Dx,-_xlpm.Cx),1/SUM(_xlpm.Bx,-_xlpm.Ax))*SUM(_xlpm.Xx,-_xlpm.Ax)+_xlpm.Cx,
_xlpm.Ay,_xlfn.XLOOKUP(TRUE,(AP$52:AP52&lt;&gt;""),$N$52:$N52,_xlpm.Fundo,,-1),
_xlpm.By,_xlfn.XLOOKUP(TRUE,(AP54:AP$95&lt;&gt;""),$N54:$N$95,_xlpm.Fundo,,1),
_xlpm.Cy,_xlfn.XLOOKUP(TRUE,(AP$52:AP52&lt;&gt;""),AP$52:AP52,_xlpm.Fundo,,-1),
_xlpm.Dy,_xlfn.XLOOKUP(TRUE,(AP54:AP$95&lt;&gt;""),AP54:AP$95,_xlpm.Fundo,,1),
_xlpm.Xy,$N53,_xlpm.Yy,PRODUCT(SUM(_xlpm.Dy,-_xlpm.Cy),1/SUM(_xlpm.By,-_xlpm.Ay))*SUM(_xlpm.Xy,-_xlpm.Ay)+_xlpm.Cy,
ROUND(_xlpm.Yy,2)))</f>
        <v/>
      </c>
      <c r="AQ151" s="21" t="str" cm="1">
        <f t="array" ref="AQ151">IF(AQ53&lt;&gt;"","",
_xlfn.LET(_xlpm.Fundo,$L$8,
_xlpm.Ax,_xlfn.XLOOKUP(TRUE,($O53:AP53&lt;&gt;""),$O$51:AP$51,_xlpm.Fundo,,-1),
_xlpm.Bx,_xlfn.XLOOKUP(TRUE,(AR53:$AZ53&lt;&gt;""),AR$51:$AZ$51,_xlpm.Fundo,,1),
_xlpm.Cx,_xlfn.XLOOKUP(TRUE,($O53:AP53&lt;&gt;""),$O53:AP53,_xlpm.Fundo,,-1),
_xlpm.Dx,_xlfn.XLOOKUP(TRUE,(AR53:$AZ53&lt;&gt;""),AR53:$AZ53,_xlpm.Fundo,,1),
_xlpm.Xx,AQ$51,_xlpm.Yx,PRODUCT(SUM(_xlpm.Dx,-_xlpm.Cx),1/SUM(_xlpm.Bx,-_xlpm.Ax))*SUM(_xlpm.Xx,-_xlpm.Ax)+_xlpm.Cx,
_xlpm.Ay,_xlfn.XLOOKUP(TRUE,(AQ$52:AQ52&lt;&gt;""),$N$52:$N52,_xlpm.Fundo,,-1),
_xlpm.By,_xlfn.XLOOKUP(TRUE,(AQ54:AQ$95&lt;&gt;""),$N54:$N$95,_xlpm.Fundo,,1),
_xlpm.Cy,_xlfn.XLOOKUP(TRUE,(AQ$52:AQ52&lt;&gt;""),AQ$52:AQ52,_xlpm.Fundo,,-1),
_xlpm.Dy,_xlfn.XLOOKUP(TRUE,(AQ54:AQ$95&lt;&gt;""),AQ54:AQ$95,_xlpm.Fundo,,1),
_xlpm.Xy,$N53,_xlpm.Yy,PRODUCT(SUM(_xlpm.Dy,-_xlpm.Cy),1/SUM(_xlpm.By,-_xlpm.Ay))*SUM(_xlpm.Xy,-_xlpm.Ay)+_xlpm.Cy,
ROUND(_xlpm.Yy,2)))</f>
        <v/>
      </c>
      <c r="AR151" s="21" t="str" cm="1">
        <f t="array" ref="AR151">IF(AR53&lt;&gt;"","",
_xlfn.LET(_xlpm.Fundo,$L$8,
_xlpm.Ax,_xlfn.XLOOKUP(TRUE,($O53:AQ53&lt;&gt;""),$O$51:AQ$51,_xlpm.Fundo,,-1),
_xlpm.Bx,_xlfn.XLOOKUP(TRUE,(AS53:$AZ53&lt;&gt;""),AS$51:$AZ$51,_xlpm.Fundo,,1),
_xlpm.Cx,_xlfn.XLOOKUP(TRUE,($O53:AQ53&lt;&gt;""),$O53:AQ53,_xlpm.Fundo,,-1),
_xlpm.Dx,_xlfn.XLOOKUP(TRUE,(AS53:$AZ53&lt;&gt;""),AS53:$AZ53,_xlpm.Fundo,,1),
_xlpm.Xx,AR$51,_xlpm.Yx,PRODUCT(SUM(_xlpm.Dx,-_xlpm.Cx),1/SUM(_xlpm.Bx,-_xlpm.Ax))*SUM(_xlpm.Xx,-_xlpm.Ax)+_xlpm.Cx,
_xlpm.Ay,_xlfn.XLOOKUP(TRUE,(AR$52:AR52&lt;&gt;""),$N$52:$N52,_xlpm.Fundo,,-1),
_xlpm.By,_xlfn.XLOOKUP(TRUE,(AR54:AR$95&lt;&gt;""),$N54:$N$95,_xlpm.Fundo,,1),
_xlpm.Cy,_xlfn.XLOOKUP(TRUE,(AR$52:AR52&lt;&gt;""),AR$52:AR52,_xlpm.Fundo,,-1),
_xlpm.Dy,_xlfn.XLOOKUP(TRUE,(AR54:AR$95&lt;&gt;""),AR54:AR$95,_xlpm.Fundo,,1),
_xlpm.Xy,$N53,_xlpm.Yy,PRODUCT(SUM(_xlpm.Dy,-_xlpm.Cy),1/SUM(_xlpm.By,-_xlpm.Ay))*SUM(_xlpm.Xy,-_xlpm.Ay)+_xlpm.Cy,
ROUND(_xlpm.Yy,2)))</f>
        <v/>
      </c>
      <c r="AS151" s="21" t="str" cm="1">
        <f t="array" ref="AS151">IF(AS53&lt;&gt;"","",
_xlfn.LET(_xlpm.Fundo,$L$8,
_xlpm.Ax,_xlfn.XLOOKUP(TRUE,($O53:AR53&lt;&gt;""),$O$51:AR$51,_xlpm.Fundo,,-1),
_xlpm.Bx,_xlfn.XLOOKUP(TRUE,(AT53:$AZ53&lt;&gt;""),AT$51:$AZ$51,_xlpm.Fundo,,1),
_xlpm.Cx,_xlfn.XLOOKUP(TRUE,($O53:AR53&lt;&gt;""),$O53:AR53,_xlpm.Fundo,,-1),
_xlpm.Dx,_xlfn.XLOOKUP(TRUE,(AT53:$AZ53&lt;&gt;""),AT53:$AZ53,_xlpm.Fundo,,1),
_xlpm.Xx,AS$51,_xlpm.Yx,PRODUCT(SUM(_xlpm.Dx,-_xlpm.Cx),1/SUM(_xlpm.Bx,-_xlpm.Ax))*SUM(_xlpm.Xx,-_xlpm.Ax)+_xlpm.Cx,
_xlpm.Ay,_xlfn.XLOOKUP(TRUE,(AS$52:AS52&lt;&gt;""),$N$52:$N52,_xlpm.Fundo,,-1),
_xlpm.By,_xlfn.XLOOKUP(TRUE,(AS54:AS$95&lt;&gt;""),$N54:$N$95,_xlpm.Fundo,,1),
_xlpm.Cy,_xlfn.XLOOKUP(TRUE,(AS$52:AS52&lt;&gt;""),AS$52:AS52,_xlpm.Fundo,,-1),
_xlpm.Dy,_xlfn.XLOOKUP(TRUE,(AS54:AS$95&lt;&gt;""),AS54:AS$95,_xlpm.Fundo,,1),
_xlpm.Xy,$N53,_xlpm.Yy,PRODUCT(SUM(_xlpm.Dy,-_xlpm.Cy),1/SUM(_xlpm.By,-_xlpm.Ay))*SUM(_xlpm.Xy,-_xlpm.Ay)+_xlpm.Cy,
ROUND(_xlpm.Yy,2)))</f>
        <v/>
      </c>
      <c r="AT151" s="21" t="str" cm="1">
        <f t="array" ref="AT151">IF(AT53&lt;&gt;"","",
_xlfn.LET(_xlpm.Fundo,$L$8,
_xlpm.Ax,_xlfn.XLOOKUP(TRUE,($O53:AS53&lt;&gt;""),$O$51:AS$51,_xlpm.Fundo,,-1),
_xlpm.Bx,_xlfn.XLOOKUP(TRUE,(AU53:$AZ53&lt;&gt;""),AU$51:$AZ$51,_xlpm.Fundo,,1),
_xlpm.Cx,_xlfn.XLOOKUP(TRUE,($O53:AS53&lt;&gt;""),$O53:AS53,_xlpm.Fundo,,-1),
_xlpm.Dx,_xlfn.XLOOKUP(TRUE,(AU53:$AZ53&lt;&gt;""),AU53:$AZ53,_xlpm.Fundo,,1),
_xlpm.Xx,AT$51,_xlpm.Yx,PRODUCT(SUM(_xlpm.Dx,-_xlpm.Cx),1/SUM(_xlpm.Bx,-_xlpm.Ax))*SUM(_xlpm.Xx,-_xlpm.Ax)+_xlpm.Cx,
_xlpm.Ay,_xlfn.XLOOKUP(TRUE,(AT$52:AT52&lt;&gt;""),$N$52:$N52,_xlpm.Fundo,,-1),
_xlpm.By,_xlfn.XLOOKUP(TRUE,(AT54:AT$95&lt;&gt;""),$N54:$N$95,_xlpm.Fundo,,1),
_xlpm.Cy,_xlfn.XLOOKUP(TRUE,(AT$52:AT52&lt;&gt;""),AT$52:AT52,_xlpm.Fundo,,-1),
_xlpm.Dy,_xlfn.XLOOKUP(TRUE,(AT54:AT$95&lt;&gt;""),AT54:AT$95,_xlpm.Fundo,,1),
_xlpm.Xy,$N53,_xlpm.Yy,PRODUCT(SUM(_xlpm.Dy,-_xlpm.Cy),1/SUM(_xlpm.By,-_xlpm.Ay))*SUM(_xlpm.Xy,-_xlpm.Ay)+_xlpm.Cy,
ROUND(_xlpm.Yy,2)))</f>
        <v/>
      </c>
      <c r="AU151" s="21" t="str" cm="1">
        <f t="array" ref="AU151">IF(AU53&lt;&gt;"","",
_xlfn.LET(_xlpm.Fundo,$L$8,
_xlpm.Ax,_xlfn.XLOOKUP(TRUE,($O53:AT53&lt;&gt;""),$O$51:AT$51,_xlpm.Fundo,,-1),
_xlpm.Bx,_xlfn.XLOOKUP(TRUE,(AV53:$AZ53&lt;&gt;""),AV$51:$AZ$51,_xlpm.Fundo,,1),
_xlpm.Cx,_xlfn.XLOOKUP(TRUE,($O53:AT53&lt;&gt;""),$O53:AT53,_xlpm.Fundo,,-1),
_xlpm.Dx,_xlfn.XLOOKUP(TRUE,(AV53:$AZ53&lt;&gt;""),AV53:$AZ53,_xlpm.Fundo,,1),
_xlpm.Xx,AU$51,_xlpm.Yx,PRODUCT(SUM(_xlpm.Dx,-_xlpm.Cx),1/SUM(_xlpm.Bx,-_xlpm.Ax))*SUM(_xlpm.Xx,-_xlpm.Ax)+_xlpm.Cx,
_xlpm.Ay,_xlfn.XLOOKUP(TRUE,(AU$52:AU52&lt;&gt;""),$N$52:$N52,_xlpm.Fundo,,-1),
_xlpm.By,_xlfn.XLOOKUP(TRUE,(AU54:AU$95&lt;&gt;""),$N54:$N$95,_xlpm.Fundo,,1),
_xlpm.Cy,_xlfn.XLOOKUP(TRUE,(AU$52:AU52&lt;&gt;""),AU$52:AU52,_xlpm.Fundo,,-1),
_xlpm.Dy,_xlfn.XLOOKUP(TRUE,(AU54:AU$95&lt;&gt;""),AU54:AU$95,_xlpm.Fundo,,1),
_xlpm.Xy,$N53,_xlpm.Yy,PRODUCT(SUM(_xlpm.Dy,-_xlpm.Cy),1/SUM(_xlpm.By,-_xlpm.Ay))*SUM(_xlpm.Xy,-_xlpm.Ay)+_xlpm.Cy,
ROUND(_xlpm.Yy,2)))</f>
        <v/>
      </c>
      <c r="AV151" s="21" t="str" cm="1">
        <f t="array" ref="AV151">IF(AV53&lt;&gt;"","",
_xlfn.LET(_xlpm.Fundo,$L$8,
_xlpm.Ax,_xlfn.XLOOKUP(TRUE,($O53:AU53&lt;&gt;""),$O$51:AU$51,_xlpm.Fundo,,-1),
_xlpm.Bx,_xlfn.XLOOKUP(TRUE,(AW53:$AZ53&lt;&gt;""),AW$51:$AZ$51,_xlpm.Fundo,,1),
_xlpm.Cx,_xlfn.XLOOKUP(TRUE,($O53:AU53&lt;&gt;""),$O53:AU53,_xlpm.Fundo,,-1),
_xlpm.Dx,_xlfn.XLOOKUP(TRUE,(AW53:$AZ53&lt;&gt;""),AW53:$AZ53,_xlpm.Fundo,,1),
_xlpm.Xx,AV$51,_xlpm.Yx,PRODUCT(SUM(_xlpm.Dx,-_xlpm.Cx),1/SUM(_xlpm.Bx,-_xlpm.Ax))*SUM(_xlpm.Xx,-_xlpm.Ax)+_xlpm.Cx,
_xlpm.Ay,_xlfn.XLOOKUP(TRUE,(AV$52:AV52&lt;&gt;""),$N$52:$N52,_xlpm.Fundo,,-1),
_xlpm.By,_xlfn.XLOOKUP(TRUE,(AV54:AV$95&lt;&gt;""),$N54:$N$95,_xlpm.Fundo,,1),
_xlpm.Cy,_xlfn.XLOOKUP(TRUE,(AV$52:AV52&lt;&gt;""),AV$52:AV52,_xlpm.Fundo,,-1),
_xlpm.Dy,_xlfn.XLOOKUP(TRUE,(AV54:AV$95&lt;&gt;""),AV54:AV$95,_xlpm.Fundo,,1),
_xlpm.Xy,$N53,_xlpm.Yy,PRODUCT(SUM(_xlpm.Dy,-_xlpm.Cy),1/SUM(_xlpm.By,-_xlpm.Ay))*SUM(_xlpm.Xy,-_xlpm.Ay)+_xlpm.Cy,
ROUND(_xlpm.Yy,2)))</f>
        <v/>
      </c>
      <c r="AW151" s="21" t="str" cm="1">
        <f t="array" ref="AW151">IF(AW53&lt;&gt;"","",
_xlfn.LET(_xlpm.Fundo,$L$8,
_xlpm.Ax,_xlfn.XLOOKUP(TRUE,($O53:AV53&lt;&gt;""),$O$51:AV$51,_xlpm.Fundo,,-1),
_xlpm.Bx,_xlfn.XLOOKUP(TRUE,(AX53:$AZ53&lt;&gt;""),AX$51:$AZ$51,_xlpm.Fundo,,1),
_xlpm.Cx,_xlfn.XLOOKUP(TRUE,($O53:AV53&lt;&gt;""),$O53:AV53,_xlpm.Fundo,,-1),
_xlpm.Dx,_xlfn.XLOOKUP(TRUE,(AX53:$AZ53&lt;&gt;""),AX53:$AZ53,_xlpm.Fundo,,1),
_xlpm.Xx,AW$51,_xlpm.Yx,PRODUCT(SUM(_xlpm.Dx,-_xlpm.Cx),1/SUM(_xlpm.Bx,-_xlpm.Ax))*SUM(_xlpm.Xx,-_xlpm.Ax)+_xlpm.Cx,
_xlpm.Ay,_xlfn.XLOOKUP(TRUE,(AW$52:AW52&lt;&gt;""),$N$52:$N52,_xlpm.Fundo,,-1),
_xlpm.By,_xlfn.XLOOKUP(TRUE,(AW54:AW$95&lt;&gt;""),$N54:$N$95,_xlpm.Fundo,,1),
_xlpm.Cy,_xlfn.XLOOKUP(TRUE,(AW$52:AW52&lt;&gt;""),AW$52:AW52,_xlpm.Fundo,,-1),
_xlpm.Dy,_xlfn.XLOOKUP(TRUE,(AW54:AW$95&lt;&gt;""),AW54:AW$95,_xlpm.Fundo,,1),
_xlpm.Xy,$N53,_xlpm.Yy,PRODUCT(SUM(_xlpm.Dy,-_xlpm.Cy),1/SUM(_xlpm.By,-_xlpm.Ay))*SUM(_xlpm.Xy,-_xlpm.Ay)+_xlpm.Cy,
ROUND(_xlpm.Yy,2)))</f>
        <v/>
      </c>
      <c r="AX151" s="8"/>
      <c r="AY151" s="8"/>
    </row>
    <row r="152" spans="1:51" ht="20.100000000000001" customHeight="1" x14ac:dyDescent="0.3">
      <c r="B152" s="7" t="s">
        <v>607</v>
      </c>
      <c r="C152" s="17">
        <f t="shared" si="19"/>
        <v>51.875399999999999</v>
      </c>
      <c r="D152" s="18">
        <f t="shared" si="19"/>
        <v>120.9509</v>
      </c>
      <c r="E152" s="64">
        <f t="shared" si="19"/>
        <v>0.4</v>
      </c>
      <c r="F152" s="17">
        <f t="shared" si="16"/>
        <v>8.85</v>
      </c>
      <c r="G152" s="18">
        <f t="shared" si="17"/>
        <v>15.9</v>
      </c>
      <c r="H152" s="19">
        <f t="shared" si="18"/>
        <v>0.4</v>
      </c>
      <c r="I152" s="8" t="str" cm="1">
        <f t="array" ref="I152">_xlfn.CONCAT(ROUND(F152:H152,2)&amp;", ")</f>
        <v xml:space="preserve">8.85, 15.9, 0.4, </v>
      </c>
      <c r="J152" s="8"/>
      <c r="N152" s="31">
        <v>16.170000000000002</v>
      </c>
      <c r="O152" s="15"/>
      <c r="P152" s="21" t="str" cm="1">
        <f t="array" ref="P152">IF(P54&lt;&gt;"","",
_xlfn.LET(_xlpm.Fundo,$L$8,
_xlpm.Ax,_xlfn.XLOOKUP(TRUE,($O54:O54&lt;&gt;""),$O$51:O$51,_xlpm.Fundo,,-1),
_xlpm.Bx,_xlfn.XLOOKUP(TRUE,(Q54:$AZ54&lt;&gt;""),Q$51:$AZ$51,_xlpm.Fundo,,1),
_xlpm.Cx,_xlfn.XLOOKUP(TRUE,($O54:O54&lt;&gt;""),$O54:O54,_xlpm.Fundo,,-1),
_xlpm.Dx,_xlfn.XLOOKUP(TRUE,(Q54:$AZ54&lt;&gt;""),Q54:$AZ54,_xlpm.Fundo,,1),
_xlpm.Xx,P$51,_xlpm.Yx,PRODUCT(SUM(_xlpm.Dx,-_xlpm.Cx),1/SUM(_xlpm.Bx,-_xlpm.Ax))*SUM(_xlpm.Xx,-_xlpm.Ax)+_xlpm.Cx,
_xlpm.Ay,_xlfn.XLOOKUP(TRUE,(P$52:P53&lt;&gt;""),$N$52:$N53,_xlpm.Fundo,,-1),
_xlpm.By,_xlfn.XLOOKUP(TRUE,(P55:P$95&lt;&gt;""),$N55:$N$95,_xlpm.Fundo,,1),
_xlpm.Cy,_xlfn.XLOOKUP(TRUE,(P$52:P53&lt;&gt;""),P$52:P53,_xlpm.Fundo,,-1),
_xlpm.Dy,_xlfn.XLOOKUP(TRUE,(P55:P$95&lt;&gt;""),P55:P$95,_xlpm.Fundo,,1),
_xlpm.Xy,$N54,_xlpm.Yy,PRODUCT(SUM(_xlpm.Dy,-_xlpm.Cy),1/SUM(_xlpm.By,-_xlpm.Ay))*SUM(_xlpm.Xy,-_xlpm.Ay)+_xlpm.Cy,
ROUND(_xlpm.Yy,2)))</f>
        <v/>
      </c>
      <c r="Q152" s="21" t="str" cm="1">
        <f t="array" ref="Q152">IF(Q54&lt;&gt;"","",
_xlfn.LET(_xlpm.Fundo,$L$8,
_xlpm.Ax,_xlfn.XLOOKUP(TRUE,($O54:P54&lt;&gt;""),$O$51:P$51,_xlpm.Fundo,,-1),
_xlpm.Bx,_xlfn.XLOOKUP(TRUE,(R54:$AZ54&lt;&gt;""),R$51:$AZ$51,_xlpm.Fundo,,1),
_xlpm.Cx,_xlfn.XLOOKUP(TRUE,($O54:P54&lt;&gt;""),$O54:P54,_xlpm.Fundo,,-1),
_xlpm.Dx,_xlfn.XLOOKUP(TRUE,(R54:$AZ54&lt;&gt;""),R54:$AZ54,_xlpm.Fundo,,1),
_xlpm.Xx,Q$51,_xlpm.Yx,PRODUCT(SUM(_xlpm.Dx,-_xlpm.Cx),1/SUM(_xlpm.Bx,-_xlpm.Ax))*SUM(_xlpm.Xx,-_xlpm.Ax)+_xlpm.Cx,
_xlpm.Ay,_xlfn.XLOOKUP(TRUE,(Q$52:Q53&lt;&gt;""),$N$52:$N53,_xlpm.Fundo,,-1),
_xlpm.By,_xlfn.XLOOKUP(TRUE,(Q55:Q$95&lt;&gt;""),$N55:$N$95,_xlpm.Fundo,,1),
_xlpm.Cy,_xlfn.XLOOKUP(TRUE,(Q$52:Q53&lt;&gt;""),Q$52:Q53,_xlpm.Fundo,,-1),
_xlpm.Dy,_xlfn.XLOOKUP(TRUE,(Q55:Q$95&lt;&gt;""),Q55:Q$95,_xlpm.Fundo,,1),
_xlpm.Xy,$N54,_xlpm.Yy,PRODUCT(SUM(_xlpm.Dy,-_xlpm.Cy),1/SUM(_xlpm.By,-_xlpm.Ay))*SUM(_xlpm.Xy,-_xlpm.Ay)+_xlpm.Cy,
ROUND(_xlpm.Yy,2)))</f>
        <v/>
      </c>
      <c r="R152" s="21" t="str" cm="1">
        <f t="array" ref="R152">IF(R54&lt;&gt;"","",
_xlfn.LET(_xlpm.Fundo,$L$8,
_xlpm.Ax,_xlfn.XLOOKUP(TRUE,($O54:Q54&lt;&gt;""),$O$51:Q$51,_xlpm.Fundo,,-1),
_xlpm.Bx,_xlfn.XLOOKUP(TRUE,(S54:$AZ54&lt;&gt;""),S$51:$AZ$51,_xlpm.Fundo,,1),
_xlpm.Cx,_xlfn.XLOOKUP(TRUE,($O54:Q54&lt;&gt;""),$O54:Q54,_xlpm.Fundo,,-1),
_xlpm.Dx,_xlfn.XLOOKUP(TRUE,(S54:$AZ54&lt;&gt;""),S54:$AZ54,_xlpm.Fundo,,1),
_xlpm.Xx,R$51,_xlpm.Yx,PRODUCT(SUM(_xlpm.Dx,-_xlpm.Cx),1/SUM(_xlpm.Bx,-_xlpm.Ax))*SUM(_xlpm.Xx,-_xlpm.Ax)+_xlpm.Cx,
_xlpm.Ay,_xlfn.XLOOKUP(TRUE,(R$52:R53&lt;&gt;""),$N$52:$N53,_xlpm.Fundo,,-1),
_xlpm.By,_xlfn.XLOOKUP(TRUE,(R55:R$95&lt;&gt;""),$N55:$N$95,_xlpm.Fundo,,1),
_xlpm.Cy,_xlfn.XLOOKUP(TRUE,(R$52:R53&lt;&gt;""),R$52:R53,_xlpm.Fundo,,-1),
_xlpm.Dy,_xlfn.XLOOKUP(TRUE,(R55:R$95&lt;&gt;""),R55:R$95,_xlpm.Fundo,,1),
_xlpm.Xy,$N54,_xlpm.Yy,PRODUCT(SUM(_xlpm.Dy,-_xlpm.Cy),1/SUM(_xlpm.By,-_xlpm.Ay))*SUM(_xlpm.Xy,-_xlpm.Ay)+_xlpm.Cy,
ROUND(_xlpm.Yy,2)))</f>
        <v/>
      </c>
      <c r="S152" s="21" t="str" cm="1">
        <f t="array" ref="S152">IF(S54&lt;&gt;"","",
_xlfn.LET(_xlpm.Fundo,$L$8,
_xlpm.Ax,_xlfn.XLOOKUP(TRUE,($O54:R54&lt;&gt;""),$O$51:R$51,_xlpm.Fundo,,-1),
_xlpm.Bx,_xlfn.XLOOKUP(TRUE,(T54:$AZ54&lt;&gt;""),T$51:$AZ$51,_xlpm.Fundo,,1),
_xlpm.Cx,_xlfn.XLOOKUP(TRUE,($O54:R54&lt;&gt;""),$O54:R54,_xlpm.Fundo,,-1),
_xlpm.Dx,_xlfn.XLOOKUP(TRUE,(T54:$AZ54&lt;&gt;""),T54:$AZ54,_xlpm.Fundo,,1),
_xlpm.Xx,S$51,_xlpm.Yx,PRODUCT(SUM(_xlpm.Dx,-_xlpm.Cx),1/SUM(_xlpm.Bx,-_xlpm.Ax))*SUM(_xlpm.Xx,-_xlpm.Ax)+_xlpm.Cx,
_xlpm.Ay,_xlfn.XLOOKUP(TRUE,(S$52:S53&lt;&gt;""),$N$52:$N53,_xlpm.Fundo,,-1),
_xlpm.By,_xlfn.XLOOKUP(TRUE,(S55:S$95&lt;&gt;""),$N55:$N$95,_xlpm.Fundo,,1),
_xlpm.Cy,_xlfn.XLOOKUP(TRUE,(S$52:S53&lt;&gt;""),S$52:S53,_xlpm.Fundo,,-1),
_xlpm.Dy,_xlfn.XLOOKUP(TRUE,(S55:S$95&lt;&gt;""),S55:S$95,_xlpm.Fundo,,1),
_xlpm.Xy,$N54,_xlpm.Yy,PRODUCT(SUM(_xlpm.Dy,-_xlpm.Cy),1/SUM(_xlpm.By,-_xlpm.Ay))*SUM(_xlpm.Xy,-_xlpm.Ay)+_xlpm.Cy,
ROUND(_xlpm.Yy,2)))</f>
        <v/>
      </c>
      <c r="T152" s="21" t="str" cm="1">
        <f t="array" ref="T152">IF(T54&lt;&gt;"","",
_xlfn.LET(_xlpm.Fundo,$L$8,
_xlpm.Ax,_xlfn.XLOOKUP(TRUE,($O54:S54&lt;&gt;""),$O$51:S$51,_xlpm.Fundo,,-1),
_xlpm.Bx,_xlfn.XLOOKUP(TRUE,(U54:$AZ54&lt;&gt;""),U$51:$AZ$51,_xlpm.Fundo,,1),
_xlpm.Cx,_xlfn.XLOOKUP(TRUE,($O54:S54&lt;&gt;""),$O54:S54,_xlpm.Fundo,,-1),
_xlpm.Dx,_xlfn.XLOOKUP(TRUE,(U54:$AZ54&lt;&gt;""),U54:$AZ54,_xlpm.Fundo,,1),
_xlpm.Xx,T$51,_xlpm.Yx,PRODUCT(SUM(_xlpm.Dx,-_xlpm.Cx),1/SUM(_xlpm.Bx,-_xlpm.Ax))*SUM(_xlpm.Xx,-_xlpm.Ax)+_xlpm.Cx,
_xlpm.Ay,_xlfn.XLOOKUP(TRUE,(T$52:T53&lt;&gt;""),$N$52:$N53,_xlpm.Fundo,,-1),
_xlpm.By,_xlfn.XLOOKUP(TRUE,(T55:T$95&lt;&gt;""),$N55:$N$95,_xlpm.Fundo,,1),
_xlpm.Cy,_xlfn.XLOOKUP(TRUE,(T$52:T53&lt;&gt;""),T$52:T53,_xlpm.Fundo,,-1),
_xlpm.Dy,_xlfn.XLOOKUP(TRUE,(T55:T$95&lt;&gt;""),T55:T$95,_xlpm.Fundo,,1),
_xlpm.Xy,$N54,_xlpm.Yy,PRODUCT(SUM(_xlpm.Dy,-_xlpm.Cy),1/SUM(_xlpm.By,-_xlpm.Ay))*SUM(_xlpm.Xy,-_xlpm.Ay)+_xlpm.Cy,
ROUND(_xlpm.Yy,2)))</f>
        <v/>
      </c>
      <c r="U152" s="21" t="str" cm="1">
        <f t="array" ref="U152">IF(U54&lt;&gt;"","",
_xlfn.LET(_xlpm.Fundo,$L$8,
_xlpm.Ax,_xlfn.XLOOKUP(TRUE,($O54:T54&lt;&gt;""),$O$51:T$51,_xlpm.Fundo,,-1),
_xlpm.Bx,_xlfn.XLOOKUP(TRUE,(V54:$AZ54&lt;&gt;""),V$51:$AZ$51,_xlpm.Fundo,,1),
_xlpm.Cx,_xlfn.XLOOKUP(TRUE,($O54:T54&lt;&gt;""),$O54:T54,_xlpm.Fundo,,-1),
_xlpm.Dx,_xlfn.XLOOKUP(TRUE,(V54:$AZ54&lt;&gt;""),V54:$AZ54,_xlpm.Fundo,,1),
_xlpm.Xx,U$51,_xlpm.Yx,PRODUCT(SUM(_xlpm.Dx,-_xlpm.Cx),1/SUM(_xlpm.Bx,-_xlpm.Ax))*SUM(_xlpm.Xx,-_xlpm.Ax)+_xlpm.Cx,
_xlpm.Ay,_xlfn.XLOOKUP(TRUE,(U$52:U53&lt;&gt;""),$N$52:$N53,_xlpm.Fundo,,-1),
_xlpm.By,_xlfn.XLOOKUP(TRUE,(U55:U$95&lt;&gt;""),$N55:$N$95,_xlpm.Fundo,,1),
_xlpm.Cy,_xlfn.XLOOKUP(TRUE,(U$52:U53&lt;&gt;""),U$52:U53,_xlpm.Fundo,,-1),
_xlpm.Dy,_xlfn.XLOOKUP(TRUE,(U55:U$95&lt;&gt;""),U55:U$95,_xlpm.Fundo,,1),
_xlpm.Xy,$N54,_xlpm.Yy,PRODUCT(SUM(_xlpm.Dy,-_xlpm.Cy),1/SUM(_xlpm.By,-_xlpm.Ay))*SUM(_xlpm.Xy,-_xlpm.Ay)+_xlpm.Cy,
ROUND(_xlpm.Yy,2)))</f>
        <v/>
      </c>
      <c r="V152" s="21" t="str" cm="1">
        <f t="array" ref="V152">IF(V54&lt;&gt;"","",
_xlfn.LET(_xlpm.Fundo,$L$8,
_xlpm.Ax,_xlfn.XLOOKUP(TRUE,($O54:U54&lt;&gt;""),$O$51:U$51,_xlpm.Fundo,,-1),
_xlpm.Bx,_xlfn.XLOOKUP(TRUE,(W54:$AZ54&lt;&gt;""),W$51:$AZ$51,_xlpm.Fundo,,1),
_xlpm.Cx,_xlfn.XLOOKUP(TRUE,($O54:U54&lt;&gt;""),$O54:U54,_xlpm.Fundo,,-1),
_xlpm.Dx,_xlfn.XLOOKUP(TRUE,(W54:$AZ54&lt;&gt;""),W54:$AZ54,_xlpm.Fundo,,1),
_xlpm.Xx,V$51,_xlpm.Yx,PRODUCT(SUM(_xlpm.Dx,-_xlpm.Cx),1/SUM(_xlpm.Bx,-_xlpm.Ax))*SUM(_xlpm.Xx,-_xlpm.Ax)+_xlpm.Cx,
_xlpm.Ay,_xlfn.XLOOKUP(TRUE,(V$52:V53&lt;&gt;""),$N$52:$N53,_xlpm.Fundo,,-1),
_xlpm.By,_xlfn.XLOOKUP(TRUE,(V55:V$95&lt;&gt;""),$N55:$N$95,_xlpm.Fundo,,1),
_xlpm.Cy,_xlfn.XLOOKUP(TRUE,(V$52:V53&lt;&gt;""),V$52:V53,_xlpm.Fundo,,-1),
_xlpm.Dy,_xlfn.XLOOKUP(TRUE,(V55:V$95&lt;&gt;""),V55:V$95,_xlpm.Fundo,,1),
_xlpm.Xy,$N54,_xlpm.Yy,PRODUCT(SUM(_xlpm.Dy,-_xlpm.Cy),1/SUM(_xlpm.By,-_xlpm.Ay))*SUM(_xlpm.Xy,-_xlpm.Ay)+_xlpm.Cy,
ROUND(_xlpm.Yy,2)))</f>
        <v/>
      </c>
      <c r="W152" s="21" t="str" cm="1">
        <f t="array" ref="W152">IF(W54&lt;&gt;"","",
_xlfn.LET(_xlpm.Fundo,$L$8,
_xlpm.Ax,_xlfn.XLOOKUP(TRUE,($O54:V54&lt;&gt;""),$O$51:V$51,_xlpm.Fundo,,-1),
_xlpm.Bx,_xlfn.XLOOKUP(TRUE,(X54:$AZ54&lt;&gt;""),X$51:$AZ$51,_xlpm.Fundo,,1),
_xlpm.Cx,_xlfn.XLOOKUP(TRUE,($O54:V54&lt;&gt;""),$O54:V54,_xlpm.Fundo,,-1),
_xlpm.Dx,_xlfn.XLOOKUP(TRUE,(X54:$AZ54&lt;&gt;""),X54:$AZ54,_xlpm.Fundo,,1),
_xlpm.Xx,W$51,_xlpm.Yx,PRODUCT(SUM(_xlpm.Dx,-_xlpm.Cx),1/SUM(_xlpm.Bx,-_xlpm.Ax))*SUM(_xlpm.Xx,-_xlpm.Ax)+_xlpm.Cx,
_xlpm.Ay,_xlfn.XLOOKUP(TRUE,(W$52:W53&lt;&gt;""),$N$52:$N53,_xlpm.Fundo,,-1),
_xlpm.By,_xlfn.XLOOKUP(TRUE,(W55:W$95&lt;&gt;""),$N55:$N$95,_xlpm.Fundo,,1),
_xlpm.Cy,_xlfn.XLOOKUP(TRUE,(W$52:W53&lt;&gt;""),W$52:W53,_xlpm.Fundo,,-1),
_xlpm.Dy,_xlfn.XLOOKUP(TRUE,(W55:W$95&lt;&gt;""),W55:W$95,_xlpm.Fundo,,1),
_xlpm.Xy,$N54,_xlpm.Yy,PRODUCT(SUM(_xlpm.Dy,-_xlpm.Cy),1/SUM(_xlpm.By,-_xlpm.Ay))*SUM(_xlpm.Xy,-_xlpm.Ay)+_xlpm.Cy,
ROUND(_xlpm.Yy,2)))</f>
        <v/>
      </c>
      <c r="X152" s="21" t="str" cm="1">
        <f t="array" ref="X152">IF(X54&lt;&gt;"","",
_xlfn.LET(_xlpm.Fundo,$L$8,
_xlpm.Ax,_xlfn.XLOOKUP(TRUE,($O54:W54&lt;&gt;""),$O$51:W$51,_xlpm.Fundo,,-1),
_xlpm.Bx,_xlfn.XLOOKUP(TRUE,(Y54:$AZ54&lt;&gt;""),Y$51:$AZ$51,_xlpm.Fundo,,1),
_xlpm.Cx,_xlfn.XLOOKUP(TRUE,($O54:W54&lt;&gt;""),$O54:W54,_xlpm.Fundo,,-1),
_xlpm.Dx,_xlfn.XLOOKUP(TRUE,(Y54:$AZ54&lt;&gt;""),Y54:$AZ54,_xlpm.Fundo,,1),
_xlpm.Xx,X$51,_xlpm.Yx,PRODUCT(SUM(_xlpm.Dx,-_xlpm.Cx),1/SUM(_xlpm.Bx,-_xlpm.Ax))*SUM(_xlpm.Xx,-_xlpm.Ax)+_xlpm.Cx,
_xlpm.Ay,_xlfn.XLOOKUP(TRUE,(X$52:X53&lt;&gt;""),$N$52:$N53,_xlpm.Fundo,,-1),
_xlpm.By,_xlfn.XLOOKUP(TRUE,(X55:X$95&lt;&gt;""),$N55:$N$95,_xlpm.Fundo,,1),
_xlpm.Cy,_xlfn.XLOOKUP(TRUE,(X$52:X53&lt;&gt;""),X$52:X53,_xlpm.Fundo,,-1),
_xlpm.Dy,_xlfn.XLOOKUP(TRUE,(X55:X$95&lt;&gt;""),X55:X$95,_xlpm.Fundo,,1),
_xlpm.Xy,$N54,_xlpm.Yy,PRODUCT(SUM(_xlpm.Dy,-_xlpm.Cy),1/SUM(_xlpm.By,-_xlpm.Ay))*SUM(_xlpm.Xy,-_xlpm.Ay)+_xlpm.Cy,
ROUND(_xlpm.Yy,2)))</f>
        <v/>
      </c>
      <c r="Y152" s="21" t="str" cm="1">
        <f t="array" ref="Y152">IF(Y54&lt;&gt;"","",
_xlfn.LET(_xlpm.Fundo,$L$8,
_xlpm.Ax,_xlfn.XLOOKUP(TRUE,($O54:X54&lt;&gt;""),$O$51:X$51,_xlpm.Fundo,,-1),
_xlpm.Bx,_xlfn.XLOOKUP(TRUE,(Z54:$AZ54&lt;&gt;""),Z$51:$AZ$51,_xlpm.Fundo,,1),
_xlpm.Cx,_xlfn.XLOOKUP(TRUE,($O54:X54&lt;&gt;""),$O54:X54,_xlpm.Fundo,,-1),
_xlpm.Dx,_xlfn.XLOOKUP(TRUE,(Z54:$AZ54&lt;&gt;""),Z54:$AZ54,_xlpm.Fundo,,1),
_xlpm.Xx,Y$51,_xlpm.Yx,PRODUCT(SUM(_xlpm.Dx,-_xlpm.Cx),1/SUM(_xlpm.Bx,-_xlpm.Ax))*SUM(_xlpm.Xx,-_xlpm.Ax)+_xlpm.Cx,
_xlpm.Ay,_xlfn.XLOOKUP(TRUE,(Y$52:Y53&lt;&gt;""),$N$52:$N53,_xlpm.Fundo,,-1),
_xlpm.By,_xlfn.XLOOKUP(TRUE,(Y55:Y$95&lt;&gt;""),$N55:$N$95,_xlpm.Fundo,,1),
_xlpm.Cy,_xlfn.XLOOKUP(TRUE,(Y$52:Y53&lt;&gt;""),Y$52:Y53,_xlpm.Fundo,,-1),
_xlpm.Dy,_xlfn.XLOOKUP(TRUE,(Y55:Y$95&lt;&gt;""),Y55:Y$95,_xlpm.Fundo,,1),
_xlpm.Xy,$N54,_xlpm.Yy,PRODUCT(SUM(_xlpm.Dy,-_xlpm.Cy),1/SUM(_xlpm.By,-_xlpm.Ay))*SUM(_xlpm.Xy,-_xlpm.Ay)+_xlpm.Cy,
ROUND(_xlpm.Yy,2)))</f>
        <v/>
      </c>
      <c r="Z152" s="21" t="str" cm="1">
        <f t="array" ref="Z152">IF(Z54&lt;&gt;"","",
_xlfn.LET(_xlpm.Fundo,$L$8,
_xlpm.Ax,_xlfn.XLOOKUP(TRUE,($O54:Y54&lt;&gt;""),$O$51:Y$51,_xlpm.Fundo,,-1),
_xlpm.Bx,_xlfn.XLOOKUP(TRUE,(AA54:$AZ54&lt;&gt;""),AA$51:$AZ$51,_xlpm.Fundo,,1),
_xlpm.Cx,_xlfn.XLOOKUP(TRUE,($O54:Y54&lt;&gt;""),$O54:Y54,_xlpm.Fundo,,-1),
_xlpm.Dx,_xlfn.XLOOKUP(TRUE,(AA54:$AZ54&lt;&gt;""),AA54:$AZ54,_xlpm.Fundo,,1),
_xlpm.Xx,Z$51,_xlpm.Yx,PRODUCT(SUM(_xlpm.Dx,-_xlpm.Cx),1/SUM(_xlpm.Bx,-_xlpm.Ax))*SUM(_xlpm.Xx,-_xlpm.Ax)+_xlpm.Cx,
_xlpm.Ay,_xlfn.XLOOKUP(TRUE,(Z$52:Z53&lt;&gt;""),$N$52:$N53,_xlpm.Fundo,,-1),
_xlpm.By,_xlfn.XLOOKUP(TRUE,(Z55:Z$95&lt;&gt;""),$N55:$N$95,_xlpm.Fundo,,1),
_xlpm.Cy,_xlfn.XLOOKUP(TRUE,(Z$52:Z53&lt;&gt;""),Z$52:Z53,_xlpm.Fundo,,-1),
_xlpm.Dy,_xlfn.XLOOKUP(TRUE,(Z55:Z$95&lt;&gt;""),Z55:Z$95,_xlpm.Fundo,,1),
_xlpm.Xy,$N54,_xlpm.Yy,PRODUCT(SUM(_xlpm.Dy,-_xlpm.Cy),1/SUM(_xlpm.By,-_xlpm.Ay))*SUM(_xlpm.Xy,-_xlpm.Ay)+_xlpm.Cy,
ROUND(_xlpm.Yy,2)))</f>
        <v/>
      </c>
      <c r="AA152" s="21" t="str" cm="1">
        <f t="array" ref="AA152">IF(AA54&lt;&gt;"","",
_xlfn.LET(_xlpm.Fundo,$L$8,
_xlpm.Ax,_xlfn.XLOOKUP(TRUE,($O54:Z54&lt;&gt;""),$O$51:Z$51,_xlpm.Fundo,,-1),
_xlpm.Bx,_xlfn.XLOOKUP(TRUE,(AB54:$AZ54&lt;&gt;""),AB$51:$AZ$51,_xlpm.Fundo,,1),
_xlpm.Cx,_xlfn.XLOOKUP(TRUE,($O54:Z54&lt;&gt;""),$O54:Z54,_xlpm.Fundo,,-1),
_xlpm.Dx,_xlfn.XLOOKUP(TRUE,(AB54:$AZ54&lt;&gt;""),AB54:$AZ54,_xlpm.Fundo,,1),
_xlpm.Xx,AA$51,_xlpm.Yx,PRODUCT(SUM(_xlpm.Dx,-_xlpm.Cx),1/SUM(_xlpm.Bx,-_xlpm.Ax))*SUM(_xlpm.Xx,-_xlpm.Ax)+_xlpm.Cx,
_xlpm.Ay,_xlfn.XLOOKUP(TRUE,(AA$52:AA53&lt;&gt;""),$N$52:$N53,_xlpm.Fundo,,-1),
_xlpm.By,_xlfn.XLOOKUP(TRUE,(AA55:AA$95&lt;&gt;""),$N55:$N$95,_xlpm.Fundo,,1),
_xlpm.Cy,_xlfn.XLOOKUP(TRUE,(AA$52:AA53&lt;&gt;""),AA$52:AA53,_xlpm.Fundo,,-1),
_xlpm.Dy,_xlfn.XLOOKUP(TRUE,(AA55:AA$95&lt;&gt;""),AA55:AA$95,_xlpm.Fundo,,1),
_xlpm.Xy,$N54,_xlpm.Yy,PRODUCT(SUM(_xlpm.Dy,-_xlpm.Cy),1/SUM(_xlpm.By,-_xlpm.Ay))*SUM(_xlpm.Xy,-_xlpm.Ay)+_xlpm.Cy,
ROUND(_xlpm.Yy,2)))</f>
        <v/>
      </c>
      <c r="AB152" s="21" t="str" cm="1">
        <f t="array" ref="AB152">IF(AB54&lt;&gt;"","",
_xlfn.LET(_xlpm.Fundo,$L$8,
_xlpm.Ax,_xlfn.XLOOKUP(TRUE,($O54:AA54&lt;&gt;""),$O$51:AA$51,_xlpm.Fundo,,-1),
_xlpm.Bx,_xlfn.XLOOKUP(TRUE,(AC54:$AZ54&lt;&gt;""),AC$51:$AZ$51,_xlpm.Fundo,,1),
_xlpm.Cx,_xlfn.XLOOKUP(TRUE,($O54:AA54&lt;&gt;""),$O54:AA54,_xlpm.Fundo,,-1),
_xlpm.Dx,_xlfn.XLOOKUP(TRUE,(AC54:$AZ54&lt;&gt;""),AC54:$AZ54,_xlpm.Fundo,,1),
_xlpm.Xx,AB$51,_xlpm.Yx,PRODUCT(SUM(_xlpm.Dx,-_xlpm.Cx),1/SUM(_xlpm.Bx,-_xlpm.Ax))*SUM(_xlpm.Xx,-_xlpm.Ax)+_xlpm.Cx,
_xlpm.Ay,_xlfn.XLOOKUP(TRUE,(AB$52:AB53&lt;&gt;""),$N$52:$N53,_xlpm.Fundo,,-1),
_xlpm.By,_xlfn.XLOOKUP(TRUE,(AB55:AB$95&lt;&gt;""),$N55:$N$95,_xlpm.Fundo,,1),
_xlpm.Cy,_xlfn.XLOOKUP(TRUE,(AB$52:AB53&lt;&gt;""),AB$52:AB53,_xlpm.Fundo,,-1),
_xlpm.Dy,_xlfn.XLOOKUP(TRUE,(AB55:AB$95&lt;&gt;""),AB55:AB$95,_xlpm.Fundo,,1),
_xlpm.Xy,$N54,_xlpm.Yy,PRODUCT(SUM(_xlpm.Dy,-_xlpm.Cy),1/SUM(_xlpm.By,-_xlpm.Ay))*SUM(_xlpm.Xy,-_xlpm.Ay)+_xlpm.Cy,
ROUND(_xlpm.Yy,2)))</f>
        <v/>
      </c>
      <c r="AC152" s="21" t="str" cm="1">
        <f t="array" ref="AC152">IF(AC54&lt;&gt;"","",
_xlfn.LET(_xlpm.Fundo,$L$8,
_xlpm.Ax,_xlfn.XLOOKUP(TRUE,($O54:AB54&lt;&gt;""),$O$51:AB$51,_xlpm.Fundo,,-1),
_xlpm.Bx,_xlfn.XLOOKUP(TRUE,(AD54:$AZ54&lt;&gt;""),AD$51:$AZ$51,_xlpm.Fundo,,1),
_xlpm.Cx,_xlfn.XLOOKUP(TRUE,($O54:AB54&lt;&gt;""),$O54:AB54,_xlpm.Fundo,,-1),
_xlpm.Dx,_xlfn.XLOOKUP(TRUE,(AD54:$AZ54&lt;&gt;""),AD54:$AZ54,_xlpm.Fundo,,1),
_xlpm.Xx,AC$51,_xlpm.Yx,PRODUCT(SUM(_xlpm.Dx,-_xlpm.Cx),1/SUM(_xlpm.Bx,-_xlpm.Ax))*SUM(_xlpm.Xx,-_xlpm.Ax)+_xlpm.Cx,
_xlpm.Ay,_xlfn.XLOOKUP(TRUE,(AC$52:AC53&lt;&gt;""),$N$52:$N53,_xlpm.Fundo,,-1),
_xlpm.By,_xlfn.XLOOKUP(TRUE,(AC55:AC$95&lt;&gt;""),$N55:$N$95,_xlpm.Fundo,,1),
_xlpm.Cy,_xlfn.XLOOKUP(TRUE,(AC$52:AC53&lt;&gt;""),AC$52:AC53,_xlpm.Fundo,,-1),
_xlpm.Dy,_xlfn.XLOOKUP(TRUE,(AC55:AC$95&lt;&gt;""),AC55:AC$95,_xlpm.Fundo,,1),
_xlpm.Xy,$N54,_xlpm.Yy,PRODUCT(SUM(_xlpm.Dy,-_xlpm.Cy),1/SUM(_xlpm.By,-_xlpm.Ay))*SUM(_xlpm.Xy,-_xlpm.Ay)+_xlpm.Cy,
ROUND(_xlpm.Yy,2)))</f>
        <v/>
      </c>
      <c r="AD152" s="21" t="str" cm="1">
        <f t="array" ref="AD152">IF(AD54&lt;&gt;"","",
_xlfn.LET(_xlpm.Fundo,$L$8,
_xlpm.Ax,_xlfn.XLOOKUP(TRUE,($O54:AC54&lt;&gt;""),$O$51:AC$51,_xlpm.Fundo,,-1),
_xlpm.Bx,_xlfn.XLOOKUP(TRUE,(AE54:$AZ54&lt;&gt;""),AE$51:$AZ$51,_xlpm.Fundo,,1),
_xlpm.Cx,_xlfn.XLOOKUP(TRUE,($O54:AC54&lt;&gt;""),$O54:AC54,_xlpm.Fundo,,-1),
_xlpm.Dx,_xlfn.XLOOKUP(TRUE,(AE54:$AZ54&lt;&gt;""),AE54:$AZ54,_xlpm.Fundo,,1),
_xlpm.Xx,AD$51,_xlpm.Yx,PRODUCT(SUM(_xlpm.Dx,-_xlpm.Cx),1/SUM(_xlpm.Bx,-_xlpm.Ax))*SUM(_xlpm.Xx,-_xlpm.Ax)+_xlpm.Cx,
_xlpm.Ay,_xlfn.XLOOKUP(TRUE,(AD$52:AD53&lt;&gt;""),$N$52:$N53,_xlpm.Fundo,,-1),
_xlpm.By,_xlfn.XLOOKUP(TRUE,(AD55:AD$95&lt;&gt;""),$N55:$N$95,_xlpm.Fundo,,1),
_xlpm.Cy,_xlfn.XLOOKUP(TRUE,(AD$52:AD53&lt;&gt;""),AD$52:AD53,_xlpm.Fundo,,-1),
_xlpm.Dy,_xlfn.XLOOKUP(TRUE,(AD55:AD$95&lt;&gt;""),AD55:AD$95,_xlpm.Fundo,,1),
_xlpm.Xy,$N54,_xlpm.Yy,PRODUCT(SUM(_xlpm.Dy,-_xlpm.Cy),1/SUM(_xlpm.By,-_xlpm.Ay))*SUM(_xlpm.Xy,-_xlpm.Ay)+_xlpm.Cy,
ROUND(_xlpm.Yy,2)))</f>
        <v/>
      </c>
      <c r="AE152" s="21" t="str" cm="1">
        <f t="array" ref="AE152">IF(AE54&lt;&gt;"","",
_xlfn.LET(_xlpm.Fundo,$L$8,
_xlpm.Ax,_xlfn.XLOOKUP(TRUE,($O54:AD54&lt;&gt;""),$O$51:AD$51,_xlpm.Fundo,,-1),
_xlpm.Bx,_xlfn.XLOOKUP(TRUE,(AF54:$AZ54&lt;&gt;""),AF$51:$AZ$51,_xlpm.Fundo,,1),
_xlpm.Cx,_xlfn.XLOOKUP(TRUE,($O54:AD54&lt;&gt;""),$O54:AD54,_xlpm.Fundo,,-1),
_xlpm.Dx,_xlfn.XLOOKUP(TRUE,(AF54:$AZ54&lt;&gt;""),AF54:$AZ54,_xlpm.Fundo,,1),
_xlpm.Xx,AE$51,_xlpm.Yx,PRODUCT(SUM(_xlpm.Dx,-_xlpm.Cx),1/SUM(_xlpm.Bx,-_xlpm.Ax))*SUM(_xlpm.Xx,-_xlpm.Ax)+_xlpm.Cx,
_xlpm.Ay,_xlfn.XLOOKUP(TRUE,(AE$52:AE53&lt;&gt;""),$N$52:$N53,_xlpm.Fundo,,-1),
_xlpm.By,_xlfn.XLOOKUP(TRUE,(AE55:AE$95&lt;&gt;""),$N55:$N$95,_xlpm.Fundo,,1),
_xlpm.Cy,_xlfn.XLOOKUP(TRUE,(AE$52:AE53&lt;&gt;""),AE$52:AE53,_xlpm.Fundo,,-1),
_xlpm.Dy,_xlfn.XLOOKUP(TRUE,(AE55:AE$95&lt;&gt;""),AE55:AE$95,_xlpm.Fundo,,1),
_xlpm.Xy,$N54,_xlpm.Yy,PRODUCT(SUM(_xlpm.Dy,-_xlpm.Cy),1/SUM(_xlpm.By,-_xlpm.Ay))*SUM(_xlpm.Xy,-_xlpm.Ay)+_xlpm.Cy,
ROUND(_xlpm.Yy,2)))</f>
        <v/>
      </c>
      <c r="AF152" s="21" t="str" cm="1">
        <f t="array" ref="AF152">IF(AF54&lt;&gt;"","",
_xlfn.LET(_xlpm.Fundo,$L$8,
_xlpm.Ax,_xlfn.XLOOKUP(TRUE,($O54:AE54&lt;&gt;""),$O$51:AE$51,_xlpm.Fundo,,-1),
_xlpm.Bx,_xlfn.XLOOKUP(TRUE,(AG54:$AZ54&lt;&gt;""),AG$51:$AZ$51,_xlpm.Fundo,,1),
_xlpm.Cx,_xlfn.XLOOKUP(TRUE,($O54:AE54&lt;&gt;""),$O54:AE54,_xlpm.Fundo,,-1),
_xlpm.Dx,_xlfn.XLOOKUP(TRUE,(AG54:$AZ54&lt;&gt;""),AG54:$AZ54,_xlpm.Fundo,,1),
_xlpm.Xx,AF$51,_xlpm.Yx,PRODUCT(SUM(_xlpm.Dx,-_xlpm.Cx),1/SUM(_xlpm.Bx,-_xlpm.Ax))*SUM(_xlpm.Xx,-_xlpm.Ax)+_xlpm.Cx,
_xlpm.Ay,_xlfn.XLOOKUP(TRUE,(AF$52:AF53&lt;&gt;""),$N$52:$N53,_xlpm.Fundo,,-1),
_xlpm.By,_xlfn.XLOOKUP(TRUE,(AF55:AF$95&lt;&gt;""),$N55:$N$95,_xlpm.Fundo,,1),
_xlpm.Cy,_xlfn.XLOOKUP(TRUE,(AF$52:AF53&lt;&gt;""),AF$52:AF53,_xlpm.Fundo,,-1),
_xlpm.Dy,_xlfn.XLOOKUP(TRUE,(AF55:AF$95&lt;&gt;""),AF55:AF$95,_xlpm.Fundo,,1),
_xlpm.Xy,$N54,_xlpm.Yy,PRODUCT(SUM(_xlpm.Dy,-_xlpm.Cy),1/SUM(_xlpm.By,-_xlpm.Ay))*SUM(_xlpm.Xy,-_xlpm.Ay)+_xlpm.Cy,
ROUND(_xlpm.Yy,2)))</f>
        <v/>
      </c>
      <c r="AG152" s="21" t="str" cm="1">
        <f t="array" ref="AG152">IF(AG54&lt;&gt;"","",
_xlfn.LET(_xlpm.Fundo,$L$8,
_xlpm.Ax,_xlfn.XLOOKUP(TRUE,($O54:AF54&lt;&gt;""),$O$51:AF$51,_xlpm.Fundo,,-1),
_xlpm.Bx,_xlfn.XLOOKUP(TRUE,(AH54:$AZ54&lt;&gt;""),AH$51:$AZ$51,_xlpm.Fundo,,1),
_xlpm.Cx,_xlfn.XLOOKUP(TRUE,($O54:AF54&lt;&gt;""),$O54:AF54,_xlpm.Fundo,,-1),
_xlpm.Dx,_xlfn.XLOOKUP(TRUE,(AH54:$AZ54&lt;&gt;""),AH54:$AZ54,_xlpm.Fundo,,1),
_xlpm.Xx,AG$51,_xlpm.Yx,PRODUCT(SUM(_xlpm.Dx,-_xlpm.Cx),1/SUM(_xlpm.Bx,-_xlpm.Ax))*SUM(_xlpm.Xx,-_xlpm.Ax)+_xlpm.Cx,
_xlpm.Ay,_xlfn.XLOOKUP(TRUE,(AG$52:AG53&lt;&gt;""),$N$52:$N53,_xlpm.Fundo,,-1),
_xlpm.By,_xlfn.XLOOKUP(TRUE,(AG55:AG$95&lt;&gt;""),$N55:$N$95,_xlpm.Fundo,,1),
_xlpm.Cy,_xlfn.XLOOKUP(TRUE,(AG$52:AG53&lt;&gt;""),AG$52:AG53,_xlpm.Fundo,,-1),
_xlpm.Dy,_xlfn.XLOOKUP(TRUE,(AG55:AG$95&lt;&gt;""),AG55:AG$95,_xlpm.Fundo,,1),
_xlpm.Xy,$N54,_xlpm.Yy,PRODUCT(SUM(_xlpm.Dy,-_xlpm.Cy),1/SUM(_xlpm.By,-_xlpm.Ay))*SUM(_xlpm.Xy,-_xlpm.Ay)+_xlpm.Cy,
ROUND(_xlpm.Yy,2)))</f>
        <v/>
      </c>
      <c r="AH152" s="21" t="str" cm="1">
        <f t="array" ref="AH152">IF(AH54&lt;&gt;"","",
_xlfn.LET(_xlpm.Fundo,$L$8,
_xlpm.Ax,_xlfn.XLOOKUP(TRUE,($O54:AG54&lt;&gt;""),$O$51:AG$51,_xlpm.Fundo,,-1),
_xlpm.Bx,_xlfn.XLOOKUP(TRUE,(AI54:$AZ54&lt;&gt;""),AI$51:$AZ$51,_xlpm.Fundo,,1),
_xlpm.Cx,_xlfn.XLOOKUP(TRUE,($O54:AG54&lt;&gt;""),$O54:AG54,_xlpm.Fundo,,-1),
_xlpm.Dx,_xlfn.XLOOKUP(TRUE,(AI54:$AZ54&lt;&gt;""),AI54:$AZ54,_xlpm.Fundo,,1),
_xlpm.Xx,AH$51,_xlpm.Yx,PRODUCT(SUM(_xlpm.Dx,-_xlpm.Cx),1/SUM(_xlpm.Bx,-_xlpm.Ax))*SUM(_xlpm.Xx,-_xlpm.Ax)+_xlpm.Cx,
_xlpm.Ay,_xlfn.XLOOKUP(TRUE,(AH$52:AH53&lt;&gt;""),$N$52:$N53,_xlpm.Fundo,,-1),
_xlpm.By,_xlfn.XLOOKUP(TRUE,(AH55:AH$95&lt;&gt;""),$N55:$N$95,_xlpm.Fundo,,1),
_xlpm.Cy,_xlfn.XLOOKUP(TRUE,(AH$52:AH53&lt;&gt;""),AH$52:AH53,_xlpm.Fundo,,-1),
_xlpm.Dy,_xlfn.XLOOKUP(TRUE,(AH55:AH$95&lt;&gt;""),AH55:AH$95,_xlpm.Fundo,,1),
_xlpm.Xy,$N54,_xlpm.Yy,PRODUCT(SUM(_xlpm.Dy,-_xlpm.Cy),1/SUM(_xlpm.By,-_xlpm.Ay))*SUM(_xlpm.Xy,-_xlpm.Ay)+_xlpm.Cy,
ROUND(_xlpm.Yy,2)))</f>
        <v/>
      </c>
      <c r="AI152" s="21" t="str" cm="1">
        <f t="array" ref="AI152">IF(AI54&lt;&gt;"","",
_xlfn.LET(_xlpm.Fundo,$L$8,
_xlpm.Ax,_xlfn.XLOOKUP(TRUE,($O54:AH54&lt;&gt;""),$O$51:AH$51,_xlpm.Fundo,,-1),
_xlpm.Bx,_xlfn.XLOOKUP(TRUE,(AJ54:$AZ54&lt;&gt;""),AJ$51:$AZ$51,_xlpm.Fundo,,1),
_xlpm.Cx,_xlfn.XLOOKUP(TRUE,($O54:AH54&lt;&gt;""),$O54:AH54,_xlpm.Fundo,,-1),
_xlpm.Dx,_xlfn.XLOOKUP(TRUE,(AJ54:$AZ54&lt;&gt;""),AJ54:$AZ54,_xlpm.Fundo,,1),
_xlpm.Xx,AI$51,_xlpm.Yx,PRODUCT(SUM(_xlpm.Dx,-_xlpm.Cx),1/SUM(_xlpm.Bx,-_xlpm.Ax))*SUM(_xlpm.Xx,-_xlpm.Ax)+_xlpm.Cx,
_xlpm.Ay,_xlfn.XLOOKUP(TRUE,(AI$52:AI53&lt;&gt;""),$N$52:$N53,_xlpm.Fundo,,-1),
_xlpm.By,_xlfn.XLOOKUP(TRUE,(AI55:AI$95&lt;&gt;""),$N55:$N$95,_xlpm.Fundo,,1),
_xlpm.Cy,_xlfn.XLOOKUP(TRUE,(AI$52:AI53&lt;&gt;""),AI$52:AI53,_xlpm.Fundo,,-1),
_xlpm.Dy,_xlfn.XLOOKUP(TRUE,(AI55:AI$95&lt;&gt;""),AI55:AI$95,_xlpm.Fundo,,1),
_xlpm.Xy,$N54,_xlpm.Yy,PRODUCT(SUM(_xlpm.Dy,-_xlpm.Cy),1/SUM(_xlpm.By,-_xlpm.Ay))*SUM(_xlpm.Xy,-_xlpm.Ay)+_xlpm.Cy,
ROUND(_xlpm.Yy,2)))</f>
        <v/>
      </c>
      <c r="AJ152" s="21" t="str" cm="1">
        <f t="array" ref="AJ152">IF(AJ54&lt;&gt;"","",
_xlfn.LET(_xlpm.Fundo,$L$8,
_xlpm.Ax,_xlfn.XLOOKUP(TRUE,($O54:AI54&lt;&gt;""),$O$51:AI$51,_xlpm.Fundo,,-1),
_xlpm.Bx,_xlfn.XLOOKUP(TRUE,(AK54:$AZ54&lt;&gt;""),AK$51:$AZ$51,_xlpm.Fundo,,1),
_xlpm.Cx,_xlfn.XLOOKUP(TRUE,($O54:AI54&lt;&gt;""),$O54:AI54,_xlpm.Fundo,,-1),
_xlpm.Dx,_xlfn.XLOOKUP(TRUE,(AK54:$AZ54&lt;&gt;""),AK54:$AZ54,_xlpm.Fundo,,1),
_xlpm.Xx,AJ$51,_xlpm.Yx,PRODUCT(SUM(_xlpm.Dx,-_xlpm.Cx),1/SUM(_xlpm.Bx,-_xlpm.Ax))*SUM(_xlpm.Xx,-_xlpm.Ax)+_xlpm.Cx,
_xlpm.Ay,_xlfn.XLOOKUP(TRUE,(AJ$52:AJ53&lt;&gt;""),$N$52:$N53,_xlpm.Fundo,,-1),
_xlpm.By,_xlfn.XLOOKUP(TRUE,(AJ55:AJ$95&lt;&gt;""),$N55:$N$95,_xlpm.Fundo,,1),
_xlpm.Cy,_xlfn.XLOOKUP(TRUE,(AJ$52:AJ53&lt;&gt;""),AJ$52:AJ53,_xlpm.Fundo,,-1),
_xlpm.Dy,_xlfn.XLOOKUP(TRUE,(AJ55:AJ$95&lt;&gt;""),AJ55:AJ$95,_xlpm.Fundo,,1),
_xlpm.Xy,$N54,_xlpm.Yy,PRODUCT(SUM(_xlpm.Dy,-_xlpm.Cy),1/SUM(_xlpm.By,-_xlpm.Ay))*SUM(_xlpm.Xy,-_xlpm.Ay)+_xlpm.Cy,
ROUND(_xlpm.Yy,2)))</f>
        <v/>
      </c>
      <c r="AK152" s="21" t="str" cm="1">
        <f t="array" ref="AK152">IF(AK54&lt;&gt;"","",
_xlfn.LET(_xlpm.Fundo,$L$8,
_xlpm.Ax,_xlfn.XLOOKUP(TRUE,($O54:AJ54&lt;&gt;""),$O$51:AJ$51,_xlpm.Fundo,,-1),
_xlpm.Bx,_xlfn.XLOOKUP(TRUE,(AL54:$AZ54&lt;&gt;""),AL$51:$AZ$51,_xlpm.Fundo,,1),
_xlpm.Cx,_xlfn.XLOOKUP(TRUE,($O54:AJ54&lt;&gt;""),$O54:AJ54,_xlpm.Fundo,,-1),
_xlpm.Dx,_xlfn.XLOOKUP(TRUE,(AL54:$AZ54&lt;&gt;""),AL54:$AZ54,_xlpm.Fundo,,1),
_xlpm.Xx,AK$51,_xlpm.Yx,PRODUCT(SUM(_xlpm.Dx,-_xlpm.Cx),1/SUM(_xlpm.Bx,-_xlpm.Ax))*SUM(_xlpm.Xx,-_xlpm.Ax)+_xlpm.Cx,
_xlpm.Ay,_xlfn.XLOOKUP(TRUE,(AK$52:AK53&lt;&gt;""),$N$52:$N53,_xlpm.Fundo,,-1),
_xlpm.By,_xlfn.XLOOKUP(TRUE,(AK55:AK$95&lt;&gt;""),$N55:$N$95,_xlpm.Fundo,,1),
_xlpm.Cy,_xlfn.XLOOKUP(TRUE,(AK$52:AK53&lt;&gt;""),AK$52:AK53,_xlpm.Fundo,,-1),
_xlpm.Dy,_xlfn.XLOOKUP(TRUE,(AK55:AK$95&lt;&gt;""),AK55:AK$95,_xlpm.Fundo,,1),
_xlpm.Xy,$N54,_xlpm.Yy,PRODUCT(SUM(_xlpm.Dy,-_xlpm.Cy),1/SUM(_xlpm.By,-_xlpm.Ay))*SUM(_xlpm.Xy,-_xlpm.Ay)+_xlpm.Cy,
ROUND(_xlpm.Yy,2)))</f>
        <v/>
      </c>
      <c r="AL152" s="21" t="str" cm="1">
        <f t="array" ref="AL152">IF(AL54&lt;&gt;"","",
_xlfn.LET(_xlpm.Fundo,$L$8,
_xlpm.Ax,_xlfn.XLOOKUP(TRUE,($O54:AK54&lt;&gt;""),$O$51:AK$51,_xlpm.Fundo,,-1),
_xlpm.Bx,_xlfn.XLOOKUP(TRUE,(AM54:$AZ54&lt;&gt;""),AM$51:$AZ$51,_xlpm.Fundo,,1),
_xlpm.Cx,_xlfn.XLOOKUP(TRUE,($O54:AK54&lt;&gt;""),$O54:AK54,_xlpm.Fundo,,-1),
_xlpm.Dx,_xlfn.XLOOKUP(TRUE,(AM54:$AZ54&lt;&gt;""),AM54:$AZ54,_xlpm.Fundo,,1),
_xlpm.Xx,AL$51,_xlpm.Yx,PRODUCT(SUM(_xlpm.Dx,-_xlpm.Cx),1/SUM(_xlpm.Bx,-_xlpm.Ax))*SUM(_xlpm.Xx,-_xlpm.Ax)+_xlpm.Cx,
_xlpm.Ay,_xlfn.XLOOKUP(TRUE,(AL$52:AL53&lt;&gt;""),$N$52:$N53,_xlpm.Fundo,,-1),
_xlpm.By,_xlfn.XLOOKUP(TRUE,(AL55:AL$95&lt;&gt;""),$N55:$N$95,_xlpm.Fundo,,1),
_xlpm.Cy,_xlfn.XLOOKUP(TRUE,(AL$52:AL53&lt;&gt;""),AL$52:AL53,_xlpm.Fundo,,-1),
_xlpm.Dy,_xlfn.XLOOKUP(TRUE,(AL55:AL$95&lt;&gt;""),AL55:AL$95,_xlpm.Fundo,,1),
_xlpm.Xy,$N54,_xlpm.Yy,PRODUCT(SUM(_xlpm.Dy,-_xlpm.Cy),1/SUM(_xlpm.By,-_xlpm.Ay))*SUM(_xlpm.Xy,-_xlpm.Ay)+_xlpm.Cy,
ROUND(_xlpm.Yy,2)))</f>
        <v/>
      </c>
      <c r="AM152" s="21" t="str" cm="1">
        <f t="array" ref="AM152">IF(AM54&lt;&gt;"","",
_xlfn.LET(_xlpm.Fundo,$L$8,
_xlpm.Ax,_xlfn.XLOOKUP(TRUE,($O54:AL54&lt;&gt;""),$O$51:AL$51,_xlpm.Fundo,,-1),
_xlpm.Bx,_xlfn.XLOOKUP(TRUE,(AN54:$AZ54&lt;&gt;""),AN$51:$AZ$51,_xlpm.Fundo,,1),
_xlpm.Cx,_xlfn.XLOOKUP(TRUE,($O54:AL54&lt;&gt;""),$O54:AL54,_xlpm.Fundo,,-1),
_xlpm.Dx,_xlfn.XLOOKUP(TRUE,(AN54:$AZ54&lt;&gt;""),AN54:$AZ54,_xlpm.Fundo,,1),
_xlpm.Xx,AM$51,_xlpm.Yx,PRODUCT(SUM(_xlpm.Dx,-_xlpm.Cx),1/SUM(_xlpm.Bx,-_xlpm.Ax))*SUM(_xlpm.Xx,-_xlpm.Ax)+_xlpm.Cx,
_xlpm.Ay,_xlfn.XLOOKUP(TRUE,(AM$52:AM53&lt;&gt;""),$N$52:$N53,_xlpm.Fundo,,-1),
_xlpm.By,_xlfn.XLOOKUP(TRUE,(AM55:AM$95&lt;&gt;""),$N55:$N$95,_xlpm.Fundo,,1),
_xlpm.Cy,_xlfn.XLOOKUP(TRUE,(AM$52:AM53&lt;&gt;""),AM$52:AM53,_xlpm.Fundo,,-1),
_xlpm.Dy,_xlfn.XLOOKUP(TRUE,(AM55:AM$95&lt;&gt;""),AM55:AM$95,_xlpm.Fundo,,1),
_xlpm.Xy,$N54,_xlpm.Yy,PRODUCT(SUM(_xlpm.Dy,-_xlpm.Cy),1/SUM(_xlpm.By,-_xlpm.Ay))*SUM(_xlpm.Xy,-_xlpm.Ay)+_xlpm.Cy,
ROUND(_xlpm.Yy,2)))</f>
        <v/>
      </c>
      <c r="AN152" s="21" t="str" cm="1">
        <f t="array" ref="AN152">IF(AN54&lt;&gt;"","",
_xlfn.LET(_xlpm.Fundo,$L$8,
_xlpm.Ax,_xlfn.XLOOKUP(TRUE,($O54:AM54&lt;&gt;""),$O$51:AM$51,_xlpm.Fundo,,-1),
_xlpm.Bx,_xlfn.XLOOKUP(TRUE,(AO54:$AZ54&lt;&gt;""),AO$51:$AZ$51,_xlpm.Fundo,,1),
_xlpm.Cx,_xlfn.XLOOKUP(TRUE,($O54:AM54&lt;&gt;""),$O54:AM54,_xlpm.Fundo,,-1),
_xlpm.Dx,_xlfn.XLOOKUP(TRUE,(AO54:$AZ54&lt;&gt;""),AO54:$AZ54,_xlpm.Fundo,,1),
_xlpm.Xx,AN$51,_xlpm.Yx,PRODUCT(SUM(_xlpm.Dx,-_xlpm.Cx),1/SUM(_xlpm.Bx,-_xlpm.Ax))*SUM(_xlpm.Xx,-_xlpm.Ax)+_xlpm.Cx,
_xlpm.Ay,_xlfn.XLOOKUP(TRUE,(AN$52:AN53&lt;&gt;""),$N$52:$N53,_xlpm.Fundo,,-1),
_xlpm.By,_xlfn.XLOOKUP(TRUE,(AN55:AN$95&lt;&gt;""),$N55:$N$95,_xlpm.Fundo,,1),
_xlpm.Cy,_xlfn.XLOOKUP(TRUE,(AN$52:AN53&lt;&gt;""),AN$52:AN53,_xlpm.Fundo,,-1),
_xlpm.Dy,_xlfn.XLOOKUP(TRUE,(AN55:AN$95&lt;&gt;""),AN55:AN$95,_xlpm.Fundo,,1),
_xlpm.Xy,$N54,_xlpm.Yy,PRODUCT(SUM(_xlpm.Dy,-_xlpm.Cy),1/SUM(_xlpm.By,-_xlpm.Ay))*SUM(_xlpm.Xy,-_xlpm.Ay)+_xlpm.Cy,
ROUND(_xlpm.Yy,2)))</f>
        <v/>
      </c>
      <c r="AO152" s="21" t="str" cm="1">
        <f t="array" ref="AO152">IF(AO54&lt;&gt;"","",
_xlfn.LET(_xlpm.Fundo,$L$8,
_xlpm.Ax,_xlfn.XLOOKUP(TRUE,($O54:AN54&lt;&gt;""),$O$51:AN$51,_xlpm.Fundo,,-1),
_xlpm.Bx,_xlfn.XLOOKUP(TRUE,(AP54:$AZ54&lt;&gt;""),AP$51:$AZ$51,_xlpm.Fundo,,1),
_xlpm.Cx,_xlfn.XLOOKUP(TRUE,($O54:AN54&lt;&gt;""),$O54:AN54,_xlpm.Fundo,,-1),
_xlpm.Dx,_xlfn.XLOOKUP(TRUE,(AP54:$AZ54&lt;&gt;""),AP54:$AZ54,_xlpm.Fundo,,1),
_xlpm.Xx,AO$51,_xlpm.Yx,PRODUCT(SUM(_xlpm.Dx,-_xlpm.Cx),1/SUM(_xlpm.Bx,-_xlpm.Ax))*SUM(_xlpm.Xx,-_xlpm.Ax)+_xlpm.Cx,
_xlpm.Ay,_xlfn.XLOOKUP(TRUE,(AO$52:AO53&lt;&gt;""),$N$52:$N53,_xlpm.Fundo,,-1),
_xlpm.By,_xlfn.XLOOKUP(TRUE,(AO55:AO$95&lt;&gt;""),$N55:$N$95,_xlpm.Fundo,,1),
_xlpm.Cy,_xlfn.XLOOKUP(TRUE,(AO$52:AO53&lt;&gt;""),AO$52:AO53,_xlpm.Fundo,,-1),
_xlpm.Dy,_xlfn.XLOOKUP(TRUE,(AO55:AO$95&lt;&gt;""),AO55:AO$95,_xlpm.Fundo,,1),
_xlpm.Xy,$N54,_xlpm.Yy,PRODUCT(SUM(_xlpm.Dy,-_xlpm.Cy),1/SUM(_xlpm.By,-_xlpm.Ay))*SUM(_xlpm.Xy,-_xlpm.Ay)+_xlpm.Cy,
ROUND(_xlpm.Yy,2)))</f>
        <v/>
      </c>
      <c r="AP152" s="21" t="str" cm="1">
        <f t="array" ref="AP152">IF(AP54&lt;&gt;"","",
_xlfn.LET(_xlpm.Fundo,$L$8,
_xlpm.Ax,_xlfn.XLOOKUP(TRUE,($O54:AO54&lt;&gt;""),$O$51:AO$51,_xlpm.Fundo,,-1),
_xlpm.Bx,_xlfn.XLOOKUP(TRUE,(AQ54:$AZ54&lt;&gt;""),AQ$51:$AZ$51,_xlpm.Fundo,,1),
_xlpm.Cx,_xlfn.XLOOKUP(TRUE,($O54:AO54&lt;&gt;""),$O54:AO54,_xlpm.Fundo,,-1),
_xlpm.Dx,_xlfn.XLOOKUP(TRUE,(AQ54:$AZ54&lt;&gt;""),AQ54:$AZ54,_xlpm.Fundo,,1),
_xlpm.Xx,AP$51,_xlpm.Yx,PRODUCT(SUM(_xlpm.Dx,-_xlpm.Cx),1/SUM(_xlpm.Bx,-_xlpm.Ax))*SUM(_xlpm.Xx,-_xlpm.Ax)+_xlpm.Cx,
_xlpm.Ay,_xlfn.XLOOKUP(TRUE,(AP$52:AP53&lt;&gt;""),$N$52:$N53,_xlpm.Fundo,,-1),
_xlpm.By,_xlfn.XLOOKUP(TRUE,(AP55:AP$95&lt;&gt;""),$N55:$N$95,_xlpm.Fundo,,1),
_xlpm.Cy,_xlfn.XLOOKUP(TRUE,(AP$52:AP53&lt;&gt;""),AP$52:AP53,_xlpm.Fundo,,-1),
_xlpm.Dy,_xlfn.XLOOKUP(TRUE,(AP55:AP$95&lt;&gt;""),AP55:AP$95,_xlpm.Fundo,,1),
_xlpm.Xy,$N54,_xlpm.Yy,PRODUCT(SUM(_xlpm.Dy,-_xlpm.Cy),1/SUM(_xlpm.By,-_xlpm.Ay))*SUM(_xlpm.Xy,-_xlpm.Ay)+_xlpm.Cy,
ROUND(_xlpm.Yy,2)))</f>
        <v/>
      </c>
      <c r="AQ152" s="21" t="str" cm="1">
        <f t="array" ref="AQ152">IF(AQ54&lt;&gt;"","",
_xlfn.LET(_xlpm.Fundo,$L$8,
_xlpm.Ax,_xlfn.XLOOKUP(TRUE,($O54:AP54&lt;&gt;""),$O$51:AP$51,_xlpm.Fundo,,-1),
_xlpm.Bx,_xlfn.XLOOKUP(TRUE,(AR54:$AZ54&lt;&gt;""),AR$51:$AZ$51,_xlpm.Fundo,,1),
_xlpm.Cx,_xlfn.XLOOKUP(TRUE,($O54:AP54&lt;&gt;""),$O54:AP54,_xlpm.Fundo,,-1),
_xlpm.Dx,_xlfn.XLOOKUP(TRUE,(AR54:$AZ54&lt;&gt;""),AR54:$AZ54,_xlpm.Fundo,,1),
_xlpm.Xx,AQ$51,_xlpm.Yx,PRODUCT(SUM(_xlpm.Dx,-_xlpm.Cx),1/SUM(_xlpm.Bx,-_xlpm.Ax))*SUM(_xlpm.Xx,-_xlpm.Ax)+_xlpm.Cx,
_xlpm.Ay,_xlfn.XLOOKUP(TRUE,(AQ$52:AQ53&lt;&gt;""),$N$52:$N53,_xlpm.Fundo,,-1),
_xlpm.By,_xlfn.XLOOKUP(TRUE,(AQ55:AQ$95&lt;&gt;""),$N55:$N$95,_xlpm.Fundo,,1),
_xlpm.Cy,_xlfn.XLOOKUP(TRUE,(AQ$52:AQ53&lt;&gt;""),AQ$52:AQ53,_xlpm.Fundo,,-1),
_xlpm.Dy,_xlfn.XLOOKUP(TRUE,(AQ55:AQ$95&lt;&gt;""),AQ55:AQ$95,_xlpm.Fundo,,1),
_xlpm.Xy,$N54,_xlpm.Yy,PRODUCT(SUM(_xlpm.Dy,-_xlpm.Cy),1/SUM(_xlpm.By,-_xlpm.Ay))*SUM(_xlpm.Xy,-_xlpm.Ay)+_xlpm.Cy,
ROUND(_xlpm.Yy,2)))</f>
        <v/>
      </c>
      <c r="AR152" s="21" t="str" cm="1">
        <f t="array" ref="AR152">IF(AR54&lt;&gt;"","",
_xlfn.LET(_xlpm.Fundo,$L$8,
_xlpm.Ax,_xlfn.XLOOKUP(TRUE,($O54:AQ54&lt;&gt;""),$O$51:AQ$51,_xlpm.Fundo,,-1),
_xlpm.Bx,_xlfn.XLOOKUP(TRUE,(AS54:$AZ54&lt;&gt;""),AS$51:$AZ$51,_xlpm.Fundo,,1),
_xlpm.Cx,_xlfn.XLOOKUP(TRUE,($O54:AQ54&lt;&gt;""),$O54:AQ54,_xlpm.Fundo,,-1),
_xlpm.Dx,_xlfn.XLOOKUP(TRUE,(AS54:$AZ54&lt;&gt;""),AS54:$AZ54,_xlpm.Fundo,,1),
_xlpm.Xx,AR$51,_xlpm.Yx,PRODUCT(SUM(_xlpm.Dx,-_xlpm.Cx),1/SUM(_xlpm.Bx,-_xlpm.Ax))*SUM(_xlpm.Xx,-_xlpm.Ax)+_xlpm.Cx,
_xlpm.Ay,_xlfn.XLOOKUP(TRUE,(AR$52:AR53&lt;&gt;""),$N$52:$N53,_xlpm.Fundo,,-1),
_xlpm.By,_xlfn.XLOOKUP(TRUE,(AR55:AR$95&lt;&gt;""),$N55:$N$95,_xlpm.Fundo,,1),
_xlpm.Cy,_xlfn.XLOOKUP(TRUE,(AR$52:AR53&lt;&gt;""),AR$52:AR53,_xlpm.Fundo,,-1),
_xlpm.Dy,_xlfn.XLOOKUP(TRUE,(AR55:AR$95&lt;&gt;""),AR55:AR$95,_xlpm.Fundo,,1),
_xlpm.Xy,$N54,_xlpm.Yy,PRODUCT(SUM(_xlpm.Dy,-_xlpm.Cy),1/SUM(_xlpm.By,-_xlpm.Ay))*SUM(_xlpm.Xy,-_xlpm.Ay)+_xlpm.Cy,
ROUND(_xlpm.Yy,2)))</f>
        <v/>
      </c>
      <c r="AS152" s="21" t="str" cm="1">
        <f t="array" ref="AS152">IF(AS54&lt;&gt;"","",
_xlfn.LET(_xlpm.Fundo,$L$8,
_xlpm.Ax,_xlfn.XLOOKUP(TRUE,($O54:AR54&lt;&gt;""),$O$51:AR$51,_xlpm.Fundo,,-1),
_xlpm.Bx,_xlfn.XLOOKUP(TRUE,(AT54:$AZ54&lt;&gt;""),AT$51:$AZ$51,_xlpm.Fundo,,1),
_xlpm.Cx,_xlfn.XLOOKUP(TRUE,($O54:AR54&lt;&gt;""),$O54:AR54,_xlpm.Fundo,,-1),
_xlpm.Dx,_xlfn.XLOOKUP(TRUE,(AT54:$AZ54&lt;&gt;""),AT54:$AZ54,_xlpm.Fundo,,1),
_xlpm.Xx,AS$51,_xlpm.Yx,PRODUCT(SUM(_xlpm.Dx,-_xlpm.Cx),1/SUM(_xlpm.Bx,-_xlpm.Ax))*SUM(_xlpm.Xx,-_xlpm.Ax)+_xlpm.Cx,
_xlpm.Ay,_xlfn.XLOOKUP(TRUE,(AS$52:AS53&lt;&gt;""),$N$52:$N53,_xlpm.Fundo,,-1),
_xlpm.By,_xlfn.XLOOKUP(TRUE,(AS55:AS$95&lt;&gt;""),$N55:$N$95,_xlpm.Fundo,,1),
_xlpm.Cy,_xlfn.XLOOKUP(TRUE,(AS$52:AS53&lt;&gt;""),AS$52:AS53,_xlpm.Fundo,,-1),
_xlpm.Dy,_xlfn.XLOOKUP(TRUE,(AS55:AS$95&lt;&gt;""),AS55:AS$95,_xlpm.Fundo,,1),
_xlpm.Xy,$N54,_xlpm.Yy,PRODUCT(SUM(_xlpm.Dy,-_xlpm.Cy),1/SUM(_xlpm.By,-_xlpm.Ay))*SUM(_xlpm.Xy,-_xlpm.Ay)+_xlpm.Cy,
ROUND(_xlpm.Yy,2)))</f>
        <v/>
      </c>
      <c r="AT152" s="21" t="str" cm="1">
        <f t="array" ref="AT152">IF(AT54&lt;&gt;"","",
_xlfn.LET(_xlpm.Fundo,$L$8,
_xlpm.Ax,_xlfn.XLOOKUP(TRUE,($O54:AS54&lt;&gt;""),$O$51:AS$51,_xlpm.Fundo,,-1),
_xlpm.Bx,_xlfn.XLOOKUP(TRUE,(AU54:$AZ54&lt;&gt;""),AU$51:$AZ$51,_xlpm.Fundo,,1),
_xlpm.Cx,_xlfn.XLOOKUP(TRUE,($O54:AS54&lt;&gt;""),$O54:AS54,_xlpm.Fundo,,-1),
_xlpm.Dx,_xlfn.XLOOKUP(TRUE,(AU54:$AZ54&lt;&gt;""),AU54:$AZ54,_xlpm.Fundo,,1),
_xlpm.Xx,AT$51,_xlpm.Yx,PRODUCT(SUM(_xlpm.Dx,-_xlpm.Cx),1/SUM(_xlpm.Bx,-_xlpm.Ax))*SUM(_xlpm.Xx,-_xlpm.Ax)+_xlpm.Cx,
_xlpm.Ay,_xlfn.XLOOKUP(TRUE,(AT$52:AT53&lt;&gt;""),$N$52:$N53,_xlpm.Fundo,,-1),
_xlpm.By,_xlfn.XLOOKUP(TRUE,(AT55:AT$95&lt;&gt;""),$N55:$N$95,_xlpm.Fundo,,1),
_xlpm.Cy,_xlfn.XLOOKUP(TRUE,(AT$52:AT53&lt;&gt;""),AT$52:AT53,_xlpm.Fundo,,-1),
_xlpm.Dy,_xlfn.XLOOKUP(TRUE,(AT55:AT$95&lt;&gt;""),AT55:AT$95,_xlpm.Fundo,,1),
_xlpm.Xy,$N54,_xlpm.Yy,PRODUCT(SUM(_xlpm.Dy,-_xlpm.Cy),1/SUM(_xlpm.By,-_xlpm.Ay))*SUM(_xlpm.Xy,-_xlpm.Ay)+_xlpm.Cy,
ROUND(_xlpm.Yy,2)))</f>
        <v/>
      </c>
      <c r="AU152" s="21" t="str" cm="1">
        <f t="array" ref="AU152">IF(AU54&lt;&gt;"","",
_xlfn.LET(_xlpm.Fundo,$L$8,
_xlpm.Ax,_xlfn.XLOOKUP(TRUE,($O54:AT54&lt;&gt;""),$O$51:AT$51,_xlpm.Fundo,,-1),
_xlpm.Bx,_xlfn.XLOOKUP(TRUE,(AV54:$AZ54&lt;&gt;""),AV$51:$AZ$51,_xlpm.Fundo,,1),
_xlpm.Cx,_xlfn.XLOOKUP(TRUE,($O54:AT54&lt;&gt;""),$O54:AT54,_xlpm.Fundo,,-1),
_xlpm.Dx,_xlfn.XLOOKUP(TRUE,(AV54:$AZ54&lt;&gt;""),AV54:$AZ54,_xlpm.Fundo,,1),
_xlpm.Xx,AU$51,_xlpm.Yx,PRODUCT(SUM(_xlpm.Dx,-_xlpm.Cx),1/SUM(_xlpm.Bx,-_xlpm.Ax))*SUM(_xlpm.Xx,-_xlpm.Ax)+_xlpm.Cx,
_xlpm.Ay,_xlfn.XLOOKUP(TRUE,(AU$52:AU53&lt;&gt;""),$N$52:$N53,_xlpm.Fundo,,-1),
_xlpm.By,_xlfn.XLOOKUP(TRUE,(AU55:AU$95&lt;&gt;""),$N55:$N$95,_xlpm.Fundo,,1),
_xlpm.Cy,_xlfn.XLOOKUP(TRUE,(AU$52:AU53&lt;&gt;""),AU$52:AU53,_xlpm.Fundo,,-1),
_xlpm.Dy,_xlfn.XLOOKUP(TRUE,(AU55:AU$95&lt;&gt;""),AU55:AU$95,_xlpm.Fundo,,1),
_xlpm.Xy,$N54,_xlpm.Yy,PRODUCT(SUM(_xlpm.Dy,-_xlpm.Cy),1/SUM(_xlpm.By,-_xlpm.Ay))*SUM(_xlpm.Xy,-_xlpm.Ay)+_xlpm.Cy,
ROUND(_xlpm.Yy,2)))</f>
        <v/>
      </c>
      <c r="AV152" s="21" t="str" cm="1">
        <f t="array" ref="AV152">IF(AV54&lt;&gt;"","",
_xlfn.LET(_xlpm.Fundo,$L$8,
_xlpm.Ax,_xlfn.XLOOKUP(TRUE,($O54:AU54&lt;&gt;""),$O$51:AU$51,_xlpm.Fundo,,-1),
_xlpm.Bx,_xlfn.XLOOKUP(TRUE,(AW54:$AZ54&lt;&gt;""),AW$51:$AZ$51,_xlpm.Fundo,,1),
_xlpm.Cx,_xlfn.XLOOKUP(TRUE,($O54:AU54&lt;&gt;""),$O54:AU54,_xlpm.Fundo,,-1),
_xlpm.Dx,_xlfn.XLOOKUP(TRUE,(AW54:$AZ54&lt;&gt;""),AW54:$AZ54,_xlpm.Fundo,,1),
_xlpm.Xx,AV$51,_xlpm.Yx,PRODUCT(SUM(_xlpm.Dx,-_xlpm.Cx),1/SUM(_xlpm.Bx,-_xlpm.Ax))*SUM(_xlpm.Xx,-_xlpm.Ax)+_xlpm.Cx,
_xlpm.Ay,_xlfn.XLOOKUP(TRUE,(AV$52:AV53&lt;&gt;""),$N$52:$N53,_xlpm.Fundo,,-1),
_xlpm.By,_xlfn.XLOOKUP(TRUE,(AV55:AV$95&lt;&gt;""),$N55:$N$95,_xlpm.Fundo,,1),
_xlpm.Cy,_xlfn.XLOOKUP(TRUE,(AV$52:AV53&lt;&gt;""),AV$52:AV53,_xlpm.Fundo,,-1),
_xlpm.Dy,_xlfn.XLOOKUP(TRUE,(AV55:AV$95&lt;&gt;""),AV55:AV$95,_xlpm.Fundo,,1),
_xlpm.Xy,$N54,_xlpm.Yy,PRODUCT(SUM(_xlpm.Dy,-_xlpm.Cy),1/SUM(_xlpm.By,-_xlpm.Ay))*SUM(_xlpm.Xy,-_xlpm.Ay)+_xlpm.Cy,
ROUND(_xlpm.Yy,2)))</f>
        <v/>
      </c>
      <c r="AW152" s="21" t="str" cm="1">
        <f t="array" ref="AW152">IF(AW54&lt;&gt;"","",
_xlfn.LET(_xlpm.Fundo,$L$8,
_xlpm.Ax,_xlfn.XLOOKUP(TRUE,($O54:AV54&lt;&gt;""),$O$51:AV$51,_xlpm.Fundo,,-1),
_xlpm.Bx,_xlfn.XLOOKUP(TRUE,(AX54:$AZ54&lt;&gt;""),AX$51:$AZ$51,_xlpm.Fundo,,1),
_xlpm.Cx,_xlfn.XLOOKUP(TRUE,($O54:AV54&lt;&gt;""),$O54:AV54,_xlpm.Fundo,,-1),
_xlpm.Dx,_xlfn.XLOOKUP(TRUE,(AX54:$AZ54&lt;&gt;""),AX54:$AZ54,_xlpm.Fundo,,1),
_xlpm.Xx,AW$51,_xlpm.Yx,PRODUCT(SUM(_xlpm.Dx,-_xlpm.Cx),1/SUM(_xlpm.Bx,-_xlpm.Ax))*SUM(_xlpm.Xx,-_xlpm.Ax)+_xlpm.Cx,
_xlpm.Ay,_xlfn.XLOOKUP(TRUE,(AW$52:AW53&lt;&gt;""),$N$52:$N53,_xlpm.Fundo,,-1),
_xlpm.By,_xlfn.XLOOKUP(TRUE,(AW55:AW$95&lt;&gt;""),$N55:$N$95,_xlpm.Fundo,,1),
_xlpm.Cy,_xlfn.XLOOKUP(TRUE,(AW$52:AW53&lt;&gt;""),AW$52:AW53,_xlpm.Fundo,,-1),
_xlpm.Dy,_xlfn.XLOOKUP(TRUE,(AW55:AW$95&lt;&gt;""),AW55:AW$95,_xlpm.Fundo,,1),
_xlpm.Xy,$N54,_xlpm.Yy,PRODUCT(SUM(_xlpm.Dy,-_xlpm.Cy),1/SUM(_xlpm.By,-_xlpm.Ay))*SUM(_xlpm.Xy,-_xlpm.Ay)+_xlpm.Cy,
ROUND(_xlpm.Yy,2)))</f>
        <v/>
      </c>
      <c r="AX152" s="8"/>
      <c r="AY152" s="8"/>
    </row>
    <row r="153" spans="1:51" ht="20.100000000000001" customHeight="1" x14ac:dyDescent="0.3">
      <c r="B153" s="7" t="s">
        <v>608</v>
      </c>
      <c r="C153" s="17">
        <f t="shared" si="19"/>
        <v>52.825400000000002</v>
      </c>
      <c r="D153" s="18">
        <f t="shared" si="19"/>
        <v>120.9509</v>
      </c>
      <c r="E153" s="64">
        <f t="shared" si="19"/>
        <v>0.4</v>
      </c>
      <c r="F153" s="17">
        <f t="shared" si="16"/>
        <v>9.8000000000000007</v>
      </c>
      <c r="G153" s="18">
        <f t="shared" si="17"/>
        <v>15.9</v>
      </c>
      <c r="H153" s="19">
        <f t="shared" si="18"/>
        <v>0.4</v>
      </c>
      <c r="I153" s="8" t="str" cm="1">
        <f t="array" ref="I153">_xlfn.CONCAT(ROUND(F153:H153,2)&amp;", ")</f>
        <v xml:space="preserve">9.8, 15.9, 0.4, </v>
      </c>
      <c r="J153" s="8"/>
      <c r="N153" s="31">
        <v>16.12</v>
      </c>
      <c r="O153" s="15"/>
      <c r="P153" s="21" t="str" cm="1">
        <f t="array" ref="P153">IF(P55&lt;&gt;"","",
_xlfn.LET(_xlpm.Fundo,$L$8,
_xlpm.Ax,_xlfn.XLOOKUP(TRUE,($O55:O55&lt;&gt;""),$O$51:O$51,_xlpm.Fundo,,-1),
_xlpm.Bx,_xlfn.XLOOKUP(TRUE,(Q55:$AZ55&lt;&gt;""),Q$51:$AZ$51,_xlpm.Fundo,,1),
_xlpm.Cx,_xlfn.XLOOKUP(TRUE,($O55:O55&lt;&gt;""),$O55:O55,_xlpm.Fundo,,-1),
_xlpm.Dx,_xlfn.XLOOKUP(TRUE,(Q55:$AZ55&lt;&gt;""),Q55:$AZ55,_xlpm.Fundo,,1),
_xlpm.Xx,P$51,_xlpm.Yx,PRODUCT(SUM(_xlpm.Dx,-_xlpm.Cx),1/SUM(_xlpm.Bx,-_xlpm.Ax))*SUM(_xlpm.Xx,-_xlpm.Ax)+_xlpm.Cx,
_xlpm.Ay,_xlfn.XLOOKUP(TRUE,(P$52:P54&lt;&gt;""),$N$52:$N54,_xlpm.Fundo,,-1),
_xlpm.By,_xlfn.XLOOKUP(TRUE,(P56:P$95&lt;&gt;""),$N56:$N$95,_xlpm.Fundo,,1),
_xlpm.Cy,_xlfn.XLOOKUP(TRUE,(P$52:P54&lt;&gt;""),P$52:P54,_xlpm.Fundo,,-1),
_xlpm.Dy,_xlfn.XLOOKUP(TRUE,(P56:P$95&lt;&gt;""),P56:P$95,_xlpm.Fundo,,1),
_xlpm.Xy,$N55,_xlpm.Yy,PRODUCT(SUM(_xlpm.Dy,-_xlpm.Cy),1/SUM(_xlpm.By,-_xlpm.Ay))*SUM(_xlpm.Xy,-_xlpm.Ay)+_xlpm.Cy,
ROUND(_xlpm.Yy,2)))</f>
        <v/>
      </c>
      <c r="Q153" s="21" t="str" cm="1">
        <f t="array" ref="Q153">IF(Q55&lt;&gt;"","",
_xlfn.LET(_xlpm.Fundo,$L$8,
_xlpm.Ax,_xlfn.XLOOKUP(TRUE,($O55:P55&lt;&gt;""),$O$51:P$51,_xlpm.Fundo,,-1),
_xlpm.Bx,_xlfn.XLOOKUP(TRUE,(R55:$AZ55&lt;&gt;""),R$51:$AZ$51,_xlpm.Fundo,,1),
_xlpm.Cx,_xlfn.XLOOKUP(TRUE,($O55:P55&lt;&gt;""),$O55:P55,_xlpm.Fundo,,-1),
_xlpm.Dx,_xlfn.XLOOKUP(TRUE,(R55:$AZ55&lt;&gt;""),R55:$AZ55,_xlpm.Fundo,,1),
_xlpm.Xx,Q$51,_xlpm.Yx,PRODUCT(SUM(_xlpm.Dx,-_xlpm.Cx),1/SUM(_xlpm.Bx,-_xlpm.Ax))*SUM(_xlpm.Xx,-_xlpm.Ax)+_xlpm.Cx,
_xlpm.Ay,_xlfn.XLOOKUP(TRUE,(Q$52:Q54&lt;&gt;""),$N$52:$N54,_xlpm.Fundo,,-1),
_xlpm.By,_xlfn.XLOOKUP(TRUE,(Q56:Q$95&lt;&gt;""),$N56:$N$95,_xlpm.Fundo,,1),
_xlpm.Cy,_xlfn.XLOOKUP(TRUE,(Q$52:Q54&lt;&gt;""),Q$52:Q54,_xlpm.Fundo,,-1),
_xlpm.Dy,_xlfn.XLOOKUP(TRUE,(Q56:Q$95&lt;&gt;""),Q56:Q$95,_xlpm.Fundo,,1),
_xlpm.Xy,$N55,_xlpm.Yy,PRODUCT(SUM(_xlpm.Dy,-_xlpm.Cy),1/SUM(_xlpm.By,-_xlpm.Ay))*SUM(_xlpm.Xy,-_xlpm.Ay)+_xlpm.Cy,
ROUND(_xlpm.Yy,2)))</f>
        <v/>
      </c>
      <c r="R153" s="21" t="str" cm="1">
        <f t="array" ref="R153">IF(R55&lt;&gt;"","",
_xlfn.LET(_xlpm.Fundo,$L$8,
_xlpm.Ax,_xlfn.XLOOKUP(TRUE,($O55:Q55&lt;&gt;""),$O$51:Q$51,_xlpm.Fundo,,-1),
_xlpm.Bx,_xlfn.XLOOKUP(TRUE,(S55:$AZ55&lt;&gt;""),S$51:$AZ$51,_xlpm.Fundo,,1),
_xlpm.Cx,_xlfn.XLOOKUP(TRUE,($O55:Q55&lt;&gt;""),$O55:Q55,_xlpm.Fundo,,-1),
_xlpm.Dx,_xlfn.XLOOKUP(TRUE,(S55:$AZ55&lt;&gt;""),S55:$AZ55,_xlpm.Fundo,,1),
_xlpm.Xx,R$51,_xlpm.Yx,PRODUCT(SUM(_xlpm.Dx,-_xlpm.Cx),1/SUM(_xlpm.Bx,-_xlpm.Ax))*SUM(_xlpm.Xx,-_xlpm.Ax)+_xlpm.Cx,
_xlpm.Ay,_xlfn.XLOOKUP(TRUE,(R$52:R54&lt;&gt;""),$N$52:$N54,_xlpm.Fundo,,-1),
_xlpm.By,_xlfn.XLOOKUP(TRUE,(R56:R$95&lt;&gt;""),$N56:$N$95,_xlpm.Fundo,,1),
_xlpm.Cy,_xlfn.XLOOKUP(TRUE,(R$52:R54&lt;&gt;""),R$52:R54,_xlpm.Fundo,,-1),
_xlpm.Dy,_xlfn.XLOOKUP(TRUE,(R56:R$95&lt;&gt;""),R56:R$95,_xlpm.Fundo,,1),
_xlpm.Xy,$N55,_xlpm.Yy,PRODUCT(SUM(_xlpm.Dy,-_xlpm.Cy),1/SUM(_xlpm.By,-_xlpm.Ay))*SUM(_xlpm.Xy,-_xlpm.Ay)+_xlpm.Cy,
ROUND(_xlpm.Yy,2)))</f>
        <v/>
      </c>
      <c r="S153" s="21" cm="1">
        <f t="array" ref="S153">IF(S55&lt;&gt;"","",
_xlfn.LET(_xlpm.Fundo,$L$8,
_xlpm.Ax,_xlfn.XLOOKUP(TRUE,($O55:R55&lt;&gt;""),$O$51:R$51,_xlpm.Fundo,,-1),
_xlpm.Bx,_xlfn.XLOOKUP(TRUE,(T55:$AZ55&lt;&gt;""),T$51:$AZ$51,_xlpm.Fundo,,1),
_xlpm.Cx,_xlfn.XLOOKUP(TRUE,($O55:R55&lt;&gt;""),$O55:R55,_xlpm.Fundo,,-1),
_xlpm.Dx,_xlfn.XLOOKUP(TRUE,(T55:$AZ55&lt;&gt;""),T55:$AZ55,_xlpm.Fundo,,1),
_xlpm.Xx,S$51,_xlpm.Yx,PRODUCT(SUM(_xlpm.Dx,-_xlpm.Cx),1/SUM(_xlpm.Bx,-_xlpm.Ax))*SUM(_xlpm.Xx,-_xlpm.Ax)+_xlpm.Cx,
_xlpm.Ay,_xlfn.XLOOKUP(TRUE,(S$52:S54&lt;&gt;""),$N$52:$N54,_xlpm.Fundo,,-1),
_xlpm.By,_xlfn.XLOOKUP(TRUE,(S56:S$95&lt;&gt;""),$N56:$N$95,_xlpm.Fundo,,1),
_xlpm.Cy,_xlfn.XLOOKUP(TRUE,(S$52:S54&lt;&gt;""),S$52:S54,_xlpm.Fundo,,-1),
_xlpm.Dy,_xlfn.XLOOKUP(TRUE,(S56:S$95&lt;&gt;""),S56:S$95,_xlpm.Fundo,,1),
_xlpm.Xy,$N55,_xlpm.Yy,PRODUCT(SUM(_xlpm.Dy,-_xlpm.Cy),1/SUM(_xlpm.By,-_xlpm.Ay))*SUM(_xlpm.Xy,-_xlpm.Ay)+_xlpm.Cy,
ROUND(_xlpm.Yy,2)))</f>
        <v>-7.97</v>
      </c>
      <c r="T153" s="21" t="str" cm="1">
        <f t="array" ref="T153">IF(T55&lt;&gt;"","",
_xlfn.LET(_xlpm.Fundo,$L$8,
_xlpm.Ax,_xlfn.XLOOKUP(TRUE,($O55:S55&lt;&gt;""),$O$51:S$51,_xlpm.Fundo,,-1),
_xlpm.Bx,_xlfn.XLOOKUP(TRUE,(U55:$AZ55&lt;&gt;""),U$51:$AZ$51,_xlpm.Fundo,,1),
_xlpm.Cx,_xlfn.XLOOKUP(TRUE,($O55:S55&lt;&gt;""),$O55:S55,_xlpm.Fundo,,-1),
_xlpm.Dx,_xlfn.XLOOKUP(TRUE,(U55:$AZ55&lt;&gt;""),U55:$AZ55,_xlpm.Fundo,,1),
_xlpm.Xx,T$51,_xlpm.Yx,PRODUCT(SUM(_xlpm.Dx,-_xlpm.Cx),1/SUM(_xlpm.Bx,-_xlpm.Ax))*SUM(_xlpm.Xx,-_xlpm.Ax)+_xlpm.Cx,
_xlpm.Ay,_xlfn.XLOOKUP(TRUE,(T$52:T54&lt;&gt;""),$N$52:$N54,_xlpm.Fundo,,-1),
_xlpm.By,_xlfn.XLOOKUP(TRUE,(T56:T$95&lt;&gt;""),$N56:$N$95,_xlpm.Fundo,,1),
_xlpm.Cy,_xlfn.XLOOKUP(TRUE,(T$52:T54&lt;&gt;""),T$52:T54,_xlpm.Fundo,,-1),
_xlpm.Dy,_xlfn.XLOOKUP(TRUE,(T56:T$95&lt;&gt;""),T56:T$95,_xlpm.Fundo,,1),
_xlpm.Xy,$N55,_xlpm.Yy,PRODUCT(SUM(_xlpm.Dy,-_xlpm.Cy),1/SUM(_xlpm.By,-_xlpm.Ay))*SUM(_xlpm.Xy,-_xlpm.Ay)+_xlpm.Cy,
ROUND(_xlpm.Yy,2)))</f>
        <v/>
      </c>
      <c r="U153" s="21" cm="1">
        <f t="array" ref="U153">IF(U55&lt;&gt;"","",
_xlfn.LET(_xlpm.Fundo,$L$8,
_xlpm.Ax,_xlfn.XLOOKUP(TRUE,($O55:T55&lt;&gt;""),$O$51:T$51,_xlpm.Fundo,,-1),
_xlpm.Bx,_xlfn.XLOOKUP(TRUE,(V55:$AZ55&lt;&gt;""),V$51:$AZ$51,_xlpm.Fundo,,1),
_xlpm.Cx,_xlfn.XLOOKUP(TRUE,($O55:T55&lt;&gt;""),$O55:T55,_xlpm.Fundo,,-1),
_xlpm.Dx,_xlfn.XLOOKUP(TRUE,(V55:$AZ55&lt;&gt;""),V55:$AZ55,_xlpm.Fundo,,1),
_xlpm.Xx,U$51,_xlpm.Yx,PRODUCT(SUM(_xlpm.Dx,-_xlpm.Cx),1/SUM(_xlpm.Bx,-_xlpm.Ax))*SUM(_xlpm.Xx,-_xlpm.Ax)+_xlpm.Cx,
_xlpm.Ay,_xlfn.XLOOKUP(TRUE,(U$52:U54&lt;&gt;""),$N$52:$N54,_xlpm.Fundo,,-1),
_xlpm.By,_xlfn.XLOOKUP(TRUE,(U56:U$95&lt;&gt;""),$N56:$N$95,_xlpm.Fundo,,1),
_xlpm.Cy,_xlfn.XLOOKUP(TRUE,(U$52:U54&lt;&gt;""),U$52:U54,_xlpm.Fundo,,-1),
_xlpm.Dy,_xlfn.XLOOKUP(TRUE,(U56:U$95&lt;&gt;""),U56:U$95,_xlpm.Fundo,,1),
_xlpm.Xy,$N55,_xlpm.Yy,PRODUCT(SUM(_xlpm.Dy,-_xlpm.Cy),1/SUM(_xlpm.By,-_xlpm.Ay))*SUM(_xlpm.Xy,-_xlpm.Ay)+_xlpm.Cy,
ROUND(_xlpm.Yy,2)))</f>
        <v>-7.94</v>
      </c>
      <c r="V153" s="21" cm="1">
        <f t="array" ref="V153">IF(V55&lt;&gt;"","",
_xlfn.LET(_xlpm.Fundo,$L$8,
_xlpm.Ax,_xlfn.XLOOKUP(TRUE,($O55:U55&lt;&gt;""),$O$51:U$51,_xlpm.Fundo,,-1),
_xlpm.Bx,_xlfn.XLOOKUP(TRUE,(W55:$AZ55&lt;&gt;""),W$51:$AZ$51,_xlpm.Fundo,,1),
_xlpm.Cx,_xlfn.XLOOKUP(TRUE,($O55:U55&lt;&gt;""),$O55:U55,_xlpm.Fundo,,-1),
_xlpm.Dx,_xlfn.XLOOKUP(TRUE,(W55:$AZ55&lt;&gt;""),W55:$AZ55,_xlpm.Fundo,,1),
_xlpm.Xx,V$51,_xlpm.Yx,PRODUCT(SUM(_xlpm.Dx,-_xlpm.Cx),1/SUM(_xlpm.Bx,-_xlpm.Ax))*SUM(_xlpm.Xx,-_xlpm.Ax)+_xlpm.Cx,
_xlpm.Ay,_xlfn.XLOOKUP(TRUE,(V$52:V54&lt;&gt;""),$N$52:$N54,_xlpm.Fundo,,-1),
_xlpm.By,_xlfn.XLOOKUP(TRUE,(V56:V$95&lt;&gt;""),$N56:$N$95,_xlpm.Fundo,,1),
_xlpm.Cy,_xlfn.XLOOKUP(TRUE,(V$52:V54&lt;&gt;""),V$52:V54,_xlpm.Fundo,,-1),
_xlpm.Dy,_xlfn.XLOOKUP(TRUE,(V56:V$95&lt;&gt;""),V56:V$95,_xlpm.Fundo,,1),
_xlpm.Xy,$N55,_xlpm.Yy,PRODUCT(SUM(_xlpm.Dy,-_xlpm.Cy),1/SUM(_xlpm.By,-_xlpm.Ay))*SUM(_xlpm.Xy,-_xlpm.Ay)+_xlpm.Cy,
ROUND(_xlpm.Yy,2)))</f>
        <v>-7.94</v>
      </c>
      <c r="W153" s="21" cm="1">
        <f t="array" ref="W153">IF(W55&lt;&gt;"","",
_xlfn.LET(_xlpm.Fundo,$L$8,
_xlpm.Ax,_xlfn.XLOOKUP(TRUE,($O55:V55&lt;&gt;""),$O$51:V$51,_xlpm.Fundo,,-1),
_xlpm.Bx,_xlfn.XLOOKUP(TRUE,(X55:$AZ55&lt;&gt;""),X$51:$AZ$51,_xlpm.Fundo,,1),
_xlpm.Cx,_xlfn.XLOOKUP(TRUE,($O55:V55&lt;&gt;""),$O55:V55,_xlpm.Fundo,,-1),
_xlpm.Dx,_xlfn.XLOOKUP(TRUE,(X55:$AZ55&lt;&gt;""),X55:$AZ55,_xlpm.Fundo,,1),
_xlpm.Xx,W$51,_xlpm.Yx,PRODUCT(SUM(_xlpm.Dx,-_xlpm.Cx),1/SUM(_xlpm.Bx,-_xlpm.Ax))*SUM(_xlpm.Xx,-_xlpm.Ax)+_xlpm.Cx,
_xlpm.Ay,_xlfn.XLOOKUP(TRUE,(W$52:W54&lt;&gt;""),$N$52:$N54,_xlpm.Fundo,,-1),
_xlpm.By,_xlfn.XLOOKUP(TRUE,(W56:W$95&lt;&gt;""),$N56:$N$95,_xlpm.Fundo,,1),
_xlpm.Cy,_xlfn.XLOOKUP(TRUE,(W$52:W54&lt;&gt;""),W$52:W54,_xlpm.Fundo,,-1),
_xlpm.Dy,_xlfn.XLOOKUP(TRUE,(W56:W$95&lt;&gt;""),W56:W$95,_xlpm.Fundo,,1),
_xlpm.Xy,$N55,_xlpm.Yy,PRODUCT(SUM(_xlpm.Dy,-_xlpm.Cy),1/SUM(_xlpm.By,-_xlpm.Ay))*SUM(_xlpm.Xy,-_xlpm.Ay)+_xlpm.Cy,
ROUND(_xlpm.Yy,2)))</f>
        <v>-7.94</v>
      </c>
      <c r="X153" s="21" t="str" cm="1">
        <f t="array" ref="X153">IF(X55&lt;&gt;"","",
_xlfn.LET(_xlpm.Fundo,$L$8,
_xlpm.Ax,_xlfn.XLOOKUP(TRUE,($O55:W55&lt;&gt;""),$O$51:W$51,_xlpm.Fundo,,-1),
_xlpm.Bx,_xlfn.XLOOKUP(TRUE,(Y55:$AZ55&lt;&gt;""),Y$51:$AZ$51,_xlpm.Fundo,,1),
_xlpm.Cx,_xlfn.XLOOKUP(TRUE,($O55:W55&lt;&gt;""),$O55:W55,_xlpm.Fundo,,-1),
_xlpm.Dx,_xlfn.XLOOKUP(TRUE,(Y55:$AZ55&lt;&gt;""),Y55:$AZ55,_xlpm.Fundo,,1),
_xlpm.Xx,X$51,_xlpm.Yx,PRODUCT(SUM(_xlpm.Dx,-_xlpm.Cx),1/SUM(_xlpm.Bx,-_xlpm.Ax))*SUM(_xlpm.Xx,-_xlpm.Ax)+_xlpm.Cx,
_xlpm.Ay,_xlfn.XLOOKUP(TRUE,(X$52:X54&lt;&gt;""),$N$52:$N54,_xlpm.Fundo,,-1),
_xlpm.By,_xlfn.XLOOKUP(TRUE,(X56:X$95&lt;&gt;""),$N56:$N$95,_xlpm.Fundo,,1),
_xlpm.Cy,_xlfn.XLOOKUP(TRUE,(X$52:X54&lt;&gt;""),X$52:X54,_xlpm.Fundo,,-1),
_xlpm.Dy,_xlfn.XLOOKUP(TRUE,(X56:X$95&lt;&gt;""),X56:X$95,_xlpm.Fundo,,1),
_xlpm.Xy,$N55,_xlpm.Yy,PRODUCT(SUM(_xlpm.Dy,-_xlpm.Cy),1/SUM(_xlpm.By,-_xlpm.Ay))*SUM(_xlpm.Xy,-_xlpm.Ay)+_xlpm.Cy,
ROUND(_xlpm.Yy,2)))</f>
        <v/>
      </c>
      <c r="Y153" s="21" cm="1">
        <f t="array" ref="Y153">IF(Y55&lt;&gt;"","",
_xlfn.LET(_xlpm.Fundo,$L$8,
_xlpm.Ax,_xlfn.XLOOKUP(TRUE,($O55:X55&lt;&gt;""),$O$51:X$51,_xlpm.Fundo,,-1),
_xlpm.Bx,_xlfn.XLOOKUP(TRUE,(Z55:$AZ55&lt;&gt;""),Z$51:$AZ$51,_xlpm.Fundo,,1),
_xlpm.Cx,_xlfn.XLOOKUP(TRUE,($O55:X55&lt;&gt;""),$O55:X55,_xlpm.Fundo,,-1),
_xlpm.Dx,_xlfn.XLOOKUP(TRUE,(Z55:$AZ55&lt;&gt;""),Z55:$AZ55,_xlpm.Fundo,,1),
_xlpm.Xx,Y$51,_xlpm.Yx,PRODUCT(SUM(_xlpm.Dx,-_xlpm.Cx),1/SUM(_xlpm.Bx,-_xlpm.Ax))*SUM(_xlpm.Xx,-_xlpm.Ax)+_xlpm.Cx,
_xlpm.Ay,_xlfn.XLOOKUP(TRUE,(Y$52:Y54&lt;&gt;""),$N$52:$N54,_xlpm.Fundo,,-1),
_xlpm.By,_xlfn.XLOOKUP(TRUE,(Y56:Y$95&lt;&gt;""),$N56:$N$95,_xlpm.Fundo,,1),
_xlpm.Cy,_xlfn.XLOOKUP(TRUE,(Y$52:Y54&lt;&gt;""),Y$52:Y54,_xlpm.Fundo,,-1),
_xlpm.Dy,_xlfn.XLOOKUP(TRUE,(Y56:Y$95&lt;&gt;""),Y56:Y$95,_xlpm.Fundo,,1),
_xlpm.Xy,$N55,_xlpm.Yy,PRODUCT(SUM(_xlpm.Dy,-_xlpm.Cy),1/SUM(_xlpm.By,-_xlpm.Ay))*SUM(_xlpm.Xy,-_xlpm.Ay)+_xlpm.Cy,
ROUND(_xlpm.Yy,2)))</f>
        <v>-7.93</v>
      </c>
      <c r="Z153" s="21" cm="1">
        <f t="array" ref="Z153">IF(Z55&lt;&gt;"","",
_xlfn.LET(_xlpm.Fundo,$L$8,
_xlpm.Ax,_xlfn.XLOOKUP(TRUE,($O55:Y55&lt;&gt;""),$O$51:Y$51,_xlpm.Fundo,,-1),
_xlpm.Bx,_xlfn.XLOOKUP(TRUE,(AA55:$AZ55&lt;&gt;""),AA$51:$AZ$51,_xlpm.Fundo,,1),
_xlpm.Cx,_xlfn.XLOOKUP(TRUE,($O55:Y55&lt;&gt;""),$O55:Y55,_xlpm.Fundo,,-1),
_xlpm.Dx,_xlfn.XLOOKUP(TRUE,(AA55:$AZ55&lt;&gt;""),AA55:$AZ55,_xlpm.Fundo,,1),
_xlpm.Xx,Z$51,_xlpm.Yx,PRODUCT(SUM(_xlpm.Dx,-_xlpm.Cx),1/SUM(_xlpm.Bx,-_xlpm.Ax))*SUM(_xlpm.Xx,-_xlpm.Ax)+_xlpm.Cx,
_xlpm.Ay,_xlfn.XLOOKUP(TRUE,(Z$52:Z54&lt;&gt;""),$N$52:$N54,_xlpm.Fundo,,-1),
_xlpm.By,_xlfn.XLOOKUP(TRUE,(Z56:Z$95&lt;&gt;""),$N56:$N$95,_xlpm.Fundo,,1),
_xlpm.Cy,_xlfn.XLOOKUP(TRUE,(Z$52:Z54&lt;&gt;""),Z$52:Z54,_xlpm.Fundo,,-1),
_xlpm.Dy,_xlfn.XLOOKUP(TRUE,(Z56:Z$95&lt;&gt;""),Z56:Z$95,_xlpm.Fundo,,1),
_xlpm.Xy,$N55,_xlpm.Yy,PRODUCT(SUM(_xlpm.Dy,-_xlpm.Cy),1/SUM(_xlpm.By,-_xlpm.Ay))*SUM(_xlpm.Xy,-_xlpm.Ay)+_xlpm.Cy,
ROUND(_xlpm.Yy,2)))</f>
        <v>-7.93</v>
      </c>
      <c r="AA153" s="21" t="str" cm="1">
        <f t="array" ref="AA153">IF(AA55&lt;&gt;"","",
_xlfn.LET(_xlpm.Fundo,$L$8,
_xlpm.Ax,_xlfn.XLOOKUP(TRUE,($O55:Z55&lt;&gt;""),$O$51:Z$51,_xlpm.Fundo,,-1),
_xlpm.Bx,_xlfn.XLOOKUP(TRUE,(AB55:$AZ55&lt;&gt;""),AB$51:$AZ$51,_xlpm.Fundo,,1),
_xlpm.Cx,_xlfn.XLOOKUP(TRUE,($O55:Z55&lt;&gt;""),$O55:Z55,_xlpm.Fundo,,-1),
_xlpm.Dx,_xlfn.XLOOKUP(TRUE,(AB55:$AZ55&lt;&gt;""),AB55:$AZ55,_xlpm.Fundo,,1),
_xlpm.Xx,AA$51,_xlpm.Yx,PRODUCT(SUM(_xlpm.Dx,-_xlpm.Cx),1/SUM(_xlpm.Bx,-_xlpm.Ax))*SUM(_xlpm.Xx,-_xlpm.Ax)+_xlpm.Cx,
_xlpm.Ay,_xlfn.XLOOKUP(TRUE,(AA$52:AA54&lt;&gt;""),$N$52:$N54,_xlpm.Fundo,,-1),
_xlpm.By,_xlfn.XLOOKUP(TRUE,(AA56:AA$95&lt;&gt;""),$N56:$N$95,_xlpm.Fundo,,1),
_xlpm.Cy,_xlfn.XLOOKUP(TRUE,(AA$52:AA54&lt;&gt;""),AA$52:AA54,_xlpm.Fundo,,-1),
_xlpm.Dy,_xlfn.XLOOKUP(TRUE,(AA56:AA$95&lt;&gt;""),AA56:AA$95,_xlpm.Fundo,,1),
_xlpm.Xy,$N55,_xlpm.Yy,PRODUCT(SUM(_xlpm.Dy,-_xlpm.Cy),1/SUM(_xlpm.By,-_xlpm.Ay))*SUM(_xlpm.Xy,-_xlpm.Ay)+_xlpm.Cy,
ROUND(_xlpm.Yy,2)))</f>
        <v/>
      </c>
      <c r="AB153" s="21" cm="1">
        <f t="array" ref="AB153">IF(AB55&lt;&gt;"","",
_xlfn.LET(_xlpm.Fundo,$L$8,
_xlpm.Ax,_xlfn.XLOOKUP(TRUE,($O55:AA55&lt;&gt;""),$O$51:AA$51,_xlpm.Fundo,,-1),
_xlpm.Bx,_xlfn.XLOOKUP(TRUE,(AC55:$AZ55&lt;&gt;""),AC$51:$AZ$51,_xlpm.Fundo,,1),
_xlpm.Cx,_xlfn.XLOOKUP(TRUE,($O55:AA55&lt;&gt;""),$O55:AA55,_xlpm.Fundo,,-1),
_xlpm.Dx,_xlfn.XLOOKUP(TRUE,(AC55:$AZ55&lt;&gt;""),AC55:$AZ55,_xlpm.Fundo,,1),
_xlpm.Xx,AB$51,_xlpm.Yx,PRODUCT(SUM(_xlpm.Dx,-_xlpm.Cx),1/SUM(_xlpm.Bx,-_xlpm.Ax))*SUM(_xlpm.Xx,-_xlpm.Ax)+_xlpm.Cx,
_xlpm.Ay,_xlfn.XLOOKUP(TRUE,(AB$52:AB54&lt;&gt;""),$N$52:$N54,_xlpm.Fundo,,-1),
_xlpm.By,_xlfn.XLOOKUP(TRUE,(AB56:AB$95&lt;&gt;""),$N56:$N$95,_xlpm.Fundo,,1),
_xlpm.Cy,_xlfn.XLOOKUP(TRUE,(AB$52:AB54&lt;&gt;""),AB$52:AB54,_xlpm.Fundo,,-1),
_xlpm.Dy,_xlfn.XLOOKUP(TRUE,(AB56:AB$95&lt;&gt;""),AB56:AB$95,_xlpm.Fundo,,1),
_xlpm.Xy,$N55,_xlpm.Yy,PRODUCT(SUM(_xlpm.Dy,-_xlpm.Cy),1/SUM(_xlpm.By,-_xlpm.Ay))*SUM(_xlpm.Xy,-_xlpm.Ay)+_xlpm.Cy,
ROUND(_xlpm.Yy,2)))</f>
        <v>-7.94</v>
      </c>
      <c r="AC153" s="21" cm="1">
        <f t="array" ref="AC153">IF(AC55&lt;&gt;"","",
_xlfn.LET(_xlpm.Fundo,$L$8,
_xlpm.Ax,_xlfn.XLOOKUP(TRUE,($O55:AB55&lt;&gt;""),$O$51:AB$51,_xlpm.Fundo,,-1),
_xlpm.Bx,_xlfn.XLOOKUP(TRUE,(AD55:$AZ55&lt;&gt;""),AD$51:$AZ$51,_xlpm.Fundo,,1),
_xlpm.Cx,_xlfn.XLOOKUP(TRUE,($O55:AB55&lt;&gt;""),$O55:AB55,_xlpm.Fundo,,-1),
_xlpm.Dx,_xlfn.XLOOKUP(TRUE,(AD55:$AZ55&lt;&gt;""),AD55:$AZ55,_xlpm.Fundo,,1),
_xlpm.Xx,AC$51,_xlpm.Yx,PRODUCT(SUM(_xlpm.Dx,-_xlpm.Cx),1/SUM(_xlpm.Bx,-_xlpm.Ax))*SUM(_xlpm.Xx,-_xlpm.Ax)+_xlpm.Cx,
_xlpm.Ay,_xlfn.XLOOKUP(TRUE,(AC$52:AC54&lt;&gt;""),$N$52:$N54,_xlpm.Fundo,,-1),
_xlpm.By,_xlfn.XLOOKUP(TRUE,(AC56:AC$95&lt;&gt;""),$N56:$N$95,_xlpm.Fundo,,1),
_xlpm.Cy,_xlfn.XLOOKUP(TRUE,(AC$52:AC54&lt;&gt;""),AC$52:AC54,_xlpm.Fundo,,-1),
_xlpm.Dy,_xlfn.XLOOKUP(TRUE,(AC56:AC$95&lt;&gt;""),AC56:AC$95,_xlpm.Fundo,,1),
_xlpm.Xy,$N55,_xlpm.Yy,PRODUCT(SUM(_xlpm.Dy,-_xlpm.Cy),1/SUM(_xlpm.By,-_xlpm.Ay))*SUM(_xlpm.Xy,-_xlpm.Ay)+_xlpm.Cy,
ROUND(_xlpm.Yy,2)))</f>
        <v>-7.98</v>
      </c>
      <c r="AD153" s="21" cm="1">
        <f t="array" ref="AD153">IF(AD55&lt;&gt;"","",
_xlfn.LET(_xlpm.Fundo,$L$8,
_xlpm.Ax,_xlfn.XLOOKUP(TRUE,($O55:AC55&lt;&gt;""),$O$51:AC$51,_xlpm.Fundo,,-1),
_xlpm.Bx,_xlfn.XLOOKUP(TRUE,(AE55:$AZ55&lt;&gt;""),AE$51:$AZ$51,_xlpm.Fundo,,1),
_xlpm.Cx,_xlfn.XLOOKUP(TRUE,($O55:AC55&lt;&gt;""),$O55:AC55,_xlpm.Fundo,,-1),
_xlpm.Dx,_xlfn.XLOOKUP(TRUE,(AE55:$AZ55&lt;&gt;""),AE55:$AZ55,_xlpm.Fundo,,1),
_xlpm.Xx,AD$51,_xlpm.Yx,PRODUCT(SUM(_xlpm.Dx,-_xlpm.Cx),1/SUM(_xlpm.Bx,-_xlpm.Ax))*SUM(_xlpm.Xx,-_xlpm.Ax)+_xlpm.Cx,
_xlpm.Ay,_xlfn.XLOOKUP(TRUE,(AD$52:AD54&lt;&gt;""),$N$52:$N54,_xlpm.Fundo,,-1),
_xlpm.By,_xlfn.XLOOKUP(TRUE,(AD56:AD$95&lt;&gt;""),$N56:$N$95,_xlpm.Fundo,,1),
_xlpm.Cy,_xlfn.XLOOKUP(TRUE,(AD$52:AD54&lt;&gt;""),AD$52:AD54,_xlpm.Fundo,,-1),
_xlpm.Dy,_xlfn.XLOOKUP(TRUE,(AD56:AD$95&lt;&gt;""),AD56:AD$95,_xlpm.Fundo,,1),
_xlpm.Xy,$N55,_xlpm.Yy,PRODUCT(SUM(_xlpm.Dy,-_xlpm.Cy),1/SUM(_xlpm.By,-_xlpm.Ay))*SUM(_xlpm.Xy,-_xlpm.Ay)+_xlpm.Cy,
ROUND(_xlpm.Yy,2)))</f>
        <v>-7.99</v>
      </c>
      <c r="AE153" s="21" t="str" cm="1">
        <f t="array" ref="AE153">IF(AE55&lt;&gt;"","",
_xlfn.LET(_xlpm.Fundo,$L$8,
_xlpm.Ax,_xlfn.XLOOKUP(TRUE,($O55:AD55&lt;&gt;""),$O$51:AD$51,_xlpm.Fundo,,-1),
_xlpm.Bx,_xlfn.XLOOKUP(TRUE,(AF55:$AZ55&lt;&gt;""),AF$51:$AZ$51,_xlpm.Fundo,,1),
_xlpm.Cx,_xlfn.XLOOKUP(TRUE,($O55:AD55&lt;&gt;""),$O55:AD55,_xlpm.Fundo,,-1),
_xlpm.Dx,_xlfn.XLOOKUP(TRUE,(AF55:$AZ55&lt;&gt;""),AF55:$AZ55,_xlpm.Fundo,,1),
_xlpm.Xx,AE$51,_xlpm.Yx,PRODUCT(SUM(_xlpm.Dx,-_xlpm.Cx),1/SUM(_xlpm.Bx,-_xlpm.Ax))*SUM(_xlpm.Xx,-_xlpm.Ax)+_xlpm.Cx,
_xlpm.Ay,_xlfn.XLOOKUP(TRUE,(AE$52:AE54&lt;&gt;""),$N$52:$N54,_xlpm.Fundo,,-1),
_xlpm.By,_xlfn.XLOOKUP(TRUE,(AE56:AE$95&lt;&gt;""),$N56:$N$95,_xlpm.Fundo,,1),
_xlpm.Cy,_xlfn.XLOOKUP(TRUE,(AE$52:AE54&lt;&gt;""),AE$52:AE54,_xlpm.Fundo,,-1),
_xlpm.Dy,_xlfn.XLOOKUP(TRUE,(AE56:AE$95&lt;&gt;""),AE56:AE$95,_xlpm.Fundo,,1),
_xlpm.Xy,$N55,_xlpm.Yy,PRODUCT(SUM(_xlpm.Dy,-_xlpm.Cy),1/SUM(_xlpm.By,-_xlpm.Ay))*SUM(_xlpm.Xy,-_xlpm.Ay)+_xlpm.Cy,
ROUND(_xlpm.Yy,2)))</f>
        <v/>
      </c>
      <c r="AF153" s="21" t="str" cm="1">
        <f t="array" ref="AF153">IF(AF55&lt;&gt;"","",
_xlfn.LET(_xlpm.Fundo,$L$8,
_xlpm.Ax,_xlfn.XLOOKUP(TRUE,($O55:AE55&lt;&gt;""),$O$51:AE$51,_xlpm.Fundo,,-1),
_xlpm.Bx,_xlfn.XLOOKUP(TRUE,(AG55:$AZ55&lt;&gt;""),AG$51:$AZ$51,_xlpm.Fundo,,1),
_xlpm.Cx,_xlfn.XLOOKUP(TRUE,($O55:AE55&lt;&gt;""),$O55:AE55,_xlpm.Fundo,,-1),
_xlpm.Dx,_xlfn.XLOOKUP(TRUE,(AG55:$AZ55&lt;&gt;""),AG55:$AZ55,_xlpm.Fundo,,1),
_xlpm.Xx,AF$51,_xlpm.Yx,PRODUCT(SUM(_xlpm.Dx,-_xlpm.Cx),1/SUM(_xlpm.Bx,-_xlpm.Ax))*SUM(_xlpm.Xx,-_xlpm.Ax)+_xlpm.Cx,
_xlpm.Ay,_xlfn.XLOOKUP(TRUE,(AF$52:AF54&lt;&gt;""),$N$52:$N54,_xlpm.Fundo,,-1),
_xlpm.By,_xlfn.XLOOKUP(TRUE,(AF56:AF$95&lt;&gt;""),$N56:$N$95,_xlpm.Fundo,,1),
_xlpm.Cy,_xlfn.XLOOKUP(TRUE,(AF$52:AF54&lt;&gt;""),AF$52:AF54,_xlpm.Fundo,,-1),
_xlpm.Dy,_xlfn.XLOOKUP(TRUE,(AF56:AF$95&lt;&gt;""),AF56:AF$95,_xlpm.Fundo,,1),
_xlpm.Xy,$N55,_xlpm.Yy,PRODUCT(SUM(_xlpm.Dy,-_xlpm.Cy),1/SUM(_xlpm.By,-_xlpm.Ay))*SUM(_xlpm.Xy,-_xlpm.Ay)+_xlpm.Cy,
ROUND(_xlpm.Yy,2)))</f>
        <v/>
      </c>
      <c r="AG153" s="21" t="str" cm="1">
        <f t="array" ref="AG153">IF(AG55&lt;&gt;"","",
_xlfn.LET(_xlpm.Fundo,$L$8,
_xlpm.Ax,_xlfn.XLOOKUP(TRUE,($O55:AF55&lt;&gt;""),$O$51:AF$51,_xlpm.Fundo,,-1),
_xlpm.Bx,_xlfn.XLOOKUP(TRUE,(AH55:$AZ55&lt;&gt;""),AH$51:$AZ$51,_xlpm.Fundo,,1),
_xlpm.Cx,_xlfn.XLOOKUP(TRUE,($O55:AF55&lt;&gt;""),$O55:AF55,_xlpm.Fundo,,-1),
_xlpm.Dx,_xlfn.XLOOKUP(TRUE,(AH55:$AZ55&lt;&gt;""),AH55:$AZ55,_xlpm.Fundo,,1),
_xlpm.Xx,AG$51,_xlpm.Yx,PRODUCT(SUM(_xlpm.Dx,-_xlpm.Cx),1/SUM(_xlpm.Bx,-_xlpm.Ax))*SUM(_xlpm.Xx,-_xlpm.Ax)+_xlpm.Cx,
_xlpm.Ay,_xlfn.XLOOKUP(TRUE,(AG$52:AG54&lt;&gt;""),$N$52:$N54,_xlpm.Fundo,,-1),
_xlpm.By,_xlfn.XLOOKUP(TRUE,(AG56:AG$95&lt;&gt;""),$N56:$N$95,_xlpm.Fundo,,1),
_xlpm.Cy,_xlfn.XLOOKUP(TRUE,(AG$52:AG54&lt;&gt;""),AG$52:AG54,_xlpm.Fundo,,-1),
_xlpm.Dy,_xlfn.XLOOKUP(TRUE,(AG56:AG$95&lt;&gt;""),AG56:AG$95,_xlpm.Fundo,,1),
_xlpm.Xy,$N55,_xlpm.Yy,PRODUCT(SUM(_xlpm.Dy,-_xlpm.Cy),1/SUM(_xlpm.By,-_xlpm.Ay))*SUM(_xlpm.Xy,-_xlpm.Ay)+_xlpm.Cy,
ROUND(_xlpm.Yy,2)))</f>
        <v/>
      </c>
      <c r="AH153" s="21" t="str" cm="1">
        <f t="array" ref="AH153">IF(AH55&lt;&gt;"","",
_xlfn.LET(_xlpm.Fundo,$L$8,
_xlpm.Ax,_xlfn.XLOOKUP(TRUE,($O55:AG55&lt;&gt;""),$O$51:AG$51,_xlpm.Fundo,,-1),
_xlpm.Bx,_xlfn.XLOOKUP(TRUE,(AI55:$AZ55&lt;&gt;""),AI$51:$AZ$51,_xlpm.Fundo,,1),
_xlpm.Cx,_xlfn.XLOOKUP(TRUE,($O55:AG55&lt;&gt;""),$O55:AG55,_xlpm.Fundo,,-1),
_xlpm.Dx,_xlfn.XLOOKUP(TRUE,(AI55:$AZ55&lt;&gt;""),AI55:$AZ55,_xlpm.Fundo,,1),
_xlpm.Xx,AH$51,_xlpm.Yx,PRODUCT(SUM(_xlpm.Dx,-_xlpm.Cx),1/SUM(_xlpm.Bx,-_xlpm.Ax))*SUM(_xlpm.Xx,-_xlpm.Ax)+_xlpm.Cx,
_xlpm.Ay,_xlfn.XLOOKUP(TRUE,(AH$52:AH54&lt;&gt;""),$N$52:$N54,_xlpm.Fundo,,-1),
_xlpm.By,_xlfn.XLOOKUP(TRUE,(AH56:AH$95&lt;&gt;""),$N56:$N$95,_xlpm.Fundo,,1),
_xlpm.Cy,_xlfn.XLOOKUP(TRUE,(AH$52:AH54&lt;&gt;""),AH$52:AH54,_xlpm.Fundo,,-1),
_xlpm.Dy,_xlfn.XLOOKUP(TRUE,(AH56:AH$95&lt;&gt;""),AH56:AH$95,_xlpm.Fundo,,1),
_xlpm.Xy,$N55,_xlpm.Yy,PRODUCT(SUM(_xlpm.Dy,-_xlpm.Cy),1/SUM(_xlpm.By,-_xlpm.Ay))*SUM(_xlpm.Xy,-_xlpm.Ay)+_xlpm.Cy,
ROUND(_xlpm.Yy,2)))</f>
        <v/>
      </c>
      <c r="AI153" s="21" t="str" cm="1">
        <f t="array" ref="AI153">IF(AI55&lt;&gt;"","",
_xlfn.LET(_xlpm.Fundo,$L$8,
_xlpm.Ax,_xlfn.XLOOKUP(TRUE,($O55:AH55&lt;&gt;""),$O$51:AH$51,_xlpm.Fundo,,-1),
_xlpm.Bx,_xlfn.XLOOKUP(TRUE,(AJ55:$AZ55&lt;&gt;""),AJ$51:$AZ$51,_xlpm.Fundo,,1),
_xlpm.Cx,_xlfn.XLOOKUP(TRUE,($O55:AH55&lt;&gt;""),$O55:AH55,_xlpm.Fundo,,-1),
_xlpm.Dx,_xlfn.XLOOKUP(TRUE,(AJ55:$AZ55&lt;&gt;""),AJ55:$AZ55,_xlpm.Fundo,,1),
_xlpm.Xx,AI$51,_xlpm.Yx,PRODUCT(SUM(_xlpm.Dx,-_xlpm.Cx),1/SUM(_xlpm.Bx,-_xlpm.Ax))*SUM(_xlpm.Xx,-_xlpm.Ax)+_xlpm.Cx,
_xlpm.Ay,_xlfn.XLOOKUP(TRUE,(AI$52:AI54&lt;&gt;""),$N$52:$N54,_xlpm.Fundo,,-1),
_xlpm.By,_xlfn.XLOOKUP(TRUE,(AI56:AI$95&lt;&gt;""),$N56:$N$95,_xlpm.Fundo,,1),
_xlpm.Cy,_xlfn.XLOOKUP(TRUE,(AI$52:AI54&lt;&gt;""),AI$52:AI54,_xlpm.Fundo,,-1),
_xlpm.Dy,_xlfn.XLOOKUP(TRUE,(AI56:AI$95&lt;&gt;""),AI56:AI$95,_xlpm.Fundo,,1),
_xlpm.Xy,$N55,_xlpm.Yy,PRODUCT(SUM(_xlpm.Dy,-_xlpm.Cy),1/SUM(_xlpm.By,-_xlpm.Ay))*SUM(_xlpm.Xy,-_xlpm.Ay)+_xlpm.Cy,
ROUND(_xlpm.Yy,2)))</f>
        <v/>
      </c>
      <c r="AJ153" s="21" t="str" cm="1">
        <f t="array" ref="AJ153">IF(AJ55&lt;&gt;"","",
_xlfn.LET(_xlpm.Fundo,$L$8,
_xlpm.Ax,_xlfn.XLOOKUP(TRUE,($O55:AI55&lt;&gt;""),$O$51:AI$51,_xlpm.Fundo,,-1),
_xlpm.Bx,_xlfn.XLOOKUP(TRUE,(AK55:$AZ55&lt;&gt;""),AK$51:$AZ$51,_xlpm.Fundo,,1),
_xlpm.Cx,_xlfn.XLOOKUP(TRUE,($O55:AI55&lt;&gt;""),$O55:AI55,_xlpm.Fundo,,-1),
_xlpm.Dx,_xlfn.XLOOKUP(TRUE,(AK55:$AZ55&lt;&gt;""),AK55:$AZ55,_xlpm.Fundo,,1),
_xlpm.Xx,AJ$51,_xlpm.Yx,PRODUCT(SUM(_xlpm.Dx,-_xlpm.Cx),1/SUM(_xlpm.Bx,-_xlpm.Ax))*SUM(_xlpm.Xx,-_xlpm.Ax)+_xlpm.Cx,
_xlpm.Ay,_xlfn.XLOOKUP(TRUE,(AJ$52:AJ54&lt;&gt;""),$N$52:$N54,_xlpm.Fundo,,-1),
_xlpm.By,_xlfn.XLOOKUP(TRUE,(AJ56:AJ$95&lt;&gt;""),$N56:$N$95,_xlpm.Fundo,,1),
_xlpm.Cy,_xlfn.XLOOKUP(TRUE,(AJ$52:AJ54&lt;&gt;""),AJ$52:AJ54,_xlpm.Fundo,,-1),
_xlpm.Dy,_xlfn.XLOOKUP(TRUE,(AJ56:AJ$95&lt;&gt;""),AJ56:AJ$95,_xlpm.Fundo,,1),
_xlpm.Xy,$N55,_xlpm.Yy,PRODUCT(SUM(_xlpm.Dy,-_xlpm.Cy),1/SUM(_xlpm.By,-_xlpm.Ay))*SUM(_xlpm.Xy,-_xlpm.Ay)+_xlpm.Cy,
ROUND(_xlpm.Yy,2)))</f>
        <v/>
      </c>
      <c r="AK153" s="21" t="str" cm="1">
        <f t="array" ref="AK153">IF(AK55&lt;&gt;"","",
_xlfn.LET(_xlpm.Fundo,$L$8,
_xlpm.Ax,_xlfn.XLOOKUP(TRUE,($O55:AJ55&lt;&gt;""),$O$51:AJ$51,_xlpm.Fundo,,-1),
_xlpm.Bx,_xlfn.XLOOKUP(TRUE,(AL55:$AZ55&lt;&gt;""),AL$51:$AZ$51,_xlpm.Fundo,,1),
_xlpm.Cx,_xlfn.XLOOKUP(TRUE,($O55:AJ55&lt;&gt;""),$O55:AJ55,_xlpm.Fundo,,-1),
_xlpm.Dx,_xlfn.XLOOKUP(TRUE,(AL55:$AZ55&lt;&gt;""),AL55:$AZ55,_xlpm.Fundo,,1),
_xlpm.Xx,AK$51,_xlpm.Yx,PRODUCT(SUM(_xlpm.Dx,-_xlpm.Cx),1/SUM(_xlpm.Bx,-_xlpm.Ax))*SUM(_xlpm.Xx,-_xlpm.Ax)+_xlpm.Cx,
_xlpm.Ay,_xlfn.XLOOKUP(TRUE,(AK$52:AK54&lt;&gt;""),$N$52:$N54,_xlpm.Fundo,,-1),
_xlpm.By,_xlfn.XLOOKUP(TRUE,(AK56:AK$95&lt;&gt;""),$N56:$N$95,_xlpm.Fundo,,1),
_xlpm.Cy,_xlfn.XLOOKUP(TRUE,(AK$52:AK54&lt;&gt;""),AK$52:AK54,_xlpm.Fundo,,-1),
_xlpm.Dy,_xlfn.XLOOKUP(TRUE,(AK56:AK$95&lt;&gt;""),AK56:AK$95,_xlpm.Fundo,,1),
_xlpm.Xy,$N55,_xlpm.Yy,PRODUCT(SUM(_xlpm.Dy,-_xlpm.Cy),1/SUM(_xlpm.By,-_xlpm.Ay))*SUM(_xlpm.Xy,-_xlpm.Ay)+_xlpm.Cy,
ROUND(_xlpm.Yy,2)))</f>
        <v/>
      </c>
      <c r="AL153" s="21" t="str" cm="1">
        <f t="array" ref="AL153">IF(AL55&lt;&gt;"","",
_xlfn.LET(_xlpm.Fundo,$L$8,
_xlpm.Ax,_xlfn.XLOOKUP(TRUE,($O55:AK55&lt;&gt;""),$O$51:AK$51,_xlpm.Fundo,,-1),
_xlpm.Bx,_xlfn.XLOOKUP(TRUE,(AM55:$AZ55&lt;&gt;""),AM$51:$AZ$51,_xlpm.Fundo,,1),
_xlpm.Cx,_xlfn.XLOOKUP(TRUE,($O55:AK55&lt;&gt;""),$O55:AK55,_xlpm.Fundo,,-1),
_xlpm.Dx,_xlfn.XLOOKUP(TRUE,(AM55:$AZ55&lt;&gt;""),AM55:$AZ55,_xlpm.Fundo,,1),
_xlpm.Xx,AL$51,_xlpm.Yx,PRODUCT(SUM(_xlpm.Dx,-_xlpm.Cx),1/SUM(_xlpm.Bx,-_xlpm.Ax))*SUM(_xlpm.Xx,-_xlpm.Ax)+_xlpm.Cx,
_xlpm.Ay,_xlfn.XLOOKUP(TRUE,(AL$52:AL54&lt;&gt;""),$N$52:$N54,_xlpm.Fundo,,-1),
_xlpm.By,_xlfn.XLOOKUP(TRUE,(AL56:AL$95&lt;&gt;""),$N56:$N$95,_xlpm.Fundo,,1),
_xlpm.Cy,_xlfn.XLOOKUP(TRUE,(AL$52:AL54&lt;&gt;""),AL$52:AL54,_xlpm.Fundo,,-1),
_xlpm.Dy,_xlfn.XLOOKUP(TRUE,(AL56:AL$95&lt;&gt;""),AL56:AL$95,_xlpm.Fundo,,1),
_xlpm.Xy,$N55,_xlpm.Yy,PRODUCT(SUM(_xlpm.Dy,-_xlpm.Cy),1/SUM(_xlpm.By,-_xlpm.Ay))*SUM(_xlpm.Xy,-_xlpm.Ay)+_xlpm.Cy,
ROUND(_xlpm.Yy,2)))</f>
        <v/>
      </c>
      <c r="AM153" s="21" t="str" cm="1">
        <f t="array" ref="AM153">IF(AM55&lt;&gt;"","",
_xlfn.LET(_xlpm.Fundo,$L$8,
_xlpm.Ax,_xlfn.XLOOKUP(TRUE,($O55:AL55&lt;&gt;""),$O$51:AL$51,_xlpm.Fundo,,-1),
_xlpm.Bx,_xlfn.XLOOKUP(TRUE,(AN55:$AZ55&lt;&gt;""),AN$51:$AZ$51,_xlpm.Fundo,,1),
_xlpm.Cx,_xlfn.XLOOKUP(TRUE,($O55:AL55&lt;&gt;""),$O55:AL55,_xlpm.Fundo,,-1),
_xlpm.Dx,_xlfn.XLOOKUP(TRUE,(AN55:$AZ55&lt;&gt;""),AN55:$AZ55,_xlpm.Fundo,,1),
_xlpm.Xx,AM$51,_xlpm.Yx,PRODUCT(SUM(_xlpm.Dx,-_xlpm.Cx),1/SUM(_xlpm.Bx,-_xlpm.Ax))*SUM(_xlpm.Xx,-_xlpm.Ax)+_xlpm.Cx,
_xlpm.Ay,_xlfn.XLOOKUP(TRUE,(AM$52:AM54&lt;&gt;""),$N$52:$N54,_xlpm.Fundo,,-1),
_xlpm.By,_xlfn.XLOOKUP(TRUE,(AM56:AM$95&lt;&gt;""),$N56:$N$95,_xlpm.Fundo,,1),
_xlpm.Cy,_xlfn.XLOOKUP(TRUE,(AM$52:AM54&lt;&gt;""),AM$52:AM54,_xlpm.Fundo,,-1),
_xlpm.Dy,_xlfn.XLOOKUP(TRUE,(AM56:AM$95&lt;&gt;""),AM56:AM$95,_xlpm.Fundo,,1),
_xlpm.Xy,$N55,_xlpm.Yy,PRODUCT(SUM(_xlpm.Dy,-_xlpm.Cy),1/SUM(_xlpm.By,-_xlpm.Ay))*SUM(_xlpm.Xy,-_xlpm.Ay)+_xlpm.Cy,
ROUND(_xlpm.Yy,2)))</f>
        <v/>
      </c>
      <c r="AN153" s="21" t="str" cm="1">
        <f t="array" ref="AN153">IF(AN55&lt;&gt;"","",
_xlfn.LET(_xlpm.Fundo,$L$8,
_xlpm.Ax,_xlfn.XLOOKUP(TRUE,($O55:AM55&lt;&gt;""),$O$51:AM$51,_xlpm.Fundo,,-1),
_xlpm.Bx,_xlfn.XLOOKUP(TRUE,(AO55:$AZ55&lt;&gt;""),AO$51:$AZ$51,_xlpm.Fundo,,1),
_xlpm.Cx,_xlfn.XLOOKUP(TRUE,($O55:AM55&lt;&gt;""),$O55:AM55,_xlpm.Fundo,,-1),
_xlpm.Dx,_xlfn.XLOOKUP(TRUE,(AO55:$AZ55&lt;&gt;""),AO55:$AZ55,_xlpm.Fundo,,1),
_xlpm.Xx,AN$51,_xlpm.Yx,PRODUCT(SUM(_xlpm.Dx,-_xlpm.Cx),1/SUM(_xlpm.Bx,-_xlpm.Ax))*SUM(_xlpm.Xx,-_xlpm.Ax)+_xlpm.Cx,
_xlpm.Ay,_xlfn.XLOOKUP(TRUE,(AN$52:AN54&lt;&gt;""),$N$52:$N54,_xlpm.Fundo,,-1),
_xlpm.By,_xlfn.XLOOKUP(TRUE,(AN56:AN$95&lt;&gt;""),$N56:$N$95,_xlpm.Fundo,,1),
_xlpm.Cy,_xlfn.XLOOKUP(TRUE,(AN$52:AN54&lt;&gt;""),AN$52:AN54,_xlpm.Fundo,,-1),
_xlpm.Dy,_xlfn.XLOOKUP(TRUE,(AN56:AN$95&lt;&gt;""),AN56:AN$95,_xlpm.Fundo,,1),
_xlpm.Xy,$N55,_xlpm.Yy,PRODUCT(SUM(_xlpm.Dy,-_xlpm.Cy),1/SUM(_xlpm.By,-_xlpm.Ay))*SUM(_xlpm.Xy,-_xlpm.Ay)+_xlpm.Cy,
ROUND(_xlpm.Yy,2)))</f>
        <v/>
      </c>
      <c r="AO153" s="21" t="str" cm="1">
        <f t="array" ref="AO153">IF(AO55&lt;&gt;"","",
_xlfn.LET(_xlpm.Fundo,$L$8,
_xlpm.Ax,_xlfn.XLOOKUP(TRUE,($O55:AN55&lt;&gt;""),$O$51:AN$51,_xlpm.Fundo,,-1),
_xlpm.Bx,_xlfn.XLOOKUP(TRUE,(AP55:$AZ55&lt;&gt;""),AP$51:$AZ$51,_xlpm.Fundo,,1),
_xlpm.Cx,_xlfn.XLOOKUP(TRUE,($O55:AN55&lt;&gt;""),$O55:AN55,_xlpm.Fundo,,-1),
_xlpm.Dx,_xlfn.XLOOKUP(TRUE,(AP55:$AZ55&lt;&gt;""),AP55:$AZ55,_xlpm.Fundo,,1),
_xlpm.Xx,AO$51,_xlpm.Yx,PRODUCT(SUM(_xlpm.Dx,-_xlpm.Cx),1/SUM(_xlpm.Bx,-_xlpm.Ax))*SUM(_xlpm.Xx,-_xlpm.Ax)+_xlpm.Cx,
_xlpm.Ay,_xlfn.XLOOKUP(TRUE,(AO$52:AO54&lt;&gt;""),$N$52:$N54,_xlpm.Fundo,,-1),
_xlpm.By,_xlfn.XLOOKUP(TRUE,(AO56:AO$95&lt;&gt;""),$N56:$N$95,_xlpm.Fundo,,1),
_xlpm.Cy,_xlfn.XLOOKUP(TRUE,(AO$52:AO54&lt;&gt;""),AO$52:AO54,_xlpm.Fundo,,-1),
_xlpm.Dy,_xlfn.XLOOKUP(TRUE,(AO56:AO$95&lt;&gt;""),AO56:AO$95,_xlpm.Fundo,,1),
_xlpm.Xy,$N55,_xlpm.Yy,PRODUCT(SUM(_xlpm.Dy,-_xlpm.Cy),1/SUM(_xlpm.By,-_xlpm.Ay))*SUM(_xlpm.Xy,-_xlpm.Ay)+_xlpm.Cy,
ROUND(_xlpm.Yy,2)))</f>
        <v/>
      </c>
      <c r="AP153" s="21" t="str" cm="1">
        <f t="array" ref="AP153">IF(AP55&lt;&gt;"","",
_xlfn.LET(_xlpm.Fundo,$L$8,
_xlpm.Ax,_xlfn.XLOOKUP(TRUE,($O55:AO55&lt;&gt;""),$O$51:AO$51,_xlpm.Fundo,,-1),
_xlpm.Bx,_xlfn.XLOOKUP(TRUE,(AQ55:$AZ55&lt;&gt;""),AQ$51:$AZ$51,_xlpm.Fundo,,1),
_xlpm.Cx,_xlfn.XLOOKUP(TRUE,($O55:AO55&lt;&gt;""),$O55:AO55,_xlpm.Fundo,,-1),
_xlpm.Dx,_xlfn.XLOOKUP(TRUE,(AQ55:$AZ55&lt;&gt;""),AQ55:$AZ55,_xlpm.Fundo,,1),
_xlpm.Xx,AP$51,_xlpm.Yx,PRODUCT(SUM(_xlpm.Dx,-_xlpm.Cx),1/SUM(_xlpm.Bx,-_xlpm.Ax))*SUM(_xlpm.Xx,-_xlpm.Ax)+_xlpm.Cx,
_xlpm.Ay,_xlfn.XLOOKUP(TRUE,(AP$52:AP54&lt;&gt;""),$N$52:$N54,_xlpm.Fundo,,-1),
_xlpm.By,_xlfn.XLOOKUP(TRUE,(AP56:AP$95&lt;&gt;""),$N56:$N$95,_xlpm.Fundo,,1),
_xlpm.Cy,_xlfn.XLOOKUP(TRUE,(AP$52:AP54&lt;&gt;""),AP$52:AP54,_xlpm.Fundo,,-1),
_xlpm.Dy,_xlfn.XLOOKUP(TRUE,(AP56:AP$95&lt;&gt;""),AP56:AP$95,_xlpm.Fundo,,1),
_xlpm.Xy,$N55,_xlpm.Yy,PRODUCT(SUM(_xlpm.Dy,-_xlpm.Cy),1/SUM(_xlpm.By,-_xlpm.Ay))*SUM(_xlpm.Xy,-_xlpm.Ay)+_xlpm.Cy,
ROUND(_xlpm.Yy,2)))</f>
        <v/>
      </c>
      <c r="AQ153" s="21" t="str" cm="1">
        <f t="array" ref="AQ153">IF(AQ55&lt;&gt;"","",
_xlfn.LET(_xlpm.Fundo,$L$8,
_xlpm.Ax,_xlfn.XLOOKUP(TRUE,($O55:AP55&lt;&gt;""),$O$51:AP$51,_xlpm.Fundo,,-1),
_xlpm.Bx,_xlfn.XLOOKUP(TRUE,(AR55:$AZ55&lt;&gt;""),AR$51:$AZ$51,_xlpm.Fundo,,1),
_xlpm.Cx,_xlfn.XLOOKUP(TRUE,($O55:AP55&lt;&gt;""),$O55:AP55,_xlpm.Fundo,,-1),
_xlpm.Dx,_xlfn.XLOOKUP(TRUE,(AR55:$AZ55&lt;&gt;""),AR55:$AZ55,_xlpm.Fundo,,1),
_xlpm.Xx,AQ$51,_xlpm.Yx,PRODUCT(SUM(_xlpm.Dx,-_xlpm.Cx),1/SUM(_xlpm.Bx,-_xlpm.Ax))*SUM(_xlpm.Xx,-_xlpm.Ax)+_xlpm.Cx,
_xlpm.Ay,_xlfn.XLOOKUP(TRUE,(AQ$52:AQ54&lt;&gt;""),$N$52:$N54,_xlpm.Fundo,,-1),
_xlpm.By,_xlfn.XLOOKUP(TRUE,(AQ56:AQ$95&lt;&gt;""),$N56:$N$95,_xlpm.Fundo,,1),
_xlpm.Cy,_xlfn.XLOOKUP(TRUE,(AQ$52:AQ54&lt;&gt;""),AQ$52:AQ54,_xlpm.Fundo,,-1),
_xlpm.Dy,_xlfn.XLOOKUP(TRUE,(AQ56:AQ$95&lt;&gt;""),AQ56:AQ$95,_xlpm.Fundo,,1),
_xlpm.Xy,$N55,_xlpm.Yy,PRODUCT(SUM(_xlpm.Dy,-_xlpm.Cy),1/SUM(_xlpm.By,-_xlpm.Ay))*SUM(_xlpm.Xy,-_xlpm.Ay)+_xlpm.Cy,
ROUND(_xlpm.Yy,2)))</f>
        <v/>
      </c>
      <c r="AR153" s="21" t="str" cm="1">
        <f t="array" ref="AR153">IF(AR55&lt;&gt;"","",
_xlfn.LET(_xlpm.Fundo,$L$8,
_xlpm.Ax,_xlfn.XLOOKUP(TRUE,($O55:AQ55&lt;&gt;""),$O$51:AQ$51,_xlpm.Fundo,,-1),
_xlpm.Bx,_xlfn.XLOOKUP(TRUE,(AS55:$AZ55&lt;&gt;""),AS$51:$AZ$51,_xlpm.Fundo,,1),
_xlpm.Cx,_xlfn.XLOOKUP(TRUE,($O55:AQ55&lt;&gt;""),$O55:AQ55,_xlpm.Fundo,,-1),
_xlpm.Dx,_xlfn.XLOOKUP(TRUE,(AS55:$AZ55&lt;&gt;""),AS55:$AZ55,_xlpm.Fundo,,1),
_xlpm.Xx,AR$51,_xlpm.Yx,PRODUCT(SUM(_xlpm.Dx,-_xlpm.Cx),1/SUM(_xlpm.Bx,-_xlpm.Ax))*SUM(_xlpm.Xx,-_xlpm.Ax)+_xlpm.Cx,
_xlpm.Ay,_xlfn.XLOOKUP(TRUE,(AR$52:AR54&lt;&gt;""),$N$52:$N54,_xlpm.Fundo,,-1),
_xlpm.By,_xlfn.XLOOKUP(TRUE,(AR56:AR$95&lt;&gt;""),$N56:$N$95,_xlpm.Fundo,,1),
_xlpm.Cy,_xlfn.XLOOKUP(TRUE,(AR$52:AR54&lt;&gt;""),AR$52:AR54,_xlpm.Fundo,,-1),
_xlpm.Dy,_xlfn.XLOOKUP(TRUE,(AR56:AR$95&lt;&gt;""),AR56:AR$95,_xlpm.Fundo,,1),
_xlpm.Xy,$N55,_xlpm.Yy,PRODUCT(SUM(_xlpm.Dy,-_xlpm.Cy),1/SUM(_xlpm.By,-_xlpm.Ay))*SUM(_xlpm.Xy,-_xlpm.Ay)+_xlpm.Cy,
ROUND(_xlpm.Yy,2)))</f>
        <v/>
      </c>
      <c r="AS153" s="21" t="str" cm="1">
        <f t="array" ref="AS153">IF(AS55&lt;&gt;"","",
_xlfn.LET(_xlpm.Fundo,$L$8,
_xlpm.Ax,_xlfn.XLOOKUP(TRUE,($O55:AR55&lt;&gt;""),$O$51:AR$51,_xlpm.Fundo,,-1),
_xlpm.Bx,_xlfn.XLOOKUP(TRUE,(AT55:$AZ55&lt;&gt;""),AT$51:$AZ$51,_xlpm.Fundo,,1),
_xlpm.Cx,_xlfn.XLOOKUP(TRUE,($O55:AR55&lt;&gt;""),$O55:AR55,_xlpm.Fundo,,-1),
_xlpm.Dx,_xlfn.XLOOKUP(TRUE,(AT55:$AZ55&lt;&gt;""),AT55:$AZ55,_xlpm.Fundo,,1),
_xlpm.Xx,AS$51,_xlpm.Yx,PRODUCT(SUM(_xlpm.Dx,-_xlpm.Cx),1/SUM(_xlpm.Bx,-_xlpm.Ax))*SUM(_xlpm.Xx,-_xlpm.Ax)+_xlpm.Cx,
_xlpm.Ay,_xlfn.XLOOKUP(TRUE,(AS$52:AS54&lt;&gt;""),$N$52:$N54,_xlpm.Fundo,,-1),
_xlpm.By,_xlfn.XLOOKUP(TRUE,(AS56:AS$95&lt;&gt;""),$N56:$N$95,_xlpm.Fundo,,1),
_xlpm.Cy,_xlfn.XLOOKUP(TRUE,(AS$52:AS54&lt;&gt;""),AS$52:AS54,_xlpm.Fundo,,-1),
_xlpm.Dy,_xlfn.XLOOKUP(TRUE,(AS56:AS$95&lt;&gt;""),AS56:AS$95,_xlpm.Fundo,,1),
_xlpm.Xy,$N55,_xlpm.Yy,PRODUCT(SUM(_xlpm.Dy,-_xlpm.Cy),1/SUM(_xlpm.By,-_xlpm.Ay))*SUM(_xlpm.Xy,-_xlpm.Ay)+_xlpm.Cy,
ROUND(_xlpm.Yy,2)))</f>
        <v/>
      </c>
      <c r="AT153" s="21" t="str" cm="1">
        <f t="array" ref="AT153">IF(AT55&lt;&gt;"","",
_xlfn.LET(_xlpm.Fundo,$L$8,
_xlpm.Ax,_xlfn.XLOOKUP(TRUE,($O55:AS55&lt;&gt;""),$O$51:AS$51,_xlpm.Fundo,,-1),
_xlpm.Bx,_xlfn.XLOOKUP(TRUE,(AU55:$AZ55&lt;&gt;""),AU$51:$AZ$51,_xlpm.Fundo,,1),
_xlpm.Cx,_xlfn.XLOOKUP(TRUE,($O55:AS55&lt;&gt;""),$O55:AS55,_xlpm.Fundo,,-1),
_xlpm.Dx,_xlfn.XLOOKUP(TRUE,(AU55:$AZ55&lt;&gt;""),AU55:$AZ55,_xlpm.Fundo,,1),
_xlpm.Xx,AT$51,_xlpm.Yx,PRODUCT(SUM(_xlpm.Dx,-_xlpm.Cx),1/SUM(_xlpm.Bx,-_xlpm.Ax))*SUM(_xlpm.Xx,-_xlpm.Ax)+_xlpm.Cx,
_xlpm.Ay,_xlfn.XLOOKUP(TRUE,(AT$52:AT54&lt;&gt;""),$N$52:$N54,_xlpm.Fundo,,-1),
_xlpm.By,_xlfn.XLOOKUP(TRUE,(AT56:AT$95&lt;&gt;""),$N56:$N$95,_xlpm.Fundo,,1),
_xlpm.Cy,_xlfn.XLOOKUP(TRUE,(AT$52:AT54&lt;&gt;""),AT$52:AT54,_xlpm.Fundo,,-1),
_xlpm.Dy,_xlfn.XLOOKUP(TRUE,(AT56:AT$95&lt;&gt;""),AT56:AT$95,_xlpm.Fundo,,1),
_xlpm.Xy,$N55,_xlpm.Yy,PRODUCT(SUM(_xlpm.Dy,-_xlpm.Cy),1/SUM(_xlpm.By,-_xlpm.Ay))*SUM(_xlpm.Xy,-_xlpm.Ay)+_xlpm.Cy,
ROUND(_xlpm.Yy,2)))</f>
        <v/>
      </c>
      <c r="AU153" s="21" t="str" cm="1">
        <f t="array" ref="AU153">IF(AU55&lt;&gt;"","",
_xlfn.LET(_xlpm.Fundo,$L$8,
_xlpm.Ax,_xlfn.XLOOKUP(TRUE,($O55:AT55&lt;&gt;""),$O$51:AT$51,_xlpm.Fundo,,-1),
_xlpm.Bx,_xlfn.XLOOKUP(TRUE,(AV55:$AZ55&lt;&gt;""),AV$51:$AZ$51,_xlpm.Fundo,,1),
_xlpm.Cx,_xlfn.XLOOKUP(TRUE,($O55:AT55&lt;&gt;""),$O55:AT55,_xlpm.Fundo,,-1),
_xlpm.Dx,_xlfn.XLOOKUP(TRUE,(AV55:$AZ55&lt;&gt;""),AV55:$AZ55,_xlpm.Fundo,,1),
_xlpm.Xx,AU$51,_xlpm.Yx,PRODUCT(SUM(_xlpm.Dx,-_xlpm.Cx),1/SUM(_xlpm.Bx,-_xlpm.Ax))*SUM(_xlpm.Xx,-_xlpm.Ax)+_xlpm.Cx,
_xlpm.Ay,_xlfn.XLOOKUP(TRUE,(AU$52:AU54&lt;&gt;""),$N$52:$N54,_xlpm.Fundo,,-1),
_xlpm.By,_xlfn.XLOOKUP(TRUE,(AU56:AU$95&lt;&gt;""),$N56:$N$95,_xlpm.Fundo,,1),
_xlpm.Cy,_xlfn.XLOOKUP(TRUE,(AU$52:AU54&lt;&gt;""),AU$52:AU54,_xlpm.Fundo,,-1),
_xlpm.Dy,_xlfn.XLOOKUP(TRUE,(AU56:AU$95&lt;&gt;""),AU56:AU$95,_xlpm.Fundo,,1),
_xlpm.Xy,$N55,_xlpm.Yy,PRODUCT(SUM(_xlpm.Dy,-_xlpm.Cy),1/SUM(_xlpm.By,-_xlpm.Ay))*SUM(_xlpm.Xy,-_xlpm.Ay)+_xlpm.Cy,
ROUND(_xlpm.Yy,2)))</f>
        <v/>
      </c>
      <c r="AV153" s="21" t="str" cm="1">
        <f t="array" ref="AV153">IF(AV55&lt;&gt;"","",
_xlfn.LET(_xlpm.Fundo,$L$8,
_xlpm.Ax,_xlfn.XLOOKUP(TRUE,($O55:AU55&lt;&gt;""),$O$51:AU$51,_xlpm.Fundo,,-1),
_xlpm.Bx,_xlfn.XLOOKUP(TRUE,(AW55:$AZ55&lt;&gt;""),AW$51:$AZ$51,_xlpm.Fundo,,1),
_xlpm.Cx,_xlfn.XLOOKUP(TRUE,($O55:AU55&lt;&gt;""),$O55:AU55,_xlpm.Fundo,,-1),
_xlpm.Dx,_xlfn.XLOOKUP(TRUE,(AW55:$AZ55&lt;&gt;""),AW55:$AZ55,_xlpm.Fundo,,1),
_xlpm.Xx,AV$51,_xlpm.Yx,PRODUCT(SUM(_xlpm.Dx,-_xlpm.Cx),1/SUM(_xlpm.Bx,-_xlpm.Ax))*SUM(_xlpm.Xx,-_xlpm.Ax)+_xlpm.Cx,
_xlpm.Ay,_xlfn.XLOOKUP(TRUE,(AV$52:AV54&lt;&gt;""),$N$52:$N54,_xlpm.Fundo,,-1),
_xlpm.By,_xlfn.XLOOKUP(TRUE,(AV56:AV$95&lt;&gt;""),$N56:$N$95,_xlpm.Fundo,,1),
_xlpm.Cy,_xlfn.XLOOKUP(TRUE,(AV$52:AV54&lt;&gt;""),AV$52:AV54,_xlpm.Fundo,,-1),
_xlpm.Dy,_xlfn.XLOOKUP(TRUE,(AV56:AV$95&lt;&gt;""),AV56:AV$95,_xlpm.Fundo,,1),
_xlpm.Xy,$N55,_xlpm.Yy,PRODUCT(SUM(_xlpm.Dy,-_xlpm.Cy),1/SUM(_xlpm.By,-_xlpm.Ay))*SUM(_xlpm.Xy,-_xlpm.Ay)+_xlpm.Cy,
ROUND(_xlpm.Yy,2)))</f>
        <v/>
      </c>
      <c r="AW153" s="21" t="str" cm="1">
        <f t="array" ref="AW153">IF(AW55&lt;&gt;"","",
_xlfn.LET(_xlpm.Fundo,$L$8,
_xlpm.Ax,_xlfn.XLOOKUP(TRUE,($O55:AV55&lt;&gt;""),$O$51:AV$51,_xlpm.Fundo,,-1),
_xlpm.Bx,_xlfn.XLOOKUP(TRUE,(AX55:$AZ55&lt;&gt;""),AX$51:$AZ$51,_xlpm.Fundo,,1),
_xlpm.Cx,_xlfn.XLOOKUP(TRUE,($O55:AV55&lt;&gt;""),$O55:AV55,_xlpm.Fundo,,-1),
_xlpm.Dx,_xlfn.XLOOKUP(TRUE,(AX55:$AZ55&lt;&gt;""),AX55:$AZ55,_xlpm.Fundo,,1),
_xlpm.Xx,AW$51,_xlpm.Yx,PRODUCT(SUM(_xlpm.Dx,-_xlpm.Cx),1/SUM(_xlpm.Bx,-_xlpm.Ax))*SUM(_xlpm.Xx,-_xlpm.Ax)+_xlpm.Cx,
_xlpm.Ay,_xlfn.XLOOKUP(TRUE,(AW$52:AW54&lt;&gt;""),$N$52:$N54,_xlpm.Fundo,,-1),
_xlpm.By,_xlfn.XLOOKUP(TRUE,(AW56:AW$95&lt;&gt;""),$N56:$N$95,_xlpm.Fundo,,1),
_xlpm.Cy,_xlfn.XLOOKUP(TRUE,(AW$52:AW54&lt;&gt;""),AW$52:AW54,_xlpm.Fundo,,-1),
_xlpm.Dy,_xlfn.XLOOKUP(TRUE,(AW56:AW$95&lt;&gt;""),AW56:AW$95,_xlpm.Fundo,,1),
_xlpm.Xy,$N55,_xlpm.Yy,PRODUCT(SUM(_xlpm.Dy,-_xlpm.Cy),1/SUM(_xlpm.By,-_xlpm.Ay))*SUM(_xlpm.Xy,-_xlpm.Ay)+_xlpm.Cy,
ROUND(_xlpm.Yy,2)))</f>
        <v/>
      </c>
      <c r="AX153" s="8"/>
      <c r="AY153" s="8"/>
    </row>
    <row r="154" spans="1:51" ht="20.100000000000001" customHeight="1" x14ac:dyDescent="0.3">
      <c r="B154" s="7" t="s">
        <v>43</v>
      </c>
      <c r="C154" s="17">
        <f t="shared" si="19"/>
        <v>43.025399999999998</v>
      </c>
      <c r="D154" s="18">
        <f t="shared" si="19"/>
        <v>120.7709</v>
      </c>
      <c r="E154" s="64">
        <f t="shared" si="19"/>
        <v>0</v>
      </c>
      <c r="F154" s="17">
        <f t="shared" si="16"/>
        <v>0</v>
      </c>
      <c r="G154" s="18">
        <f t="shared" si="17"/>
        <v>15.72</v>
      </c>
      <c r="H154" s="19">
        <f t="shared" si="18"/>
        <v>0</v>
      </c>
      <c r="I154" s="8" t="str" cm="1">
        <f t="array" ref="I154">_xlfn.CONCAT(ROUND(F154:H154,2)&amp;", ")</f>
        <v xml:space="preserve">0, 15.72, 0, </v>
      </c>
      <c r="J154" s="8"/>
      <c r="N154" s="31">
        <v>15.9</v>
      </c>
      <c r="O154" s="15"/>
      <c r="P154" s="21" t="str" cm="1">
        <f t="array" ref="P154">IF(P56&lt;&gt;"","",
_xlfn.LET(_xlpm.Fundo,$L$8,
_xlpm.Ax,_xlfn.XLOOKUP(TRUE,($O56:O56&lt;&gt;""),$O$51:O$51,_xlpm.Fundo,,-1),
_xlpm.Bx,_xlfn.XLOOKUP(TRUE,(Q56:$AZ56&lt;&gt;""),Q$51:$AZ$51,_xlpm.Fundo,,1),
_xlpm.Cx,_xlfn.XLOOKUP(TRUE,($O56:O56&lt;&gt;""),$O56:O56,_xlpm.Fundo,,-1),
_xlpm.Dx,_xlfn.XLOOKUP(TRUE,(Q56:$AZ56&lt;&gt;""),Q56:$AZ56,_xlpm.Fundo,,1),
_xlpm.Xx,P$51,_xlpm.Yx,PRODUCT(SUM(_xlpm.Dx,-_xlpm.Cx),1/SUM(_xlpm.Bx,-_xlpm.Ax))*SUM(_xlpm.Xx,-_xlpm.Ax)+_xlpm.Cx,
_xlpm.Ay,_xlfn.XLOOKUP(TRUE,(P$52:P55&lt;&gt;""),$N$52:$N55,_xlpm.Fundo,,-1),
_xlpm.By,_xlfn.XLOOKUP(TRUE,(P57:P$95&lt;&gt;""),$N57:$N$95,_xlpm.Fundo,,1),
_xlpm.Cy,_xlfn.XLOOKUP(TRUE,(P$52:P55&lt;&gt;""),P$52:P55,_xlpm.Fundo,,-1),
_xlpm.Dy,_xlfn.XLOOKUP(TRUE,(P57:P$95&lt;&gt;""),P57:P$95,_xlpm.Fundo,,1),
_xlpm.Xy,$N56,_xlpm.Yy,PRODUCT(SUM(_xlpm.Dy,-_xlpm.Cy),1/SUM(_xlpm.By,-_xlpm.Ay))*SUM(_xlpm.Xy,-_xlpm.Ay)+_xlpm.Cy,
ROUND(_xlpm.Yy,2)))</f>
        <v/>
      </c>
      <c r="Q154" s="21" t="str" cm="1">
        <f t="array" ref="Q154">IF(Q56&lt;&gt;"","",
_xlfn.LET(_xlpm.Fundo,$L$8,
_xlpm.Ax,_xlfn.XLOOKUP(TRUE,($O56:P56&lt;&gt;""),$O$51:P$51,_xlpm.Fundo,,-1),
_xlpm.Bx,_xlfn.XLOOKUP(TRUE,(R56:$AZ56&lt;&gt;""),R$51:$AZ$51,_xlpm.Fundo,,1),
_xlpm.Cx,_xlfn.XLOOKUP(TRUE,($O56:P56&lt;&gt;""),$O56:P56,_xlpm.Fundo,,-1),
_xlpm.Dx,_xlfn.XLOOKUP(TRUE,(R56:$AZ56&lt;&gt;""),R56:$AZ56,_xlpm.Fundo,,1),
_xlpm.Xx,Q$51,_xlpm.Yx,PRODUCT(SUM(_xlpm.Dx,-_xlpm.Cx),1/SUM(_xlpm.Bx,-_xlpm.Ax))*SUM(_xlpm.Xx,-_xlpm.Ax)+_xlpm.Cx,
_xlpm.Ay,_xlfn.XLOOKUP(TRUE,(Q$52:Q55&lt;&gt;""),$N$52:$N55,_xlpm.Fundo,,-1),
_xlpm.By,_xlfn.XLOOKUP(TRUE,(Q57:Q$95&lt;&gt;""),$N57:$N$95,_xlpm.Fundo,,1),
_xlpm.Cy,_xlfn.XLOOKUP(TRUE,(Q$52:Q55&lt;&gt;""),Q$52:Q55,_xlpm.Fundo,,-1),
_xlpm.Dy,_xlfn.XLOOKUP(TRUE,(Q57:Q$95&lt;&gt;""),Q57:Q$95,_xlpm.Fundo,,1),
_xlpm.Xy,$N56,_xlpm.Yy,PRODUCT(SUM(_xlpm.Dy,-_xlpm.Cy),1/SUM(_xlpm.By,-_xlpm.Ay))*SUM(_xlpm.Xy,-_xlpm.Ay)+_xlpm.Cy,
ROUND(_xlpm.Yy,2)))</f>
        <v/>
      </c>
      <c r="R154" s="21" cm="1">
        <f t="array" ref="R154">IF(R56&lt;&gt;"","",
_xlfn.LET(_xlpm.Fundo,$L$8,
_xlpm.Ax,_xlfn.XLOOKUP(TRUE,($O56:Q56&lt;&gt;""),$O$51:Q$51,_xlpm.Fundo,,-1),
_xlpm.Bx,_xlfn.XLOOKUP(TRUE,(S56:$AZ56&lt;&gt;""),S$51:$AZ$51,_xlpm.Fundo,,1),
_xlpm.Cx,_xlfn.XLOOKUP(TRUE,($O56:Q56&lt;&gt;""),$O56:Q56,_xlpm.Fundo,,-1),
_xlpm.Dx,_xlfn.XLOOKUP(TRUE,(S56:$AZ56&lt;&gt;""),S56:$AZ56,_xlpm.Fundo,,1),
_xlpm.Xx,R$51,_xlpm.Yx,PRODUCT(SUM(_xlpm.Dx,-_xlpm.Cx),1/SUM(_xlpm.Bx,-_xlpm.Ax))*SUM(_xlpm.Xx,-_xlpm.Ax)+_xlpm.Cx,
_xlpm.Ay,_xlfn.XLOOKUP(TRUE,(R$52:R55&lt;&gt;""),$N$52:$N55,_xlpm.Fundo,,-1),
_xlpm.By,_xlfn.XLOOKUP(TRUE,(R57:R$95&lt;&gt;""),$N57:$N$95,_xlpm.Fundo,,1),
_xlpm.Cy,_xlfn.XLOOKUP(TRUE,(R$52:R55&lt;&gt;""),R$52:R55,_xlpm.Fundo,,-1),
_xlpm.Dy,_xlfn.XLOOKUP(TRUE,(R57:R$95&lt;&gt;""),R57:R$95,_xlpm.Fundo,,1),
_xlpm.Xy,$N56,_xlpm.Yy,PRODUCT(SUM(_xlpm.Dy,-_xlpm.Cy),1/SUM(_xlpm.By,-_xlpm.Ay))*SUM(_xlpm.Xy,-_xlpm.Ay)+_xlpm.Cy,
ROUND(_xlpm.Yy,2)))</f>
        <v>-9</v>
      </c>
      <c r="S154" s="21" cm="1">
        <f t="array" ref="S154">IF(S56&lt;&gt;"","",
_xlfn.LET(_xlpm.Fundo,$L$8,
_xlpm.Ax,_xlfn.XLOOKUP(TRUE,($O56:R56&lt;&gt;""),$O$51:R$51,_xlpm.Fundo,,-1),
_xlpm.Bx,_xlfn.XLOOKUP(TRUE,(T56:$AZ56&lt;&gt;""),T$51:$AZ$51,_xlpm.Fundo,,1),
_xlpm.Cx,_xlfn.XLOOKUP(TRUE,($O56:R56&lt;&gt;""),$O56:R56,_xlpm.Fundo,,-1),
_xlpm.Dx,_xlfn.XLOOKUP(TRUE,(T56:$AZ56&lt;&gt;""),T56:$AZ56,_xlpm.Fundo,,1),
_xlpm.Xx,S$51,_xlpm.Yx,PRODUCT(SUM(_xlpm.Dx,-_xlpm.Cx),1/SUM(_xlpm.Bx,-_xlpm.Ax))*SUM(_xlpm.Xx,-_xlpm.Ax)+_xlpm.Cx,
_xlpm.Ay,_xlfn.XLOOKUP(TRUE,(S$52:S55&lt;&gt;""),$N$52:$N55,_xlpm.Fundo,,-1),
_xlpm.By,_xlfn.XLOOKUP(TRUE,(S57:S$95&lt;&gt;""),$N57:$N$95,_xlpm.Fundo,,1),
_xlpm.Cy,_xlfn.XLOOKUP(TRUE,(S$52:S55&lt;&gt;""),S$52:S55,_xlpm.Fundo,,-1),
_xlpm.Dy,_xlfn.XLOOKUP(TRUE,(S57:S$95&lt;&gt;""),S57:S$95,_xlpm.Fundo,,1),
_xlpm.Xy,$N56,_xlpm.Yy,PRODUCT(SUM(_xlpm.Dy,-_xlpm.Cy),1/SUM(_xlpm.By,-_xlpm.Ay))*SUM(_xlpm.Xy,-_xlpm.Ay)+_xlpm.Cy,
ROUND(_xlpm.Yy,2)))</f>
        <v>-3.43</v>
      </c>
      <c r="T154" s="21" cm="1">
        <f t="array" ref="T154">IF(T56&lt;&gt;"","",
_xlfn.LET(_xlpm.Fundo,$L$8,
_xlpm.Ax,_xlfn.XLOOKUP(TRUE,($O56:S56&lt;&gt;""),$O$51:S$51,_xlpm.Fundo,,-1),
_xlpm.Bx,_xlfn.XLOOKUP(TRUE,(U56:$AZ56&lt;&gt;""),U$51:$AZ$51,_xlpm.Fundo,,1),
_xlpm.Cx,_xlfn.XLOOKUP(TRUE,($O56:S56&lt;&gt;""),$O56:S56,_xlpm.Fundo,,-1),
_xlpm.Dx,_xlfn.XLOOKUP(TRUE,(U56:$AZ56&lt;&gt;""),U56:$AZ56,_xlpm.Fundo,,1),
_xlpm.Xx,T$51,_xlpm.Yx,PRODUCT(SUM(_xlpm.Dx,-_xlpm.Cx),1/SUM(_xlpm.Bx,-_xlpm.Ax))*SUM(_xlpm.Xx,-_xlpm.Ax)+_xlpm.Cx,
_xlpm.Ay,_xlfn.XLOOKUP(TRUE,(T$52:T55&lt;&gt;""),$N$52:$N55,_xlpm.Fundo,,-1),
_xlpm.By,_xlfn.XLOOKUP(TRUE,(T57:T$95&lt;&gt;""),$N57:$N$95,_xlpm.Fundo,,1),
_xlpm.Cy,_xlfn.XLOOKUP(TRUE,(T$52:T55&lt;&gt;""),T$52:T55,_xlpm.Fundo,,-1),
_xlpm.Dy,_xlfn.XLOOKUP(TRUE,(T57:T$95&lt;&gt;""),T57:T$95,_xlpm.Fundo,,1),
_xlpm.Xy,$N56,_xlpm.Yy,PRODUCT(SUM(_xlpm.Dy,-_xlpm.Cy),1/SUM(_xlpm.By,-_xlpm.Ay))*SUM(_xlpm.Xy,-_xlpm.Ay)+_xlpm.Cy,
ROUND(_xlpm.Yy,2)))</f>
        <v>-9</v>
      </c>
      <c r="U154" s="21" cm="1">
        <f t="array" ref="U154">IF(U56&lt;&gt;"","",
_xlfn.LET(_xlpm.Fundo,$L$8,
_xlpm.Ax,_xlfn.XLOOKUP(TRUE,($O56:T56&lt;&gt;""),$O$51:T$51,_xlpm.Fundo,,-1),
_xlpm.Bx,_xlfn.XLOOKUP(TRUE,(V56:$AZ56&lt;&gt;""),V$51:$AZ$51,_xlpm.Fundo,,1),
_xlpm.Cx,_xlfn.XLOOKUP(TRUE,($O56:T56&lt;&gt;""),$O56:T56,_xlpm.Fundo,,-1),
_xlpm.Dx,_xlfn.XLOOKUP(TRUE,(V56:$AZ56&lt;&gt;""),V56:$AZ56,_xlpm.Fundo,,1),
_xlpm.Xx,U$51,_xlpm.Yx,PRODUCT(SUM(_xlpm.Dx,-_xlpm.Cx),1/SUM(_xlpm.Bx,-_xlpm.Ax))*SUM(_xlpm.Xx,-_xlpm.Ax)+_xlpm.Cx,
_xlpm.Ay,_xlfn.XLOOKUP(TRUE,(U$52:U55&lt;&gt;""),$N$52:$N55,_xlpm.Fundo,,-1),
_xlpm.By,_xlfn.XLOOKUP(TRUE,(U57:U$95&lt;&gt;""),$N57:$N$95,_xlpm.Fundo,,1),
_xlpm.Cy,_xlfn.XLOOKUP(TRUE,(U$52:U55&lt;&gt;""),U$52:U55,_xlpm.Fundo,,-1),
_xlpm.Dy,_xlfn.XLOOKUP(TRUE,(U57:U$95&lt;&gt;""),U57:U$95,_xlpm.Fundo,,1),
_xlpm.Xy,$N56,_xlpm.Yy,PRODUCT(SUM(_xlpm.Dy,-_xlpm.Cy),1/SUM(_xlpm.By,-_xlpm.Ay))*SUM(_xlpm.Xy,-_xlpm.Ay)+_xlpm.Cy,
ROUND(_xlpm.Yy,2)))</f>
        <v>-3.27</v>
      </c>
      <c r="V154" s="21" cm="1">
        <f t="array" ref="V154">IF(V56&lt;&gt;"","",
_xlfn.LET(_xlpm.Fundo,$L$8,
_xlpm.Ax,_xlfn.XLOOKUP(TRUE,($O56:U56&lt;&gt;""),$O$51:U$51,_xlpm.Fundo,,-1),
_xlpm.Bx,_xlfn.XLOOKUP(TRUE,(W56:$AZ56&lt;&gt;""),W$51:$AZ$51,_xlpm.Fundo,,1),
_xlpm.Cx,_xlfn.XLOOKUP(TRUE,($O56:U56&lt;&gt;""),$O56:U56,_xlpm.Fundo,,-1),
_xlpm.Dx,_xlfn.XLOOKUP(TRUE,(W56:$AZ56&lt;&gt;""),W56:$AZ56,_xlpm.Fundo,,1),
_xlpm.Xx,V$51,_xlpm.Yx,PRODUCT(SUM(_xlpm.Dx,-_xlpm.Cx),1/SUM(_xlpm.Bx,-_xlpm.Ax))*SUM(_xlpm.Xx,-_xlpm.Ax)+_xlpm.Cx,
_xlpm.Ay,_xlfn.XLOOKUP(TRUE,(V$52:V55&lt;&gt;""),$N$52:$N55,_xlpm.Fundo,,-1),
_xlpm.By,_xlfn.XLOOKUP(TRUE,(V57:V$95&lt;&gt;""),$N57:$N$95,_xlpm.Fundo,,1),
_xlpm.Cy,_xlfn.XLOOKUP(TRUE,(V$52:V55&lt;&gt;""),V$52:V55,_xlpm.Fundo,,-1),
_xlpm.Dy,_xlfn.XLOOKUP(TRUE,(V57:V$95&lt;&gt;""),V57:V$95,_xlpm.Fundo,,1),
_xlpm.Xy,$N56,_xlpm.Yy,PRODUCT(SUM(_xlpm.Dy,-_xlpm.Cy),1/SUM(_xlpm.By,-_xlpm.Ay))*SUM(_xlpm.Xy,-_xlpm.Ay)+_xlpm.Cy,
ROUND(_xlpm.Yy,2)))</f>
        <v>-3.28</v>
      </c>
      <c r="W154" s="21" cm="1">
        <f t="array" ref="W154">IF(W56&lt;&gt;"","",
_xlfn.LET(_xlpm.Fundo,$L$8,
_xlpm.Ax,_xlfn.XLOOKUP(TRUE,($O56:V56&lt;&gt;""),$O$51:V$51,_xlpm.Fundo,,-1),
_xlpm.Bx,_xlfn.XLOOKUP(TRUE,(X56:$AZ56&lt;&gt;""),X$51:$AZ$51,_xlpm.Fundo,,1),
_xlpm.Cx,_xlfn.XLOOKUP(TRUE,($O56:V56&lt;&gt;""),$O56:V56,_xlpm.Fundo,,-1),
_xlpm.Dx,_xlfn.XLOOKUP(TRUE,(X56:$AZ56&lt;&gt;""),X56:$AZ56,_xlpm.Fundo,,1),
_xlpm.Xx,W$51,_xlpm.Yx,PRODUCT(SUM(_xlpm.Dx,-_xlpm.Cx),1/SUM(_xlpm.Bx,-_xlpm.Ax))*SUM(_xlpm.Xx,-_xlpm.Ax)+_xlpm.Cx,
_xlpm.Ay,_xlfn.XLOOKUP(TRUE,(W$52:W55&lt;&gt;""),$N$52:$N55,_xlpm.Fundo,,-1),
_xlpm.By,_xlfn.XLOOKUP(TRUE,(W57:W$95&lt;&gt;""),$N57:$N$95,_xlpm.Fundo,,1),
_xlpm.Cy,_xlfn.XLOOKUP(TRUE,(W$52:W55&lt;&gt;""),W$52:W55,_xlpm.Fundo,,-1),
_xlpm.Dy,_xlfn.XLOOKUP(TRUE,(W57:W$95&lt;&gt;""),W57:W$95,_xlpm.Fundo,,1),
_xlpm.Xy,$N56,_xlpm.Yy,PRODUCT(SUM(_xlpm.Dy,-_xlpm.Cy),1/SUM(_xlpm.By,-_xlpm.Ay))*SUM(_xlpm.Xy,-_xlpm.Ay)+_xlpm.Cy,
ROUND(_xlpm.Yy,2)))</f>
        <v>-3.29</v>
      </c>
      <c r="X154" s="21" cm="1">
        <f t="array" ref="X154">IF(X56&lt;&gt;"","",
_xlfn.LET(_xlpm.Fundo,$L$8,
_xlpm.Ax,_xlfn.XLOOKUP(TRUE,($O56:W56&lt;&gt;""),$O$51:W$51,_xlpm.Fundo,,-1),
_xlpm.Bx,_xlfn.XLOOKUP(TRUE,(Y56:$AZ56&lt;&gt;""),Y$51:$AZ$51,_xlpm.Fundo,,1),
_xlpm.Cx,_xlfn.XLOOKUP(TRUE,($O56:W56&lt;&gt;""),$O56:W56,_xlpm.Fundo,,-1),
_xlpm.Dx,_xlfn.XLOOKUP(TRUE,(Y56:$AZ56&lt;&gt;""),Y56:$AZ56,_xlpm.Fundo,,1),
_xlpm.Xx,X$51,_xlpm.Yx,PRODUCT(SUM(_xlpm.Dx,-_xlpm.Cx),1/SUM(_xlpm.Bx,-_xlpm.Ax))*SUM(_xlpm.Xx,-_xlpm.Ax)+_xlpm.Cx,
_xlpm.Ay,_xlfn.XLOOKUP(TRUE,(X$52:X55&lt;&gt;""),$N$52:$N55,_xlpm.Fundo,,-1),
_xlpm.By,_xlfn.XLOOKUP(TRUE,(X57:X$95&lt;&gt;""),$N57:$N$95,_xlpm.Fundo,,1),
_xlpm.Cy,_xlfn.XLOOKUP(TRUE,(X$52:X55&lt;&gt;""),X$52:X55,_xlpm.Fundo,,-1),
_xlpm.Dy,_xlfn.XLOOKUP(TRUE,(X57:X$95&lt;&gt;""),X57:X$95,_xlpm.Fundo,,1),
_xlpm.Xy,$N56,_xlpm.Yy,PRODUCT(SUM(_xlpm.Dy,-_xlpm.Cy),1/SUM(_xlpm.By,-_xlpm.Ay))*SUM(_xlpm.Xy,-_xlpm.Ay)+_xlpm.Cy,
ROUND(_xlpm.Yy,2)))</f>
        <v>-9</v>
      </c>
      <c r="Y154" s="21" cm="1">
        <f t="array" ref="Y154">IF(Y56&lt;&gt;"","",
_xlfn.LET(_xlpm.Fundo,$L$8,
_xlpm.Ax,_xlfn.XLOOKUP(TRUE,($O56:X56&lt;&gt;""),$O$51:X$51,_xlpm.Fundo,,-1),
_xlpm.Bx,_xlfn.XLOOKUP(TRUE,(Z56:$AZ56&lt;&gt;""),Z$51:$AZ$51,_xlpm.Fundo,,1),
_xlpm.Cx,_xlfn.XLOOKUP(TRUE,($O56:X56&lt;&gt;""),$O56:X56,_xlpm.Fundo,,-1),
_xlpm.Dx,_xlfn.XLOOKUP(TRUE,(Z56:$AZ56&lt;&gt;""),Z56:$AZ56,_xlpm.Fundo,,1),
_xlpm.Xx,Y$51,_xlpm.Yx,PRODUCT(SUM(_xlpm.Dx,-_xlpm.Cx),1/SUM(_xlpm.Bx,-_xlpm.Ax))*SUM(_xlpm.Xx,-_xlpm.Ax)+_xlpm.Cx,
_xlpm.Ay,_xlfn.XLOOKUP(TRUE,(Y$52:Y55&lt;&gt;""),$N$52:$N55,_xlpm.Fundo,,-1),
_xlpm.By,_xlfn.XLOOKUP(TRUE,(Y57:Y$95&lt;&gt;""),$N57:$N$95,_xlpm.Fundo,,1),
_xlpm.Cy,_xlfn.XLOOKUP(TRUE,(Y$52:Y55&lt;&gt;""),Y$52:Y55,_xlpm.Fundo,,-1),
_xlpm.Dy,_xlfn.XLOOKUP(TRUE,(Y57:Y$95&lt;&gt;""),Y57:Y$95,_xlpm.Fundo,,1),
_xlpm.Xy,$N56,_xlpm.Yy,PRODUCT(SUM(_xlpm.Dy,-_xlpm.Cy),1/SUM(_xlpm.By,-_xlpm.Ay))*SUM(_xlpm.Xy,-_xlpm.Ay)+_xlpm.Cy,
ROUND(_xlpm.Yy,2)))</f>
        <v>-3.24</v>
      </c>
      <c r="Z154" s="21" cm="1">
        <f t="array" ref="Z154">IF(Z56&lt;&gt;"","",
_xlfn.LET(_xlpm.Fundo,$L$8,
_xlpm.Ax,_xlfn.XLOOKUP(TRUE,($O56:Y56&lt;&gt;""),$O$51:Y$51,_xlpm.Fundo,,-1),
_xlpm.Bx,_xlfn.XLOOKUP(TRUE,(AA56:$AZ56&lt;&gt;""),AA$51:$AZ$51,_xlpm.Fundo,,1),
_xlpm.Cx,_xlfn.XLOOKUP(TRUE,($O56:Y56&lt;&gt;""),$O56:Y56,_xlpm.Fundo,,-1),
_xlpm.Dx,_xlfn.XLOOKUP(TRUE,(AA56:$AZ56&lt;&gt;""),AA56:$AZ56,_xlpm.Fundo,,1),
_xlpm.Xx,Z$51,_xlpm.Yx,PRODUCT(SUM(_xlpm.Dx,-_xlpm.Cx),1/SUM(_xlpm.Bx,-_xlpm.Ax))*SUM(_xlpm.Xx,-_xlpm.Ax)+_xlpm.Cx,
_xlpm.Ay,_xlfn.XLOOKUP(TRUE,(Z$52:Z55&lt;&gt;""),$N$52:$N55,_xlpm.Fundo,,-1),
_xlpm.By,_xlfn.XLOOKUP(TRUE,(Z57:Z$95&lt;&gt;""),$N57:$N$95,_xlpm.Fundo,,1),
_xlpm.Cy,_xlfn.XLOOKUP(TRUE,(Z$52:Z55&lt;&gt;""),Z$52:Z55,_xlpm.Fundo,,-1),
_xlpm.Dy,_xlfn.XLOOKUP(TRUE,(Z57:Z$95&lt;&gt;""),Z57:Z$95,_xlpm.Fundo,,1),
_xlpm.Xy,$N56,_xlpm.Yy,PRODUCT(SUM(_xlpm.Dy,-_xlpm.Cy),1/SUM(_xlpm.By,-_xlpm.Ay))*SUM(_xlpm.Xy,-_xlpm.Ay)+_xlpm.Cy,
ROUND(_xlpm.Yy,2)))</f>
        <v>-3.21</v>
      </c>
      <c r="AA154" s="21" cm="1">
        <f t="array" ref="AA154">IF(AA56&lt;&gt;"","",
_xlfn.LET(_xlpm.Fundo,$L$8,
_xlpm.Ax,_xlfn.XLOOKUP(TRUE,($O56:Z56&lt;&gt;""),$O$51:Z$51,_xlpm.Fundo,,-1),
_xlpm.Bx,_xlfn.XLOOKUP(TRUE,(AB56:$AZ56&lt;&gt;""),AB$51:$AZ$51,_xlpm.Fundo,,1),
_xlpm.Cx,_xlfn.XLOOKUP(TRUE,($O56:Z56&lt;&gt;""),$O56:Z56,_xlpm.Fundo,,-1),
_xlpm.Dx,_xlfn.XLOOKUP(TRUE,(AB56:$AZ56&lt;&gt;""),AB56:$AZ56,_xlpm.Fundo,,1),
_xlpm.Xx,AA$51,_xlpm.Yx,PRODUCT(SUM(_xlpm.Dx,-_xlpm.Cx),1/SUM(_xlpm.Bx,-_xlpm.Ax))*SUM(_xlpm.Xx,-_xlpm.Ax)+_xlpm.Cx,
_xlpm.Ay,_xlfn.XLOOKUP(TRUE,(AA$52:AA55&lt;&gt;""),$N$52:$N55,_xlpm.Fundo,,-1),
_xlpm.By,_xlfn.XLOOKUP(TRUE,(AA57:AA$95&lt;&gt;""),$N57:$N$95,_xlpm.Fundo,,1),
_xlpm.Cy,_xlfn.XLOOKUP(TRUE,(AA$52:AA55&lt;&gt;""),AA$52:AA55,_xlpm.Fundo,,-1),
_xlpm.Dy,_xlfn.XLOOKUP(TRUE,(AA57:AA$95&lt;&gt;""),AA57:AA$95,_xlpm.Fundo,,1),
_xlpm.Xy,$N56,_xlpm.Yy,PRODUCT(SUM(_xlpm.Dy,-_xlpm.Cy),1/SUM(_xlpm.By,-_xlpm.Ay))*SUM(_xlpm.Xy,-_xlpm.Ay)+_xlpm.Cy,
ROUND(_xlpm.Yy,2)))</f>
        <v>-9</v>
      </c>
      <c r="AB154" s="21" cm="1">
        <f t="array" ref="AB154">IF(AB56&lt;&gt;"","",
_xlfn.LET(_xlpm.Fundo,$L$8,
_xlpm.Ax,_xlfn.XLOOKUP(TRUE,($O56:AA56&lt;&gt;""),$O$51:AA$51,_xlpm.Fundo,,-1),
_xlpm.Bx,_xlfn.XLOOKUP(TRUE,(AC56:$AZ56&lt;&gt;""),AC$51:$AZ$51,_xlpm.Fundo,,1),
_xlpm.Cx,_xlfn.XLOOKUP(TRUE,($O56:AA56&lt;&gt;""),$O56:AA56,_xlpm.Fundo,,-1),
_xlpm.Dx,_xlfn.XLOOKUP(TRUE,(AC56:$AZ56&lt;&gt;""),AC56:$AZ56,_xlpm.Fundo,,1),
_xlpm.Xx,AB$51,_xlpm.Yx,PRODUCT(SUM(_xlpm.Dx,-_xlpm.Cx),1/SUM(_xlpm.Bx,-_xlpm.Ax))*SUM(_xlpm.Xx,-_xlpm.Ax)+_xlpm.Cx,
_xlpm.Ay,_xlfn.XLOOKUP(TRUE,(AB$52:AB55&lt;&gt;""),$N$52:$N55,_xlpm.Fundo,,-1),
_xlpm.By,_xlfn.XLOOKUP(TRUE,(AB57:AB$95&lt;&gt;""),$N57:$N$95,_xlpm.Fundo,,1),
_xlpm.Cy,_xlfn.XLOOKUP(TRUE,(AB$52:AB55&lt;&gt;""),AB$52:AB55,_xlpm.Fundo,,-1),
_xlpm.Dy,_xlfn.XLOOKUP(TRUE,(AB57:AB$95&lt;&gt;""),AB57:AB$95,_xlpm.Fundo,,1),
_xlpm.Xy,$N56,_xlpm.Yy,PRODUCT(SUM(_xlpm.Dy,-_xlpm.Cy),1/SUM(_xlpm.By,-_xlpm.Ay))*SUM(_xlpm.Xy,-_xlpm.Ay)+_xlpm.Cy,
ROUND(_xlpm.Yy,2)))</f>
        <v>-3.26</v>
      </c>
      <c r="AC154" s="21" cm="1">
        <f t="array" ref="AC154">IF(AC56&lt;&gt;"","",
_xlfn.LET(_xlpm.Fundo,$L$8,
_xlpm.Ax,_xlfn.XLOOKUP(TRUE,($O56:AB56&lt;&gt;""),$O$51:AB$51,_xlpm.Fundo,,-1),
_xlpm.Bx,_xlfn.XLOOKUP(TRUE,(AD56:$AZ56&lt;&gt;""),AD$51:$AZ$51,_xlpm.Fundo,,1),
_xlpm.Cx,_xlfn.XLOOKUP(TRUE,($O56:AB56&lt;&gt;""),$O56:AB56,_xlpm.Fundo,,-1),
_xlpm.Dx,_xlfn.XLOOKUP(TRUE,(AD56:$AZ56&lt;&gt;""),AD56:$AZ56,_xlpm.Fundo,,1),
_xlpm.Xx,AC$51,_xlpm.Yx,PRODUCT(SUM(_xlpm.Dx,-_xlpm.Cx),1/SUM(_xlpm.Bx,-_xlpm.Ax))*SUM(_xlpm.Xx,-_xlpm.Ax)+_xlpm.Cx,
_xlpm.Ay,_xlfn.XLOOKUP(TRUE,(AC$52:AC55&lt;&gt;""),$N$52:$N55,_xlpm.Fundo,,-1),
_xlpm.By,_xlfn.XLOOKUP(TRUE,(AC57:AC$95&lt;&gt;""),$N57:$N$95,_xlpm.Fundo,,1),
_xlpm.Cy,_xlfn.XLOOKUP(TRUE,(AC$52:AC55&lt;&gt;""),AC$52:AC55,_xlpm.Fundo,,-1),
_xlpm.Dy,_xlfn.XLOOKUP(TRUE,(AC57:AC$95&lt;&gt;""),AC57:AC$95,_xlpm.Fundo,,1),
_xlpm.Xy,$N56,_xlpm.Yy,PRODUCT(SUM(_xlpm.Dy,-_xlpm.Cy),1/SUM(_xlpm.By,-_xlpm.Ay))*SUM(_xlpm.Xy,-_xlpm.Ay)+_xlpm.Cy,
ROUND(_xlpm.Yy,2)))</f>
        <v>-3.51</v>
      </c>
      <c r="AD154" s="21" cm="1">
        <f t="array" ref="AD154">IF(AD56&lt;&gt;"","",
_xlfn.LET(_xlpm.Fundo,$L$8,
_xlpm.Ax,_xlfn.XLOOKUP(TRUE,($O56:AC56&lt;&gt;""),$O$51:AC$51,_xlpm.Fundo,,-1),
_xlpm.Bx,_xlfn.XLOOKUP(TRUE,(AE56:$AZ56&lt;&gt;""),AE$51:$AZ$51,_xlpm.Fundo,,1),
_xlpm.Cx,_xlfn.XLOOKUP(TRUE,($O56:AC56&lt;&gt;""),$O56:AC56,_xlpm.Fundo,,-1),
_xlpm.Dx,_xlfn.XLOOKUP(TRUE,(AE56:$AZ56&lt;&gt;""),AE56:$AZ56,_xlpm.Fundo,,1),
_xlpm.Xx,AD$51,_xlpm.Yx,PRODUCT(SUM(_xlpm.Dx,-_xlpm.Cx),1/SUM(_xlpm.Bx,-_xlpm.Ax))*SUM(_xlpm.Xx,-_xlpm.Ax)+_xlpm.Cx,
_xlpm.Ay,_xlfn.XLOOKUP(TRUE,(AD$52:AD55&lt;&gt;""),$N$52:$N55,_xlpm.Fundo,,-1),
_xlpm.By,_xlfn.XLOOKUP(TRUE,(AD57:AD$95&lt;&gt;""),$N57:$N$95,_xlpm.Fundo,,1),
_xlpm.Cy,_xlfn.XLOOKUP(TRUE,(AD$52:AD55&lt;&gt;""),AD$52:AD55,_xlpm.Fundo,,-1),
_xlpm.Dy,_xlfn.XLOOKUP(TRUE,(AD57:AD$95&lt;&gt;""),AD57:AD$95,_xlpm.Fundo,,1),
_xlpm.Xy,$N56,_xlpm.Yy,PRODUCT(SUM(_xlpm.Dy,-_xlpm.Cy),1/SUM(_xlpm.By,-_xlpm.Ay))*SUM(_xlpm.Xy,-_xlpm.Ay)+_xlpm.Cy,
ROUND(_xlpm.Yy,2)))</f>
        <v>-3.53</v>
      </c>
      <c r="AE154" s="21" cm="1">
        <f t="array" ref="AE154">IF(AE56&lt;&gt;"","",
_xlfn.LET(_xlpm.Fundo,$L$8,
_xlpm.Ax,_xlfn.XLOOKUP(TRUE,($O56:AD56&lt;&gt;""),$O$51:AD$51,_xlpm.Fundo,,-1),
_xlpm.Bx,_xlfn.XLOOKUP(TRUE,(AF56:$AZ56&lt;&gt;""),AF$51:$AZ$51,_xlpm.Fundo,,1),
_xlpm.Cx,_xlfn.XLOOKUP(TRUE,($O56:AD56&lt;&gt;""),$O56:AD56,_xlpm.Fundo,,-1),
_xlpm.Dx,_xlfn.XLOOKUP(TRUE,(AF56:$AZ56&lt;&gt;""),AF56:$AZ56,_xlpm.Fundo,,1),
_xlpm.Xx,AE$51,_xlpm.Yx,PRODUCT(SUM(_xlpm.Dx,-_xlpm.Cx),1/SUM(_xlpm.Bx,-_xlpm.Ax))*SUM(_xlpm.Xx,-_xlpm.Ax)+_xlpm.Cx,
_xlpm.Ay,_xlfn.XLOOKUP(TRUE,(AE$52:AE55&lt;&gt;""),$N$52:$N55,_xlpm.Fundo,,-1),
_xlpm.By,_xlfn.XLOOKUP(TRUE,(AE57:AE$95&lt;&gt;""),$N57:$N$95,_xlpm.Fundo,,1),
_xlpm.Cy,_xlfn.XLOOKUP(TRUE,(AE$52:AE55&lt;&gt;""),AE$52:AE55,_xlpm.Fundo,,-1),
_xlpm.Dy,_xlfn.XLOOKUP(TRUE,(AE57:AE$95&lt;&gt;""),AE57:AE$95,_xlpm.Fundo,,1),
_xlpm.Xy,$N56,_xlpm.Yy,PRODUCT(SUM(_xlpm.Dy,-_xlpm.Cy),1/SUM(_xlpm.By,-_xlpm.Ay))*SUM(_xlpm.Xy,-_xlpm.Ay)+_xlpm.Cy,
ROUND(_xlpm.Yy,2)))</f>
        <v>-9</v>
      </c>
      <c r="AF154" s="21" t="str" cm="1">
        <f t="array" ref="AF154">IF(AF56&lt;&gt;"","",
_xlfn.LET(_xlpm.Fundo,$L$8,
_xlpm.Ax,_xlfn.XLOOKUP(TRUE,($O56:AE56&lt;&gt;""),$O$51:AE$51,_xlpm.Fundo,,-1),
_xlpm.Bx,_xlfn.XLOOKUP(TRUE,(AG56:$AZ56&lt;&gt;""),AG$51:$AZ$51,_xlpm.Fundo,,1),
_xlpm.Cx,_xlfn.XLOOKUP(TRUE,($O56:AE56&lt;&gt;""),$O56:AE56,_xlpm.Fundo,,-1),
_xlpm.Dx,_xlfn.XLOOKUP(TRUE,(AG56:$AZ56&lt;&gt;""),AG56:$AZ56,_xlpm.Fundo,,1),
_xlpm.Xx,AF$51,_xlpm.Yx,PRODUCT(SUM(_xlpm.Dx,-_xlpm.Cx),1/SUM(_xlpm.Bx,-_xlpm.Ax))*SUM(_xlpm.Xx,-_xlpm.Ax)+_xlpm.Cx,
_xlpm.Ay,_xlfn.XLOOKUP(TRUE,(AF$52:AF55&lt;&gt;""),$N$52:$N55,_xlpm.Fundo,,-1),
_xlpm.By,_xlfn.XLOOKUP(TRUE,(AF57:AF$95&lt;&gt;""),$N57:$N$95,_xlpm.Fundo,,1),
_xlpm.Cy,_xlfn.XLOOKUP(TRUE,(AF$52:AF55&lt;&gt;""),AF$52:AF55,_xlpm.Fundo,,-1),
_xlpm.Dy,_xlfn.XLOOKUP(TRUE,(AF57:AF$95&lt;&gt;""),AF57:AF$95,_xlpm.Fundo,,1),
_xlpm.Xy,$N56,_xlpm.Yy,PRODUCT(SUM(_xlpm.Dy,-_xlpm.Cy),1/SUM(_xlpm.By,-_xlpm.Ay))*SUM(_xlpm.Xy,-_xlpm.Ay)+_xlpm.Cy,
ROUND(_xlpm.Yy,2)))</f>
        <v/>
      </c>
      <c r="AG154" s="21" t="str" cm="1">
        <f t="array" ref="AG154">IF(AG56&lt;&gt;"","",
_xlfn.LET(_xlpm.Fundo,$L$8,
_xlpm.Ax,_xlfn.XLOOKUP(TRUE,($O56:AF56&lt;&gt;""),$O$51:AF$51,_xlpm.Fundo,,-1),
_xlpm.Bx,_xlfn.XLOOKUP(TRUE,(AH56:$AZ56&lt;&gt;""),AH$51:$AZ$51,_xlpm.Fundo,,1),
_xlpm.Cx,_xlfn.XLOOKUP(TRUE,($O56:AF56&lt;&gt;""),$O56:AF56,_xlpm.Fundo,,-1),
_xlpm.Dx,_xlfn.XLOOKUP(TRUE,(AH56:$AZ56&lt;&gt;""),AH56:$AZ56,_xlpm.Fundo,,1),
_xlpm.Xx,AG$51,_xlpm.Yx,PRODUCT(SUM(_xlpm.Dx,-_xlpm.Cx),1/SUM(_xlpm.Bx,-_xlpm.Ax))*SUM(_xlpm.Xx,-_xlpm.Ax)+_xlpm.Cx,
_xlpm.Ay,_xlfn.XLOOKUP(TRUE,(AG$52:AG55&lt;&gt;""),$N$52:$N55,_xlpm.Fundo,,-1),
_xlpm.By,_xlfn.XLOOKUP(TRUE,(AG57:AG$95&lt;&gt;""),$N57:$N$95,_xlpm.Fundo,,1),
_xlpm.Cy,_xlfn.XLOOKUP(TRUE,(AG$52:AG55&lt;&gt;""),AG$52:AG55,_xlpm.Fundo,,-1),
_xlpm.Dy,_xlfn.XLOOKUP(TRUE,(AG57:AG$95&lt;&gt;""),AG57:AG$95,_xlpm.Fundo,,1),
_xlpm.Xy,$N56,_xlpm.Yy,PRODUCT(SUM(_xlpm.Dy,-_xlpm.Cy),1/SUM(_xlpm.By,-_xlpm.Ay))*SUM(_xlpm.Xy,-_xlpm.Ay)+_xlpm.Cy,
ROUND(_xlpm.Yy,2)))</f>
        <v/>
      </c>
      <c r="AH154" s="21" cm="1">
        <f t="array" ref="AH154">IF(AH56&lt;&gt;"","",
_xlfn.LET(_xlpm.Fundo,$L$8,
_xlpm.Ax,_xlfn.XLOOKUP(TRUE,($O56:AG56&lt;&gt;""),$O$51:AG$51,_xlpm.Fundo,,-1),
_xlpm.Bx,_xlfn.XLOOKUP(TRUE,(AI56:$AZ56&lt;&gt;""),AI$51:$AZ$51,_xlpm.Fundo,,1),
_xlpm.Cx,_xlfn.XLOOKUP(TRUE,($O56:AG56&lt;&gt;""),$O56:AG56,_xlpm.Fundo,,-1),
_xlpm.Dx,_xlfn.XLOOKUP(TRUE,(AI56:$AZ56&lt;&gt;""),AI56:$AZ56,_xlpm.Fundo,,1),
_xlpm.Xx,AH$51,_xlpm.Yx,PRODUCT(SUM(_xlpm.Dx,-_xlpm.Cx),1/SUM(_xlpm.Bx,-_xlpm.Ax))*SUM(_xlpm.Xx,-_xlpm.Ax)+_xlpm.Cx,
_xlpm.Ay,_xlfn.XLOOKUP(TRUE,(AH$52:AH55&lt;&gt;""),$N$52:$N55,_xlpm.Fundo,,-1),
_xlpm.By,_xlfn.XLOOKUP(TRUE,(AH57:AH$95&lt;&gt;""),$N57:$N$95,_xlpm.Fundo,,1),
_xlpm.Cy,_xlfn.XLOOKUP(TRUE,(AH$52:AH55&lt;&gt;""),AH$52:AH55,_xlpm.Fundo,,-1),
_xlpm.Dy,_xlfn.XLOOKUP(TRUE,(AH57:AH$95&lt;&gt;""),AH57:AH$95,_xlpm.Fundo,,1),
_xlpm.Xy,$N56,_xlpm.Yy,PRODUCT(SUM(_xlpm.Dy,-_xlpm.Cy),1/SUM(_xlpm.By,-_xlpm.Ay))*SUM(_xlpm.Xy,-_xlpm.Ay)+_xlpm.Cy,
ROUND(_xlpm.Yy,2)))</f>
        <v>0</v>
      </c>
      <c r="AI154" s="21" t="str" cm="1">
        <f t="array" ref="AI154">IF(AI56&lt;&gt;"","",
_xlfn.LET(_xlpm.Fundo,$L$8,
_xlpm.Ax,_xlfn.XLOOKUP(TRUE,($O56:AH56&lt;&gt;""),$O$51:AH$51,_xlpm.Fundo,,-1),
_xlpm.Bx,_xlfn.XLOOKUP(TRUE,(AJ56:$AZ56&lt;&gt;""),AJ$51:$AZ$51,_xlpm.Fundo,,1),
_xlpm.Cx,_xlfn.XLOOKUP(TRUE,($O56:AH56&lt;&gt;""),$O56:AH56,_xlpm.Fundo,,-1),
_xlpm.Dx,_xlfn.XLOOKUP(TRUE,(AJ56:$AZ56&lt;&gt;""),AJ56:$AZ56,_xlpm.Fundo,,1),
_xlpm.Xx,AI$51,_xlpm.Yx,PRODUCT(SUM(_xlpm.Dx,-_xlpm.Cx),1/SUM(_xlpm.Bx,-_xlpm.Ax))*SUM(_xlpm.Xx,-_xlpm.Ax)+_xlpm.Cx,
_xlpm.Ay,_xlfn.XLOOKUP(TRUE,(AI$52:AI55&lt;&gt;""),$N$52:$N55,_xlpm.Fundo,,-1),
_xlpm.By,_xlfn.XLOOKUP(TRUE,(AI57:AI$95&lt;&gt;""),$N57:$N$95,_xlpm.Fundo,,1),
_xlpm.Cy,_xlfn.XLOOKUP(TRUE,(AI$52:AI55&lt;&gt;""),AI$52:AI55,_xlpm.Fundo,,-1),
_xlpm.Dy,_xlfn.XLOOKUP(TRUE,(AI57:AI$95&lt;&gt;""),AI57:AI$95,_xlpm.Fundo,,1),
_xlpm.Xy,$N56,_xlpm.Yy,PRODUCT(SUM(_xlpm.Dy,-_xlpm.Cy),1/SUM(_xlpm.By,-_xlpm.Ay))*SUM(_xlpm.Xy,-_xlpm.Ay)+_xlpm.Cy,
ROUND(_xlpm.Yy,2)))</f>
        <v/>
      </c>
      <c r="AJ154" s="21" cm="1">
        <f t="array" ref="AJ154">IF(AJ56&lt;&gt;"","",
_xlfn.LET(_xlpm.Fundo,$L$8,
_xlpm.Ax,_xlfn.XLOOKUP(TRUE,($O56:AI56&lt;&gt;""),$O$51:AI$51,_xlpm.Fundo,,-1),
_xlpm.Bx,_xlfn.XLOOKUP(TRUE,(AK56:$AZ56&lt;&gt;""),AK$51:$AZ$51,_xlpm.Fundo,,1),
_xlpm.Cx,_xlfn.XLOOKUP(TRUE,($O56:AI56&lt;&gt;""),$O56:AI56,_xlpm.Fundo,,-1),
_xlpm.Dx,_xlfn.XLOOKUP(TRUE,(AK56:$AZ56&lt;&gt;""),AK56:$AZ56,_xlpm.Fundo,,1),
_xlpm.Xx,AJ$51,_xlpm.Yx,PRODUCT(SUM(_xlpm.Dx,-_xlpm.Cx),1/SUM(_xlpm.Bx,-_xlpm.Ax))*SUM(_xlpm.Xx,-_xlpm.Ax)+_xlpm.Cx,
_xlpm.Ay,_xlfn.XLOOKUP(TRUE,(AJ$52:AJ55&lt;&gt;""),$N$52:$N55,_xlpm.Fundo,,-1),
_xlpm.By,_xlfn.XLOOKUP(TRUE,(AJ57:AJ$95&lt;&gt;""),$N57:$N$95,_xlpm.Fundo,,1),
_xlpm.Cy,_xlfn.XLOOKUP(TRUE,(AJ$52:AJ55&lt;&gt;""),AJ$52:AJ55,_xlpm.Fundo,,-1),
_xlpm.Dy,_xlfn.XLOOKUP(TRUE,(AJ57:AJ$95&lt;&gt;""),AJ57:AJ$95,_xlpm.Fundo,,1),
_xlpm.Xy,$N56,_xlpm.Yy,PRODUCT(SUM(_xlpm.Dy,-_xlpm.Cy),1/SUM(_xlpm.By,-_xlpm.Ay))*SUM(_xlpm.Xy,-_xlpm.Ay)+_xlpm.Cy,
ROUND(_xlpm.Yy,2)))</f>
        <v>0.08</v>
      </c>
      <c r="AK154" s="21" cm="1">
        <f t="array" ref="AK154">IF(AK56&lt;&gt;"","",
_xlfn.LET(_xlpm.Fundo,$L$8,
_xlpm.Ax,_xlfn.XLOOKUP(TRUE,($O56:AJ56&lt;&gt;""),$O$51:AJ$51,_xlpm.Fundo,,-1),
_xlpm.Bx,_xlfn.XLOOKUP(TRUE,(AL56:$AZ56&lt;&gt;""),AL$51:$AZ$51,_xlpm.Fundo,,1),
_xlpm.Cx,_xlfn.XLOOKUP(TRUE,($O56:AJ56&lt;&gt;""),$O56:AJ56,_xlpm.Fundo,,-1),
_xlpm.Dx,_xlfn.XLOOKUP(TRUE,(AL56:$AZ56&lt;&gt;""),AL56:$AZ56,_xlpm.Fundo,,1),
_xlpm.Xx,AK$51,_xlpm.Yx,PRODUCT(SUM(_xlpm.Dx,-_xlpm.Cx),1/SUM(_xlpm.Bx,-_xlpm.Ax))*SUM(_xlpm.Xx,-_xlpm.Ax)+_xlpm.Cx,
_xlpm.Ay,_xlfn.XLOOKUP(TRUE,(AK$52:AK55&lt;&gt;""),$N$52:$N55,_xlpm.Fundo,,-1),
_xlpm.By,_xlfn.XLOOKUP(TRUE,(AK57:AK$95&lt;&gt;""),$N57:$N$95,_xlpm.Fundo,,1),
_xlpm.Cy,_xlfn.XLOOKUP(TRUE,(AK$52:AK55&lt;&gt;""),AK$52:AK55,_xlpm.Fundo,,-1),
_xlpm.Dy,_xlfn.XLOOKUP(TRUE,(AK57:AK$95&lt;&gt;""),AK57:AK$95,_xlpm.Fundo,,1),
_xlpm.Xy,$N56,_xlpm.Yy,PRODUCT(SUM(_xlpm.Dy,-_xlpm.Cy),1/SUM(_xlpm.By,-_xlpm.Ay))*SUM(_xlpm.Xy,-_xlpm.Ay)+_xlpm.Cy,
ROUND(_xlpm.Yy,2)))</f>
        <v>0.11</v>
      </c>
      <c r="AL154" s="21" cm="1">
        <f t="array" ref="AL154">IF(AL56&lt;&gt;"","",
_xlfn.LET(_xlpm.Fundo,$L$8,
_xlpm.Ax,_xlfn.XLOOKUP(TRUE,($O56:AK56&lt;&gt;""),$O$51:AK$51,_xlpm.Fundo,,-1),
_xlpm.Bx,_xlfn.XLOOKUP(TRUE,(AM56:$AZ56&lt;&gt;""),AM$51:$AZ$51,_xlpm.Fundo,,1),
_xlpm.Cx,_xlfn.XLOOKUP(TRUE,($O56:AK56&lt;&gt;""),$O56:AK56,_xlpm.Fundo,,-1),
_xlpm.Dx,_xlfn.XLOOKUP(TRUE,(AM56:$AZ56&lt;&gt;""),AM56:$AZ56,_xlpm.Fundo,,1),
_xlpm.Xx,AL$51,_xlpm.Yx,PRODUCT(SUM(_xlpm.Dx,-_xlpm.Cx),1/SUM(_xlpm.Bx,-_xlpm.Ax))*SUM(_xlpm.Xx,-_xlpm.Ax)+_xlpm.Cx,
_xlpm.Ay,_xlfn.XLOOKUP(TRUE,(AL$52:AL55&lt;&gt;""),$N$52:$N55,_xlpm.Fundo,,-1),
_xlpm.By,_xlfn.XLOOKUP(TRUE,(AL57:AL$95&lt;&gt;""),$N57:$N$95,_xlpm.Fundo,,1),
_xlpm.Cy,_xlfn.XLOOKUP(TRUE,(AL$52:AL55&lt;&gt;""),AL$52:AL55,_xlpm.Fundo,,-1),
_xlpm.Dy,_xlfn.XLOOKUP(TRUE,(AL57:AL$95&lt;&gt;""),AL57:AL$95,_xlpm.Fundo,,1),
_xlpm.Xy,$N56,_xlpm.Yy,PRODUCT(SUM(_xlpm.Dy,-_xlpm.Cy),1/SUM(_xlpm.By,-_xlpm.Ay))*SUM(_xlpm.Xy,-_xlpm.Ay)+_xlpm.Cy,
ROUND(_xlpm.Yy,2)))</f>
        <v>0.41</v>
      </c>
      <c r="AM154" s="21" cm="1">
        <f t="array" ref="AM154">IF(AM56&lt;&gt;"","",
_xlfn.LET(_xlpm.Fundo,$L$8,
_xlpm.Ax,_xlfn.XLOOKUP(TRUE,($O56:AL56&lt;&gt;""),$O$51:AL$51,_xlpm.Fundo,,-1),
_xlpm.Bx,_xlfn.XLOOKUP(TRUE,(AN56:$AZ56&lt;&gt;""),AN$51:$AZ$51,_xlpm.Fundo,,1),
_xlpm.Cx,_xlfn.XLOOKUP(TRUE,($O56:AL56&lt;&gt;""),$O56:AL56,_xlpm.Fundo,,-1),
_xlpm.Dx,_xlfn.XLOOKUP(TRUE,(AN56:$AZ56&lt;&gt;""),AN56:$AZ56,_xlpm.Fundo,,1),
_xlpm.Xx,AM$51,_xlpm.Yx,PRODUCT(SUM(_xlpm.Dx,-_xlpm.Cx),1/SUM(_xlpm.Bx,-_xlpm.Ax))*SUM(_xlpm.Xx,-_xlpm.Ax)+_xlpm.Cx,
_xlpm.Ay,_xlfn.XLOOKUP(TRUE,(AM$52:AM55&lt;&gt;""),$N$52:$N55,_xlpm.Fundo,,-1),
_xlpm.By,_xlfn.XLOOKUP(TRUE,(AM57:AM$95&lt;&gt;""),$N57:$N$95,_xlpm.Fundo,,1),
_xlpm.Cy,_xlfn.XLOOKUP(TRUE,(AM$52:AM55&lt;&gt;""),AM$52:AM55,_xlpm.Fundo,,-1),
_xlpm.Dy,_xlfn.XLOOKUP(TRUE,(AM57:AM$95&lt;&gt;""),AM57:AM$95,_xlpm.Fundo,,1),
_xlpm.Xy,$N56,_xlpm.Yy,PRODUCT(SUM(_xlpm.Dy,-_xlpm.Cy),1/SUM(_xlpm.By,-_xlpm.Ay))*SUM(_xlpm.Xy,-_xlpm.Ay)+_xlpm.Cy,
ROUND(_xlpm.Yy,2)))</f>
        <v>0.44</v>
      </c>
      <c r="AN154" s="21" cm="1">
        <f t="array" ref="AN154">IF(AN56&lt;&gt;"","",
_xlfn.LET(_xlpm.Fundo,$L$8,
_xlpm.Ax,_xlfn.XLOOKUP(TRUE,($O56:AM56&lt;&gt;""),$O$51:AM$51,_xlpm.Fundo,,-1),
_xlpm.Bx,_xlfn.XLOOKUP(TRUE,(AO56:$AZ56&lt;&gt;""),AO$51:$AZ$51,_xlpm.Fundo,,1),
_xlpm.Cx,_xlfn.XLOOKUP(TRUE,($O56:AM56&lt;&gt;""),$O56:AM56,_xlpm.Fundo,,-1),
_xlpm.Dx,_xlfn.XLOOKUP(TRUE,(AO56:$AZ56&lt;&gt;""),AO56:$AZ56,_xlpm.Fundo,,1),
_xlpm.Xx,AN$51,_xlpm.Yx,PRODUCT(SUM(_xlpm.Dx,-_xlpm.Cx),1/SUM(_xlpm.Bx,-_xlpm.Ax))*SUM(_xlpm.Xx,-_xlpm.Ax)+_xlpm.Cx,
_xlpm.Ay,_xlfn.XLOOKUP(TRUE,(AN$52:AN55&lt;&gt;""),$N$52:$N55,_xlpm.Fundo,,-1),
_xlpm.By,_xlfn.XLOOKUP(TRUE,(AN57:AN$95&lt;&gt;""),$N57:$N$95,_xlpm.Fundo,,1),
_xlpm.Cy,_xlfn.XLOOKUP(TRUE,(AN$52:AN55&lt;&gt;""),AN$52:AN55,_xlpm.Fundo,,-1),
_xlpm.Dy,_xlfn.XLOOKUP(TRUE,(AN57:AN$95&lt;&gt;""),AN57:AN$95,_xlpm.Fundo,,1),
_xlpm.Xy,$N56,_xlpm.Yy,PRODUCT(SUM(_xlpm.Dy,-_xlpm.Cy),1/SUM(_xlpm.By,-_xlpm.Ay))*SUM(_xlpm.Xy,-_xlpm.Ay)+_xlpm.Cy,
ROUND(_xlpm.Yy,2)))</f>
        <v>0.51</v>
      </c>
      <c r="AO154" s="21" cm="1">
        <f t="array" ref="AO154">IF(AO56&lt;&gt;"","",
_xlfn.LET(_xlpm.Fundo,$L$8,
_xlpm.Ax,_xlfn.XLOOKUP(TRUE,($O56:AN56&lt;&gt;""),$O$51:AN$51,_xlpm.Fundo,,-1),
_xlpm.Bx,_xlfn.XLOOKUP(TRUE,(AP56:$AZ56&lt;&gt;""),AP$51:$AZ$51,_xlpm.Fundo,,1),
_xlpm.Cx,_xlfn.XLOOKUP(TRUE,($O56:AN56&lt;&gt;""),$O56:AN56,_xlpm.Fundo,,-1),
_xlpm.Dx,_xlfn.XLOOKUP(TRUE,(AP56:$AZ56&lt;&gt;""),AP56:$AZ56,_xlpm.Fundo,,1),
_xlpm.Xx,AO$51,_xlpm.Yx,PRODUCT(SUM(_xlpm.Dx,-_xlpm.Cx),1/SUM(_xlpm.Bx,-_xlpm.Ax))*SUM(_xlpm.Xx,-_xlpm.Ax)+_xlpm.Cx,
_xlpm.Ay,_xlfn.XLOOKUP(TRUE,(AO$52:AO55&lt;&gt;""),$N$52:$N55,_xlpm.Fundo,,-1),
_xlpm.By,_xlfn.XLOOKUP(TRUE,(AO57:AO$95&lt;&gt;""),$N57:$N$95,_xlpm.Fundo,,1),
_xlpm.Cy,_xlfn.XLOOKUP(TRUE,(AO$52:AO55&lt;&gt;""),AO$52:AO55,_xlpm.Fundo,,-1),
_xlpm.Dy,_xlfn.XLOOKUP(TRUE,(AO57:AO$95&lt;&gt;""),AO57:AO$95,_xlpm.Fundo,,1),
_xlpm.Xy,$N56,_xlpm.Yy,PRODUCT(SUM(_xlpm.Dy,-_xlpm.Cy),1/SUM(_xlpm.By,-_xlpm.Ay))*SUM(_xlpm.Xy,-_xlpm.Ay)+_xlpm.Cy,
ROUND(_xlpm.Yy,2)))</f>
        <v>0.55000000000000004</v>
      </c>
      <c r="AP154" s="21" t="str" cm="1">
        <f t="array" ref="AP154">IF(AP56&lt;&gt;"","",
_xlfn.LET(_xlpm.Fundo,$L$8,
_xlpm.Ax,_xlfn.XLOOKUP(TRUE,($O56:AO56&lt;&gt;""),$O$51:AO$51,_xlpm.Fundo,,-1),
_xlpm.Bx,_xlfn.XLOOKUP(TRUE,(AQ56:$AZ56&lt;&gt;""),AQ$51:$AZ$51,_xlpm.Fundo,,1),
_xlpm.Cx,_xlfn.XLOOKUP(TRUE,($O56:AO56&lt;&gt;""),$O56:AO56,_xlpm.Fundo,,-1),
_xlpm.Dx,_xlfn.XLOOKUP(TRUE,(AQ56:$AZ56&lt;&gt;""),AQ56:$AZ56,_xlpm.Fundo,,1),
_xlpm.Xx,AP$51,_xlpm.Yx,PRODUCT(SUM(_xlpm.Dx,-_xlpm.Cx),1/SUM(_xlpm.Bx,-_xlpm.Ax))*SUM(_xlpm.Xx,-_xlpm.Ax)+_xlpm.Cx,
_xlpm.Ay,_xlfn.XLOOKUP(TRUE,(AP$52:AP55&lt;&gt;""),$N$52:$N55,_xlpm.Fundo,,-1),
_xlpm.By,_xlfn.XLOOKUP(TRUE,(AP57:AP$95&lt;&gt;""),$N57:$N$95,_xlpm.Fundo,,1),
_xlpm.Cy,_xlfn.XLOOKUP(TRUE,(AP$52:AP55&lt;&gt;""),AP$52:AP55,_xlpm.Fundo,,-1),
_xlpm.Dy,_xlfn.XLOOKUP(TRUE,(AP57:AP$95&lt;&gt;""),AP57:AP$95,_xlpm.Fundo,,1),
_xlpm.Xy,$N56,_xlpm.Yy,PRODUCT(SUM(_xlpm.Dy,-_xlpm.Cy),1/SUM(_xlpm.By,-_xlpm.Ay))*SUM(_xlpm.Xy,-_xlpm.Ay)+_xlpm.Cy,
ROUND(_xlpm.Yy,2)))</f>
        <v/>
      </c>
      <c r="AQ154" s="21" cm="1">
        <f t="array" ref="AQ154">IF(AQ56&lt;&gt;"","",
_xlfn.LET(_xlpm.Fundo,$L$8,
_xlpm.Ax,_xlfn.XLOOKUP(TRUE,($O56:AP56&lt;&gt;""),$O$51:AP$51,_xlpm.Fundo,,-1),
_xlpm.Bx,_xlfn.XLOOKUP(TRUE,(AR56:$AZ56&lt;&gt;""),AR$51:$AZ$51,_xlpm.Fundo,,1),
_xlpm.Cx,_xlfn.XLOOKUP(TRUE,($O56:AP56&lt;&gt;""),$O56:AP56,_xlpm.Fundo,,-1),
_xlpm.Dx,_xlfn.XLOOKUP(TRUE,(AR56:$AZ56&lt;&gt;""),AR56:$AZ56,_xlpm.Fundo,,1),
_xlpm.Xx,AQ$51,_xlpm.Yx,PRODUCT(SUM(_xlpm.Dx,-_xlpm.Cx),1/SUM(_xlpm.Bx,-_xlpm.Ax))*SUM(_xlpm.Xx,-_xlpm.Ax)+_xlpm.Cx,
_xlpm.Ay,_xlfn.XLOOKUP(TRUE,(AQ$52:AQ55&lt;&gt;""),$N$52:$N55,_xlpm.Fundo,,-1),
_xlpm.By,_xlfn.XLOOKUP(TRUE,(AQ57:AQ$95&lt;&gt;""),$N57:$N$95,_xlpm.Fundo,,1),
_xlpm.Cy,_xlfn.XLOOKUP(TRUE,(AQ$52:AQ55&lt;&gt;""),AQ$52:AQ55,_xlpm.Fundo,,-1),
_xlpm.Dy,_xlfn.XLOOKUP(TRUE,(AQ57:AQ$95&lt;&gt;""),AQ57:AQ$95,_xlpm.Fundo,,1),
_xlpm.Xy,$N56,_xlpm.Yy,PRODUCT(SUM(_xlpm.Dy,-_xlpm.Cy),1/SUM(_xlpm.By,-_xlpm.Ay))*SUM(_xlpm.Xy,-_xlpm.Ay)+_xlpm.Cy,
ROUND(_xlpm.Yy,2)))</f>
        <v>0.54</v>
      </c>
      <c r="AR154" s="21" t="str" cm="1">
        <f t="array" ref="AR154">IF(AR56&lt;&gt;"","",
_xlfn.LET(_xlpm.Fundo,$L$8,
_xlpm.Ax,_xlfn.XLOOKUP(TRUE,($O56:AQ56&lt;&gt;""),$O$51:AQ$51,_xlpm.Fundo,,-1),
_xlpm.Bx,_xlfn.XLOOKUP(TRUE,(AS56:$AZ56&lt;&gt;""),AS$51:$AZ$51,_xlpm.Fundo,,1),
_xlpm.Cx,_xlfn.XLOOKUP(TRUE,($O56:AQ56&lt;&gt;""),$O56:AQ56,_xlpm.Fundo,,-1),
_xlpm.Dx,_xlfn.XLOOKUP(TRUE,(AS56:$AZ56&lt;&gt;""),AS56:$AZ56,_xlpm.Fundo,,1),
_xlpm.Xx,AR$51,_xlpm.Yx,PRODUCT(SUM(_xlpm.Dx,-_xlpm.Cx),1/SUM(_xlpm.Bx,-_xlpm.Ax))*SUM(_xlpm.Xx,-_xlpm.Ax)+_xlpm.Cx,
_xlpm.Ay,_xlfn.XLOOKUP(TRUE,(AR$52:AR55&lt;&gt;""),$N$52:$N55,_xlpm.Fundo,,-1),
_xlpm.By,_xlfn.XLOOKUP(TRUE,(AR57:AR$95&lt;&gt;""),$N57:$N$95,_xlpm.Fundo,,1),
_xlpm.Cy,_xlfn.XLOOKUP(TRUE,(AR$52:AR55&lt;&gt;""),AR$52:AR55,_xlpm.Fundo,,-1),
_xlpm.Dy,_xlfn.XLOOKUP(TRUE,(AR57:AR$95&lt;&gt;""),AR57:AR$95,_xlpm.Fundo,,1),
_xlpm.Xy,$N56,_xlpm.Yy,PRODUCT(SUM(_xlpm.Dy,-_xlpm.Cy),1/SUM(_xlpm.By,-_xlpm.Ay))*SUM(_xlpm.Xy,-_xlpm.Ay)+_xlpm.Cy,
ROUND(_xlpm.Yy,2)))</f>
        <v/>
      </c>
      <c r="AS154" s="21" t="str" cm="1">
        <f t="array" ref="AS154">IF(AS56&lt;&gt;"","",
_xlfn.LET(_xlpm.Fundo,$L$8,
_xlpm.Ax,_xlfn.XLOOKUP(TRUE,($O56:AR56&lt;&gt;""),$O$51:AR$51,_xlpm.Fundo,,-1),
_xlpm.Bx,_xlfn.XLOOKUP(TRUE,(AT56:$AZ56&lt;&gt;""),AT$51:$AZ$51,_xlpm.Fundo,,1),
_xlpm.Cx,_xlfn.XLOOKUP(TRUE,($O56:AR56&lt;&gt;""),$O56:AR56,_xlpm.Fundo,,-1),
_xlpm.Dx,_xlfn.XLOOKUP(TRUE,(AT56:$AZ56&lt;&gt;""),AT56:$AZ56,_xlpm.Fundo,,1),
_xlpm.Xx,AS$51,_xlpm.Yx,PRODUCT(SUM(_xlpm.Dx,-_xlpm.Cx),1/SUM(_xlpm.Bx,-_xlpm.Ax))*SUM(_xlpm.Xx,-_xlpm.Ax)+_xlpm.Cx,
_xlpm.Ay,_xlfn.XLOOKUP(TRUE,(AS$52:AS55&lt;&gt;""),$N$52:$N55,_xlpm.Fundo,,-1),
_xlpm.By,_xlfn.XLOOKUP(TRUE,(AS57:AS$95&lt;&gt;""),$N57:$N$95,_xlpm.Fundo,,1),
_xlpm.Cy,_xlfn.XLOOKUP(TRUE,(AS$52:AS55&lt;&gt;""),AS$52:AS55,_xlpm.Fundo,,-1),
_xlpm.Dy,_xlfn.XLOOKUP(TRUE,(AS57:AS$95&lt;&gt;""),AS57:AS$95,_xlpm.Fundo,,1),
_xlpm.Xy,$N56,_xlpm.Yy,PRODUCT(SUM(_xlpm.Dy,-_xlpm.Cy),1/SUM(_xlpm.By,-_xlpm.Ay))*SUM(_xlpm.Xy,-_xlpm.Ay)+_xlpm.Cy,
ROUND(_xlpm.Yy,2)))</f>
        <v/>
      </c>
      <c r="AT154" s="21" cm="1">
        <f t="array" ref="AT154">IF(AT56&lt;&gt;"","",
_xlfn.LET(_xlpm.Fundo,$L$8,
_xlpm.Ax,_xlfn.XLOOKUP(TRUE,($O56:AS56&lt;&gt;""),$O$51:AS$51,_xlpm.Fundo,,-1),
_xlpm.Bx,_xlfn.XLOOKUP(TRUE,(AU56:$AZ56&lt;&gt;""),AU$51:$AZ$51,_xlpm.Fundo,,1),
_xlpm.Cx,_xlfn.XLOOKUP(TRUE,($O56:AS56&lt;&gt;""),$O56:AS56,_xlpm.Fundo,,-1),
_xlpm.Dx,_xlfn.XLOOKUP(TRUE,(AU56:$AZ56&lt;&gt;""),AU56:$AZ56,_xlpm.Fundo,,1),
_xlpm.Xx,AT$51,_xlpm.Yx,PRODUCT(SUM(_xlpm.Dx,-_xlpm.Cx),1/SUM(_xlpm.Bx,-_xlpm.Ax))*SUM(_xlpm.Xx,-_xlpm.Ax)+_xlpm.Cx,
_xlpm.Ay,_xlfn.XLOOKUP(TRUE,(AT$52:AT55&lt;&gt;""),$N$52:$N55,_xlpm.Fundo,,-1),
_xlpm.By,_xlfn.XLOOKUP(TRUE,(AT57:AT$95&lt;&gt;""),$N57:$N$95,_xlpm.Fundo,,1),
_xlpm.Cy,_xlfn.XLOOKUP(TRUE,(AT$52:AT55&lt;&gt;""),AT$52:AT55,_xlpm.Fundo,,-1),
_xlpm.Dy,_xlfn.XLOOKUP(TRUE,(AT57:AT$95&lt;&gt;""),AT57:AT$95,_xlpm.Fundo,,1),
_xlpm.Xy,$N56,_xlpm.Yy,PRODUCT(SUM(_xlpm.Dy,-_xlpm.Cy),1/SUM(_xlpm.By,-_xlpm.Ay))*SUM(_xlpm.Xy,-_xlpm.Ay)+_xlpm.Cy,
ROUND(_xlpm.Yy,2)))</f>
        <v>1.05</v>
      </c>
      <c r="AU154" s="21" t="str" cm="1">
        <f t="array" ref="AU154">IF(AU56&lt;&gt;"","",
_xlfn.LET(_xlpm.Fundo,$L$8,
_xlpm.Ax,_xlfn.XLOOKUP(TRUE,($O56:AT56&lt;&gt;""),$O$51:AT$51,_xlpm.Fundo,,-1),
_xlpm.Bx,_xlfn.XLOOKUP(TRUE,(AV56:$AZ56&lt;&gt;""),AV$51:$AZ$51,_xlpm.Fundo,,1),
_xlpm.Cx,_xlfn.XLOOKUP(TRUE,($O56:AT56&lt;&gt;""),$O56:AT56,_xlpm.Fundo,,-1),
_xlpm.Dx,_xlfn.XLOOKUP(TRUE,(AV56:$AZ56&lt;&gt;""),AV56:$AZ56,_xlpm.Fundo,,1),
_xlpm.Xx,AU$51,_xlpm.Yx,PRODUCT(SUM(_xlpm.Dx,-_xlpm.Cx),1/SUM(_xlpm.Bx,-_xlpm.Ax))*SUM(_xlpm.Xx,-_xlpm.Ax)+_xlpm.Cx,
_xlpm.Ay,_xlfn.XLOOKUP(TRUE,(AU$52:AU55&lt;&gt;""),$N$52:$N55,_xlpm.Fundo,,-1),
_xlpm.By,_xlfn.XLOOKUP(TRUE,(AU57:AU$95&lt;&gt;""),$N57:$N$95,_xlpm.Fundo,,1),
_xlpm.Cy,_xlfn.XLOOKUP(TRUE,(AU$52:AU55&lt;&gt;""),AU$52:AU55,_xlpm.Fundo,,-1),
_xlpm.Dy,_xlfn.XLOOKUP(TRUE,(AU57:AU$95&lt;&gt;""),AU57:AU$95,_xlpm.Fundo,,1),
_xlpm.Xy,$N56,_xlpm.Yy,PRODUCT(SUM(_xlpm.Dy,-_xlpm.Cy),1/SUM(_xlpm.By,-_xlpm.Ay))*SUM(_xlpm.Xy,-_xlpm.Ay)+_xlpm.Cy,
ROUND(_xlpm.Yy,2)))</f>
        <v/>
      </c>
      <c r="AV154" s="21" t="str" cm="1">
        <f t="array" ref="AV154">IF(AV56&lt;&gt;"","",
_xlfn.LET(_xlpm.Fundo,$L$8,
_xlpm.Ax,_xlfn.XLOOKUP(TRUE,($O56:AU56&lt;&gt;""),$O$51:AU$51,_xlpm.Fundo,,-1),
_xlpm.Bx,_xlfn.XLOOKUP(TRUE,(AW56:$AZ56&lt;&gt;""),AW$51:$AZ$51,_xlpm.Fundo,,1),
_xlpm.Cx,_xlfn.XLOOKUP(TRUE,($O56:AU56&lt;&gt;""),$O56:AU56,_xlpm.Fundo,,-1),
_xlpm.Dx,_xlfn.XLOOKUP(TRUE,(AW56:$AZ56&lt;&gt;""),AW56:$AZ56,_xlpm.Fundo,,1),
_xlpm.Xx,AV$51,_xlpm.Yx,PRODUCT(SUM(_xlpm.Dx,-_xlpm.Cx),1/SUM(_xlpm.Bx,-_xlpm.Ax))*SUM(_xlpm.Xx,-_xlpm.Ax)+_xlpm.Cx,
_xlpm.Ay,_xlfn.XLOOKUP(TRUE,(AV$52:AV55&lt;&gt;""),$N$52:$N55,_xlpm.Fundo,,-1),
_xlpm.By,_xlfn.XLOOKUP(TRUE,(AV57:AV$95&lt;&gt;""),$N57:$N$95,_xlpm.Fundo,,1),
_xlpm.Cy,_xlfn.XLOOKUP(TRUE,(AV$52:AV55&lt;&gt;""),AV$52:AV55,_xlpm.Fundo,,-1),
_xlpm.Dy,_xlfn.XLOOKUP(TRUE,(AV57:AV$95&lt;&gt;""),AV57:AV$95,_xlpm.Fundo,,1),
_xlpm.Xy,$N56,_xlpm.Yy,PRODUCT(SUM(_xlpm.Dy,-_xlpm.Cy),1/SUM(_xlpm.By,-_xlpm.Ay))*SUM(_xlpm.Xy,-_xlpm.Ay)+_xlpm.Cy,
ROUND(_xlpm.Yy,2)))</f>
        <v/>
      </c>
      <c r="AW154" s="21" t="str" cm="1">
        <f t="array" ref="AW154">IF(AW56&lt;&gt;"","",
_xlfn.LET(_xlpm.Fundo,$L$8,
_xlpm.Ax,_xlfn.XLOOKUP(TRUE,($O56:AV56&lt;&gt;""),$O$51:AV$51,_xlpm.Fundo,,-1),
_xlpm.Bx,_xlfn.XLOOKUP(TRUE,(AX56:$AZ56&lt;&gt;""),AX$51:$AZ$51,_xlpm.Fundo,,1),
_xlpm.Cx,_xlfn.XLOOKUP(TRUE,($O56:AV56&lt;&gt;""),$O56:AV56,_xlpm.Fundo,,-1),
_xlpm.Dx,_xlfn.XLOOKUP(TRUE,(AX56:$AZ56&lt;&gt;""),AX56:$AZ56,_xlpm.Fundo,,1),
_xlpm.Xx,AW$51,_xlpm.Yx,PRODUCT(SUM(_xlpm.Dx,-_xlpm.Cx),1/SUM(_xlpm.Bx,-_xlpm.Ax))*SUM(_xlpm.Xx,-_xlpm.Ax)+_xlpm.Cx,
_xlpm.Ay,_xlfn.XLOOKUP(TRUE,(AW$52:AW55&lt;&gt;""),$N$52:$N55,_xlpm.Fundo,,-1),
_xlpm.By,_xlfn.XLOOKUP(TRUE,(AW57:AW$95&lt;&gt;""),$N57:$N$95,_xlpm.Fundo,,1),
_xlpm.Cy,_xlfn.XLOOKUP(TRUE,(AW$52:AW55&lt;&gt;""),AW$52:AW55,_xlpm.Fundo,,-1),
_xlpm.Dy,_xlfn.XLOOKUP(TRUE,(AW57:AW$95&lt;&gt;""),AW57:AW$95,_xlpm.Fundo,,1),
_xlpm.Xy,$N56,_xlpm.Yy,PRODUCT(SUM(_xlpm.Dy,-_xlpm.Cy),1/SUM(_xlpm.By,-_xlpm.Ay))*SUM(_xlpm.Xy,-_xlpm.Ay)+_xlpm.Cy,
ROUND(_xlpm.Yy,2)))</f>
        <v/>
      </c>
      <c r="AX154" s="8"/>
      <c r="AY154" s="8"/>
    </row>
    <row r="155" spans="1:51" ht="20.100000000000001" customHeight="1" x14ac:dyDescent="0.3">
      <c r="B155" s="7" t="s">
        <v>609</v>
      </c>
      <c r="C155" s="17">
        <f t="shared" si="19"/>
        <v>43.9754</v>
      </c>
      <c r="D155" s="18">
        <f t="shared" si="19"/>
        <v>120.7709</v>
      </c>
      <c r="E155" s="64">
        <f t="shared" si="19"/>
        <v>0.6</v>
      </c>
      <c r="F155" s="17">
        <f t="shared" si="16"/>
        <v>0.95</v>
      </c>
      <c r="G155" s="18">
        <f t="shared" si="17"/>
        <v>15.72</v>
      </c>
      <c r="H155" s="19">
        <f t="shared" si="18"/>
        <v>0.6</v>
      </c>
      <c r="I155" s="8" t="str" cm="1">
        <f t="array" ref="I155">_xlfn.CONCAT(ROUND(F155:H155,2)&amp;", ")</f>
        <v xml:space="preserve">0.95, 15.72, 0.6, </v>
      </c>
      <c r="J155" s="8"/>
      <c r="N155" s="31">
        <v>15.77</v>
      </c>
      <c r="O155" s="15"/>
      <c r="P155" s="21" t="str" cm="1">
        <f t="array" ref="P155">IF(P57&lt;&gt;"","",
_xlfn.LET(_xlpm.Fundo,$L$8,
_xlpm.Ax,_xlfn.XLOOKUP(TRUE,($O57:O57&lt;&gt;""),$O$51:O$51,_xlpm.Fundo,,-1),
_xlpm.Bx,_xlfn.XLOOKUP(TRUE,(Q57:$AZ57&lt;&gt;""),Q$51:$AZ$51,_xlpm.Fundo,,1),
_xlpm.Cx,_xlfn.XLOOKUP(TRUE,($O57:O57&lt;&gt;""),$O57:O57,_xlpm.Fundo,,-1),
_xlpm.Dx,_xlfn.XLOOKUP(TRUE,(Q57:$AZ57&lt;&gt;""),Q57:$AZ57,_xlpm.Fundo,,1),
_xlpm.Xx,P$51,_xlpm.Yx,PRODUCT(SUM(_xlpm.Dx,-_xlpm.Cx),1/SUM(_xlpm.Bx,-_xlpm.Ax))*SUM(_xlpm.Xx,-_xlpm.Ax)+_xlpm.Cx,
_xlpm.Ay,_xlfn.XLOOKUP(TRUE,(P$52:P56&lt;&gt;""),$N$52:$N56,_xlpm.Fundo,,-1),
_xlpm.By,_xlfn.XLOOKUP(TRUE,(P58:P$95&lt;&gt;""),$N58:$N$95,_xlpm.Fundo,,1),
_xlpm.Cy,_xlfn.XLOOKUP(TRUE,(P$52:P56&lt;&gt;""),P$52:P56,_xlpm.Fundo,,-1),
_xlpm.Dy,_xlfn.XLOOKUP(TRUE,(P58:P$95&lt;&gt;""),P58:P$95,_xlpm.Fundo,,1),
_xlpm.Xy,$N57,_xlpm.Yy,PRODUCT(SUM(_xlpm.Dy,-_xlpm.Cy),1/SUM(_xlpm.By,-_xlpm.Ay))*SUM(_xlpm.Xy,-_xlpm.Ay)+_xlpm.Cy,
ROUND(_xlpm.Yy,2)))</f>
        <v/>
      </c>
      <c r="Q155" s="21" t="str" cm="1">
        <f t="array" ref="Q155">IF(Q57&lt;&gt;"","",
_xlfn.LET(_xlpm.Fundo,$L$8,
_xlpm.Ax,_xlfn.XLOOKUP(TRUE,($O57:P57&lt;&gt;""),$O$51:P$51,_xlpm.Fundo,,-1),
_xlpm.Bx,_xlfn.XLOOKUP(TRUE,(R57:$AZ57&lt;&gt;""),R$51:$AZ$51,_xlpm.Fundo,,1),
_xlpm.Cx,_xlfn.XLOOKUP(TRUE,($O57:P57&lt;&gt;""),$O57:P57,_xlpm.Fundo,,-1),
_xlpm.Dx,_xlfn.XLOOKUP(TRUE,(R57:$AZ57&lt;&gt;""),R57:$AZ57,_xlpm.Fundo,,1),
_xlpm.Xx,Q$51,_xlpm.Yx,PRODUCT(SUM(_xlpm.Dx,-_xlpm.Cx),1/SUM(_xlpm.Bx,-_xlpm.Ax))*SUM(_xlpm.Xx,-_xlpm.Ax)+_xlpm.Cx,
_xlpm.Ay,_xlfn.XLOOKUP(TRUE,(Q$52:Q56&lt;&gt;""),$N$52:$N56,_xlpm.Fundo,,-1),
_xlpm.By,_xlfn.XLOOKUP(TRUE,(Q58:Q$95&lt;&gt;""),$N58:$N$95,_xlpm.Fundo,,1),
_xlpm.Cy,_xlfn.XLOOKUP(TRUE,(Q$52:Q56&lt;&gt;""),Q$52:Q56,_xlpm.Fundo,,-1),
_xlpm.Dy,_xlfn.XLOOKUP(TRUE,(Q58:Q$95&lt;&gt;""),Q58:Q$95,_xlpm.Fundo,,1),
_xlpm.Xy,$N57,_xlpm.Yy,PRODUCT(SUM(_xlpm.Dy,-_xlpm.Cy),1/SUM(_xlpm.By,-_xlpm.Ay))*SUM(_xlpm.Xy,-_xlpm.Ay)+_xlpm.Cy,
ROUND(_xlpm.Yy,2)))</f>
        <v/>
      </c>
      <c r="R155" s="21" t="str" cm="1">
        <f t="array" ref="R155">IF(R57&lt;&gt;"","",
_xlfn.LET(_xlpm.Fundo,$L$8,
_xlpm.Ax,_xlfn.XLOOKUP(TRUE,($O57:Q57&lt;&gt;""),$O$51:Q$51,_xlpm.Fundo,,-1),
_xlpm.Bx,_xlfn.XLOOKUP(TRUE,(S57:$AZ57&lt;&gt;""),S$51:$AZ$51,_xlpm.Fundo,,1),
_xlpm.Cx,_xlfn.XLOOKUP(TRUE,($O57:Q57&lt;&gt;""),$O57:Q57,_xlpm.Fundo,,-1),
_xlpm.Dx,_xlfn.XLOOKUP(TRUE,(S57:$AZ57&lt;&gt;""),S57:$AZ57,_xlpm.Fundo,,1),
_xlpm.Xx,R$51,_xlpm.Yx,PRODUCT(SUM(_xlpm.Dx,-_xlpm.Cx),1/SUM(_xlpm.Bx,-_xlpm.Ax))*SUM(_xlpm.Xx,-_xlpm.Ax)+_xlpm.Cx,
_xlpm.Ay,_xlfn.XLOOKUP(TRUE,(R$52:R56&lt;&gt;""),$N$52:$N56,_xlpm.Fundo,,-1),
_xlpm.By,_xlfn.XLOOKUP(TRUE,(R58:R$95&lt;&gt;""),$N58:$N$95,_xlpm.Fundo,,1),
_xlpm.Cy,_xlfn.XLOOKUP(TRUE,(R$52:R56&lt;&gt;""),R$52:R56,_xlpm.Fundo,,-1),
_xlpm.Dy,_xlfn.XLOOKUP(TRUE,(R58:R$95&lt;&gt;""),R58:R$95,_xlpm.Fundo,,1),
_xlpm.Xy,$N57,_xlpm.Yy,PRODUCT(SUM(_xlpm.Dy,-_xlpm.Cy),1/SUM(_xlpm.By,-_xlpm.Ay))*SUM(_xlpm.Xy,-_xlpm.Ay)+_xlpm.Cy,
ROUND(_xlpm.Yy,2)))</f>
        <v/>
      </c>
      <c r="S155" s="21" cm="1">
        <f t="array" ref="S155">IF(S57&lt;&gt;"","",
_xlfn.LET(_xlpm.Fundo,$L$8,
_xlpm.Ax,_xlfn.XLOOKUP(TRUE,($O57:R57&lt;&gt;""),$O$51:R$51,_xlpm.Fundo,,-1),
_xlpm.Bx,_xlfn.XLOOKUP(TRUE,(T57:$AZ57&lt;&gt;""),T$51:$AZ$51,_xlpm.Fundo,,1),
_xlpm.Cx,_xlfn.XLOOKUP(TRUE,($O57:R57&lt;&gt;""),$O57:R57,_xlpm.Fundo,,-1),
_xlpm.Dx,_xlfn.XLOOKUP(TRUE,(T57:$AZ57&lt;&gt;""),T57:$AZ57,_xlpm.Fundo,,1),
_xlpm.Xx,S$51,_xlpm.Yx,PRODUCT(SUM(_xlpm.Dx,-_xlpm.Cx),1/SUM(_xlpm.Bx,-_xlpm.Ax))*SUM(_xlpm.Xx,-_xlpm.Ax)+_xlpm.Cx,
_xlpm.Ay,_xlfn.XLOOKUP(TRUE,(S$52:S56&lt;&gt;""),$N$52:$N56,_xlpm.Fundo,,-1),
_xlpm.By,_xlfn.XLOOKUP(TRUE,(S58:S$95&lt;&gt;""),$N58:$N$95,_xlpm.Fundo,,1),
_xlpm.Cy,_xlfn.XLOOKUP(TRUE,(S$52:S56&lt;&gt;""),S$52:S56,_xlpm.Fundo,,-1),
_xlpm.Dy,_xlfn.XLOOKUP(TRUE,(S58:S$95&lt;&gt;""),S58:S$95,_xlpm.Fundo,,1),
_xlpm.Xy,$N57,_xlpm.Yy,PRODUCT(SUM(_xlpm.Dy,-_xlpm.Cy),1/SUM(_xlpm.By,-_xlpm.Ay))*SUM(_xlpm.Xy,-_xlpm.Ay)+_xlpm.Cy,
ROUND(_xlpm.Yy,2)))</f>
        <v>-0.75</v>
      </c>
      <c r="T155" s="21" t="str" cm="1">
        <f t="array" ref="T155">IF(T57&lt;&gt;"","",
_xlfn.LET(_xlpm.Fundo,$L$8,
_xlpm.Ax,_xlfn.XLOOKUP(TRUE,($O57:S57&lt;&gt;""),$O$51:S$51,_xlpm.Fundo,,-1),
_xlpm.Bx,_xlfn.XLOOKUP(TRUE,(U57:$AZ57&lt;&gt;""),U$51:$AZ$51,_xlpm.Fundo,,1),
_xlpm.Cx,_xlfn.XLOOKUP(TRUE,($O57:S57&lt;&gt;""),$O57:S57,_xlpm.Fundo,,-1),
_xlpm.Dx,_xlfn.XLOOKUP(TRUE,(U57:$AZ57&lt;&gt;""),U57:$AZ57,_xlpm.Fundo,,1),
_xlpm.Xx,T$51,_xlpm.Yx,PRODUCT(SUM(_xlpm.Dx,-_xlpm.Cx),1/SUM(_xlpm.Bx,-_xlpm.Ax))*SUM(_xlpm.Xx,-_xlpm.Ax)+_xlpm.Cx,
_xlpm.Ay,_xlfn.XLOOKUP(TRUE,(T$52:T56&lt;&gt;""),$N$52:$N56,_xlpm.Fundo,,-1),
_xlpm.By,_xlfn.XLOOKUP(TRUE,(T58:T$95&lt;&gt;""),$N58:$N$95,_xlpm.Fundo,,1),
_xlpm.Cy,_xlfn.XLOOKUP(TRUE,(T$52:T56&lt;&gt;""),T$52:T56,_xlpm.Fundo,,-1),
_xlpm.Dy,_xlfn.XLOOKUP(TRUE,(T58:T$95&lt;&gt;""),T58:T$95,_xlpm.Fundo,,1),
_xlpm.Xy,$N57,_xlpm.Yy,PRODUCT(SUM(_xlpm.Dy,-_xlpm.Cy),1/SUM(_xlpm.By,-_xlpm.Ay))*SUM(_xlpm.Xy,-_xlpm.Ay)+_xlpm.Cy,
ROUND(_xlpm.Yy,2)))</f>
        <v/>
      </c>
      <c r="U155" s="21" cm="1">
        <f t="array" ref="U155">IF(U57&lt;&gt;"","",
_xlfn.LET(_xlpm.Fundo,$L$8,
_xlpm.Ax,_xlfn.XLOOKUP(TRUE,($O57:T57&lt;&gt;""),$O$51:T$51,_xlpm.Fundo,,-1),
_xlpm.Bx,_xlfn.XLOOKUP(TRUE,(V57:$AZ57&lt;&gt;""),V$51:$AZ$51,_xlpm.Fundo,,1),
_xlpm.Cx,_xlfn.XLOOKUP(TRUE,($O57:T57&lt;&gt;""),$O57:T57,_xlpm.Fundo,,-1),
_xlpm.Dx,_xlfn.XLOOKUP(TRUE,(V57:$AZ57&lt;&gt;""),V57:$AZ57,_xlpm.Fundo,,1),
_xlpm.Xx,U$51,_xlpm.Yx,PRODUCT(SUM(_xlpm.Dx,-_xlpm.Cx),1/SUM(_xlpm.Bx,-_xlpm.Ax))*SUM(_xlpm.Xx,-_xlpm.Ax)+_xlpm.Cx,
_xlpm.Ay,_xlfn.XLOOKUP(TRUE,(U$52:U56&lt;&gt;""),$N$52:$N56,_xlpm.Fundo,,-1),
_xlpm.By,_xlfn.XLOOKUP(TRUE,(U58:U$95&lt;&gt;""),$N58:$N$95,_xlpm.Fundo,,1),
_xlpm.Cy,_xlfn.XLOOKUP(TRUE,(U$52:U56&lt;&gt;""),U$52:U56,_xlpm.Fundo,,-1),
_xlpm.Dy,_xlfn.XLOOKUP(TRUE,(U58:U$95&lt;&gt;""),U58:U$95,_xlpm.Fundo,,1),
_xlpm.Xy,$N57,_xlpm.Yy,PRODUCT(SUM(_xlpm.Dy,-_xlpm.Cy),1/SUM(_xlpm.By,-_xlpm.Ay))*SUM(_xlpm.Xy,-_xlpm.Ay)+_xlpm.Cy,
ROUND(_xlpm.Yy,2)))</f>
        <v>-0.51</v>
      </c>
      <c r="V155" s="21" cm="1">
        <f t="array" ref="V155">IF(V57&lt;&gt;"","",
_xlfn.LET(_xlpm.Fundo,$L$8,
_xlpm.Ax,_xlfn.XLOOKUP(TRUE,($O57:U57&lt;&gt;""),$O$51:U$51,_xlpm.Fundo,,-1),
_xlpm.Bx,_xlfn.XLOOKUP(TRUE,(W57:$AZ57&lt;&gt;""),W$51:$AZ$51,_xlpm.Fundo,,1),
_xlpm.Cx,_xlfn.XLOOKUP(TRUE,($O57:U57&lt;&gt;""),$O57:U57,_xlpm.Fundo,,-1),
_xlpm.Dx,_xlfn.XLOOKUP(TRUE,(W57:$AZ57&lt;&gt;""),W57:$AZ57,_xlpm.Fundo,,1),
_xlpm.Xx,V$51,_xlpm.Yx,PRODUCT(SUM(_xlpm.Dx,-_xlpm.Cx),1/SUM(_xlpm.Bx,-_xlpm.Ax))*SUM(_xlpm.Xx,-_xlpm.Ax)+_xlpm.Cx,
_xlpm.Ay,_xlfn.XLOOKUP(TRUE,(V$52:V56&lt;&gt;""),$N$52:$N56,_xlpm.Fundo,,-1),
_xlpm.By,_xlfn.XLOOKUP(TRUE,(V58:V$95&lt;&gt;""),$N58:$N$95,_xlpm.Fundo,,1),
_xlpm.Cy,_xlfn.XLOOKUP(TRUE,(V$52:V56&lt;&gt;""),V$52:V56,_xlpm.Fundo,,-1),
_xlpm.Dy,_xlfn.XLOOKUP(TRUE,(V58:V$95&lt;&gt;""),V58:V$95,_xlpm.Fundo,,1),
_xlpm.Xy,$N57,_xlpm.Yy,PRODUCT(SUM(_xlpm.Dy,-_xlpm.Cy),1/SUM(_xlpm.By,-_xlpm.Ay))*SUM(_xlpm.Xy,-_xlpm.Ay)+_xlpm.Cy,
ROUND(_xlpm.Yy,2)))</f>
        <v>-0.53</v>
      </c>
      <c r="W155" s="21" cm="1">
        <f t="array" ref="W155">IF(W57&lt;&gt;"","",
_xlfn.LET(_xlpm.Fundo,$L$8,
_xlpm.Ax,_xlfn.XLOOKUP(TRUE,($O57:V57&lt;&gt;""),$O$51:V$51,_xlpm.Fundo,,-1),
_xlpm.Bx,_xlfn.XLOOKUP(TRUE,(X57:$AZ57&lt;&gt;""),X$51:$AZ$51,_xlpm.Fundo,,1),
_xlpm.Cx,_xlfn.XLOOKUP(TRUE,($O57:V57&lt;&gt;""),$O57:V57,_xlpm.Fundo,,-1),
_xlpm.Dx,_xlfn.XLOOKUP(TRUE,(X57:$AZ57&lt;&gt;""),X57:$AZ57,_xlpm.Fundo,,1),
_xlpm.Xx,W$51,_xlpm.Yx,PRODUCT(SUM(_xlpm.Dx,-_xlpm.Cx),1/SUM(_xlpm.Bx,-_xlpm.Ax))*SUM(_xlpm.Xx,-_xlpm.Ax)+_xlpm.Cx,
_xlpm.Ay,_xlfn.XLOOKUP(TRUE,(W$52:W56&lt;&gt;""),$N$52:$N56,_xlpm.Fundo,,-1),
_xlpm.By,_xlfn.XLOOKUP(TRUE,(W58:W$95&lt;&gt;""),$N58:$N$95,_xlpm.Fundo,,1),
_xlpm.Cy,_xlfn.XLOOKUP(TRUE,(W$52:W56&lt;&gt;""),W$52:W56,_xlpm.Fundo,,-1),
_xlpm.Dy,_xlfn.XLOOKUP(TRUE,(W58:W$95&lt;&gt;""),W58:W$95,_xlpm.Fundo,,1),
_xlpm.Xy,$N57,_xlpm.Yy,PRODUCT(SUM(_xlpm.Dy,-_xlpm.Cy),1/SUM(_xlpm.By,-_xlpm.Ay))*SUM(_xlpm.Xy,-_xlpm.Ay)+_xlpm.Cy,
ROUND(_xlpm.Yy,2)))</f>
        <v>-0.54</v>
      </c>
      <c r="X155" s="21" t="str" cm="1">
        <f t="array" ref="X155">IF(X57&lt;&gt;"","",
_xlfn.LET(_xlpm.Fundo,$L$8,
_xlpm.Ax,_xlfn.XLOOKUP(TRUE,($O57:W57&lt;&gt;""),$O$51:W$51,_xlpm.Fundo,,-1),
_xlpm.Bx,_xlfn.XLOOKUP(TRUE,(Y57:$AZ57&lt;&gt;""),Y$51:$AZ$51,_xlpm.Fundo,,1),
_xlpm.Cx,_xlfn.XLOOKUP(TRUE,($O57:W57&lt;&gt;""),$O57:W57,_xlpm.Fundo,,-1),
_xlpm.Dx,_xlfn.XLOOKUP(TRUE,(Y57:$AZ57&lt;&gt;""),Y57:$AZ57,_xlpm.Fundo,,1),
_xlpm.Xx,X$51,_xlpm.Yx,PRODUCT(SUM(_xlpm.Dx,-_xlpm.Cx),1/SUM(_xlpm.Bx,-_xlpm.Ax))*SUM(_xlpm.Xx,-_xlpm.Ax)+_xlpm.Cx,
_xlpm.Ay,_xlfn.XLOOKUP(TRUE,(X$52:X56&lt;&gt;""),$N$52:$N56,_xlpm.Fundo,,-1),
_xlpm.By,_xlfn.XLOOKUP(TRUE,(X58:X$95&lt;&gt;""),$N58:$N$95,_xlpm.Fundo,,1),
_xlpm.Cy,_xlfn.XLOOKUP(TRUE,(X$52:X56&lt;&gt;""),X$52:X56,_xlpm.Fundo,,-1),
_xlpm.Dy,_xlfn.XLOOKUP(TRUE,(X58:X$95&lt;&gt;""),X58:X$95,_xlpm.Fundo,,1),
_xlpm.Xy,$N57,_xlpm.Yy,PRODUCT(SUM(_xlpm.Dy,-_xlpm.Cy),1/SUM(_xlpm.By,-_xlpm.Ay))*SUM(_xlpm.Xy,-_xlpm.Ay)+_xlpm.Cy,
ROUND(_xlpm.Yy,2)))</f>
        <v/>
      </c>
      <c r="Y155" s="21" cm="1">
        <f t="array" ref="Y155">IF(Y57&lt;&gt;"","",
_xlfn.LET(_xlpm.Fundo,$L$8,
_xlpm.Ax,_xlfn.XLOOKUP(TRUE,($O57:X57&lt;&gt;""),$O$51:X$51,_xlpm.Fundo,,-1),
_xlpm.Bx,_xlfn.XLOOKUP(TRUE,(Z57:$AZ57&lt;&gt;""),Z$51:$AZ$51,_xlpm.Fundo,,1),
_xlpm.Cx,_xlfn.XLOOKUP(TRUE,($O57:X57&lt;&gt;""),$O57:X57,_xlpm.Fundo,,-1),
_xlpm.Dx,_xlfn.XLOOKUP(TRUE,(Z57:$AZ57&lt;&gt;""),Z57:$AZ57,_xlpm.Fundo,,1),
_xlpm.Xx,Y$51,_xlpm.Yx,PRODUCT(SUM(_xlpm.Dx,-_xlpm.Cx),1/SUM(_xlpm.Bx,-_xlpm.Ax))*SUM(_xlpm.Xx,-_xlpm.Ax)+_xlpm.Cx,
_xlpm.Ay,_xlfn.XLOOKUP(TRUE,(Y$52:Y56&lt;&gt;""),$N$52:$N56,_xlpm.Fundo,,-1),
_xlpm.By,_xlfn.XLOOKUP(TRUE,(Y58:Y$95&lt;&gt;""),$N58:$N$95,_xlpm.Fundo,,1),
_xlpm.Cy,_xlfn.XLOOKUP(TRUE,(Y$52:Y56&lt;&gt;""),Y$52:Y56,_xlpm.Fundo,,-1),
_xlpm.Dy,_xlfn.XLOOKUP(TRUE,(Y58:Y$95&lt;&gt;""),Y58:Y$95,_xlpm.Fundo,,1),
_xlpm.Xy,$N57,_xlpm.Yy,PRODUCT(SUM(_xlpm.Dy,-_xlpm.Cy),1/SUM(_xlpm.By,-_xlpm.Ay))*SUM(_xlpm.Xy,-_xlpm.Ay)+_xlpm.Cy,
ROUND(_xlpm.Yy,2)))</f>
        <v>-0.47</v>
      </c>
      <c r="Z155" s="21" cm="1">
        <f t="array" ref="Z155">IF(Z57&lt;&gt;"","",
_xlfn.LET(_xlpm.Fundo,$L$8,
_xlpm.Ax,_xlfn.XLOOKUP(TRUE,($O57:Y57&lt;&gt;""),$O$51:Y$51,_xlpm.Fundo,,-1),
_xlpm.Bx,_xlfn.XLOOKUP(TRUE,(AA57:$AZ57&lt;&gt;""),AA$51:$AZ$51,_xlpm.Fundo,,1),
_xlpm.Cx,_xlfn.XLOOKUP(TRUE,($O57:Y57&lt;&gt;""),$O57:Y57,_xlpm.Fundo,,-1),
_xlpm.Dx,_xlfn.XLOOKUP(TRUE,(AA57:$AZ57&lt;&gt;""),AA57:$AZ57,_xlpm.Fundo,,1),
_xlpm.Xx,Z$51,_xlpm.Yx,PRODUCT(SUM(_xlpm.Dx,-_xlpm.Cx),1/SUM(_xlpm.Bx,-_xlpm.Ax))*SUM(_xlpm.Xx,-_xlpm.Ax)+_xlpm.Cx,
_xlpm.Ay,_xlfn.XLOOKUP(TRUE,(Z$52:Z56&lt;&gt;""),$N$52:$N56,_xlpm.Fundo,,-1),
_xlpm.By,_xlfn.XLOOKUP(TRUE,(Z58:Z$95&lt;&gt;""),$N58:$N$95,_xlpm.Fundo,,1),
_xlpm.Cy,_xlfn.XLOOKUP(TRUE,(Z$52:Z56&lt;&gt;""),Z$52:Z56,_xlpm.Fundo,,-1),
_xlpm.Dy,_xlfn.XLOOKUP(TRUE,(Z58:Z$95&lt;&gt;""),Z58:Z$95,_xlpm.Fundo,,1),
_xlpm.Xy,$N57,_xlpm.Yy,PRODUCT(SUM(_xlpm.Dy,-_xlpm.Cy),1/SUM(_xlpm.By,-_xlpm.Ay))*SUM(_xlpm.Xy,-_xlpm.Ay)+_xlpm.Cy,
ROUND(_xlpm.Yy,2)))</f>
        <v>-0.43</v>
      </c>
      <c r="AA155" s="21" t="str" cm="1">
        <f t="array" ref="AA155">IF(AA57&lt;&gt;"","",
_xlfn.LET(_xlpm.Fundo,$L$8,
_xlpm.Ax,_xlfn.XLOOKUP(TRUE,($O57:Z57&lt;&gt;""),$O$51:Z$51,_xlpm.Fundo,,-1),
_xlpm.Bx,_xlfn.XLOOKUP(TRUE,(AB57:$AZ57&lt;&gt;""),AB$51:$AZ$51,_xlpm.Fundo,,1),
_xlpm.Cx,_xlfn.XLOOKUP(TRUE,($O57:Z57&lt;&gt;""),$O57:Z57,_xlpm.Fundo,,-1),
_xlpm.Dx,_xlfn.XLOOKUP(TRUE,(AB57:$AZ57&lt;&gt;""),AB57:$AZ57,_xlpm.Fundo,,1),
_xlpm.Xx,AA$51,_xlpm.Yx,PRODUCT(SUM(_xlpm.Dx,-_xlpm.Cx),1/SUM(_xlpm.Bx,-_xlpm.Ax))*SUM(_xlpm.Xx,-_xlpm.Ax)+_xlpm.Cx,
_xlpm.Ay,_xlfn.XLOOKUP(TRUE,(AA$52:AA56&lt;&gt;""),$N$52:$N56,_xlpm.Fundo,,-1),
_xlpm.By,_xlfn.XLOOKUP(TRUE,(AA58:AA$95&lt;&gt;""),$N58:$N$95,_xlpm.Fundo,,1),
_xlpm.Cy,_xlfn.XLOOKUP(TRUE,(AA$52:AA56&lt;&gt;""),AA$52:AA56,_xlpm.Fundo,,-1),
_xlpm.Dy,_xlfn.XLOOKUP(TRUE,(AA58:AA$95&lt;&gt;""),AA58:AA$95,_xlpm.Fundo,,1),
_xlpm.Xy,$N57,_xlpm.Yy,PRODUCT(SUM(_xlpm.Dy,-_xlpm.Cy),1/SUM(_xlpm.By,-_xlpm.Ay))*SUM(_xlpm.Xy,-_xlpm.Ay)+_xlpm.Cy,
ROUND(_xlpm.Yy,2)))</f>
        <v/>
      </c>
      <c r="AB155" s="21" cm="1">
        <f t="array" ref="AB155">IF(AB57&lt;&gt;"","",
_xlfn.LET(_xlpm.Fundo,$L$8,
_xlpm.Ax,_xlfn.XLOOKUP(TRUE,($O57:AA57&lt;&gt;""),$O$51:AA$51,_xlpm.Fundo,,-1),
_xlpm.Bx,_xlfn.XLOOKUP(TRUE,(AC57:$AZ57&lt;&gt;""),AC$51:$AZ$51,_xlpm.Fundo,,1),
_xlpm.Cx,_xlfn.XLOOKUP(TRUE,($O57:AA57&lt;&gt;""),$O57:AA57,_xlpm.Fundo,,-1),
_xlpm.Dx,_xlfn.XLOOKUP(TRUE,(AC57:$AZ57&lt;&gt;""),AC57:$AZ57,_xlpm.Fundo,,1),
_xlpm.Xx,AB$51,_xlpm.Yx,PRODUCT(SUM(_xlpm.Dx,-_xlpm.Cx),1/SUM(_xlpm.Bx,-_xlpm.Ax))*SUM(_xlpm.Xx,-_xlpm.Ax)+_xlpm.Cx,
_xlpm.Ay,_xlfn.XLOOKUP(TRUE,(AB$52:AB56&lt;&gt;""),$N$52:$N56,_xlpm.Fundo,,-1),
_xlpm.By,_xlfn.XLOOKUP(TRUE,(AB58:AB$95&lt;&gt;""),$N58:$N$95,_xlpm.Fundo,,1),
_xlpm.Cy,_xlfn.XLOOKUP(TRUE,(AB$52:AB56&lt;&gt;""),AB$52:AB56,_xlpm.Fundo,,-1),
_xlpm.Dy,_xlfn.XLOOKUP(TRUE,(AB58:AB$95&lt;&gt;""),AB58:AB$95,_xlpm.Fundo,,1),
_xlpm.Xy,$N57,_xlpm.Yy,PRODUCT(SUM(_xlpm.Dy,-_xlpm.Cy),1/SUM(_xlpm.By,-_xlpm.Ay))*SUM(_xlpm.Xy,-_xlpm.Ay)+_xlpm.Cy,
ROUND(_xlpm.Yy,2)))</f>
        <v>-0.5</v>
      </c>
      <c r="AC155" s="21" cm="1">
        <f t="array" ref="AC155">IF(AC57&lt;&gt;"","",
_xlfn.LET(_xlpm.Fundo,$L$8,
_xlpm.Ax,_xlfn.XLOOKUP(TRUE,($O57:AB57&lt;&gt;""),$O$51:AB$51,_xlpm.Fundo,,-1),
_xlpm.Bx,_xlfn.XLOOKUP(TRUE,(AD57:$AZ57&lt;&gt;""),AD$51:$AZ$51,_xlpm.Fundo,,1),
_xlpm.Cx,_xlfn.XLOOKUP(TRUE,($O57:AB57&lt;&gt;""),$O57:AB57,_xlpm.Fundo,,-1),
_xlpm.Dx,_xlfn.XLOOKUP(TRUE,(AD57:$AZ57&lt;&gt;""),AD57:$AZ57,_xlpm.Fundo,,1),
_xlpm.Xx,AC$51,_xlpm.Yx,PRODUCT(SUM(_xlpm.Dx,-_xlpm.Cx),1/SUM(_xlpm.Bx,-_xlpm.Ax))*SUM(_xlpm.Xx,-_xlpm.Ax)+_xlpm.Cx,
_xlpm.Ay,_xlfn.XLOOKUP(TRUE,(AC$52:AC56&lt;&gt;""),$N$52:$N56,_xlpm.Fundo,,-1),
_xlpm.By,_xlfn.XLOOKUP(TRUE,(AC58:AC$95&lt;&gt;""),$N58:$N$95,_xlpm.Fundo,,1),
_xlpm.Cy,_xlfn.XLOOKUP(TRUE,(AC$52:AC56&lt;&gt;""),AC$52:AC56,_xlpm.Fundo,,-1),
_xlpm.Dy,_xlfn.XLOOKUP(TRUE,(AC58:AC$95&lt;&gt;""),AC58:AC$95,_xlpm.Fundo,,1),
_xlpm.Xy,$N57,_xlpm.Yy,PRODUCT(SUM(_xlpm.Dy,-_xlpm.Cy),1/SUM(_xlpm.By,-_xlpm.Ay))*SUM(_xlpm.Xy,-_xlpm.Ay)+_xlpm.Cy,
ROUND(_xlpm.Yy,2)))</f>
        <v>-0.87</v>
      </c>
      <c r="AD155" s="21" cm="1">
        <f t="array" ref="AD155">IF(AD57&lt;&gt;"","",
_xlfn.LET(_xlpm.Fundo,$L$8,
_xlpm.Ax,_xlfn.XLOOKUP(TRUE,($O57:AC57&lt;&gt;""),$O$51:AC$51,_xlpm.Fundo,,-1),
_xlpm.Bx,_xlfn.XLOOKUP(TRUE,(AE57:$AZ57&lt;&gt;""),AE$51:$AZ$51,_xlpm.Fundo,,1),
_xlpm.Cx,_xlfn.XLOOKUP(TRUE,($O57:AC57&lt;&gt;""),$O57:AC57,_xlpm.Fundo,,-1),
_xlpm.Dx,_xlfn.XLOOKUP(TRUE,(AE57:$AZ57&lt;&gt;""),AE57:$AZ57,_xlpm.Fundo,,1),
_xlpm.Xx,AD$51,_xlpm.Yx,PRODUCT(SUM(_xlpm.Dx,-_xlpm.Cx),1/SUM(_xlpm.Bx,-_xlpm.Ax))*SUM(_xlpm.Xx,-_xlpm.Ax)+_xlpm.Cx,
_xlpm.Ay,_xlfn.XLOOKUP(TRUE,(AD$52:AD56&lt;&gt;""),$N$52:$N56,_xlpm.Fundo,,-1),
_xlpm.By,_xlfn.XLOOKUP(TRUE,(AD58:AD$95&lt;&gt;""),$N58:$N$95,_xlpm.Fundo,,1),
_xlpm.Cy,_xlfn.XLOOKUP(TRUE,(AD$52:AD56&lt;&gt;""),AD$52:AD56,_xlpm.Fundo,,-1),
_xlpm.Dy,_xlfn.XLOOKUP(TRUE,(AD58:AD$95&lt;&gt;""),AD58:AD$95,_xlpm.Fundo,,1),
_xlpm.Xy,$N57,_xlpm.Yy,PRODUCT(SUM(_xlpm.Dy,-_xlpm.Cy),1/SUM(_xlpm.By,-_xlpm.Ay))*SUM(_xlpm.Xy,-_xlpm.Ay)+_xlpm.Cy,
ROUND(_xlpm.Yy,2)))</f>
        <v>-0.9</v>
      </c>
      <c r="AE155" s="21" t="str" cm="1">
        <f t="array" ref="AE155">IF(AE57&lt;&gt;"","",
_xlfn.LET(_xlpm.Fundo,$L$8,
_xlpm.Ax,_xlfn.XLOOKUP(TRUE,($O57:AD57&lt;&gt;""),$O$51:AD$51,_xlpm.Fundo,,-1),
_xlpm.Bx,_xlfn.XLOOKUP(TRUE,(AF57:$AZ57&lt;&gt;""),AF$51:$AZ$51,_xlpm.Fundo,,1),
_xlpm.Cx,_xlfn.XLOOKUP(TRUE,($O57:AD57&lt;&gt;""),$O57:AD57,_xlpm.Fundo,,-1),
_xlpm.Dx,_xlfn.XLOOKUP(TRUE,(AF57:$AZ57&lt;&gt;""),AF57:$AZ57,_xlpm.Fundo,,1),
_xlpm.Xx,AE$51,_xlpm.Yx,PRODUCT(SUM(_xlpm.Dx,-_xlpm.Cx),1/SUM(_xlpm.Bx,-_xlpm.Ax))*SUM(_xlpm.Xx,-_xlpm.Ax)+_xlpm.Cx,
_xlpm.Ay,_xlfn.XLOOKUP(TRUE,(AE$52:AE56&lt;&gt;""),$N$52:$N56,_xlpm.Fundo,,-1),
_xlpm.By,_xlfn.XLOOKUP(TRUE,(AE58:AE$95&lt;&gt;""),$N58:$N$95,_xlpm.Fundo,,1),
_xlpm.Cy,_xlfn.XLOOKUP(TRUE,(AE$52:AE56&lt;&gt;""),AE$52:AE56,_xlpm.Fundo,,-1),
_xlpm.Dy,_xlfn.XLOOKUP(TRUE,(AE58:AE$95&lt;&gt;""),AE58:AE$95,_xlpm.Fundo,,1),
_xlpm.Xy,$N57,_xlpm.Yy,PRODUCT(SUM(_xlpm.Dy,-_xlpm.Cy),1/SUM(_xlpm.By,-_xlpm.Ay))*SUM(_xlpm.Xy,-_xlpm.Ay)+_xlpm.Cy,
ROUND(_xlpm.Yy,2)))</f>
        <v/>
      </c>
      <c r="AF155" s="21" t="str" cm="1">
        <f t="array" ref="AF155">IF(AF57&lt;&gt;"","",
_xlfn.LET(_xlpm.Fundo,$L$8,
_xlpm.Ax,_xlfn.XLOOKUP(TRUE,($O57:AE57&lt;&gt;""),$O$51:AE$51,_xlpm.Fundo,,-1),
_xlpm.Bx,_xlfn.XLOOKUP(TRUE,(AG57:$AZ57&lt;&gt;""),AG$51:$AZ$51,_xlpm.Fundo,,1),
_xlpm.Cx,_xlfn.XLOOKUP(TRUE,($O57:AE57&lt;&gt;""),$O57:AE57,_xlpm.Fundo,,-1),
_xlpm.Dx,_xlfn.XLOOKUP(TRUE,(AG57:$AZ57&lt;&gt;""),AG57:$AZ57,_xlpm.Fundo,,1),
_xlpm.Xx,AF$51,_xlpm.Yx,PRODUCT(SUM(_xlpm.Dx,-_xlpm.Cx),1/SUM(_xlpm.Bx,-_xlpm.Ax))*SUM(_xlpm.Xx,-_xlpm.Ax)+_xlpm.Cx,
_xlpm.Ay,_xlfn.XLOOKUP(TRUE,(AF$52:AF56&lt;&gt;""),$N$52:$N56,_xlpm.Fundo,,-1),
_xlpm.By,_xlfn.XLOOKUP(TRUE,(AF58:AF$95&lt;&gt;""),$N58:$N$95,_xlpm.Fundo,,1),
_xlpm.Cy,_xlfn.XLOOKUP(TRUE,(AF$52:AF56&lt;&gt;""),AF$52:AF56,_xlpm.Fundo,,-1),
_xlpm.Dy,_xlfn.XLOOKUP(TRUE,(AF58:AF$95&lt;&gt;""),AF58:AF$95,_xlpm.Fundo,,1),
_xlpm.Xy,$N57,_xlpm.Yy,PRODUCT(SUM(_xlpm.Dy,-_xlpm.Cy),1/SUM(_xlpm.By,-_xlpm.Ay))*SUM(_xlpm.Xy,-_xlpm.Ay)+_xlpm.Cy,
ROUND(_xlpm.Yy,2)))</f>
        <v/>
      </c>
      <c r="AG155" s="21" t="str" cm="1">
        <f t="array" ref="AG155">IF(AG57&lt;&gt;"","",
_xlfn.LET(_xlpm.Fundo,$L$8,
_xlpm.Ax,_xlfn.XLOOKUP(TRUE,($O57:AF57&lt;&gt;""),$O$51:AF$51,_xlpm.Fundo,,-1),
_xlpm.Bx,_xlfn.XLOOKUP(TRUE,(AH57:$AZ57&lt;&gt;""),AH$51:$AZ$51,_xlpm.Fundo,,1),
_xlpm.Cx,_xlfn.XLOOKUP(TRUE,($O57:AF57&lt;&gt;""),$O57:AF57,_xlpm.Fundo,,-1),
_xlpm.Dx,_xlfn.XLOOKUP(TRUE,(AH57:$AZ57&lt;&gt;""),AH57:$AZ57,_xlpm.Fundo,,1),
_xlpm.Xx,AG$51,_xlpm.Yx,PRODUCT(SUM(_xlpm.Dx,-_xlpm.Cx),1/SUM(_xlpm.Bx,-_xlpm.Ax))*SUM(_xlpm.Xx,-_xlpm.Ax)+_xlpm.Cx,
_xlpm.Ay,_xlfn.XLOOKUP(TRUE,(AG$52:AG56&lt;&gt;""),$N$52:$N56,_xlpm.Fundo,,-1),
_xlpm.By,_xlfn.XLOOKUP(TRUE,(AG58:AG$95&lt;&gt;""),$N58:$N$95,_xlpm.Fundo,,1),
_xlpm.Cy,_xlfn.XLOOKUP(TRUE,(AG$52:AG56&lt;&gt;""),AG$52:AG56,_xlpm.Fundo,,-1),
_xlpm.Dy,_xlfn.XLOOKUP(TRUE,(AG58:AG$95&lt;&gt;""),AG58:AG$95,_xlpm.Fundo,,1),
_xlpm.Xy,$N57,_xlpm.Yy,PRODUCT(SUM(_xlpm.Dy,-_xlpm.Cy),1/SUM(_xlpm.By,-_xlpm.Ay))*SUM(_xlpm.Xy,-_xlpm.Ay)+_xlpm.Cy,
ROUND(_xlpm.Yy,2)))</f>
        <v/>
      </c>
      <c r="AH155" s="21" cm="1">
        <f t="array" ref="AH155">IF(AH57&lt;&gt;"","",
_xlfn.LET(_xlpm.Fundo,$L$8,
_xlpm.Ax,_xlfn.XLOOKUP(TRUE,($O57:AG57&lt;&gt;""),$O$51:AG$51,_xlpm.Fundo,,-1),
_xlpm.Bx,_xlfn.XLOOKUP(TRUE,(AI57:$AZ57&lt;&gt;""),AI$51:$AZ$51,_xlpm.Fundo,,1),
_xlpm.Cx,_xlfn.XLOOKUP(TRUE,($O57:AG57&lt;&gt;""),$O57:AG57,_xlpm.Fundo,,-1),
_xlpm.Dx,_xlfn.XLOOKUP(TRUE,(AI57:$AZ57&lt;&gt;""),AI57:$AZ57,_xlpm.Fundo,,1),
_xlpm.Xx,AH$51,_xlpm.Yx,PRODUCT(SUM(_xlpm.Dx,-_xlpm.Cx),1/SUM(_xlpm.Bx,-_xlpm.Ax))*SUM(_xlpm.Xx,-_xlpm.Ax)+_xlpm.Cx,
_xlpm.Ay,_xlfn.XLOOKUP(TRUE,(AH$52:AH56&lt;&gt;""),$N$52:$N56,_xlpm.Fundo,,-1),
_xlpm.By,_xlfn.XLOOKUP(TRUE,(AH58:AH$95&lt;&gt;""),$N58:$N$95,_xlpm.Fundo,,1),
_xlpm.Cy,_xlfn.XLOOKUP(TRUE,(AH$52:AH56&lt;&gt;""),AH$52:AH56,_xlpm.Fundo,,-1),
_xlpm.Dy,_xlfn.XLOOKUP(TRUE,(AH58:AH$95&lt;&gt;""),AH58:AH$95,_xlpm.Fundo,,1),
_xlpm.Xy,$N57,_xlpm.Yy,PRODUCT(SUM(_xlpm.Dy,-_xlpm.Cy),1/SUM(_xlpm.By,-_xlpm.Ay))*SUM(_xlpm.Xy,-_xlpm.Ay)+_xlpm.Cy,
ROUND(_xlpm.Yy,2)))</f>
        <v>0</v>
      </c>
      <c r="AI155" s="21" cm="1">
        <f t="array" ref="AI155">IF(AI57&lt;&gt;"","",
_xlfn.LET(_xlpm.Fundo,$L$8,
_xlpm.Ax,_xlfn.XLOOKUP(TRUE,($O57:AH57&lt;&gt;""),$O$51:AH$51,_xlpm.Fundo,,-1),
_xlpm.Bx,_xlfn.XLOOKUP(TRUE,(AJ57:$AZ57&lt;&gt;""),AJ$51:$AZ$51,_xlpm.Fundo,,1),
_xlpm.Cx,_xlfn.XLOOKUP(TRUE,($O57:AH57&lt;&gt;""),$O57:AH57,_xlpm.Fundo,,-1),
_xlpm.Dx,_xlfn.XLOOKUP(TRUE,(AJ57:$AZ57&lt;&gt;""),AJ57:$AZ57,_xlpm.Fundo,,1),
_xlpm.Xx,AI$51,_xlpm.Yx,PRODUCT(SUM(_xlpm.Dx,-_xlpm.Cx),1/SUM(_xlpm.Bx,-_xlpm.Ax))*SUM(_xlpm.Xx,-_xlpm.Ax)+_xlpm.Cx,
_xlpm.Ay,_xlfn.XLOOKUP(TRUE,(AI$52:AI56&lt;&gt;""),$N$52:$N56,_xlpm.Fundo,,-1),
_xlpm.By,_xlfn.XLOOKUP(TRUE,(AI58:AI$95&lt;&gt;""),$N58:$N$95,_xlpm.Fundo,,1),
_xlpm.Cy,_xlfn.XLOOKUP(TRUE,(AI$52:AI56&lt;&gt;""),AI$52:AI56,_xlpm.Fundo,,-1),
_xlpm.Dy,_xlfn.XLOOKUP(TRUE,(AI58:AI$95&lt;&gt;""),AI58:AI$95,_xlpm.Fundo,,1),
_xlpm.Xy,$N57,_xlpm.Yy,PRODUCT(SUM(_xlpm.Dy,-_xlpm.Cy),1/SUM(_xlpm.By,-_xlpm.Ay))*SUM(_xlpm.Xy,-_xlpm.Ay)+_xlpm.Cy,
ROUND(_xlpm.Yy,2)))</f>
        <v>0.05</v>
      </c>
      <c r="AJ155" s="21" cm="1">
        <f t="array" ref="AJ155">IF(AJ57&lt;&gt;"","",
_xlfn.LET(_xlpm.Fundo,$L$8,
_xlpm.Ax,_xlfn.XLOOKUP(TRUE,($O57:AI57&lt;&gt;""),$O$51:AI$51,_xlpm.Fundo,,-1),
_xlpm.Bx,_xlfn.XLOOKUP(TRUE,(AK57:$AZ57&lt;&gt;""),AK$51:$AZ$51,_xlpm.Fundo,,1),
_xlpm.Cx,_xlfn.XLOOKUP(TRUE,($O57:AI57&lt;&gt;""),$O57:AI57,_xlpm.Fundo,,-1),
_xlpm.Dx,_xlfn.XLOOKUP(TRUE,(AK57:$AZ57&lt;&gt;""),AK57:$AZ57,_xlpm.Fundo,,1),
_xlpm.Xx,AJ$51,_xlpm.Yx,PRODUCT(SUM(_xlpm.Dx,-_xlpm.Cx),1/SUM(_xlpm.Bx,-_xlpm.Ax))*SUM(_xlpm.Xx,-_xlpm.Ax)+_xlpm.Cx,
_xlpm.Ay,_xlfn.XLOOKUP(TRUE,(AJ$52:AJ56&lt;&gt;""),$N$52:$N56,_xlpm.Fundo,,-1),
_xlpm.By,_xlfn.XLOOKUP(TRUE,(AJ58:AJ$95&lt;&gt;""),$N58:$N$95,_xlpm.Fundo,,1),
_xlpm.Cy,_xlfn.XLOOKUP(TRUE,(AJ$52:AJ56&lt;&gt;""),AJ$52:AJ56,_xlpm.Fundo,,-1),
_xlpm.Dy,_xlfn.XLOOKUP(TRUE,(AJ58:AJ$95&lt;&gt;""),AJ58:AJ$95,_xlpm.Fundo,,1),
_xlpm.Xy,$N57,_xlpm.Yy,PRODUCT(SUM(_xlpm.Dy,-_xlpm.Cy),1/SUM(_xlpm.By,-_xlpm.Ay))*SUM(_xlpm.Xy,-_xlpm.Ay)+_xlpm.Cy,
ROUND(_xlpm.Yy,2)))</f>
        <v>0.09</v>
      </c>
      <c r="AK155" s="21" cm="1">
        <f t="array" ref="AK155">IF(AK57&lt;&gt;"","",
_xlfn.LET(_xlpm.Fundo,$L$8,
_xlpm.Ax,_xlfn.XLOOKUP(TRUE,($O57:AJ57&lt;&gt;""),$O$51:AJ$51,_xlpm.Fundo,,-1),
_xlpm.Bx,_xlfn.XLOOKUP(TRUE,(AL57:$AZ57&lt;&gt;""),AL$51:$AZ$51,_xlpm.Fundo,,1),
_xlpm.Cx,_xlfn.XLOOKUP(TRUE,($O57:AJ57&lt;&gt;""),$O57:AJ57,_xlpm.Fundo,,-1),
_xlpm.Dx,_xlfn.XLOOKUP(TRUE,(AL57:$AZ57&lt;&gt;""),AL57:$AZ57,_xlpm.Fundo,,1),
_xlpm.Xx,AK$51,_xlpm.Yx,PRODUCT(SUM(_xlpm.Dx,-_xlpm.Cx),1/SUM(_xlpm.Bx,-_xlpm.Ax))*SUM(_xlpm.Xx,-_xlpm.Ax)+_xlpm.Cx,
_xlpm.Ay,_xlfn.XLOOKUP(TRUE,(AK$52:AK56&lt;&gt;""),$N$52:$N56,_xlpm.Fundo,,-1),
_xlpm.By,_xlfn.XLOOKUP(TRUE,(AK58:AK$95&lt;&gt;""),$N58:$N$95,_xlpm.Fundo,,1),
_xlpm.Cy,_xlfn.XLOOKUP(TRUE,(AK$52:AK56&lt;&gt;""),AK$52:AK56,_xlpm.Fundo,,-1),
_xlpm.Dy,_xlfn.XLOOKUP(TRUE,(AK58:AK$95&lt;&gt;""),AK58:AK$95,_xlpm.Fundo,,1),
_xlpm.Xy,$N57,_xlpm.Yy,PRODUCT(SUM(_xlpm.Dy,-_xlpm.Cy),1/SUM(_xlpm.By,-_xlpm.Ay))*SUM(_xlpm.Xy,-_xlpm.Ay)+_xlpm.Cy,
ROUND(_xlpm.Yy,2)))</f>
        <v>0.11</v>
      </c>
      <c r="AL155" s="21" cm="1">
        <f t="array" ref="AL155">IF(AL57&lt;&gt;"","",
_xlfn.LET(_xlpm.Fundo,$L$8,
_xlpm.Ax,_xlfn.XLOOKUP(TRUE,($O57:AK57&lt;&gt;""),$O$51:AK$51,_xlpm.Fundo,,-1),
_xlpm.Bx,_xlfn.XLOOKUP(TRUE,(AM57:$AZ57&lt;&gt;""),AM$51:$AZ$51,_xlpm.Fundo,,1),
_xlpm.Cx,_xlfn.XLOOKUP(TRUE,($O57:AK57&lt;&gt;""),$O57:AK57,_xlpm.Fundo,,-1),
_xlpm.Dx,_xlfn.XLOOKUP(TRUE,(AM57:$AZ57&lt;&gt;""),AM57:$AZ57,_xlpm.Fundo,,1),
_xlpm.Xx,AL$51,_xlpm.Yx,PRODUCT(SUM(_xlpm.Dx,-_xlpm.Cx),1/SUM(_xlpm.Bx,-_xlpm.Ax))*SUM(_xlpm.Xx,-_xlpm.Ax)+_xlpm.Cx,
_xlpm.Ay,_xlfn.XLOOKUP(TRUE,(AL$52:AL56&lt;&gt;""),$N$52:$N56,_xlpm.Fundo,,-1),
_xlpm.By,_xlfn.XLOOKUP(TRUE,(AL58:AL$95&lt;&gt;""),$N58:$N$95,_xlpm.Fundo,,1),
_xlpm.Cy,_xlfn.XLOOKUP(TRUE,(AL$52:AL56&lt;&gt;""),AL$52:AL56,_xlpm.Fundo,,-1),
_xlpm.Dy,_xlfn.XLOOKUP(TRUE,(AL58:AL$95&lt;&gt;""),AL58:AL$95,_xlpm.Fundo,,1),
_xlpm.Xy,$N57,_xlpm.Yy,PRODUCT(SUM(_xlpm.Dy,-_xlpm.Cy),1/SUM(_xlpm.By,-_xlpm.Ay))*SUM(_xlpm.Xy,-_xlpm.Ay)+_xlpm.Cy,
ROUND(_xlpm.Yy,2)))</f>
        <v>0.4</v>
      </c>
      <c r="AM155" s="21" cm="1">
        <f t="array" ref="AM155">IF(AM57&lt;&gt;"","",
_xlfn.LET(_xlpm.Fundo,$L$8,
_xlpm.Ax,_xlfn.XLOOKUP(TRUE,($O57:AL57&lt;&gt;""),$O$51:AL$51,_xlpm.Fundo,,-1),
_xlpm.Bx,_xlfn.XLOOKUP(TRUE,(AN57:$AZ57&lt;&gt;""),AN$51:$AZ$51,_xlpm.Fundo,,1),
_xlpm.Cx,_xlfn.XLOOKUP(TRUE,($O57:AL57&lt;&gt;""),$O57:AL57,_xlpm.Fundo,,-1),
_xlpm.Dx,_xlfn.XLOOKUP(TRUE,(AN57:$AZ57&lt;&gt;""),AN57:$AZ57,_xlpm.Fundo,,1),
_xlpm.Xx,AM$51,_xlpm.Yx,PRODUCT(SUM(_xlpm.Dx,-_xlpm.Cx),1/SUM(_xlpm.Bx,-_xlpm.Ax))*SUM(_xlpm.Xx,-_xlpm.Ax)+_xlpm.Cx,
_xlpm.Ay,_xlfn.XLOOKUP(TRUE,(AM$52:AM56&lt;&gt;""),$N$52:$N56,_xlpm.Fundo,,-1),
_xlpm.By,_xlfn.XLOOKUP(TRUE,(AM58:AM$95&lt;&gt;""),$N58:$N$95,_xlpm.Fundo,,1),
_xlpm.Cy,_xlfn.XLOOKUP(TRUE,(AM$52:AM56&lt;&gt;""),AM$52:AM56,_xlpm.Fundo,,-1),
_xlpm.Dy,_xlfn.XLOOKUP(TRUE,(AM58:AM$95&lt;&gt;""),AM58:AM$95,_xlpm.Fundo,,1),
_xlpm.Xy,$N57,_xlpm.Yy,PRODUCT(SUM(_xlpm.Dy,-_xlpm.Cy),1/SUM(_xlpm.By,-_xlpm.Ay))*SUM(_xlpm.Xy,-_xlpm.Ay)+_xlpm.Cy,
ROUND(_xlpm.Yy,2)))</f>
        <v>0.44</v>
      </c>
      <c r="AN155" s="21" cm="1">
        <f t="array" ref="AN155">IF(AN57&lt;&gt;"","",
_xlfn.LET(_xlpm.Fundo,$L$8,
_xlpm.Ax,_xlfn.XLOOKUP(TRUE,($O57:AM57&lt;&gt;""),$O$51:AM$51,_xlpm.Fundo,,-1),
_xlpm.Bx,_xlfn.XLOOKUP(TRUE,(AO57:$AZ57&lt;&gt;""),AO$51:$AZ$51,_xlpm.Fundo,,1),
_xlpm.Cx,_xlfn.XLOOKUP(TRUE,($O57:AM57&lt;&gt;""),$O57:AM57,_xlpm.Fundo,,-1),
_xlpm.Dx,_xlfn.XLOOKUP(TRUE,(AO57:$AZ57&lt;&gt;""),AO57:$AZ57,_xlpm.Fundo,,1),
_xlpm.Xx,AN$51,_xlpm.Yx,PRODUCT(SUM(_xlpm.Dx,-_xlpm.Cx),1/SUM(_xlpm.Bx,-_xlpm.Ax))*SUM(_xlpm.Xx,-_xlpm.Ax)+_xlpm.Cx,
_xlpm.Ay,_xlfn.XLOOKUP(TRUE,(AN$52:AN56&lt;&gt;""),$N$52:$N56,_xlpm.Fundo,,-1),
_xlpm.By,_xlfn.XLOOKUP(TRUE,(AN58:AN$95&lt;&gt;""),$N58:$N$95,_xlpm.Fundo,,1),
_xlpm.Cy,_xlfn.XLOOKUP(TRUE,(AN$52:AN56&lt;&gt;""),AN$52:AN56,_xlpm.Fundo,,-1),
_xlpm.Dy,_xlfn.XLOOKUP(TRUE,(AN58:AN$95&lt;&gt;""),AN58:AN$95,_xlpm.Fundo,,1),
_xlpm.Xy,$N57,_xlpm.Yy,PRODUCT(SUM(_xlpm.Dy,-_xlpm.Cy),1/SUM(_xlpm.By,-_xlpm.Ay))*SUM(_xlpm.Xy,-_xlpm.Ay)+_xlpm.Cy,
ROUND(_xlpm.Yy,2)))</f>
        <v>0.51</v>
      </c>
      <c r="AO155" s="21" cm="1">
        <f t="array" ref="AO155">IF(AO57&lt;&gt;"","",
_xlfn.LET(_xlpm.Fundo,$L$8,
_xlpm.Ax,_xlfn.XLOOKUP(TRUE,($O57:AN57&lt;&gt;""),$O$51:AN$51,_xlpm.Fundo,,-1),
_xlpm.Bx,_xlfn.XLOOKUP(TRUE,(AP57:$AZ57&lt;&gt;""),AP$51:$AZ$51,_xlpm.Fundo,,1),
_xlpm.Cx,_xlfn.XLOOKUP(TRUE,($O57:AN57&lt;&gt;""),$O57:AN57,_xlpm.Fundo,,-1),
_xlpm.Dx,_xlfn.XLOOKUP(TRUE,(AP57:$AZ57&lt;&gt;""),AP57:$AZ57,_xlpm.Fundo,,1),
_xlpm.Xx,AO$51,_xlpm.Yx,PRODUCT(SUM(_xlpm.Dx,-_xlpm.Cx),1/SUM(_xlpm.Bx,-_xlpm.Ax))*SUM(_xlpm.Xx,-_xlpm.Ax)+_xlpm.Cx,
_xlpm.Ay,_xlfn.XLOOKUP(TRUE,(AO$52:AO56&lt;&gt;""),$N$52:$N56,_xlpm.Fundo,,-1),
_xlpm.By,_xlfn.XLOOKUP(TRUE,(AO58:AO$95&lt;&gt;""),$N58:$N$95,_xlpm.Fundo,,1),
_xlpm.Cy,_xlfn.XLOOKUP(TRUE,(AO$52:AO56&lt;&gt;""),AO$52:AO56,_xlpm.Fundo,,-1),
_xlpm.Dy,_xlfn.XLOOKUP(TRUE,(AO58:AO$95&lt;&gt;""),AO58:AO$95,_xlpm.Fundo,,1),
_xlpm.Xy,$N57,_xlpm.Yy,PRODUCT(SUM(_xlpm.Dy,-_xlpm.Cy),1/SUM(_xlpm.By,-_xlpm.Ay))*SUM(_xlpm.Xy,-_xlpm.Ay)+_xlpm.Cy,
ROUND(_xlpm.Yy,2)))</f>
        <v>0.54</v>
      </c>
      <c r="AP155" s="21" cm="1">
        <f t="array" ref="AP155">IF(AP57&lt;&gt;"","",
_xlfn.LET(_xlpm.Fundo,$L$8,
_xlpm.Ax,_xlfn.XLOOKUP(TRUE,($O57:AO57&lt;&gt;""),$O$51:AO$51,_xlpm.Fundo,,-1),
_xlpm.Bx,_xlfn.XLOOKUP(TRUE,(AQ57:$AZ57&lt;&gt;""),AQ$51:$AZ$51,_xlpm.Fundo,,1),
_xlpm.Cx,_xlfn.XLOOKUP(TRUE,($O57:AO57&lt;&gt;""),$O57:AO57,_xlpm.Fundo,,-1),
_xlpm.Dx,_xlfn.XLOOKUP(TRUE,(AQ57:$AZ57&lt;&gt;""),AQ57:$AZ57,_xlpm.Fundo,,1),
_xlpm.Xx,AP$51,_xlpm.Yx,PRODUCT(SUM(_xlpm.Dx,-_xlpm.Cx),1/SUM(_xlpm.Bx,-_xlpm.Ax))*SUM(_xlpm.Xx,-_xlpm.Ax)+_xlpm.Cx,
_xlpm.Ay,_xlfn.XLOOKUP(TRUE,(AP$52:AP56&lt;&gt;""),$N$52:$N56,_xlpm.Fundo,,-1),
_xlpm.By,_xlfn.XLOOKUP(TRUE,(AP58:AP$95&lt;&gt;""),$N58:$N$95,_xlpm.Fundo,,1),
_xlpm.Cy,_xlfn.XLOOKUP(TRUE,(AP$52:AP56&lt;&gt;""),AP$52:AP56,_xlpm.Fundo,,-1),
_xlpm.Dy,_xlfn.XLOOKUP(TRUE,(AP58:AP$95&lt;&gt;""),AP58:AP$95,_xlpm.Fundo,,1),
_xlpm.Xy,$N57,_xlpm.Yy,PRODUCT(SUM(_xlpm.Dy,-_xlpm.Cy),1/SUM(_xlpm.By,-_xlpm.Ay))*SUM(_xlpm.Xy,-_xlpm.Ay)+_xlpm.Cy,
ROUND(_xlpm.Yy,2)))</f>
        <v>0.22</v>
      </c>
      <c r="AQ155" s="21" cm="1">
        <f t="array" ref="AQ155">IF(AQ57&lt;&gt;"","",
_xlfn.LET(_xlpm.Fundo,$L$8,
_xlpm.Ax,_xlfn.XLOOKUP(TRUE,($O57:AP57&lt;&gt;""),$O$51:AP$51,_xlpm.Fundo,,-1),
_xlpm.Bx,_xlfn.XLOOKUP(TRUE,(AR57:$AZ57&lt;&gt;""),AR$51:$AZ$51,_xlpm.Fundo,,1),
_xlpm.Cx,_xlfn.XLOOKUP(TRUE,($O57:AP57&lt;&gt;""),$O57:AP57,_xlpm.Fundo,,-1),
_xlpm.Dx,_xlfn.XLOOKUP(TRUE,(AR57:$AZ57&lt;&gt;""),AR57:$AZ57,_xlpm.Fundo,,1),
_xlpm.Xx,AQ$51,_xlpm.Yx,PRODUCT(SUM(_xlpm.Dx,-_xlpm.Cx),1/SUM(_xlpm.Bx,-_xlpm.Ax))*SUM(_xlpm.Xx,-_xlpm.Ax)+_xlpm.Cx,
_xlpm.Ay,_xlfn.XLOOKUP(TRUE,(AQ$52:AQ56&lt;&gt;""),$N$52:$N56,_xlpm.Fundo,,-1),
_xlpm.By,_xlfn.XLOOKUP(TRUE,(AQ58:AQ$95&lt;&gt;""),$N58:$N$95,_xlpm.Fundo,,1),
_xlpm.Cy,_xlfn.XLOOKUP(TRUE,(AQ$52:AQ56&lt;&gt;""),AQ$52:AQ56,_xlpm.Fundo,,-1),
_xlpm.Dy,_xlfn.XLOOKUP(TRUE,(AQ58:AQ$95&lt;&gt;""),AQ58:AQ$95,_xlpm.Fundo,,1),
_xlpm.Xy,$N57,_xlpm.Yy,PRODUCT(SUM(_xlpm.Dy,-_xlpm.Cy),1/SUM(_xlpm.By,-_xlpm.Ay))*SUM(_xlpm.Xy,-_xlpm.Ay)+_xlpm.Cy,
ROUND(_xlpm.Yy,2)))</f>
        <v>0.53</v>
      </c>
      <c r="AR155" s="21" cm="1">
        <f t="array" ref="AR155">IF(AR57&lt;&gt;"","",
_xlfn.LET(_xlpm.Fundo,$L$8,
_xlpm.Ax,_xlfn.XLOOKUP(TRUE,($O57:AQ57&lt;&gt;""),$O$51:AQ$51,_xlpm.Fundo,,-1),
_xlpm.Bx,_xlfn.XLOOKUP(TRUE,(AS57:$AZ57&lt;&gt;""),AS$51:$AZ$51,_xlpm.Fundo,,1),
_xlpm.Cx,_xlfn.XLOOKUP(TRUE,($O57:AQ57&lt;&gt;""),$O57:AQ57,_xlpm.Fundo,,-1),
_xlpm.Dx,_xlfn.XLOOKUP(TRUE,(AS57:$AZ57&lt;&gt;""),AS57:$AZ57,_xlpm.Fundo,,1),
_xlpm.Xx,AR$51,_xlpm.Yx,PRODUCT(SUM(_xlpm.Dx,-_xlpm.Cx),1/SUM(_xlpm.Bx,-_xlpm.Ax))*SUM(_xlpm.Xx,-_xlpm.Ax)+_xlpm.Cx,
_xlpm.Ay,_xlfn.XLOOKUP(TRUE,(AR$52:AR56&lt;&gt;""),$N$52:$N56,_xlpm.Fundo,,-1),
_xlpm.By,_xlfn.XLOOKUP(TRUE,(AR58:AR$95&lt;&gt;""),$N58:$N$95,_xlpm.Fundo,,1),
_xlpm.Cy,_xlfn.XLOOKUP(TRUE,(AR$52:AR56&lt;&gt;""),AR$52:AR56,_xlpm.Fundo,,-1),
_xlpm.Dy,_xlfn.XLOOKUP(TRUE,(AR58:AR$95&lt;&gt;""),AR58:AR$95,_xlpm.Fundo,,1),
_xlpm.Xy,$N57,_xlpm.Yy,PRODUCT(SUM(_xlpm.Dy,-_xlpm.Cy),1/SUM(_xlpm.By,-_xlpm.Ay))*SUM(_xlpm.Xy,-_xlpm.Ay)+_xlpm.Cy,
ROUND(_xlpm.Yy,2)))</f>
        <v>0.23</v>
      </c>
      <c r="AS155" s="21" cm="1">
        <f t="array" ref="AS155">IF(AS57&lt;&gt;"","",
_xlfn.LET(_xlpm.Fundo,$L$8,
_xlpm.Ax,_xlfn.XLOOKUP(TRUE,($O57:AR57&lt;&gt;""),$O$51:AR$51,_xlpm.Fundo,,-1),
_xlpm.Bx,_xlfn.XLOOKUP(TRUE,(AT57:$AZ57&lt;&gt;""),AT$51:$AZ$51,_xlpm.Fundo,,1),
_xlpm.Cx,_xlfn.XLOOKUP(TRUE,($O57:AR57&lt;&gt;""),$O57:AR57,_xlpm.Fundo,,-1),
_xlpm.Dx,_xlfn.XLOOKUP(TRUE,(AT57:$AZ57&lt;&gt;""),AT57:$AZ57,_xlpm.Fundo,,1),
_xlpm.Xx,AS$51,_xlpm.Yx,PRODUCT(SUM(_xlpm.Dx,-_xlpm.Cx),1/SUM(_xlpm.Bx,-_xlpm.Ax))*SUM(_xlpm.Xx,-_xlpm.Ax)+_xlpm.Cx,
_xlpm.Ay,_xlfn.XLOOKUP(TRUE,(AS$52:AS56&lt;&gt;""),$N$52:$N56,_xlpm.Fundo,,-1),
_xlpm.By,_xlfn.XLOOKUP(TRUE,(AS58:AS$95&lt;&gt;""),$N58:$N$95,_xlpm.Fundo,,1),
_xlpm.Cy,_xlfn.XLOOKUP(TRUE,(AS$52:AS56&lt;&gt;""),AS$52:AS56,_xlpm.Fundo,,-1),
_xlpm.Dy,_xlfn.XLOOKUP(TRUE,(AS58:AS$95&lt;&gt;""),AS58:AS$95,_xlpm.Fundo,,1),
_xlpm.Xy,$N57,_xlpm.Yy,PRODUCT(SUM(_xlpm.Dy,-_xlpm.Cy),1/SUM(_xlpm.By,-_xlpm.Ay))*SUM(_xlpm.Xy,-_xlpm.Ay)+_xlpm.Cy,
ROUND(_xlpm.Yy,2)))</f>
        <v>0.26</v>
      </c>
      <c r="AT155" s="21" cm="1">
        <f t="array" ref="AT155">IF(AT57&lt;&gt;"","",
_xlfn.LET(_xlpm.Fundo,$L$8,
_xlpm.Ax,_xlfn.XLOOKUP(TRUE,($O57:AS57&lt;&gt;""),$O$51:AS$51,_xlpm.Fundo,,-1),
_xlpm.Bx,_xlfn.XLOOKUP(TRUE,(AU57:$AZ57&lt;&gt;""),AU$51:$AZ$51,_xlpm.Fundo,,1),
_xlpm.Cx,_xlfn.XLOOKUP(TRUE,($O57:AS57&lt;&gt;""),$O57:AS57,_xlpm.Fundo,,-1),
_xlpm.Dx,_xlfn.XLOOKUP(TRUE,(AU57:$AZ57&lt;&gt;""),AU57:$AZ57,_xlpm.Fundo,,1),
_xlpm.Xx,AT$51,_xlpm.Yx,PRODUCT(SUM(_xlpm.Dx,-_xlpm.Cx),1/SUM(_xlpm.Bx,-_xlpm.Ax))*SUM(_xlpm.Xx,-_xlpm.Ax)+_xlpm.Cx,
_xlpm.Ay,_xlfn.XLOOKUP(TRUE,(AT$52:AT56&lt;&gt;""),$N$52:$N56,_xlpm.Fundo,,-1),
_xlpm.By,_xlfn.XLOOKUP(TRUE,(AT58:AT$95&lt;&gt;""),$N58:$N$95,_xlpm.Fundo,,1),
_xlpm.Cy,_xlfn.XLOOKUP(TRUE,(AT$52:AT56&lt;&gt;""),AT$52:AT56,_xlpm.Fundo,,-1),
_xlpm.Dy,_xlfn.XLOOKUP(TRUE,(AT58:AT$95&lt;&gt;""),AT58:AT$95,_xlpm.Fundo,,1),
_xlpm.Xy,$N57,_xlpm.Yy,PRODUCT(SUM(_xlpm.Dy,-_xlpm.Cy),1/SUM(_xlpm.By,-_xlpm.Ay))*SUM(_xlpm.Xy,-_xlpm.Ay)+_xlpm.Cy,
ROUND(_xlpm.Yy,2)))</f>
        <v>1.03</v>
      </c>
      <c r="AU155" s="21" t="str" cm="1">
        <f t="array" ref="AU155">IF(AU57&lt;&gt;"","",
_xlfn.LET(_xlpm.Fundo,$L$8,
_xlpm.Ax,_xlfn.XLOOKUP(TRUE,($O57:AT57&lt;&gt;""),$O$51:AT$51,_xlpm.Fundo,,-1),
_xlpm.Bx,_xlfn.XLOOKUP(TRUE,(AV57:$AZ57&lt;&gt;""),AV$51:$AZ$51,_xlpm.Fundo,,1),
_xlpm.Cx,_xlfn.XLOOKUP(TRUE,($O57:AT57&lt;&gt;""),$O57:AT57,_xlpm.Fundo,,-1),
_xlpm.Dx,_xlfn.XLOOKUP(TRUE,(AV57:$AZ57&lt;&gt;""),AV57:$AZ57,_xlpm.Fundo,,1),
_xlpm.Xx,AU$51,_xlpm.Yx,PRODUCT(SUM(_xlpm.Dx,-_xlpm.Cx),1/SUM(_xlpm.Bx,-_xlpm.Ax))*SUM(_xlpm.Xx,-_xlpm.Ax)+_xlpm.Cx,
_xlpm.Ay,_xlfn.XLOOKUP(TRUE,(AU$52:AU56&lt;&gt;""),$N$52:$N56,_xlpm.Fundo,,-1),
_xlpm.By,_xlfn.XLOOKUP(TRUE,(AU58:AU$95&lt;&gt;""),$N58:$N$95,_xlpm.Fundo,,1),
_xlpm.Cy,_xlfn.XLOOKUP(TRUE,(AU$52:AU56&lt;&gt;""),AU$52:AU56,_xlpm.Fundo,,-1),
_xlpm.Dy,_xlfn.XLOOKUP(TRUE,(AU58:AU$95&lt;&gt;""),AU58:AU$95,_xlpm.Fundo,,1),
_xlpm.Xy,$N57,_xlpm.Yy,PRODUCT(SUM(_xlpm.Dy,-_xlpm.Cy),1/SUM(_xlpm.By,-_xlpm.Ay))*SUM(_xlpm.Xy,-_xlpm.Ay)+_xlpm.Cy,
ROUND(_xlpm.Yy,2)))</f>
        <v/>
      </c>
      <c r="AV155" s="21" t="str" cm="1">
        <f t="array" ref="AV155">IF(AV57&lt;&gt;"","",
_xlfn.LET(_xlpm.Fundo,$L$8,
_xlpm.Ax,_xlfn.XLOOKUP(TRUE,($O57:AU57&lt;&gt;""),$O$51:AU$51,_xlpm.Fundo,,-1),
_xlpm.Bx,_xlfn.XLOOKUP(TRUE,(AW57:$AZ57&lt;&gt;""),AW$51:$AZ$51,_xlpm.Fundo,,1),
_xlpm.Cx,_xlfn.XLOOKUP(TRUE,($O57:AU57&lt;&gt;""),$O57:AU57,_xlpm.Fundo,,-1),
_xlpm.Dx,_xlfn.XLOOKUP(TRUE,(AW57:$AZ57&lt;&gt;""),AW57:$AZ57,_xlpm.Fundo,,1),
_xlpm.Xx,AV$51,_xlpm.Yx,PRODUCT(SUM(_xlpm.Dx,-_xlpm.Cx),1/SUM(_xlpm.Bx,-_xlpm.Ax))*SUM(_xlpm.Xx,-_xlpm.Ax)+_xlpm.Cx,
_xlpm.Ay,_xlfn.XLOOKUP(TRUE,(AV$52:AV56&lt;&gt;""),$N$52:$N56,_xlpm.Fundo,,-1),
_xlpm.By,_xlfn.XLOOKUP(TRUE,(AV58:AV$95&lt;&gt;""),$N58:$N$95,_xlpm.Fundo,,1),
_xlpm.Cy,_xlfn.XLOOKUP(TRUE,(AV$52:AV56&lt;&gt;""),AV$52:AV56,_xlpm.Fundo,,-1),
_xlpm.Dy,_xlfn.XLOOKUP(TRUE,(AV58:AV$95&lt;&gt;""),AV58:AV$95,_xlpm.Fundo,,1),
_xlpm.Xy,$N57,_xlpm.Yy,PRODUCT(SUM(_xlpm.Dy,-_xlpm.Cy),1/SUM(_xlpm.By,-_xlpm.Ay))*SUM(_xlpm.Xy,-_xlpm.Ay)+_xlpm.Cy,
ROUND(_xlpm.Yy,2)))</f>
        <v/>
      </c>
      <c r="AW155" s="21" t="str" cm="1">
        <f t="array" ref="AW155">IF(AW57&lt;&gt;"","",
_xlfn.LET(_xlpm.Fundo,$L$8,
_xlpm.Ax,_xlfn.XLOOKUP(TRUE,($O57:AV57&lt;&gt;""),$O$51:AV$51,_xlpm.Fundo,,-1),
_xlpm.Bx,_xlfn.XLOOKUP(TRUE,(AX57:$AZ57&lt;&gt;""),AX$51:$AZ$51,_xlpm.Fundo,,1),
_xlpm.Cx,_xlfn.XLOOKUP(TRUE,($O57:AV57&lt;&gt;""),$O57:AV57,_xlpm.Fundo,,-1),
_xlpm.Dx,_xlfn.XLOOKUP(TRUE,(AX57:$AZ57&lt;&gt;""),AX57:$AZ57,_xlpm.Fundo,,1),
_xlpm.Xx,AW$51,_xlpm.Yx,PRODUCT(SUM(_xlpm.Dx,-_xlpm.Cx),1/SUM(_xlpm.Bx,-_xlpm.Ax))*SUM(_xlpm.Xx,-_xlpm.Ax)+_xlpm.Cx,
_xlpm.Ay,_xlfn.XLOOKUP(TRUE,(AW$52:AW56&lt;&gt;""),$N$52:$N56,_xlpm.Fundo,,-1),
_xlpm.By,_xlfn.XLOOKUP(TRUE,(AW58:AW$95&lt;&gt;""),$N58:$N$95,_xlpm.Fundo,,1),
_xlpm.Cy,_xlfn.XLOOKUP(TRUE,(AW$52:AW56&lt;&gt;""),AW$52:AW56,_xlpm.Fundo,,-1),
_xlpm.Dy,_xlfn.XLOOKUP(TRUE,(AW58:AW$95&lt;&gt;""),AW58:AW$95,_xlpm.Fundo,,1),
_xlpm.Xy,$N57,_xlpm.Yy,PRODUCT(SUM(_xlpm.Dy,-_xlpm.Cy),1/SUM(_xlpm.By,-_xlpm.Ay))*SUM(_xlpm.Xy,-_xlpm.Ay)+_xlpm.Cy,
ROUND(_xlpm.Yy,2)))</f>
        <v/>
      </c>
      <c r="AX155" s="8"/>
      <c r="AY155" s="8"/>
    </row>
    <row r="156" spans="1:51" ht="20.100000000000001" customHeight="1" x14ac:dyDescent="0.3">
      <c r="B156" s="7" t="s">
        <v>610</v>
      </c>
      <c r="C156" s="17">
        <f t="shared" si="19"/>
        <v>44.9754</v>
      </c>
      <c r="D156" s="18">
        <f t="shared" si="19"/>
        <v>120.7709</v>
      </c>
      <c r="E156" s="64">
        <f t="shared" si="19"/>
        <v>0.5</v>
      </c>
      <c r="F156" s="17">
        <f t="shared" si="16"/>
        <v>1.95</v>
      </c>
      <c r="G156" s="18">
        <f t="shared" si="17"/>
        <v>15.72</v>
      </c>
      <c r="H156" s="19">
        <f t="shared" si="18"/>
        <v>0.5</v>
      </c>
      <c r="I156" s="8" t="str" cm="1">
        <f t="array" ref="I156">_xlfn.CONCAT(ROUND(F156:H156,2)&amp;", ")</f>
        <v xml:space="preserve">1.95, 15.72, 0.5, </v>
      </c>
      <c r="J156" s="8"/>
      <c r="N156" s="31">
        <v>15.72</v>
      </c>
      <c r="O156" s="15"/>
      <c r="P156" s="21" t="str" cm="1">
        <f t="array" ref="P156">IF(P58&lt;&gt;"","",
_xlfn.LET(_xlpm.Fundo,$L$8,
_xlpm.Ax,_xlfn.XLOOKUP(TRUE,($O58:O58&lt;&gt;""),$O$51:O$51,_xlpm.Fundo,,-1),
_xlpm.Bx,_xlfn.XLOOKUP(TRUE,(Q58:$AZ58&lt;&gt;""),Q$51:$AZ$51,_xlpm.Fundo,,1),
_xlpm.Cx,_xlfn.XLOOKUP(TRUE,($O58:O58&lt;&gt;""),$O58:O58,_xlpm.Fundo,,-1),
_xlpm.Dx,_xlfn.XLOOKUP(TRUE,(Q58:$AZ58&lt;&gt;""),Q58:$AZ58,_xlpm.Fundo,,1),
_xlpm.Xx,P$51,_xlpm.Yx,PRODUCT(SUM(_xlpm.Dx,-_xlpm.Cx),1/SUM(_xlpm.Bx,-_xlpm.Ax))*SUM(_xlpm.Xx,-_xlpm.Ax)+_xlpm.Cx,
_xlpm.Ay,_xlfn.XLOOKUP(TRUE,(P$52:P57&lt;&gt;""),$N$52:$N57,_xlpm.Fundo,,-1),
_xlpm.By,_xlfn.XLOOKUP(TRUE,(P59:P$95&lt;&gt;""),$N59:$N$95,_xlpm.Fundo,,1),
_xlpm.Cy,_xlfn.XLOOKUP(TRUE,(P$52:P57&lt;&gt;""),P$52:P57,_xlpm.Fundo,,-1),
_xlpm.Dy,_xlfn.XLOOKUP(TRUE,(P59:P$95&lt;&gt;""),P59:P$95,_xlpm.Fundo,,1),
_xlpm.Xy,$N58,_xlpm.Yy,PRODUCT(SUM(_xlpm.Dy,-_xlpm.Cy),1/SUM(_xlpm.By,-_xlpm.Ay))*SUM(_xlpm.Xy,-_xlpm.Ay)+_xlpm.Cy,
ROUND(_xlpm.Yy,2)))</f>
        <v/>
      </c>
      <c r="Q156" s="21" t="str" cm="1">
        <f t="array" ref="Q156">IF(Q58&lt;&gt;"","",
_xlfn.LET(_xlpm.Fundo,$L$8,
_xlpm.Ax,_xlfn.XLOOKUP(TRUE,($O58:P58&lt;&gt;""),$O$51:P$51,_xlpm.Fundo,,-1),
_xlpm.Bx,_xlfn.XLOOKUP(TRUE,(R58:$AZ58&lt;&gt;""),R$51:$AZ$51,_xlpm.Fundo,,1),
_xlpm.Cx,_xlfn.XLOOKUP(TRUE,($O58:P58&lt;&gt;""),$O58:P58,_xlpm.Fundo,,-1),
_xlpm.Dx,_xlfn.XLOOKUP(TRUE,(R58:$AZ58&lt;&gt;""),R58:$AZ58,_xlpm.Fundo,,1),
_xlpm.Xx,Q$51,_xlpm.Yx,PRODUCT(SUM(_xlpm.Dx,-_xlpm.Cx),1/SUM(_xlpm.Bx,-_xlpm.Ax))*SUM(_xlpm.Xx,-_xlpm.Ax)+_xlpm.Cx,
_xlpm.Ay,_xlfn.XLOOKUP(TRUE,(Q$52:Q57&lt;&gt;""),$N$52:$N57,_xlpm.Fundo,,-1),
_xlpm.By,_xlfn.XLOOKUP(TRUE,(Q59:Q$95&lt;&gt;""),$N59:$N$95,_xlpm.Fundo,,1),
_xlpm.Cy,_xlfn.XLOOKUP(TRUE,(Q$52:Q57&lt;&gt;""),Q$52:Q57,_xlpm.Fundo,,-1),
_xlpm.Dy,_xlfn.XLOOKUP(TRUE,(Q59:Q$95&lt;&gt;""),Q59:Q$95,_xlpm.Fundo,,1),
_xlpm.Xy,$N58,_xlpm.Yy,PRODUCT(SUM(_xlpm.Dy,-_xlpm.Cy),1/SUM(_xlpm.By,-_xlpm.Ay))*SUM(_xlpm.Xy,-_xlpm.Ay)+_xlpm.Cy,
ROUND(_xlpm.Yy,2)))</f>
        <v/>
      </c>
      <c r="R156" s="21" t="str" cm="1">
        <f t="array" ref="R156">IF(R58&lt;&gt;"","",
_xlfn.LET(_xlpm.Fundo,$L$8,
_xlpm.Ax,_xlfn.XLOOKUP(TRUE,($O58:Q58&lt;&gt;""),$O$51:Q$51,_xlpm.Fundo,,-1),
_xlpm.Bx,_xlfn.XLOOKUP(TRUE,(S58:$AZ58&lt;&gt;""),S$51:$AZ$51,_xlpm.Fundo,,1),
_xlpm.Cx,_xlfn.XLOOKUP(TRUE,($O58:Q58&lt;&gt;""),$O58:Q58,_xlpm.Fundo,,-1),
_xlpm.Dx,_xlfn.XLOOKUP(TRUE,(S58:$AZ58&lt;&gt;""),S58:$AZ58,_xlpm.Fundo,,1),
_xlpm.Xx,R$51,_xlpm.Yx,PRODUCT(SUM(_xlpm.Dx,-_xlpm.Cx),1/SUM(_xlpm.Bx,-_xlpm.Ax))*SUM(_xlpm.Xx,-_xlpm.Ax)+_xlpm.Cx,
_xlpm.Ay,_xlfn.XLOOKUP(TRUE,(R$52:R57&lt;&gt;""),$N$52:$N57,_xlpm.Fundo,,-1),
_xlpm.By,_xlfn.XLOOKUP(TRUE,(R59:R$95&lt;&gt;""),$N59:$N$95,_xlpm.Fundo,,1),
_xlpm.Cy,_xlfn.XLOOKUP(TRUE,(R$52:R57&lt;&gt;""),R$52:R57,_xlpm.Fundo,,-1),
_xlpm.Dy,_xlfn.XLOOKUP(TRUE,(R59:R$95&lt;&gt;""),R59:R$95,_xlpm.Fundo,,1),
_xlpm.Xy,$N58,_xlpm.Yy,PRODUCT(SUM(_xlpm.Dy,-_xlpm.Cy),1/SUM(_xlpm.By,-_xlpm.Ay))*SUM(_xlpm.Xy,-_xlpm.Ay)+_xlpm.Cy,
ROUND(_xlpm.Yy,2)))</f>
        <v/>
      </c>
      <c r="S156" s="21" t="str" cm="1">
        <f t="array" ref="S156">IF(S58&lt;&gt;"","",
_xlfn.LET(_xlpm.Fundo,$L$8,
_xlpm.Ax,_xlfn.XLOOKUP(TRUE,($O58:R58&lt;&gt;""),$O$51:R$51,_xlpm.Fundo,,-1),
_xlpm.Bx,_xlfn.XLOOKUP(TRUE,(T58:$AZ58&lt;&gt;""),T$51:$AZ$51,_xlpm.Fundo,,1),
_xlpm.Cx,_xlfn.XLOOKUP(TRUE,($O58:R58&lt;&gt;""),$O58:R58,_xlpm.Fundo,,-1),
_xlpm.Dx,_xlfn.XLOOKUP(TRUE,(T58:$AZ58&lt;&gt;""),T58:$AZ58,_xlpm.Fundo,,1),
_xlpm.Xx,S$51,_xlpm.Yx,PRODUCT(SUM(_xlpm.Dx,-_xlpm.Cx),1/SUM(_xlpm.Bx,-_xlpm.Ax))*SUM(_xlpm.Xx,-_xlpm.Ax)+_xlpm.Cx,
_xlpm.Ay,_xlfn.XLOOKUP(TRUE,(S$52:S57&lt;&gt;""),$N$52:$N57,_xlpm.Fundo,,-1),
_xlpm.By,_xlfn.XLOOKUP(TRUE,(S59:S$95&lt;&gt;""),$N59:$N$95,_xlpm.Fundo,,1),
_xlpm.Cy,_xlfn.XLOOKUP(TRUE,(S$52:S57&lt;&gt;""),S$52:S57,_xlpm.Fundo,,-1),
_xlpm.Dy,_xlfn.XLOOKUP(TRUE,(S59:S$95&lt;&gt;""),S59:S$95,_xlpm.Fundo,,1),
_xlpm.Xy,$N58,_xlpm.Yy,PRODUCT(SUM(_xlpm.Dy,-_xlpm.Cy),1/SUM(_xlpm.By,-_xlpm.Ay))*SUM(_xlpm.Xy,-_xlpm.Ay)+_xlpm.Cy,
ROUND(_xlpm.Yy,2)))</f>
        <v/>
      </c>
      <c r="T156" s="21" t="str" cm="1">
        <f t="array" ref="T156">IF(T58&lt;&gt;"","",
_xlfn.LET(_xlpm.Fundo,$L$8,
_xlpm.Ax,_xlfn.XLOOKUP(TRUE,($O58:S58&lt;&gt;""),$O$51:S$51,_xlpm.Fundo,,-1),
_xlpm.Bx,_xlfn.XLOOKUP(TRUE,(U58:$AZ58&lt;&gt;""),U$51:$AZ$51,_xlpm.Fundo,,1),
_xlpm.Cx,_xlfn.XLOOKUP(TRUE,($O58:S58&lt;&gt;""),$O58:S58,_xlpm.Fundo,,-1),
_xlpm.Dx,_xlfn.XLOOKUP(TRUE,(U58:$AZ58&lt;&gt;""),U58:$AZ58,_xlpm.Fundo,,1),
_xlpm.Xx,T$51,_xlpm.Yx,PRODUCT(SUM(_xlpm.Dx,-_xlpm.Cx),1/SUM(_xlpm.Bx,-_xlpm.Ax))*SUM(_xlpm.Xx,-_xlpm.Ax)+_xlpm.Cx,
_xlpm.Ay,_xlfn.XLOOKUP(TRUE,(T$52:T57&lt;&gt;""),$N$52:$N57,_xlpm.Fundo,,-1),
_xlpm.By,_xlfn.XLOOKUP(TRUE,(T59:T$95&lt;&gt;""),$N59:$N$95,_xlpm.Fundo,,1),
_xlpm.Cy,_xlfn.XLOOKUP(TRUE,(T$52:T57&lt;&gt;""),T$52:T57,_xlpm.Fundo,,-1),
_xlpm.Dy,_xlfn.XLOOKUP(TRUE,(T59:T$95&lt;&gt;""),T59:T$95,_xlpm.Fundo,,1),
_xlpm.Xy,$N58,_xlpm.Yy,PRODUCT(SUM(_xlpm.Dy,-_xlpm.Cy),1/SUM(_xlpm.By,-_xlpm.Ay))*SUM(_xlpm.Xy,-_xlpm.Ay)+_xlpm.Cy,
ROUND(_xlpm.Yy,2)))</f>
        <v/>
      </c>
      <c r="U156" s="21" t="str" cm="1">
        <f t="array" ref="U156">IF(U58&lt;&gt;"","",
_xlfn.LET(_xlpm.Fundo,$L$8,
_xlpm.Ax,_xlfn.XLOOKUP(TRUE,($O58:T58&lt;&gt;""),$O$51:T$51,_xlpm.Fundo,,-1),
_xlpm.Bx,_xlfn.XLOOKUP(TRUE,(V58:$AZ58&lt;&gt;""),V$51:$AZ$51,_xlpm.Fundo,,1),
_xlpm.Cx,_xlfn.XLOOKUP(TRUE,($O58:T58&lt;&gt;""),$O58:T58,_xlpm.Fundo,,-1),
_xlpm.Dx,_xlfn.XLOOKUP(TRUE,(V58:$AZ58&lt;&gt;""),V58:$AZ58,_xlpm.Fundo,,1),
_xlpm.Xx,U$51,_xlpm.Yx,PRODUCT(SUM(_xlpm.Dx,-_xlpm.Cx),1/SUM(_xlpm.Bx,-_xlpm.Ax))*SUM(_xlpm.Xx,-_xlpm.Ax)+_xlpm.Cx,
_xlpm.Ay,_xlfn.XLOOKUP(TRUE,(U$52:U57&lt;&gt;""),$N$52:$N57,_xlpm.Fundo,,-1),
_xlpm.By,_xlfn.XLOOKUP(TRUE,(U59:U$95&lt;&gt;""),$N59:$N$95,_xlpm.Fundo,,1),
_xlpm.Cy,_xlfn.XLOOKUP(TRUE,(U$52:U57&lt;&gt;""),U$52:U57,_xlpm.Fundo,,-1),
_xlpm.Dy,_xlfn.XLOOKUP(TRUE,(U59:U$95&lt;&gt;""),U59:U$95,_xlpm.Fundo,,1),
_xlpm.Xy,$N58,_xlpm.Yy,PRODUCT(SUM(_xlpm.Dy,-_xlpm.Cy),1/SUM(_xlpm.By,-_xlpm.Ay))*SUM(_xlpm.Xy,-_xlpm.Ay)+_xlpm.Cy,
ROUND(_xlpm.Yy,2)))</f>
        <v/>
      </c>
      <c r="V156" s="21" t="str" cm="1">
        <f t="array" ref="V156">IF(V58&lt;&gt;"","",
_xlfn.LET(_xlpm.Fundo,$L$8,
_xlpm.Ax,_xlfn.XLOOKUP(TRUE,($O58:U58&lt;&gt;""),$O$51:U$51,_xlpm.Fundo,,-1),
_xlpm.Bx,_xlfn.XLOOKUP(TRUE,(W58:$AZ58&lt;&gt;""),W$51:$AZ$51,_xlpm.Fundo,,1),
_xlpm.Cx,_xlfn.XLOOKUP(TRUE,($O58:U58&lt;&gt;""),$O58:U58,_xlpm.Fundo,,-1),
_xlpm.Dx,_xlfn.XLOOKUP(TRUE,(W58:$AZ58&lt;&gt;""),W58:$AZ58,_xlpm.Fundo,,1),
_xlpm.Xx,V$51,_xlpm.Yx,PRODUCT(SUM(_xlpm.Dx,-_xlpm.Cx),1/SUM(_xlpm.Bx,-_xlpm.Ax))*SUM(_xlpm.Xx,-_xlpm.Ax)+_xlpm.Cx,
_xlpm.Ay,_xlfn.XLOOKUP(TRUE,(V$52:V57&lt;&gt;""),$N$52:$N57,_xlpm.Fundo,,-1),
_xlpm.By,_xlfn.XLOOKUP(TRUE,(V59:V$95&lt;&gt;""),$N59:$N$95,_xlpm.Fundo,,1),
_xlpm.Cy,_xlfn.XLOOKUP(TRUE,(V$52:V57&lt;&gt;""),V$52:V57,_xlpm.Fundo,,-1),
_xlpm.Dy,_xlfn.XLOOKUP(TRUE,(V59:V$95&lt;&gt;""),V59:V$95,_xlpm.Fundo,,1),
_xlpm.Xy,$N58,_xlpm.Yy,PRODUCT(SUM(_xlpm.Dy,-_xlpm.Cy),1/SUM(_xlpm.By,-_xlpm.Ay))*SUM(_xlpm.Xy,-_xlpm.Ay)+_xlpm.Cy,
ROUND(_xlpm.Yy,2)))</f>
        <v/>
      </c>
      <c r="W156" s="21" t="str" cm="1">
        <f t="array" ref="W156">IF(W58&lt;&gt;"","",
_xlfn.LET(_xlpm.Fundo,$L$8,
_xlpm.Ax,_xlfn.XLOOKUP(TRUE,($O58:V58&lt;&gt;""),$O$51:V$51,_xlpm.Fundo,,-1),
_xlpm.Bx,_xlfn.XLOOKUP(TRUE,(X58:$AZ58&lt;&gt;""),X$51:$AZ$51,_xlpm.Fundo,,1),
_xlpm.Cx,_xlfn.XLOOKUP(TRUE,($O58:V58&lt;&gt;""),$O58:V58,_xlpm.Fundo,,-1),
_xlpm.Dx,_xlfn.XLOOKUP(TRUE,(X58:$AZ58&lt;&gt;""),X58:$AZ58,_xlpm.Fundo,,1),
_xlpm.Xx,W$51,_xlpm.Yx,PRODUCT(SUM(_xlpm.Dx,-_xlpm.Cx),1/SUM(_xlpm.Bx,-_xlpm.Ax))*SUM(_xlpm.Xx,-_xlpm.Ax)+_xlpm.Cx,
_xlpm.Ay,_xlfn.XLOOKUP(TRUE,(W$52:W57&lt;&gt;""),$N$52:$N57,_xlpm.Fundo,,-1),
_xlpm.By,_xlfn.XLOOKUP(TRUE,(W59:W$95&lt;&gt;""),$N59:$N$95,_xlpm.Fundo,,1),
_xlpm.Cy,_xlfn.XLOOKUP(TRUE,(W$52:W57&lt;&gt;""),W$52:W57,_xlpm.Fundo,,-1),
_xlpm.Dy,_xlfn.XLOOKUP(TRUE,(W59:W$95&lt;&gt;""),W59:W$95,_xlpm.Fundo,,1),
_xlpm.Xy,$N58,_xlpm.Yy,PRODUCT(SUM(_xlpm.Dy,-_xlpm.Cy),1/SUM(_xlpm.By,-_xlpm.Ay))*SUM(_xlpm.Xy,-_xlpm.Ay)+_xlpm.Cy,
ROUND(_xlpm.Yy,2)))</f>
        <v/>
      </c>
      <c r="X156" s="21" t="str" cm="1">
        <f t="array" ref="X156">IF(X58&lt;&gt;"","",
_xlfn.LET(_xlpm.Fundo,$L$8,
_xlpm.Ax,_xlfn.XLOOKUP(TRUE,($O58:W58&lt;&gt;""),$O$51:W$51,_xlpm.Fundo,,-1),
_xlpm.Bx,_xlfn.XLOOKUP(TRUE,(Y58:$AZ58&lt;&gt;""),Y$51:$AZ$51,_xlpm.Fundo,,1),
_xlpm.Cx,_xlfn.XLOOKUP(TRUE,($O58:W58&lt;&gt;""),$O58:W58,_xlpm.Fundo,,-1),
_xlpm.Dx,_xlfn.XLOOKUP(TRUE,(Y58:$AZ58&lt;&gt;""),Y58:$AZ58,_xlpm.Fundo,,1),
_xlpm.Xx,X$51,_xlpm.Yx,PRODUCT(SUM(_xlpm.Dx,-_xlpm.Cx),1/SUM(_xlpm.Bx,-_xlpm.Ax))*SUM(_xlpm.Xx,-_xlpm.Ax)+_xlpm.Cx,
_xlpm.Ay,_xlfn.XLOOKUP(TRUE,(X$52:X57&lt;&gt;""),$N$52:$N57,_xlpm.Fundo,,-1),
_xlpm.By,_xlfn.XLOOKUP(TRUE,(X59:X$95&lt;&gt;""),$N59:$N$95,_xlpm.Fundo,,1),
_xlpm.Cy,_xlfn.XLOOKUP(TRUE,(X$52:X57&lt;&gt;""),X$52:X57,_xlpm.Fundo,,-1),
_xlpm.Dy,_xlfn.XLOOKUP(TRUE,(X59:X$95&lt;&gt;""),X59:X$95,_xlpm.Fundo,,1),
_xlpm.Xy,$N58,_xlpm.Yy,PRODUCT(SUM(_xlpm.Dy,-_xlpm.Cy),1/SUM(_xlpm.By,-_xlpm.Ay))*SUM(_xlpm.Xy,-_xlpm.Ay)+_xlpm.Cy,
ROUND(_xlpm.Yy,2)))</f>
        <v/>
      </c>
      <c r="Y156" s="21" t="str" cm="1">
        <f t="array" ref="Y156">IF(Y58&lt;&gt;"","",
_xlfn.LET(_xlpm.Fundo,$L$8,
_xlpm.Ax,_xlfn.XLOOKUP(TRUE,($O58:X58&lt;&gt;""),$O$51:X$51,_xlpm.Fundo,,-1),
_xlpm.Bx,_xlfn.XLOOKUP(TRUE,(Z58:$AZ58&lt;&gt;""),Z$51:$AZ$51,_xlpm.Fundo,,1),
_xlpm.Cx,_xlfn.XLOOKUP(TRUE,($O58:X58&lt;&gt;""),$O58:X58,_xlpm.Fundo,,-1),
_xlpm.Dx,_xlfn.XLOOKUP(TRUE,(Z58:$AZ58&lt;&gt;""),Z58:$AZ58,_xlpm.Fundo,,1),
_xlpm.Xx,Y$51,_xlpm.Yx,PRODUCT(SUM(_xlpm.Dx,-_xlpm.Cx),1/SUM(_xlpm.Bx,-_xlpm.Ax))*SUM(_xlpm.Xx,-_xlpm.Ax)+_xlpm.Cx,
_xlpm.Ay,_xlfn.XLOOKUP(TRUE,(Y$52:Y57&lt;&gt;""),$N$52:$N57,_xlpm.Fundo,,-1),
_xlpm.By,_xlfn.XLOOKUP(TRUE,(Y59:Y$95&lt;&gt;""),$N59:$N$95,_xlpm.Fundo,,1),
_xlpm.Cy,_xlfn.XLOOKUP(TRUE,(Y$52:Y57&lt;&gt;""),Y$52:Y57,_xlpm.Fundo,,-1),
_xlpm.Dy,_xlfn.XLOOKUP(TRUE,(Y59:Y$95&lt;&gt;""),Y59:Y$95,_xlpm.Fundo,,1),
_xlpm.Xy,$N58,_xlpm.Yy,PRODUCT(SUM(_xlpm.Dy,-_xlpm.Cy),1/SUM(_xlpm.By,-_xlpm.Ay))*SUM(_xlpm.Xy,-_xlpm.Ay)+_xlpm.Cy,
ROUND(_xlpm.Yy,2)))</f>
        <v/>
      </c>
      <c r="Z156" s="21" t="str" cm="1">
        <f t="array" ref="Z156">IF(Z58&lt;&gt;"","",
_xlfn.LET(_xlpm.Fundo,$L$8,
_xlpm.Ax,_xlfn.XLOOKUP(TRUE,($O58:Y58&lt;&gt;""),$O$51:Y$51,_xlpm.Fundo,,-1),
_xlpm.Bx,_xlfn.XLOOKUP(TRUE,(AA58:$AZ58&lt;&gt;""),AA$51:$AZ$51,_xlpm.Fundo,,1),
_xlpm.Cx,_xlfn.XLOOKUP(TRUE,($O58:Y58&lt;&gt;""),$O58:Y58,_xlpm.Fundo,,-1),
_xlpm.Dx,_xlfn.XLOOKUP(TRUE,(AA58:$AZ58&lt;&gt;""),AA58:$AZ58,_xlpm.Fundo,,1),
_xlpm.Xx,Z$51,_xlpm.Yx,PRODUCT(SUM(_xlpm.Dx,-_xlpm.Cx),1/SUM(_xlpm.Bx,-_xlpm.Ax))*SUM(_xlpm.Xx,-_xlpm.Ax)+_xlpm.Cx,
_xlpm.Ay,_xlfn.XLOOKUP(TRUE,(Z$52:Z57&lt;&gt;""),$N$52:$N57,_xlpm.Fundo,,-1),
_xlpm.By,_xlfn.XLOOKUP(TRUE,(Z59:Z$95&lt;&gt;""),$N59:$N$95,_xlpm.Fundo,,1),
_xlpm.Cy,_xlfn.XLOOKUP(TRUE,(Z$52:Z57&lt;&gt;""),Z$52:Z57,_xlpm.Fundo,,-1),
_xlpm.Dy,_xlfn.XLOOKUP(TRUE,(Z59:Z$95&lt;&gt;""),Z59:Z$95,_xlpm.Fundo,,1),
_xlpm.Xy,$N58,_xlpm.Yy,PRODUCT(SUM(_xlpm.Dy,-_xlpm.Cy),1/SUM(_xlpm.By,-_xlpm.Ay))*SUM(_xlpm.Xy,-_xlpm.Ay)+_xlpm.Cy,
ROUND(_xlpm.Yy,2)))</f>
        <v/>
      </c>
      <c r="AA156" s="21" t="str" cm="1">
        <f t="array" ref="AA156">IF(AA58&lt;&gt;"","",
_xlfn.LET(_xlpm.Fundo,$L$8,
_xlpm.Ax,_xlfn.XLOOKUP(TRUE,($O58:Z58&lt;&gt;""),$O$51:Z$51,_xlpm.Fundo,,-1),
_xlpm.Bx,_xlfn.XLOOKUP(TRUE,(AB58:$AZ58&lt;&gt;""),AB$51:$AZ$51,_xlpm.Fundo,,1),
_xlpm.Cx,_xlfn.XLOOKUP(TRUE,($O58:Z58&lt;&gt;""),$O58:Z58,_xlpm.Fundo,,-1),
_xlpm.Dx,_xlfn.XLOOKUP(TRUE,(AB58:$AZ58&lt;&gt;""),AB58:$AZ58,_xlpm.Fundo,,1),
_xlpm.Xx,AA$51,_xlpm.Yx,PRODUCT(SUM(_xlpm.Dx,-_xlpm.Cx),1/SUM(_xlpm.Bx,-_xlpm.Ax))*SUM(_xlpm.Xx,-_xlpm.Ax)+_xlpm.Cx,
_xlpm.Ay,_xlfn.XLOOKUP(TRUE,(AA$52:AA57&lt;&gt;""),$N$52:$N57,_xlpm.Fundo,,-1),
_xlpm.By,_xlfn.XLOOKUP(TRUE,(AA59:AA$95&lt;&gt;""),$N59:$N$95,_xlpm.Fundo,,1),
_xlpm.Cy,_xlfn.XLOOKUP(TRUE,(AA$52:AA57&lt;&gt;""),AA$52:AA57,_xlpm.Fundo,,-1),
_xlpm.Dy,_xlfn.XLOOKUP(TRUE,(AA59:AA$95&lt;&gt;""),AA59:AA$95,_xlpm.Fundo,,1),
_xlpm.Xy,$N58,_xlpm.Yy,PRODUCT(SUM(_xlpm.Dy,-_xlpm.Cy),1/SUM(_xlpm.By,-_xlpm.Ay))*SUM(_xlpm.Xy,-_xlpm.Ay)+_xlpm.Cy,
ROUND(_xlpm.Yy,2)))</f>
        <v/>
      </c>
      <c r="AB156" s="21" t="str" cm="1">
        <f t="array" ref="AB156">IF(AB58&lt;&gt;"","",
_xlfn.LET(_xlpm.Fundo,$L$8,
_xlpm.Ax,_xlfn.XLOOKUP(TRUE,($O58:AA58&lt;&gt;""),$O$51:AA$51,_xlpm.Fundo,,-1),
_xlpm.Bx,_xlfn.XLOOKUP(TRUE,(AC58:$AZ58&lt;&gt;""),AC$51:$AZ$51,_xlpm.Fundo,,1),
_xlpm.Cx,_xlfn.XLOOKUP(TRUE,($O58:AA58&lt;&gt;""),$O58:AA58,_xlpm.Fundo,,-1),
_xlpm.Dx,_xlfn.XLOOKUP(TRUE,(AC58:$AZ58&lt;&gt;""),AC58:$AZ58,_xlpm.Fundo,,1),
_xlpm.Xx,AB$51,_xlpm.Yx,PRODUCT(SUM(_xlpm.Dx,-_xlpm.Cx),1/SUM(_xlpm.Bx,-_xlpm.Ax))*SUM(_xlpm.Xx,-_xlpm.Ax)+_xlpm.Cx,
_xlpm.Ay,_xlfn.XLOOKUP(TRUE,(AB$52:AB57&lt;&gt;""),$N$52:$N57,_xlpm.Fundo,,-1),
_xlpm.By,_xlfn.XLOOKUP(TRUE,(AB59:AB$95&lt;&gt;""),$N59:$N$95,_xlpm.Fundo,,1),
_xlpm.Cy,_xlfn.XLOOKUP(TRUE,(AB$52:AB57&lt;&gt;""),AB$52:AB57,_xlpm.Fundo,,-1),
_xlpm.Dy,_xlfn.XLOOKUP(TRUE,(AB59:AB$95&lt;&gt;""),AB59:AB$95,_xlpm.Fundo,,1),
_xlpm.Xy,$N58,_xlpm.Yy,PRODUCT(SUM(_xlpm.Dy,-_xlpm.Cy),1/SUM(_xlpm.By,-_xlpm.Ay))*SUM(_xlpm.Xy,-_xlpm.Ay)+_xlpm.Cy,
ROUND(_xlpm.Yy,2)))</f>
        <v/>
      </c>
      <c r="AC156" s="21" t="str" cm="1">
        <f t="array" ref="AC156">IF(AC58&lt;&gt;"","",
_xlfn.LET(_xlpm.Fundo,$L$8,
_xlpm.Ax,_xlfn.XLOOKUP(TRUE,($O58:AB58&lt;&gt;""),$O$51:AB$51,_xlpm.Fundo,,-1),
_xlpm.Bx,_xlfn.XLOOKUP(TRUE,(AD58:$AZ58&lt;&gt;""),AD$51:$AZ$51,_xlpm.Fundo,,1),
_xlpm.Cx,_xlfn.XLOOKUP(TRUE,($O58:AB58&lt;&gt;""),$O58:AB58,_xlpm.Fundo,,-1),
_xlpm.Dx,_xlfn.XLOOKUP(TRUE,(AD58:$AZ58&lt;&gt;""),AD58:$AZ58,_xlpm.Fundo,,1),
_xlpm.Xx,AC$51,_xlpm.Yx,PRODUCT(SUM(_xlpm.Dx,-_xlpm.Cx),1/SUM(_xlpm.Bx,-_xlpm.Ax))*SUM(_xlpm.Xx,-_xlpm.Ax)+_xlpm.Cx,
_xlpm.Ay,_xlfn.XLOOKUP(TRUE,(AC$52:AC57&lt;&gt;""),$N$52:$N57,_xlpm.Fundo,,-1),
_xlpm.By,_xlfn.XLOOKUP(TRUE,(AC59:AC$95&lt;&gt;""),$N59:$N$95,_xlpm.Fundo,,1),
_xlpm.Cy,_xlfn.XLOOKUP(TRUE,(AC$52:AC57&lt;&gt;""),AC$52:AC57,_xlpm.Fundo,,-1),
_xlpm.Dy,_xlfn.XLOOKUP(TRUE,(AC59:AC$95&lt;&gt;""),AC59:AC$95,_xlpm.Fundo,,1),
_xlpm.Xy,$N58,_xlpm.Yy,PRODUCT(SUM(_xlpm.Dy,-_xlpm.Cy),1/SUM(_xlpm.By,-_xlpm.Ay))*SUM(_xlpm.Xy,-_xlpm.Ay)+_xlpm.Cy,
ROUND(_xlpm.Yy,2)))</f>
        <v/>
      </c>
      <c r="AD156" s="21" t="str" cm="1">
        <f t="array" ref="AD156">IF(AD58&lt;&gt;"","",
_xlfn.LET(_xlpm.Fundo,$L$8,
_xlpm.Ax,_xlfn.XLOOKUP(TRUE,($O58:AC58&lt;&gt;""),$O$51:AC$51,_xlpm.Fundo,,-1),
_xlpm.Bx,_xlfn.XLOOKUP(TRUE,(AE58:$AZ58&lt;&gt;""),AE$51:$AZ$51,_xlpm.Fundo,,1),
_xlpm.Cx,_xlfn.XLOOKUP(TRUE,($O58:AC58&lt;&gt;""),$O58:AC58,_xlpm.Fundo,,-1),
_xlpm.Dx,_xlfn.XLOOKUP(TRUE,(AE58:$AZ58&lt;&gt;""),AE58:$AZ58,_xlpm.Fundo,,1),
_xlpm.Xx,AD$51,_xlpm.Yx,PRODUCT(SUM(_xlpm.Dx,-_xlpm.Cx),1/SUM(_xlpm.Bx,-_xlpm.Ax))*SUM(_xlpm.Xx,-_xlpm.Ax)+_xlpm.Cx,
_xlpm.Ay,_xlfn.XLOOKUP(TRUE,(AD$52:AD57&lt;&gt;""),$N$52:$N57,_xlpm.Fundo,,-1),
_xlpm.By,_xlfn.XLOOKUP(TRUE,(AD59:AD$95&lt;&gt;""),$N59:$N$95,_xlpm.Fundo,,1),
_xlpm.Cy,_xlfn.XLOOKUP(TRUE,(AD$52:AD57&lt;&gt;""),AD$52:AD57,_xlpm.Fundo,,-1),
_xlpm.Dy,_xlfn.XLOOKUP(TRUE,(AD59:AD$95&lt;&gt;""),AD59:AD$95,_xlpm.Fundo,,1),
_xlpm.Xy,$N58,_xlpm.Yy,PRODUCT(SUM(_xlpm.Dy,-_xlpm.Cy),1/SUM(_xlpm.By,-_xlpm.Ay))*SUM(_xlpm.Xy,-_xlpm.Ay)+_xlpm.Cy,
ROUND(_xlpm.Yy,2)))</f>
        <v/>
      </c>
      <c r="AE156" s="21" t="str" cm="1">
        <f t="array" ref="AE156">IF(AE58&lt;&gt;"","",
_xlfn.LET(_xlpm.Fundo,$L$8,
_xlpm.Ax,_xlfn.XLOOKUP(TRUE,($O58:AD58&lt;&gt;""),$O$51:AD$51,_xlpm.Fundo,,-1),
_xlpm.Bx,_xlfn.XLOOKUP(TRUE,(AF58:$AZ58&lt;&gt;""),AF$51:$AZ$51,_xlpm.Fundo,,1),
_xlpm.Cx,_xlfn.XLOOKUP(TRUE,($O58:AD58&lt;&gt;""),$O58:AD58,_xlpm.Fundo,,-1),
_xlpm.Dx,_xlfn.XLOOKUP(TRUE,(AF58:$AZ58&lt;&gt;""),AF58:$AZ58,_xlpm.Fundo,,1),
_xlpm.Xx,AE$51,_xlpm.Yx,PRODUCT(SUM(_xlpm.Dx,-_xlpm.Cx),1/SUM(_xlpm.Bx,-_xlpm.Ax))*SUM(_xlpm.Xx,-_xlpm.Ax)+_xlpm.Cx,
_xlpm.Ay,_xlfn.XLOOKUP(TRUE,(AE$52:AE57&lt;&gt;""),$N$52:$N57,_xlpm.Fundo,,-1),
_xlpm.By,_xlfn.XLOOKUP(TRUE,(AE59:AE$95&lt;&gt;""),$N59:$N$95,_xlpm.Fundo,,1),
_xlpm.Cy,_xlfn.XLOOKUP(TRUE,(AE$52:AE57&lt;&gt;""),AE$52:AE57,_xlpm.Fundo,,-1),
_xlpm.Dy,_xlfn.XLOOKUP(TRUE,(AE59:AE$95&lt;&gt;""),AE59:AE$95,_xlpm.Fundo,,1),
_xlpm.Xy,$N58,_xlpm.Yy,PRODUCT(SUM(_xlpm.Dy,-_xlpm.Cy),1/SUM(_xlpm.By,-_xlpm.Ay))*SUM(_xlpm.Xy,-_xlpm.Ay)+_xlpm.Cy,
ROUND(_xlpm.Yy,2)))</f>
        <v/>
      </c>
      <c r="AF156" s="21" t="str" cm="1">
        <f t="array" ref="AF156">IF(AF58&lt;&gt;"","",
_xlfn.LET(_xlpm.Fundo,$L$8,
_xlpm.Ax,_xlfn.XLOOKUP(TRUE,($O58:AE58&lt;&gt;""),$O$51:AE$51,_xlpm.Fundo,,-1),
_xlpm.Bx,_xlfn.XLOOKUP(TRUE,(AG58:$AZ58&lt;&gt;""),AG$51:$AZ$51,_xlpm.Fundo,,1),
_xlpm.Cx,_xlfn.XLOOKUP(TRUE,($O58:AE58&lt;&gt;""),$O58:AE58,_xlpm.Fundo,,-1),
_xlpm.Dx,_xlfn.XLOOKUP(TRUE,(AG58:$AZ58&lt;&gt;""),AG58:$AZ58,_xlpm.Fundo,,1),
_xlpm.Xx,AF$51,_xlpm.Yx,PRODUCT(SUM(_xlpm.Dx,-_xlpm.Cx),1/SUM(_xlpm.Bx,-_xlpm.Ax))*SUM(_xlpm.Xx,-_xlpm.Ax)+_xlpm.Cx,
_xlpm.Ay,_xlfn.XLOOKUP(TRUE,(AF$52:AF57&lt;&gt;""),$N$52:$N57,_xlpm.Fundo,,-1),
_xlpm.By,_xlfn.XLOOKUP(TRUE,(AF59:AF$95&lt;&gt;""),$N59:$N$95,_xlpm.Fundo,,1),
_xlpm.Cy,_xlfn.XLOOKUP(TRUE,(AF$52:AF57&lt;&gt;""),AF$52:AF57,_xlpm.Fundo,,-1),
_xlpm.Dy,_xlfn.XLOOKUP(TRUE,(AF59:AF$95&lt;&gt;""),AF59:AF$95,_xlpm.Fundo,,1),
_xlpm.Xy,$N58,_xlpm.Yy,PRODUCT(SUM(_xlpm.Dy,-_xlpm.Cy),1/SUM(_xlpm.By,-_xlpm.Ay))*SUM(_xlpm.Xy,-_xlpm.Ay)+_xlpm.Cy,
ROUND(_xlpm.Yy,2)))</f>
        <v/>
      </c>
      <c r="AG156" s="21" t="str" cm="1">
        <f t="array" ref="AG156">IF(AG58&lt;&gt;"","",
_xlfn.LET(_xlpm.Fundo,$L$8,
_xlpm.Ax,_xlfn.XLOOKUP(TRUE,($O58:AF58&lt;&gt;""),$O$51:AF$51,_xlpm.Fundo,,-1),
_xlpm.Bx,_xlfn.XLOOKUP(TRUE,(AH58:$AZ58&lt;&gt;""),AH$51:$AZ$51,_xlpm.Fundo,,1),
_xlpm.Cx,_xlfn.XLOOKUP(TRUE,($O58:AF58&lt;&gt;""),$O58:AF58,_xlpm.Fundo,,-1),
_xlpm.Dx,_xlfn.XLOOKUP(TRUE,(AH58:$AZ58&lt;&gt;""),AH58:$AZ58,_xlpm.Fundo,,1),
_xlpm.Xx,AG$51,_xlpm.Yx,PRODUCT(SUM(_xlpm.Dx,-_xlpm.Cx),1/SUM(_xlpm.Bx,-_xlpm.Ax))*SUM(_xlpm.Xx,-_xlpm.Ax)+_xlpm.Cx,
_xlpm.Ay,_xlfn.XLOOKUP(TRUE,(AG$52:AG57&lt;&gt;""),$N$52:$N57,_xlpm.Fundo,,-1),
_xlpm.By,_xlfn.XLOOKUP(TRUE,(AG59:AG$95&lt;&gt;""),$N59:$N$95,_xlpm.Fundo,,1),
_xlpm.Cy,_xlfn.XLOOKUP(TRUE,(AG$52:AG57&lt;&gt;""),AG$52:AG57,_xlpm.Fundo,,-1),
_xlpm.Dy,_xlfn.XLOOKUP(TRUE,(AG59:AG$95&lt;&gt;""),AG59:AG$95,_xlpm.Fundo,,1),
_xlpm.Xy,$N58,_xlpm.Yy,PRODUCT(SUM(_xlpm.Dy,-_xlpm.Cy),1/SUM(_xlpm.By,-_xlpm.Ay))*SUM(_xlpm.Xy,-_xlpm.Ay)+_xlpm.Cy,
ROUND(_xlpm.Yy,2)))</f>
        <v/>
      </c>
      <c r="AH156" s="21" cm="1">
        <f t="array" ref="AH156">IF(AH58&lt;&gt;"","",
_xlfn.LET(_xlpm.Fundo,$L$8,
_xlpm.Ax,_xlfn.XLOOKUP(TRUE,($O58:AG58&lt;&gt;""),$O$51:AG$51,_xlpm.Fundo,,-1),
_xlpm.Bx,_xlfn.XLOOKUP(TRUE,(AI58:$AZ58&lt;&gt;""),AI$51:$AZ$51,_xlpm.Fundo,,1),
_xlpm.Cx,_xlfn.XLOOKUP(TRUE,($O58:AG58&lt;&gt;""),$O58:AG58,_xlpm.Fundo,,-1),
_xlpm.Dx,_xlfn.XLOOKUP(TRUE,(AI58:$AZ58&lt;&gt;""),AI58:$AZ58,_xlpm.Fundo,,1),
_xlpm.Xx,AH$51,_xlpm.Yx,PRODUCT(SUM(_xlpm.Dx,-_xlpm.Cx),1/SUM(_xlpm.Bx,-_xlpm.Ax))*SUM(_xlpm.Xx,-_xlpm.Ax)+_xlpm.Cx,
_xlpm.Ay,_xlfn.XLOOKUP(TRUE,(AH$52:AH57&lt;&gt;""),$N$52:$N57,_xlpm.Fundo,,-1),
_xlpm.By,_xlfn.XLOOKUP(TRUE,(AH59:AH$95&lt;&gt;""),$N59:$N$95,_xlpm.Fundo,,1),
_xlpm.Cy,_xlfn.XLOOKUP(TRUE,(AH$52:AH57&lt;&gt;""),AH$52:AH57,_xlpm.Fundo,,-1),
_xlpm.Dy,_xlfn.XLOOKUP(TRUE,(AH59:AH$95&lt;&gt;""),AH59:AH$95,_xlpm.Fundo,,1),
_xlpm.Xy,$N58,_xlpm.Yy,PRODUCT(SUM(_xlpm.Dy,-_xlpm.Cy),1/SUM(_xlpm.By,-_xlpm.Ay))*SUM(_xlpm.Xy,-_xlpm.Ay)+_xlpm.Cy,
ROUND(_xlpm.Yy,2)))</f>
        <v>0</v>
      </c>
      <c r="AI156" s="21" cm="1">
        <f t="array" ref="AI156">IF(AI58&lt;&gt;"","",
_xlfn.LET(_xlpm.Fundo,$L$8,
_xlpm.Ax,_xlfn.XLOOKUP(TRUE,($O58:AH58&lt;&gt;""),$O$51:AH$51,_xlpm.Fundo,,-1),
_xlpm.Bx,_xlfn.XLOOKUP(TRUE,(AJ58:$AZ58&lt;&gt;""),AJ$51:$AZ$51,_xlpm.Fundo,,1),
_xlpm.Cx,_xlfn.XLOOKUP(TRUE,($O58:AH58&lt;&gt;""),$O58:AH58,_xlpm.Fundo,,-1),
_xlpm.Dx,_xlfn.XLOOKUP(TRUE,(AJ58:$AZ58&lt;&gt;""),AJ58:$AZ58,_xlpm.Fundo,,1),
_xlpm.Xx,AI$51,_xlpm.Yx,PRODUCT(SUM(_xlpm.Dx,-_xlpm.Cx),1/SUM(_xlpm.Bx,-_xlpm.Ax))*SUM(_xlpm.Xx,-_xlpm.Ax)+_xlpm.Cx,
_xlpm.Ay,_xlfn.XLOOKUP(TRUE,(AI$52:AI57&lt;&gt;""),$N$52:$N57,_xlpm.Fundo,,-1),
_xlpm.By,_xlfn.XLOOKUP(TRUE,(AI59:AI$95&lt;&gt;""),$N59:$N$95,_xlpm.Fundo,,1),
_xlpm.Cy,_xlfn.XLOOKUP(TRUE,(AI$52:AI57&lt;&gt;""),AI$52:AI57,_xlpm.Fundo,,-1),
_xlpm.Dy,_xlfn.XLOOKUP(TRUE,(AI59:AI$95&lt;&gt;""),AI59:AI$95,_xlpm.Fundo,,1),
_xlpm.Xy,$N58,_xlpm.Yy,PRODUCT(SUM(_xlpm.Dy,-_xlpm.Cy),1/SUM(_xlpm.By,-_xlpm.Ay))*SUM(_xlpm.Xy,-_xlpm.Ay)+_xlpm.Cy,
ROUND(_xlpm.Yy,2)))</f>
        <v>7.0000000000000007E-2</v>
      </c>
      <c r="AJ156" s="21" cm="1">
        <f t="array" ref="AJ156">IF(AJ58&lt;&gt;"","",
_xlfn.LET(_xlpm.Fundo,$L$8,
_xlpm.Ax,_xlfn.XLOOKUP(TRUE,($O58:AI58&lt;&gt;""),$O$51:AI$51,_xlpm.Fundo,,-1),
_xlpm.Bx,_xlfn.XLOOKUP(TRUE,(AK58:$AZ58&lt;&gt;""),AK$51:$AZ$51,_xlpm.Fundo,,1),
_xlpm.Cx,_xlfn.XLOOKUP(TRUE,($O58:AI58&lt;&gt;""),$O58:AI58,_xlpm.Fundo,,-1),
_xlpm.Dx,_xlfn.XLOOKUP(TRUE,(AK58:$AZ58&lt;&gt;""),AK58:$AZ58,_xlpm.Fundo,,1),
_xlpm.Xx,AJ$51,_xlpm.Yx,PRODUCT(SUM(_xlpm.Dx,-_xlpm.Cx),1/SUM(_xlpm.Bx,-_xlpm.Ax))*SUM(_xlpm.Xx,-_xlpm.Ax)+_xlpm.Cx,
_xlpm.Ay,_xlfn.XLOOKUP(TRUE,(AJ$52:AJ57&lt;&gt;""),$N$52:$N57,_xlpm.Fundo,,-1),
_xlpm.By,_xlfn.XLOOKUP(TRUE,(AJ59:AJ$95&lt;&gt;""),$N59:$N$95,_xlpm.Fundo,,1),
_xlpm.Cy,_xlfn.XLOOKUP(TRUE,(AJ$52:AJ57&lt;&gt;""),AJ$52:AJ57,_xlpm.Fundo,,-1),
_xlpm.Dy,_xlfn.XLOOKUP(TRUE,(AJ59:AJ$95&lt;&gt;""),AJ59:AJ$95,_xlpm.Fundo,,1),
_xlpm.Xy,$N58,_xlpm.Yy,PRODUCT(SUM(_xlpm.Dy,-_xlpm.Cy),1/SUM(_xlpm.By,-_xlpm.Ay))*SUM(_xlpm.Xy,-_xlpm.Ay)+_xlpm.Cy,
ROUND(_xlpm.Yy,2)))</f>
        <v>0.09</v>
      </c>
      <c r="AK156" s="21" cm="1">
        <f t="array" ref="AK156">IF(AK58&lt;&gt;"","",
_xlfn.LET(_xlpm.Fundo,$L$8,
_xlpm.Ax,_xlfn.XLOOKUP(TRUE,($O58:AJ58&lt;&gt;""),$O$51:AJ$51,_xlpm.Fundo,,-1),
_xlpm.Bx,_xlfn.XLOOKUP(TRUE,(AL58:$AZ58&lt;&gt;""),AL$51:$AZ$51,_xlpm.Fundo,,1),
_xlpm.Cx,_xlfn.XLOOKUP(TRUE,($O58:AJ58&lt;&gt;""),$O58:AJ58,_xlpm.Fundo,,-1),
_xlpm.Dx,_xlfn.XLOOKUP(TRUE,(AL58:$AZ58&lt;&gt;""),AL58:$AZ58,_xlpm.Fundo,,1),
_xlpm.Xx,AK$51,_xlpm.Yx,PRODUCT(SUM(_xlpm.Dx,-_xlpm.Cx),1/SUM(_xlpm.Bx,-_xlpm.Ax))*SUM(_xlpm.Xx,-_xlpm.Ax)+_xlpm.Cx,
_xlpm.Ay,_xlfn.XLOOKUP(TRUE,(AK$52:AK57&lt;&gt;""),$N$52:$N57,_xlpm.Fundo,,-1),
_xlpm.By,_xlfn.XLOOKUP(TRUE,(AK59:AK$95&lt;&gt;""),$N59:$N$95,_xlpm.Fundo,,1),
_xlpm.Cy,_xlfn.XLOOKUP(TRUE,(AK$52:AK57&lt;&gt;""),AK$52:AK57,_xlpm.Fundo,,-1),
_xlpm.Dy,_xlfn.XLOOKUP(TRUE,(AK59:AK$95&lt;&gt;""),AK59:AK$95,_xlpm.Fundo,,1),
_xlpm.Xy,$N58,_xlpm.Yy,PRODUCT(SUM(_xlpm.Dy,-_xlpm.Cy),1/SUM(_xlpm.By,-_xlpm.Ay))*SUM(_xlpm.Xy,-_xlpm.Ay)+_xlpm.Cy,
ROUND(_xlpm.Yy,2)))</f>
        <v>0.11</v>
      </c>
      <c r="AL156" s="21" cm="1">
        <f t="array" ref="AL156">IF(AL58&lt;&gt;"","",
_xlfn.LET(_xlpm.Fundo,$L$8,
_xlpm.Ax,_xlfn.XLOOKUP(TRUE,($O58:AK58&lt;&gt;""),$O$51:AK$51,_xlpm.Fundo,,-1),
_xlpm.Bx,_xlfn.XLOOKUP(TRUE,(AM58:$AZ58&lt;&gt;""),AM$51:$AZ$51,_xlpm.Fundo,,1),
_xlpm.Cx,_xlfn.XLOOKUP(TRUE,($O58:AK58&lt;&gt;""),$O58:AK58,_xlpm.Fundo,,-1),
_xlpm.Dx,_xlfn.XLOOKUP(TRUE,(AM58:$AZ58&lt;&gt;""),AM58:$AZ58,_xlpm.Fundo,,1),
_xlpm.Xx,AL$51,_xlpm.Yx,PRODUCT(SUM(_xlpm.Dx,-_xlpm.Cx),1/SUM(_xlpm.Bx,-_xlpm.Ax))*SUM(_xlpm.Xx,-_xlpm.Ax)+_xlpm.Cx,
_xlpm.Ay,_xlfn.XLOOKUP(TRUE,(AL$52:AL57&lt;&gt;""),$N$52:$N57,_xlpm.Fundo,,-1),
_xlpm.By,_xlfn.XLOOKUP(TRUE,(AL59:AL$95&lt;&gt;""),$N59:$N$95,_xlpm.Fundo,,1),
_xlpm.Cy,_xlfn.XLOOKUP(TRUE,(AL$52:AL57&lt;&gt;""),AL$52:AL57,_xlpm.Fundo,,-1),
_xlpm.Dy,_xlfn.XLOOKUP(TRUE,(AL59:AL$95&lt;&gt;""),AL59:AL$95,_xlpm.Fundo,,1),
_xlpm.Xy,$N58,_xlpm.Yy,PRODUCT(SUM(_xlpm.Dy,-_xlpm.Cy),1/SUM(_xlpm.By,-_xlpm.Ay))*SUM(_xlpm.Xy,-_xlpm.Ay)+_xlpm.Cy,
ROUND(_xlpm.Yy,2)))</f>
        <v>0.4</v>
      </c>
      <c r="AM156" s="21" cm="1">
        <f t="array" ref="AM156">IF(AM58&lt;&gt;"","",
_xlfn.LET(_xlpm.Fundo,$L$8,
_xlpm.Ax,_xlfn.XLOOKUP(TRUE,($O58:AL58&lt;&gt;""),$O$51:AL$51,_xlpm.Fundo,,-1),
_xlpm.Bx,_xlfn.XLOOKUP(TRUE,(AN58:$AZ58&lt;&gt;""),AN$51:$AZ$51,_xlpm.Fundo,,1),
_xlpm.Cx,_xlfn.XLOOKUP(TRUE,($O58:AL58&lt;&gt;""),$O58:AL58,_xlpm.Fundo,,-1),
_xlpm.Dx,_xlfn.XLOOKUP(TRUE,(AN58:$AZ58&lt;&gt;""),AN58:$AZ58,_xlpm.Fundo,,1),
_xlpm.Xx,AM$51,_xlpm.Yx,PRODUCT(SUM(_xlpm.Dx,-_xlpm.Cx),1/SUM(_xlpm.Bx,-_xlpm.Ax))*SUM(_xlpm.Xx,-_xlpm.Ax)+_xlpm.Cx,
_xlpm.Ay,_xlfn.XLOOKUP(TRUE,(AM$52:AM57&lt;&gt;""),$N$52:$N57,_xlpm.Fundo,,-1),
_xlpm.By,_xlfn.XLOOKUP(TRUE,(AM59:AM$95&lt;&gt;""),$N59:$N$95,_xlpm.Fundo,,1),
_xlpm.Cy,_xlfn.XLOOKUP(TRUE,(AM$52:AM57&lt;&gt;""),AM$52:AM57,_xlpm.Fundo,,-1),
_xlpm.Dy,_xlfn.XLOOKUP(TRUE,(AM59:AM$95&lt;&gt;""),AM59:AM$95,_xlpm.Fundo,,1),
_xlpm.Xy,$N58,_xlpm.Yy,PRODUCT(SUM(_xlpm.Dy,-_xlpm.Cy),1/SUM(_xlpm.By,-_xlpm.Ay))*SUM(_xlpm.Xy,-_xlpm.Ay)+_xlpm.Cy,
ROUND(_xlpm.Yy,2)))</f>
        <v>0.43</v>
      </c>
      <c r="AN156" s="21" cm="1">
        <f t="array" ref="AN156">IF(AN58&lt;&gt;"","",
_xlfn.LET(_xlpm.Fundo,$L$8,
_xlpm.Ax,_xlfn.XLOOKUP(TRUE,($O58:AM58&lt;&gt;""),$O$51:AM$51,_xlpm.Fundo,,-1),
_xlpm.Bx,_xlfn.XLOOKUP(TRUE,(AO58:$AZ58&lt;&gt;""),AO$51:$AZ$51,_xlpm.Fundo,,1),
_xlpm.Cx,_xlfn.XLOOKUP(TRUE,($O58:AM58&lt;&gt;""),$O58:AM58,_xlpm.Fundo,,-1),
_xlpm.Dx,_xlfn.XLOOKUP(TRUE,(AO58:$AZ58&lt;&gt;""),AO58:$AZ58,_xlpm.Fundo,,1),
_xlpm.Xx,AN$51,_xlpm.Yx,PRODUCT(SUM(_xlpm.Dx,-_xlpm.Cx),1/SUM(_xlpm.Bx,-_xlpm.Ax))*SUM(_xlpm.Xx,-_xlpm.Ax)+_xlpm.Cx,
_xlpm.Ay,_xlfn.XLOOKUP(TRUE,(AN$52:AN57&lt;&gt;""),$N$52:$N57,_xlpm.Fundo,,-1),
_xlpm.By,_xlfn.XLOOKUP(TRUE,(AN59:AN$95&lt;&gt;""),$N59:$N$95,_xlpm.Fundo,,1),
_xlpm.Cy,_xlfn.XLOOKUP(TRUE,(AN$52:AN57&lt;&gt;""),AN$52:AN57,_xlpm.Fundo,,-1),
_xlpm.Dy,_xlfn.XLOOKUP(TRUE,(AN59:AN$95&lt;&gt;""),AN59:AN$95,_xlpm.Fundo,,1),
_xlpm.Xy,$N58,_xlpm.Yy,PRODUCT(SUM(_xlpm.Dy,-_xlpm.Cy),1/SUM(_xlpm.By,-_xlpm.Ay))*SUM(_xlpm.Xy,-_xlpm.Ay)+_xlpm.Cy,
ROUND(_xlpm.Yy,2)))</f>
        <v>0.51</v>
      </c>
      <c r="AO156" s="21" cm="1">
        <f t="array" ref="AO156">IF(AO58&lt;&gt;"","",
_xlfn.LET(_xlpm.Fundo,$L$8,
_xlpm.Ax,_xlfn.XLOOKUP(TRUE,($O58:AN58&lt;&gt;""),$O$51:AN$51,_xlpm.Fundo,,-1),
_xlpm.Bx,_xlfn.XLOOKUP(TRUE,(AP58:$AZ58&lt;&gt;""),AP$51:$AZ$51,_xlpm.Fundo,,1),
_xlpm.Cx,_xlfn.XLOOKUP(TRUE,($O58:AN58&lt;&gt;""),$O58:AN58,_xlpm.Fundo,,-1),
_xlpm.Dx,_xlfn.XLOOKUP(TRUE,(AP58:$AZ58&lt;&gt;""),AP58:$AZ58,_xlpm.Fundo,,1),
_xlpm.Xx,AO$51,_xlpm.Yx,PRODUCT(SUM(_xlpm.Dx,-_xlpm.Cx),1/SUM(_xlpm.Bx,-_xlpm.Ax))*SUM(_xlpm.Xx,-_xlpm.Ax)+_xlpm.Cx,
_xlpm.Ay,_xlfn.XLOOKUP(TRUE,(AO$52:AO57&lt;&gt;""),$N$52:$N57,_xlpm.Fundo,,-1),
_xlpm.By,_xlfn.XLOOKUP(TRUE,(AO59:AO$95&lt;&gt;""),$N59:$N$95,_xlpm.Fundo,,1),
_xlpm.Cy,_xlfn.XLOOKUP(TRUE,(AO$52:AO57&lt;&gt;""),AO$52:AO57,_xlpm.Fundo,,-1),
_xlpm.Dy,_xlfn.XLOOKUP(TRUE,(AO59:AO$95&lt;&gt;""),AO59:AO$95,_xlpm.Fundo,,1),
_xlpm.Xy,$N58,_xlpm.Yy,PRODUCT(SUM(_xlpm.Dy,-_xlpm.Cy),1/SUM(_xlpm.By,-_xlpm.Ay))*SUM(_xlpm.Xy,-_xlpm.Ay)+_xlpm.Cy,
ROUND(_xlpm.Yy,2)))</f>
        <v>0.54</v>
      </c>
      <c r="AP156" s="21" cm="1">
        <f t="array" ref="AP156">IF(AP58&lt;&gt;"","",
_xlfn.LET(_xlpm.Fundo,$L$8,
_xlpm.Ax,_xlfn.XLOOKUP(TRUE,($O58:AO58&lt;&gt;""),$O$51:AO$51,_xlpm.Fundo,,-1),
_xlpm.Bx,_xlfn.XLOOKUP(TRUE,(AQ58:$AZ58&lt;&gt;""),AQ$51:$AZ$51,_xlpm.Fundo,,1),
_xlpm.Cx,_xlfn.XLOOKUP(TRUE,($O58:AO58&lt;&gt;""),$O58:AO58,_xlpm.Fundo,,-1),
_xlpm.Dx,_xlfn.XLOOKUP(TRUE,(AQ58:$AZ58&lt;&gt;""),AQ58:$AZ58,_xlpm.Fundo,,1),
_xlpm.Xx,AP$51,_xlpm.Yx,PRODUCT(SUM(_xlpm.Dx,-_xlpm.Cx),1/SUM(_xlpm.Bx,-_xlpm.Ax))*SUM(_xlpm.Xx,-_xlpm.Ax)+_xlpm.Cx,
_xlpm.Ay,_xlfn.XLOOKUP(TRUE,(AP$52:AP57&lt;&gt;""),$N$52:$N57,_xlpm.Fundo,,-1),
_xlpm.By,_xlfn.XLOOKUP(TRUE,(AP59:AP$95&lt;&gt;""),$N59:$N$95,_xlpm.Fundo,,1),
_xlpm.Cy,_xlfn.XLOOKUP(TRUE,(AP$52:AP57&lt;&gt;""),AP$52:AP57,_xlpm.Fundo,,-1),
_xlpm.Dy,_xlfn.XLOOKUP(TRUE,(AP59:AP$95&lt;&gt;""),AP59:AP$95,_xlpm.Fundo,,1),
_xlpm.Xy,$N58,_xlpm.Yy,PRODUCT(SUM(_xlpm.Dy,-_xlpm.Cy),1/SUM(_xlpm.By,-_xlpm.Ay))*SUM(_xlpm.Xy,-_xlpm.Ay)+_xlpm.Cy,
ROUND(_xlpm.Yy,2)))</f>
        <v>0.15</v>
      </c>
      <c r="AQ156" s="21" cm="1">
        <f t="array" ref="AQ156">IF(AQ58&lt;&gt;"","",
_xlfn.LET(_xlpm.Fundo,$L$8,
_xlpm.Ax,_xlfn.XLOOKUP(TRUE,($O58:AP58&lt;&gt;""),$O$51:AP$51,_xlpm.Fundo,,-1),
_xlpm.Bx,_xlfn.XLOOKUP(TRUE,(AR58:$AZ58&lt;&gt;""),AR$51:$AZ$51,_xlpm.Fundo,,1),
_xlpm.Cx,_xlfn.XLOOKUP(TRUE,($O58:AP58&lt;&gt;""),$O58:AP58,_xlpm.Fundo,,-1),
_xlpm.Dx,_xlfn.XLOOKUP(TRUE,(AR58:$AZ58&lt;&gt;""),AR58:$AZ58,_xlpm.Fundo,,1),
_xlpm.Xx,AQ$51,_xlpm.Yx,PRODUCT(SUM(_xlpm.Dx,-_xlpm.Cx),1/SUM(_xlpm.Bx,-_xlpm.Ax))*SUM(_xlpm.Xx,-_xlpm.Ax)+_xlpm.Cx,
_xlpm.Ay,_xlfn.XLOOKUP(TRUE,(AQ$52:AQ57&lt;&gt;""),$N$52:$N57,_xlpm.Fundo,,-1),
_xlpm.By,_xlfn.XLOOKUP(TRUE,(AQ59:AQ$95&lt;&gt;""),$N59:$N$95,_xlpm.Fundo,,1),
_xlpm.Cy,_xlfn.XLOOKUP(TRUE,(AQ$52:AQ57&lt;&gt;""),AQ$52:AQ57,_xlpm.Fundo,,-1),
_xlpm.Dy,_xlfn.XLOOKUP(TRUE,(AQ59:AQ$95&lt;&gt;""),AQ59:AQ$95,_xlpm.Fundo,,1),
_xlpm.Xy,$N58,_xlpm.Yy,PRODUCT(SUM(_xlpm.Dy,-_xlpm.Cy),1/SUM(_xlpm.By,-_xlpm.Ay))*SUM(_xlpm.Xy,-_xlpm.Ay)+_xlpm.Cy,
ROUND(_xlpm.Yy,2)))</f>
        <v>0.53</v>
      </c>
      <c r="AR156" s="21" cm="1">
        <f t="array" ref="AR156">IF(AR58&lt;&gt;"","",
_xlfn.LET(_xlpm.Fundo,$L$8,
_xlpm.Ax,_xlfn.XLOOKUP(TRUE,($O58:AQ58&lt;&gt;""),$O$51:AQ$51,_xlpm.Fundo,,-1),
_xlpm.Bx,_xlfn.XLOOKUP(TRUE,(AS58:$AZ58&lt;&gt;""),AS$51:$AZ$51,_xlpm.Fundo,,1),
_xlpm.Cx,_xlfn.XLOOKUP(TRUE,($O58:AQ58&lt;&gt;""),$O58:AQ58,_xlpm.Fundo,,-1),
_xlpm.Dx,_xlfn.XLOOKUP(TRUE,(AS58:$AZ58&lt;&gt;""),AS58:$AZ58,_xlpm.Fundo,,1),
_xlpm.Xx,AR$51,_xlpm.Yx,PRODUCT(SUM(_xlpm.Dx,-_xlpm.Cx),1/SUM(_xlpm.Bx,-_xlpm.Ax))*SUM(_xlpm.Xx,-_xlpm.Ax)+_xlpm.Cx,
_xlpm.Ay,_xlfn.XLOOKUP(TRUE,(AR$52:AR57&lt;&gt;""),$N$52:$N57,_xlpm.Fundo,,-1),
_xlpm.By,_xlfn.XLOOKUP(TRUE,(AR59:AR$95&lt;&gt;""),$N59:$N$95,_xlpm.Fundo,,1),
_xlpm.Cy,_xlfn.XLOOKUP(TRUE,(AR$52:AR57&lt;&gt;""),AR$52:AR57,_xlpm.Fundo,,-1),
_xlpm.Dy,_xlfn.XLOOKUP(TRUE,(AR59:AR$95&lt;&gt;""),AR59:AR$95,_xlpm.Fundo,,1),
_xlpm.Xy,$N58,_xlpm.Yy,PRODUCT(SUM(_xlpm.Dy,-_xlpm.Cy),1/SUM(_xlpm.By,-_xlpm.Ay))*SUM(_xlpm.Xy,-_xlpm.Ay)+_xlpm.Cy,
ROUND(_xlpm.Yy,2)))</f>
        <v>0.17</v>
      </c>
      <c r="AS156" s="21" cm="1">
        <f t="array" ref="AS156">IF(AS58&lt;&gt;"","",
_xlfn.LET(_xlpm.Fundo,$L$8,
_xlpm.Ax,_xlfn.XLOOKUP(TRUE,($O58:AR58&lt;&gt;""),$O$51:AR$51,_xlpm.Fundo,,-1),
_xlpm.Bx,_xlfn.XLOOKUP(TRUE,(AT58:$AZ58&lt;&gt;""),AT$51:$AZ$51,_xlpm.Fundo,,1),
_xlpm.Cx,_xlfn.XLOOKUP(TRUE,($O58:AR58&lt;&gt;""),$O58:AR58,_xlpm.Fundo,,-1),
_xlpm.Dx,_xlfn.XLOOKUP(TRUE,(AT58:$AZ58&lt;&gt;""),AT58:$AZ58,_xlpm.Fundo,,1),
_xlpm.Xx,AS$51,_xlpm.Yx,PRODUCT(SUM(_xlpm.Dx,-_xlpm.Cx),1/SUM(_xlpm.Bx,-_xlpm.Ax))*SUM(_xlpm.Xx,-_xlpm.Ax)+_xlpm.Cx,
_xlpm.Ay,_xlfn.XLOOKUP(TRUE,(AS$52:AS57&lt;&gt;""),$N$52:$N57,_xlpm.Fundo,,-1),
_xlpm.By,_xlfn.XLOOKUP(TRUE,(AS59:AS$95&lt;&gt;""),$N59:$N$95,_xlpm.Fundo,,1),
_xlpm.Cy,_xlfn.XLOOKUP(TRUE,(AS$52:AS57&lt;&gt;""),AS$52:AS57,_xlpm.Fundo,,-1),
_xlpm.Dy,_xlfn.XLOOKUP(TRUE,(AS59:AS$95&lt;&gt;""),AS59:AS$95,_xlpm.Fundo,,1),
_xlpm.Xy,$N58,_xlpm.Yy,PRODUCT(SUM(_xlpm.Dy,-_xlpm.Cy),1/SUM(_xlpm.By,-_xlpm.Ay))*SUM(_xlpm.Xy,-_xlpm.Ay)+_xlpm.Cy,
ROUND(_xlpm.Yy,2)))</f>
        <v>0.2</v>
      </c>
      <c r="AT156" s="21" cm="1">
        <f t="array" ref="AT156">IF(AT58&lt;&gt;"","",
_xlfn.LET(_xlpm.Fundo,$L$8,
_xlpm.Ax,_xlfn.XLOOKUP(TRUE,($O58:AS58&lt;&gt;""),$O$51:AS$51,_xlpm.Fundo,,-1),
_xlpm.Bx,_xlfn.XLOOKUP(TRUE,(AU58:$AZ58&lt;&gt;""),AU$51:$AZ$51,_xlpm.Fundo,,1),
_xlpm.Cx,_xlfn.XLOOKUP(TRUE,($O58:AS58&lt;&gt;""),$O58:AS58,_xlpm.Fundo,,-1),
_xlpm.Dx,_xlfn.XLOOKUP(TRUE,(AU58:$AZ58&lt;&gt;""),AU58:$AZ58,_xlpm.Fundo,,1),
_xlpm.Xx,AT$51,_xlpm.Yx,PRODUCT(SUM(_xlpm.Dx,-_xlpm.Cx),1/SUM(_xlpm.Bx,-_xlpm.Ax))*SUM(_xlpm.Xx,-_xlpm.Ax)+_xlpm.Cx,
_xlpm.Ay,_xlfn.XLOOKUP(TRUE,(AT$52:AT57&lt;&gt;""),$N$52:$N57,_xlpm.Fundo,,-1),
_xlpm.By,_xlfn.XLOOKUP(TRUE,(AT59:AT$95&lt;&gt;""),$N59:$N$95,_xlpm.Fundo,,1),
_xlpm.Cy,_xlfn.XLOOKUP(TRUE,(AT$52:AT57&lt;&gt;""),AT$52:AT57,_xlpm.Fundo,,-1),
_xlpm.Dy,_xlfn.XLOOKUP(TRUE,(AT59:AT$95&lt;&gt;""),AT59:AT$95,_xlpm.Fundo,,1),
_xlpm.Xy,$N58,_xlpm.Yy,PRODUCT(SUM(_xlpm.Dy,-_xlpm.Cy),1/SUM(_xlpm.By,-_xlpm.Ay))*SUM(_xlpm.Xy,-_xlpm.Ay)+_xlpm.Cy,
ROUND(_xlpm.Yy,2)))</f>
        <v>1.03</v>
      </c>
      <c r="AU156" s="21" t="str" cm="1">
        <f t="array" ref="AU156">IF(AU58&lt;&gt;"","",
_xlfn.LET(_xlpm.Fundo,$L$8,
_xlpm.Ax,_xlfn.XLOOKUP(TRUE,($O58:AT58&lt;&gt;""),$O$51:AT$51,_xlpm.Fundo,,-1),
_xlpm.Bx,_xlfn.XLOOKUP(TRUE,(AV58:$AZ58&lt;&gt;""),AV$51:$AZ$51,_xlpm.Fundo,,1),
_xlpm.Cx,_xlfn.XLOOKUP(TRUE,($O58:AT58&lt;&gt;""),$O58:AT58,_xlpm.Fundo,,-1),
_xlpm.Dx,_xlfn.XLOOKUP(TRUE,(AV58:$AZ58&lt;&gt;""),AV58:$AZ58,_xlpm.Fundo,,1),
_xlpm.Xx,AU$51,_xlpm.Yx,PRODUCT(SUM(_xlpm.Dx,-_xlpm.Cx),1/SUM(_xlpm.Bx,-_xlpm.Ax))*SUM(_xlpm.Xx,-_xlpm.Ax)+_xlpm.Cx,
_xlpm.Ay,_xlfn.XLOOKUP(TRUE,(AU$52:AU57&lt;&gt;""),$N$52:$N57,_xlpm.Fundo,,-1),
_xlpm.By,_xlfn.XLOOKUP(TRUE,(AU59:AU$95&lt;&gt;""),$N59:$N$95,_xlpm.Fundo,,1),
_xlpm.Cy,_xlfn.XLOOKUP(TRUE,(AU$52:AU57&lt;&gt;""),AU$52:AU57,_xlpm.Fundo,,-1),
_xlpm.Dy,_xlfn.XLOOKUP(TRUE,(AU59:AU$95&lt;&gt;""),AU59:AU$95,_xlpm.Fundo,,1),
_xlpm.Xy,$N58,_xlpm.Yy,PRODUCT(SUM(_xlpm.Dy,-_xlpm.Cy),1/SUM(_xlpm.By,-_xlpm.Ay))*SUM(_xlpm.Xy,-_xlpm.Ay)+_xlpm.Cy,
ROUND(_xlpm.Yy,2)))</f>
        <v/>
      </c>
      <c r="AV156" s="21" t="str" cm="1">
        <f t="array" ref="AV156">IF(AV58&lt;&gt;"","",
_xlfn.LET(_xlpm.Fundo,$L$8,
_xlpm.Ax,_xlfn.XLOOKUP(TRUE,($O58:AU58&lt;&gt;""),$O$51:AU$51,_xlpm.Fundo,,-1),
_xlpm.Bx,_xlfn.XLOOKUP(TRUE,(AW58:$AZ58&lt;&gt;""),AW$51:$AZ$51,_xlpm.Fundo,,1),
_xlpm.Cx,_xlfn.XLOOKUP(TRUE,($O58:AU58&lt;&gt;""),$O58:AU58,_xlpm.Fundo,,-1),
_xlpm.Dx,_xlfn.XLOOKUP(TRUE,(AW58:$AZ58&lt;&gt;""),AW58:$AZ58,_xlpm.Fundo,,1),
_xlpm.Xx,AV$51,_xlpm.Yx,PRODUCT(SUM(_xlpm.Dx,-_xlpm.Cx),1/SUM(_xlpm.Bx,-_xlpm.Ax))*SUM(_xlpm.Xx,-_xlpm.Ax)+_xlpm.Cx,
_xlpm.Ay,_xlfn.XLOOKUP(TRUE,(AV$52:AV57&lt;&gt;""),$N$52:$N57,_xlpm.Fundo,,-1),
_xlpm.By,_xlfn.XLOOKUP(TRUE,(AV59:AV$95&lt;&gt;""),$N59:$N$95,_xlpm.Fundo,,1),
_xlpm.Cy,_xlfn.XLOOKUP(TRUE,(AV$52:AV57&lt;&gt;""),AV$52:AV57,_xlpm.Fundo,,-1),
_xlpm.Dy,_xlfn.XLOOKUP(TRUE,(AV59:AV$95&lt;&gt;""),AV59:AV$95,_xlpm.Fundo,,1),
_xlpm.Xy,$N58,_xlpm.Yy,PRODUCT(SUM(_xlpm.Dy,-_xlpm.Cy),1/SUM(_xlpm.By,-_xlpm.Ay))*SUM(_xlpm.Xy,-_xlpm.Ay)+_xlpm.Cy,
ROUND(_xlpm.Yy,2)))</f>
        <v/>
      </c>
      <c r="AW156" s="21" t="str" cm="1">
        <f t="array" ref="AW156">IF(AW58&lt;&gt;"","",
_xlfn.LET(_xlpm.Fundo,$L$8,
_xlpm.Ax,_xlfn.XLOOKUP(TRUE,($O58:AV58&lt;&gt;""),$O$51:AV$51,_xlpm.Fundo,,-1),
_xlpm.Bx,_xlfn.XLOOKUP(TRUE,(AX58:$AZ58&lt;&gt;""),AX$51:$AZ$51,_xlpm.Fundo,,1),
_xlpm.Cx,_xlfn.XLOOKUP(TRUE,($O58:AV58&lt;&gt;""),$O58:AV58,_xlpm.Fundo,,-1),
_xlpm.Dx,_xlfn.XLOOKUP(TRUE,(AX58:$AZ58&lt;&gt;""),AX58:$AZ58,_xlpm.Fundo,,1),
_xlpm.Xx,AW$51,_xlpm.Yx,PRODUCT(SUM(_xlpm.Dx,-_xlpm.Cx),1/SUM(_xlpm.Bx,-_xlpm.Ax))*SUM(_xlpm.Xx,-_xlpm.Ax)+_xlpm.Cx,
_xlpm.Ay,_xlfn.XLOOKUP(TRUE,(AW$52:AW57&lt;&gt;""),$N$52:$N57,_xlpm.Fundo,,-1),
_xlpm.By,_xlfn.XLOOKUP(TRUE,(AW59:AW$95&lt;&gt;""),$N59:$N$95,_xlpm.Fundo,,1),
_xlpm.Cy,_xlfn.XLOOKUP(TRUE,(AW$52:AW57&lt;&gt;""),AW$52:AW57,_xlpm.Fundo,,-1),
_xlpm.Dy,_xlfn.XLOOKUP(TRUE,(AW59:AW$95&lt;&gt;""),AW59:AW$95,_xlpm.Fundo,,1),
_xlpm.Xy,$N58,_xlpm.Yy,PRODUCT(SUM(_xlpm.Dy,-_xlpm.Cy),1/SUM(_xlpm.By,-_xlpm.Ay))*SUM(_xlpm.Xy,-_xlpm.Ay)+_xlpm.Cy,
ROUND(_xlpm.Yy,2)))</f>
        <v/>
      </c>
      <c r="AX156" s="8"/>
      <c r="AY156" s="8"/>
    </row>
    <row r="157" spans="1:51" ht="20.100000000000001" customHeight="1" x14ac:dyDescent="0.3">
      <c r="B157" s="7" t="s">
        <v>611</v>
      </c>
      <c r="C157" s="17">
        <f t="shared" si="19"/>
        <v>45.9754</v>
      </c>
      <c r="D157" s="18">
        <f t="shared" si="19"/>
        <v>120.7709</v>
      </c>
      <c r="E157" s="64">
        <f t="shared" si="19"/>
        <v>0.7</v>
      </c>
      <c r="F157" s="17">
        <f t="shared" si="16"/>
        <v>2.95</v>
      </c>
      <c r="G157" s="18">
        <f t="shared" si="17"/>
        <v>15.72</v>
      </c>
      <c r="H157" s="19">
        <f t="shared" si="18"/>
        <v>0.7</v>
      </c>
      <c r="I157" s="8" t="str" cm="1">
        <f t="array" ref="I157">_xlfn.CONCAT(ROUND(F157:H157,2)&amp;", ")</f>
        <v xml:space="preserve">2.95, 15.72, 0.7, </v>
      </c>
      <c r="J157" s="8"/>
      <c r="N157" s="117">
        <v>14.9</v>
      </c>
      <c r="O157" s="118"/>
      <c r="P157" s="21" t="str" cm="1">
        <f t="array" ref="P157">IF(P59&lt;&gt;"","",
_xlfn.LET(_xlpm.Fundo,$L$8,
_xlpm.Ax,_xlfn.XLOOKUP(TRUE,($O59:O59&lt;&gt;""),$O$51:O$51,_xlpm.Fundo,,-1),
_xlpm.Bx,_xlfn.XLOOKUP(TRUE,(Q59:$AZ59&lt;&gt;""),Q$51:$AZ$51,_xlpm.Fundo,,1),
_xlpm.Cx,_xlfn.XLOOKUP(TRUE,($O59:O59&lt;&gt;""),$O59:O59,_xlpm.Fundo,,-1),
_xlpm.Dx,_xlfn.XLOOKUP(TRUE,(Q59:$AZ59&lt;&gt;""),Q59:$AZ59,_xlpm.Fundo,,1),
_xlpm.Xx,P$51,_xlpm.Yx,PRODUCT(SUM(_xlpm.Dx,-_xlpm.Cx),1/SUM(_xlpm.Bx,-_xlpm.Ax))*SUM(_xlpm.Xx,-_xlpm.Ax)+_xlpm.Cx,
_xlpm.Ay,_xlfn.XLOOKUP(TRUE,(P$52:P58&lt;&gt;""),$N$52:$N58,_xlpm.Fundo,,-1),
_xlpm.By,_xlfn.XLOOKUP(TRUE,(P60:P$95&lt;&gt;""),$N60:$N$95,_xlpm.Fundo,,1),
_xlpm.Cy,_xlfn.XLOOKUP(TRUE,(P$52:P58&lt;&gt;""),P$52:P58,_xlpm.Fundo,,-1),
_xlpm.Dy,_xlfn.XLOOKUP(TRUE,(P60:P$95&lt;&gt;""),P60:P$95,_xlpm.Fundo,,1),
_xlpm.Xy,$N59,_xlpm.Yy,PRODUCT(SUM(_xlpm.Dy,-_xlpm.Cy),1/SUM(_xlpm.By,-_xlpm.Ay))*SUM(_xlpm.Xy,-_xlpm.Ay)+_xlpm.Cy,
ROUND(_xlpm.Yy,2)))</f>
        <v/>
      </c>
      <c r="Q157" s="21" t="str" cm="1">
        <f t="array" ref="Q157">IF(Q59&lt;&gt;"","",
_xlfn.LET(_xlpm.Fundo,$L$8,
_xlpm.Ax,_xlfn.XLOOKUP(TRUE,($O59:P59&lt;&gt;""),$O$51:P$51,_xlpm.Fundo,,-1),
_xlpm.Bx,_xlfn.XLOOKUP(TRUE,(R59:$AZ59&lt;&gt;""),R$51:$AZ$51,_xlpm.Fundo,,1),
_xlpm.Cx,_xlfn.XLOOKUP(TRUE,($O59:P59&lt;&gt;""),$O59:P59,_xlpm.Fundo,,-1),
_xlpm.Dx,_xlfn.XLOOKUP(TRUE,(R59:$AZ59&lt;&gt;""),R59:$AZ59,_xlpm.Fundo,,1),
_xlpm.Xx,Q$51,_xlpm.Yx,PRODUCT(SUM(_xlpm.Dx,-_xlpm.Cx),1/SUM(_xlpm.Bx,-_xlpm.Ax))*SUM(_xlpm.Xx,-_xlpm.Ax)+_xlpm.Cx,
_xlpm.Ay,_xlfn.XLOOKUP(TRUE,(Q$52:Q58&lt;&gt;""),$N$52:$N58,_xlpm.Fundo,,-1),
_xlpm.By,_xlfn.XLOOKUP(TRUE,(Q60:Q$95&lt;&gt;""),$N60:$N$95,_xlpm.Fundo,,1),
_xlpm.Cy,_xlfn.XLOOKUP(TRUE,(Q$52:Q58&lt;&gt;""),Q$52:Q58,_xlpm.Fundo,,-1),
_xlpm.Dy,_xlfn.XLOOKUP(TRUE,(Q60:Q$95&lt;&gt;""),Q60:Q$95,_xlpm.Fundo,,1),
_xlpm.Xy,$N59,_xlpm.Yy,PRODUCT(SUM(_xlpm.Dy,-_xlpm.Cy),1/SUM(_xlpm.By,-_xlpm.Ay))*SUM(_xlpm.Xy,-_xlpm.Ay)+_xlpm.Cy,
ROUND(_xlpm.Yy,2)))</f>
        <v/>
      </c>
      <c r="R157" s="21" t="str" cm="1">
        <f t="array" ref="R157">IF(R59&lt;&gt;"","",
_xlfn.LET(_xlpm.Fundo,$L$8,
_xlpm.Ax,_xlfn.XLOOKUP(TRUE,($O59:Q59&lt;&gt;""),$O$51:Q$51,_xlpm.Fundo,,-1),
_xlpm.Bx,_xlfn.XLOOKUP(TRUE,(S59:$AZ59&lt;&gt;""),S$51:$AZ$51,_xlpm.Fundo,,1),
_xlpm.Cx,_xlfn.XLOOKUP(TRUE,($O59:Q59&lt;&gt;""),$O59:Q59,_xlpm.Fundo,,-1),
_xlpm.Dx,_xlfn.XLOOKUP(TRUE,(S59:$AZ59&lt;&gt;""),S59:$AZ59,_xlpm.Fundo,,1),
_xlpm.Xx,R$51,_xlpm.Yx,PRODUCT(SUM(_xlpm.Dx,-_xlpm.Cx),1/SUM(_xlpm.Bx,-_xlpm.Ax))*SUM(_xlpm.Xx,-_xlpm.Ax)+_xlpm.Cx,
_xlpm.Ay,_xlfn.XLOOKUP(TRUE,(R$52:R58&lt;&gt;""),$N$52:$N58,_xlpm.Fundo,,-1),
_xlpm.By,_xlfn.XLOOKUP(TRUE,(R60:R$95&lt;&gt;""),$N60:$N$95,_xlpm.Fundo,,1),
_xlpm.Cy,_xlfn.XLOOKUP(TRUE,(R$52:R58&lt;&gt;""),R$52:R58,_xlpm.Fundo,,-1),
_xlpm.Dy,_xlfn.XLOOKUP(TRUE,(R60:R$95&lt;&gt;""),R60:R$95,_xlpm.Fundo,,1),
_xlpm.Xy,$N59,_xlpm.Yy,PRODUCT(SUM(_xlpm.Dy,-_xlpm.Cy),1/SUM(_xlpm.By,-_xlpm.Ay))*SUM(_xlpm.Xy,-_xlpm.Ay)+_xlpm.Cy,
ROUND(_xlpm.Yy,2)))</f>
        <v/>
      </c>
      <c r="S157" s="21" cm="1">
        <f t="array" ref="S157">IF(S59&lt;&gt;"","",
_xlfn.LET(_xlpm.Fundo,$L$8,
_xlpm.Ax,_xlfn.XLOOKUP(TRUE,($O59:R59&lt;&gt;""),$O$51:R$51,_xlpm.Fundo,,-1),
_xlpm.Bx,_xlfn.XLOOKUP(TRUE,(T59:$AZ59&lt;&gt;""),T$51:$AZ$51,_xlpm.Fundo,,1),
_xlpm.Cx,_xlfn.XLOOKUP(TRUE,($O59:R59&lt;&gt;""),$O59:R59,_xlpm.Fundo,,-1),
_xlpm.Dx,_xlfn.XLOOKUP(TRUE,(T59:$AZ59&lt;&gt;""),T59:$AZ59,_xlpm.Fundo,,1),
_xlpm.Xx,S$51,_xlpm.Yx,PRODUCT(SUM(_xlpm.Dx,-_xlpm.Cx),1/SUM(_xlpm.Bx,-_xlpm.Ax))*SUM(_xlpm.Xx,-_xlpm.Ax)+_xlpm.Cx,
_xlpm.Ay,_xlfn.XLOOKUP(TRUE,(S$52:S58&lt;&gt;""),$N$52:$N58,_xlpm.Fundo,,-1),
_xlpm.By,_xlfn.XLOOKUP(TRUE,(S60:S$95&lt;&gt;""),$N60:$N$95,_xlpm.Fundo,,1),
_xlpm.Cy,_xlfn.XLOOKUP(TRUE,(S$52:S58&lt;&gt;""),S$52:S58,_xlpm.Fundo,,-1),
_xlpm.Dy,_xlfn.XLOOKUP(TRUE,(S60:S$95&lt;&gt;""),S60:S$95,_xlpm.Fundo,,1),
_xlpm.Xy,$N59,_xlpm.Yy,PRODUCT(SUM(_xlpm.Dy,-_xlpm.Cy),1/SUM(_xlpm.By,-_xlpm.Ay))*SUM(_xlpm.Xy,-_xlpm.Ay)+_xlpm.Cy,
ROUND(_xlpm.Yy,2)))</f>
        <v>0.43</v>
      </c>
      <c r="T157" s="21" t="str" cm="1">
        <f t="array" ref="T157">IF(T59&lt;&gt;"","",
_xlfn.LET(_xlpm.Fundo,$L$8,
_xlpm.Ax,_xlfn.XLOOKUP(TRUE,($O59:S59&lt;&gt;""),$O$51:S$51,_xlpm.Fundo,,-1),
_xlpm.Bx,_xlfn.XLOOKUP(TRUE,(U59:$AZ59&lt;&gt;""),U$51:$AZ$51,_xlpm.Fundo,,1),
_xlpm.Cx,_xlfn.XLOOKUP(TRUE,($O59:S59&lt;&gt;""),$O59:S59,_xlpm.Fundo,,-1),
_xlpm.Dx,_xlfn.XLOOKUP(TRUE,(U59:$AZ59&lt;&gt;""),U59:$AZ59,_xlpm.Fundo,,1),
_xlpm.Xx,T$51,_xlpm.Yx,PRODUCT(SUM(_xlpm.Dx,-_xlpm.Cx),1/SUM(_xlpm.Bx,-_xlpm.Ax))*SUM(_xlpm.Xx,-_xlpm.Ax)+_xlpm.Cx,
_xlpm.Ay,_xlfn.XLOOKUP(TRUE,(T$52:T58&lt;&gt;""),$N$52:$N58,_xlpm.Fundo,,-1),
_xlpm.By,_xlfn.XLOOKUP(TRUE,(T60:T$95&lt;&gt;""),$N60:$N$95,_xlpm.Fundo,,1),
_xlpm.Cy,_xlfn.XLOOKUP(TRUE,(T$52:T58&lt;&gt;""),T$52:T58,_xlpm.Fundo,,-1),
_xlpm.Dy,_xlfn.XLOOKUP(TRUE,(T60:T$95&lt;&gt;""),T60:T$95,_xlpm.Fundo,,1),
_xlpm.Xy,$N59,_xlpm.Yy,PRODUCT(SUM(_xlpm.Dy,-_xlpm.Cy),1/SUM(_xlpm.By,-_xlpm.Ay))*SUM(_xlpm.Xy,-_xlpm.Ay)+_xlpm.Cy,
ROUND(_xlpm.Yy,2)))</f>
        <v/>
      </c>
      <c r="U157" s="21" cm="1">
        <f t="array" ref="U157">IF(U59&lt;&gt;"","",
_xlfn.LET(_xlpm.Fundo,$L$8,
_xlpm.Ax,_xlfn.XLOOKUP(TRUE,($O59:T59&lt;&gt;""),$O$51:T$51,_xlpm.Fundo,,-1),
_xlpm.Bx,_xlfn.XLOOKUP(TRUE,(V59:$AZ59&lt;&gt;""),V$51:$AZ$51,_xlpm.Fundo,,1),
_xlpm.Cx,_xlfn.XLOOKUP(TRUE,($O59:T59&lt;&gt;""),$O59:T59,_xlpm.Fundo,,-1),
_xlpm.Dx,_xlfn.XLOOKUP(TRUE,(V59:$AZ59&lt;&gt;""),V59:$AZ59,_xlpm.Fundo,,1),
_xlpm.Xx,U$51,_xlpm.Yx,PRODUCT(SUM(_xlpm.Dx,-_xlpm.Cx),1/SUM(_xlpm.Bx,-_xlpm.Ax))*SUM(_xlpm.Xx,-_xlpm.Ax)+_xlpm.Cx,
_xlpm.Ay,_xlfn.XLOOKUP(TRUE,(U$52:U58&lt;&gt;""),$N$52:$N58,_xlpm.Fundo,,-1),
_xlpm.By,_xlfn.XLOOKUP(TRUE,(U60:U$95&lt;&gt;""),$N60:$N$95,_xlpm.Fundo,,1),
_xlpm.Cy,_xlfn.XLOOKUP(TRUE,(U$52:U58&lt;&gt;""),U$52:U58,_xlpm.Fundo,,-1),
_xlpm.Dy,_xlfn.XLOOKUP(TRUE,(U60:U$95&lt;&gt;""),U60:U$95,_xlpm.Fundo,,1),
_xlpm.Xy,$N59,_xlpm.Yy,PRODUCT(SUM(_xlpm.Dy,-_xlpm.Cy),1/SUM(_xlpm.By,-_xlpm.Ay))*SUM(_xlpm.Xy,-_xlpm.Ay)+_xlpm.Cy,
ROUND(_xlpm.Yy,2)))</f>
        <v>0.79</v>
      </c>
      <c r="V157" s="21" cm="1">
        <f t="array" ref="V157">IF(V59&lt;&gt;"","",
_xlfn.LET(_xlpm.Fundo,$L$8,
_xlpm.Ax,_xlfn.XLOOKUP(TRUE,($O59:U59&lt;&gt;""),$O$51:U$51,_xlpm.Fundo,,-1),
_xlpm.Bx,_xlfn.XLOOKUP(TRUE,(W59:$AZ59&lt;&gt;""),W$51:$AZ$51,_xlpm.Fundo,,1),
_xlpm.Cx,_xlfn.XLOOKUP(TRUE,($O59:U59&lt;&gt;""),$O59:U59,_xlpm.Fundo,,-1),
_xlpm.Dx,_xlfn.XLOOKUP(TRUE,(W59:$AZ59&lt;&gt;""),W59:$AZ59,_xlpm.Fundo,,1),
_xlpm.Xx,V$51,_xlpm.Yx,PRODUCT(SUM(_xlpm.Dx,-_xlpm.Cx),1/SUM(_xlpm.Bx,-_xlpm.Ax))*SUM(_xlpm.Xx,-_xlpm.Ax)+_xlpm.Cx,
_xlpm.Ay,_xlfn.XLOOKUP(TRUE,(V$52:V58&lt;&gt;""),$N$52:$N58,_xlpm.Fundo,,-1),
_xlpm.By,_xlfn.XLOOKUP(TRUE,(V60:V$95&lt;&gt;""),$N60:$N$95,_xlpm.Fundo,,1),
_xlpm.Cy,_xlfn.XLOOKUP(TRUE,(V$52:V58&lt;&gt;""),V$52:V58,_xlpm.Fundo,,-1),
_xlpm.Dy,_xlfn.XLOOKUP(TRUE,(V60:V$95&lt;&gt;""),V60:V$95,_xlpm.Fundo,,1),
_xlpm.Xy,$N59,_xlpm.Yy,PRODUCT(SUM(_xlpm.Dy,-_xlpm.Cy),1/SUM(_xlpm.By,-_xlpm.Ay))*SUM(_xlpm.Xy,-_xlpm.Ay)+_xlpm.Cy,
ROUND(_xlpm.Yy,2)))</f>
        <v>0.48</v>
      </c>
      <c r="W157" s="21" cm="1">
        <f t="array" ref="W157">IF(W59&lt;&gt;"","",
_xlfn.LET(_xlpm.Fundo,$L$8,
_xlpm.Ax,_xlfn.XLOOKUP(TRUE,($O59:V59&lt;&gt;""),$O$51:V$51,_xlpm.Fundo,,-1),
_xlpm.Bx,_xlfn.XLOOKUP(TRUE,(X59:$AZ59&lt;&gt;""),X$51:$AZ$51,_xlpm.Fundo,,1),
_xlpm.Cx,_xlfn.XLOOKUP(TRUE,($O59:V59&lt;&gt;""),$O59:V59,_xlpm.Fundo,,-1),
_xlpm.Dx,_xlfn.XLOOKUP(TRUE,(X59:$AZ59&lt;&gt;""),X59:$AZ59,_xlpm.Fundo,,1),
_xlpm.Xx,W$51,_xlpm.Yx,PRODUCT(SUM(_xlpm.Dx,-_xlpm.Cx),1/SUM(_xlpm.Bx,-_xlpm.Ax))*SUM(_xlpm.Xx,-_xlpm.Ax)+_xlpm.Cx,
_xlpm.Ay,_xlfn.XLOOKUP(TRUE,(W$52:W58&lt;&gt;""),$N$52:$N58,_xlpm.Fundo,,-1),
_xlpm.By,_xlfn.XLOOKUP(TRUE,(W60:W$95&lt;&gt;""),$N60:$N$95,_xlpm.Fundo,,1),
_xlpm.Cy,_xlfn.XLOOKUP(TRUE,(W$52:W58&lt;&gt;""),W$52:W58,_xlpm.Fundo,,-1),
_xlpm.Dy,_xlfn.XLOOKUP(TRUE,(W60:W$95&lt;&gt;""),W60:W$95,_xlpm.Fundo,,1),
_xlpm.Xy,$N59,_xlpm.Yy,PRODUCT(SUM(_xlpm.Dy,-_xlpm.Cy),1/SUM(_xlpm.By,-_xlpm.Ay))*SUM(_xlpm.Xy,-_xlpm.Ay)+_xlpm.Cy,
ROUND(_xlpm.Yy,2)))</f>
        <v>0.49</v>
      </c>
      <c r="X157" s="21" t="str" cm="1">
        <f t="array" ref="X157">IF(X59&lt;&gt;"","",
_xlfn.LET(_xlpm.Fundo,$L$8,
_xlpm.Ax,_xlfn.XLOOKUP(TRUE,($O59:W59&lt;&gt;""),$O$51:W$51,_xlpm.Fundo,,-1),
_xlpm.Bx,_xlfn.XLOOKUP(TRUE,(Y59:$AZ59&lt;&gt;""),Y$51:$AZ$51,_xlpm.Fundo,,1),
_xlpm.Cx,_xlfn.XLOOKUP(TRUE,($O59:W59&lt;&gt;""),$O59:W59,_xlpm.Fundo,,-1),
_xlpm.Dx,_xlfn.XLOOKUP(TRUE,(Y59:$AZ59&lt;&gt;""),Y59:$AZ59,_xlpm.Fundo,,1),
_xlpm.Xx,X$51,_xlpm.Yx,PRODUCT(SUM(_xlpm.Dx,-_xlpm.Cx),1/SUM(_xlpm.Bx,-_xlpm.Ax))*SUM(_xlpm.Xx,-_xlpm.Ax)+_xlpm.Cx,
_xlpm.Ay,_xlfn.XLOOKUP(TRUE,(X$52:X58&lt;&gt;""),$N$52:$N58,_xlpm.Fundo,,-1),
_xlpm.By,_xlfn.XLOOKUP(TRUE,(X60:X$95&lt;&gt;""),$N60:$N$95,_xlpm.Fundo,,1),
_xlpm.Cy,_xlfn.XLOOKUP(TRUE,(X$52:X58&lt;&gt;""),X$52:X58,_xlpm.Fundo,,-1),
_xlpm.Dy,_xlfn.XLOOKUP(TRUE,(X60:X$95&lt;&gt;""),X60:X$95,_xlpm.Fundo,,1),
_xlpm.Xy,$N59,_xlpm.Yy,PRODUCT(SUM(_xlpm.Dy,-_xlpm.Cy),1/SUM(_xlpm.By,-_xlpm.Ay))*SUM(_xlpm.Xy,-_xlpm.Ay)+_xlpm.Cy,
ROUND(_xlpm.Yy,2)))</f>
        <v/>
      </c>
      <c r="Y157" s="21" cm="1">
        <f t="array" ref="Y157">IF(Y59&lt;&gt;"","",
_xlfn.LET(_xlpm.Fundo,$L$8,
_xlpm.Ax,_xlfn.XLOOKUP(TRUE,($O59:X59&lt;&gt;""),$O$51:X$51,_xlpm.Fundo,,-1),
_xlpm.Bx,_xlfn.XLOOKUP(TRUE,(Z59:$AZ59&lt;&gt;""),Z$51:$AZ$51,_xlpm.Fundo,,1),
_xlpm.Cx,_xlfn.XLOOKUP(TRUE,($O59:X59&lt;&gt;""),$O59:X59,_xlpm.Fundo,,-1),
_xlpm.Dx,_xlfn.XLOOKUP(TRUE,(Z59:$AZ59&lt;&gt;""),Z59:$AZ59,_xlpm.Fundo,,1),
_xlpm.Xx,Y$51,_xlpm.Yx,PRODUCT(SUM(_xlpm.Dx,-_xlpm.Cx),1/SUM(_xlpm.Bx,-_xlpm.Ax))*SUM(_xlpm.Xx,-_xlpm.Ax)+_xlpm.Cx,
_xlpm.Ay,_xlfn.XLOOKUP(TRUE,(Y$52:Y58&lt;&gt;""),$N$52:$N58,_xlpm.Fundo,,-1),
_xlpm.By,_xlfn.XLOOKUP(TRUE,(Y60:Y$95&lt;&gt;""),$N60:$N$95,_xlpm.Fundo,,1),
_xlpm.Cy,_xlfn.XLOOKUP(TRUE,(Y$52:Y58&lt;&gt;""),Y$52:Y58,_xlpm.Fundo,,-1),
_xlpm.Dy,_xlfn.XLOOKUP(TRUE,(Y60:Y$95&lt;&gt;""),Y60:Y$95,_xlpm.Fundo,,1),
_xlpm.Xy,$N59,_xlpm.Yy,PRODUCT(SUM(_xlpm.Dy,-_xlpm.Cy),1/SUM(_xlpm.By,-_xlpm.Ay))*SUM(_xlpm.Xy,-_xlpm.Ay)+_xlpm.Cy,
ROUND(_xlpm.Yy,2)))</f>
        <v>0.97</v>
      </c>
      <c r="Z157" s="21" cm="1">
        <f t="array" ref="Z157">IF(Z59&lt;&gt;"","",
_xlfn.LET(_xlpm.Fundo,$L$8,
_xlpm.Ax,_xlfn.XLOOKUP(TRUE,($O59:Y59&lt;&gt;""),$O$51:Y$51,_xlpm.Fundo,,-1),
_xlpm.Bx,_xlfn.XLOOKUP(TRUE,(AA59:$AZ59&lt;&gt;""),AA$51:$AZ$51,_xlpm.Fundo,,1),
_xlpm.Cx,_xlfn.XLOOKUP(TRUE,($O59:Y59&lt;&gt;""),$O59:Y59,_xlpm.Fundo,,-1),
_xlpm.Dx,_xlfn.XLOOKUP(TRUE,(AA59:$AZ59&lt;&gt;""),AA59:$AZ59,_xlpm.Fundo,,1),
_xlpm.Xx,Z$51,_xlpm.Yx,PRODUCT(SUM(_xlpm.Dx,-_xlpm.Cx),1/SUM(_xlpm.Bx,-_xlpm.Ax))*SUM(_xlpm.Xx,-_xlpm.Ax)+_xlpm.Cx,
_xlpm.Ay,_xlfn.XLOOKUP(TRUE,(Z$52:Z58&lt;&gt;""),$N$52:$N58,_xlpm.Fundo,,-1),
_xlpm.By,_xlfn.XLOOKUP(TRUE,(Z60:Z$95&lt;&gt;""),$N60:$N$95,_xlpm.Fundo,,1),
_xlpm.Cy,_xlfn.XLOOKUP(TRUE,(Z$52:Z58&lt;&gt;""),Z$52:Z58,_xlpm.Fundo,,-1),
_xlpm.Dy,_xlfn.XLOOKUP(TRUE,(Z60:Z$95&lt;&gt;""),Z60:Z$95,_xlpm.Fundo,,1),
_xlpm.Xy,$N59,_xlpm.Yy,PRODUCT(SUM(_xlpm.Dy,-_xlpm.Cy),1/SUM(_xlpm.By,-_xlpm.Ay))*SUM(_xlpm.Xy,-_xlpm.Ay)+_xlpm.Cy,
ROUND(_xlpm.Yy,2)))</f>
        <v>0.54</v>
      </c>
      <c r="AA157" s="21" t="str" cm="1">
        <f t="array" ref="AA157">IF(AA59&lt;&gt;"","",
_xlfn.LET(_xlpm.Fundo,$L$8,
_xlpm.Ax,_xlfn.XLOOKUP(TRUE,($O59:Z59&lt;&gt;""),$O$51:Z$51,_xlpm.Fundo,,-1),
_xlpm.Bx,_xlfn.XLOOKUP(TRUE,(AB59:$AZ59&lt;&gt;""),AB$51:$AZ$51,_xlpm.Fundo,,1),
_xlpm.Cx,_xlfn.XLOOKUP(TRUE,($O59:Z59&lt;&gt;""),$O59:Z59,_xlpm.Fundo,,-1),
_xlpm.Dx,_xlfn.XLOOKUP(TRUE,(AB59:$AZ59&lt;&gt;""),AB59:$AZ59,_xlpm.Fundo,,1),
_xlpm.Xx,AA$51,_xlpm.Yx,PRODUCT(SUM(_xlpm.Dx,-_xlpm.Cx),1/SUM(_xlpm.Bx,-_xlpm.Ax))*SUM(_xlpm.Xx,-_xlpm.Ax)+_xlpm.Cx,
_xlpm.Ay,_xlfn.XLOOKUP(TRUE,(AA$52:AA58&lt;&gt;""),$N$52:$N58,_xlpm.Fundo,,-1),
_xlpm.By,_xlfn.XLOOKUP(TRUE,(AA60:AA$95&lt;&gt;""),$N60:$N$95,_xlpm.Fundo,,1),
_xlpm.Cy,_xlfn.XLOOKUP(TRUE,(AA$52:AA58&lt;&gt;""),AA$52:AA58,_xlpm.Fundo,,-1),
_xlpm.Dy,_xlfn.XLOOKUP(TRUE,(AA60:AA$95&lt;&gt;""),AA60:AA$95,_xlpm.Fundo,,1),
_xlpm.Xy,$N59,_xlpm.Yy,PRODUCT(SUM(_xlpm.Dy,-_xlpm.Cy),1/SUM(_xlpm.By,-_xlpm.Ay))*SUM(_xlpm.Xy,-_xlpm.Ay)+_xlpm.Cy,
ROUND(_xlpm.Yy,2)))</f>
        <v/>
      </c>
      <c r="AB157" s="21" cm="1">
        <f t="array" ref="AB157">IF(AB59&lt;&gt;"","",
_xlfn.LET(_xlpm.Fundo,$L$8,
_xlpm.Ax,_xlfn.XLOOKUP(TRUE,($O59:AA59&lt;&gt;""),$O$51:AA$51,_xlpm.Fundo,,-1),
_xlpm.Bx,_xlfn.XLOOKUP(TRUE,(AC59:$AZ59&lt;&gt;""),AC$51:$AZ$51,_xlpm.Fundo,,1),
_xlpm.Cx,_xlfn.XLOOKUP(TRUE,($O59:AA59&lt;&gt;""),$O59:AA59,_xlpm.Fundo,,-1),
_xlpm.Dx,_xlfn.XLOOKUP(TRUE,(AC59:$AZ59&lt;&gt;""),AC59:$AZ59,_xlpm.Fundo,,1),
_xlpm.Xx,AB$51,_xlpm.Yx,PRODUCT(SUM(_xlpm.Dx,-_xlpm.Cx),1/SUM(_xlpm.Bx,-_xlpm.Ax))*SUM(_xlpm.Xx,-_xlpm.Ax)+_xlpm.Cx,
_xlpm.Ay,_xlfn.XLOOKUP(TRUE,(AB$52:AB58&lt;&gt;""),$N$52:$N58,_xlpm.Fundo,,-1),
_xlpm.By,_xlfn.XLOOKUP(TRUE,(AB60:AB$95&lt;&gt;""),$N60:$N$95,_xlpm.Fundo,,1),
_xlpm.Cy,_xlfn.XLOOKUP(TRUE,(AB$52:AB58&lt;&gt;""),AB$52:AB58,_xlpm.Fundo,,-1),
_xlpm.Dy,_xlfn.XLOOKUP(TRUE,(AB60:AB$95&lt;&gt;""),AB60:AB$95,_xlpm.Fundo,,1),
_xlpm.Xy,$N59,_xlpm.Yy,PRODUCT(SUM(_xlpm.Dy,-_xlpm.Cy),1/SUM(_xlpm.By,-_xlpm.Ay))*SUM(_xlpm.Xy,-_xlpm.Ay)+_xlpm.Cy,
ROUND(_xlpm.Yy,2)))</f>
        <v>0.54</v>
      </c>
      <c r="AC157" s="21" cm="1">
        <f t="array" ref="AC157">IF(AC59&lt;&gt;"","",
_xlfn.LET(_xlpm.Fundo,$L$8,
_xlpm.Ax,_xlfn.XLOOKUP(TRUE,($O59:AB59&lt;&gt;""),$O$51:AB$51,_xlpm.Fundo,,-1),
_xlpm.Bx,_xlfn.XLOOKUP(TRUE,(AD59:$AZ59&lt;&gt;""),AD$51:$AZ$51,_xlpm.Fundo,,1),
_xlpm.Cx,_xlfn.XLOOKUP(TRUE,($O59:AB59&lt;&gt;""),$O59:AB59,_xlpm.Fundo,,-1),
_xlpm.Dx,_xlfn.XLOOKUP(TRUE,(AD59:$AZ59&lt;&gt;""),AD59:$AZ59,_xlpm.Fundo,,1),
_xlpm.Xx,AC$51,_xlpm.Yx,PRODUCT(SUM(_xlpm.Dx,-_xlpm.Cx),1/SUM(_xlpm.Bx,-_xlpm.Ax))*SUM(_xlpm.Xx,-_xlpm.Ax)+_xlpm.Cx,
_xlpm.Ay,_xlfn.XLOOKUP(TRUE,(AC$52:AC58&lt;&gt;""),$N$52:$N58,_xlpm.Fundo,,-1),
_xlpm.By,_xlfn.XLOOKUP(TRUE,(AC60:AC$95&lt;&gt;""),$N60:$N$95,_xlpm.Fundo,,1),
_xlpm.Cy,_xlfn.XLOOKUP(TRUE,(AC$52:AC58&lt;&gt;""),AC$52:AC58,_xlpm.Fundo,,-1),
_xlpm.Dy,_xlfn.XLOOKUP(TRUE,(AC60:AC$95&lt;&gt;""),AC60:AC$95,_xlpm.Fundo,,1),
_xlpm.Xy,$N59,_xlpm.Yy,PRODUCT(SUM(_xlpm.Dy,-_xlpm.Cy),1/SUM(_xlpm.By,-_xlpm.Ay))*SUM(_xlpm.Xy,-_xlpm.Ay)+_xlpm.Cy,
ROUND(_xlpm.Yy,2)))</f>
        <v>0.14000000000000001</v>
      </c>
      <c r="AD157" s="21" cm="1">
        <f t="array" ref="AD157">IF(AD59&lt;&gt;"","",
_xlfn.LET(_xlpm.Fundo,$L$8,
_xlpm.Ax,_xlfn.XLOOKUP(TRUE,($O59:AC59&lt;&gt;""),$O$51:AC$51,_xlpm.Fundo,,-1),
_xlpm.Bx,_xlfn.XLOOKUP(TRUE,(AE59:$AZ59&lt;&gt;""),AE$51:$AZ$51,_xlpm.Fundo,,1),
_xlpm.Cx,_xlfn.XLOOKUP(TRUE,($O59:AC59&lt;&gt;""),$O59:AC59,_xlpm.Fundo,,-1),
_xlpm.Dx,_xlfn.XLOOKUP(TRUE,(AE59:$AZ59&lt;&gt;""),AE59:$AZ59,_xlpm.Fundo,,1),
_xlpm.Xx,AD$51,_xlpm.Yx,PRODUCT(SUM(_xlpm.Dx,-_xlpm.Cx),1/SUM(_xlpm.Bx,-_xlpm.Ax))*SUM(_xlpm.Xx,-_xlpm.Ax)+_xlpm.Cx,
_xlpm.Ay,_xlfn.XLOOKUP(TRUE,(AD$52:AD58&lt;&gt;""),$N$52:$N58,_xlpm.Fundo,,-1),
_xlpm.By,_xlfn.XLOOKUP(TRUE,(AD60:AD$95&lt;&gt;""),$N60:$N$95,_xlpm.Fundo,,1),
_xlpm.Cy,_xlfn.XLOOKUP(TRUE,(AD$52:AD58&lt;&gt;""),AD$52:AD58,_xlpm.Fundo,,-1),
_xlpm.Dy,_xlfn.XLOOKUP(TRUE,(AD60:AD$95&lt;&gt;""),AD60:AD$95,_xlpm.Fundo,,1),
_xlpm.Xy,$N59,_xlpm.Yy,PRODUCT(SUM(_xlpm.Dy,-_xlpm.Cy),1/SUM(_xlpm.By,-_xlpm.Ay))*SUM(_xlpm.Xy,-_xlpm.Ay)+_xlpm.Cy,
ROUND(_xlpm.Yy,2)))</f>
        <v>0.09</v>
      </c>
      <c r="AE157" s="21" t="str" cm="1">
        <f t="array" ref="AE157">IF(AE59&lt;&gt;"","",
_xlfn.LET(_xlpm.Fundo,$L$8,
_xlpm.Ax,_xlfn.XLOOKUP(TRUE,($O59:AD59&lt;&gt;""),$O$51:AD$51,_xlpm.Fundo,,-1),
_xlpm.Bx,_xlfn.XLOOKUP(TRUE,(AF59:$AZ59&lt;&gt;""),AF$51:$AZ$51,_xlpm.Fundo,,1),
_xlpm.Cx,_xlfn.XLOOKUP(TRUE,($O59:AD59&lt;&gt;""),$O59:AD59,_xlpm.Fundo,,-1),
_xlpm.Dx,_xlfn.XLOOKUP(TRUE,(AF59:$AZ59&lt;&gt;""),AF59:$AZ59,_xlpm.Fundo,,1),
_xlpm.Xx,AE$51,_xlpm.Yx,PRODUCT(SUM(_xlpm.Dx,-_xlpm.Cx),1/SUM(_xlpm.Bx,-_xlpm.Ax))*SUM(_xlpm.Xx,-_xlpm.Ax)+_xlpm.Cx,
_xlpm.Ay,_xlfn.XLOOKUP(TRUE,(AE$52:AE58&lt;&gt;""),$N$52:$N58,_xlpm.Fundo,,-1),
_xlpm.By,_xlfn.XLOOKUP(TRUE,(AE60:AE$95&lt;&gt;""),$N60:$N$95,_xlpm.Fundo,,1),
_xlpm.Cy,_xlfn.XLOOKUP(TRUE,(AE$52:AE58&lt;&gt;""),AE$52:AE58,_xlpm.Fundo,,-1),
_xlpm.Dy,_xlfn.XLOOKUP(TRUE,(AE60:AE$95&lt;&gt;""),AE60:AE$95,_xlpm.Fundo,,1),
_xlpm.Xy,$N59,_xlpm.Yy,PRODUCT(SUM(_xlpm.Dy,-_xlpm.Cy),1/SUM(_xlpm.By,-_xlpm.Ay))*SUM(_xlpm.Xy,-_xlpm.Ay)+_xlpm.Cy,
ROUND(_xlpm.Yy,2)))</f>
        <v/>
      </c>
      <c r="AF157" s="21" cm="1">
        <f t="array" ref="AF157">IF(AF59&lt;&gt;"","",
_xlfn.LET(_xlpm.Fundo,$L$8,
_xlpm.Ax,_xlfn.XLOOKUP(TRUE,($O59:AE59&lt;&gt;""),$O$51:AE$51,_xlpm.Fundo,,-1),
_xlpm.Bx,_xlfn.XLOOKUP(TRUE,(AG59:$AZ59&lt;&gt;""),AG$51:$AZ$51,_xlpm.Fundo,,1),
_xlpm.Cx,_xlfn.XLOOKUP(TRUE,($O59:AE59&lt;&gt;""),$O59:AE59,_xlpm.Fundo,,-1),
_xlpm.Dx,_xlfn.XLOOKUP(TRUE,(AG59:$AZ59&lt;&gt;""),AG59:$AZ59,_xlpm.Fundo,,1),
_xlpm.Xx,AF$51,_xlpm.Yx,PRODUCT(SUM(_xlpm.Dx,-_xlpm.Cx),1/SUM(_xlpm.Bx,-_xlpm.Ax))*SUM(_xlpm.Xx,-_xlpm.Ax)+_xlpm.Cx,
_xlpm.Ay,_xlfn.XLOOKUP(TRUE,(AF$52:AF58&lt;&gt;""),$N$52:$N58,_xlpm.Fundo,,-1),
_xlpm.By,_xlfn.XLOOKUP(TRUE,(AF60:AF$95&lt;&gt;""),$N60:$N$95,_xlpm.Fundo,,1),
_xlpm.Cy,_xlfn.XLOOKUP(TRUE,(AF$52:AF58&lt;&gt;""),AF$52:AF58,_xlpm.Fundo,,-1),
_xlpm.Dy,_xlfn.XLOOKUP(TRUE,(AF60:AF$95&lt;&gt;""),AF60:AF$95,_xlpm.Fundo,,1),
_xlpm.Xy,$N59,_xlpm.Yy,PRODUCT(SUM(_xlpm.Dy,-_xlpm.Cy),1/SUM(_xlpm.By,-_xlpm.Ay))*SUM(_xlpm.Xy,-_xlpm.Ay)+_xlpm.Cy,
ROUND(_xlpm.Yy,2)))</f>
        <v>0</v>
      </c>
      <c r="AG157" s="21" t="str" cm="1">
        <f t="array" ref="AG157">IF(AG59&lt;&gt;"","",
_xlfn.LET(_xlpm.Fundo,$L$8,
_xlpm.Ax,_xlfn.XLOOKUP(TRUE,($O59:AF59&lt;&gt;""),$O$51:AF$51,_xlpm.Fundo,,-1),
_xlpm.Bx,_xlfn.XLOOKUP(TRUE,(AH59:$AZ59&lt;&gt;""),AH$51:$AZ$51,_xlpm.Fundo,,1),
_xlpm.Cx,_xlfn.XLOOKUP(TRUE,($O59:AF59&lt;&gt;""),$O59:AF59,_xlpm.Fundo,,-1),
_xlpm.Dx,_xlfn.XLOOKUP(TRUE,(AH59:$AZ59&lt;&gt;""),AH59:$AZ59,_xlpm.Fundo,,1),
_xlpm.Xx,AG$51,_xlpm.Yx,PRODUCT(SUM(_xlpm.Dx,-_xlpm.Cx),1/SUM(_xlpm.Bx,-_xlpm.Ax))*SUM(_xlpm.Xx,-_xlpm.Ax)+_xlpm.Cx,
_xlpm.Ay,_xlfn.XLOOKUP(TRUE,(AG$52:AG58&lt;&gt;""),$N$52:$N58,_xlpm.Fundo,,-1),
_xlpm.By,_xlfn.XLOOKUP(TRUE,(AG60:AG$95&lt;&gt;""),$N60:$N$95,_xlpm.Fundo,,1),
_xlpm.Cy,_xlfn.XLOOKUP(TRUE,(AG$52:AG58&lt;&gt;""),AG$52:AG58,_xlpm.Fundo,,-1),
_xlpm.Dy,_xlfn.XLOOKUP(TRUE,(AG60:AG$95&lt;&gt;""),AG60:AG$95,_xlpm.Fundo,,1),
_xlpm.Xy,$N59,_xlpm.Yy,PRODUCT(SUM(_xlpm.Dy,-_xlpm.Cy),1/SUM(_xlpm.By,-_xlpm.Ay))*SUM(_xlpm.Xy,-_xlpm.Ay)+_xlpm.Cy,
ROUND(_xlpm.Yy,2)))</f>
        <v/>
      </c>
      <c r="AH157" s="21" cm="1">
        <f t="array" ref="AH157">IF(AH59&lt;&gt;"","",
_xlfn.LET(_xlpm.Fundo,$L$8,
_xlpm.Ax,_xlfn.XLOOKUP(TRUE,($O59:AG59&lt;&gt;""),$O$51:AG$51,_xlpm.Fundo,,-1),
_xlpm.Bx,_xlfn.XLOOKUP(TRUE,(AI59:$AZ59&lt;&gt;""),AI$51:$AZ$51,_xlpm.Fundo,,1),
_xlpm.Cx,_xlfn.XLOOKUP(TRUE,($O59:AG59&lt;&gt;""),$O59:AG59,_xlpm.Fundo,,-1),
_xlpm.Dx,_xlfn.XLOOKUP(TRUE,(AI59:$AZ59&lt;&gt;""),AI59:$AZ59,_xlpm.Fundo,,1),
_xlpm.Xx,AH$51,_xlpm.Yx,PRODUCT(SUM(_xlpm.Dx,-_xlpm.Cx),1/SUM(_xlpm.Bx,-_xlpm.Ax))*SUM(_xlpm.Xx,-_xlpm.Ax)+_xlpm.Cx,
_xlpm.Ay,_xlfn.XLOOKUP(TRUE,(AH$52:AH58&lt;&gt;""),$N$52:$N58,_xlpm.Fundo,,-1),
_xlpm.By,_xlfn.XLOOKUP(TRUE,(AH60:AH$95&lt;&gt;""),$N60:$N$95,_xlpm.Fundo,,1),
_xlpm.Cy,_xlfn.XLOOKUP(TRUE,(AH$52:AH58&lt;&gt;""),AH$52:AH58,_xlpm.Fundo,,-1),
_xlpm.Dy,_xlfn.XLOOKUP(TRUE,(AH60:AH$95&lt;&gt;""),AH60:AH$95,_xlpm.Fundo,,1),
_xlpm.Xy,$N59,_xlpm.Yy,PRODUCT(SUM(_xlpm.Dy,-_xlpm.Cy),1/SUM(_xlpm.By,-_xlpm.Ay))*SUM(_xlpm.Xy,-_xlpm.Ay)+_xlpm.Cy,
ROUND(_xlpm.Yy,2)))</f>
        <v>0</v>
      </c>
      <c r="AI157" s="21" t="str" cm="1">
        <f t="array" ref="AI157">IF(AI59&lt;&gt;"","",
_xlfn.LET(_xlpm.Fundo,$L$8,
_xlpm.Ax,_xlfn.XLOOKUP(TRUE,($O59:AH59&lt;&gt;""),$O$51:AH$51,_xlpm.Fundo,,-1),
_xlpm.Bx,_xlfn.XLOOKUP(TRUE,(AJ59:$AZ59&lt;&gt;""),AJ$51:$AZ$51,_xlpm.Fundo,,1),
_xlpm.Cx,_xlfn.XLOOKUP(TRUE,($O59:AH59&lt;&gt;""),$O59:AH59,_xlpm.Fundo,,-1),
_xlpm.Dx,_xlfn.XLOOKUP(TRUE,(AJ59:$AZ59&lt;&gt;""),AJ59:$AZ59,_xlpm.Fundo,,1),
_xlpm.Xx,AI$51,_xlpm.Yx,PRODUCT(SUM(_xlpm.Dx,-_xlpm.Cx),1/SUM(_xlpm.Bx,-_xlpm.Ax))*SUM(_xlpm.Xx,-_xlpm.Ax)+_xlpm.Cx,
_xlpm.Ay,_xlfn.XLOOKUP(TRUE,(AI$52:AI58&lt;&gt;""),$N$52:$N58,_xlpm.Fundo,,-1),
_xlpm.By,_xlfn.XLOOKUP(TRUE,(AI60:AI$95&lt;&gt;""),$N60:$N$95,_xlpm.Fundo,,1),
_xlpm.Cy,_xlfn.XLOOKUP(TRUE,(AI$52:AI58&lt;&gt;""),AI$52:AI58,_xlpm.Fundo,,-1),
_xlpm.Dy,_xlfn.XLOOKUP(TRUE,(AI60:AI$95&lt;&gt;""),AI60:AI$95,_xlpm.Fundo,,1),
_xlpm.Xy,$N59,_xlpm.Yy,PRODUCT(SUM(_xlpm.Dy,-_xlpm.Cy),1/SUM(_xlpm.By,-_xlpm.Ay))*SUM(_xlpm.Xy,-_xlpm.Ay)+_xlpm.Cy,
ROUND(_xlpm.Yy,2)))</f>
        <v/>
      </c>
      <c r="AJ157" s="21" cm="1">
        <f t="array" ref="AJ157">IF(AJ59&lt;&gt;"","",
_xlfn.LET(_xlpm.Fundo,$L$8,
_xlpm.Ax,_xlfn.XLOOKUP(TRUE,($O59:AI59&lt;&gt;""),$O$51:AI$51,_xlpm.Fundo,,-1),
_xlpm.Bx,_xlfn.XLOOKUP(TRUE,(AK59:$AZ59&lt;&gt;""),AK$51:$AZ$51,_xlpm.Fundo,,1),
_xlpm.Cx,_xlfn.XLOOKUP(TRUE,($O59:AI59&lt;&gt;""),$O59:AI59,_xlpm.Fundo,,-1),
_xlpm.Dx,_xlfn.XLOOKUP(TRUE,(AK59:$AZ59&lt;&gt;""),AK59:$AZ59,_xlpm.Fundo,,1),
_xlpm.Xx,AJ$51,_xlpm.Yx,PRODUCT(SUM(_xlpm.Dx,-_xlpm.Cx),1/SUM(_xlpm.Bx,-_xlpm.Ax))*SUM(_xlpm.Xx,-_xlpm.Ax)+_xlpm.Cx,
_xlpm.Ay,_xlfn.XLOOKUP(TRUE,(AJ$52:AJ58&lt;&gt;""),$N$52:$N58,_xlpm.Fundo,,-1),
_xlpm.By,_xlfn.XLOOKUP(TRUE,(AJ60:AJ$95&lt;&gt;""),$N60:$N$95,_xlpm.Fundo,,1),
_xlpm.Cy,_xlfn.XLOOKUP(TRUE,(AJ$52:AJ58&lt;&gt;""),AJ$52:AJ58,_xlpm.Fundo,,-1),
_xlpm.Dy,_xlfn.XLOOKUP(TRUE,(AJ60:AJ$95&lt;&gt;""),AJ60:AJ$95,_xlpm.Fundo,,1),
_xlpm.Xy,$N59,_xlpm.Yy,PRODUCT(SUM(_xlpm.Dy,-_xlpm.Cy),1/SUM(_xlpm.By,-_xlpm.Ay))*SUM(_xlpm.Xy,-_xlpm.Ay)+_xlpm.Cy,
ROUND(_xlpm.Yy,2)))</f>
        <v>0.12</v>
      </c>
      <c r="AK157" s="21" cm="1">
        <f t="array" ref="AK157">IF(AK59&lt;&gt;"","",
_xlfn.LET(_xlpm.Fundo,$L$8,
_xlpm.Ax,_xlfn.XLOOKUP(TRUE,($O59:AJ59&lt;&gt;""),$O$51:AJ$51,_xlpm.Fundo,,-1),
_xlpm.Bx,_xlfn.XLOOKUP(TRUE,(AL59:$AZ59&lt;&gt;""),AL$51:$AZ$51,_xlpm.Fundo,,1),
_xlpm.Cx,_xlfn.XLOOKUP(TRUE,($O59:AJ59&lt;&gt;""),$O59:AJ59,_xlpm.Fundo,,-1),
_xlpm.Dx,_xlfn.XLOOKUP(TRUE,(AL59:$AZ59&lt;&gt;""),AL59:$AZ59,_xlpm.Fundo,,1),
_xlpm.Xx,AK$51,_xlpm.Yx,PRODUCT(SUM(_xlpm.Dx,-_xlpm.Cx),1/SUM(_xlpm.Bx,-_xlpm.Ax))*SUM(_xlpm.Xx,-_xlpm.Ax)+_xlpm.Cx,
_xlpm.Ay,_xlfn.XLOOKUP(TRUE,(AK$52:AK58&lt;&gt;""),$N$52:$N58,_xlpm.Fundo,,-1),
_xlpm.By,_xlfn.XLOOKUP(TRUE,(AK60:AK$95&lt;&gt;""),$N60:$N$95,_xlpm.Fundo,,1),
_xlpm.Cy,_xlfn.XLOOKUP(TRUE,(AK$52:AK58&lt;&gt;""),AK$52:AK58,_xlpm.Fundo,,-1),
_xlpm.Dy,_xlfn.XLOOKUP(TRUE,(AK60:AK$95&lt;&gt;""),AK60:AK$95,_xlpm.Fundo,,1),
_xlpm.Xy,$N59,_xlpm.Yy,PRODUCT(SUM(_xlpm.Dy,-_xlpm.Cy),1/SUM(_xlpm.By,-_xlpm.Ay))*SUM(_xlpm.Xy,-_xlpm.Ay)+_xlpm.Cy,
ROUND(_xlpm.Yy,2)))</f>
        <v>0.09</v>
      </c>
      <c r="AL157" s="21" cm="1">
        <f t="array" ref="AL157">IF(AL59&lt;&gt;"","",
_xlfn.LET(_xlpm.Fundo,$L$8,
_xlpm.Ax,_xlfn.XLOOKUP(TRUE,($O59:AK59&lt;&gt;""),$O$51:AK$51,_xlpm.Fundo,,-1),
_xlpm.Bx,_xlfn.XLOOKUP(TRUE,(AM59:$AZ59&lt;&gt;""),AM$51:$AZ$51,_xlpm.Fundo,,1),
_xlpm.Cx,_xlfn.XLOOKUP(TRUE,($O59:AK59&lt;&gt;""),$O59:AK59,_xlpm.Fundo,,-1),
_xlpm.Dx,_xlfn.XLOOKUP(TRUE,(AM59:$AZ59&lt;&gt;""),AM59:$AZ59,_xlpm.Fundo,,1),
_xlpm.Xx,AL$51,_xlpm.Yx,PRODUCT(SUM(_xlpm.Dx,-_xlpm.Cx),1/SUM(_xlpm.Bx,-_xlpm.Ax))*SUM(_xlpm.Xx,-_xlpm.Ax)+_xlpm.Cx,
_xlpm.Ay,_xlfn.XLOOKUP(TRUE,(AL$52:AL58&lt;&gt;""),$N$52:$N58,_xlpm.Fundo,,-1),
_xlpm.By,_xlfn.XLOOKUP(TRUE,(AL60:AL$95&lt;&gt;""),$N60:$N$95,_xlpm.Fundo,,1),
_xlpm.Cy,_xlfn.XLOOKUP(TRUE,(AL$52:AL58&lt;&gt;""),AL$52:AL58,_xlpm.Fundo,,-1),
_xlpm.Dy,_xlfn.XLOOKUP(TRUE,(AL60:AL$95&lt;&gt;""),AL60:AL$95,_xlpm.Fundo,,1),
_xlpm.Xy,$N59,_xlpm.Yy,PRODUCT(SUM(_xlpm.Dy,-_xlpm.Cy),1/SUM(_xlpm.By,-_xlpm.Ay))*SUM(_xlpm.Xy,-_xlpm.Ay)+_xlpm.Cy,
ROUND(_xlpm.Yy,2)))</f>
        <v>0.35</v>
      </c>
      <c r="AM157" s="21" cm="1">
        <f t="array" ref="AM157">IF(AM59&lt;&gt;"","",
_xlfn.LET(_xlpm.Fundo,$L$8,
_xlpm.Ax,_xlfn.XLOOKUP(TRUE,($O59:AL59&lt;&gt;""),$O$51:AL$51,_xlpm.Fundo,,-1),
_xlpm.Bx,_xlfn.XLOOKUP(TRUE,(AN59:$AZ59&lt;&gt;""),AN$51:$AZ$51,_xlpm.Fundo,,1),
_xlpm.Cx,_xlfn.XLOOKUP(TRUE,($O59:AL59&lt;&gt;""),$O59:AL59,_xlpm.Fundo,,-1),
_xlpm.Dx,_xlfn.XLOOKUP(TRUE,(AN59:$AZ59&lt;&gt;""),AN59:$AZ59,_xlpm.Fundo,,1),
_xlpm.Xx,AM$51,_xlpm.Yx,PRODUCT(SUM(_xlpm.Dx,-_xlpm.Cx),1/SUM(_xlpm.Bx,-_xlpm.Ax))*SUM(_xlpm.Xx,-_xlpm.Ax)+_xlpm.Cx,
_xlpm.Ay,_xlfn.XLOOKUP(TRUE,(AM$52:AM58&lt;&gt;""),$N$52:$N58,_xlpm.Fundo,,-1),
_xlpm.By,_xlfn.XLOOKUP(TRUE,(AM60:AM$95&lt;&gt;""),$N60:$N$95,_xlpm.Fundo,,1),
_xlpm.Cy,_xlfn.XLOOKUP(TRUE,(AM$52:AM58&lt;&gt;""),AM$52:AM58,_xlpm.Fundo,,-1),
_xlpm.Dy,_xlfn.XLOOKUP(TRUE,(AM60:AM$95&lt;&gt;""),AM60:AM$95,_xlpm.Fundo,,1),
_xlpm.Xy,$N59,_xlpm.Yy,PRODUCT(SUM(_xlpm.Dy,-_xlpm.Cy),1/SUM(_xlpm.By,-_xlpm.Ay))*SUM(_xlpm.Xy,-_xlpm.Ay)+_xlpm.Cy,
ROUND(_xlpm.Yy,2)))</f>
        <v>0.39</v>
      </c>
      <c r="AN157" s="21" cm="1">
        <f t="array" ref="AN157">IF(AN59&lt;&gt;"","",
_xlfn.LET(_xlpm.Fundo,$L$8,
_xlpm.Ax,_xlfn.XLOOKUP(TRUE,($O59:AM59&lt;&gt;""),$O$51:AM$51,_xlpm.Fundo,,-1),
_xlpm.Bx,_xlfn.XLOOKUP(TRUE,(AO59:$AZ59&lt;&gt;""),AO$51:$AZ$51,_xlpm.Fundo,,1),
_xlpm.Cx,_xlfn.XLOOKUP(TRUE,($O59:AM59&lt;&gt;""),$O59:AM59,_xlpm.Fundo,,-1),
_xlpm.Dx,_xlfn.XLOOKUP(TRUE,(AO59:$AZ59&lt;&gt;""),AO59:$AZ59,_xlpm.Fundo,,1),
_xlpm.Xx,AN$51,_xlpm.Yx,PRODUCT(SUM(_xlpm.Dx,-_xlpm.Cx),1/SUM(_xlpm.Bx,-_xlpm.Ax))*SUM(_xlpm.Xx,-_xlpm.Ax)+_xlpm.Cx,
_xlpm.Ay,_xlfn.XLOOKUP(TRUE,(AN$52:AN58&lt;&gt;""),$N$52:$N58,_xlpm.Fundo,,-1),
_xlpm.By,_xlfn.XLOOKUP(TRUE,(AN60:AN$95&lt;&gt;""),$N60:$N$95,_xlpm.Fundo,,1),
_xlpm.Cy,_xlfn.XLOOKUP(TRUE,(AN$52:AN58&lt;&gt;""),AN$52:AN58,_xlpm.Fundo,,-1),
_xlpm.Dy,_xlfn.XLOOKUP(TRUE,(AN60:AN$95&lt;&gt;""),AN60:AN$95,_xlpm.Fundo,,1),
_xlpm.Xy,$N59,_xlpm.Yy,PRODUCT(SUM(_xlpm.Dy,-_xlpm.Cy),1/SUM(_xlpm.By,-_xlpm.Ay))*SUM(_xlpm.Xy,-_xlpm.Ay)+_xlpm.Cy,
ROUND(_xlpm.Yy,2)))</f>
        <v>0.46</v>
      </c>
      <c r="AO157" s="21" cm="1">
        <f t="array" ref="AO157">IF(AO59&lt;&gt;"","",
_xlfn.LET(_xlpm.Fundo,$L$8,
_xlpm.Ax,_xlfn.XLOOKUP(TRUE,($O59:AN59&lt;&gt;""),$O$51:AN$51,_xlpm.Fundo,,-1),
_xlpm.Bx,_xlfn.XLOOKUP(TRUE,(AP59:$AZ59&lt;&gt;""),AP$51:$AZ$51,_xlpm.Fundo,,1),
_xlpm.Cx,_xlfn.XLOOKUP(TRUE,($O59:AN59&lt;&gt;""),$O59:AN59,_xlpm.Fundo,,-1),
_xlpm.Dx,_xlfn.XLOOKUP(TRUE,(AP59:$AZ59&lt;&gt;""),AP59:$AZ59,_xlpm.Fundo,,1),
_xlpm.Xx,AO$51,_xlpm.Yx,PRODUCT(SUM(_xlpm.Dx,-_xlpm.Cx),1/SUM(_xlpm.Bx,-_xlpm.Ax))*SUM(_xlpm.Xx,-_xlpm.Ax)+_xlpm.Cx,
_xlpm.Ay,_xlfn.XLOOKUP(TRUE,(AO$52:AO58&lt;&gt;""),$N$52:$N58,_xlpm.Fundo,,-1),
_xlpm.By,_xlfn.XLOOKUP(TRUE,(AO60:AO$95&lt;&gt;""),$N60:$N$95,_xlpm.Fundo,,1),
_xlpm.Cy,_xlfn.XLOOKUP(TRUE,(AO$52:AO58&lt;&gt;""),AO$52:AO58,_xlpm.Fundo,,-1),
_xlpm.Dy,_xlfn.XLOOKUP(TRUE,(AO60:AO$95&lt;&gt;""),AO60:AO$95,_xlpm.Fundo,,1),
_xlpm.Xy,$N59,_xlpm.Yy,PRODUCT(SUM(_xlpm.Dy,-_xlpm.Cy),1/SUM(_xlpm.By,-_xlpm.Ay))*SUM(_xlpm.Xy,-_xlpm.Ay)+_xlpm.Cy,
ROUND(_xlpm.Yy,2)))</f>
        <v>0.5</v>
      </c>
      <c r="AP157" s="21" t="str" cm="1">
        <f t="array" ref="AP157">IF(AP59&lt;&gt;"","",
_xlfn.LET(_xlpm.Fundo,$L$8,
_xlpm.Ax,_xlfn.XLOOKUP(TRUE,($O59:AO59&lt;&gt;""),$O$51:AO$51,_xlpm.Fundo,,-1),
_xlpm.Bx,_xlfn.XLOOKUP(TRUE,(AQ59:$AZ59&lt;&gt;""),AQ$51:$AZ$51,_xlpm.Fundo,,1),
_xlpm.Cx,_xlfn.XLOOKUP(TRUE,($O59:AO59&lt;&gt;""),$O59:AO59,_xlpm.Fundo,,-1),
_xlpm.Dx,_xlfn.XLOOKUP(TRUE,(AQ59:$AZ59&lt;&gt;""),AQ59:$AZ59,_xlpm.Fundo,,1),
_xlpm.Xx,AP$51,_xlpm.Yx,PRODUCT(SUM(_xlpm.Dx,-_xlpm.Cx),1/SUM(_xlpm.Bx,-_xlpm.Ax))*SUM(_xlpm.Xx,-_xlpm.Ax)+_xlpm.Cx,
_xlpm.Ay,_xlfn.XLOOKUP(TRUE,(AP$52:AP58&lt;&gt;""),$N$52:$N58,_xlpm.Fundo,,-1),
_xlpm.By,_xlfn.XLOOKUP(TRUE,(AP60:AP$95&lt;&gt;""),$N60:$N$95,_xlpm.Fundo,,1),
_xlpm.Cy,_xlfn.XLOOKUP(TRUE,(AP$52:AP58&lt;&gt;""),AP$52:AP58,_xlpm.Fundo,,-1),
_xlpm.Dy,_xlfn.XLOOKUP(TRUE,(AP60:AP$95&lt;&gt;""),AP60:AP$95,_xlpm.Fundo,,1),
_xlpm.Xy,$N59,_xlpm.Yy,PRODUCT(SUM(_xlpm.Dy,-_xlpm.Cy),1/SUM(_xlpm.By,-_xlpm.Ay))*SUM(_xlpm.Xy,-_xlpm.Ay)+_xlpm.Cy,
ROUND(_xlpm.Yy,2)))</f>
        <v/>
      </c>
      <c r="AQ157" s="21" cm="1">
        <f t="array" ref="AQ157">IF(AQ59&lt;&gt;"","",
_xlfn.LET(_xlpm.Fundo,$L$8,
_xlpm.Ax,_xlfn.XLOOKUP(TRUE,($O59:AP59&lt;&gt;""),$O$51:AP$51,_xlpm.Fundo,,-1),
_xlpm.Bx,_xlfn.XLOOKUP(TRUE,(AR59:$AZ59&lt;&gt;""),AR$51:$AZ$51,_xlpm.Fundo,,1),
_xlpm.Cx,_xlfn.XLOOKUP(TRUE,($O59:AP59&lt;&gt;""),$O59:AP59,_xlpm.Fundo,,-1),
_xlpm.Dx,_xlfn.XLOOKUP(TRUE,(AR59:$AZ59&lt;&gt;""),AR59:$AZ59,_xlpm.Fundo,,1),
_xlpm.Xx,AQ$51,_xlpm.Yx,PRODUCT(SUM(_xlpm.Dx,-_xlpm.Cx),1/SUM(_xlpm.Bx,-_xlpm.Ax))*SUM(_xlpm.Xx,-_xlpm.Ax)+_xlpm.Cx,
_xlpm.Ay,_xlfn.XLOOKUP(TRUE,(AQ$52:AQ58&lt;&gt;""),$N$52:$N58,_xlpm.Fundo,,-1),
_xlpm.By,_xlfn.XLOOKUP(TRUE,(AQ60:AQ$95&lt;&gt;""),$N60:$N$95,_xlpm.Fundo,,1),
_xlpm.Cy,_xlfn.XLOOKUP(TRUE,(AQ$52:AQ58&lt;&gt;""),AQ$52:AQ58,_xlpm.Fundo,,-1),
_xlpm.Dy,_xlfn.XLOOKUP(TRUE,(AQ60:AQ$95&lt;&gt;""),AQ60:AQ$95,_xlpm.Fundo,,1),
_xlpm.Xy,$N59,_xlpm.Yy,PRODUCT(SUM(_xlpm.Dy,-_xlpm.Cy),1/SUM(_xlpm.By,-_xlpm.Ay))*SUM(_xlpm.Xy,-_xlpm.Ay)+_xlpm.Cy,
ROUND(_xlpm.Yy,2)))</f>
        <v>0.48</v>
      </c>
      <c r="AR157" s="21" t="str" cm="1">
        <f t="array" ref="AR157">IF(AR59&lt;&gt;"","",
_xlfn.LET(_xlpm.Fundo,$L$8,
_xlpm.Ax,_xlfn.XLOOKUP(TRUE,($O59:AQ59&lt;&gt;""),$O$51:AQ$51,_xlpm.Fundo,,-1),
_xlpm.Bx,_xlfn.XLOOKUP(TRUE,(AS59:$AZ59&lt;&gt;""),AS$51:$AZ$51,_xlpm.Fundo,,1),
_xlpm.Cx,_xlfn.XLOOKUP(TRUE,($O59:AQ59&lt;&gt;""),$O59:AQ59,_xlpm.Fundo,,-1),
_xlpm.Dx,_xlfn.XLOOKUP(TRUE,(AS59:$AZ59&lt;&gt;""),AS59:$AZ59,_xlpm.Fundo,,1),
_xlpm.Xx,AR$51,_xlpm.Yx,PRODUCT(SUM(_xlpm.Dx,-_xlpm.Cx),1/SUM(_xlpm.Bx,-_xlpm.Ax))*SUM(_xlpm.Xx,-_xlpm.Ax)+_xlpm.Cx,
_xlpm.Ay,_xlfn.XLOOKUP(TRUE,(AR$52:AR58&lt;&gt;""),$N$52:$N58,_xlpm.Fundo,,-1),
_xlpm.By,_xlfn.XLOOKUP(TRUE,(AR60:AR$95&lt;&gt;""),$N60:$N$95,_xlpm.Fundo,,1),
_xlpm.Cy,_xlfn.XLOOKUP(TRUE,(AR$52:AR58&lt;&gt;""),AR$52:AR58,_xlpm.Fundo,,-1),
_xlpm.Dy,_xlfn.XLOOKUP(TRUE,(AR60:AR$95&lt;&gt;""),AR60:AR$95,_xlpm.Fundo,,1),
_xlpm.Xy,$N59,_xlpm.Yy,PRODUCT(SUM(_xlpm.Dy,-_xlpm.Cy),1/SUM(_xlpm.By,-_xlpm.Ay))*SUM(_xlpm.Xy,-_xlpm.Ay)+_xlpm.Cy,
ROUND(_xlpm.Yy,2)))</f>
        <v/>
      </c>
      <c r="AS157" s="21" t="str" cm="1">
        <f t="array" ref="AS157">IF(AS59&lt;&gt;"","",
_xlfn.LET(_xlpm.Fundo,$L$8,
_xlpm.Ax,_xlfn.XLOOKUP(TRUE,($O59:AR59&lt;&gt;""),$O$51:AR$51,_xlpm.Fundo,,-1),
_xlpm.Bx,_xlfn.XLOOKUP(TRUE,(AT59:$AZ59&lt;&gt;""),AT$51:$AZ$51,_xlpm.Fundo,,1),
_xlpm.Cx,_xlfn.XLOOKUP(TRUE,($O59:AR59&lt;&gt;""),$O59:AR59,_xlpm.Fundo,,-1),
_xlpm.Dx,_xlfn.XLOOKUP(TRUE,(AT59:$AZ59&lt;&gt;""),AT59:$AZ59,_xlpm.Fundo,,1),
_xlpm.Xx,AS$51,_xlpm.Yx,PRODUCT(SUM(_xlpm.Dx,-_xlpm.Cx),1/SUM(_xlpm.Bx,-_xlpm.Ax))*SUM(_xlpm.Xx,-_xlpm.Ax)+_xlpm.Cx,
_xlpm.Ay,_xlfn.XLOOKUP(TRUE,(AS$52:AS58&lt;&gt;""),$N$52:$N58,_xlpm.Fundo,,-1),
_xlpm.By,_xlfn.XLOOKUP(TRUE,(AS60:AS$95&lt;&gt;""),$N60:$N$95,_xlpm.Fundo,,1),
_xlpm.Cy,_xlfn.XLOOKUP(TRUE,(AS$52:AS58&lt;&gt;""),AS$52:AS58,_xlpm.Fundo,,-1),
_xlpm.Dy,_xlfn.XLOOKUP(TRUE,(AS60:AS$95&lt;&gt;""),AS60:AS$95,_xlpm.Fundo,,1),
_xlpm.Xy,$N59,_xlpm.Yy,PRODUCT(SUM(_xlpm.Dy,-_xlpm.Cy),1/SUM(_xlpm.By,-_xlpm.Ay))*SUM(_xlpm.Xy,-_xlpm.Ay)+_xlpm.Cy,
ROUND(_xlpm.Yy,2)))</f>
        <v/>
      </c>
      <c r="AT157" s="21" cm="1">
        <f t="array" ref="AT157">IF(AT59&lt;&gt;"","",
_xlfn.LET(_xlpm.Fundo,$L$8,
_xlpm.Ax,_xlfn.XLOOKUP(TRUE,($O59:AS59&lt;&gt;""),$O$51:AS$51,_xlpm.Fundo,,-1),
_xlpm.Bx,_xlfn.XLOOKUP(TRUE,(AU59:$AZ59&lt;&gt;""),AU$51:$AZ$51,_xlpm.Fundo,,1),
_xlpm.Cx,_xlfn.XLOOKUP(TRUE,($O59:AS59&lt;&gt;""),$O59:AS59,_xlpm.Fundo,,-1),
_xlpm.Dx,_xlfn.XLOOKUP(TRUE,(AU59:$AZ59&lt;&gt;""),AU59:$AZ59,_xlpm.Fundo,,1),
_xlpm.Xx,AT$51,_xlpm.Yx,PRODUCT(SUM(_xlpm.Dx,-_xlpm.Cx),1/SUM(_xlpm.Bx,-_xlpm.Ax))*SUM(_xlpm.Xx,-_xlpm.Ax)+_xlpm.Cx,
_xlpm.Ay,_xlfn.XLOOKUP(TRUE,(AT$52:AT58&lt;&gt;""),$N$52:$N58,_xlpm.Fundo,,-1),
_xlpm.By,_xlfn.XLOOKUP(TRUE,(AT60:AT$95&lt;&gt;""),$N60:$N$95,_xlpm.Fundo,,1),
_xlpm.Cy,_xlfn.XLOOKUP(TRUE,(AT$52:AT58&lt;&gt;""),AT$52:AT58,_xlpm.Fundo,,-1),
_xlpm.Dy,_xlfn.XLOOKUP(TRUE,(AT60:AT$95&lt;&gt;""),AT60:AT$95,_xlpm.Fundo,,1),
_xlpm.Xy,$N59,_xlpm.Yy,PRODUCT(SUM(_xlpm.Dy,-_xlpm.Cy),1/SUM(_xlpm.By,-_xlpm.Ay))*SUM(_xlpm.Xy,-_xlpm.Ay)+_xlpm.Cy,
ROUND(_xlpm.Yy,2)))</f>
        <v>0.91</v>
      </c>
      <c r="AU157" s="21" t="str" cm="1">
        <f t="array" ref="AU157">IF(AU59&lt;&gt;"","",
_xlfn.LET(_xlpm.Fundo,$L$8,
_xlpm.Ax,_xlfn.XLOOKUP(TRUE,($O59:AT59&lt;&gt;""),$O$51:AT$51,_xlpm.Fundo,,-1),
_xlpm.Bx,_xlfn.XLOOKUP(TRUE,(AV59:$AZ59&lt;&gt;""),AV$51:$AZ$51,_xlpm.Fundo,,1),
_xlpm.Cx,_xlfn.XLOOKUP(TRUE,($O59:AT59&lt;&gt;""),$O59:AT59,_xlpm.Fundo,,-1),
_xlpm.Dx,_xlfn.XLOOKUP(TRUE,(AV59:$AZ59&lt;&gt;""),AV59:$AZ59,_xlpm.Fundo,,1),
_xlpm.Xx,AU$51,_xlpm.Yx,PRODUCT(SUM(_xlpm.Dx,-_xlpm.Cx),1/SUM(_xlpm.Bx,-_xlpm.Ax))*SUM(_xlpm.Xx,-_xlpm.Ax)+_xlpm.Cx,
_xlpm.Ay,_xlfn.XLOOKUP(TRUE,(AU$52:AU58&lt;&gt;""),$N$52:$N58,_xlpm.Fundo,,-1),
_xlpm.By,_xlfn.XLOOKUP(TRUE,(AU60:AU$95&lt;&gt;""),$N60:$N$95,_xlpm.Fundo,,1),
_xlpm.Cy,_xlfn.XLOOKUP(TRUE,(AU$52:AU58&lt;&gt;""),AU$52:AU58,_xlpm.Fundo,,-1),
_xlpm.Dy,_xlfn.XLOOKUP(TRUE,(AU60:AU$95&lt;&gt;""),AU60:AU$95,_xlpm.Fundo,,1),
_xlpm.Xy,$N59,_xlpm.Yy,PRODUCT(SUM(_xlpm.Dy,-_xlpm.Cy),1/SUM(_xlpm.By,-_xlpm.Ay))*SUM(_xlpm.Xy,-_xlpm.Ay)+_xlpm.Cy,
ROUND(_xlpm.Yy,2)))</f>
        <v/>
      </c>
      <c r="AV157" s="21" t="str" cm="1">
        <f t="array" ref="AV157">IF(AV59&lt;&gt;"","",
_xlfn.LET(_xlpm.Fundo,$L$8,
_xlpm.Ax,_xlfn.XLOOKUP(TRUE,($O59:AU59&lt;&gt;""),$O$51:AU$51,_xlpm.Fundo,,-1),
_xlpm.Bx,_xlfn.XLOOKUP(TRUE,(AW59:$AZ59&lt;&gt;""),AW$51:$AZ$51,_xlpm.Fundo,,1),
_xlpm.Cx,_xlfn.XLOOKUP(TRUE,($O59:AU59&lt;&gt;""),$O59:AU59,_xlpm.Fundo,,-1),
_xlpm.Dx,_xlfn.XLOOKUP(TRUE,(AW59:$AZ59&lt;&gt;""),AW59:$AZ59,_xlpm.Fundo,,1),
_xlpm.Xx,AV$51,_xlpm.Yx,PRODUCT(SUM(_xlpm.Dx,-_xlpm.Cx),1/SUM(_xlpm.Bx,-_xlpm.Ax))*SUM(_xlpm.Xx,-_xlpm.Ax)+_xlpm.Cx,
_xlpm.Ay,_xlfn.XLOOKUP(TRUE,(AV$52:AV58&lt;&gt;""),$N$52:$N58,_xlpm.Fundo,,-1),
_xlpm.By,_xlfn.XLOOKUP(TRUE,(AV60:AV$95&lt;&gt;""),$N60:$N$95,_xlpm.Fundo,,1),
_xlpm.Cy,_xlfn.XLOOKUP(TRUE,(AV$52:AV58&lt;&gt;""),AV$52:AV58,_xlpm.Fundo,,-1),
_xlpm.Dy,_xlfn.XLOOKUP(TRUE,(AV60:AV$95&lt;&gt;""),AV60:AV$95,_xlpm.Fundo,,1),
_xlpm.Xy,$N59,_xlpm.Yy,PRODUCT(SUM(_xlpm.Dy,-_xlpm.Cy),1/SUM(_xlpm.By,-_xlpm.Ay))*SUM(_xlpm.Xy,-_xlpm.Ay)+_xlpm.Cy,
ROUND(_xlpm.Yy,2)))</f>
        <v/>
      </c>
      <c r="AW157" s="21" t="str" cm="1">
        <f t="array" ref="AW157">IF(AW59&lt;&gt;"","",
_xlfn.LET(_xlpm.Fundo,$L$8,
_xlpm.Ax,_xlfn.XLOOKUP(TRUE,($O59:AV59&lt;&gt;""),$O$51:AV$51,_xlpm.Fundo,,-1),
_xlpm.Bx,_xlfn.XLOOKUP(TRUE,(AX59:$AZ59&lt;&gt;""),AX$51:$AZ$51,_xlpm.Fundo,,1),
_xlpm.Cx,_xlfn.XLOOKUP(TRUE,($O59:AV59&lt;&gt;""),$O59:AV59,_xlpm.Fundo,,-1),
_xlpm.Dx,_xlfn.XLOOKUP(TRUE,(AX59:$AZ59&lt;&gt;""),AX59:$AZ59,_xlpm.Fundo,,1),
_xlpm.Xx,AW$51,_xlpm.Yx,PRODUCT(SUM(_xlpm.Dx,-_xlpm.Cx),1/SUM(_xlpm.Bx,-_xlpm.Ax))*SUM(_xlpm.Xx,-_xlpm.Ax)+_xlpm.Cx,
_xlpm.Ay,_xlfn.XLOOKUP(TRUE,(AW$52:AW58&lt;&gt;""),$N$52:$N58,_xlpm.Fundo,,-1),
_xlpm.By,_xlfn.XLOOKUP(TRUE,(AW60:AW$95&lt;&gt;""),$N60:$N$95,_xlpm.Fundo,,1),
_xlpm.Cy,_xlfn.XLOOKUP(TRUE,(AW$52:AW58&lt;&gt;""),AW$52:AW58,_xlpm.Fundo,,-1),
_xlpm.Dy,_xlfn.XLOOKUP(TRUE,(AW60:AW$95&lt;&gt;""),AW60:AW$95,_xlpm.Fundo,,1),
_xlpm.Xy,$N59,_xlpm.Yy,PRODUCT(SUM(_xlpm.Dy,-_xlpm.Cy),1/SUM(_xlpm.By,-_xlpm.Ay))*SUM(_xlpm.Xy,-_xlpm.Ay)+_xlpm.Cy,
ROUND(_xlpm.Yy,2)))</f>
        <v/>
      </c>
      <c r="AX157" s="8"/>
      <c r="AY157" s="8"/>
    </row>
    <row r="158" spans="1:51" ht="20.100000000000001" customHeight="1" x14ac:dyDescent="0.3">
      <c r="B158" s="7" t="s">
        <v>667</v>
      </c>
      <c r="C158" s="17">
        <f t="shared" si="19"/>
        <v>46.9754</v>
      </c>
      <c r="D158" s="18">
        <f t="shared" si="19"/>
        <v>120.7709</v>
      </c>
      <c r="E158" s="64">
        <f t="shared" si="19"/>
        <v>0</v>
      </c>
      <c r="F158" s="17">
        <f t="shared" ref="F158" si="20">ROUND(C158-$L$2,2)</f>
        <v>3.95</v>
      </c>
      <c r="G158" s="18">
        <f t="shared" ref="G158" si="21">ROUND(D158-$L$3,2)</f>
        <v>15.72</v>
      </c>
      <c r="H158" s="19">
        <f t="shared" ref="H158" si="22">ROUND(E158-$L$4,2)</f>
        <v>0</v>
      </c>
      <c r="I158" s="8" t="str" cm="1">
        <f t="array" ref="I158">_xlfn.CONCAT(ROUND(F158:H158,2)&amp;", ")</f>
        <v xml:space="preserve">3.95, 15.72, 0, </v>
      </c>
      <c r="J158" s="8"/>
      <c r="N158" s="31">
        <v>13.9</v>
      </c>
      <c r="O158" s="15"/>
      <c r="P158" s="21" t="str" cm="1">
        <f t="array" ref="P158">IF(P60&lt;&gt;"","",
_xlfn.LET(_xlpm.Fundo,$L$8,
_xlpm.Ax,_xlfn.XLOOKUP(TRUE,($O60:O60&lt;&gt;""),$O$51:O$51,_xlpm.Fundo,,-1),
_xlpm.Bx,_xlfn.XLOOKUP(TRUE,(Q60:$AZ60&lt;&gt;""),Q$51:$AZ$51,_xlpm.Fundo,,1),
_xlpm.Cx,_xlfn.XLOOKUP(TRUE,($O60:O60&lt;&gt;""),$O60:O60,_xlpm.Fundo,,-1),
_xlpm.Dx,_xlfn.XLOOKUP(TRUE,(Q60:$AZ60&lt;&gt;""),Q60:$AZ60,_xlpm.Fundo,,1),
_xlpm.Xx,P$51,_xlpm.Yx,PRODUCT(SUM(_xlpm.Dx,-_xlpm.Cx),1/SUM(_xlpm.Bx,-_xlpm.Ax))*SUM(_xlpm.Xx,-_xlpm.Ax)+_xlpm.Cx,
_xlpm.Ay,_xlfn.XLOOKUP(TRUE,(P$52:P59&lt;&gt;""),$N$52:$N59,_xlpm.Fundo,,-1),
_xlpm.By,_xlfn.XLOOKUP(TRUE,(P61:P$95&lt;&gt;""),$N61:$N$95,_xlpm.Fundo,,1),
_xlpm.Cy,_xlfn.XLOOKUP(TRUE,(P$52:P59&lt;&gt;""),P$52:P59,_xlpm.Fundo,,-1),
_xlpm.Dy,_xlfn.XLOOKUP(TRUE,(P61:P$95&lt;&gt;""),P61:P$95,_xlpm.Fundo,,1),
_xlpm.Xy,$N60,_xlpm.Yy,PRODUCT(SUM(_xlpm.Dy,-_xlpm.Cy),1/SUM(_xlpm.By,-_xlpm.Ay))*SUM(_xlpm.Xy,-_xlpm.Ay)+_xlpm.Cy,
ROUND(_xlpm.Yy,2)))</f>
        <v/>
      </c>
      <c r="Q158" s="21" t="str" cm="1">
        <f t="array" ref="Q158">IF(Q60&lt;&gt;"","",
_xlfn.LET(_xlpm.Fundo,$L$8,
_xlpm.Ax,_xlfn.XLOOKUP(TRUE,($O60:P60&lt;&gt;""),$O$51:P$51,_xlpm.Fundo,,-1),
_xlpm.Bx,_xlfn.XLOOKUP(TRUE,(R60:$AZ60&lt;&gt;""),R$51:$AZ$51,_xlpm.Fundo,,1),
_xlpm.Cx,_xlfn.XLOOKUP(TRUE,($O60:P60&lt;&gt;""),$O60:P60,_xlpm.Fundo,,-1),
_xlpm.Dx,_xlfn.XLOOKUP(TRUE,(R60:$AZ60&lt;&gt;""),R60:$AZ60,_xlpm.Fundo,,1),
_xlpm.Xx,Q$51,_xlpm.Yx,PRODUCT(SUM(_xlpm.Dx,-_xlpm.Cx),1/SUM(_xlpm.Bx,-_xlpm.Ax))*SUM(_xlpm.Xx,-_xlpm.Ax)+_xlpm.Cx,
_xlpm.Ay,_xlfn.XLOOKUP(TRUE,(Q$52:Q59&lt;&gt;""),$N$52:$N59,_xlpm.Fundo,,-1),
_xlpm.By,_xlfn.XLOOKUP(TRUE,(Q61:Q$95&lt;&gt;""),$N61:$N$95,_xlpm.Fundo,,1),
_xlpm.Cy,_xlfn.XLOOKUP(TRUE,(Q$52:Q59&lt;&gt;""),Q$52:Q59,_xlpm.Fundo,,-1),
_xlpm.Dy,_xlfn.XLOOKUP(TRUE,(Q61:Q$95&lt;&gt;""),Q61:Q$95,_xlpm.Fundo,,1),
_xlpm.Xy,$N60,_xlpm.Yy,PRODUCT(SUM(_xlpm.Dy,-_xlpm.Cy),1/SUM(_xlpm.By,-_xlpm.Ay))*SUM(_xlpm.Xy,-_xlpm.Ay)+_xlpm.Cy,
ROUND(_xlpm.Yy,2)))</f>
        <v/>
      </c>
      <c r="R158" s="21" t="str" cm="1">
        <f t="array" ref="R158">IF(R60&lt;&gt;"","",
_xlfn.LET(_xlpm.Fundo,$L$8,
_xlpm.Ax,_xlfn.XLOOKUP(TRUE,($O60:Q60&lt;&gt;""),$O$51:Q$51,_xlpm.Fundo,,-1),
_xlpm.Bx,_xlfn.XLOOKUP(TRUE,(S60:$AZ60&lt;&gt;""),S$51:$AZ$51,_xlpm.Fundo,,1),
_xlpm.Cx,_xlfn.XLOOKUP(TRUE,($O60:Q60&lt;&gt;""),$O60:Q60,_xlpm.Fundo,,-1),
_xlpm.Dx,_xlfn.XLOOKUP(TRUE,(S60:$AZ60&lt;&gt;""),S60:$AZ60,_xlpm.Fundo,,1),
_xlpm.Xx,R$51,_xlpm.Yx,PRODUCT(SUM(_xlpm.Dx,-_xlpm.Cx),1/SUM(_xlpm.Bx,-_xlpm.Ax))*SUM(_xlpm.Xx,-_xlpm.Ax)+_xlpm.Cx,
_xlpm.Ay,_xlfn.XLOOKUP(TRUE,(R$52:R59&lt;&gt;""),$N$52:$N59,_xlpm.Fundo,,-1),
_xlpm.By,_xlfn.XLOOKUP(TRUE,(R61:R$95&lt;&gt;""),$N61:$N$95,_xlpm.Fundo,,1),
_xlpm.Cy,_xlfn.XLOOKUP(TRUE,(R$52:R59&lt;&gt;""),R$52:R59,_xlpm.Fundo,,-1),
_xlpm.Dy,_xlfn.XLOOKUP(TRUE,(R61:R$95&lt;&gt;""),R61:R$95,_xlpm.Fundo,,1),
_xlpm.Xy,$N60,_xlpm.Yy,PRODUCT(SUM(_xlpm.Dy,-_xlpm.Cy),1/SUM(_xlpm.By,-_xlpm.Ay))*SUM(_xlpm.Xy,-_xlpm.Ay)+_xlpm.Cy,
ROUND(_xlpm.Yy,2)))</f>
        <v/>
      </c>
      <c r="S158" s="21" cm="1">
        <f t="array" ref="S158">IF(S60&lt;&gt;"","",
_xlfn.LET(_xlpm.Fundo,$L$8,
_xlpm.Ax,_xlfn.XLOOKUP(TRUE,($O60:R60&lt;&gt;""),$O$51:R$51,_xlpm.Fundo,,-1),
_xlpm.Bx,_xlfn.XLOOKUP(TRUE,(T60:$AZ60&lt;&gt;""),T$51:$AZ$51,_xlpm.Fundo,,1),
_xlpm.Cx,_xlfn.XLOOKUP(TRUE,($O60:R60&lt;&gt;""),$O60:R60,_xlpm.Fundo,,-1),
_xlpm.Dx,_xlfn.XLOOKUP(TRUE,(T60:$AZ60&lt;&gt;""),T60:$AZ60,_xlpm.Fundo,,1),
_xlpm.Xx,S$51,_xlpm.Yx,PRODUCT(SUM(_xlpm.Dx,-_xlpm.Cx),1/SUM(_xlpm.Bx,-_xlpm.Ax))*SUM(_xlpm.Xx,-_xlpm.Ax)+_xlpm.Cx,
_xlpm.Ay,_xlfn.XLOOKUP(TRUE,(S$52:S59&lt;&gt;""),$N$52:$N59,_xlpm.Fundo,,-1),
_xlpm.By,_xlfn.XLOOKUP(TRUE,(S61:S$95&lt;&gt;""),$N61:$N$95,_xlpm.Fundo,,1),
_xlpm.Cy,_xlfn.XLOOKUP(TRUE,(S$52:S59&lt;&gt;""),S$52:S59,_xlpm.Fundo,,-1),
_xlpm.Dy,_xlfn.XLOOKUP(TRUE,(S61:S$95&lt;&gt;""),S61:S$95,_xlpm.Fundo,,1),
_xlpm.Xy,$N60,_xlpm.Yy,PRODUCT(SUM(_xlpm.Dy,-_xlpm.Cy),1/SUM(_xlpm.By,-_xlpm.Ay))*SUM(_xlpm.Xy,-_xlpm.Ay)+_xlpm.Cy,
ROUND(_xlpm.Yy,2)))</f>
        <v>0.61</v>
      </c>
      <c r="T158" s="21" t="str" cm="1">
        <f t="array" ref="T158">IF(T60&lt;&gt;"","",
_xlfn.LET(_xlpm.Fundo,$L$8,
_xlpm.Ax,_xlfn.XLOOKUP(TRUE,($O60:S60&lt;&gt;""),$O$51:S$51,_xlpm.Fundo,,-1),
_xlpm.Bx,_xlfn.XLOOKUP(TRUE,(U60:$AZ60&lt;&gt;""),U$51:$AZ$51,_xlpm.Fundo,,1),
_xlpm.Cx,_xlfn.XLOOKUP(TRUE,($O60:S60&lt;&gt;""),$O60:S60,_xlpm.Fundo,,-1),
_xlpm.Dx,_xlfn.XLOOKUP(TRUE,(U60:$AZ60&lt;&gt;""),U60:$AZ60,_xlpm.Fundo,,1),
_xlpm.Xx,T$51,_xlpm.Yx,PRODUCT(SUM(_xlpm.Dx,-_xlpm.Cx),1/SUM(_xlpm.Bx,-_xlpm.Ax))*SUM(_xlpm.Xx,-_xlpm.Ax)+_xlpm.Cx,
_xlpm.Ay,_xlfn.XLOOKUP(TRUE,(T$52:T59&lt;&gt;""),$N$52:$N59,_xlpm.Fundo,,-1),
_xlpm.By,_xlfn.XLOOKUP(TRUE,(T61:T$95&lt;&gt;""),$N61:$N$95,_xlpm.Fundo,,1),
_xlpm.Cy,_xlfn.XLOOKUP(TRUE,(T$52:T59&lt;&gt;""),T$52:T59,_xlpm.Fundo,,-1),
_xlpm.Dy,_xlfn.XLOOKUP(TRUE,(T61:T$95&lt;&gt;""),T61:T$95,_xlpm.Fundo,,1),
_xlpm.Xy,$N60,_xlpm.Yy,PRODUCT(SUM(_xlpm.Dy,-_xlpm.Cy),1/SUM(_xlpm.By,-_xlpm.Ay))*SUM(_xlpm.Xy,-_xlpm.Ay)+_xlpm.Cy,
ROUND(_xlpm.Yy,2)))</f>
        <v/>
      </c>
      <c r="U158" s="21" cm="1">
        <f t="array" ref="U158">IF(U60&lt;&gt;"","",
_xlfn.LET(_xlpm.Fundo,$L$8,
_xlpm.Ax,_xlfn.XLOOKUP(TRUE,($O60:T60&lt;&gt;""),$O$51:T$51,_xlpm.Fundo,,-1),
_xlpm.Bx,_xlfn.XLOOKUP(TRUE,(V60:$AZ60&lt;&gt;""),V$51:$AZ$51,_xlpm.Fundo,,1),
_xlpm.Cx,_xlfn.XLOOKUP(TRUE,($O60:T60&lt;&gt;""),$O60:T60,_xlpm.Fundo,,-1),
_xlpm.Dx,_xlfn.XLOOKUP(TRUE,(V60:$AZ60&lt;&gt;""),V60:$AZ60,_xlpm.Fundo,,1),
_xlpm.Xx,U$51,_xlpm.Yx,PRODUCT(SUM(_xlpm.Dx,-_xlpm.Cx),1/SUM(_xlpm.Bx,-_xlpm.Ax))*SUM(_xlpm.Xx,-_xlpm.Ax)+_xlpm.Cx,
_xlpm.Ay,_xlfn.XLOOKUP(TRUE,(U$52:U59&lt;&gt;""),$N$52:$N59,_xlpm.Fundo,,-1),
_xlpm.By,_xlfn.XLOOKUP(TRUE,(U61:U$95&lt;&gt;""),$N61:$N$95,_xlpm.Fundo,,1),
_xlpm.Cy,_xlfn.XLOOKUP(TRUE,(U$52:U59&lt;&gt;""),U$52:U59,_xlpm.Fundo,,-1),
_xlpm.Dy,_xlfn.XLOOKUP(TRUE,(U61:U$95&lt;&gt;""),U61:U$95,_xlpm.Fundo,,1),
_xlpm.Xy,$N60,_xlpm.Yy,PRODUCT(SUM(_xlpm.Dy,-_xlpm.Cy),1/SUM(_xlpm.By,-_xlpm.Ay))*SUM(_xlpm.Xy,-_xlpm.Ay)+_xlpm.Cy,
ROUND(_xlpm.Yy,2)))</f>
        <v>1.07</v>
      </c>
      <c r="V158" s="21" cm="1">
        <f t="array" ref="V158">IF(V60&lt;&gt;"","",
_xlfn.LET(_xlpm.Fundo,$L$8,
_xlpm.Ax,_xlfn.XLOOKUP(TRUE,($O60:U60&lt;&gt;""),$O$51:U$51,_xlpm.Fundo,,-1),
_xlpm.Bx,_xlfn.XLOOKUP(TRUE,(W60:$AZ60&lt;&gt;""),W$51:$AZ$51,_xlpm.Fundo,,1),
_xlpm.Cx,_xlfn.XLOOKUP(TRUE,($O60:U60&lt;&gt;""),$O60:U60,_xlpm.Fundo,,-1),
_xlpm.Dx,_xlfn.XLOOKUP(TRUE,(W60:$AZ60&lt;&gt;""),W60:$AZ60,_xlpm.Fundo,,1),
_xlpm.Xx,V$51,_xlpm.Yx,PRODUCT(SUM(_xlpm.Dx,-_xlpm.Cx),1/SUM(_xlpm.Bx,-_xlpm.Ax))*SUM(_xlpm.Xx,-_xlpm.Ax)+_xlpm.Cx,
_xlpm.Ay,_xlfn.XLOOKUP(TRUE,(V$52:V59&lt;&gt;""),$N$52:$N59,_xlpm.Fundo,,-1),
_xlpm.By,_xlfn.XLOOKUP(TRUE,(V61:V$95&lt;&gt;""),$N61:$N$95,_xlpm.Fundo,,1),
_xlpm.Cy,_xlfn.XLOOKUP(TRUE,(V$52:V59&lt;&gt;""),V$52:V59,_xlpm.Fundo,,-1),
_xlpm.Dy,_xlfn.XLOOKUP(TRUE,(V61:V$95&lt;&gt;""),V61:V$95,_xlpm.Fundo,,1),
_xlpm.Xy,$N60,_xlpm.Yy,PRODUCT(SUM(_xlpm.Dy,-_xlpm.Cy),1/SUM(_xlpm.By,-_xlpm.Ay))*SUM(_xlpm.Xy,-_xlpm.Ay)+_xlpm.Cy,
ROUND(_xlpm.Yy,2)))</f>
        <v>0.42</v>
      </c>
      <c r="W158" s="21" cm="1">
        <f t="array" ref="W158">IF(W60&lt;&gt;"","",
_xlfn.LET(_xlpm.Fundo,$L$8,
_xlpm.Ax,_xlfn.XLOOKUP(TRUE,($O60:V60&lt;&gt;""),$O$51:V$51,_xlpm.Fundo,,-1),
_xlpm.Bx,_xlfn.XLOOKUP(TRUE,(X60:$AZ60&lt;&gt;""),X$51:$AZ$51,_xlpm.Fundo,,1),
_xlpm.Cx,_xlfn.XLOOKUP(TRUE,($O60:V60&lt;&gt;""),$O60:V60,_xlpm.Fundo,,-1),
_xlpm.Dx,_xlfn.XLOOKUP(TRUE,(X60:$AZ60&lt;&gt;""),X60:$AZ60,_xlpm.Fundo,,1),
_xlpm.Xx,W$51,_xlpm.Yx,PRODUCT(SUM(_xlpm.Dx,-_xlpm.Cx),1/SUM(_xlpm.Bx,-_xlpm.Ax))*SUM(_xlpm.Xx,-_xlpm.Ax)+_xlpm.Cx,
_xlpm.Ay,_xlfn.XLOOKUP(TRUE,(W$52:W59&lt;&gt;""),$N$52:$N59,_xlpm.Fundo,,-1),
_xlpm.By,_xlfn.XLOOKUP(TRUE,(W61:W$95&lt;&gt;""),$N61:$N$95,_xlpm.Fundo,,1),
_xlpm.Cy,_xlfn.XLOOKUP(TRUE,(W$52:W59&lt;&gt;""),W$52:W59,_xlpm.Fundo,,-1),
_xlpm.Dy,_xlfn.XLOOKUP(TRUE,(W61:W$95&lt;&gt;""),W61:W$95,_xlpm.Fundo,,1),
_xlpm.Xy,$N60,_xlpm.Yy,PRODUCT(SUM(_xlpm.Dy,-_xlpm.Cy),1/SUM(_xlpm.By,-_xlpm.Ay))*SUM(_xlpm.Xy,-_xlpm.Ay)+_xlpm.Cy,
ROUND(_xlpm.Yy,2)))</f>
        <v>0.46</v>
      </c>
      <c r="X158" s="21" t="str" cm="1">
        <f t="array" ref="X158">IF(X60&lt;&gt;"","",
_xlfn.LET(_xlpm.Fundo,$L$8,
_xlpm.Ax,_xlfn.XLOOKUP(TRUE,($O60:W60&lt;&gt;""),$O$51:W$51,_xlpm.Fundo,,-1),
_xlpm.Bx,_xlfn.XLOOKUP(TRUE,(Y60:$AZ60&lt;&gt;""),Y$51:$AZ$51,_xlpm.Fundo,,1),
_xlpm.Cx,_xlfn.XLOOKUP(TRUE,($O60:W60&lt;&gt;""),$O60:W60,_xlpm.Fundo,,-1),
_xlpm.Dx,_xlfn.XLOOKUP(TRUE,(Y60:$AZ60&lt;&gt;""),Y60:$AZ60,_xlpm.Fundo,,1),
_xlpm.Xx,X$51,_xlpm.Yx,PRODUCT(SUM(_xlpm.Dx,-_xlpm.Cx),1/SUM(_xlpm.Bx,-_xlpm.Ax))*SUM(_xlpm.Xx,-_xlpm.Ax)+_xlpm.Cx,
_xlpm.Ay,_xlfn.XLOOKUP(TRUE,(X$52:X59&lt;&gt;""),$N$52:$N59,_xlpm.Fundo,,-1),
_xlpm.By,_xlfn.XLOOKUP(TRUE,(X61:X$95&lt;&gt;""),$N61:$N$95,_xlpm.Fundo,,1),
_xlpm.Cy,_xlfn.XLOOKUP(TRUE,(X$52:X59&lt;&gt;""),X$52:X59,_xlpm.Fundo,,-1),
_xlpm.Dy,_xlfn.XLOOKUP(TRUE,(X61:X$95&lt;&gt;""),X61:X$95,_xlpm.Fundo,,1),
_xlpm.Xy,$N60,_xlpm.Yy,PRODUCT(SUM(_xlpm.Dy,-_xlpm.Cy),1/SUM(_xlpm.By,-_xlpm.Ay))*SUM(_xlpm.Xy,-_xlpm.Ay)+_xlpm.Cy,
ROUND(_xlpm.Yy,2)))</f>
        <v/>
      </c>
      <c r="Y158" s="21" cm="1">
        <f t="array" ref="Y158">IF(Y60&lt;&gt;"","",
_xlfn.LET(_xlpm.Fundo,$L$8,
_xlpm.Ax,_xlfn.XLOOKUP(TRUE,($O60:X60&lt;&gt;""),$O$51:X$51,_xlpm.Fundo,,-1),
_xlpm.Bx,_xlfn.XLOOKUP(TRUE,(Z60:$AZ60&lt;&gt;""),Z$51:$AZ$51,_xlpm.Fundo,,1),
_xlpm.Cx,_xlfn.XLOOKUP(TRUE,($O60:X60&lt;&gt;""),$O60:X60,_xlpm.Fundo,,-1),
_xlpm.Dx,_xlfn.XLOOKUP(TRUE,(Z60:$AZ60&lt;&gt;""),Z60:$AZ60,_xlpm.Fundo,,1),
_xlpm.Xx,Y$51,_xlpm.Yx,PRODUCT(SUM(_xlpm.Dx,-_xlpm.Cx),1/SUM(_xlpm.Bx,-_xlpm.Ax))*SUM(_xlpm.Xx,-_xlpm.Ax)+_xlpm.Cx,
_xlpm.Ay,_xlfn.XLOOKUP(TRUE,(Y$52:Y59&lt;&gt;""),$N$52:$N59,_xlpm.Fundo,,-1),
_xlpm.By,_xlfn.XLOOKUP(TRUE,(Y61:Y$95&lt;&gt;""),$N61:$N$95,_xlpm.Fundo,,1),
_xlpm.Cy,_xlfn.XLOOKUP(TRUE,(Y$52:Y59&lt;&gt;""),Y$52:Y59,_xlpm.Fundo,,-1),
_xlpm.Dy,_xlfn.XLOOKUP(TRUE,(Y61:Y$95&lt;&gt;""),Y61:Y$95,_xlpm.Fundo,,1),
_xlpm.Xy,$N60,_xlpm.Yy,PRODUCT(SUM(_xlpm.Dy,-_xlpm.Cy),1/SUM(_xlpm.By,-_xlpm.Ay))*SUM(_xlpm.Xy,-_xlpm.Ay)+_xlpm.Cy,
ROUND(_xlpm.Yy,2)))</f>
        <v>1.43</v>
      </c>
      <c r="Z158" s="21" cm="1">
        <f t="array" ref="Z158">IF(Z60&lt;&gt;"","",
_xlfn.LET(_xlpm.Fundo,$L$8,
_xlpm.Ax,_xlfn.XLOOKUP(TRUE,($O60:Y60&lt;&gt;""),$O$51:Y$51,_xlpm.Fundo,,-1),
_xlpm.Bx,_xlfn.XLOOKUP(TRUE,(AA60:$AZ60&lt;&gt;""),AA$51:$AZ$51,_xlpm.Fundo,,1),
_xlpm.Cx,_xlfn.XLOOKUP(TRUE,($O60:Y60&lt;&gt;""),$O60:Y60,_xlpm.Fundo,,-1),
_xlpm.Dx,_xlfn.XLOOKUP(TRUE,(AA60:$AZ60&lt;&gt;""),AA60:$AZ60,_xlpm.Fundo,,1),
_xlpm.Xx,Z$51,_xlpm.Yx,PRODUCT(SUM(_xlpm.Dx,-_xlpm.Cx),1/SUM(_xlpm.Bx,-_xlpm.Ax))*SUM(_xlpm.Xx,-_xlpm.Ax)+_xlpm.Cx,
_xlpm.Ay,_xlfn.XLOOKUP(TRUE,(Z$52:Z59&lt;&gt;""),$N$52:$N59,_xlpm.Fundo,,-1),
_xlpm.By,_xlfn.XLOOKUP(TRUE,(Z61:Z$95&lt;&gt;""),$N61:$N$95,_xlpm.Fundo,,1),
_xlpm.Cy,_xlfn.XLOOKUP(TRUE,(Z$52:Z59&lt;&gt;""),Z$52:Z59,_xlpm.Fundo,,-1),
_xlpm.Dy,_xlfn.XLOOKUP(TRUE,(Z61:Z$95&lt;&gt;""),Z61:Z$95,_xlpm.Fundo,,1),
_xlpm.Xy,$N60,_xlpm.Yy,PRODUCT(SUM(_xlpm.Dy,-_xlpm.Cy),1/SUM(_xlpm.By,-_xlpm.Ay))*SUM(_xlpm.Xy,-_xlpm.Ay)+_xlpm.Cy,
ROUND(_xlpm.Yy,2)))</f>
        <v>0.41</v>
      </c>
      <c r="AA158" s="21" t="str" cm="1">
        <f t="array" ref="AA158">IF(AA60&lt;&gt;"","",
_xlfn.LET(_xlpm.Fundo,$L$8,
_xlpm.Ax,_xlfn.XLOOKUP(TRUE,($O60:Z60&lt;&gt;""),$O$51:Z$51,_xlpm.Fundo,,-1),
_xlpm.Bx,_xlfn.XLOOKUP(TRUE,(AB60:$AZ60&lt;&gt;""),AB$51:$AZ$51,_xlpm.Fundo,,1),
_xlpm.Cx,_xlfn.XLOOKUP(TRUE,($O60:Z60&lt;&gt;""),$O60:Z60,_xlpm.Fundo,,-1),
_xlpm.Dx,_xlfn.XLOOKUP(TRUE,(AB60:$AZ60&lt;&gt;""),AB60:$AZ60,_xlpm.Fundo,,1),
_xlpm.Xx,AA$51,_xlpm.Yx,PRODUCT(SUM(_xlpm.Dx,-_xlpm.Cx),1/SUM(_xlpm.Bx,-_xlpm.Ax))*SUM(_xlpm.Xx,-_xlpm.Ax)+_xlpm.Cx,
_xlpm.Ay,_xlfn.XLOOKUP(TRUE,(AA$52:AA59&lt;&gt;""),$N$52:$N59,_xlpm.Fundo,,-1),
_xlpm.By,_xlfn.XLOOKUP(TRUE,(AA61:AA$95&lt;&gt;""),$N61:$N$95,_xlpm.Fundo,,1),
_xlpm.Cy,_xlfn.XLOOKUP(TRUE,(AA$52:AA59&lt;&gt;""),AA$52:AA59,_xlpm.Fundo,,-1),
_xlpm.Dy,_xlfn.XLOOKUP(TRUE,(AA61:AA$95&lt;&gt;""),AA61:AA$95,_xlpm.Fundo,,1),
_xlpm.Xy,$N60,_xlpm.Yy,PRODUCT(SUM(_xlpm.Dy,-_xlpm.Cy),1/SUM(_xlpm.By,-_xlpm.Ay))*SUM(_xlpm.Xy,-_xlpm.Ay)+_xlpm.Cy,
ROUND(_xlpm.Yy,2)))</f>
        <v/>
      </c>
      <c r="AB158" s="21" cm="1">
        <f t="array" ref="AB158">IF(AB60&lt;&gt;"","",
_xlfn.LET(_xlpm.Fundo,$L$8,
_xlpm.Ax,_xlfn.XLOOKUP(TRUE,($O60:AA60&lt;&gt;""),$O$51:AA$51,_xlpm.Fundo,,-1),
_xlpm.Bx,_xlfn.XLOOKUP(TRUE,(AC60:$AZ60&lt;&gt;""),AC$51:$AZ$51,_xlpm.Fundo,,1),
_xlpm.Cx,_xlfn.XLOOKUP(TRUE,($O60:AA60&lt;&gt;""),$O60:AA60,_xlpm.Fundo,,-1),
_xlpm.Dx,_xlfn.XLOOKUP(TRUE,(AC60:$AZ60&lt;&gt;""),AC60:$AZ60,_xlpm.Fundo,,1),
_xlpm.Xx,AB$51,_xlpm.Yx,PRODUCT(SUM(_xlpm.Dx,-_xlpm.Cx),1/SUM(_xlpm.Bx,-_xlpm.Ax))*SUM(_xlpm.Xx,-_xlpm.Ax)+_xlpm.Cx,
_xlpm.Ay,_xlfn.XLOOKUP(TRUE,(AB$52:AB59&lt;&gt;""),$N$52:$N59,_xlpm.Fundo,,-1),
_xlpm.By,_xlfn.XLOOKUP(TRUE,(AB61:AB$95&lt;&gt;""),$N61:$N$95,_xlpm.Fundo,,1),
_xlpm.Cy,_xlfn.XLOOKUP(TRUE,(AB$52:AB59&lt;&gt;""),AB$52:AB59,_xlpm.Fundo,,-1),
_xlpm.Dy,_xlfn.XLOOKUP(TRUE,(AB61:AB$95&lt;&gt;""),AB61:AB$95,_xlpm.Fundo,,1),
_xlpm.Xy,$N60,_xlpm.Yy,PRODUCT(SUM(_xlpm.Dy,-_xlpm.Cy),1/SUM(_xlpm.By,-_xlpm.Ay))*SUM(_xlpm.Xy,-_xlpm.Ay)+_xlpm.Cy,
ROUND(_xlpm.Yy,2)))</f>
        <v>0.51</v>
      </c>
      <c r="AC158" s="21" cm="1">
        <f t="array" ref="AC158">IF(AC60&lt;&gt;"","",
_xlfn.LET(_xlpm.Fundo,$L$8,
_xlpm.Ax,_xlfn.XLOOKUP(TRUE,($O60:AB60&lt;&gt;""),$O$51:AB$51,_xlpm.Fundo,,-1),
_xlpm.Bx,_xlfn.XLOOKUP(TRUE,(AD60:$AZ60&lt;&gt;""),AD$51:$AZ$51,_xlpm.Fundo,,1),
_xlpm.Cx,_xlfn.XLOOKUP(TRUE,($O60:AB60&lt;&gt;""),$O60:AB60,_xlpm.Fundo,,-1),
_xlpm.Dx,_xlfn.XLOOKUP(TRUE,(AD60:$AZ60&lt;&gt;""),AD60:$AZ60,_xlpm.Fundo,,1),
_xlpm.Xx,AC$51,_xlpm.Yx,PRODUCT(SUM(_xlpm.Dx,-_xlpm.Cx),1/SUM(_xlpm.Bx,-_xlpm.Ax))*SUM(_xlpm.Xx,-_xlpm.Ax)+_xlpm.Cx,
_xlpm.Ay,_xlfn.XLOOKUP(TRUE,(AC$52:AC59&lt;&gt;""),$N$52:$N59,_xlpm.Fundo,,-1),
_xlpm.By,_xlfn.XLOOKUP(TRUE,(AC61:AC$95&lt;&gt;""),$N61:$N$95,_xlpm.Fundo,,1),
_xlpm.Cy,_xlfn.XLOOKUP(TRUE,(AC$52:AC59&lt;&gt;""),AC$52:AC59,_xlpm.Fundo,,-1),
_xlpm.Dy,_xlfn.XLOOKUP(TRUE,(AC61:AC$95&lt;&gt;""),AC61:AC$95,_xlpm.Fundo,,1),
_xlpm.Xy,$N60,_xlpm.Yy,PRODUCT(SUM(_xlpm.Dy,-_xlpm.Cy),1/SUM(_xlpm.By,-_xlpm.Ay))*SUM(_xlpm.Xy,-_xlpm.Ay)+_xlpm.Cy,
ROUND(_xlpm.Yy,2)))</f>
        <v>0.12</v>
      </c>
      <c r="AD158" s="21" cm="1">
        <f t="array" ref="AD158">IF(AD60&lt;&gt;"","",
_xlfn.LET(_xlpm.Fundo,$L$8,
_xlpm.Ax,_xlfn.XLOOKUP(TRUE,($O60:AC60&lt;&gt;""),$O$51:AC$51,_xlpm.Fundo,,-1),
_xlpm.Bx,_xlfn.XLOOKUP(TRUE,(AE60:$AZ60&lt;&gt;""),AE$51:$AZ$51,_xlpm.Fundo,,1),
_xlpm.Cx,_xlfn.XLOOKUP(TRUE,($O60:AC60&lt;&gt;""),$O60:AC60,_xlpm.Fundo,,-1),
_xlpm.Dx,_xlfn.XLOOKUP(TRUE,(AE60:$AZ60&lt;&gt;""),AE60:$AZ60,_xlpm.Fundo,,1),
_xlpm.Xx,AD$51,_xlpm.Yx,PRODUCT(SUM(_xlpm.Dx,-_xlpm.Cx),1/SUM(_xlpm.Bx,-_xlpm.Ax))*SUM(_xlpm.Xx,-_xlpm.Ax)+_xlpm.Cx,
_xlpm.Ay,_xlfn.XLOOKUP(TRUE,(AD$52:AD59&lt;&gt;""),$N$52:$N59,_xlpm.Fundo,,-1),
_xlpm.By,_xlfn.XLOOKUP(TRUE,(AD61:AD$95&lt;&gt;""),$N61:$N$95,_xlpm.Fundo,,1),
_xlpm.Cy,_xlfn.XLOOKUP(TRUE,(AD$52:AD59&lt;&gt;""),AD$52:AD59,_xlpm.Fundo,,-1),
_xlpm.Dy,_xlfn.XLOOKUP(TRUE,(AD61:AD$95&lt;&gt;""),AD61:AD$95,_xlpm.Fundo,,1),
_xlpm.Xy,$N60,_xlpm.Yy,PRODUCT(SUM(_xlpm.Dy,-_xlpm.Cy),1/SUM(_xlpm.By,-_xlpm.Ay))*SUM(_xlpm.Xy,-_xlpm.Ay)+_xlpm.Cy,
ROUND(_xlpm.Yy,2)))</f>
        <v>7.0000000000000007E-2</v>
      </c>
      <c r="AE158" s="21" t="str" cm="1">
        <f t="array" ref="AE158">IF(AE60&lt;&gt;"","",
_xlfn.LET(_xlpm.Fundo,$L$8,
_xlpm.Ax,_xlfn.XLOOKUP(TRUE,($O60:AD60&lt;&gt;""),$O$51:AD$51,_xlpm.Fundo,,-1),
_xlpm.Bx,_xlfn.XLOOKUP(TRUE,(AF60:$AZ60&lt;&gt;""),AF$51:$AZ$51,_xlpm.Fundo,,1),
_xlpm.Cx,_xlfn.XLOOKUP(TRUE,($O60:AD60&lt;&gt;""),$O60:AD60,_xlpm.Fundo,,-1),
_xlpm.Dx,_xlfn.XLOOKUP(TRUE,(AF60:$AZ60&lt;&gt;""),AF60:$AZ60,_xlpm.Fundo,,1),
_xlpm.Xx,AE$51,_xlpm.Yx,PRODUCT(SUM(_xlpm.Dx,-_xlpm.Cx),1/SUM(_xlpm.Bx,-_xlpm.Ax))*SUM(_xlpm.Xx,-_xlpm.Ax)+_xlpm.Cx,
_xlpm.Ay,_xlfn.XLOOKUP(TRUE,(AE$52:AE59&lt;&gt;""),$N$52:$N59,_xlpm.Fundo,,-1),
_xlpm.By,_xlfn.XLOOKUP(TRUE,(AE61:AE$95&lt;&gt;""),$N61:$N$95,_xlpm.Fundo,,1),
_xlpm.Cy,_xlfn.XLOOKUP(TRUE,(AE$52:AE59&lt;&gt;""),AE$52:AE59,_xlpm.Fundo,,-1),
_xlpm.Dy,_xlfn.XLOOKUP(TRUE,(AE61:AE$95&lt;&gt;""),AE61:AE$95,_xlpm.Fundo,,1),
_xlpm.Xy,$N60,_xlpm.Yy,PRODUCT(SUM(_xlpm.Dy,-_xlpm.Cy),1/SUM(_xlpm.By,-_xlpm.Ay))*SUM(_xlpm.Xy,-_xlpm.Ay)+_xlpm.Cy,
ROUND(_xlpm.Yy,2)))</f>
        <v/>
      </c>
      <c r="AF158" s="21" cm="1">
        <f t="array" ref="AF158">IF(AF60&lt;&gt;"","",
_xlfn.LET(_xlpm.Fundo,$L$8,
_xlpm.Ax,_xlfn.XLOOKUP(TRUE,($O60:AE60&lt;&gt;""),$O$51:AE$51,_xlpm.Fundo,,-1),
_xlpm.Bx,_xlfn.XLOOKUP(TRUE,(AG60:$AZ60&lt;&gt;""),AG$51:$AZ$51,_xlpm.Fundo,,1),
_xlpm.Cx,_xlfn.XLOOKUP(TRUE,($O60:AE60&lt;&gt;""),$O60:AE60,_xlpm.Fundo,,-1),
_xlpm.Dx,_xlfn.XLOOKUP(TRUE,(AG60:$AZ60&lt;&gt;""),AG60:$AZ60,_xlpm.Fundo,,1),
_xlpm.Xx,AF$51,_xlpm.Yx,PRODUCT(SUM(_xlpm.Dx,-_xlpm.Cx),1/SUM(_xlpm.Bx,-_xlpm.Ax))*SUM(_xlpm.Xx,-_xlpm.Ax)+_xlpm.Cx,
_xlpm.Ay,_xlfn.XLOOKUP(TRUE,(AF$52:AF59&lt;&gt;""),$N$52:$N59,_xlpm.Fundo,,-1),
_xlpm.By,_xlfn.XLOOKUP(TRUE,(AF61:AF$95&lt;&gt;""),$N61:$N$95,_xlpm.Fundo,,1),
_xlpm.Cy,_xlfn.XLOOKUP(TRUE,(AF$52:AF59&lt;&gt;""),AF$52:AF59,_xlpm.Fundo,,-1),
_xlpm.Dy,_xlfn.XLOOKUP(TRUE,(AF61:AF$95&lt;&gt;""),AF61:AF$95,_xlpm.Fundo,,1),
_xlpm.Xy,$N60,_xlpm.Yy,PRODUCT(SUM(_xlpm.Dy,-_xlpm.Cy),1/SUM(_xlpm.By,-_xlpm.Ay))*SUM(_xlpm.Xy,-_xlpm.Ay)+_xlpm.Cy,
ROUND(_xlpm.Yy,2)))</f>
        <v>0</v>
      </c>
      <c r="AG158" s="21" t="str" cm="1">
        <f t="array" ref="AG158">IF(AG60&lt;&gt;"","",
_xlfn.LET(_xlpm.Fundo,$L$8,
_xlpm.Ax,_xlfn.XLOOKUP(TRUE,($O60:AF60&lt;&gt;""),$O$51:AF$51,_xlpm.Fundo,,-1),
_xlpm.Bx,_xlfn.XLOOKUP(TRUE,(AH60:$AZ60&lt;&gt;""),AH$51:$AZ$51,_xlpm.Fundo,,1),
_xlpm.Cx,_xlfn.XLOOKUP(TRUE,($O60:AF60&lt;&gt;""),$O60:AF60,_xlpm.Fundo,,-1),
_xlpm.Dx,_xlfn.XLOOKUP(TRUE,(AH60:$AZ60&lt;&gt;""),AH60:$AZ60,_xlpm.Fundo,,1),
_xlpm.Xx,AG$51,_xlpm.Yx,PRODUCT(SUM(_xlpm.Dx,-_xlpm.Cx),1/SUM(_xlpm.Bx,-_xlpm.Ax))*SUM(_xlpm.Xx,-_xlpm.Ax)+_xlpm.Cx,
_xlpm.Ay,_xlfn.XLOOKUP(TRUE,(AG$52:AG59&lt;&gt;""),$N$52:$N59,_xlpm.Fundo,,-1),
_xlpm.By,_xlfn.XLOOKUP(TRUE,(AG61:AG$95&lt;&gt;""),$N61:$N$95,_xlpm.Fundo,,1),
_xlpm.Cy,_xlfn.XLOOKUP(TRUE,(AG$52:AG59&lt;&gt;""),AG$52:AG59,_xlpm.Fundo,,-1),
_xlpm.Dy,_xlfn.XLOOKUP(TRUE,(AG61:AG$95&lt;&gt;""),AG61:AG$95,_xlpm.Fundo,,1),
_xlpm.Xy,$N60,_xlpm.Yy,PRODUCT(SUM(_xlpm.Dy,-_xlpm.Cy),1/SUM(_xlpm.By,-_xlpm.Ay))*SUM(_xlpm.Xy,-_xlpm.Ay)+_xlpm.Cy,
ROUND(_xlpm.Yy,2)))</f>
        <v/>
      </c>
      <c r="AH158" s="21" cm="1">
        <f t="array" ref="AH158">IF(AH60&lt;&gt;"","",
_xlfn.LET(_xlpm.Fundo,$L$8,
_xlpm.Ax,_xlfn.XLOOKUP(TRUE,($O60:AG60&lt;&gt;""),$O$51:AG$51,_xlpm.Fundo,,-1),
_xlpm.Bx,_xlfn.XLOOKUP(TRUE,(AI60:$AZ60&lt;&gt;""),AI$51:$AZ$51,_xlpm.Fundo,,1),
_xlpm.Cx,_xlfn.XLOOKUP(TRUE,($O60:AG60&lt;&gt;""),$O60:AG60,_xlpm.Fundo,,-1),
_xlpm.Dx,_xlfn.XLOOKUP(TRUE,(AI60:$AZ60&lt;&gt;""),AI60:$AZ60,_xlpm.Fundo,,1),
_xlpm.Xx,AH$51,_xlpm.Yx,PRODUCT(SUM(_xlpm.Dx,-_xlpm.Cx),1/SUM(_xlpm.Bx,-_xlpm.Ax))*SUM(_xlpm.Xx,-_xlpm.Ax)+_xlpm.Cx,
_xlpm.Ay,_xlfn.XLOOKUP(TRUE,(AH$52:AH59&lt;&gt;""),$N$52:$N59,_xlpm.Fundo,,-1),
_xlpm.By,_xlfn.XLOOKUP(TRUE,(AH61:AH$95&lt;&gt;""),$N61:$N$95,_xlpm.Fundo,,1),
_xlpm.Cy,_xlfn.XLOOKUP(TRUE,(AH$52:AH59&lt;&gt;""),AH$52:AH59,_xlpm.Fundo,,-1),
_xlpm.Dy,_xlfn.XLOOKUP(TRUE,(AH61:AH$95&lt;&gt;""),AH61:AH$95,_xlpm.Fundo,,1),
_xlpm.Xy,$N60,_xlpm.Yy,PRODUCT(SUM(_xlpm.Dy,-_xlpm.Cy),1/SUM(_xlpm.By,-_xlpm.Ay))*SUM(_xlpm.Xy,-_xlpm.Ay)+_xlpm.Cy,
ROUND(_xlpm.Yy,2)))</f>
        <v>0</v>
      </c>
      <c r="AI158" s="21" t="str" cm="1">
        <f t="array" ref="AI158">IF(AI60&lt;&gt;"","",
_xlfn.LET(_xlpm.Fundo,$L$8,
_xlpm.Ax,_xlfn.XLOOKUP(TRUE,($O60:AH60&lt;&gt;""),$O$51:AH$51,_xlpm.Fundo,,-1),
_xlpm.Bx,_xlfn.XLOOKUP(TRUE,(AJ60:$AZ60&lt;&gt;""),AJ$51:$AZ$51,_xlpm.Fundo,,1),
_xlpm.Cx,_xlfn.XLOOKUP(TRUE,($O60:AH60&lt;&gt;""),$O60:AH60,_xlpm.Fundo,,-1),
_xlpm.Dx,_xlfn.XLOOKUP(TRUE,(AJ60:$AZ60&lt;&gt;""),AJ60:$AZ60,_xlpm.Fundo,,1),
_xlpm.Xx,AI$51,_xlpm.Yx,PRODUCT(SUM(_xlpm.Dx,-_xlpm.Cx),1/SUM(_xlpm.Bx,-_xlpm.Ax))*SUM(_xlpm.Xx,-_xlpm.Ax)+_xlpm.Cx,
_xlpm.Ay,_xlfn.XLOOKUP(TRUE,(AI$52:AI59&lt;&gt;""),$N$52:$N59,_xlpm.Fundo,,-1),
_xlpm.By,_xlfn.XLOOKUP(TRUE,(AI61:AI$95&lt;&gt;""),$N61:$N$95,_xlpm.Fundo,,1),
_xlpm.Cy,_xlfn.XLOOKUP(TRUE,(AI$52:AI59&lt;&gt;""),AI$52:AI59,_xlpm.Fundo,,-1),
_xlpm.Dy,_xlfn.XLOOKUP(TRUE,(AI61:AI$95&lt;&gt;""),AI61:AI$95,_xlpm.Fundo,,1),
_xlpm.Xy,$N60,_xlpm.Yy,PRODUCT(SUM(_xlpm.Dy,-_xlpm.Cy),1/SUM(_xlpm.By,-_xlpm.Ay))*SUM(_xlpm.Xy,-_xlpm.Ay)+_xlpm.Cy,
ROUND(_xlpm.Yy,2)))</f>
        <v/>
      </c>
      <c r="AJ158" s="21" cm="1">
        <f t="array" ref="AJ158">IF(AJ60&lt;&gt;"","",
_xlfn.LET(_xlpm.Fundo,$L$8,
_xlpm.Ax,_xlfn.XLOOKUP(TRUE,($O60:AI60&lt;&gt;""),$O$51:AI$51,_xlpm.Fundo,,-1),
_xlpm.Bx,_xlfn.XLOOKUP(TRUE,(AK60:$AZ60&lt;&gt;""),AK$51:$AZ$51,_xlpm.Fundo,,1),
_xlpm.Cx,_xlfn.XLOOKUP(TRUE,($O60:AI60&lt;&gt;""),$O60:AI60,_xlpm.Fundo,,-1),
_xlpm.Dx,_xlfn.XLOOKUP(TRUE,(AK60:$AZ60&lt;&gt;""),AK60:$AZ60,_xlpm.Fundo,,1),
_xlpm.Xx,AJ$51,_xlpm.Yx,PRODUCT(SUM(_xlpm.Dx,-_xlpm.Cx),1/SUM(_xlpm.Bx,-_xlpm.Ax))*SUM(_xlpm.Xx,-_xlpm.Ax)+_xlpm.Cx,
_xlpm.Ay,_xlfn.XLOOKUP(TRUE,(AJ$52:AJ59&lt;&gt;""),$N$52:$N59,_xlpm.Fundo,,-1),
_xlpm.By,_xlfn.XLOOKUP(TRUE,(AJ61:AJ$95&lt;&gt;""),$N61:$N$95,_xlpm.Fundo,,1),
_xlpm.Cy,_xlfn.XLOOKUP(TRUE,(AJ$52:AJ59&lt;&gt;""),AJ$52:AJ59,_xlpm.Fundo,,-1),
_xlpm.Dy,_xlfn.XLOOKUP(TRUE,(AJ61:AJ$95&lt;&gt;""),AJ61:AJ$95,_xlpm.Fundo,,1),
_xlpm.Xy,$N60,_xlpm.Yy,PRODUCT(SUM(_xlpm.Dy,-_xlpm.Cy),1/SUM(_xlpm.By,-_xlpm.Ay))*SUM(_xlpm.Xy,-_xlpm.Ay)+_xlpm.Cy,
ROUND(_xlpm.Yy,2)))</f>
        <v>0.17</v>
      </c>
      <c r="AK158" s="21" cm="1">
        <f t="array" ref="AK158">IF(AK60&lt;&gt;"","",
_xlfn.LET(_xlpm.Fundo,$L$8,
_xlpm.Ax,_xlfn.XLOOKUP(TRUE,($O60:AJ60&lt;&gt;""),$O$51:AJ$51,_xlpm.Fundo,,-1),
_xlpm.Bx,_xlfn.XLOOKUP(TRUE,(AL60:$AZ60&lt;&gt;""),AL$51:$AZ$51,_xlpm.Fundo,,1),
_xlpm.Cx,_xlfn.XLOOKUP(TRUE,($O60:AJ60&lt;&gt;""),$O60:AJ60,_xlpm.Fundo,,-1),
_xlpm.Dx,_xlfn.XLOOKUP(TRUE,(AL60:$AZ60&lt;&gt;""),AL60:$AZ60,_xlpm.Fundo,,1),
_xlpm.Xx,AK$51,_xlpm.Yx,PRODUCT(SUM(_xlpm.Dx,-_xlpm.Cx),1/SUM(_xlpm.Bx,-_xlpm.Ax))*SUM(_xlpm.Xx,-_xlpm.Ax)+_xlpm.Cx,
_xlpm.Ay,_xlfn.XLOOKUP(TRUE,(AK$52:AK59&lt;&gt;""),$N$52:$N59,_xlpm.Fundo,,-1),
_xlpm.By,_xlfn.XLOOKUP(TRUE,(AK61:AK$95&lt;&gt;""),$N61:$N$95,_xlpm.Fundo,,1),
_xlpm.Cy,_xlfn.XLOOKUP(TRUE,(AK$52:AK59&lt;&gt;""),AK$52:AK59,_xlpm.Fundo,,-1),
_xlpm.Dy,_xlfn.XLOOKUP(TRUE,(AK61:AK$95&lt;&gt;""),AK61:AK$95,_xlpm.Fundo,,1),
_xlpm.Xy,$N60,_xlpm.Yy,PRODUCT(SUM(_xlpm.Dy,-_xlpm.Cy),1/SUM(_xlpm.By,-_xlpm.Ay))*SUM(_xlpm.Xy,-_xlpm.Ay)+_xlpm.Cy,
ROUND(_xlpm.Yy,2)))</f>
        <v>7.0000000000000007E-2</v>
      </c>
      <c r="AL158" s="21" cm="1">
        <f t="array" ref="AL158">IF(AL60&lt;&gt;"","",
_xlfn.LET(_xlpm.Fundo,$L$8,
_xlpm.Ax,_xlfn.XLOOKUP(TRUE,($O60:AK60&lt;&gt;""),$O$51:AK$51,_xlpm.Fundo,,-1),
_xlpm.Bx,_xlfn.XLOOKUP(TRUE,(AM60:$AZ60&lt;&gt;""),AM$51:$AZ$51,_xlpm.Fundo,,1),
_xlpm.Cx,_xlfn.XLOOKUP(TRUE,($O60:AK60&lt;&gt;""),$O60:AK60,_xlpm.Fundo,,-1),
_xlpm.Dx,_xlfn.XLOOKUP(TRUE,(AM60:$AZ60&lt;&gt;""),AM60:$AZ60,_xlpm.Fundo,,1),
_xlpm.Xx,AL$51,_xlpm.Yx,PRODUCT(SUM(_xlpm.Dx,-_xlpm.Cx),1/SUM(_xlpm.Bx,-_xlpm.Ax))*SUM(_xlpm.Xx,-_xlpm.Ax)+_xlpm.Cx,
_xlpm.Ay,_xlfn.XLOOKUP(TRUE,(AL$52:AL59&lt;&gt;""),$N$52:$N59,_xlpm.Fundo,,-1),
_xlpm.By,_xlfn.XLOOKUP(TRUE,(AL61:AL$95&lt;&gt;""),$N61:$N$95,_xlpm.Fundo,,1),
_xlpm.Cy,_xlfn.XLOOKUP(TRUE,(AL$52:AL59&lt;&gt;""),AL$52:AL59,_xlpm.Fundo,,-1),
_xlpm.Dy,_xlfn.XLOOKUP(TRUE,(AL61:AL$95&lt;&gt;""),AL61:AL$95,_xlpm.Fundo,,1),
_xlpm.Xy,$N60,_xlpm.Yy,PRODUCT(SUM(_xlpm.Dy,-_xlpm.Cy),1/SUM(_xlpm.By,-_xlpm.Ay))*SUM(_xlpm.Xy,-_xlpm.Ay)+_xlpm.Cy,
ROUND(_xlpm.Yy,2)))</f>
        <v>0.3</v>
      </c>
      <c r="AM158" s="21" cm="1">
        <f t="array" ref="AM158">IF(AM60&lt;&gt;"","",
_xlfn.LET(_xlpm.Fundo,$L$8,
_xlpm.Ax,_xlfn.XLOOKUP(TRUE,($O60:AL60&lt;&gt;""),$O$51:AL$51,_xlpm.Fundo,,-1),
_xlpm.Bx,_xlfn.XLOOKUP(TRUE,(AN60:$AZ60&lt;&gt;""),AN$51:$AZ$51,_xlpm.Fundo,,1),
_xlpm.Cx,_xlfn.XLOOKUP(TRUE,($O60:AL60&lt;&gt;""),$O60:AL60,_xlpm.Fundo,,-1),
_xlpm.Dx,_xlfn.XLOOKUP(TRUE,(AN60:$AZ60&lt;&gt;""),AN60:$AZ60,_xlpm.Fundo,,1),
_xlpm.Xx,AM$51,_xlpm.Yx,PRODUCT(SUM(_xlpm.Dx,-_xlpm.Cx),1/SUM(_xlpm.Bx,-_xlpm.Ax))*SUM(_xlpm.Xx,-_xlpm.Ax)+_xlpm.Cx,
_xlpm.Ay,_xlfn.XLOOKUP(TRUE,(AM$52:AM59&lt;&gt;""),$N$52:$N59,_xlpm.Fundo,,-1),
_xlpm.By,_xlfn.XLOOKUP(TRUE,(AM61:AM$95&lt;&gt;""),$N61:$N$95,_xlpm.Fundo,,1),
_xlpm.Cy,_xlfn.XLOOKUP(TRUE,(AM$52:AM59&lt;&gt;""),AM$52:AM59,_xlpm.Fundo,,-1),
_xlpm.Dy,_xlfn.XLOOKUP(TRUE,(AM61:AM$95&lt;&gt;""),AM61:AM$95,_xlpm.Fundo,,1),
_xlpm.Xy,$N60,_xlpm.Yy,PRODUCT(SUM(_xlpm.Dy,-_xlpm.Cy),1/SUM(_xlpm.By,-_xlpm.Ay))*SUM(_xlpm.Xy,-_xlpm.Ay)+_xlpm.Cy,
ROUND(_xlpm.Yy,2)))</f>
        <v>0.34</v>
      </c>
      <c r="AN158" s="21" cm="1">
        <f t="array" ref="AN158">IF(AN60&lt;&gt;"","",
_xlfn.LET(_xlpm.Fundo,$L$8,
_xlpm.Ax,_xlfn.XLOOKUP(TRUE,($O60:AM60&lt;&gt;""),$O$51:AM$51,_xlpm.Fundo,,-1),
_xlpm.Bx,_xlfn.XLOOKUP(TRUE,(AO60:$AZ60&lt;&gt;""),AO$51:$AZ$51,_xlpm.Fundo,,1),
_xlpm.Cx,_xlfn.XLOOKUP(TRUE,($O60:AM60&lt;&gt;""),$O60:AM60,_xlpm.Fundo,,-1),
_xlpm.Dx,_xlfn.XLOOKUP(TRUE,(AO60:$AZ60&lt;&gt;""),AO60:$AZ60,_xlpm.Fundo,,1),
_xlpm.Xx,AN$51,_xlpm.Yx,PRODUCT(SUM(_xlpm.Dx,-_xlpm.Cx),1/SUM(_xlpm.Bx,-_xlpm.Ax))*SUM(_xlpm.Xx,-_xlpm.Ax)+_xlpm.Cx,
_xlpm.Ay,_xlfn.XLOOKUP(TRUE,(AN$52:AN59&lt;&gt;""),$N$52:$N59,_xlpm.Fundo,,-1),
_xlpm.By,_xlfn.XLOOKUP(TRUE,(AN61:AN$95&lt;&gt;""),$N61:$N$95,_xlpm.Fundo,,1),
_xlpm.Cy,_xlfn.XLOOKUP(TRUE,(AN$52:AN59&lt;&gt;""),AN$52:AN59,_xlpm.Fundo,,-1),
_xlpm.Dy,_xlfn.XLOOKUP(TRUE,(AN61:AN$95&lt;&gt;""),AN61:AN$95,_xlpm.Fundo,,1),
_xlpm.Xy,$N60,_xlpm.Yy,PRODUCT(SUM(_xlpm.Dy,-_xlpm.Cy),1/SUM(_xlpm.By,-_xlpm.Ay))*SUM(_xlpm.Xy,-_xlpm.Ay)+_xlpm.Cy,
ROUND(_xlpm.Yy,2)))</f>
        <v>0.42</v>
      </c>
      <c r="AO158" s="21" cm="1">
        <f t="array" ref="AO158">IF(AO60&lt;&gt;"","",
_xlfn.LET(_xlpm.Fundo,$L$8,
_xlpm.Ax,_xlfn.XLOOKUP(TRUE,($O60:AN60&lt;&gt;""),$O$51:AN$51,_xlpm.Fundo,,-1),
_xlpm.Bx,_xlfn.XLOOKUP(TRUE,(AP60:$AZ60&lt;&gt;""),AP$51:$AZ$51,_xlpm.Fundo,,1),
_xlpm.Cx,_xlfn.XLOOKUP(TRUE,($O60:AN60&lt;&gt;""),$O60:AN60,_xlpm.Fundo,,-1),
_xlpm.Dx,_xlfn.XLOOKUP(TRUE,(AP60:$AZ60&lt;&gt;""),AP60:$AZ60,_xlpm.Fundo,,1),
_xlpm.Xx,AO$51,_xlpm.Yx,PRODUCT(SUM(_xlpm.Dx,-_xlpm.Cx),1/SUM(_xlpm.Bx,-_xlpm.Ax))*SUM(_xlpm.Xx,-_xlpm.Ax)+_xlpm.Cx,
_xlpm.Ay,_xlfn.XLOOKUP(TRUE,(AO$52:AO59&lt;&gt;""),$N$52:$N59,_xlpm.Fundo,,-1),
_xlpm.By,_xlfn.XLOOKUP(TRUE,(AO61:AO$95&lt;&gt;""),$N61:$N$95,_xlpm.Fundo,,1),
_xlpm.Cy,_xlfn.XLOOKUP(TRUE,(AO$52:AO59&lt;&gt;""),AO$52:AO59,_xlpm.Fundo,,-1),
_xlpm.Dy,_xlfn.XLOOKUP(TRUE,(AO61:AO$95&lt;&gt;""),AO61:AO$95,_xlpm.Fundo,,1),
_xlpm.Xy,$N60,_xlpm.Yy,PRODUCT(SUM(_xlpm.Dy,-_xlpm.Cy),1/SUM(_xlpm.By,-_xlpm.Ay))*SUM(_xlpm.Xy,-_xlpm.Ay)+_xlpm.Cy,
ROUND(_xlpm.Yy,2)))</f>
        <v>0.45</v>
      </c>
      <c r="AP158" s="21" t="str" cm="1">
        <f t="array" ref="AP158">IF(AP60&lt;&gt;"","",
_xlfn.LET(_xlpm.Fundo,$L$8,
_xlpm.Ax,_xlfn.XLOOKUP(TRUE,($O60:AO60&lt;&gt;""),$O$51:AO$51,_xlpm.Fundo,,-1),
_xlpm.Bx,_xlfn.XLOOKUP(TRUE,(AQ60:$AZ60&lt;&gt;""),AQ$51:$AZ$51,_xlpm.Fundo,,1),
_xlpm.Cx,_xlfn.XLOOKUP(TRUE,($O60:AO60&lt;&gt;""),$O60:AO60,_xlpm.Fundo,,-1),
_xlpm.Dx,_xlfn.XLOOKUP(TRUE,(AQ60:$AZ60&lt;&gt;""),AQ60:$AZ60,_xlpm.Fundo,,1),
_xlpm.Xx,AP$51,_xlpm.Yx,PRODUCT(SUM(_xlpm.Dx,-_xlpm.Cx),1/SUM(_xlpm.Bx,-_xlpm.Ax))*SUM(_xlpm.Xx,-_xlpm.Ax)+_xlpm.Cx,
_xlpm.Ay,_xlfn.XLOOKUP(TRUE,(AP$52:AP59&lt;&gt;""),$N$52:$N59,_xlpm.Fundo,,-1),
_xlpm.By,_xlfn.XLOOKUP(TRUE,(AP61:AP$95&lt;&gt;""),$N61:$N$95,_xlpm.Fundo,,1),
_xlpm.Cy,_xlfn.XLOOKUP(TRUE,(AP$52:AP59&lt;&gt;""),AP$52:AP59,_xlpm.Fundo,,-1),
_xlpm.Dy,_xlfn.XLOOKUP(TRUE,(AP61:AP$95&lt;&gt;""),AP61:AP$95,_xlpm.Fundo,,1),
_xlpm.Xy,$N60,_xlpm.Yy,PRODUCT(SUM(_xlpm.Dy,-_xlpm.Cy),1/SUM(_xlpm.By,-_xlpm.Ay))*SUM(_xlpm.Xy,-_xlpm.Ay)+_xlpm.Cy,
ROUND(_xlpm.Yy,2)))</f>
        <v/>
      </c>
      <c r="AQ158" s="21" cm="1">
        <f t="array" ref="AQ158">IF(AQ60&lt;&gt;"","",
_xlfn.LET(_xlpm.Fundo,$L$8,
_xlpm.Ax,_xlfn.XLOOKUP(TRUE,($O60:AP60&lt;&gt;""),$O$51:AP$51,_xlpm.Fundo,,-1),
_xlpm.Bx,_xlfn.XLOOKUP(TRUE,(AR60:$AZ60&lt;&gt;""),AR$51:$AZ$51,_xlpm.Fundo,,1),
_xlpm.Cx,_xlfn.XLOOKUP(TRUE,($O60:AP60&lt;&gt;""),$O60:AP60,_xlpm.Fundo,,-1),
_xlpm.Dx,_xlfn.XLOOKUP(TRUE,(AR60:$AZ60&lt;&gt;""),AR60:$AZ60,_xlpm.Fundo,,1),
_xlpm.Xx,AQ$51,_xlpm.Yx,PRODUCT(SUM(_xlpm.Dx,-_xlpm.Cx),1/SUM(_xlpm.Bx,-_xlpm.Ax))*SUM(_xlpm.Xx,-_xlpm.Ax)+_xlpm.Cx,
_xlpm.Ay,_xlfn.XLOOKUP(TRUE,(AQ$52:AQ59&lt;&gt;""),$N$52:$N59,_xlpm.Fundo,,-1),
_xlpm.By,_xlfn.XLOOKUP(TRUE,(AQ61:AQ$95&lt;&gt;""),$N61:$N$95,_xlpm.Fundo,,1),
_xlpm.Cy,_xlfn.XLOOKUP(TRUE,(AQ$52:AQ59&lt;&gt;""),AQ$52:AQ59,_xlpm.Fundo,,-1),
_xlpm.Dy,_xlfn.XLOOKUP(TRUE,(AQ61:AQ$95&lt;&gt;""),AQ61:AQ$95,_xlpm.Fundo,,1),
_xlpm.Xy,$N60,_xlpm.Yy,PRODUCT(SUM(_xlpm.Dy,-_xlpm.Cy),1/SUM(_xlpm.By,-_xlpm.Ay))*SUM(_xlpm.Xy,-_xlpm.Ay)+_xlpm.Cy,
ROUND(_xlpm.Yy,2)))</f>
        <v>0.42</v>
      </c>
      <c r="AR158" s="21" t="str" cm="1">
        <f t="array" ref="AR158">IF(AR60&lt;&gt;"","",
_xlfn.LET(_xlpm.Fundo,$L$8,
_xlpm.Ax,_xlfn.XLOOKUP(TRUE,($O60:AQ60&lt;&gt;""),$O$51:AQ$51,_xlpm.Fundo,,-1),
_xlpm.Bx,_xlfn.XLOOKUP(TRUE,(AS60:$AZ60&lt;&gt;""),AS$51:$AZ$51,_xlpm.Fundo,,1),
_xlpm.Cx,_xlfn.XLOOKUP(TRUE,($O60:AQ60&lt;&gt;""),$O60:AQ60,_xlpm.Fundo,,-1),
_xlpm.Dx,_xlfn.XLOOKUP(TRUE,(AS60:$AZ60&lt;&gt;""),AS60:$AZ60,_xlpm.Fundo,,1),
_xlpm.Xx,AR$51,_xlpm.Yx,PRODUCT(SUM(_xlpm.Dx,-_xlpm.Cx),1/SUM(_xlpm.Bx,-_xlpm.Ax))*SUM(_xlpm.Xx,-_xlpm.Ax)+_xlpm.Cx,
_xlpm.Ay,_xlfn.XLOOKUP(TRUE,(AR$52:AR59&lt;&gt;""),$N$52:$N59,_xlpm.Fundo,,-1),
_xlpm.By,_xlfn.XLOOKUP(TRUE,(AR61:AR$95&lt;&gt;""),$N61:$N$95,_xlpm.Fundo,,1),
_xlpm.Cy,_xlfn.XLOOKUP(TRUE,(AR$52:AR59&lt;&gt;""),AR$52:AR59,_xlpm.Fundo,,-1),
_xlpm.Dy,_xlfn.XLOOKUP(TRUE,(AR61:AR$95&lt;&gt;""),AR61:AR$95,_xlpm.Fundo,,1),
_xlpm.Xy,$N60,_xlpm.Yy,PRODUCT(SUM(_xlpm.Dy,-_xlpm.Cy),1/SUM(_xlpm.By,-_xlpm.Ay))*SUM(_xlpm.Xy,-_xlpm.Ay)+_xlpm.Cy,
ROUND(_xlpm.Yy,2)))</f>
        <v/>
      </c>
      <c r="AS158" s="21" t="str" cm="1">
        <f t="array" ref="AS158">IF(AS60&lt;&gt;"","",
_xlfn.LET(_xlpm.Fundo,$L$8,
_xlpm.Ax,_xlfn.XLOOKUP(TRUE,($O60:AR60&lt;&gt;""),$O$51:AR$51,_xlpm.Fundo,,-1),
_xlpm.Bx,_xlfn.XLOOKUP(TRUE,(AT60:$AZ60&lt;&gt;""),AT$51:$AZ$51,_xlpm.Fundo,,1),
_xlpm.Cx,_xlfn.XLOOKUP(TRUE,($O60:AR60&lt;&gt;""),$O60:AR60,_xlpm.Fundo,,-1),
_xlpm.Dx,_xlfn.XLOOKUP(TRUE,(AT60:$AZ60&lt;&gt;""),AT60:$AZ60,_xlpm.Fundo,,1),
_xlpm.Xx,AS$51,_xlpm.Yx,PRODUCT(SUM(_xlpm.Dx,-_xlpm.Cx),1/SUM(_xlpm.Bx,-_xlpm.Ax))*SUM(_xlpm.Xx,-_xlpm.Ax)+_xlpm.Cx,
_xlpm.Ay,_xlfn.XLOOKUP(TRUE,(AS$52:AS59&lt;&gt;""),$N$52:$N59,_xlpm.Fundo,,-1),
_xlpm.By,_xlfn.XLOOKUP(TRUE,(AS61:AS$95&lt;&gt;""),$N61:$N$95,_xlpm.Fundo,,1),
_xlpm.Cy,_xlfn.XLOOKUP(TRUE,(AS$52:AS59&lt;&gt;""),AS$52:AS59,_xlpm.Fundo,,-1),
_xlpm.Dy,_xlfn.XLOOKUP(TRUE,(AS61:AS$95&lt;&gt;""),AS61:AS$95,_xlpm.Fundo,,1),
_xlpm.Xy,$N60,_xlpm.Yy,PRODUCT(SUM(_xlpm.Dy,-_xlpm.Cy),1/SUM(_xlpm.By,-_xlpm.Ay))*SUM(_xlpm.Xy,-_xlpm.Ay)+_xlpm.Cy,
ROUND(_xlpm.Yy,2)))</f>
        <v/>
      </c>
      <c r="AT158" s="21" cm="1">
        <f t="array" ref="AT158">IF(AT60&lt;&gt;"","",
_xlfn.LET(_xlpm.Fundo,$L$8,
_xlpm.Ax,_xlfn.XLOOKUP(TRUE,($O60:AS60&lt;&gt;""),$O$51:AS$51,_xlpm.Fundo,,-1),
_xlpm.Bx,_xlfn.XLOOKUP(TRUE,(AU60:$AZ60&lt;&gt;""),AU$51:$AZ$51,_xlpm.Fundo,,1),
_xlpm.Cx,_xlfn.XLOOKUP(TRUE,($O60:AS60&lt;&gt;""),$O60:AS60,_xlpm.Fundo,,-1),
_xlpm.Dx,_xlfn.XLOOKUP(TRUE,(AU60:$AZ60&lt;&gt;""),AU60:$AZ60,_xlpm.Fundo,,1),
_xlpm.Xx,AT$51,_xlpm.Yx,PRODUCT(SUM(_xlpm.Dx,-_xlpm.Cx),1/SUM(_xlpm.Bx,-_xlpm.Ax))*SUM(_xlpm.Xx,-_xlpm.Ax)+_xlpm.Cx,
_xlpm.Ay,_xlfn.XLOOKUP(TRUE,(AT$52:AT59&lt;&gt;""),$N$52:$N59,_xlpm.Fundo,,-1),
_xlpm.By,_xlfn.XLOOKUP(TRUE,(AT61:AT$95&lt;&gt;""),$N61:$N$95,_xlpm.Fundo,,1),
_xlpm.Cy,_xlfn.XLOOKUP(TRUE,(AT$52:AT59&lt;&gt;""),AT$52:AT59,_xlpm.Fundo,,-1),
_xlpm.Dy,_xlfn.XLOOKUP(TRUE,(AT61:AT$95&lt;&gt;""),AT61:AT$95,_xlpm.Fundo,,1),
_xlpm.Xy,$N60,_xlpm.Yy,PRODUCT(SUM(_xlpm.Dy,-_xlpm.Cy),1/SUM(_xlpm.By,-_xlpm.Ay))*SUM(_xlpm.Xy,-_xlpm.Ay)+_xlpm.Cy,
ROUND(_xlpm.Yy,2)))</f>
        <v>0.77</v>
      </c>
      <c r="AU158" s="21" t="str" cm="1">
        <f t="array" ref="AU158">IF(AU60&lt;&gt;"","",
_xlfn.LET(_xlpm.Fundo,$L$8,
_xlpm.Ax,_xlfn.XLOOKUP(TRUE,($O60:AT60&lt;&gt;""),$O$51:AT$51,_xlpm.Fundo,,-1),
_xlpm.Bx,_xlfn.XLOOKUP(TRUE,(AV60:$AZ60&lt;&gt;""),AV$51:$AZ$51,_xlpm.Fundo,,1),
_xlpm.Cx,_xlfn.XLOOKUP(TRUE,($O60:AT60&lt;&gt;""),$O60:AT60,_xlpm.Fundo,,-1),
_xlpm.Dx,_xlfn.XLOOKUP(TRUE,(AV60:$AZ60&lt;&gt;""),AV60:$AZ60,_xlpm.Fundo,,1),
_xlpm.Xx,AU$51,_xlpm.Yx,PRODUCT(SUM(_xlpm.Dx,-_xlpm.Cx),1/SUM(_xlpm.Bx,-_xlpm.Ax))*SUM(_xlpm.Xx,-_xlpm.Ax)+_xlpm.Cx,
_xlpm.Ay,_xlfn.XLOOKUP(TRUE,(AU$52:AU59&lt;&gt;""),$N$52:$N59,_xlpm.Fundo,,-1),
_xlpm.By,_xlfn.XLOOKUP(TRUE,(AU61:AU$95&lt;&gt;""),$N61:$N$95,_xlpm.Fundo,,1),
_xlpm.Cy,_xlfn.XLOOKUP(TRUE,(AU$52:AU59&lt;&gt;""),AU$52:AU59,_xlpm.Fundo,,-1),
_xlpm.Dy,_xlfn.XLOOKUP(TRUE,(AU61:AU$95&lt;&gt;""),AU61:AU$95,_xlpm.Fundo,,1),
_xlpm.Xy,$N60,_xlpm.Yy,PRODUCT(SUM(_xlpm.Dy,-_xlpm.Cy),1/SUM(_xlpm.By,-_xlpm.Ay))*SUM(_xlpm.Xy,-_xlpm.Ay)+_xlpm.Cy,
ROUND(_xlpm.Yy,2)))</f>
        <v/>
      </c>
      <c r="AV158" s="21" t="str" cm="1">
        <f t="array" ref="AV158">IF(AV60&lt;&gt;"","",
_xlfn.LET(_xlpm.Fundo,$L$8,
_xlpm.Ax,_xlfn.XLOOKUP(TRUE,($O60:AU60&lt;&gt;""),$O$51:AU$51,_xlpm.Fundo,,-1),
_xlpm.Bx,_xlfn.XLOOKUP(TRUE,(AW60:$AZ60&lt;&gt;""),AW$51:$AZ$51,_xlpm.Fundo,,1),
_xlpm.Cx,_xlfn.XLOOKUP(TRUE,($O60:AU60&lt;&gt;""),$O60:AU60,_xlpm.Fundo,,-1),
_xlpm.Dx,_xlfn.XLOOKUP(TRUE,(AW60:$AZ60&lt;&gt;""),AW60:$AZ60,_xlpm.Fundo,,1),
_xlpm.Xx,AV$51,_xlpm.Yx,PRODUCT(SUM(_xlpm.Dx,-_xlpm.Cx),1/SUM(_xlpm.Bx,-_xlpm.Ax))*SUM(_xlpm.Xx,-_xlpm.Ax)+_xlpm.Cx,
_xlpm.Ay,_xlfn.XLOOKUP(TRUE,(AV$52:AV59&lt;&gt;""),$N$52:$N59,_xlpm.Fundo,,-1),
_xlpm.By,_xlfn.XLOOKUP(TRUE,(AV61:AV$95&lt;&gt;""),$N61:$N$95,_xlpm.Fundo,,1),
_xlpm.Cy,_xlfn.XLOOKUP(TRUE,(AV$52:AV59&lt;&gt;""),AV$52:AV59,_xlpm.Fundo,,-1),
_xlpm.Dy,_xlfn.XLOOKUP(TRUE,(AV61:AV$95&lt;&gt;""),AV61:AV$95,_xlpm.Fundo,,1),
_xlpm.Xy,$N60,_xlpm.Yy,PRODUCT(SUM(_xlpm.Dy,-_xlpm.Cy),1/SUM(_xlpm.By,-_xlpm.Ay))*SUM(_xlpm.Xy,-_xlpm.Ay)+_xlpm.Cy,
ROUND(_xlpm.Yy,2)))</f>
        <v/>
      </c>
      <c r="AW158" s="21" t="str" cm="1">
        <f t="array" ref="AW158">IF(AW60&lt;&gt;"","",
_xlfn.LET(_xlpm.Fundo,$L$8,
_xlpm.Ax,_xlfn.XLOOKUP(TRUE,($O60:AV60&lt;&gt;""),$O$51:AV$51,_xlpm.Fundo,,-1),
_xlpm.Bx,_xlfn.XLOOKUP(TRUE,(AX60:$AZ60&lt;&gt;""),AX$51:$AZ$51,_xlpm.Fundo,,1),
_xlpm.Cx,_xlfn.XLOOKUP(TRUE,($O60:AV60&lt;&gt;""),$O60:AV60,_xlpm.Fundo,,-1),
_xlpm.Dx,_xlfn.XLOOKUP(TRUE,(AX60:$AZ60&lt;&gt;""),AX60:$AZ60,_xlpm.Fundo,,1),
_xlpm.Xx,AW$51,_xlpm.Yx,PRODUCT(SUM(_xlpm.Dx,-_xlpm.Cx),1/SUM(_xlpm.Bx,-_xlpm.Ax))*SUM(_xlpm.Xx,-_xlpm.Ax)+_xlpm.Cx,
_xlpm.Ay,_xlfn.XLOOKUP(TRUE,(AW$52:AW59&lt;&gt;""),$N$52:$N59,_xlpm.Fundo,,-1),
_xlpm.By,_xlfn.XLOOKUP(TRUE,(AW61:AW$95&lt;&gt;""),$N61:$N$95,_xlpm.Fundo,,1),
_xlpm.Cy,_xlfn.XLOOKUP(TRUE,(AW$52:AW59&lt;&gt;""),AW$52:AW59,_xlpm.Fundo,,-1),
_xlpm.Dy,_xlfn.XLOOKUP(TRUE,(AW61:AW$95&lt;&gt;""),AW61:AW$95,_xlpm.Fundo,,1),
_xlpm.Xy,$N60,_xlpm.Yy,PRODUCT(SUM(_xlpm.Dy,-_xlpm.Cy),1/SUM(_xlpm.By,-_xlpm.Ay))*SUM(_xlpm.Xy,-_xlpm.Ay)+_xlpm.Cy,
ROUND(_xlpm.Yy,2)))</f>
        <v/>
      </c>
      <c r="AX158" s="8"/>
      <c r="AY158" s="8"/>
    </row>
    <row r="159" spans="1:51" ht="20.100000000000001" customHeight="1" x14ac:dyDescent="0.3">
      <c r="B159" s="7" t="s">
        <v>44</v>
      </c>
      <c r="C159" s="17">
        <f t="shared" si="19"/>
        <v>47.925400000000003</v>
      </c>
      <c r="D159" s="18">
        <f t="shared" si="19"/>
        <v>120.7709</v>
      </c>
      <c r="E159" s="64">
        <f t="shared" si="19"/>
        <v>0</v>
      </c>
      <c r="F159" s="17">
        <f t="shared" si="16"/>
        <v>4.9000000000000004</v>
      </c>
      <c r="G159" s="18">
        <f t="shared" si="17"/>
        <v>15.72</v>
      </c>
      <c r="H159" s="19">
        <f t="shared" si="18"/>
        <v>0</v>
      </c>
      <c r="I159" s="8" t="str" cm="1">
        <f t="array" ref="I159">_xlfn.CONCAT(ROUND(F159:H159,2)&amp;", ")</f>
        <v xml:space="preserve">4.9, 15.72, 0, </v>
      </c>
      <c r="J159" s="8"/>
      <c r="N159" s="31">
        <v>12.9</v>
      </c>
      <c r="O159" s="15"/>
      <c r="P159" s="21" t="str" cm="1">
        <f t="array" ref="P159">IF(P61&lt;&gt;"","",
_xlfn.LET(_xlpm.Fundo,$L$8,
_xlpm.Ax,_xlfn.XLOOKUP(TRUE,($O61:O61&lt;&gt;""),$O$51:O$51,_xlpm.Fundo,,-1),
_xlpm.Bx,_xlfn.XLOOKUP(TRUE,(Q61:$AZ61&lt;&gt;""),Q$51:$AZ$51,_xlpm.Fundo,,1),
_xlpm.Cx,_xlfn.XLOOKUP(TRUE,($O61:O61&lt;&gt;""),$O61:O61,_xlpm.Fundo,,-1),
_xlpm.Dx,_xlfn.XLOOKUP(TRUE,(Q61:$AZ61&lt;&gt;""),Q61:$AZ61,_xlpm.Fundo,,1),
_xlpm.Xx,P$51,_xlpm.Yx,PRODUCT(SUM(_xlpm.Dx,-_xlpm.Cx),1/SUM(_xlpm.Bx,-_xlpm.Ax))*SUM(_xlpm.Xx,-_xlpm.Ax)+_xlpm.Cx,
_xlpm.Ay,_xlfn.XLOOKUP(TRUE,(P$52:P60&lt;&gt;""),$N$52:$N60,_xlpm.Fundo,,-1),
_xlpm.By,_xlfn.XLOOKUP(TRUE,(P62:P$95&lt;&gt;""),$N62:$N$95,_xlpm.Fundo,,1),
_xlpm.Cy,_xlfn.XLOOKUP(TRUE,(P$52:P60&lt;&gt;""),P$52:P60,_xlpm.Fundo,,-1),
_xlpm.Dy,_xlfn.XLOOKUP(TRUE,(P62:P$95&lt;&gt;""),P62:P$95,_xlpm.Fundo,,1),
_xlpm.Xy,$N61,_xlpm.Yy,PRODUCT(SUM(_xlpm.Dy,-_xlpm.Cy),1/SUM(_xlpm.By,-_xlpm.Ay))*SUM(_xlpm.Xy,-_xlpm.Ay)+_xlpm.Cy,
ROUND(_xlpm.Yy,2)))</f>
        <v/>
      </c>
      <c r="Q159" s="21" t="str" cm="1">
        <f t="array" ref="Q159">IF(Q61&lt;&gt;"","",
_xlfn.LET(_xlpm.Fundo,$L$8,
_xlpm.Ax,_xlfn.XLOOKUP(TRUE,($O61:P61&lt;&gt;""),$O$51:P$51,_xlpm.Fundo,,-1),
_xlpm.Bx,_xlfn.XLOOKUP(TRUE,(R61:$AZ61&lt;&gt;""),R$51:$AZ$51,_xlpm.Fundo,,1),
_xlpm.Cx,_xlfn.XLOOKUP(TRUE,($O61:P61&lt;&gt;""),$O61:P61,_xlpm.Fundo,,-1),
_xlpm.Dx,_xlfn.XLOOKUP(TRUE,(R61:$AZ61&lt;&gt;""),R61:$AZ61,_xlpm.Fundo,,1),
_xlpm.Xx,Q$51,_xlpm.Yx,PRODUCT(SUM(_xlpm.Dx,-_xlpm.Cx),1/SUM(_xlpm.Bx,-_xlpm.Ax))*SUM(_xlpm.Xx,-_xlpm.Ax)+_xlpm.Cx,
_xlpm.Ay,_xlfn.XLOOKUP(TRUE,(Q$52:Q60&lt;&gt;""),$N$52:$N60,_xlpm.Fundo,,-1),
_xlpm.By,_xlfn.XLOOKUP(TRUE,(Q62:Q$95&lt;&gt;""),$N62:$N$95,_xlpm.Fundo,,1),
_xlpm.Cy,_xlfn.XLOOKUP(TRUE,(Q$52:Q60&lt;&gt;""),Q$52:Q60,_xlpm.Fundo,,-1),
_xlpm.Dy,_xlfn.XLOOKUP(TRUE,(Q62:Q$95&lt;&gt;""),Q62:Q$95,_xlpm.Fundo,,1),
_xlpm.Xy,$N61,_xlpm.Yy,PRODUCT(SUM(_xlpm.Dy,-_xlpm.Cy),1/SUM(_xlpm.By,-_xlpm.Ay))*SUM(_xlpm.Xy,-_xlpm.Ay)+_xlpm.Cy,
ROUND(_xlpm.Yy,2)))</f>
        <v/>
      </c>
      <c r="R159" s="21" t="str" cm="1">
        <f t="array" ref="R159">IF(R61&lt;&gt;"","",
_xlfn.LET(_xlpm.Fundo,$L$8,
_xlpm.Ax,_xlfn.XLOOKUP(TRUE,($O61:Q61&lt;&gt;""),$O$51:Q$51,_xlpm.Fundo,,-1),
_xlpm.Bx,_xlfn.XLOOKUP(TRUE,(S61:$AZ61&lt;&gt;""),S$51:$AZ$51,_xlpm.Fundo,,1),
_xlpm.Cx,_xlfn.XLOOKUP(TRUE,($O61:Q61&lt;&gt;""),$O61:Q61,_xlpm.Fundo,,-1),
_xlpm.Dx,_xlfn.XLOOKUP(TRUE,(S61:$AZ61&lt;&gt;""),S61:$AZ61,_xlpm.Fundo,,1),
_xlpm.Xx,R$51,_xlpm.Yx,PRODUCT(SUM(_xlpm.Dx,-_xlpm.Cx),1/SUM(_xlpm.Bx,-_xlpm.Ax))*SUM(_xlpm.Xx,-_xlpm.Ax)+_xlpm.Cx,
_xlpm.Ay,_xlfn.XLOOKUP(TRUE,(R$52:R60&lt;&gt;""),$N$52:$N60,_xlpm.Fundo,,-1),
_xlpm.By,_xlfn.XLOOKUP(TRUE,(R62:R$95&lt;&gt;""),$N62:$N$95,_xlpm.Fundo,,1),
_xlpm.Cy,_xlfn.XLOOKUP(TRUE,(R$52:R60&lt;&gt;""),R$52:R60,_xlpm.Fundo,,-1),
_xlpm.Dy,_xlfn.XLOOKUP(TRUE,(R62:R$95&lt;&gt;""),R62:R$95,_xlpm.Fundo,,1),
_xlpm.Xy,$N61,_xlpm.Yy,PRODUCT(SUM(_xlpm.Dy,-_xlpm.Cy),1/SUM(_xlpm.By,-_xlpm.Ay))*SUM(_xlpm.Xy,-_xlpm.Ay)+_xlpm.Cy,
ROUND(_xlpm.Yy,2)))</f>
        <v/>
      </c>
      <c r="S159" s="21" cm="1">
        <f t="array" ref="S159">IF(S61&lt;&gt;"","",
_xlfn.LET(_xlpm.Fundo,$L$8,
_xlpm.Ax,_xlfn.XLOOKUP(TRUE,($O61:R61&lt;&gt;""),$O$51:R$51,_xlpm.Fundo,,-1),
_xlpm.Bx,_xlfn.XLOOKUP(TRUE,(T61:$AZ61&lt;&gt;""),T$51:$AZ$51,_xlpm.Fundo,,1),
_xlpm.Cx,_xlfn.XLOOKUP(TRUE,($O61:R61&lt;&gt;""),$O61:R61,_xlpm.Fundo,,-1),
_xlpm.Dx,_xlfn.XLOOKUP(TRUE,(T61:$AZ61&lt;&gt;""),T61:$AZ61,_xlpm.Fundo,,1),
_xlpm.Xx,S$51,_xlpm.Yx,PRODUCT(SUM(_xlpm.Dx,-_xlpm.Cx),1/SUM(_xlpm.Bx,-_xlpm.Ax))*SUM(_xlpm.Xx,-_xlpm.Ax)+_xlpm.Cx,
_xlpm.Ay,_xlfn.XLOOKUP(TRUE,(S$52:S60&lt;&gt;""),$N$52:$N60,_xlpm.Fundo,,-1),
_xlpm.By,_xlfn.XLOOKUP(TRUE,(S62:S$95&lt;&gt;""),$N62:$N$95,_xlpm.Fundo,,1),
_xlpm.Cy,_xlfn.XLOOKUP(TRUE,(S$52:S60&lt;&gt;""),S$52:S60,_xlpm.Fundo,,-1),
_xlpm.Dy,_xlfn.XLOOKUP(TRUE,(S62:S$95&lt;&gt;""),S62:S$95,_xlpm.Fundo,,1),
_xlpm.Xy,$N61,_xlpm.Yy,PRODUCT(SUM(_xlpm.Dy,-_xlpm.Cy),1/SUM(_xlpm.By,-_xlpm.Ay))*SUM(_xlpm.Xy,-_xlpm.Ay)+_xlpm.Cy,
ROUND(_xlpm.Yy,2)))</f>
        <v>0.8</v>
      </c>
      <c r="T159" s="21" t="str" cm="1">
        <f t="array" ref="T159">IF(T61&lt;&gt;"","",
_xlfn.LET(_xlpm.Fundo,$L$8,
_xlpm.Ax,_xlfn.XLOOKUP(TRUE,($O61:S61&lt;&gt;""),$O$51:S$51,_xlpm.Fundo,,-1),
_xlpm.Bx,_xlfn.XLOOKUP(TRUE,(U61:$AZ61&lt;&gt;""),U$51:$AZ$51,_xlpm.Fundo,,1),
_xlpm.Cx,_xlfn.XLOOKUP(TRUE,($O61:S61&lt;&gt;""),$O61:S61,_xlpm.Fundo,,-1),
_xlpm.Dx,_xlfn.XLOOKUP(TRUE,(U61:$AZ61&lt;&gt;""),U61:$AZ61,_xlpm.Fundo,,1),
_xlpm.Xx,T$51,_xlpm.Yx,PRODUCT(SUM(_xlpm.Dx,-_xlpm.Cx),1/SUM(_xlpm.Bx,-_xlpm.Ax))*SUM(_xlpm.Xx,-_xlpm.Ax)+_xlpm.Cx,
_xlpm.Ay,_xlfn.XLOOKUP(TRUE,(T$52:T60&lt;&gt;""),$N$52:$N60,_xlpm.Fundo,,-1),
_xlpm.By,_xlfn.XLOOKUP(TRUE,(T62:T$95&lt;&gt;""),$N62:$N$95,_xlpm.Fundo,,1),
_xlpm.Cy,_xlfn.XLOOKUP(TRUE,(T$52:T60&lt;&gt;""),T$52:T60,_xlpm.Fundo,,-1),
_xlpm.Dy,_xlfn.XLOOKUP(TRUE,(T62:T$95&lt;&gt;""),T62:T$95,_xlpm.Fundo,,1),
_xlpm.Xy,$N61,_xlpm.Yy,PRODUCT(SUM(_xlpm.Dy,-_xlpm.Cy),1/SUM(_xlpm.By,-_xlpm.Ay))*SUM(_xlpm.Xy,-_xlpm.Ay)+_xlpm.Cy,
ROUND(_xlpm.Yy,2)))</f>
        <v/>
      </c>
      <c r="U159" s="21" cm="1">
        <f t="array" ref="U159">IF(U61&lt;&gt;"","",
_xlfn.LET(_xlpm.Fundo,$L$8,
_xlpm.Ax,_xlfn.XLOOKUP(TRUE,($O61:T61&lt;&gt;""),$O$51:T$51,_xlpm.Fundo,,-1),
_xlpm.Bx,_xlfn.XLOOKUP(TRUE,(V61:$AZ61&lt;&gt;""),V$51:$AZ$51,_xlpm.Fundo,,1),
_xlpm.Cx,_xlfn.XLOOKUP(TRUE,($O61:T61&lt;&gt;""),$O61:T61,_xlpm.Fundo,,-1),
_xlpm.Dx,_xlfn.XLOOKUP(TRUE,(V61:$AZ61&lt;&gt;""),V61:$AZ61,_xlpm.Fundo,,1),
_xlpm.Xx,U$51,_xlpm.Yx,PRODUCT(SUM(_xlpm.Dx,-_xlpm.Cx),1/SUM(_xlpm.Bx,-_xlpm.Ax))*SUM(_xlpm.Xx,-_xlpm.Ax)+_xlpm.Cx,
_xlpm.Ay,_xlfn.XLOOKUP(TRUE,(U$52:U60&lt;&gt;""),$N$52:$N60,_xlpm.Fundo,,-1),
_xlpm.By,_xlfn.XLOOKUP(TRUE,(U62:U$95&lt;&gt;""),$N62:$N$95,_xlpm.Fundo,,1),
_xlpm.Cy,_xlfn.XLOOKUP(TRUE,(U$52:U60&lt;&gt;""),U$52:U60,_xlpm.Fundo,,-1),
_xlpm.Dy,_xlfn.XLOOKUP(TRUE,(U62:U$95&lt;&gt;""),U62:U$95,_xlpm.Fundo,,1),
_xlpm.Xy,$N61,_xlpm.Yy,PRODUCT(SUM(_xlpm.Dy,-_xlpm.Cy),1/SUM(_xlpm.By,-_xlpm.Ay))*SUM(_xlpm.Xy,-_xlpm.Ay)+_xlpm.Cy,
ROUND(_xlpm.Yy,2)))</f>
        <v>1.36</v>
      </c>
      <c r="V159" s="21" cm="1">
        <f t="array" ref="V159">IF(V61&lt;&gt;"","",
_xlfn.LET(_xlpm.Fundo,$L$8,
_xlpm.Ax,_xlfn.XLOOKUP(TRUE,($O61:U61&lt;&gt;""),$O$51:U$51,_xlpm.Fundo,,-1),
_xlpm.Bx,_xlfn.XLOOKUP(TRUE,(W61:$AZ61&lt;&gt;""),W$51:$AZ$51,_xlpm.Fundo,,1),
_xlpm.Cx,_xlfn.XLOOKUP(TRUE,($O61:U61&lt;&gt;""),$O61:U61,_xlpm.Fundo,,-1),
_xlpm.Dx,_xlfn.XLOOKUP(TRUE,(W61:$AZ61&lt;&gt;""),W61:$AZ61,_xlpm.Fundo,,1),
_xlpm.Xx,V$51,_xlpm.Yx,PRODUCT(SUM(_xlpm.Dx,-_xlpm.Cx),1/SUM(_xlpm.Bx,-_xlpm.Ax))*SUM(_xlpm.Xx,-_xlpm.Ax)+_xlpm.Cx,
_xlpm.Ay,_xlfn.XLOOKUP(TRUE,(V$52:V60&lt;&gt;""),$N$52:$N60,_xlpm.Fundo,,-1),
_xlpm.By,_xlfn.XLOOKUP(TRUE,(V62:V$95&lt;&gt;""),$N62:$N$95,_xlpm.Fundo,,1),
_xlpm.Cy,_xlfn.XLOOKUP(TRUE,(V$52:V60&lt;&gt;""),V$52:V60,_xlpm.Fundo,,-1),
_xlpm.Dy,_xlfn.XLOOKUP(TRUE,(V62:V$95&lt;&gt;""),V62:V$95,_xlpm.Fundo,,1),
_xlpm.Xy,$N61,_xlpm.Yy,PRODUCT(SUM(_xlpm.Dy,-_xlpm.Cy),1/SUM(_xlpm.By,-_xlpm.Ay))*SUM(_xlpm.Xy,-_xlpm.Ay)+_xlpm.Cy,
ROUND(_xlpm.Yy,2)))</f>
        <v>0.36</v>
      </c>
      <c r="W159" s="21" cm="1">
        <f t="array" ref="W159">IF(W61&lt;&gt;"","",
_xlfn.LET(_xlpm.Fundo,$L$8,
_xlpm.Ax,_xlfn.XLOOKUP(TRUE,($O61:V61&lt;&gt;""),$O$51:V$51,_xlpm.Fundo,,-1),
_xlpm.Bx,_xlfn.XLOOKUP(TRUE,(X61:$AZ61&lt;&gt;""),X$51:$AZ$51,_xlpm.Fundo,,1),
_xlpm.Cx,_xlfn.XLOOKUP(TRUE,($O61:V61&lt;&gt;""),$O61:V61,_xlpm.Fundo,,-1),
_xlpm.Dx,_xlfn.XLOOKUP(TRUE,(X61:$AZ61&lt;&gt;""),X61:$AZ61,_xlpm.Fundo,,1),
_xlpm.Xx,W$51,_xlpm.Yx,PRODUCT(SUM(_xlpm.Dx,-_xlpm.Cx),1/SUM(_xlpm.Bx,-_xlpm.Ax))*SUM(_xlpm.Xx,-_xlpm.Ax)+_xlpm.Cx,
_xlpm.Ay,_xlfn.XLOOKUP(TRUE,(W$52:W60&lt;&gt;""),$N$52:$N60,_xlpm.Fundo,,-1),
_xlpm.By,_xlfn.XLOOKUP(TRUE,(W62:W$95&lt;&gt;""),$N62:$N$95,_xlpm.Fundo,,1),
_xlpm.Cy,_xlfn.XLOOKUP(TRUE,(W$52:W60&lt;&gt;""),W$52:W60,_xlpm.Fundo,,-1),
_xlpm.Dy,_xlfn.XLOOKUP(TRUE,(W62:W$95&lt;&gt;""),W62:W$95,_xlpm.Fundo,,1),
_xlpm.Xy,$N61,_xlpm.Yy,PRODUCT(SUM(_xlpm.Dy,-_xlpm.Cy),1/SUM(_xlpm.By,-_xlpm.Ay))*SUM(_xlpm.Xy,-_xlpm.Ay)+_xlpm.Cy,
ROUND(_xlpm.Yy,2)))</f>
        <v>0.43</v>
      </c>
      <c r="X159" s="21" t="str" cm="1">
        <f t="array" ref="X159">IF(X61&lt;&gt;"","",
_xlfn.LET(_xlpm.Fundo,$L$8,
_xlpm.Ax,_xlfn.XLOOKUP(TRUE,($O61:W61&lt;&gt;""),$O$51:W$51,_xlpm.Fundo,,-1),
_xlpm.Bx,_xlfn.XLOOKUP(TRUE,(Y61:$AZ61&lt;&gt;""),Y$51:$AZ$51,_xlpm.Fundo,,1),
_xlpm.Cx,_xlfn.XLOOKUP(TRUE,($O61:W61&lt;&gt;""),$O61:W61,_xlpm.Fundo,,-1),
_xlpm.Dx,_xlfn.XLOOKUP(TRUE,(Y61:$AZ61&lt;&gt;""),Y61:$AZ61,_xlpm.Fundo,,1),
_xlpm.Xx,X$51,_xlpm.Yx,PRODUCT(SUM(_xlpm.Dx,-_xlpm.Cx),1/SUM(_xlpm.Bx,-_xlpm.Ax))*SUM(_xlpm.Xx,-_xlpm.Ax)+_xlpm.Cx,
_xlpm.Ay,_xlfn.XLOOKUP(TRUE,(X$52:X60&lt;&gt;""),$N$52:$N60,_xlpm.Fundo,,-1),
_xlpm.By,_xlfn.XLOOKUP(TRUE,(X62:X$95&lt;&gt;""),$N62:$N$95,_xlpm.Fundo,,1),
_xlpm.Cy,_xlfn.XLOOKUP(TRUE,(X$52:X60&lt;&gt;""),X$52:X60,_xlpm.Fundo,,-1),
_xlpm.Dy,_xlfn.XLOOKUP(TRUE,(X62:X$95&lt;&gt;""),X62:X$95,_xlpm.Fundo,,1),
_xlpm.Xy,$N61,_xlpm.Yy,PRODUCT(SUM(_xlpm.Dy,-_xlpm.Cy),1/SUM(_xlpm.By,-_xlpm.Ay))*SUM(_xlpm.Xy,-_xlpm.Ay)+_xlpm.Cy,
ROUND(_xlpm.Yy,2)))</f>
        <v/>
      </c>
      <c r="Y159" s="21" cm="1">
        <f t="array" ref="Y159">IF(Y61&lt;&gt;"","",
_xlfn.LET(_xlpm.Fundo,$L$8,
_xlpm.Ax,_xlfn.XLOOKUP(TRUE,($O61:X61&lt;&gt;""),$O$51:X$51,_xlpm.Fundo,,-1),
_xlpm.Bx,_xlfn.XLOOKUP(TRUE,(Z61:$AZ61&lt;&gt;""),Z$51:$AZ$51,_xlpm.Fundo,,1),
_xlpm.Cx,_xlfn.XLOOKUP(TRUE,($O61:X61&lt;&gt;""),$O61:X61,_xlpm.Fundo,,-1),
_xlpm.Dx,_xlfn.XLOOKUP(TRUE,(Z61:$AZ61&lt;&gt;""),Z61:$AZ61,_xlpm.Fundo,,1),
_xlpm.Xx,Y$51,_xlpm.Yx,PRODUCT(SUM(_xlpm.Dx,-_xlpm.Cx),1/SUM(_xlpm.Bx,-_xlpm.Ax))*SUM(_xlpm.Xx,-_xlpm.Ax)+_xlpm.Cx,
_xlpm.Ay,_xlfn.XLOOKUP(TRUE,(Y$52:Y60&lt;&gt;""),$N$52:$N60,_xlpm.Fundo,,-1),
_xlpm.By,_xlfn.XLOOKUP(TRUE,(Y62:Y$95&lt;&gt;""),$N62:$N$95,_xlpm.Fundo,,1),
_xlpm.Cy,_xlfn.XLOOKUP(TRUE,(Y$52:Y60&lt;&gt;""),Y$52:Y60,_xlpm.Fundo,,-1),
_xlpm.Dy,_xlfn.XLOOKUP(TRUE,(Y62:Y$95&lt;&gt;""),Y62:Y$95,_xlpm.Fundo,,1),
_xlpm.Xy,$N61,_xlpm.Yy,PRODUCT(SUM(_xlpm.Dy,-_xlpm.Cy),1/SUM(_xlpm.By,-_xlpm.Ay))*SUM(_xlpm.Xy,-_xlpm.Ay)+_xlpm.Cy,
ROUND(_xlpm.Yy,2)))</f>
        <v>1.88</v>
      </c>
      <c r="Z159" s="21" cm="1">
        <f t="array" ref="Z159">IF(Z61&lt;&gt;"","",
_xlfn.LET(_xlpm.Fundo,$L$8,
_xlpm.Ax,_xlfn.XLOOKUP(TRUE,($O61:Y61&lt;&gt;""),$O$51:Y$51,_xlpm.Fundo,,-1),
_xlpm.Bx,_xlfn.XLOOKUP(TRUE,(AA61:$AZ61&lt;&gt;""),AA$51:$AZ$51,_xlpm.Fundo,,1),
_xlpm.Cx,_xlfn.XLOOKUP(TRUE,($O61:Y61&lt;&gt;""),$O61:Y61,_xlpm.Fundo,,-1),
_xlpm.Dx,_xlfn.XLOOKUP(TRUE,(AA61:$AZ61&lt;&gt;""),AA61:$AZ61,_xlpm.Fundo,,1),
_xlpm.Xx,Z$51,_xlpm.Yx,PRODUCT(SUM(_xlpm.Dx,-_xlpm.Cx),1/SUM(_xlpm.Bx,-_xlpm.Ax))*SUM(_xlpm.Xx,-_xlpm.Ax)+_xlpm.Cx,
_xlpm.Ay,_xlfn.XLOOKUP(TRUE,(Z$52:Z60&lt;&gt;""),$N$52:$N60,_xlpm.Fundo,,-1),
_xlpm.By,_xlfn.XLOOKUP(TRUE,(Z62:Z$95&lt;&gt;""),$N62:$N$95,_xlpm.Fundo,,1),
_xlpm.Cy,_xlfn.XLOOKUP(TRUE,(Z$52:Z60&lt;&gt;""),Z$52:Z60,_xlpm.Fundo,,-1),
_xlpm.Dy,_xlfn.XLOOKUP(TRUE,(Z62:Z$95&lt;&gt;""),Z62:Z$95,_xlpm.Fundo,,1),
_xlpm.Xy,$N61,_xlpm.Yy,PRODUCT(SUM(_xlpm.Dy,-_xlpm.Cy),1/SUM(_xlpm.By,-_xlpm.Ay))*SUM(_xlpm.Xy,-_xlpm.Ay)+_xlpm.Cy,
ROUND(_xlpm.Yy,2)))</f>
        <v>0.28000000000000003</v>
      </c>
      <c r="AA159" s="21" t="str" cm="1">
        <f t="array" ref="AA159">IF(AA61&lt;&gt;"","",
_xlfn.LET(_xlpm.Fundo,$L$8,
_xlpm.Ax,_xlfn.XLOOKUP(TRUE,($O61:Z61&lt;&gt;""),$O$51:Z$51,_xlpm.Fundo,,-1),
_xlpm.Bx,_xlfn.XLOOKUP(TRUE,(AB61:$AZ61&lt;&gt;""),AB$51:$AZ$51,_xlpm.Fundo,,1),
_xlpm.Cx,_xlfn.XLOOKUP(TRUE,($O61:Z61&lt;&gt;""),$O61:Z61,_xlpm.Fundo,,-1),
_xlpm.Dx,_xlfn.XLOOKUP(TRUE,(AB61:$AZ61&lt;&gt;""),AB61:$AZ61,_xlpm.Fundo,,1),
_xlpm.Xx,AA$51,_xlpm.Yx,PRODUCT(SUM(_xlpm.Dx,-_xlpm.Cx),1/SUM(_xlpm.Bx,-_xlpm.Ax))*SUM(_xlpm.Xx,-_xlpm.Ax)+_xlpm.Cx,
_xlpm.Ay,_xlfn.XLOOKUP(TRUE,(AA$52:AA60&lt;&gt;""),$N$52:$N60,_xlpm.Fundo,,-1),
_xlpm.By,_xlfn.XLOOKUP(TRUE,(AA62:AA$95&lt;&gt;""),$N62:$N$95,_xlpm.Fundo,,1),
_xlpm.Cy,_xlfn.XLOOKUP(TRUE,(AA$52:AA60&lt;&gt;""),AA$52:AA60,_xlpm.Fundo,,-1),
_xlpm.Dy,_xlfn.XLOOKUP(TRUE,(AA62:AA$95&lt;&gt;""),AA62:AA$95,_xlpm.Fundo,,1),
_xlpm.Xy,$N61,_xlpm.Yy,PRODUCT(SUM(_xlpm.Dy,-_xlpm.Cy),1/SUM(_xlpm.By,-_xlpm.Ay))*SUM(_xlpm.Xy,-_xlpm.Ay)+_xlpm.Cy,
ROUND(_xlpm.Yy,2)))</f>
        <v/>
      </c>
      <c r="AB159" s="21" cm="1">
        <f t="array" ref="AB159">IF(AB61&lt;&gt;"","",
_xlfn.LET(_xlpm.Fundo,$L$8,
_xlpm.Ax,_xlfn.XLOOKUP(TRUE,($O61:AA61&lt;&gt;""),$O$51:AA$51,_xlpm.Fundo,,-1),
_xlpm.Bx,_xlfn.XLOOKUP(TRUE,(AC61:$AZ61&lt;&gt;""),AC$51:$AZ$51,_xlpm.Fundo,,1),
_xlpm.Cx,_xlfn.XLOOKUP(TRUE,($O61:AA61&lt;&gt;""),$O61:AA61,_xlpm.Fundo,,-1),
_xlpm.Dx,_xlfn.XLOOKUP(TRUE,(AC61:$AZ61&lt;&gt;""),AC61:$AZ61,_xlpm.Fundo,,1),
_xlpm.Xx,AB$51,_xlpm.Yx,PRODUCT(SUM(_xlpm.Dx,-_xlpm.Cx),1/SUM(_xlpm.Bx,-_xlpm.Ax))*SUM(_xlpm.Xx,-_xlpm.Ax)+_xlpm.Cx,
_xlpm.Ay,_xlfn.XLOOKUP(TRUE,(AB$52:AB60&lt;&gt;""),$N$52:$N60,_xlpm.Fundo,,-1),
_xlpm.By,_xlfn.XLOOKUP(TRUE,(AB62:AB$95&lt;&gt;""),$N62:$N$95,_xlpm.Fundo,,1),
_xlpm.Cy,_xlfn.XLOOKUP(TRUE,(AB$52:AB60&lt;&gt;""),AB$52:AB60,_xlpm.Fundo,,-1),
_xlpm.Dy,_xlfn.XLOOKUP(TRUE,(AB62:AB$95&lt;&gt;""),AB62:AB$95,_xlpm.Fundo,,1),
_xlpm.Xy,$N61,_xlpm.Yy,PRODUCT(SUM(_xlpm.Dy,-_xlpm.Cy),1/SUM(_xlpm.By,-_xlpm.Ay))*SUM(_xlpm.Xy,-_xlpm.Ay)+_xlpm.Cy,
ROUND(_xlpm.Yy,2)))</f>
        <v>0.48</v>
      </c>
      <c r="AC159" s="21" cm="1">
        <f t="array" ref="AC159">IF(AC61&lt;&gt;"","",
_xlfn.LET(_xlpm.Fundo,$L$8,
_xlpm.Ax,_xlfn.XLOOKUP(TRUE,($O61:AB61&lt;&gt;""),$O$51:AB$51,_xlpm.Fundo,,-1),
_xlpm.Bx,_xlfn.XLOOKUP(TRUE,(AD61:$AZ61&lt;&gt;""),AD$51:$AZ$51,_xlpm.Fundo,,1),
_xlpm.Cx,_xlfn.XLOOKUP(TRUE,($O61:AB61&lt;&gt;""),$O61:AB61,_xlpm.Fundo,,-1),
_xlpm.Dx,_xlfn.XLOOKUP(TRUE,(AD61:$AZ61&lt;&gt;""),AD61:$AZ61,_xlpm.Fundo,,1),
_xlpm.Xx,AC$51,_xlpm.Yx,PRODUCT(SUM(_xlpm.Dx,-_xlpm.Cx),1/SUM(_xlpm.Bx,-_xlpm.Ax))*SUM(_xlpm.Xx,-_xlpm.Ax)+_xlpm.Cx,
_xlpm.Ay,_xlfn.XLOOKUP(TRUE,(AC$52:AC60&lt;&gt;""),$N$52:$N60,_xlpm.Fundo,,-1),
_xlpm.By,_xlfn.XLOOKUP(TRUE,(AC62:AC$95&lt;&gt;""),$N62:$N$95,_xlpm.Fundo,,1),
_xlpm.Cy,_xlfn.XLOOKUP(TRUE,(AC$52:AC60&lt;&gt;""),AC$52:AC60,_xlpm.Fundo,,-1),
_xlpm.Dy,_xlfn.XLOOKUP(TRUE,(AC62:AC$95&lt;&gt;""),AC62:AC$95,_xlpm.Fundo,,1),
_xlpm.Xy,$N61,_xlpm.Yy,PRODUCT(SUM(_xlpm.Dy,-_xlpm.Cy),1/SUM(_xlpm.By,-_xlpm.Ay))*SUM(_xlpm.Xy,-_xlpm.Ay)+_xlpm.Cy,
ROUND(_xlpm.Yy,2)))</f>
        <v>0.11</v>
      </c>
      <c r="AD159" s="21" cm="1">
        <f t="array" ref="AD159">IF(AD61&lt;&gt;"","",
_xlfn.LET(_xlpm.Fundo,$L$8,
_xlpm.Ax,_xlfn.XLOOKUP(TRUE,($O61:AC61&lt;&gt;""),$O$51:AC$51,_xlpm.Fundo,,-1),
_xlpm.Bx,_xlfn.XLOOKUP(TRUE,(AE61:$AZ61&lt;&gt;""),AE$51:$AZ$51,_xlpm.Fundo,,1),
_xlpm.Cx,_xlfn.XLOOKUP(TRUE,($O61:AC61&lt;&gt;""),$O61:AC61,_xlpm.Fundo,,-1),
_xlpm.Dx,_xlfn.XLOOKUP(TRUE,(AE61:$AZ61&lt;&gt;""),AE61:$AZ61,_xlpm.Fundo,,1),
_xlpm.Xx,AD$51,_xlpm.Yx,PRODUCT(SUM(_xlpm.Dx,-_xlpm.Cx),1/SUM(_xlpm.Bx,-_xlpm.Ax))*SUM(_xlpm.Xx,-_xlpm.Ax)+_xlpm.Cx,
_xlpm.Ay,_xlfn.XLOOKUP(TRUE,(AD$52:AD60&lt;&gt;""),$N$52:$N60,_xlpm.Fundo,,-1),
_xlpm.By,_xlfn.XLOOKUP(TRUE,(AD62:AD$95&lt;&gt;""),$N62:$N$95,_xlpm.Fundo,,1),
_xlpm.Cy,_xlfn.XLOOKUP(TRUE,(AD$52:AD60&lt;&gt;""),AD$52:AD60,_xlpm.Fundo,,-1),
_xlpm.Dy,_xlfn.XLOOKUP(TRUE,(AD62:AD$95&lt;&gt;""),AD62:AD$95,_xlpm.Fundo,,1),
_xlpm.Xy,$N61,_xlpm.Yy,PRODUCT(SUM(_xlpm.Dy,-_xlpm.Cy),1/SUM(_xlpm.By,-_xlpm.Ay))*SUM(_xlpm.Xy,-_xlpm.Ay)+_xlpm.Cy,
ROUND(_xlpm.Yy,2)))</f>
        <v>0.05</v>
      </c>
      <c r="AE159" s="21" t="str" cm="1">
        <f t="array" ref="AE159">IF(AE61&lt;&gt;"","",
_xlfn.LET(_xlpm.Fundo,$L$8,
_xlpm.Ax,_xlfn.XLOOKUP(TRUE,($O61:AD61&lt;&gt;""),$O$51:AD$51,_xlpm.Fundo,,-1),
_xlpm.Bx,_xlfn.XLOOKUP(TRUE,(AF61:$AZ61&lt;&gt;""),AF$51:$AZ$51,_xlpm.Fundo,,1),
_xlpm.Cx,_xlfn.XLOOKUP(TRUE,($O61:AD61&lt;&gt;""),$O61:AD61,_xlpm.Fundo,,-1),
_xlpm.Dx,_xlfn.XLOOKUP(TRUE,(AF61:$AZ61&lt;&gt;""),AF61:$AZ61,_xlpm.Fundo,,1),
_xlpm.Xx,AE$51,_xlpm.Yx,PRODUCT(SUM(_xlpm.Dx,-_xlpm.Cx),1/SUM(_xlpm.Bx,-_xlpm.Ax))*SUM(_xlpm.Xx,-_xlpm.Ax)+_xlpm.Cx,
_xlpm.Ay,_xlfn.XLOOKUP(TRUE,(AE$52:AE60&lt;&gt;""),$N$52:$N60,_xlpm.Fundo,,-1),
_xlpm.By,_xlfn.XLOOKUP(TRUE,(AE62:AE$95&lt;&gt;""),$N62:$N$95,_xlpm.Fundo,,1),
_xlpm.Cy,_xlfn.XLOOKUP(TRUE,(AE$52:AE60&lt;&gt;""),AE$52:AE60,_xlpm.Fundo,,-1),
_xlpm.Dy,_xlfn.XLOOKUP(TRUE,(AE62:AE$95&lt;&gt;""),AE62:AE$95,_xlpm.Fundo,,1),
_xlpm.Xy,$N61,_xlpm.Yy,PRODUCT(SUM(_xlpm.Dy,-_xlpm.Cy),1/SUM(_xlpm.By,-_xlpm.Ay))*SUM(_xlpm.Xy,-_xlpm.Ay)+_xlpm.Cy,
ROUND(_xlpm.Yy,2)))</f>
        <v/>
      </c>
      <c r="AF159" s="21" cm="1">
        <f t="array" ref="AF159">IF(AF61&lt;&gt;"","",
_xlfn.LET(_xlpm.Fundo,$L$8,
_xlpm.Ax,_xlfn.XLOOKUP(TRUE,($O61:AE61&lt;&gt;""),$O$51:AE$51,_xlpm.Fundo,,-1),
_xlpm.Bx,_xlfn.XLOOKUP(TRUE,(AG61:$AZ61&lt;&gt;""),AG$51:$AZ$51,_xlpm.Fundo,,1),
_xlpm.Cx,_xlfn.XLOOKUP(TRUE,($O61:AE61&lt;&gt;""),$O61:AE61,_xlpm.Fundo,,-1),
_xlpm.Dx,_xlfn.XLOOKUP(TRUE,(AG61:$AZ61&lt;&gt;""),AG61:$AZ61,_xlpm.Fundo,,1),
_xlpm.Xx,AF$51,_xlpm.Yx,PRODUCT(SUM(_xlpm.Dx,-_xlpm.Cx),1/SUM(_xlpm.Bx,-_xlpm.Ax))*SUM(_xlpm.Xx,-_xlpm.Ax)+_xlpm.Cx,
_xlpm.Ay,_xlfn.XLOOKUP(TRUE,(AF$52:AF60&lt;&gt;""),$N$52:$N60,_xlpm.Fundo,,-1),
_xlpm.By,_xlfn.XLOOKUP(TRUE,(AF62:AF$95&lt;&gt;""),$N62:$N$95,_xlpm.Fundo,,1),
_xlpm.Cy,_xlfn.XLOOKUP(TRUE,(AF$52:AF60&lt;&gt;""),AF$52:AF60,_xlpm.Fundo,,-1),
_xlpm.Dy,_xlfn.XLOOKUP(TRUE,(AF62:AF$95&lt;&gt;""),AF62:AF$95,_xlpm.Fundo,,1),
_xlpm.Xy,$N61,_xlpm.Yy,PRODUCT(SUM(_xlpm.Dy,-_xlpm.Cy),1/SUM(_xlpm.By,-_xlpm.Ay))*SUM(_xlpm.Xy,-_xlpm.Ay)+_xlpm.Cy,
ROUND(_xlpm.Yy,2)))</f>
        <v>0</v>
      </c>
      <c r="AG159" s="21" t="str" cm="1">
        <f t="array" ref="AG159">IF(AG61&lt;&gt;"","",
_xlfn.LET(_xlpm.Fundo,$L$8,
_xlpm.Ax,_xlfn.XLOOKUP(TRUE,($O61:AF61&lt;&gt;""),$O$51:AF$51,_xlpm.Fundo,,-1),
_xlpm.Bx,_xlfn.XLOOKUP(TRUE,(AH61:$AZ61&lt;&gt;""),AH$51:$AZ$51,_xlpm.Fundo,,1),
_xlpm.Cx,_xlfn.XLOOKUP(TRUE,($O61:AF61&lt;&gt;""),$O61:AF61,_xlpm.Fundo,,-1),
_xlpm.Dx,_xlfn.XLOOKUP(TRUE,(AH61:$AZ61&lt;&gt;""),AH61:$AZ61,_xlpm.Fundo,,1),
_xlpm.Xx,AG$51,_xlpm.Yx,PRODUCT(SUM(_xlpm.Dx,-_xlpm.Cx),1/SUM(_xlpm.Bx,-_xlpm.Ax))*SUM(_xlpm.Xx,-_xlpm.Ax)+_xlpm.Cx,
_xlpm.Ay,_xlfn.XLOOKUP(TRUE,(AG$52:AG60&lt;&gt;""),$N$52:$N60,_xlpm.Fundo,,-1),
_xlpm.By,_xlfn.XLOOKUP(TRUE,(AG62:AG$95&lt;&gt;""),$N62:$N$95,_xlpm.Fundo,,1),
_xlpm.Cy,_xlfn.XLOOKUP(TRUE,(AG$52:AG60&lt;&gt;""),AG$52:AG60,_xlpm.Fundo,,-1),
_xlpm.Dy,_xlfn.XLOOKUP(TRUE,(AG62:AG$95&lt;&gt;""),AG62:AG$95,_xlpm.Fundo,,1),
_xlpm.Xy,$N61,_xlpm.Yy,PRODUCT(SUM(_xlpm.Dy,-_xlpm.Cy),1/SUM(_xlpm.By,-_xlpm.Ay))*SUM(_xlpm.Xy,-_xlpm.Ay)+_xlpm.Cy,
ROUND(_xlpm.Yy,2)))</f>
        <v/>
      </c>
      <c r="AH159" s="21" cm="1">
        <f t="array" ref="AH159">IF(AH61&lt;&gt;"","",
_xlfn.LET(_xlpm.Fundo,$L$8,
_xlpm.Ax,_xlfn.XLOOKUP(TRUE,($O61:AG61&lt;&gt;""),$O$51:AG$51,_xlpm.Fundo,,-1),
_xlpm.Bx,_xlfn.XLOOKUP(TRUE,(AI61:$AZ61&lt;&gt;""),AI$51:$AZ$51,_xlpm.Fundo,,1),
_xlpm.Cx,_xlfn.XLOOKUP(TRUE,($O61:AG61&lt;&gt;""),$O61:AG61,_xlpm.Fundo,,-1),
_xlpm.Dx,_xlfn.XLOOKUP(TRUE,(AI61:$AZ61&lt;&gt;""),AI61:$AZ61,_xlpm.Fundo,,1),
_xlpm.Xx,AH$51,_xlpm.Yx,PRODUCT(SUM(_xlpm.Dx,-_xlpm.Cx),1/SUM(_xlpm.Bx,-_xlpm.Ax))*SUM(_xlpm.Xx,-_xlpm.Ax)+_xlpm.Cx,
_xlpm.Ay,_xlfn.XLOOKUP(TRUE,(AH$52:AH60&lt;&gt;""),$N$52:$N60,_xlpm.Fundo,,-1),
_xlpm.By,_xlfn.XLOOKUP(TRUE,(AH62:AH$95&lt;&gt;""),$N62:$N$95,_xlpm.Fundo,,1),
_xlpm.Cy,_xlfn.XLOOKUP(TRUE,(AH$52:AH60&lt;&gt;""),AH$52:AH60,_xlpm.Fundo,,-1),
_xlpm.Dy,_xlfn.XLOOKUP(TRUE,(AH62:AH$95&lt;&gt;""),AH62:AH$95,_xlpm.Fundo,,1),
_xlpm.Xy,$N61,_xlpm.Yy,PRODUCT(SUM(_xlpm.Dy,-_xlpm.Cy),1/SUM(_xlpm.By,-_xlpm.Ay))*SUM(_xlpm.Xy,-_xlpm.Ay)+_xlpm.Cy,
ROUND(_xlpm.Yy,2)))</f>
        <v>0</v>
      </c>
      <c r="AI159" s="21" t="str" cm="1">
        <f t="array" ref="AI159">IF(AI61&lt;&gt;"","",
_xlfn.LET(_xlpm.Fundo,$L$8,
_xlpm.Ax,_xlfn.XLOOKUP(TRUE,($O61:AH61&lt;&gt;""),$O$51:AH$51,_xlpm.Fundo,,-1),
_xlpm.Bx,_xlfn.XLOOKUP(TRUE,(AJ61:$AZ61&lt;&gt;""),AJ$51:$AZ$51,_xlpm.Fundo,,1),
_xlpm.Cx,_xlfn.XLOOKUP(TRUE,($O61:AH61&lt;&gt;""),$O61:AH61,_xlpm.Fundo,,-1),
_xlpm.Dx,_xlfn.XLOOKUP(TRUE,(AJ61:$AZ61&lt;&gt;""),AJ61:$AZ61,_xlpm.Fundo,,1),
_xlpm.Xx,AI$51,_xlpm.Yx,PRODUCT(SUM(_xlpm.Dx,-_xlpm.Cx),1/SUM(_xlpm.Bx,-_xlpm.Ax))*SUM(_xlpm.Xx,-_xlpm.Ax)+_xlpm.Cx,
_xlpm.Ay,_xlfn.XLOOKUP(TRUE,(AI$52:AI60&lt;&gt;""),$N$52:$N60,_xlpm.Fundo,,-1),
_xlpm.By,_xlfn.XLOOKUP(TRUE,(AI62:AI$95&lt;&gt;""),$N62:$N$95,_xlpm.Fundo,,1),
_xlpm.Cy,_xlfn.XLOOKUP(TRUE,(AI$52:AI60&lt;&gt;""),AI$52:AI60,_xlpm.Fundo,,-1),
_xlpm.Dy,_xlfn.XLOOKUP(TRUE,(AI62:AI$95&lt;&gt;""),AI62:AI$95,_xlpm.Fundo,,1),
_xlpm.Xy,$N61,_xlpm.Yy,PRODUCT(SUM(_xlpm.Dy,-_xlpm.Cy),1/SUM(_xlpm.By,-_xlpm.Ay))*SUM(_xlpm.Xy,-_xlpm.Ay)+_xlpm.Cy,
ROUND(_xlpm.Yy,2)))</f>
        <v/>
      </c>
      <c r="AJ159" s="21" cm="1">
        <f t="array" ref="AJ159">IF(AJ61&lt;&gt;"","",
_xlfn.LET(_xlpm.Fundo,$L$8,
_xlpm.Ax,_xlfn.XLOOKUP(TRUE,($O61:AI61&lt;&gt;""),$O$51:AI$51,_xlpm.Fundo,,-1),
_xlpm.Bx,_xlfn.XLOOKUP(TRUE,(AK61:$AZ61&lt;&gt;""),AK$51:$AZ$51,_xlpm.Fundo,,1),
_xlpm.Cx,_xlfn.XLOOKUP(TRUE,($O61:AI61&lt;&gt;""),$O61:AI61,_xlpm.Fundo,,-1),
_xlpm.Dx,_xlfn.XLOOKUP(TRUE,(AK61:$AZ61&lt;&gt;""),AK61:$AZ61,_xlpm.Fundo,,1),
_xlpm.Xx,AJ$51,_xlpm.Yx,PRODUCT(SUM(_xlpm.Dx,-_xlpm.Cx),1/SUM(_xlpm.Bx,-_xlpm.Ax))*SUM(_xlpm.Xx,-_xlpm.Ax)+_xlpm.Cx,
_xlpm.Ay,_xlfn.XLOOKUP(TRUE,(AJ$52:AJ60&lt;&gt;""),$N$52:$N60,_xlpm.Fundo,,-1),
_xlpm.By,_xlfn.XLOOKUP(TRUE,(AJ62:AJ$95&lt;&gt;""),$N62:$N$95,_xlpm.Fundo,,1),
_xlpm.Cy,_xlfn.XLOOKUP(TRUE,(AJ$52:AJ60&lt;&gt;""),AJ$52:AJ60,_xlpm.Fundo,,-1),
_xlpm.Dy,_xlfn.XLOOKUP(TRUE,(AJ62:AJ$95&lt;&gt;""),AJ62:AJ$95,_xlpm.Fundo,,1),
_xlpm.Xy,$N61,_xlpm.Yy,PRODUCT(SUM(_xlpm.Dy,-_xlpm.Cy),1/SUM(_xlpm.By,-_xlpm.Ay))*SUM(_xlpm.Xy,-_xlpm.Ay)+_xlpm.Cy,
ROUND(_xlpm.Yy,2)))</f>
        <v>0.21</v>
      </c>
      <c r="AK159" s="21" cm="1">
        <f t="array" ref="AK159">IF(AK61&lt;&gt;"","",
_xlfn.LET(_xlpm.Fundo,$L$8,
_xlpm.Ax,_xlfn.XLOOKUP(TRUE,($O61:AJ61&lt;&gt;""),$O$51:AJ$51,_xlpm.Fundo,,-1),
_xlpm.Bx,_xlfn.XLOOKUP(TRUE,(AL61:$AZ61&lt;&gt;""),AL$51:$AZ$51,_xlpm.Fundo,,1),
_xlpm.Cx,_xlfn.XLOOKUP(TRUE,($O61:AJ61&lt;&gt;""),$O61:AJ61,_xlpm.Fundo,,-1),
_xlpm.Dx,_xlfn.XLOOKUP(TRUE,(AL61:$AZ61&lt;&gt;""),AL61:$AZ61,_xlpm.Fundo,,1),
_xlpm.Xx,AK$51,_xlpm.Yx,PRODUCT(SUM(_xlpm.Dx,-_xlpm.Cx),1/SUM(_xlpm.Bx,-_xlpm.Ax))*SUM(_xlpm.Xx,-_xlpm.Ax)+_xlpm.Cx,
_xlpm.Ay,_xlfn.XLOOKUP(TRUE,(AK$52:AK60&lt;&gt;""),$N$52:$N60,_xlpm.Fundo,,-1),
_xlpm.By,_xlfn.XLOOKUP(TRUE,(AK62:AK$95&lt;&gt;""),$N62:$N$95,_xlpm.Fundo,,1),
_xlpm.Cy,_xlfn.XLOOKUP(TRUE,(AK$52:AK60&lt;&gt;""),AK$52:AK60,_xlpm.Fundo,,-1),
_xlpm.Dy,_xlfn.XLOOKUP(TRUE,(AK62:AK$95&lt;&gt;""),AK62:AK$95,_xlpm.Fundo,,1),
_xlpm.Xy,$N61,_xlpm.Yy,PRODUCT(SUM(_xlpm.Dy,-_xlpm.Cy),1/SUM(_xlpm.By,-_xlpm.Ay))*SUM(_xlpm.Xy,-_xlpm.Ay)+_xlpm.Cy,
ROUND(_xlpm.Yy,2)))</f>
        <v>0.04</v>
      </c>
      <c r="AL159" s="21" cm="1">
        <f t="array" ref="AL159">IF(AL61&lt;&gt;"","",
_xlfn.LET(_xlpm.Fundo,$L$8,
_xlpm.Ax,_xlfn.XLOOKUP(TRUE,($O61:AK61&lt;&gt;""),$O$51:AK$51,_xlpm.Fundo,,-1),
_xlpm.Bx,_xlfn.XLOOKUP(TRUE,(AM61:$AZ61&lt;&gt;""),AM$51:$AZ$51,_xlpm.Fundo,,1),
_xlpm.Cx,_xlfn.XLOOKUP(TRUE,($O61:AK61&lt;&gt;""),$O61:AK61,_xlpm.Fundo,,-1),
_xlpm.Dx,_xlfn.XLOOKUP(TRUE,(AM61:$AZ61&lt;&gt;""),AM61:$AZ61,_xlpm.Fundo,,1),
_xlpm.Xx,AL$51,_xlpm.Yx,PRODUCT(SUM(_xlpm.Dx,-_xlpm.Cx),1/SUM(_xlpm.Bx,-_xlpm.Ax))*SUM(_xlpm.Xx,-_xlpm.Ax)+_xlpm.Cx,
_xlpm.Ay,_xlfn.XLOOKUP(TRUE,(AL$52:AL60&lt;&gt;""),$N$52:$N60,_xlpm.Fundo,,-1),
_xlpm.By,_xlfn.XLOOKUP(TRUE,(AL62:AL$95&lt;&gt;""),$N62:$N$95,_xlpm.Fundo,,1),
_xlpm.Cy,_xlfn.XLOOKUP(TRUE,(AL$52:AL60&lt;&gt;""),AL$52:AL60,_xlpm.Fundo,,-1),
_xlpm.Dy,_xlfn.XLOOKUP(TRUE,(AL62:AL$95&lt;&gt;""),AL62:AL$95,_xlpm.Fundo,,1),
_xlpm.Xy,$N61,_xlpm.Yy,PRODUCT(SUM(_xlpm.Dy,-_xlpm.Cy),1/SUM(_xlpm.By,-_xlpm.Ay))*SUM(_xlpm.Xy,-_xlpm.Ay)+_xlpm.Cy,
ROUND(_xlpm.Yy,2)))</f>
        <v>0.24</v>
      </c>
      <c r="AM159" s="21" cm="1">
        <f t="array" ref="AM159">IF(AM61&lt;&gt;"","",
_xlfn.LET(_xlpm.Fundo,$L$8,
_xlpm.Ax,_xlfn.XLOOKUP(TRUE,($O61:AL61&lt;&gt;""),$O$51:AL$51,_xlpm.Fundo,,-1),
_xlpm.Bx,_xlfn.XLOOKUP(TRUE,(AN61:$AZ61&lt;&gt;""),AN$51:$AZ$51,_xlpm.Fundo,,1),
_xlpm.Cx,_xlfn.XLOOKUP(TRUE,($O61:AL61&lt;&gt;""),$O61:AL61,_xlpm.Fundo,,-1),
_xlpm.Dx,_xlfn.XLOOKUP(TRUE,(AN61:$AZ61&lt;&gt;""),AN61:$AZ61,_xlpm.Fundo,,1),
_xlpm.Xx,AM$51,_xlpm.Yx,PRODUCT(SUM(_xlpm.Dx,-_xlpm.Cx),1/SUM(_xlpm.Bx,-_xlpm.Ax))*SUM(_xlpm.Xx,-_xlpm.Ax)+_xlpm.Cx,
_xlpm.Ay,_xlfn.XLOOKUP(TRUE,(AM$52:AM60&lt;&gt;""),$N$52:$N60,_xlpm.Fundo,,-1),
_xlpm.By,_xlfn.XLOOKUP(TRUE,(AM62:AM$95&lt;&gt;""),$N62:$N$95,_xlpm.Fundo,,1),
_xlpm.Cy,_xlfn.XLOOKUP(TRUE,(AM$52:AM60&lt;&gt;""),AM$52:AM60,_xlpm.Fundo,,-1),
_xlpm.Dy,_xlfn.XLOOKUP(TRUE,(AM62:AM$95&lt;&gt;""),AM62:AM$95,_xlpm.Fundo,,1),
_xlpm.Xy,$N61,_xlpm.Yy,PRODUCT(SUM(_xlpm.Dy,-_xlpm.Cy),1/SUM(_xlpm.By,-_xlpm.Ay))*SUM(_xlpm.Xy,-_xlpm.Ay)+_xlpm.Cy,
ROUND(_xlpm.Yy,2)))</f>
        <v>0.28000000000000003</v>
      </c>
      <c r="AN159" s="21" cm="1">
        <f t="array" ref="AN159">IF(AN61&lt;&gt;"","",
_xlfn.LET(_xlpm.Fundo,$L$8,
_xlpm.Ax,_xlfn.XLOOKUP(TRUE,($O61:AM61&lt;&gt;""),$O$51:AM$51,_xlpm.Fundo,,-1),
_xlpm.Bx,_xlfn.XLOOKUP(TRUE,(AO61:$AZ61&lt;&gt;""),AO$51:$AZ$51,_xlpm.Fundo,,1),
_xlpm.Cx,_xlfn.XLOOKUP(TRUE,($O61:AM61&lt;&gt;""),$O61:AM61,_xlpm.Fundo,,-1),
_xlpm.Dx,_xlfn.XLOOKUP(TRUE,(AO61:$AZ61&lt;&gt;""),AO61:$AZ61,_xlpm.Fundo,,1),
_xlpm.Xx,AN$51,_xlpm.Yx,PRODUCT(SUM(_xlpm.Dx,-_xlpm.Cx),1/SUM(_xlpm.Bx,-_xlpm.Ax))*SUM(_xlpm.Xx,-_xlpm.Ax)+_xlpm.Cx,
_xlpm.Ay,_xlfn.XLOOKUP(TRUE,(AN$52:AN60&lt;&gt;""),$N$52:$N60,_xlpm.Fundo,,-1),
_xlpm.By,_xlfn.XLOOKUP(TRUE,(AN62:AN$95&lt;&gt;""),$N62:$N$95,_xlpm.Fundo,,1),
_xlpm.Cy,_xlfn.XLOOKUP(TRUE,(AN$52:AN60&lt;&gt;""),AN$52:AN60,_xlpm.Fundo,,-1),
_xlpm.Dy,_xlfn.XLOOKUP(TRUE,(AN62:AN$95&lt;&gt;""),AN62:AN$95,_xlpm.Fundo,,1),
_xlpm.Xy,$N61,_xlpm.Yy,PRODUCT(SUM(_xlpm.Dy,-_xlpm.Cy),1/SUM(_xlpm.By,-_xlpm.Ay))*SUM(_xlpm.Xy,-_xlpm.Ay)+_xlpm.Cy,
ROUND(_xlpm.Yy,2)))</f>
        <v>0.37</v>
      </c>
      <c r="AO159" s="21" cm="1">
        <f t="array" ref="AO159">IF(AO61&lt;&gt;"","",
_xlfn.LET(_xlpm.Fundo,$L$8,
_xlpm.Ax,_xlfn.XLOOKUP(TRUE,($O61:AN61&lt;&gt;""),$O$51:AN$51,_xlpm.Fundo,,-1),
_xlpm.Bx,_xlfn.XLOOKUP(TRUE,(AP61:$AZ61&lt;&gt;""),AP$51:$AZ$51,_xlpm.Fundo,,1),
_xlpm.Cx,_xlfn.XLOOKUP(TRUE,($O61:AN61&lt;&gt;""),$O61:AN61,_xlpm.Fundo,,-1),
_xlpm.Dx,_xlfn.XLOOKUP(TRUE,(AP61:$AZ61&lt;&gt;""),AP61:$AZ61,_xlpm.Fundo,,1),
_xlpm.Xx,AO$51,_xlpm.Yx,PRODUCT(SUM(_xlpm.Dx,-_xlpm.Cx),1/SUM(_xlpm.Bx,-_xlpm.Ax))*SUM(_xlpm.Xx,-_xlpm.Ax)+_xlpm.Cx,
_xlpm.Ay,_xlfn.XLOOKUP(TRUE,(AO$52:AO60&lt;&gt;""),$N$52:$N60,_xlpm.Fundo,,-1),
_xlpm.By,_xlfn.XLOOKUP(TRUE,(AO62:AO$95&lt;&gt;""),$N62:$N$95,_xlpm.Fundo,,1),
_xlpm.Cy,_xlfn.XLOOKUP(TRUE,(AO$52:AO60&lt;&gt;""),AO$52:AO60,_xlpm.Fundo,,-1),
_xlpm.Dy,_xlfn.XLOOKUP(TRUE,(AO62:AO$95&lt;&gt;""),AO62:AO$95,_xlpm.Fundo,,1),
_xlpm.Xy,$N61,_xlpm.Yy,PRODUCT(SUM(_xlpm.Dy,-_xlpm.Cy),1/SUM(_xlpm.By,-_xlpm.Ay))*SUM(_xlpm.Xy,-_xlpm.Ay)+_xlpm.Cy,
ROUND(_xlpm.Yy,2)))</f>
        <v>0.41</v>
      </c>
      <c r="AP159" s="21" t="str" cm="1">
        <f t="array" ref="AP159">IF(AP61&lt;&gt;"","",
_xlfn.LET(_xlpm.Fundo,$L$8,
_xlpm.Ax,_xlfn.XLOOKUP(TRUE,($O61:AO61&lt;&gt;""),$O$51:AO$51,_xlpm.Fundo,,-1),
_xlpm.Bx,_xlfn.XLOOKUP(TRUE,(AQ61:$AZ61&lt;&gt;""),AQ$51:$AZ$51,_xlpm.Fundo,,1),
_xlpm.Cx,_xlfn.XLOOKUP(TRUE,($O61:AO61&lt;&gt;""),$O61:AO61,_xlpm.Fundo,,-1),
_xlpm.Dx,_xlfn.XLOOKUP(TRUE,(AQ61:$AZ61&lt;&gt;""),AQ61:$AZ61,_xlpm.Fundo,,1),
_xlpm.Xx,AP$51,_xlpm.Yx,PRODUCT(SUM(_xlpm.Dx,-_xlpm.Cx),1/SUM(_xlpm.Bx,-_xlpm.Ax))*SUM(_xlpm.Xx,-_xlpm.Ax)+_xlpm.Cx,
_xlpm.Ay,_xlfn.XLOOKUP(TRUE,(AP$52:AP60&lt;&gt;""),$N$52:$N60,_xlpm.Fundo,,-1),
_xlpm.By,_xlfn.XLOOKUP(TRUE,(AP62:AP$95&lt;&gt;""),$N62:$N$95,_xlpm.Fundo,,1),
_xlpm.Cy,_xlfn.XLOOKUP(TRUE,(AP$52:AP60&lt;&gt;""),AP$52:AP60,_xlpm.Fundo,,-1),
_xlpm.Dy,_xlfn.XLOOKUP(TRUE,(AP62:AP$95&lt;&gt;""),AP62:AP$95,_xlpm.Fundo,,1),
_xlpm.Xy,$N61,_xlpm.Yy,PRODUCT(SUM(_xlpm.Dy,-_xlpm.Cy),1/SUM(_xlpm.By,-_xlpm.Ay))*SUM(_xlpm.Xy,-_xlpm.Ay)+_xlpm.Cy,
ROUND(_xlpm.Yy,2)))</f>
        <v/>
      </c>
      <c r="AQ159" s="21" cm="1">
        <f t="array" ref="AQ159">IF(AQ61&lt;&gt;"","",
_xlfn.LET(_xlpm.Fundo,$L$8,
_xlpm.Ax,_xlfn.XLOOKUP(TRUE,($O61:AP61&lt;&gt;""),$O$51:AP$51,_xlpm.Fundo,,-1),
_xlpm.Bx,_xlfn.XLOOKUP(TRUE,(AR61:$AZ61&lt;&gt;""),AR$51:$AZ$51,_xlpm.Fundo,,1),
_xlpm.Cx,_xlfn.XLOOKUP(TRUE,($O61:AP61&lt;&gt;""),$O61:AP61,_xlpm.Fundo,,-1),
_xlpm.Dx,_xlfn.XLOOKUP(TRUE,(AR61:$AZ61&lt;&gt;""),AR61:$AZ61,_xlpm.Fundo,,1),
_xlpm.Xx,AQ$51,_xlpm.Yx,PRODUCT(SUM(_xlpm.Dx,-_xlpm.Cx),1/SUM(_xlpm.Bx,-_xlpm.Ax))*SUM(_xlpm.Xx,-_xlpm.Ax)+_xlpm.Cx,
_xlpm.Ay,_xlfn.XLOOKUP(TRUE,(AQ$52:AQ60&lt;&gt;""),$N$52:$N60,_xlpm.Fundo,,-1),
_xlpm.By,_xlfn.XLOOKUP(TRUE,(AQ62:AQ$95&lt;&gt;""),$N62:$N$95,_xlpm.Fundo,,1),
_xlpm.Cy,_xlfn.XLOOKUP(TRUE,(AQ$52:AQ60&lt;&gt;""),AQ$52:AQ60,_xlpm.Fundo,,-1),
_xlpm.Dy,_xlfn.XLOOKUP(TRUE,(AQ62:AQ$95&lt;&gt;""),AQ62:AQ$95,_xlpm.Fundo,,1),
_xlpm.Xy,$N61,_xlpm.Yy,PRODUCT(SUM(_xlpm.Dy,-_xlpm.Cy),1/SUM(_xlpm.By,-_xlpm.Ay))*SUM(_xlpm.Xy,-_xlpm.Ay)+_xlpm.Cy,
ROUND(_xlpm.Yy,2)))</f>
        <v>0.36</v>
      </c>
      <c r="AR159" s="21" t="str" cm="1">
        <f t="array" ref="AR159">IF(AR61&lt;&gt;"","",
_xlfn.LET(_xlpm.Fundo,$L$8,
_xlpm.Ax,_xlfn.XLOOKUP(TRUE,($O61:AQ61&lt;&gt;""),$O$51:AQ$51,_xlpm.Fundo,,-1),
_xlpm.Bx,_xlfn.XLOOKUP(TRUE,(AS61:$AZ61&lt;&gt;""),AS$51:$AZ$51,_xlpm.Fundo,,1),
_xlpm.Cx,_xlfn.XLOOKUP(TRUE,($O61:AQ61&lt;&gt;""),$O61:AQ61,_xlpm.Fundo,,-1),
_xlpm.Dx,_xlfn.XLOOKUP(TRUE,(AS61:$AZ61&lt;&gt;""),AS61:$AZ61,_xlpm.Fundo,,1),
_xlpm.Xx,AR$51,_xlpm.Yx,PRODUCT(SUM(_xlpm.Dx,-_xlpm.Cx),1/SUM(_xlpm.Bx,-_xlpm.Ax))*SUM(_xlpm.Xx,-_xlpm.Ax)+_xlpm.Cx,
_xlpm.Ay,_xlfn.XLOOKUP(TRUE,(AR$52:AR60&lt;&gt;""),$N$52:$N60,_xlpm.Fundo,,-1),
_xlpm.By,_xlfn.XLOOKUP(TRUE,(AR62:AR$95&lt;&gt;""),$N62:$N$95,_xlpm.Fundo,,1),
_xlpm.Cy,_xlfn.XLOOKUP(TRUE,(AR$52:AR60&lt;&gt;""),AR$52:AR60,_xlpm.Fundo,,-1),
_xlpm.Dy,_xlfn.XLOOKUP(TRUE,(AR62:AR$95&lt;&gt;""),AR62:AR$95,_xlpm.Fundo,,1),
_xlpm.Xy,$N61,_xlpm.Yy,PRODUCT(SUM(_xlpm.Dy,-_xlpm.Cy),1/SUM(_xlpm.By,-_xlpm.Ay))*SUM(_xlpm.Xy,-_xlpm.Ay)+_xlpm.Cy,
ROUND(_xlpm.Yy,2)))</f>
        <v/>
      </c>
      <c r="AS159" s="21" t="str" cm="1">
        <f t="array" ref="AS159">IF(AS61&lt;&gt;"","",
_xlfn.LET(_xlpm.Fundo,$L$8,
_xlpm.Ax,_xlfn.XLOOKUP(TRUE,($O61:AR61&lt;&gt;""),$O$51:AR$51,_xlpm.Fundo,,-1),
_xlpm.Bx,_xlfn.XLOOKUP(TRUE,(AT61:$AZ61&lt;&gt;""),AT$51:$AZ$51,_xlpm.Fundo,,1),
_xlpm.Cx,_xlfn.XLOOKUP(TRUE,($O61:AR61&lt;&gt;""),$O61:AR61,_xlpm.Fundo,,-1),
_xlpm.Dx,_xlfn.XLOOKUP(TRUE,(AT61:$AZ61&lt;&gt;""),AT61:$AZ61,_xlpm.Fundo,,1),
_xlpm.Xx,AS$51,_xlpm.Yx,PRODUCT(SUM(_xlpm.Dx,-_xlpm.Cx),1/SUM(_xlpm.Bx,-_xlpm.Ax))*SUM(_xlpm.Xx,-_xlpm.Ax)+_xlpm.Cx,
_xlpm.Ay,_xlfn.XLOOKUP(TRUE,(AS$52:AS60&lt;&gt;""),$N$52:$N60,_xlpm.Fundo,,-1),
_xlpm.By,_xlfn.XLOOKUP(TRUE,(AS62:AS$95&lt;&gt;""),$N62:$N$95,_xlpm.Fundo,,1),
_xlpm.Cy,_xlfn.XLOOKUP(TRUE,(AS$52:AS60&lt;&gt;""),AS$52:AS60,_xlpm.Fundo,,-1),
_xlpm.Dy,_xlfn.XLOOKUP(TRUE,(AS62:AS$95&lt;&gt;""),AS62:AS$95,_xlpm.Fundo,,1),
_xlpm.Xy,$N61,_xlpm.Yy,PRODUCT(SUM(_xlpm.Dy,-_xlpm.Cy),1/SUM(_xlpm.By,-_xlpm.Ay))*SUM(_xlpm.Xy,-_xlpm.Ay)+_xlpm.Cy,
ROUND(_xlpm.Yy,2)))</f>
        <v/>
      </c>
      <c r="AT159" s="21" cm="1">
        <f t="array" ref="AT159">IF(AT61&lt;&gt;"","",
_xlfn.LET(_xlpm.Fundo,$L$8,
_xlpm.Ax,_xlfn.XLOOKUP(TRUE,($O61:AS61&lt;&gt;""),$O$51:AS$51,_xlpm.Fundo,,-1),
_xlpm.Bx,_xlfn.XLOOKUP(TRUE,(AU61:$AZ61&lt;&gt;""),AU$51:$AZ$51,_xlpm.Fundo,,1),
_xlpm.Cx,_xlfn.XLOOKUP(TRUE,($O61:AS61&lt;&gt;""),$O61:AS61,_xlpm.Fundo,,-1),
_xlpm.Dx,_xlfn.XLOOKUP(TRUE,(AU61:$AZ61&lt;&gt;""),AU61:$AZ61,_xlpm.Fundo,,1),
_xlpm.Xx,AT$51,_xlpm.Yx,PRODUCT(SUM(_xlpm.Dx,-_xlpm.Cx),1/SUM(_xlpm.Bx,-_xlpm.Ax))*SUM(_xlpm.Xx,-_xlpm.Ax)+_xlpm.Cx,
_xlpm.Ay,_xlfn.XLOOKUP(TRUE,(AT$52:AT60&lt;&gt;""),$N$52:$N60,_xlpm.Fundo,,-1),
_xlpm.By,_xlfn.XLOOKUP(TRUE,(AT62:AT$95&lt;&gt;""),$N62:$N$95,_xlpm.Fundo,,1),
_xlpm.Cy,_xlfn.XLOOKUP(TRUE,(AT$52:AT60&lt;&gt;""),AT$52:AT60,_xlpm.Fundo,,-1),
_xlpm.Dy,_xlfn.XLOOKUP(TRUE,(AT62:AT$95&lt;&gt;""),AT62:AT$95,_xlpm.Fundo,,1),
_xlpm.Xy,$N61,_xlpm.Yy,PRODUCT(SUM(_xlpm.Dy,-_xlpm.Cy),1/SUM(_xlpm.By,-_xlpm.Ay))*SUM(_xlpm.Xy,-_xlpm.Ay)+_xlpm.Cy,
ROUND(_xlpm.Yy,2)))</f>
        <v>0.62</v>
      </c>
      <c r="AU159" s="21" t="str" cm="1">
        <f t="array" ref="AU159">IF(AU61&lt;&gt;"","",
_xlfn.LET(_xlpm.Fundo,$L$8,
_xlpm.Ax,_xlfn.XLOOKUP(TRUE,($O61:AT61&lt;&gt;""),$O$51:AT$51,_xlpm.Fundo,,-1),
_xlpm.Bx,_xlfn.XLOOKUP(TRUE,(AV61:$AZ61&lt;&gt;""),AV$51:$AZ$51,_xlpm.Fundo,,1),
_xlpm.Cx,_xlfn.XLOOKUP(TRUE,($O61:AT61&lt;&gt;""),$O61:AT61,_xlpm.Fundo,,-1),
_xlpm.Dx,_xlfn.XLOOKUP(TRUE,(AV61:$AZ61&lt;&gt;""),AV61:$AZ61,_xlpm.Fundo,,1),
_xlpm.Xx,AU$51,_xlpm.Yx,PRODUCT(SUM(_xlpm.Dx,-_xlpm.Cx),1/SUM(_xlpm.Bx,-_xlpm.Ax))*SUM(_xlpm.Xx,-_xlpm.Ax)+_xlpm.Cx,
_xlpm.Ay,_xlfn.XLOOKUP(TRUE,(AU$52:AU60&lt;&gt;""),$N$52:$N60,_xlpm.Fundo,,-1),
_xlpm.By,_xlfn.XLOOKUP(TRUE,(AU62:AU$95&lt;&gt;""),$N62:$N$95,_xlpm.Fundo,,1),
_xlpm.Cy,_xlfn.XLOOKUP(TRUE,(AU$52:AU60&lt;&gt;""),AU$52:AU60,_xlpm.Fundo,,-1),
_xlpm.Dy,_xlfn.XLOOKUP(TRUE,(AU62:AU$95&lt;&gt;""),AU62:AU$95,_xlpm.Fundo,,1),
_xlpm.Xy,$N61,_xlpm.Yy,PRODUCT(SUM(_xlpm.Dy,-_xlpm.Cy),1/SUM(_xlpm.By,-_xlpm.Ay))*SUM(_xlpm.Xy,-_xlpm.Ay)+_xlpm.Cy,
ROUND(_xlpm.Yy,2)))</f>
        <v/>
      </c>
      <c r="AV159" s="21" t="str" cm="1">
        <f t="array" ref="AV159">IF(AV61&lt;&gt;"","",
_xlfn.LET(_xlpm.Fundo,$L$8,
_xlpm.Ax,_xlfn.XLOOKUP(TRUE,($O61:AU61&lt;&gt;""),$O$51:AU$51,_xlpm.Fundo,,-1),
_xlpm.Bx,_xlfn.XLOOKUP(TRUE,(AW61:$AZ61&lt;&gt;""),AW$51:$AZ$51,_xlpm.Fundo,,1),
_xlpm.Cx,_xlfn.XLOOKUP(TRUE,($O61:AU61&lt;&gt;""),$O61:AU61,_xlpm.Fundo,,-1),
_xlpm.Dx,_xlfn.XLOOKUP(TRUE,(AW61:$AZ61&lt;&gt;""),AW61:$AZ61,_xlpm.Fundo,,1),
_xlpm.Xx,AV$51,_xlpm.Yx,PRODUCT(SUM(_xlpm.Dx,-_xlpm.Cx),1/SUM(_xlpm.Bx,-_xlpm.Ax))*SUM(_xlpm.Xx,-_xlpm.Ax)+_xlpm.Cx,
_xlpm.Ay,_xlfn.XLOOKUP(TRUE,(AV$52:AV60&lt;&gt;""),$N$52:$N60,_xlpm.Fundo,,-1),
_xlpm.By,_xlfn.XLOOKUP(TRUE,(AV62:AV$95&lt;&gt;""),$N62:$N$95,_xlpm.Fundo,,1),
_xlpm.Cy,_xlfn.XLOOKUP(TRUE,(AV$52:AV60&lt;&gt;""),AV$52:AV60,_xlpm.Fundo,,-1),
_xlpm.Dy,_xlfn.XLOOKUP(TRUE,(AV62:AV$95&lt;&gt;""),AV62:AV$95,_xlpm.Fundo,,1),
_xlpm.Xy,$N61,_xlpm.Yy,PRODUCT(SUM(_xlpm.Dy,-_xlpm.Cy),1/SUM(_xlpm.By,-_xlpm.Ay))*SUM(_xlpm.Xy,-_xlpm.Ay)+_xlpm.Cy,
ROUND(_xlpm.Yy,2)))</f>
        <v/>
      </c>
      <c r="AW159" s="21" t="str" cm="1">
        <f t="array" ref="AW159">IF(AW61&lt;&gt;"","",
_xlfn.LET(_xlpm.Fundo,$L$8,
_xlpm.Ax,_xlfn.XLOOKUP(TRUE,($O61:AV61&lt;&gt;""),$O$51:AV$51,_xlpm.Fundo,,-1),
_xlpm.Bx,_xlfn.XLOOKUP(TRUE,(AX61:$AZ61&lt;&gt;""),AX$51:$AZ$51,_xlpm.Fundo,,1),
_xlpm.Cx,_xlfn.XLOOKUP(TRUE,($O61:AV61&lt;&gt;""),$O61:AV61,_xlpm.Fundo,,-1),
_xlpm.Dx,_xlfn.XLOOKUP(TRUE,(AX61:$AZ61&lt;&gt;""),AX61:$AZ61,_xlpm.Fundo,,1),
_xlpm.Xx,AW$51,_xlpm.Yx,PRODUCT(SUM(_xlpm.Dx,-_xlpm.Cx),1/SUM(_xlpm.Bx,-_xlpm.Ax))*SUM(_xlpm.Xx,-_xlpm.Ax)+_xlpm.Cx,
_xlpm.Ay,_xlfn.XLOOKUP(TRUE,(AW$52:AW60&lt;&gt;""),$N$52:$N60,_xlpm.Fundo,,-1),
_xlpm.By,_xlfn.XLOOKUP(TRUE,(AW62:AW$95&lt;&gt;""),$N62:$N$95,_xlpm.Fundo,,1),
_xlpm.Cy,_xlfn.XLOOKUP(TRUE,(AW$52:AW60&lt;&gt;""),AW$52:AW60,_xlpm.Fundo,,-1),
_xlpm.Dy,_xlfn.XLOOKUP(TRUE,(AW62:AW$95&lt;&gt;""),AW62:AW$95,_xlpm.Fundo,,1),
_xlpm.Xy,$N61,_xlpm.Yy,PRODUCT(SUM(_xlpm.Dy,-_xlpm.Cy),1/SUM(_xlpm.By,-_xlpm.Ay))*SUM(_xlpm.Xy,-_xlpm.Ay)+_xlpm.Cy,
ROUND(_xlpm.Yy,2)))</f>
        <v/>
      </c>
      <c r="AX159" s="8"/>
      <c r="AY159" s="8"/>
    </row>
    <row r="160" spans="1:51" ht="20.100000000000001" customHeight="1" x14ac:dyDescent="0.3">
      <c r="A160" s="46"/>
      <c r="B160" s="46" t="s">
        <v>120</v>
      </c>
      <c r="C160" s="20">
        <f t="shared" si="19"/>
        <v>43.025399999999998</v>
      </c>
      <c r="D160" s="21">
        <f t="shared" si="19"/>
        <v>119.9509</v>
      </c>
      <c r="E160" s="65">
        <f t="shared" si="19"/>
        <v>0</v>
      </c>
      <c r="F160" s="105">
        <f t="shared" si="16"/>
        <v>0</v>
      </c>
      <c r="G160" s="106">
        <f t="shared" si="17"/>
        <v>14.9</v>
      </c>
      <c r="H160" s="107">
        <f t="shared" si="18"/>
        <v>0</v>
      </c>
      <c r="I160" s="8" t="str" cm="1">
        <f t="array" ref="I160">_xlfn.CONCAT(ROUND(F160:H160,2)&amp;", ")</f>
        <v xml:space="preserve">0, 14.9, 0, </v>
      </c>
      <c r="J160" s="8"/>
      <c r="N160" s="31">
        <v>11.9</v>
      </c>
      <c r="O160" s="15"/>
      <c r="P160" s="21" t="str" cm="1">
        <f t="array" ref="P160">IF(P62&lt;&gt;"","",
_xlfn.LET(_xlpm.Fundo,$L$8,
_xlpm.Ax,_xlfn.XLOOKUP(TRUE,($O62:O62&lt;&gt;""),$O$51:O$51,_xlpm.Fundo,,-1),
_xlpm.Bx,_xlfn.XLOOKUP(TRUE,(Q62:$AZ62&lt;&gt;""),Q$51:$AZ$51,_xlpm.Fundo,,1),
_xlpm.Cx,_xlfn.XLOOKUP(TRUE,($O62:O62&lt;&gt;""),$O62:O62,_xlpm.Fundo,,-1),
_xlpm.Dx,_xlfn.XLOOKUP(TRUE,(Q62:$AZ62&lt;&gt;""),Q62:$AZ62,_xlpm.Fundo,,1),
_xlpm.Xx,P$51,_xlpm.Yx,PRODUCT(SUM(_xlpm.Dx,-_xlpm.Cx),1/SUM(_xlpm.Bx,-_xlpm.Ax))*SUM(_xlpm.Xx,-_xlpm.Ax)+_xlpm.Cx,
_xlpm.Ay,_xlfn.XLOOKUP(TRUE,(P$52:P61&lt;&gt;""),$N$52:$N61,_xlpm.Fundo,,-1),
_xlpm.By,_xlfn.XLOOKUP(TRUE,(P63:P$95&lt;&gt;""),$N63:$N$95,_xlpm.Fundo,,1),
_xlpm.Cy,_xlfn.XLOOKUP(TRUE,(P$52:P61&lt;&gt;""),P$52:P61,_xlpm.Fundo,,-1),
_xlpm.Dy,_xlfn.XLOOKUP(TRUE,(P63:P$95&lt;&gt;""),P63:P$95,_xlpm.Fundo,,1),
_xlpm.Xy,$N62,_xlpm.Yy,PRODUCT(SUM(_xlpm.Dy,-_xlpm.Cy),1/SUM(_xlpm.By,-_xlpm.Ay))*SUM(_xlpm.Xy,-_xlpm.Ay)+_xlpm.Cy,
ROUND(_xlpm.Yy,2)))</f>
        <v/>
      </c>
      <c r="Q160" s="21" t="str" cm="1">
        <f t="array" ref="Q160">IF(Q62&lt;&gt;"","",
_xlfn.LET(_xlpm.Fundo,$L$8,
_xlpm.Ax,_xlfn.XLOOKUP(TRUE,($O62:P62&lt;&gt;""),$O$51:P$51,_xlpm.Fundo,,-1),
_xlpm.Bx,_xlfn.XLOOKUP(TRUE,(R62:$AZ62&lt;&gt;""),R$51:$AZ$51,_xlpm.Fundo,,1),
_xlpm.Cx,_xlfn.XLOOKUP(TRUE,($O62:P62&lt;&gt;""),$O62:P62,_xlpm.Fundo,,-1),
_xlpm.Dx,_xlfn.XLOOKUP(TRUE,(R62:$AZ62&lt;&gt;""),R62:$AZ62,_xlpm.Fundo,,1),
_xlpm.Xx,Q$51,_xlpm.Yx,PRODUCT(SUM(_xlpm.Dx,-_xlpm.Cx),1/SUM(_xlpm.Bx,-_xlpm.Ax))*SUM(_xlpm.Xx,-_xlpm.Ax)+_xlpm.Cx,
_xlpm.Ay,_xlfn.XLOOKUP(TRUE,(Q$52:Q61&lt;&gt;""),$N$52:$N61,_xlpm.Fundo,,-1),
_xlpm.By,_xlfn.XLOOKUP(TRUE,(Q63:Q$95&lt;&gt;""),$N63:$N$95,_xlpm.Fundo,,1),
_xlpm.Cy,_xlfn.XLOOKUP(TRUE,(Q$52:Q61&lt;&gt;""),Q$52:Q61,_xlpm.Fundo,,-1),
_xlpm.Dy,_xlfn.XLOOKUP(TRUE,(Q63:Q$95&lt;&gt;""),Q63:Q$95,_xlpm.Fundo,,1),
_xlpm.Xy,$N62,_xlpm.Yy,PRODUCT(SUM(_xlpm.Dy,-_xlpm.Cy),1/SUM(_xlpm.By,-_xlpm.Ay))*SUM(_xlpm.Xy,-_xlpm.Ay)+_xlpm.Cy,
ROUND(_xlpm.Yy,2)))</f>
        <v/>
      </c>
      <c r="R160" s="21" t="str" cm="1">
        <f t="array" ref="R160">IF(R62&lt;&gt;"","",
_xlfn.LET(_xlpm.Fundo,$L$8,
_xlpm.Ax,_xlfn.XLOOKUP(TRUE,($O62:Q62&lt;&gt;""),$O$51:Q$51,_xlpm.Fundo,,-1),
_xlpm.Bx,_xlfn.XLOOKUP(TRUE,(S62:$AZ62&lt;&gt;""),S$51:$AZ$51,_xlpm.Fundo,,1),
_xlpm.Cx,_xlfn.XLOOKUP(TRUE,($O62:Q62&lt;&gt;""),$O62:Q62,_xlpm.Fundo,,-1),
_xlpm.Dx,_xlfn.XLOOKUP(TRUE,(S62:$AZ62&lt;&gt;""),S62:$AZ62,_xlpm.Fundo,,1),
_xlpm.Xx,R$51,_xlpm.Yx,PRODUCT(SUM(_xlpm.Dx,-_xlpm.Cx),1/SUM(_xlpm.Bx,-_xlpm.Ax))*SUM(_xlpm.Xx,-_xlpm.Ax)+_xlpm.Cx,
_xlpm.Ay,_xlfn.XLOOKUP(TRUE,(R$52:R61&lt;&gt;""),$N$52:$N61,_xlpm.Fundo,,-1),
_xlpm.By,_xlfn.XLOOKUP(TRUE,(R63:R$95&lt;&gt;""),$N63:$N$95,_xlpm.Fundo,,1),
_xlpm.Cy,_xlfn.XLOOKUP(TRUE,(R$52:R61&lt;&gt;""),R$52:R61,_xlpm.Fundo,,-1),
_xlpm.Dy,_xlfn.XLOOKUP(TRUE,(R63:R$95&lt;&gt;""),R63:R$95,_xlpm.Fundo,,1),
_xlpm.Xy,$N62,_xlpm.Yy,PRODUCT(SUM(_xlpm.Dy,-_xlpm.Cy),1/SUM(_xlpm.By,-_xlpm.Ay))*SUM(_xlpm.Xy,-_xlpm.Ay)+_xlpm.Cy,
ROUND(_xlpm.Yy,2)))</f>
        <v/>
      </c>
      <c r="S160" s="21" cm="1">
        <f t="array" ref="S160">IF(S62&lt;&gt;"","",
_xlfn.LET(_xlpm.Fundo,$L$8,
_xlpm.Ax,_xlfn.XLOOKUP(TRUE,($O62:R62&lt;&gt;""),$O$51:R$51,_xlpm.Fundo,,-1),
_xlpm.Bx,_xlfn.XLOOKUP(TRUE,(T62:$AZ62&lt;&gt;""),T$51:$AZ$51,_xlpm.Fundo,,1),
_xlpm.Cx,_xlfn.XLOOKUP(TRUE,($O62:R62&lt;&gt;""),$O62:R62,_xlpm.Fundo,,-1),
_xlpm.Dx,_xlfn.XLOOKUP(TRUE,(T62:$AZ62&lt;&gt;""),T62:$AZ62,_xlpm.Fundo,,1),
_xlpm.Xx,S$51,_xlpm.Yx,PRODUCT(SUM(_xlpm.Dx,-_xlpm.Cx),1/SUM(_xlpm.Bx,-_xlpm.Ax))*SUM(_xlpm.Xx,-_xlpm.Ax)+_xlpm.Cx,
_xlpm.Ay,_xlfn.XLOOKUP(TRUE,(S$52:S61&lt;&gt;""),$N$52:$N61,_xlpm.Fundo,,-1),
_xlpm.By,_xlfn.XLOOKUP(TRUE,(S63:S$95&lt;&gt;""),$N63:$N$95,_xlpm.Fundo,,1),
_xlpm.Cy,_xlfn.XLOOKUP(TRUE,(S$52:S61&lt;&gt;""),S$52:S61,_xlpm.Fundo,,-1),
_xlpm.Dy,_xlfn.XLOOKUP(TRUE,(S63:S$95&lt;&gt;""),S63:S$95,_xlpm.Fundo,,1),
_xlpm.Xy,$N62,_xlpm.Yy,PRODUCT(SUM(_xlpm.Dy,-_xlpm.Cy),1/SUM(_xlpm.By,-_xlpm.Ay))*SUM(_xlpm.Xy,-_xlpm.Ay)+_xlpm.Cy,
ROUND(_xlpm.Yy,2)))</f>
        <v>0.98</v>
      </c>
      <c r="T160" s="21" t="str" cm="1">
        <f t="array" ref="T160">IF(T62&lt;&gt;"","",
_xlfn.LET(_xlpm.Fundo,$L$8,
_xlpm.Ax,_xlfn.XLOOKUP(TRUE,($O62:S62&lt;&gt;""),$O$51:S$51,_xlpm.Fundo,,-1),
_xlpm.Bx,_xlfn.XLOOKUP(TRUE,(U62:$AZ62&lt;&gt;""),U$51:$AZ$51,_xlpm.Fundo,,1),
_xlpm.Cx,_xlfn.XLOOKUP(TRUE,($O62:S62&lt;&gt;""),$O62:S62,_xlpm.Fundo,,-1),
_xlpm.Dx,_xlfn.XLOOKUP(TRUE,(U62:$AZ62&lt;&gt;""),U62:$AZ62,_xlpm.Fundo,,1),
_xlpm.Xx,T$51,_xlpm.Yx,PRODUCT(SUM(_xlpm.Dx,-_xlpm.Cx),1/SUM(_xlpm.Bx,-_xlpm.Ax))*SUM(_xlpm.Xx,-_xlpm.Ax)+_xlpm.Cx,
_xlpm.Ay,_xlfn.XLOOKUP(TRUE,(T$52:T61&lt;&gt;""),$N$52:$N61,_xlpm.Fundo,,-1),
_xlpm.By,_xlfn.XLOOKUP(TRUE,(T63:T$95&lt;&gt;""),$N63:$N$95,_xlpm.Fundo,,1),
_xlpm.Cy,_xlfn.XLOOKUP(TRUE,(T$52:T61&lt;&gt;""),T$52:T61,_xlpm.Fundo,,-1),
_xlpm.Dy,_xlfn.XLOOKUP(TRUE,(T63:T$95&lt;&gt;""),T63:T$95,_xlpm.Fundo,,1),
_xlpm.Xy,$N62,_xlpm.Yy,PRODUCT(SUM(_xlpm.Dy,-_xlpm.Cy),1/SUM(_xlpm.By,-_xlpm.Ay))*SUM(_xlpm.Xy,-_xlpm.Ay)+_xlpm.Cy,
ROUND(_xlpm.Yy,2)))</f>
        <v/>
      </c>
      <c r="U160" s="21" cm="1">
        <f t="array" ref="U160">IF(U62&lt;&gt;"","",
_xlfn.LET(_xlpm.Fundo,$L$8,
_xlpm.Ax,_xlfn.XLOOKUP(TRUE,($O62:T62&lt;&gt;""),$O$51:T$51,_xlpm.Fundo,,-1),
_xlpm.Bx,_xlfn.XLOOKUP(TRUE,(V62:$AZ62&lt;&gt;""),V$51:$AZ$51,_xlpm.Fundo,,1),
_xlpm.Cx,_xlfn.XLOOKUP(TRUE,($O62:T62&lt;&gt;""),$O62:T62,_xlpm.Fundo,,-1),
_xlpm.Dx,_xlfn.XLOOKUP(TRUE,(V62:$AZ62&lt;&gt;""),V62:$AZ62,_xlpm.Fundo,,1),
_xlpm.Xx,U$51,_xlpm.Yx,PRODUCT(SUM(_xlpm.Dx,-_xlpm.Cx),1/SUM(_xlpm.Bx,-_xlpm.Ax))*SUM(_xlpm.Xx,-_xlpm.Ax)+_xlpm.Cx,
_xlpm.Ay,_xlfn.XLOOKUP(TRUE,(U$52:U61&lt;&gt;""),$N$52:$N61,_xlpm.Fundo,,-1),
_xlpm.By,_xlfn.XLOOKUP(TRUE,(U63:U$95&lt;&gt;""),$N63:$N$95,_xlpm.Fundo,,1),
_xlpm.Cy,_xlfn.XLOOKUP(TRUE,(U$52:U61&lt;&gt;""),U$52:U61,_xlpm.Fundo,,-1),
_xlpm.Dy,_xlfn.XLOOKUP(TRUE,(U63:U$95&lt;&gt;""),U63:U$95,_xlpm.Fundo,,1),
_xlpm.Xy,$N62,_xlpm.Yy,PRODUCT(SUM(_xlpm.Dy,-_xlpm.Cy),1/SUM(_xlpm.By,-_xlpm.Ay))*SUM(_xlpm.Xy,-_xlpm.Ay)+_xlpm.Cy,
ROUND(_xlpm.Yy,2)))</f>
        <v>1.65</v>
      </c>
      <c r="V160" s="21" cm="1">
        <f t="array" ref="V160">IF(V62&lt;&gt;"","",
_xlfn.LET(_xlpm.Fundo,$L$8,
_xlpm.Ax,_xlfn.XLOOKUP(TRUE,($O62:U62&lt;&gt;""),$O$51:U$51,_xlpm.Fundo,,-1),
_xlpm.Bx,_xlfn.XLOOKUP(TRUE,(W62:$AZ62&lt;&gt;""),W$51:$AZ$51,_xlpm.Fundo,,1),
_xlpm.Cx,_xlfn.XLOOKUP(TRUE,($O62:U62&lt;&gt;""),$O62:U62,_xlpm.Fundo,,-1),
_xlpm.Dx,_xlfn.XLOOKUP(TRUE,(W62:$AZ62&lt;&gt;""),W62:$AZ62,_xlpm.Fundo,,1),
_xlpm.Xx,V$51,_xlpm.Yx,PRODUCT(SUM(_xlpm.Dx,-_xlpm.Cx),1/SUM(_xlpm.Bx,-_xlpm.Ax))*SUM(_xlpm.Xx,-_xlpm.Ax)+_xlpm.Cx,
_xlpm.Ay,_xlfn.XLOOKUP(TRUE,(V$52:V61&lt;&gt;""),$N$52:$N61,_xlpm.Fundo,,-1),
_xlpm.By,_xlfn.XLOOKUP(TRUE,(V63:V$95&lt;&gt;""),$N63:$N$95,_xlpm.Fundo,,1),
_xlpm.Cy,_xlfn.XLOOKUP(TRUE,(V$52:V61&lt;&gt;""),V$52:V61,_xlpm.Fundo,,-1),
_xlpm.Dy,_xlfn.XLOOKUP(TRUE,(V63:V$95&lt;&gt;""),V63:V$95,_xlpm.Fundo,,1),
_xlpm.Xy,$N62,_xlpm.Yy,PRODUCT(SUM(_xlpm.Dy,-_xlpm.Cy),1/SUM(_xlpm.By,-_xlpm.Ay))*SUM(_xlpm.Xy,-_xlpm.Ay)+_xlpm.Cy,
ROUND(_xlpm.Yy,2)))</f>
        <v>0.3</v>
      </c>
      <c r="W160" s="21" cm="1">
        <f t="array" ref="W160">IF(W62&lt;&gt;"","",
_xlfn.LET(_xlpm.Fundo,$L$8,
_xlpm.Ax,_xlfn.XLOOKUP(TRUE,($O62:V62&lt;&gt;""),$O$51:V$51,_xlpm.Fundo,,-1),
_xlpm.Bx,_xlfn.XLOOKUP(TRUE,(X62:$AZ62&lt;&gt;""),X$51:$AZ$51,_xlpm.Fundo,,1),
_xlpm.Cx,_xlfn.XLOOKUP(TRUE,($O62:V62&lt;&gt;""),$O62:V62,_xlpm.Fundo,,-1),
_xlpm.Dx,_xlfn.XLOOKUP(TRUE,(X62:$AZ62&lt;&gt;""),X62:$AZ62,_xlpm.Fundo,,1),
_xlpm.Xx,W$51,_xlpm.Yx,PRODUCT(SUM(_xlpm.Dx,-_xlpm.Cx),1/SUM(_xlpm.Bx,-_xlpm.Ax))*SUM(_xlpm.Xx,-_xlpm.Ax)+_xlpm.Cx,
_xlpm.Ay,_xlfn.XLOOKUP(TRUE,(W$52:W61&lt;&gt;""),$N$52:$N61,_xlpm.Fundo,,-1),
_xlpm.By,_xlfn.XLOOKUP(TRUE,(W63:W$95&lt;&gt;""),$N63:$N$95,_xlpm.Fundo,,1),
_xlpm.Cy,_xlfn.XLOOKUP(TRUE,(W$52:W61&lt;&gt;""),W$52:W61,_xlpm.Fundo,,-1),
_xlpm.Dy,_xlfn.XLOOKUP(TRUE,(W63:W$95&lt;&gt;""),W63:W$95,_xlpm.Fundo,,1),
_xlpm.Xy,$N62,_xlpm.Yy,PRODUCT(SUM(_xlpm.Dy,-_xlpm.Cy),1/SUM(_xlpm.By,-_xlpm.Ay))*SUM(_xlpm.Xy,-_xlpm.Ay)+_xlpm.Cy,
ROUND(_xlpm.Yy,2)))</f>
        <v>0.4</v>
      </c>
      <c r="X160" s="21" t="str" cm="1">
        <f t="array" ref="X160">IF(X62&lt;&gt;"","",
_xlfn.LET(_xlpm.Fundo,$L$8,
_xlpm.Ax,_xlfn.XLOOKUP(TRUE,($O62:W62&lt;&gt;""),$O$51:W$51,_xlpm.Fundo,,-1),
_xlpm.Bx,_xlfn.XLOOKUP(TRUE,(Y62:$AZ62&lt;&gt;""),Y$51:$AZ$51,_xlpm.Fundo,,1),
_xlpm.Cx,_xlfn.XLOOKUP(TRUE,($O62:W62&lt;&gt;""),$O62:W62,_xlpm.Fundo,,-1),
_xlpm.Dx,_xlfn.XLOOKUP(TRUE,(Y62:$AZ62&lt;&gt;""),Y62:$AZ62,_xlpm.Fundo,,1),
_xlpm.Xx,X$51,_xlpm.Yx,PRODUCT(SUM(_xlpm.Dx,-_xlpm.Cx),1/SUM(_xlpm.Bx,-_xlpm.Ax))*SUM(_xlpm.Xx,-_xlpm.Ax)+_xlpm.Cx,
_xlpm.Ay,_xlfn.XLOOKUP(TRUE,(X$52:X61&lt;&gt;""),$N$52:$N61,_xlpm.Fundo,,-1),
_xlpm.By,_xlfn.XLOOKUP(TRUE,(X63:X$95&lt;&gt;""),$N63:$N$95,_xlpm.Fundo,,1),
_xlpm.Cy,_xlfn.XLOOKUP(TRUE,(X$52:X61&lt;&gt;""),X$52:X61,_xlpm.Fundo,,-1),
_xlpm.Dy,_xlfn.XLOOKUP(TRUE,(X63:X$95&lt;&gt;""),X63:X$95,_xlpm.Fundo,,1),
_xlpm.Xy,$N62,_xlpm.Yy,PRODUCT(SUM(_xlpm.Dy,-_xlpm.Cy),1/SUM(_xlpm.By,-_xlpm.Ay))*SUM(_xlpm.Xy,-_xlpm.Ay)+_xlpm.Cy,
ROUND(_xlpm.Yy,2)))</f>
        <v/>
      </c>
      <c r="Y160" s="21" cm="1">
        <f t="array" ref="Y160">IF(Y62&lt;&gt;"","",
_xlfn.LET(_xlpm.Fundo,$L$8,
_xlpm.Ax,_xlfn.XLOOKUP(TRUE,($O62:X62&lt;&gt;""),$O$51:X$51,_xlpm.Fundo,,-1),
_xlpm.Bx,_xlfn.XLOOKUP(TRUE,(Z62:$AZ62&lt;&gt;""),Z$51:$AZ$51,_xlpm.Fundo,,1),
_xlpm.Cx,_xlfn.XLOOKUP(TRUE,($O62:X62&lt;&gt;""),$O62:X62,_xlpm.Fundo,,-1),
_xlpm.Dx,_xlfn.XLOOKUP(TRUE,(Z62:$AZ62&lt;&gt;""),Z62:$AZ62,_xlpm.Fundo,,1),
_xlpm.Xx,Y$51,_xlpm.Yx,PRODUCT(SUM(_xlpm.Dx,-_xlpm.Cx),1/SUM(_xlpm.Bx,-_xlpm.Ax))*SUM(_xlpm.Xx,-_xlpm.Ax)+_xlpm.Cx,
_xlpm.Ay,_xlfn.XLOOKUP(TRUE,(Y$52:Y61&lt;&gt;""),$N$52:$N61,_xlpm.Fundo,,-1),
_xlpm.By,_xlfn.XLOOKUP(TRUE,(Y63:Y$95&lt;&gt;""),$N63:$N$95,_xlpm.Fundo,,1),
_xlpm.Cy,_xlfn.XLOOKUP(TRUE,(Y$52:Y61&lt;&gt;""),Y$52:Y61,_xlpm.Fundo,,-1),
_xlpm.Dy,_xlfn.XLOOKUP(TRUE,(Y63:Y$95&lt;&gt;""),Y63:Y$95,_xlpm.Fundo,,1),
_xlpm.Xy,$N62,_xlpm.Yy,PRODUCT(SUM(_xlpm.Dy,-_xlpm.Cy),1/SUM(_xlpm.By,-_xlpm.Ay))*SUM(_xlpm.Xy,-_xlpm.Ay)+_xlpm.Cy,
ROUND(_xlpm.Yy,2)))</f>
        <v>2.34</v>
      </c>
      <c r="Z160" s="21" cm="1">
        <f t="array" ref="Z160">IF(Z62&lt;&gt;"","",
_xlfn.LET(_xlpm.Fundo,$L$8,
_xlpm.Ax,_xlfn.XLOOKUP(TRUE,($O62:Y62&lt;&gt;""),$O$51:Y$51,_xlpm.Fundo,,-1),
_xlpm.Bx,_xlfn.XLOOKUP(TRUE,(AA62:$AZ62&lt;&gt;""),AA$51:$AZ$51,_xlpm.Fundo,,1),
_xlpm.Cx,_xlfn.XLOOKUP(TRUE,($O62:Y62&lt;&gt;""),$O62:Y62,_xlpm.Fundo,,-1),
_xlpm.Dx,_xlfn.XLOOKUP(TRUE,(AA62:$AZ62&lt;&gt;""),AA62:$AZ62,_xlpm.Fundo,,1),
_xlpm.Xx,Z$51,_xlpm.Yx,PRODUCT(SUM(_xlpm.Dx,-_xlpm.Cx),1/SUM(_xlpm.Bx,-_xlpm.Ax))*SUM(_xlpm.Xx,-_xlpm.Ax)+_xlpm.Cx,
_xlpm.Ay,_xlfn.XLOOKUP(TRUE,(Z$52:Z61&lt;&gt;""),$N$52:$N61,_xlpm.Fundo,,-1),
_xlpm.By,_xlfn.XLOOKUP(TRUE,(Z63:Z$95&lt;&gt;""),$N63:$N$95,_xlpm.Fundo,,1),
_xlpm.Cy,_xlfn.XLOOKUP(TRUE,(Z$52:Z61&lt;&gt;""),Z$52:Z61,_xlpm.Fundo,,-1),
_xlpm.Dy,_xlfn.XLOOKUP(TRUE,(Z63:Z$95&lt;&gt;""),Z63:Z$95,_xlpm.Fundo,,1),
_xlpm.Xy,$N62,_xlpm.Yy,PRODUCT(SUM(_xlpm.Dy,-_xlpm.Cy),1/SUM(_xlpm.By,-_xlpm.Ay))*SUM(_xlpm.Xy,-_xlpm.Ay)+_xlpm.Cy,
ROUND(_xlpm.Yy,2)))</f>
        <v>0.16</v>
      </c>
      <c r="AA160" s="21" t="str" cm="1">
        <f t="array" ref="AA160">IF(AA62&lt;&gt;"","",
_xlfn.LET(_xlpm.Fundo,$L$8,
_xlpm.Ax,_xlfn.XLOOKUP(TRUE,($O62:Z62&lt;&gt;""),$O$51:Z$51,_xlpm.Fundo,,-1),
_xlpm.Bx,_xlfn.XLOOKUP(TRUE,(AB62:$AZ62&lt;&gt;""),AB$51:$AZ$51,_xlpm.Fundo,,1),
_xlpm.Cx,_xlfn.XLOOKUP(TRUE,($O62:Z62&lt;&gt;""),$O62:Z62,_xlpm.Fundo,,-1),
_xlpm.Dx,_xlfn.XLOOKUP(TRUE,(AB62:$AZ62&lt;&gt;""),AB62:$AZ62,_xlpm.Fundo,,1),
_xlpm.Xx,AA$51,_xlpm.Yx,PRODUCT(SUM(_xlpm.Dx,-_xlpm.Cx),1/SUM(_xlpm.Bx,-_xlpm.Ax))*SUM(_xlpm.Xx,-_xlpm.Ax)+_xlpm.Cx,
_xlpm.Ay,_xlfn.XLOOKUP(TRUE,(AA$52:AA61&lt;&gt;""),$N$52:$N61,_xlpm.Fundo,,-1),
_xlpm.By,_xlfn.XLOOKUP(TRUE,(AA63:AA$95&lt;&gt;""),$N63:$N$95,_xlpm.Fundo,,1),
_xlpm.Cy,_xlfn.XLOOKUP(TRUE,(AA$52:AA61&lt;&gt;""),AA$52:AA61,_xlpm.Fundo,,-1),
_xlpm.Dy,_xlfn.XLOOKUP(TRUE,(AA63:AA$95&lt;&gt;""),AA63:AA$95,_xlpm.Fundo,,1),
_xlpm.Xy,$N62,_xlpm.Yy,PRODUCT(SUM(_xlpm.Dy,-_xlpm.Cy),1/SUM(_xlpm.By,-_xlpm.Ay))*SUM(_xlpm.Xy,-_xlpm.Ay)+_xlpm.Cy,
ROUND(_xlpm.Yy,2)))</f>
        <v/>
      </c>
      <c r="AB160" s="21" cm="1">
        <f t="array" ref="AB160">IF(AB62&lt;&gt;"","",
_xlfn.LET(_xlpm.Fundo,$L$8,
_xlpm.Ax,_xlfn.XLOOKUP(TRUE,($O62:AA62&lt;&gt;""),$O$51:AA$51,_xlpm.Fundo,,-1),
_xlpm.Bx,_xlfn.XLOOKUP(TRUE,(AC62:$AZ62&lt;&gt;""),AC$51:$AZ$51,_xlpm.Fundo,,1),
_xlpm.Cx,_xlfn.XLOOKUP(TRUE,($O62:AA62&lt;&gt;""),$O62:AA62,_xlpm.Fundo,,-1),
_xlpm.Dx,_xlfn.XLOOKUP(TRUE,(AC62:$AZ62&lt;&gt;""),AC62:$AZ62,_xlpm.Fundo,,1),
_xlpm.Xx,AB$51,_xlpm.Yx,PRODUCT(SUM(_xlpm.Dx,-_xlpm.Cx),1/SUM(_xlpm.Bx,-_xlpm.Ax))*SUM(_xlpm.Xx,-_xlpm.Ax)+_xlpm.Cx,
_xlpm.Ay,_xlfn.XLOOKUP(TRUE,(AB$52:AB61&lt;&gt;""),$N$52:$N61,_xlpm.Fundo,,-1),
_xlpm.By,_xlfn.XLOOKUP(TRUE,(AB63:AB$95&lt;&gt;""),$N63:$N$95,_xlpm.Fundo,,1),
_xlpm.Cy,_xlfn.XLOOKUP(TRUE,(AB$52:AB61&lt;&gt;""),AB$52:AB61,_xlpm.Fundo,,-1),
_xlpm.Dy,_xlfn.XLOOKUP(TRUE,(AB63:AB$95&lt;&gt;""),AB63:AB$95,_xlpm.Fundo,,1),
_xlpm.Xy,$N62,_xlpm.Yy,PRODUCT(SUM(_xlpm.Dy,-_xlpm.Cy),1/SUM(_xlpm.By,-_xlpm.Ay))*SUM(_xlpm.Xy,-_xlpm.Ay)+_xlpm.Cy,
ROUND(_xlpm.Yy,2)))</f>
        <v>0.45</v>
      </c>
      <c r="AC160" s="21" cm="1">
        <f t="array" ref="AC160">IF(AC62&lt;&gt;"","",
_xlfn.LET(_xlpm.Fundo,$L$8,
_xlpm.Ax,_xlfn.XLOOKUP(TRUE,($O62:AB62&lt;&gt;""),$O$51:AB$51,_xlpm.Fundo,,-1),
_xlpm.Bx,_xlfn.XLOOKUP(TRUE,(AD62:$AZ62&lt;&gt;""),AD$51:$AZ$51,_xlpm.Fundo,,1),
_xlpm.Cx,_xlfn.XLOOKUP(TRUE,($O62:AB62&lt;&gt;""),$O62:AB62,_xlpm.Fundo,,-1),
_xlpm.Dx,_xlfn.XLOOKUP(TRUE,(AD62:$AZ62&lt;&gt;""),AD62:$AZ62,_xlpm.Fundo,,1),
_xlpm.Xx,AC$51,_xlpm.Yx,PRODUCT(SUM(_xlpm.Dx,-_xlpm.Cx),1/SUM(_xlpm.Bx,-_xlpm.Ax))*SUM(_xlpm.Xx,-_xlpm.Ax)+_xlpm.Cx,
_xlpm.Ay,_xlfn.XLOOKUP(TRUE,(AC$52:AC61&lt;&gt;""),$N$52:$N61,_xlpm.Fundo,,-1),
_xlpm.By,_xlfn.XLOOKUP(TRUE,(AC63:AC$95&lt;&gt;""),$N63:$N$95,_xlpm.Fundo,,1),
_xlpm.Cy,_xlfn.XLOOKUP(TRUE,(AC$52:AC61&lt;&gt;""),AC$52:AC61,_xlpm.Fundo,,-1),
_xlpm.Dy,_xlfn.XLOOKUP(TRUE,(AC63:AC$95&lt;&gt;""),AC63:AC$95,_xlpm.Fundo,,1),
_xlpm.Xy,$N62,_xlpm.Yy,PRODUCT(SUM(_xlpm.Dy,-_xlpm.Cy),1/SUM(_xlpm.By,-_xlpm.Ay))*SUM(_xlpm.Xy,-_xlpm.Ay)+_xlpm.Cy,
ROUND(_xlpm.Yy,2)))</f>
        <v>0.09</v>
      </c>
      <c r="AD160" s="21" cm="1">
        <f t="array" ref="AD160">IF(AD62&lt;&gt;"","",
_xlfn.LET(_xlpm.Fundo,$L$8,
_xlpm.Ax,_xlfn.XLOOKUP(TRUE,($O62:AC62&lt;&gt;""),$O$51:AC$51,_xlpm.Fundo,,-1),
_xlpm.Bx,_xlfn.XLOOKUP(TRUE,(AE62:$AZ62&lt;&gt;""),AE$51:$AZ$51,_xlpm.Fundo,,1),
_xlpm.Cx,_xlfn.XLOOKUP(TRUE,($O62:AC62&lt;&gt;""),$O62:AC62,_xlpm.Fundo,,-1),
_xlpm.Dx,_xlfn.XLOOKUP(TRUE,(AE62:$AZ62&lt;&gt;""),AE62:$AZ62,_xlpm.Fundo,,1),
_xlpm.Xx,AD$51,_xlpm.Yx,PRODUCT(SUM(_xlpm.Dx,-_xlpm.Cx),1/SUM(_xlpm.Bx,-_xlpm.Ax))*SUM(_xlpm.Xx,-_xlpm.Ax)+_xlpm.Cx,
_xlpm.Ay,_xlfn.XLOOKUP(TRUE,(AD$52:AD61&lt;&gt;""),$N$52:$N61,_xlpm.Fundo,,-1),
_xlpm.By,_xlfn.XLOOKUP(TRUE,(AD63:AD$95&lt;&gt;""),$N63:$N$95,_xlpm.Fundo,,1),
_xlpm.Cy,_xlfn.XLOOKUP(TRUE,(AD$52:AD61&lt;&gt;""),AD$52:AD61,_xlpm.Fundo,,-1),
_xlpm.Dy,_xlfn.XLOOKUP(TRUE,(AD63:AD$95&lt;&gt;""),AD63:AD$95,_xlpm.Fundo,,1),
_xlpm.Xy,$N62,_xlpm.Yy,PRODUCT(SUM(_xlpm.Dy,-_xlpm.Cy),1/SUM(_xlpm.By,-_xlpm.Ay))*SUM(_xlpm.Xy,-_xlpm.Ay)+_xlpm.Cy,
ROUND(_xlpm.Yy,2)))</f>
        <v>0.03</v>
      </c>
      <c r="AE160" s="21" t="str" cm="1">
        <f t="array" ref="AE160">IF(AE62&lt;&gt;"","",
_xlfn.LET(_xlpm.Fundo,$L$8,
_xlpm.Ax,_xlfn.XLOOKUP(TRUE,($O62:AD62&lt;&gt;""),$O$51:AD$51,_xlpm.Fundo,,-1),
_xlpm.Bx,_xlfn.XLOOKUP(TRUE,(AF62:$AZ62&lt;&gt;""),AF$51:$AZ$51,_xlpm.Fundo,,1),
_xlpm.Cx,_xlfn.XLOOKUP(TRUE,($O62:AD62&lt;&gt;""),$O62:AD62,_xlpm.Fundo,,-1),
_xlpm.Dx,_xlfn.XLOOKUP(TRUE,(AF62:$AZ62&lt;&gt;""),AF62:$AZ62,_xlpm.Fundo,,1),
_xlpm.Xx,AE$51,_xlpm.Yx,PRODUCT(SUM(_xlpm.Dx,-_xlpm.Cx),1/SUM(_xlpm.Bx,-_xlpm.Ax))*SUM(_xlpm.Xx,-_xlpm.Ax)+_xlpm.Cx,
_xlpm.Ay,_xlfn.XLOOKUP(TRUE,(AE$52:AE61&lt;&gt;""),$N$52:$N61,_xlpm.Fundo,,-1),
_xlpm.By,_xlfn.XLOOKUP(TRUE,(AE63:AE$95&lt;&gt;""),$N63:$N$95,_xlpm.Fundo,,1),
_xlpm.Cy,_xlfn.XLOOKUP(TRUE,(AE$52:AE61&lt;&gt;""),AE$52:AE61,_xlpm.Fundo,,-1),
_xlpm.Dy,_xlfn.XLOOKUP(TRUE,(AE63:AE$95&lt;&gt;""),AE63:AE$95,_xlpm.Fundo,,1),
_xlpm.Xy,$N62,_xlpm.Yy,PRODUCT(SUM(_xlpm.Dy,-_xlpm.Cy),1/SUM(_xlpm.By,-_xlpm.Ay))*SUM(_xlpm.Xy,-_xlpm.Ay)+_xlpm.Cy,
ROUND(_xlpm.Yy,2)))</f>
        <v/>
      </c>
      <c r="AF160" s="21" cm="1">
        <f t="array" ref="AF160">IF(AF62&lt;&gt;"","",
_xlfn.LET(_xlpm.Fundo,$L$8,
_xlpm.Ax,_xlfn.XLOOKUP(TRUE,($O62:AE62&lt;&gt;""),$O$51:AE$51,_xlpm.Fundo,,-1),
_xlpm.Bx,_xlfn.XLOOKUP(TRUE,(AG62:$AZ62&lt;&gt;""),AG$51:$AZ$51,_xlpm.Fundo,,1),
_xlpm.Cx,_xlfn.XLOOKUP(TRUE,($O62:AE62&lt;&gt;""),$O62:AE62,_xlpm.Fundo,,-1),
_xlpm.Dx,_xlfn.XLOOKUP(TRUE,(AG62:$AZ62&lt;&gt;""),AG62:$AZ62,_xlpm.Fundo,,1),
_xlpm.Xx,AF$51,_xlpm.Yx,PRODUCT(SUM(_xlpm.Dx,-_xlpm.Cx),1/SUM(_xlpm.Bx,-_xlpm.Ax))*SUM(_xlpm.Xx,-_xlpm.Ax)+_xlpm.Cx,
_xlpm.Ay,_xlfn.XLOOKUP(TRUE,(AF$52:AF61&lt;&gt;""),$N$52:$N61,_xlpm.Fundo,,-1),
_xlpm.By,_xlfn.XLOOKUP(TRUE,(AF63:AF$95&lt;&gt;""),$N63:$N$95,_xlpm.Fundo,,1),
_xlpm.Cy,_xlfn.XLOOKUP(TRUE,(AF$52:AF61&lt;&gt;""),AF$52:AF61,_xlpm.Fundo,,-1),
_xlpm.Dy,_xlfn.XLOOKUP(TRUE,(AF63:AF$95&lt;&gt;""),AF63:AF$95,_xlpm.Fundo,,1),
_xlpm.Xy,$N62,_xlpm.Yy,PRODUCT(SUM(_xlpm.Dy,-_xlpm.Cy),1/SUM(_xlpm.By,-_xlpm.Ay))*SUM(_xlpm.Xy,-_xlpm.Ay)+_xlpm.Cy,
ROUND(_xlpm.Yy,2)))</f>
        <v>0</v>
      </c>
      <c r="AG160" s="21" t="str" cm="1">
        <f t="array" ref="AG160">IF(AG62&lt;&gt;"","",
_xlfn.LET(_xlpm.Fundo,$L$8,
_xlpm.Ax,_xlfn.XLOOKUP(TRUE,($O62:AF62&lt;&gt;""),$O$51:AF$51,_xlpm.Fundo,,-1),
_xlpm.Bx,_xlfn.XLOOKUP(TRUE,(AH62:$AZ62&lt;&gt;""),AH$51:$AZ$51,_xlpm.Fundo,,1),
_xlpm.Cx,_xlfn.XLOOKUP(TRUE,($O62:AF62&lt;&gt;""),$O62:AF62,_xlpm.Fundo,,-1),
_xlpm.Dx,_xlfn.XLOOKUP(TRUE,(AH62:$AZ62&lt;&gt;""),AH62:$AZ62,_xlpm.Fundo,,1),
_xlpm.Xx,AG$51,_xlpm.Yx,PRODUCT(SUM(_xlpm.Dx,-_xlpm.Cx),1/SUM(_xlpm.Bx,-_xlpm.Ax))*SUM(_xlpm.Xx,-_xlpm.Ax)+_xlpm.Cx,
_xlpm.Ay,_xlfn.XLOOKUP(TRUE,(AG$52:AG61&lt;&gt;""),$N$52:$N61,_xlpm.Fundo,,-1),
_xlpm.By,_xlfn.XLOOKUP(TRUE,(AG63:AG$95&lt;&gt;""),$N63:$N$95,_xlpm.Fundo,,1),
_xlpm.Cy,_xlfn.XLOOKUP(TRUE,(AG$52:AG61&lt;&gt;""),AG$52:AG61,_xlpm.Fundo,,-1),
_xlpm.Dy,_xlfn.XLOOKUP(TRUE,(AG63:AG$95&lt;&gt;""),AG63:AG$95,_xlpm.Fundo,,1),
_xlpm.Xy,$N62,_xlpm.Yy,PRODUCT(SUM(_xlpm.Dy,-_xlpm.Cy),1/SUM(_xlpm.By,-_xlpm.Ay))*SUM(_xlpm.Xy,-_xlpm.Ay)+_xlpm.Cy,
ROUND(_xlpm.Yy,2)))</f>
        <v/>
      </c>
      <c r="AH160" s="21" cm="1">
        <f t="array" ref="AH160">IF(AH62&lt;&gt;"","",
_xlfn.LET(_xlpm.Fundo,$L$8,
_xlpm.Ax,_xlfn.XLOOKUP(TRUE,($O62:AG62&lt;&gt;""),$O$51:AG$51,_xlpm.Fundo,,-1),
_xlpm.Bx,_xlfn.XLOOKUP(TRUE,(AI62:$AZ62&lt;&gt;""),AI$51:$AZ$51,_xlpm.Fundo,,1),
_xlpm.Cx,_xlfn.XLOOKUP(TRUE,($O62:AG62&lt;&gt;""),$O62:AG62,_xlpm.Fundo,,-1),
_xlpm.Dx,_xlfn.XLOOKUP(TRUE,(AI62:$AZ62&lt;&gt;""),AI62:$AZ62,_xlpm.Fundo,,1),
_xlpm.Xx,AH$51,_xlpm.Yx,PRODUCT(SUM(_xlpm.Dx,-_xlpm.Cx),1/SUM(_xlpm.Bx,-_xlpm.Ax))*SUM(_xlpm.Xx,-_xlpm.Ax)+_xlpm.Cx,
_xlpm.Ay,_xlfn.XLOOKUP(TRUE,(AH$52:AH61&lt;&gt;""),$N$52:$N61,_xlpm.Fundo,,-1),
_xlpm.By,_xlfn.XLOOKUP(TRUE,(AH63:AH$95&lt;&gt;""),$N63:$N$95,_xlpm.Fundo,,1),
_xlpm.Cy,_xlfn.XLOOKUP(TRUE,(AH$52:AH61&lt;&gt;""),AH$52:AH61,_xlpm.Fundo,,-1),
_xlpm.Dy,_xlfn.XLOOKUP(TRUE,(AH63:AH$95&lt;&gt;""),AH63:AH$95,_xlpm.Fundo,,1),
_xlpm.Xy,$N62,_xlpm.Yy,PRODUCT(SUM(_xlpm.Dy,-_xlpm.Cy),1/SUM(_xlpm.By,-_xlpm.Ay))*SUM(_xlpm.Xy,-_xlpm.Ay)+_xlpm.Cy,
ROUND(_xlpm.Yy,2)))</f>
        <v>0</v>
      </c>
      <c r="AI160" s="21" t="str" cm="1">
        <f t="array" ref="AI160">IF(AI62&lt;&gt;"","",
_xlfn.LET(_xlpm.Fundo,$L$8,
_xlpm.Ax,_xlfn.XLOOKUP(TRUE,($O62:AH62&lt;&gt;""),$O$51:AH$51,_xlpm.Fundo,,-1),
_xlpm.Bx,_xlfn.XLOOKUP(TRUE,(AJ62:$AZ62&lt;&gt;""),AJ$51:$AZ$51,_xlpm.Fundo,,1),
_xlpm.Cx,_xlfn.XLOOKUP(TRUE,($O62:AH62&lt;&gt;""),$O62:AH62,_xlpm.Fundo,,-1),
_xlpm.Dx,_xlfn.XLOOKUP(TRUE,(AJ62:$AZ62&lt;&gt;""),AJ62:$AZ62,_xlpm.Fundo,,1),
_xlpm.Xx,AI$51,_xlpm.Yx,PRODUCT(SUM(_xlpm.Dx,-_xlpm.Cx),1/SUM(_xlpm.Bx,-_xlpm.Ax))*SUM(_xlpm.Xx,-_xlpm.Ax)+_xlpm.Cx,
_xlpm.Ay,_xlfn.XLOOKUP(TRUE,(AI$52:AI61&lt;&gt;""),$N$52:$N61,_xlpm.Fundo,,-1),
_xlpm.By,_xlfn.XLOOKUP(TRUE,(AI63:AI$95&lt;&gt;""),$N63:$N$95,_xlpm.Fundo,,1),
_xlpm.Cy,_xlfn.XLOOKUP(TRUE,(AI$52:AI61&lt;&gt;""),AI$52:AI61,_xlpm.Fundo,,-1),
_xlpm.Dy,_xlfn.XLOOKUP(TRUE,(AI63:AI$95&lt;&gt;""),AI63:AI$95,_xlpm.Fundo,,1),
_xlpm.Xy,$N62,_xlpm.Yy,PRODUCT(SUM(_xlpm.Dy,-_xlpm.Cy),1/SUM(_xlpm.By,-_xlpm.Ay))*SUM(_xlpm.Xy,-_xlpm.Ay)+_xlpm.Cy,
ROUND(_xlpm.Yy,2)))</f>
        <v/>
      </c>
      <c r="AJ160" s="21" cm="1">
        <f t="array" ref="AJ160">IF(AJ62&lt;&gt;"","",
_xlfn.LET(_xlpm.Fundo,$L$8,
_xlpm.Ax,_xlfn.XLOOKUP(TRUE,($O62:AI62&lt;&gt;""),$O$51:AI$51,_xlpm.Fundo,,-1),
_xlpm.Bx,_xlfn.XLOOKUP(TRUE,(AK62:$AZ62&lt;&gt;""),AK$51:$AZ$51,_xlpm.Fundo,,1),
_xlpm.Cx,_xlfn.XLOOKUP(TRUE,($O62:AI62&lt;&gt;""),$O62:AI62,_xlpm.Fundo,,-1),
_xlpm.Dx,_xlfn.XLOOKUP(TRUE,(AK62:$AZ62&lt;&gt;""),AK62:$AZ62,_xlpm.Fundo,,1),
_xlpm.Xx,AJ$51,_xlpm.Yx,PRODUCT(SUM(_xlpm.Dx,-_xlpm.Cx),1/SUM(_xlpm.Bx,-_xlpm.Ax))*SUM(_xlpm.Xx,-_xlpm.Ax)+_xlpm.Cx,
_xlpm.Ay,_xlfn.XLOOKUP(TRUE,(AJ$52:AJ61&lt;&gt;""),$N$52:$N61,_xlpm.Fundo,,-1),
_xlpm.By,_xlfn.XLOOKUP(TRUE,(AJ63:AJ$95&lt;&gt;""),$N63:$N$95,_xlpm.Fundo,,1),
_xlpm.Cy,_xlfn.XLOOKUP(TRUE,(AJ$52:AJ61&lt;&gt;""),AJ$52:AJ61,_xlpm.Fundo,,-1),
_xlpm.Dy,_xlfn.XLOOKUP(TRUE,(AJ63:AJ$95&lt;&gt;""),AJ63:AJ$95,_xlpm.Fundo,,1),
_xlpm.Xy,$N62,_xlpm.Yy,PRODUCT(SUM(_xlpm.Dy,-_xlpm.Cy),1/SUM(_xlpm.By,-_xlpm.Ay))*SUM(_xlpm.Xy,-_xlpm.Ay)+_xlpm.Cy,
ROUND(_xlpm.Yy,2)))</f>
        <v>0.25</v>
      </c>
      <c r="AK160" s="21" cm="1">
        <f t="array" ref="AK160">IF(AK62&lt;&gt;"","",
_xlfn.LET(_xlpm.Fundo,$L$8,
_xlpm.Ax,_xlfn.XLOOKUP(TRUE,($O62:AJ62&lt;&gt;""),$O$51:AJ$51,_xlpm.Fundo,,-1),
_xlpm.Bx,_xlfn.XLOOKUP(TRUE,(AL62:$AZ62&lt;&gt;""),AL$51:$AZ$51,_xlpm.Fundo,,1),
_xlpm.Cx,_xlfn.XLOOKUP(TRUE,($O62:AJ62&lt;&gt;""),$O62:AJ62,_xlpm.Fundo,,-1),
_xlpm.Dx,_xlfn.XLOOKUP(TRUE,(AL62:$AZ62&lt;&gt;""),AL62:$AZ62,_xlpm.Fundo,,1),
_xlpm.Xx,AK$51,_xlpm.Yx,PRODUCT(SUM(_xlpm.Dx,-_xlpm.Cx),1/SUM(_xlpm.Bx,-_xlpm.Ax))*SUM(_xlpm.Xx,-_xlpm.Ax)+_xlpm.Cx,
_xlpm.Ay,_xlfn.XLOOKUP(TRUE,(AK$52:AK61&lt;&gt;""),$N$52:$N61,_xlpm.Fundo,,-1),
_xlpm.By,_xlfn.XLOOKUP(TRUE,(AK63:AK$95&lt;&gt;""),$N63:$N$95,_xlpm.Fundo,,1),
_xlpm.Cy,_xlfn.XLOOKUP(TRUE,(AK$52:AK61&lt;&gt;""),AK$52:AK61,_xlpm.Fundo,,-1),
_xlpm.Dy,_xlfn.XLOOKUP(TRUE,(AK63:AK$95&lt;&gt;""),AK63:AK$95,_xlpm.Fundo,,1),
_xlpm.Xy,$N62,_xlpm.Yy,PRODUCT(SUM(_xlpm.Dy,-_xlpm.Cy),1/SUM(_xlpm.By,-_xlpm.Ay))*SUM(_xlpm.Xy,-_xlpm.Ay)+_xlpm.Cy,
ROUND(_xlpm.Yy,2)))</f>
        <v>0.02</v>
      </c>
      <c r="AL160" s="21" cm="1">
        <f t="array" ref="AL160">IF(AL62&lt;&gt;"","",
_xlfn.LET(_xlpm.Fundo,$L$8,
_xlpm.Ax,_xlfn.XLOOKUP(TRUE,($O62:AK62&lt;&gt;""),$O$51:AK$51,_xlpm.Fundo,,-1),
_xlpm.Bx,_xlfn.XLOOKUP(TRUE,(AM62:$AZ62&lt;&gt;""),AM$51:$AZ$51,_xlpm.Fundo,,1),
_xlpm.Cx,_xlfn.XLOOKUP(TRUE,($O62:AK62&lt;&gt;""),$O62:AK62,_xlpm.Fundo,,-1),
_xlpm.Dx,_xlfn.XLOOKUP(TRUE,(AM62:$AZ62&lt;&gt;""),AM62:$AZ62,_xlpm.Fundo,,1),
_xlpm.Xx,AL$51,_xlpm.Yx,PRODUCT(SUM(_xlpm.Dx,-_xlpm.Cx),1/SUM(_xlpm.Bx,-_xlpm.Ax))*SUM(_xlpm.Xx,-_xlpm.Ax)+_xlpm.Cx,
_xlpm.Ay,_xlfn.XLOOKUP(TRUE,(AL$52:AL61&lt;&gt;""),$N$52:$N61,_xlpm.Fundo,,-1),
_xlpm.By,_xlfn.XLOOKUP(TRUE,(AL63:AL$95&lt;&gt;""),$N63:$N$95,_xlpm.Fundo,,1),
_xlpm.Cy,_xlfn.XLOOKUP(TRUE,(AL$52:AL61&lt;&gt;""),AL$52:AL61,_xlpm.Fundo,,-1),
_xlpm.Dy,_xlfn.XLOOKUP(TRUE,(AL63:AL$95&lt;&gt;""),AL63:AL$95,_xlpm.Fundo,,1),
_xlpm.Xy,$N62,_xlpm.Yy,PRODUCT(SUM(_xlpm.Dy,-_xlpm.Cy),1/SUM(_xlpm.By,-_xlpm.Ay))*SUM(_xlpm.Xy,-_xlpm.Ay)+_xlpm.Cy,
ROUND(_xlpm.Yy,2)))</f>
        <v>0.19</v>
      </c>
      <c r="AM160" s="21" cm="1">
        <f t="array" ref="AM160">IF(AM62&lt;&gt;"","",
_xlfn.LET(_xlpm.Fundo,$L$8,
_xlpm.Ax,_xlfn.XLOOKUP(TRUE,($O62:AL62&lt;&gt;""),$O$51:AL$51,_xlpm.Fundo,,-1),
_xlpm.Bx,_xlfn.XLOOKUP(TRUE,(AN62:$AZ62&lt;&gt;""),AN$51:$AZ$51,_xlpm.Fundo,,1),
_xlpm.Cx,_xlfn.XLOOKUP(TRUE,($O62:AL62&lt;&gt;""),$O62:AL62,_xlpm.Fundo,,-1),
_xlpm.Dx,_xlfn.XLOOKUP(TRUE,(AN62:$AZ62&lt;&gt;""),AN62:$AZ62,_xlpm.Fundo,,1),
_xlpm.Xx,AM$51,_xlpm.Yx,PRODUCT(SUM(_xlpm.Dx,-_xlpm.Cx),1/SUM(_xlpm.Bx,-_xlpm.Ax))*SUM(_xlpm.Xx,-_xlpm.Ax)+_xlpm.Cx,
_xlpm.Ay,_xlfn.XLOOKUP(TRUE,(AM$52:AM61&lt;&gt;""),$N$52:$N61,_xlpm.Fundo,,-1),
_xlpm.By,_xlfn.XLOOKUP(TRUE,(AM63:AM$95&lt;&gt;""),$N63:$N$95,_xlpm.Fundo,,1),
_xlpm.Cy,_xlfn.XLOOKUP(TRUE,(AM$52:AM61&lt;&gt;""),AM$52:AM61,_xlpm.Fundo,,-1),
_xlpm.Dy,_xlfn.XLOOKUP(TRUE,(AM63:AM$95&lt;&gt;""),AM63:AM$95,_xlpm.Fundo,,1),
_xlpm.Xy,$N62,_xlpm.Yy,PRODUCT(SUM(_xlpm.Dy,-_xlpm.Cy),1/SUM(_xlpm.By,-_xlpm.Ay))*SUM(_xlpm.Xy,-_xlpm.Ay)+_xlpm.Cy,
ROUND(_xlpm.Yy,2)))</f>
        <v>0.23</v>
      </c>
      <c r="AN160" s="21" cm="1">
        <f t="array" ref="AN160">IF(AN62&lt;&gt;"","",
_xlfn.LET(_xlpm.Fundo,$L$8,
_xlpm.Ax,_xlfn.XLOOKUP(TRUE,($O62:AM62&lt;&gt;""),$O$51:AM$51,_xlpm.Fundo,,-1),
_xlpm.Bx,_xlfn.XLOOKUP(TRUE,(AO62:$AZ62&lt;&gt;""),AO$51:$AZ$51,_xlpm.Fundo,,1),
_xlpm.Cx,_xlfn.XLOOKUP(TRUE,($O62:AM62&lt;&gt;""),$O62:AM62,_xlpm.Fundo,,-1),
_xlpm.Dx,_xlfn.XLOOKUP(TRUE,(AO62:$AZ62&lt;&gt;""),AO62:$AZ62,_xlpm.Fundo,,1),
_xlpm.Xx,AN$51,_xlpm.Yx,PRODUCT(SUM(_xlpm.Dx,-_xlpm.Cx),1/SUM(_xlpm.Bx,-_xlpm.Ax))*SUM(_xlpm.Xx,-_xlpm.Ax)+_xlpm.Cx,
_xlpm.Ay,_xlfn.XLOOKUP(TRUE,(AN$52:AN61&lt;&gt;""),$N$52:$N61,_xlpm.Fundo,,-1),
_xlpm.By,_xlfn.XLOOKUP(TRUE,(AN63:AN$95&lt;&gt;""),$N63:$N$95,_xlpm.Fundo,,1),
_xlpm.Cy,_xlfn.XLOOKUP(TRUE,(AN$52:AN61&lt;&gt;""),AN$52:AN61,_xlpm.Fundo,,-1),
_xlpm.Dy,_xlfn.XLOOKUP(TRUE,(AN63:AN$95&lt;&gt;""),AN63:AN$95,_xlpm.Fundo,,1),
_xlpm.Xy,$N62,_xlpm.Yy,PRODUCT(SUM(_xlpm.Dy,-_xlpm.Cy),1/SUM(_xlpm.By,-_xlpm.Ay))*SUM(_xlpm.Xy,-_xlpm.Ay)+_xlpm.Cy,
ROUND(_xlpm.Yy,2)))</f>
        <v>0.32</v>
      </c>
      <c r="AO160" s="21" cm="1">
        <f t="array" ref="AO160">IF(AO62&lt;&gt;"","",
_xlfn.LET(_xlpm.Fundo,$L$8,
_xlpm.Ax,_xlfn.XLOOKUP(TRUE,($O62:AN62&lt;&gt;""),$O$51:AN$51,_xlpm.Fundo,,-1),
_xlpm.Bx,_xlfn.XLOOKUP(TRUE,(AP62:$AZ62&lt;&gt;""),AP$51:$AZ$51,_xlpm.Fundo,,1),
_xlpm.Cx,_xlfn.XLOOKUP(TRUE,($O62:AN62&lt;&gt;""),$O62:AN62,_xlpm.Fundo,,-1),
_xlpm.Dx,_xlfn.XLOOKUP(TRUE,(AP62:$AZ62&lt;&gt;""),AP62:$AZ62,_xlpm.Fundo,,1),
_xlpm.Xx,AO$51,_xlpm.Yx,PRODUCT(SUM(_xlpm.Dx,-_xlpm.Cx),1/SUM(_xlpm.Bx,-_xlpm.Ax))*SUM(_xlpm.Xx,-_xlpm.Ax)+_xlpm.Cx,
_xlpm.Ay,_xlfn.XLOOKUP(TRUE,(AO$52:AO61&lt;&gt;""),$N$52:$N61,_xlpm.Fundo,,-1),
_xlpm.By,_xlfn.XLOOKUP(TRUE,(AO63:AO$95&lt;&gt;""),$N63:$N$95,_xlpm.Fundo,,1),
_xlpm.Cy,_xlfn.XLOOKUP(TRUE,(AO$52:AO61&lt;&gt;""),AO$52:AO61,_xlpm.Fundo,,-1),
_xlpm.Dy,_xlfn.XLOOKUP(TRUE,(AO63:AO$95&lt;&gt;""),AO63:AO$95,_xlpm.Fundo,,1),
_xlpm.Xy,$N62,_xlpm.Yy,PRODUCT(SUM(_xlpm.Dy,-_xlpm.Cy),1/SUM(_xlpm.By,-_xlpm.Ay))*SUM(_xlpm.Xy,-_xlpm.Ay)+_xlpm.Cy,
ROUND(_xlpm.Yy,2)))</f>
        <v>0.36</v>
      </c>
      <c r="AP160" s="21" t="str" cm="1">
        <f t="array" ref="AP160">IF(AP62&lt;&gt;"","",
_xlfn.LET(_xlpm.Fundo,$L$8,
_xlpm.Ax,_xlfn.XLOOKUP(TRUE,($O62:AO62&lt;&gt;""),$O$51:AO$51,_xlpm.Fundo,,-1),
_xlpm.Bx,_xlfn.XLOOKUP(TRUE,(AQ62:$AZ62&lt;&gt;""),AQ$51:$AZ$51,_xlpm.Fundo,,1),
_xlpm.Cx,_xlfn.XLOOKUP(TRUE,($O62:AO62&lt;&gt;""),$O62:AO62,_xlpm.Fundo,,-1),
_xlpm.Dx,_xlfn.XLOOKUP(TRUE,(AQ62:$AZ62&lt;&gt;""),AQ62:$AZ62,_xlpm.Fundo,,1),
_xlpm.Xx,AP$51,_xlpm.Yx,PRODUCT(SUM(_xlpm.Dx,-_xlpm.Cx),1/SUM(_xlpm.Bx,-_xlpm.Ax))*SUM(_xlpm.Xx,-_xlpm.Ax)+_xlpm.Cx,
_xlpm.Ay,_xlfn.XLOOKUP(TRUE,(AP$52:AP61&lt;&gt;""),$N$52:$N61,_xlpm.Fundo,,-1),
_xlpm.By,_xlfn.XLOOKUP(TRUE,(AP63:AP$95&lt;&gt;""),$N63:$N$95,_xlpm.Fundo,,1),
_xlpm.Cy,_xlfn.XLOOKUP(TRUE,(AP$52:AP61&lt;&gt;""),AP$52:AP61,_xlpm.Fundo,,-1),
_xlpm.Dy,_xlfn.XLOOKUP(TRUE,(AP63:AP$95&lt;&gt;""),AP63:AP$95,_xlpm.Fundo,,1),
_xlpm.Xy,$N62,_xlpm.Yy,PRODUCT(SUM(_xlpm.Dy,-_xlpm.Cy),1/SUM(_xlpm.By,-_xlpm.Ay))*SUM(_xlpm.Xy,-_xlpm.Ay)+_xlpm.Cy,
ROUND(_xlpm.Yy,2)))</f>
        <v/>
      </c>
      <c r="AQ160" s="21" cm="1">
        <f t="array" ref="AQ160">IF(AQ62&lt;&gt;"","",
_xlfn.LET(_xlpm.Fundo,$L$8,
_xlpm.Ax,_xlfn.XLOOKUP(TRUE,($O62:AP62&lt;&gt;""),$O$51:AP$51,_xlpm.Fundo,,-1),
_xlpm.Bx,_xlfn.XLOOKUP(TRUE,(AR62:$AZ62&lt;&gt;""),AR$51:$AZ$51,_xlpm.Fundo,,1),
_xlpm.Cx,_xlfn.XLOOKUP(TRUE,($O62:AP62&lt;&gt;""),$O62:AP62,_xlpm.Fundo,,-1),
_xlpm.Dx,_xlfn.XLOOKUP(TRUE,(AR62:$AZ62&lt;&gt;""),AR62:$AZ62,_xlpm.Fundo,,1),
_xlpm.Xx,AQ$51,_xlpm.Yx,PRODUCT(SUM(_xlpm.Dx,-_xlpm.Cx),1/SUM(_xlpm.Bx,-_xlpm.Ax))*SUM(_xlpm.Xx,-_xlpm.Ax)+_xlpm.Cx,
_xlpm.Ay,_xlfn.XLOOKUP(TRUE,(AQ$52:AQ61&lt;&gt;""),$N$52:$N61,_xlpm.Fundo,,-1),
_xlpm.By,_xlfn.XLOOKUP(TRUE,(AQ63:AQ$95&lt;&gt;""),$N63:$N$95,_xlpm.Fundo,,1),
_xlpm.Cy,_xlfn.XLOOKUP(TRUE,(AQ$52:AQ61&lt;&gt;""),AQ$52:AQ61,_xlpm.Fundo,,-1),
_xlpm.Dy,_xlfn.XLOOKUP(TRUE,(AQ63:AQ$95&lt;&gt;""),AQ63:AQ$95,_xlpm.Fundo,,1),
_xlpm.Xy,$N62,_xlpm.Yy,PRODUCT(SUM(_xlpm.Dy,-_xlpm.Cy),1/SUM(_xlpm.By,-_xlpm.Ay))*SUM(_xlpm.Xy,-_xlpm.Ay)+_xlpm.Cy,
ROUND(_xlpm.Yy,2)))</f>
        <v>0.3</v>
      </c>
      <c r="AR160" s="21" t="str" cm="1">
        <f t="array" ref="AR160">IF(AR62&lt;&gt;"","",
_xlfn.LET(_xlpm.Fundo,$L$8,
_xlpm.Ax,_xlfn.XLOOKUP(TRUE,($O62:AQ62&lt;&gt;""),$O$51:AQ$51,_xlpm.Fundo,,-1),
_xlpm.Bx,_xlfn.XLOOKUP(TRUE,(AS62:$AZ62&lt;&gt;""),AS$51:$AZ$51,_xlpm.Fundo,,1),
_xlpm.Cx,_xlfn.XLOOKUP(TRUE,($O62:AQ62&lt;&gt;""),$O62:AQ62,_xlpm.Fundo,,-1),
_xlpm.Dx,_xlfn.XLOOKUP(TRUE,(AS62:$AZ62&lt;&gt;""),AS62:$AZ62,_xlpm.Fundo,,1),
_xlpm.Xx,AR$51,_xlpm.Yx,PRODUCT(SUM(_xlpm.Dx,-_xlpm.Cx),1/SUM(_xlpm.Bx,-_xlpm.Ax))*SUM(_xlpm.Xx,-_xlpm.Ax)+_xlpm.Cx,
_xlpm.Ay,_xlfn.XLOOKUP(TRUE,(AR$52:AR61&lt;&gt;""),$N$52:$N61,_xlpm.Fundo,,-1),
_xlpm.By,_xlfn.XLOOKUP(TRUE,(AR63:AR$95&lt;&gt;""),$N63:$N$95,_xlpm.Fundo,,1),
_xlpm.Cy,_xlfn.XLOOKUP(TRUE,(AR$52:AR61&lt;&gt;""),AR$52:AR61,_xlpm.Fundo,,-1),
_xlpm.Dy,_xlfn.XLOOKUP(TRUE,(AR63:AR$95&lt;&gt;""),AR63:AR$95,_xlpm.Fundo,,1),
_xlpm.Xy,$N62,_xlpm.Yy,PRODUCT(SUM(_xlpm.Dy,-_xlpm.Cy),1/SUM(_xlpm.By,-_xlpm.Ay))*SUM(_xlpm.Xy,-_xlpm.Ay)+_xlpm.Cy,
ROUND(_xlpm.Yy,2)))</f>
        <v/>
      </c>
      <c r="AS160" s="21" t="str" cm="1">
        <f t="array" ref="AS160">IF(AS62&lt;&gt;"","",
_xlfn.LET(_xlpm.Fundo,$L$8,
_xlpm.Ax,_xlfn.XLOOKUP(TRUE,($O62:AR62&lt;&gt;""),$O$51:AR$51,_xlpm.Fundo,,-1),
_xlpm.Bx,_xlfn.XLOOKUP(TRUE,(AT62:$AZ62&lt;&gt;""),AT$51:$AZ$51,_xlpm.Fundo,,1),
_xlpm.Cx,_xlfn.XLOOKUP(TRUE,($O62:AR62&lt;&gt;""),$O62:AR62,_xlpm.Fundo,,-1),
_xlpm.Dx,_xlfn.XLOOKUP(TRUE,(AT62:$AZ62&lt;&gt;""),AT62:$AZ62,_xlpm.Fundo,,1),
_xlpm.Xx,AS$51,_xlpm.Yx,PRODUCT(SUM(_xlpm.Dx,-_xlpm.Cx),1/SUM(_xlpm.Bx,-_xlpm.Ax))*SUM(_xlpm.Xx,-_xlpm.Ax)+_xlpm.Cx,
_xlpm.Ay,_xlfn.XLOOKUP(TRUE,(AS$52:AS61&lt;&gt;""),$N$52:$N61,_xlpm.Fundo,,-1),
_xlpm.By,_xlfn.XLOOKUP(TRUE,(AS63:AS$95&lt;&gt;""),$N63:$N$95,_xlpm.Fundo,,1),
_xlpm.Cy,_xlfn.XLOOKUP(TRUE,(AS$52:AS61&lt;&gt;""),AS$52:AS61,_xlpm.Fundo,,-1),
_xlpm.Dy,_xlfn.XLOOKUP(TRUE,(AS63:AS$95&lt;&gt;""),AS63:AS$95,_xlpm.Fundo,,1),
_xlpm.Xy,$N62,_xlpm.Yy,PRODUCT(SUM(_xlpm.Dy,-_xlpm.Cy),1/SUM(_xlpm.By,-_xlpm.Ay))*SUM(_xlpm.Xy,-_xlpm.Ay)+_xlpm.Cy,
ROUND(_xlpm.Yy,2)))</f>
        <v/>
      </c>
      <c r="AT160" s="21" cm="1">
        <f t="array" ref="AT160">IF(AT62&lt;&gt;"","",
_xlfn.LET(_xlpm.Fundo,$L$8,
_xlpm.Ax,_xlfn.XLOOKUP(TRUE,($O62:AS62&lt;&gt;""),$O$51:AS$51,_xlpm.Fundo,,-1),
_xlpm.Bx,_xlfn.XLOOKUP(TRUE,(AU62:$AZ62&lt;&gt;""),AU$51:$AZ$51,_xlpm.Fundo,,1),
_xlpm.Cx,_xlfn.XLOOKUP(TRUE,($O62:AS62&lt;&gt;""),$O62:AS62,_xlpm.Fundo,,-1),
_xlpm.Dx,_xlfn.XLOOKUP(TRUE,(AU62:$AZ62&lt;&gt;""),AU62:$AZ62,_xlpm.Fundo,,1),
_xlpm.Xx,AT$51,_xlpm.Yx,PRODUCT(SUM(_xlpm.Dx,-_xlpm.Cx),1/SUM(_xlpm.Bx,-_xlpm.Ax))*SUM(_xlpm.Xx,-_xlpm.Ax)+_xlpm.Cx,
_xlpm.Ay,_xlfn.XLOOKUP(TRUE,(AT$52:AT61&lt;&gt;""),$N$52:$N61,_xlpm.Fundo,,-1),
_xlpm.By,_xlfn.XLOOKUP(TRUE,(AT63:AT$95&lt;&gt;""),$N63:$N$95,_xlpm.Fundo,,1),
_xlpm.Cy,_xlfn.XLOOKUP(TRUE,(AT$52:AT61&lt;&gt;""),AT$52:AT61,_xlpm.Fundo,,-1),
_xlpm.Dy,_xlfn.XLOOKUP(TRUE,(AT63:AT$95&lt;&gt;""),AT63:AT$95,_xlpm.Fundo,,1),
_xlpm.Xy,$N62,_xlpm.Yy,PRODUCT(SUM(_xlpm.Dy,-_xlpm.Cy),1/SUM(_xlpm.By,-_xlpm.Ay))*SUM(_xlpm.Xy,-_xlpm.Ay)+_xlpm.Cy,
ROUND(_xlpm.Yy,2)))</f>
        <v>0.48</v>
      </c>
      <c r="AU160" s="21" t="str" cm="1">
        <f t="array" ref="AU160">IF(AU62&lt;&gt;"","",
_xlfn.LET(_xlpm.Fundo,$L$8,
_xlpm.Ax,_xlfn.XLOOKUP(TRUE,($O62:AT62&lt;&gt;""),$O$51:AT$51,_xlpm.Fundo,,-1),
_xlpm.Bx,_xlfn.XLOOKUP(TRUE,(AV62:$AZ62&lt;&gt;""),AV$51:$AZ$51,_xlpm.Fundo,,1),
_xlpm.Cx,_xlfn.XLOOKUP(TRUE,($O62:AT62&lt;&gt;""),$O62:AT62,_xlpm.Fundo,,-1),
_xlpm.Dx,_xlfn.XLOOKUP(TRUE,(AV62:$AZ62&lt;&gt;""),AV62:$AZ62,_xlpm.Fundo,,1),
_xlpm.Xx,AU$51,_xlpm.Yx,PRODUCT(SUM(_xlpm.Dx,-_xlpm.Cx),1/SUM(_xlpm.Bx,-_xlpm.Ax))*SUM(_xlpm.Xx,-_xlpm.Ax)+_xlpm.Cx,
_xlpm.Ay,_xlfn.XLOOKUP(TRUE,(AU$52:AU61&lt;&gt;""),$N$52:$N61,_xlpm.Fundo,,-1),
_xlpm.By,_xlfn.XLOOKUP(TRUE,(AU63:AU$95&lt;&gt;""),$N63:$N$95,_xlpm.Fundo,,1),
_xlpm.Cy,_xlfn.XLOOKUP(TRUE,(AU$52:AU61&lt;&gt;""),AU$52:AU61,_xlpm.Fundo,,-1),
_xlpm.Dy,_xlfn.XLOOKUP(TRUE,(AU63:AU$95&lt;&gt;""),AU63:AU$95,_xlpm.Fundo,,1),
_xlpm.Xy,$N62,_xlpm.Yy,PRODUCT(SUM(_xlpm.Dy,-_xlpm.Cy),1/SUM(_xlpm.By,-_xlpm.Ay))*SUM(_xlpm.Xy,-_xlpm.Ay)+_xlpm.Cy,
ROUND(_xlpm.Yy,2)))</f>
        <v/>
      </c>
      <c r="AV160" s="21" t="str" cm="1">
        <f t="array" ref="AV160">IF(AV62&lt;&gt;"","",
_xlfn.LET(_xlpm.Fundo,$L$8,
_xlpm.Ax,_xlfn.XLOOKUP(TRUE,($O62:AU62&lt;&gt;""),$O$51:AU$51,_xlpm.Fundo,,-1),
_xlpm.Bx,_xlfn.XLOOKUP(TRUE,(AW62:$AZ62&lt;&gt;""),AW$51:$AZ$51,_xlpm.Fundo,,1),
_xlpm.Cx,_xlfn.XLOOKUP(TRUE,($O62:AU62&lt;&gt;""),$O62:AU62,_xlpm.Fundo,,-1),
_xlpm.Dx,_xlfn.XLOOKUP(TRUE,(AW62:$AZ62&lt;&gt;""),AW62:$AZ62,_xlpm.Fundo,,1),
_xlpm.Xx,AV$51,_xlpm.Yx,PRODUCT(SUM(_xlpm.Dx,-_xlpm.Cx),1/SUM(_xlpm.Bx,-_xlpm.Ax))*SUM(_xlpm.Xx,-_xlpm.Ax)+_xlpm.Cx,
_xlpm.Ay,_xlfn.XLOOKUP(TRUE,(AV$52:AV61&lt;&gt;""),$N$52:$N61,_xlpm.Fundo,,-1),
_xlpm.By,_xlfn.XLOOKUP(TRUE,(AV63:AV$95&lt;&gt;""),$N63:$N$95,_xlpm.Fundo,,1),
_xlpm.Cy,_xlfn.XLOOKUP(TRUE,(AV$52:AV61&lt;&gt;""),AV$52:AV61,_xlpm.Fundo,,-1),
_xlpm.Dy,_xlfn.XLOOKUP(TRUE,(AV63:AV$95&lt;&gt;""),AV63:AV$95,_xlpm.Fundo,,1),
_xlpm.Xy,$N62,_xlpm.Yy,PRODUCT(SUM(_xlpm.Dy,-_xlpm.Cy),1/SUM(_xlpm.By,-_xlpm.Ay))*SUM(_xlpm.Xy,-_xlpm.Ay)+_xlpm.Cy,
ROUND(_xlpm.Yy,2)))</f>
        <v/>
      </c>
      <c r="AW160" s="21" t="str" cm="1">
        <f t="array" ref="AW160">IF(AW62&lt;&gt;"","",
_xlfn.LET(_xlpm.Fundo,$L$8,
_xlpm.Ax,_xlfn.XLOOKUP(TRUE,($O62:AV62&lt;&gt;""),$O$51:AV$51,_xlpm.Fundo,,-1),
_xlpm.Bx,_xlfn.XLOOKUP(TRUE,(AX62:$AZ62&lt;&gt;""),AX$51:$AZ$51,_xlpm.Fundo,,1),
_xlpm.Cx,_xlfn.XLOOKUP(TRUE,($O62:AV62&lt;&gt;""),$O62:AV62,_xlpm.Fundo,,-1),
_xlpm.Dx,_xlfn.XLOOKUP(TRUE,(AX62:$AZ62&lt;&gt;""),AX62:$AZ62,_xlpm.Fundo,,1),
_xlpm.Xx,AW$51,_xlpm.Yx,PRODUCT(SUM(_xlpm.Dx,-_xlpm.Cx),1/SUM(_xlpm.Bx,-_xlpm.Ax))*SUM(_xlpm.Xx,-_xlpm.Ax)+_xlpm.Cx,
_xlpm.Ay,_xlfn.XLOOKUP(TRUE,(AW$52:AW61&lt;&gt;""),$N$52:$N61,_xlpm.Fundo,,-1),
_xlpm.By,_xlfn.XLOOKUP(TRUE,(AW63:AW$95&lt;&gt;""),$N63:$N$95,_xlpm.Fundo,,1),
_xlpm.Cy,_xlfn.XLOOKUP(TRUE,(AW$52:AW61&lt;&gt;""),AW$52:AW61,_xlpm.Fundo,,-1),
_xlpm.Dy,_xlfn.XLOOKUP(TRUE,(AW63:AW$95&lt;&gt;""),AW63:AW$95,_xlpm.Fundo,,1),
_xlpm.Xy,$N62,_xlpm.Yy,PRODUCT(SUM(_xlpm.Dy,-_xlpm.Cy),1/SUM(_xlpm.By,-_xlpm.Ay))*SUM(_xlpm.Xy,-_xlpm.Ay)+_xlpm.Cy,
ROUND(_xlpm.Yy,2)))</f>
        <v/>
      </c>
      <c r="AX160" s="8"/>
      <c r="AY160" s="8"/>
    </row>
    <row r="161" spans="1:51" ht="20.100000000000001" customHeight="1" x14ac:dyDescent="0.3">
      <c r="A161" s="8"/>
      <c r="B161" s="8" t="s">
        <v>612</v>
      </c>
      <c r="C161" s="17">
        <f t="shared" si="19"/>
        <v>43.9754</v>
      </c>
      <c r="D161" s="18">
        <f t="shared" si="19"/>
        <v>119.9509</v>
      </c>
      <c r="E161" s="64">
        <f t="shared" si="19"/>
        <v>-0.4</v>
      </c>
      <c r="F161" s="108">
        <f t="shared" si="16"/>
        <v>0.95</v>
      </c>
      <c r="G161" s="109">
        <f t="shared" si="17"/>
        <v>14.9</v>
      </c>
      <c r="H161" s="110">
        <f t="shared" si="18"/>
        <v>-0.4</v>
      </c>
      <c r="I161" s="8" t="str" cm="1">
        <f t="array" ref="I161">_xlfn.CONCAT(ROUND(F161:H161,2)&amp;", ")</f>
        <v xml:space="preserve">0.95, 14.9, -0.4, </v>
      </c>
      <c r="J161" s="8"/>
      <c r="N161" s="31">
        <v>11.07</v>
      </c>
      <c r="O161" s="15"/>
      <c r="P161" s="21" t="str" cm="1">
        <f t="array" ref="P161">IF(P63&lt;&gt;"","",
_xlfn.LET(_xlpm.Fundo,$L$8,
_xlpm.Ax,_xlfn.XLOOKUP(TRUE,($O63:O63&lt;&gt;""),$O$51:O$51,_xlpm.Fundo,,-1),
_xlpm.Bx,_xlfn.XLOOKUP(TRUE,(Q63:$AZ63&lt;&gt;""),Q$51:$AZ$51,_xlpm.Fundo,,1),
_xlpm.Cx,_xlfn.XLOOKUP(TRUE,($O63:O63&lt;&gt;""),$O63:O63,_xlpm.Fundo,,-1),
_xlpm.Dx,_xlfn.XLOOKUP(TRUE,(Q63:$AZ63&lt;&gt;""),Q63:$AZ63,_xlpm.Fundo,,1),
_xlpm.Xx,P$51,_xlpm.Yx,PRODUCT(SUM(_xlpm.Dx,-_xlpm.Cx),1/SUM(_xlpm.Bx,-_xlpm.Ax))*SUM(_xlpm.Xx,-_xlpm.Ax)+_xlpm.Cx,
_xlpm.Ay,_xlfn.XLOOKUP(TRUE,(P$52:P62&lt;&gt;""),$N$52:$N62,_xlpm.Fundo,,-1),
_xlpm.By,_xlfn.XLOOKUP(TRUE,(P64:P$95&lt;&gt;""),$N64:$N$95,_xlpm.Fundo,,1),
_xlpm.Cy,_xlfn.XLOOKUP(TRUE,(P$52:P62&lt;&gt;""),P$52:P62,_xlpm.Fundo,,-1),
_xlpm.Dy,_xlfn.XLOOKUP(TRUE,(P64:P$95&lt;&gt;""),P64:P$95,_xlpm.Fundo,,1),
_xlpm.Xy,$N63,_xlpm.Yy,PRODUCT(SUM(_xlpm.Dy,-_xlpm.Cy),1/SUM(_xlpm.By,-_xlpm.Ay))*SUM(_xlpm.Xy,-_xlpm.Ay)+_xlpm.Cy,
ROUND(_xlpm.Yy,2)))</f>
        <v/>
      </c>
      <c r="Q161" s="21" t="str" cm="1">
        <f t="array" ref="Q161">IF(Q63&lt;&gt;"","",
_xlfn.LET(_xlpm.Fundo,$L$8,
_xlpm.Ax,_xlfn.XLOOKUP(TRUE,($O63:P63&lt;&gt;""),$O$51:P$51,_xlpm.Fundo,,-1),
_xlpm.Bx,_xlfn.XLOOKUP(TRUE,(R63:$AZ63&lt;&gt;""),R$51:$AZ$51,_xlpm.Fundo,,1),
_xlpm.Cx,_xlfn.XLOOKUP(TRUE,($O63:P63&lt;&gt;""),$O63:P63,_xlpm.Fundo,,-1),
_xlpm.Dx,_xlfn.XLOOKUP(TRUE,(R63:$AZ63&lt;&gt;""),R63:$AZ63,_xlpm.Fundo,,1),
_xlpm.Xx,Q$51,_xlpm.Yx,PRODUCT(SUM(_xlpm.Dx,-_xlpm.Cx),1/SUM(_xlpm.Bx,-_xlpm.Ax))*SUM(_xlpm.Xx,-_xlpm.Ax)+_xlpm.Cx,
_xlpm.Ay,_xlfn.XLOOKUP(TRUE,(Q$52:Q62&lt;&gt;""),$N$52:$N62,_xlpm.Fundo,,-1),
_xlpm.By,_xlfn.XLOOKUP(TRUE,(Q64:Q$95&lt;&gt;""),$N64:$N$95,_xlpm.Fundo,,1),
_xlpm.Cy,_xlfn.XLOOKUP(TRUE,(Q$52:Q62&lt;&gt;""),Q$52:Q62,_xlpm.Fundo,,-1),
_xlpm.Dy,_xlfn.XLOOKUP(TRUE,(Q64:Q$95&lt;&gt;""),Q64:Q$95,_xlpm.Fundo,,1),
_xlpm.Xy,$N63,_xlpm.Yy,PRODUCT(SUM(_xlpm.Dy,-_xlpm.Cy),1/SUM(_xlpm.By,-_xlpm.Ay))*SUM(_xlpm.Xy,-_xlpm.Ay)+_xlpm.Cy,
ROUND(_xlpm.Yy,2)))</f>
        <v/>
      </c>
      <c r="R161" s="21" t="str" cm="1">
        <f t="array" ref="R161">IF(R63&lt;&gt;"","",
_xlfn.LET(_xlpm.Fundo,$L$8,
_xlpm.Ax,_xlfn.XLOOKUP(TRUE,($O63:Q63&lt;&gt;""),$O$51:Q$51,_xlpm.Fundo,,-1),
_xlpm.Bx,_xlfn.XLOOKUP(TRUE,(S63:$AZ63&lt;&gt;""),S$51:$AZ$51,_xlpm.Fundo,,1),
_xlpm.Cx,_xlfn.XLOOKUP(TRUE,($O63:Q63&lt;&gt;""),$O63:Q63,_xlpm.Fundo,,-1),
_xlpm.Dx,_xlfn.XLOOKUP(TRUE,(S63:$AZ63&lt;&gt;""),S63:$AZ63,_xlpm.Fundo,,1),
_xlpm.Xx,R$51,_xlpm.Yx,PRODUCT(SUM(_xlpm.Dx,-_xlpm.Cx),1/SUM(_xlpm.Bx,-_xlpm.Ax))*SUM(_xlpm.Xx,-_xlpm.Ax)+_xlpm.Cx,
_xlpm.Ay,_xlfn.XLOOKUP(TRUE,(R$52:R62&lt;&gt;""),$N$52:$N62,_xlpm.Fundo,,-1),
_xlpm.By,_xlfn.XLOOKUP(TRUE,(R64:R$95&lt;&gt;""),$N64:$N$95,_xlpm.Fundo,,1),
_xlpm.Cy,_xlfn.XLOOKUP(TRUE,(R$52:R62&lt;&gt;""),R$52:R62,_xlpm.Fundo,,-1),
_xlpm.Dy,_xlfn.XLOOKUP(TRUE,(R64:R$95&lt;&gt;""),R64:R$95,_xlpm.Fundo,,1),
_xlpm.Xy,$N63,_xlpm.Yy,PRODUCT(SUM(_xlpm.Dy,-_xlpm.Cy),1/SUM(_xlpm.By,-_xlpm.Ay))*SUM(_xlpm.Xy,-_xlpm.Ay)+_xlpm.Cy,
ROUND(_xlpm.Yy,2)))</f>
        <v/>
      </c>
      <c r="S161" s="21" cm="1">
        <f t="array" ref="S161">IF(S63&lt;&gt;"","",
_xlfn.LET(_xlpm.Fundo,$L$8,
_xlpm.Ax,_xlfn.XLOOKUP(TRUE,($O63:R63&lt;&gt;""),$O$51:R$51,_xlpm.Fundo,,-1),
_xlpm.Bx,_xlfn.XLOOKUP(TRUE,(T63:$AZ63&lt;&gt;""),T$51:$AZ$51,_xlpm.Fundo,,1),
_xlpm.Cx,_xlfn.XLOOKUP(TRUE,($O63:R63&lt;&gt;""),$O63:R63,_xlpm.Fundo,,-1),
_xlpm.Dx,_xlfn.XLOOKUP(TRUE,(T63:$AZ63&lt;&gt;""),T63:$AZ63,_xlpm.Fundo,,1),
_xlpm.Xx,S$51,_xlpm.Yx,PRODUCT(SUM(_xlpm.Dx,-_xlpm.Cx),1/SUM(_xlpm.Bx,-_xlpm.Ax))*SUM(_xlpm.Xx,-_xlpm.Ax)+_xlpm.Cx,
_xlpm.Ay,_xlfn.XLOOKUP(TRUE,(S$52:S62&lt;&gt;""),$N$52:$N62,_xlpm.Fundo,,-1),
_xlpm.By,_xlfn.XLOOKUP(TRUE,(S64:S$95&lt;&gt;""),$N64:$N$95,_xlpm.Fundo,,1),
_xlpm.Cy,_xlfn.XLOOKUP(TRUE,(S$52:S62&lt;&gt;""),S$52:S62,_xlpm.Fundo,,-1),
_xlpm.Dy,_xlfn.XLOOKUP(TRUE,(S64:S$95&lt;&gt;""),S64:S$95,_xlpm.Fundo,,1),
_xlpm.Xy,$N63,_xlpm.Yy,PRODUCT(SUM(_xlpm.Dy,-_xlpm.Cy),1/SUM(_xlpm.By,-_xlpm.Ay))*SUM(_xlpm.Xy,-_xlpm.Ay)+_xlpm.Cy,
ROUND(_xlpm.Yy,2)))</f>
        <v>1.1299999999999999</v>
      </c>
      <c r="T161" s="21" cm="1">
        <f t="array" ref="T161">IF(T63&lt;&gt;"","",
_xlfn.LET(_xlpm.Fundo,$L$8,
_xlpm.Ax,_xlfn.XLOOKUP(TRUE,($O63:S63&lt;&gt;""),$O$51:S$51,_xlpm.Fundo,,-1),
_xlpm.Bx,_xlfn.XLOOKUP(TRUE,(U63:$AZ63&lt;&gt;""),U$51:$AZ$51,_xlpm.Fundo,,1),
_xlpm.Cx,_xlfn.XLOOKUP(TRUE,($O63:S63&lt;&gt;""),$O63:S63,_xlpm.Fundo,,-1),
_xlpm.Dx,_xlfn.XLOOKUP(TRUE,(U63:$AZ63&lt;&gt;""),U63:$AZ63,_xlpm.Fundo,,1),
_xlpm.Xx,T$51,_xlpm.Yx,PRODUCT(SUM(_xlpm.Dx,-_xlpm.Cx),1/SUM(_xlpm.Bx,-_xlpm.Ax))*SUM(_xlpm.Xx,-_xlpm.Ax)+_xlpm.Cx,
_xlpm.Ay,_xlfn.XLOOKUP(TRUE,(T$52:T62&lt;&gt;""),$N$52:$N62,_xlpm.Fundo,,-1),
_xlpm.By,_xlfn.XLOOKUP(TRUE,(T64:T$95&lt;&gt;""),$N64:$N$95,_xlpm.Fundo,,1),
_xlpm.Cy,_xlfn.XLOOKUP(TRUE,(T$52:T62&lt;&gt;""),T$52:T62,_xlpm.Fundo,,-1),
_xlpm.Dy,_xlfn.XLOOKUP(TRUE,(T64:T$95&lt;&gt;""),T64:T$95,_xlpm.Fundo,,1),
_xlpm.Xy,$N63,_xlpm.Yy,PRODUCT(SUM(_xlpm.Dy,-_xlpm.Cy),1/SUM(_xlpm.By,-_xlpm.Ay))*SUM(_xlpm.Xy,-_xlpm.Ay)+_xlpm.Cy,
ROUND(_xlpm.Yy,2)))</f>
        <v>0.83</v>
      </c>
      <c r="U161" s="21" cm="1">
        <f t="array" ref="U161">IF(U63&lt;&gt;"","",
_xlfn.LET(_xlpm.Fundo,$L$8,
_xlpm.Ax,_xlfn.XLOOKUP(TRUE,($O63:T63&lt;&gt;""),$O$51:T$51,_xlpm.Fundo,,-1),
_xlpm.Bx,_xlfn.XLOOKUP(TRUE,(V63:$AZ63&lt;&gt;""),V$51:$AZ$51,_xlpm.Fundo,,1),
_xlpm.Cx,_xlfn.XLOOKUP(TRUE,($O63:T63&lt;&gt;""),$O63:T63,_xlpm.Fundo,,-1),
_xlpm.Dx,_xlfn.XLOOKUP(TRUE,(V63:$AZ63&lt;&gt;""),V63:$AZ63,_xlpm.Fundo,,1),
_xlpm.Xx,U$51,_xlpm.Yx,PRODUCT(SUM(_xlpm.Dx,-_xlpm.Cx),1/SUM(_xlpm.Bx,-_xlpm.Ax))*SUM(_xlpm.Xx,-_xlpm.Ax)+_xlpm.Cx,
_xlpm.Ay,_xlfn.XLOOKUP(TRUE,(U$52:U62&lt;&gt;""),$N$52:$N62,_xlpm.Fundo,,-1),
_xlpm.By,_xlfn.XLOOKUP(TRUE,(U64:U$95&lt;&gt;""),$N64:$N$95,_xlpm.Fundo,,1),
_xlpm.Cy,_xlfn.XLOOKUP(TRUE,(U$52:U62&lt;&gt;""),U$52:U62,_xlpm.Fundo,,-1),
_xlpm.Dy,_xlfn.XLOOKUP(TRUE,(U64:U$95&lt;&gt;""),U64:U$95,_xlpm.Fundo,,1),
_xlpm.Xy,$N63,_xlpm.Yy,PRODUCT(SUM(_xlpm.Dy,-_xlpm.Cy),1/SUM(_xlpm.By,-_xlpm.Ay))*SUM(_xlpm.Xy,-_xlpm.Ay)+_xlpm.Cy,
ROUND(_xlpm.Yy,2)))</f>
        <v>1.89</v>
      </c>
      <c r="V161" s="21" cm="1">
        <f t="array" ref="V161">IF(V63&lt;&gt;"","",
_xlfn.LET(_xlpm.Fundo,$L$8,
_xlpm.Ax,_xlfn.XLOOKUP(TRUE,($O63:U63&lt;&gt;""),$O$51:U$51,_xlpm.Fundo,,-1),
_xlpm.Bx,_xlfn.XLOOKUP(TRUE,(W63:$AZ63&lt;&gt;""),W$51:$AZ$51,_xlpm.Fundo,,1),
_xlpm.Cx,_xlfn.XLOOKUP(TRUE,($O63:U63&lt;&gt;""),$O63:U63,_xlpm.Fundo,,-1),
_xlpm.Dx,_xlfn.XLOOKUP(TRUE,(W63:$AZ63&lt;&gt;""),W63:$AZ63,_xlpm.Fundo,,1),
_xlpm.Xx,V$51,_xlpm.Yx,PRODUCT(SUM(_xlpm.Dx,-_xlpm.Cx),1/SUM(_xlpm.Bx,-_xlpm.Ax))*SUM(_xlpm.Xx,-_xlpm.Ax)+_xlpm.Cx,
_xlpm.Ay,_xlfn.XLOOKUP(TRUE,(V$52:V62&lt;&gt;""),$N$52:$N62,_xlpm.Fundo,,-1),
_xlpm.By,_xlfn.XLOOKUP(TRUE,(V64:V$95&lt;&gt;""),$N64:$N$95,_xlpm.Fundo,,1),
_xlpm.Cy,_xlfn.XLOOKUP(TRUE,(V$52:V62&lt;&gt;""),V$52:V62,_xlpm.Fundo,,-1),
_xlpm.Dy,_xlfn.XLOOKUP(TRUE,(V64:V$95&lt;&gt;""),V64:V$95,_xlpm.Fundo,,1),
_xlpm.Xy,$N63,_xlpm.Yy,PRODUCT(SUM(_xlpm.Dy,-_xlpm.Cy),1/SUM(_xlpm.By,-_xlpm.Ay))*SUM(_xlpm.Xy,-_xlpm.Ay)+_xlpm.Cy,
ROUND(_xlpm.Yy,2)))</f>
        <v>0.25</v>
      </c>
      <c r="W161" s="21" cm="1">
        <f t="array" ref="W161">IF(W63&lt;&gt;"","",
_xlfn.LET(_xlpm.Fundo,$L$8,
_xlpm.Ax,_xlfn.XLOOKUP(TRUE,($O63:V63&lt;&gt;""),$O$51:V$51,_xlpm.Fundo,,-1),
_xlpm.Bx,_xlfn.XLOOKUP(TRUE,(X63:$AZ63&lt;&gt;""),X$51:$AZ$51,_xlpm.Fundo,,1),
_xlpm.Cx,_xlfn.XLOOKUP(TRUE,($O63:V63&lt;&gt;""),$O63:V63,_xlpm.Fundo,,-1),
_xlpm.Dx,_xlfn.XLOOKUP(TRUE,(X63:$AZ63&lt;&gt;""),X63:$AZ63,_xlpm.Fundo,,1),
_xlpm.Xx,W$51,_xlpm.Yx,PRODUCT(SUM(_xlpm.Dx,-_xlpm.Cx),1/SUM(_xlpm.Bx,-_xlpm.Ax))*SUM(_xlpm.Xx,-_xlpm.Ax)+_xlpm.Cx,
_xlpm.Ay,_xlfn.XLOOKUP(TRUE,(W$52:W62&lt;&gt;""),$N$52:$N62,_xlpm.Fundo,,-1),
_xlpm.By,_xlfn.XLOOKUP(TRUE,(W64:W$95&lt;&gt;""),$N64:$N$95,_xlpm.Fundo,,1),
_xlpm.Cy,_xlfn.XLOOKUP(TRUE,(W$52:W62&lt;&gt;""),W$52:W62,_xlpm.Fundo,,-1),
_xlpm.Dy,_xlfn.XLOOKUP(TRUE,(W64:W$95&lt;&gt;""),W64:W$95,_xlpm.Fundo,,1),
_xlpm.Xy,$N63,_xlpm.Yy,PRODUCT(SUM(_xlpm.Dy,-_xlpm.Cy),1/SUM(_xlpm.By,-_xlpm.Ay))*SUM(_xlpm.Xy,-_xlpm.Ay)+_xlpm.Cy,
ROUND(_xlpm.Yy,2)))</f>
        <v>0.37</v>
      </c>
      <c r="X161" s="21" cm="1">
        <f t="array" ref="X161">IF(X63&lt;&gt;"","",
_xlfn.LET(_xlpm.Fundo,$L$8,
_xlpm.Ax,_xlfn.XLOOKUP(TRUE,($O63:W63&lt;&gt;""),$O$51:W$51,_xlpm.Fundo,,-1),
_xlpm.Bx,_xlfn.XLOOKUP(TRUE,(Y63:$AZ63&lt;&gt;""),Y$51:$AZ$51,_xlpm.Fundo,,1),
_xlpm.Cx,_xlfn.XLOOKUP(TRUE,($O63:W63&lt;&gt;""),$O63:W63,_xlpm.Fundo,,-1),
_xlpm.Dx,_xlfn.XLOOKUP(TRUE,(Y63:$AZ63&lt;&gt;""),Y63:$AZ63,_xlpm.Fundo,,1),
_xlpm.Xx,X$51,_xlpm.Yx,PRODUCT(SUM(_xlpm.Dx,-_xlpm.Cx),1/SUM(_xlpm.Bx,-_xlpm.Ax))*SUM(_xlpm.Xx,-_xlpm.Ax)+_xlpm.Cx,
_xlpm.Ay,_xlfn.XLOOKUP(TRUE,(X$52:X62&lt;&gt;""),$N$52:$N62,_xlpm.Fundo,,-1),
_xlpm.By,_xlfn.XLOOKUP(TRUE,(X64:X$95&lt;&gt;""),$N64:$N$95,_xlpm.Fundo,,1),
_xlpm.Cy,_xlfn.XLOOKUP(TRUE,(X$52:X62&lt;&gt;""),X$52:X62,_xlpm.Fundo,,-1),
_xlpm.Dy,_xlfn.XLOOKUP(TRUE,(X64:X$95&lt;&gt;""),X64:X$95,_xlpm.Fundo,,1),
_xlpm.Xy,$N63,_xlpm.Yy,PRODUCT(SUM(_xlpm.Dy,-_xlpm.Cy),1/SUM(_xlpm.By,-_xlpm.Ay))*SUM(_xlpm.Xy,-_xlpm.Ay)+_xlpm.Cy,
ROUND(_xlpm.Yy,2)))</f>
        <v>1.72</v>
      </c>
      <c r="Y161" s="21" cm="1">
        <f t="array" ref="Y161">IF(Y63&lt;&gt;"","",
_xlfn.LET(_xlpm.Fundo,$L$8,
_xlpm.Ax,_xlfn.XLOOKUP(TRUE,($O63:X63&lt;&gt;""),$O$51:X$51,_xlpm.Fundo,,-1),
_xlpm.Bx,_xlfn.XLOOKUP(TRUE,(Z63:$AZ63&lt;&gt;""),Z$51:$AZ$51,_xlpm.Fundo,,1),
_xlpm.Cx,_xlfn.XLOOKUP(TRUE,($O63:X63&lt;&gt;""),$O63:X63,_xlpm.Fundo,,-1),
_xlpm.Dx,_xlfn.XLOOKUP(TRUE,(Z63:$AZ63&lt;&gt;""),Z63:$AZ63,_xlpm.Fundo,,1),
_xlpm.Xx,Y$51,_xlpm.Yx,PRODUCT(SUM(_xlpm.Dx,-_xlpm.Cx),1/SUM(_xlpm.Bx,-_xlpm.Ax))*SUM(_xlpm.Xx,-_xlpm.Ax)+_xlpm.Cx,
_xlpm.Ay,_xlfn.XLOOKUP(TRUE,(Y$52:Y62&lt;&gt;""),$N$52:$N62,_xlpm.Fundo,,-1),
_xlpm.By,_xlfn.XLOOKUP(TRUE,(Y64:Y$95&lt;&gt;""),$N64:$N$95,_xlpm.Fundo,,1),
_xlpm.Cy,_xlfn.XLOOKUP(TRUE,(Y$52:Y62&lt;&gt;""),Y$52:Y62,_xlpm.Fundo,,-1),
_xlpm.Dy,_xlfn.XLOOKUP(TRUE,(Y64:Y$95&lt;&gt;""),Y64:Y$95,_xlpm.Fundo,,1),
_xlpm.Xy,$N63,_xlpm.Yy,PRODUCT(SUM(_xlpm.Dy,-_xlpm.Cy),1/SUM(_xlpm.By,-_xlpm.Ay))*SUM(_xlpm.Xy,-_xlpm.Ay)+_xlpm.Cy,
ROUND(_xlpm.Yy,2)))</f>
        <v>2.72</v>
      </c>
      <c r="Z161" s="21" cm="1">
        <f t="array" ref="Z161">IF(Z63&lt;&gt;"","",
_xlfn.LET(_xlpm.Fundo,$L$8,
_xlpm.Ax,_xlfn.XLOOKUP(TRUE,($O63:Y63&lt;&gt;""),$O$51:Y$51,_xlpm.Fundo,,-1),
_xlpm.Bx,_xlfn.XLOOKUP(TRUE,(AA63:$AZ63&lt;&gt;""),AA$51:$AZ$51,_xlpm.Fundo,,1),
_xlpm.Cx,_xlfn.XLOOKUP(TRUE,($O63:Y63&lt;&gt;""),$O63:Y63,_xlpm.Fundo,,-1),
_xlpm.Dx,_xlfn.XLOOKUP(TRUE,(AA63:$AZ63&lt;&gt;""),AA63:$AZ63,_xlpm.Fundo,,1),
_xlpm.Xx,Z$51,_xlpm.Yx,PRODUCT(SUM(_xlpm.Dx,-_xlpm.Cx),1/SUM(_xlpm.Bx,-_xlpm.Ax))*SUM(_xlpm.Xx,-_xlpm.Ax)+_xlpm.Cx,
_xlpm.Ay,_xlfn.XLOOKUP(TRUE,(Z$52:Z62&lt;&gt;""),$N$52:$N62,_xlpm.Fundo,,-1),
_xlpm.By,_xlfn.XLOOKUP(TRUE,(Z64:Z$95&lt;&gt;""),$N64:$N$95,_xlpm.Fundo,,1),
_xlpm.Cy,_xlfn.XLOOKUP(TRUE,(Z$52:Z62&lt;&gt;""),Z$52:Z62,_xlpm.Fundo,,-1),
_xlpm.Dy,_xlfn.XLOOKUP(TRUE,(Z64:Z$95&lt;&gt;""),Z64:Z$95,_xlpm.Fundo,,1),
_xlpm.Xy,$N63,_xlpm.Yy,PRODUCT(SUM(_xlpm.Dy,-_xlpm.Cy),1/SUM(_xlpm.By,-_xlpm.Ay))*SUM(_xlpm.Xy,-_xlpm.Ay)+_xlpm.Cy,
ROUND(_xlpm.Yy,2)))</f>
        <v>0.05</v>
      </c>
      <c r="AA161" s="21" cm="1">
        <f t="array" ref="AA161">IF(AA63&lt;&gt;"","",
_xlfn.LET(_xlpm.Fundo,$L$8,
_xlpm.Ax,_xlfn.XLOOKUP(TRUE,($O63:Z63&lt;&gt;""),$O$51:Z$51,_xlpm.Fundo,,-1),
_xlpm.Bx,_xlfn.XLOOKUP(TRUE,(AB63:$AZ63&lt;&gt;""),AB$51:$AZ$51,_xlpm.Fundo,,1),
_xlpm.Cx,_xlfn.XLOOKUP(TRUE,($O63:Z63&lt;&gt;""),$O63:Z63,_xlpm.Fundo,,-1),
_xlpm.Dx,_xlfn.XLOOKUP(TRUE,(AB63:$AZ63&lt;&gt;""),AB63:$AZ63,_xlpm.Fundo,,1),
_xlpm.Xx,AA$51,_xlpm.Yx,PRODUCT(SUM(_xlpm.Dx,-_xlpm.Cx),1/SUM(_xlpm.Bx,-_xlpm.Ax))*SUM(_xlpm.Xx,-_xlpm.Ax)+_xlpm.Cx,
_xlpm.Ay,_xlfn.XLOOKUP(TRUE,(AA$52:AA62&lt;&gt;""),$N$52:$N62,_xlpm.Fundo,,-1),
_xlpm.By,_xlfn.XLOOKUP(TRUE,(AA64:AA$95&lt;&gt;""),$N64:$N$95,_xlpm.Fundo,,1),
_xlpm.Cy,_xlfn.XLOOKUP(TRUE,(AA$52:AA62&lt;&gt;""),AA$52:AA62,_xlpm.Fundo,,-1),
_xlpm.Dy,_xlfn.XLOOKUP(TRUE,(AA64:AA$95&lt;&gt;""),AA64:AA$95,_xlpm.Fundo,,1),
_xlpm.Xy,$N63,_xlpm.Yy,PRODUCT(SUM(_xlpm.Dy,-_xlpm.Cy),1/SUM(_xlpm.By,-_xlpm.Ay))*SUM(_xlpm.Xy,-_xlpm.Ay)+_xlpm.Cy,
ROUND(_xlpm.Yy,2)))</f>
        <v>0.89</v>
      </c>
      <c r="AB161" s="21" cm="1">
        <f t="array" ref="AB161">IF(AB63&lt;&gt;"","",
_xlfn.LET(_xlpm.Fundo,$L$8,
_xlpm.Ax,_xlfn.XLOOKUP(TRUE,($O63:AA63&lt;&gt;""),$O$51:AA$51,_xlpm.Fundo,,-1),
_xlpm.Bx,_xlfn.XLOOKUP(TRUE,(AC63:$AZ63&lt;&gt;""),AC$51:$AZ$51,_xlpm.Fundo,,1),
_xlpm.Cx,_xlfn.XLOOKUP(TRUE,($O63:AA63&lt;&gt;""),$O63:AA63,_xlpm.Fundo,,-1),
_xlpm.Dx,_xlfn.XLOOKUP(TRUE,(AC63:$AZ63&lt;&gt;""),AC63:$AZ63,_xlpm.Fundo,,1),
_xlpm.Xx,AB$51,_xlpm.Yx,PRODUCT(SUM(_xlpm.Dx,-_xlpm.Cx),1/SUM(_xlpm.Bx,-_xlpm.Ax))*SUM(_xlpm.Xx,-_xlpm.Ax)+_xlpm.Cx,
_xlpm.Ay,_xlfn.XLOOKUP(TRUE,(AB$52:AB62&lt;&gt;""),$N$52:$N62,_xlpm.Fundo,,-1),
_xlpm.By,_xlfn.XLOOKUP(TRUE,(AB64:AB$95&lt;&gt;""),$N64:$N$95,_xlpm.Fundo,,1),
_xlpm.Cy,_xlfn.XLOOKUP(TRUE,(AB$52:AB62&lt;&gt;""),AB$52:AB62,_xlpm.Fundo,,-1),
_xlpm.Dy,_xlfn.XLOOKUP(TRUE,(AB64:AB$95&lt;&gt;""),AB64:AB$95,_xlpm.Fundo,,1),
_xlpm.Xy,$N63,_xlpm.Yy,PRODUCT(SUM(_xlpm.Dy,-_xlpm.Cy),1/SUM(_xlpm.By,-_xlpm.Ay))*SUM(_xlpm.Xy,-_xlpm.Ay)+_xlpm.Cy,
ROUND(_xlpm.Yy,2)))</f>
        <v>0.43</v>
      </c>
      <c r="AC161" s="21" cm="1">
        <f t="array" ref="AC161">IF(AC63&lt;&gt;"","",
_xlfn.LET(_xlpm.Fundo,$L$8,
_xlpm.Ax,_xlfn.XLOOKUP(TRUE,($O63:AB63&lt;&gt;""),$O$51:AB$51,_xlpm.Fundo,,-1),
_xlpm.Bx,_xlfn.XLOOKUP(TRUE,(AD63:$AZ63&lt;&gt;""),AD$51:$AZ$51,_xlpm.Fundo,,1),
_xlpm.Cx,_xlfn.XLOOKUP(TRUE,($O63:AB63&lt;&gt;""),$O63:AB63,_xlpm.Fundo,,-1),
_xlpm.Dx,_xlfn.XLOOKUP(TRUE,(AD63:$AZ63&lt;&gt;""),AD63:$AZ63,_xlpm.Fundo,,1),
_xlpm.Xx,AC$51,_xlpm.Yx,PRODUCT(SUM(_xlpm.Dx,-_xlpm.Cx),1/SUM(_xlpm.Bx,-_xlpm.Ax))*SUM(_xlpm.Xx,-_xlpm.Ax)+_xlpm.Cx,
_xlpm.Ay,_xlfn.XLOOKUP(TRUE,(AC$52:AC62&lt;&gt;""),$N$52:$N62,_xlpm.Fundo,,-1),
_xlpm.By,_xlfn.XLOOKUP(TRUE,(AC64:AC$95&lt;&gt;""),$N64:$N$95,_xlpm.Fundo,,1),
_xlpm.Cy,_xlfn.XLOOKUP(TRUE,(AC$52:AC62&lt;&gt;""),AC$52:AC62,_xlpm.Fundo,,-1),
_xlpm.Dy,_xlfn.XLOOKUP(TRUE,(AC64:AC$95&lt;&gt;""),AC64:AC$95,_xlpm.Fundo,,1),
_xlpm.Xy,$N63,_xlpm.Yy,PRODUCT(SUM(_xlpm.Dy,-_xlpm.Cy),1/SUM(_xlpm.By,-_xlpm.Ay))*SUM(_xlpm.Xy,-_xlpm.Ay)+_xlpm.Cy,
ROUND(_xlpm.Yy,2)))</f>
        <v>0.08</v>
      </c>
      <c r="AD161" s="21" cm="1">
        <f t="array" ref="AD161">IF(AD63&lt;&gt;"","",
_xlfn.LET(_xlpm.Fundo,$L$8,
_xlpm.Ax,_xlfn.XLOOKUP(TRUE,($O63:AC63&lt;&gt;""),$O$51:AC$51,_xlpm.Fundo,,-1),
_xlpm.Bx,_xlfn.XLOOKUP(TRUE,(AE63:$AZ63&lt;&gt;""),AE$51:$AZ$51,_xlpm.Fundo,,1),
_xlpm.Cx,_xlfn.XLOOKUP(TRUE,($O63:AC63&lt;&gt;""),$O63:AC63,_xlpm.Fundo,,-1),
_xlpm.Dx,_xlfn.XLOOKUP(TRUE,(AE63:$AZ63&lt;&gt;""),AE63:$AZ63,_xlpm.Fundo,,1),
_xlpm.Xx,AD$51,_xlpm.Yx,PRODUCT(SUM(_xlpm.Dx,-_xlpm.Cx),1/SUM(_xlpm.Bx,-_xlpm.Ax))*SUM(_xlpm.Xx,-_xlpm.Ax)+_xlpm.Cx,
_xlpm.Ay,_xlfn.XLOOKUP(TRUE,(AD$52:AD62&lt;&gt;""),$N$52:$N62,_xlpm.Fundo,,-1),
_xlpm.By,_xlfn.XLOOKUP(TRUE,(AD64:AD$95&lt;&gt;""),$N64:$N$95,_xlpm.Fundo,,1),
_xlpm.Cy,_xlfn.XLOOKUP(TRUE,(AD$52:AD62&lt;&gt;""),AD$52:AD62,_xlpm.Fundo,,-1),
_xlpm.Dy,_xlfn.XLOOKUP(TRUE,(AD64:AD$95&lt;&gt;""),AD64:AD$95,_xlpm.Fundo,,1),
_xlpm.Xy,$N63,_xlpm.Yy,PRODUCT(SUM(_xlpm.Dy,-_xlpm.Cy),1/SUM(_xlpm.By,-_xlpm.Ay))*SUM(_xlpm.Xy,-_xlpm.Ay)+_xlpm.Cy,
ROUND(_xlpm.Yy,2)))</f>
        <v>0.01</v>
      </c>
      <c r="AE161" s="21" cm="1">
        <f t="array" ref="AE161">IF(AE63&lt;&gt;"","",
_xlfn.LET(_xlpm.Fundo,$L$8,
_xlpm.Ax,_xlfn.XLOOKUP(TRUE,($O63:AD63&lt;&gt;""),$O$51:AD$51,_xlpm.Fundo,,-1),
_xlpm.Bx,_xlfn.XLOOKUP(TRUE,(AF63:$AZ63&lt;&gt;""),AF$51:$AZ$51,_xlpm.Fundo,,1),
_xlpm.Cx,_xlfn.XLOOKUP(TRUE,($O63:AD63&lt;&gt;""),$O63:AD63,_xlpm.Fundo,,-1),
_xlpm.Dx,_xlfn.XLOOKUP(TRUE,(AF63:$AZ63&lt;&gt;""),AF63:$AZ63,_xlpm.Fundo,,1),
_xlpm.Xx,AE$51,_xlpm.Yx,PRODUCT(SUM(_xlpm.Dx,-_xlpm.Cx),1/SUM(_xlpm.Bx,-_xlpm.Ax))*SUM(_xlpm.Xx,-_xlpm.Ax)+_xlpm.Cx,
_xlpm.Ay,_xlfn.XLOOKUP(TRUE,(AE$52:AE62&lt;&gt;""),$N$52:$N62,_xlpm.Fundo,,-1),
_xlpm.By,_xlfn.XLOOKUP(TRUE,(AE64:AE$95&lt;&gt;""),$N64:$N$95,_xlpm.Fundo,,1),
_xlpm.Cy,_xlfn.XLOOKUP(TRUE,(AE$52:AE62&lt;&gt;""),AE$52:AE62,_xlpm.Fundo,,-1),
_xlpm.Dy,_xlfn.XLOOKUP(TRUE,(AE64:AE$95&lt;&gt;""),AE64:AE$95,_xlpm.Fundo,,1),
_xlpm.Xy,$N63,_xlpm.Yy,PRODUCT(SUM(_xlpm.Dy,-_xlpm.Cy),1/SUM(_xlpm.By,-_xlpm.Ay))*SUM(_xlpm.Xy,-_xlpm.Ay)+_xlpm.Cy,
ROUND(_xlpm.Yy,2)))</f>
        <v>0.5</v>
      </c>
      <c r="AF161" s="21" cm="1">
        <f t="array" ref="AF161">IF(AF63&lt;&gt;"","",
_xlfn.LET(_xlpm.Fundo,$L$8,
_xlpm.Ax,_xlfn.XLOOKUP(TRUE,($O63:AE63&lt;&gt;""),$O$51:AE$51,_xlpm.Fundo,,-1),
_xlpm.Bx,_xlfn.XLOOKUP(TRUE,(AG63:$AZ63&lt;&gt;""),AG$51:$AZ$51,_xlpm.Fundo,,1),
_xlpm.Cx,_xlfn.XLOOKUP(TRUE,($O63:AE63&lt;&gt;""),$O63:AE63,_xlpm.Fundo,,-1),
_xlpm.Dx,_xlfn.XLOOKUP(TRUE,(AG63:$AZ63&lt;&gt;""),AG63:$AZ63,_xlpm.Fundo,,1),
_xlpm.Xx,AF$51,_xlpm.Yx,PRODUCT(SUM(_xlpm.Dx,-_xlpm.Cx),1/SUM(_xlpm.Bx,-_xlpm.Ax))*SUM(_xlpm.Xx,-_xlpm.Ax)+_xlpm.Cx,
_xlpm.Ay,_xlfn.XLOOKUP(TRUE,(AF$52:AF62&lt;&gt;""),$N$52:$N62,_xlpm.Fundo,,-1),
_xlpm.By,_xlfn.XLOOKUP(TRUE,(AF64:AF$95&lt;&gt;""),$N64:$N$95,_xlpm.Fundo,,1),
_xlpm.Cy,_xlfn.XLOOKUP(TRUE,(AF$52:AF62&lt;&gt;""),AF$52:AF62,_xlpm.Fundo,,-1),
_xlpm.Dy,_xlfn.XLOOKUP(TRUE,(AF64:AF$95&lt;&gt;""),AF64:AF$95,_xlpm.Fundo,,1),
_xlpm.Xy,$N63,_xlpm.Yy,PRODUCT(SUM(_xlpm.Dy,-_xlpm.Cy),1/SUM(_xlpm.By,-_xlpm.Ay))*SUM(_xlpm.Xy,-_xlpm.Ay)+_xlpm.Cy,
ROUND(_xlpm.Yy,2)))</f>
        <v>0</v>
      </c>
      <c r="AG161" s="21" cm="1">
        <f t="array" ref="AG161">IF(AG63&lt;&gt;"","",
_xlfn.LET(_xlpm.Fundo,$L$8,
_xlpm.Ax,_xlfn.XLOOKUP(TRUE,($O63:AF63&lt;&gt;""),$O$51:AF$51,_xlpm.Fundo,,-1),
_xlpm.Bx,_xlfn.XLOOKUP(TRUE,(AH63:$AZ63&lt;&gt;""),AH$51:$AZ$51,_xlpm.Fundo,,1),
_xlpm.Cx,_xlfn.XLOOKUP(TRUE,($O63:AF63&lt;&gt;""),$O63:AF63,_xlpm.Fundo,,-1),
_xlpm.Dx,_xlfn.XLOOKUP(TRUE,(AH63:$AZ63&lt;&gt;""),AH63:$AZ63,_xlpm.Fundo,,1),
_xlpm.Xx,AG$51,_xlpm.Yx,PRODUCT(SUM(_xlpm.Dx,-_xlpm.Cx),1/SUM(_xlpm.Bx,-_xlpm.Ax))*SUM(_xlpm.Xx,-_xlpm.Ax)+_xlpm.Cx,
_xlpm.Ay,_xlfn.XLOOKUP(TRUE,(AG$52:AG62&lt;&gt;""),$N$52:$N62,_xlpm.Fundo,,-1),
_xlpm.By,_xlfn.XLOOKUP(TRUE,(AG64:AG$95&lt;&gt;""),$N64:$N$95,_xlpm.Fundo,,1),
_xlpm.Cy,_xlfn.XLOOKUP(TRUE,(AG$52:AG62&lt;&gt;""),AG$52:AG62,_xlpm.Fundo,,-1),
_xlpm.Dy,_xlfn.XLOOKUP(TRUE,(AG64:AG$95&lt;&gt;""),AG64:AG$95,_xlpm.Fundo,,1),
_xlpm.Xy,$N63,_xlpm.Yy,PRODUCT(SUM(_xlpm.Dy,-_xlpm.Cy),1/SUM(_xlpm.By,-_xlpm.Ay))*SUM(_xlpm.Xy,-_xlpm.Ay)+_xlpm.Cy,
ROUND(_xlpm.Yy,2)))</f>
        <v>0.22</v>
      </c>
      <c r="AH161" s="21" cm="1">
        <f t="array" ref="AH161">IF(AH63&lt;&gt;"","",
_xlfn.LET(_xlpm.Fundo,$L$8,
_xlpm.Ax,_xlfn.XLOOKUP(TRUE,($O63:AG63&lt;&gt;""),$O$51:AG$51,_xlpm.Fundo,,-1),
_xlpm.Bx,_xlfn.XLOOKUP(TRUE,(AI63:$AZ63&lt;&gt;""),AI$51:$AZ$51,_xlpm.Fundo,,1),
_xlpm.Cx,_xlfn.XLOOKUP(TRUE,($O63:AG63&lt;&gt;""),$O63:AG63,_xlpm.Fundo,,-1),
_xlpm.Dx,_xlfn.XLOOKUP(TRUE,(AI63:$AZ63&lt;&gt;""),AI63:$AZ63,_xlpm.Fundo,,1),
_xlpm.Xx,AH$51,_xlpm.Yx,PRODUCT(SUM(_xlpm.Dx,-_xlpm.Cx),1/SUM(_xlpm.Bx,-_xlpm.Ax))*SUM(_xlpm.Xx,-_xlpm.Ax)+_xlpm.Cx,
_xlpm.Ay,_xlfn.XLOOKUP(TRUE,(AH$52:AH62&lt;&gt;""),$N$52:$N62,_xlpm.Fundo,,-1),
_xlpm.By,_xlfn.XLOOKUP(TRUE,(AH64:AH$95&lt;&gt;""),$N64:$N$95,_xlpm.Fundo,,1),
_xlpm.Cy,_xlfn.XLOOKUP(TRUE,(AH$52:AH62&lt;&gt;""),AH$52:AH62,_xlpm.Fundo,,-1),
_xlpm.Dy,_xlfn.XLOOKUP(TRUE,(AH64:AH$95&lt;&gt;""),AH64:AH$95,_xlpm.Fundo,,1),
_xlpm.Xy,$N63,_xlpm.Yy,PRODUCT(SUM(_xlpm.Dy,-_xlpm.Cy),1/SUM(_xlpm.By,-_xlpm.Ay))*SUM(_xlpm.Xy,-_xlpm.Ay)+_xlpm.Cy,
ROUND(_xlpm.Yy,2)))</f>
        <v>0</v>
      </c>
      <c r="AI161" s="21" cm="1">
        <f t="array" ref="AI161">IF(AI63&lt;&gt;"","",
_xlfn.LET(_xlpm.Fundo,$L$8,
_xlpm.Ax,_xlfn.XLOOKUP(TRUE,($O63:AH63&lt;&gt;""),$O$51:AH$51,_xlpm.Fundo,,-1),
_xlpm.Bx,_xlfn.XLOOKUP(TRUE,(AJ63:$AZ63&lt;&gt;""),AJ$51:$AZ$51,_xlpm.Fundo,,1),
_xlpm.Cx,_xlfn.XLOOKUP(TRUE,($O63:AH63&lt;&gt;""),$O63:AH63,_xlpm.Fundo,,-1),
_xlpm.Dx,_xlfn.XLOOKUP(TRUE,(AJ63:$AZ63&lt;&gt;""),AJ63:$AZ63,_xlpm.Fundo,,1),
_xlpm.Xx,AI$51,_xlpm.Yx,PRODUCT(SUM(_xlpm.Dx,-_xlpm.Cx),1/SUM(_xlpm.Bx,-_xlpm.Ax))*SUM(_xlpm.Xx,-_xlpm.Ax)+_xlpm.Cx,
_xlpm.Ay,_xlfn.XLOOKUP(TRUE,(AI$52:AI62&lt;&gt;""),$N$52:$N62,_xlpm.Fundo,,-1),
_xlpm.By,_xlfn.XLOOKUP(TRUE,(AI64:AI$95&lt;&gt;""),$N64:$N$95,_xlpm.Fundo,,1),
_xlpm.Cy,_xlfn.XLOOKUP(TRUE,(AI$52:AI62&lt;&gt;""),AI$52:AI62,_xlpm.Fundo,,-1),
_xlpm.Dy,_xlfn.XLOOKUP(TRUE,(AI64:AI$95&lt;&gt;""),AI64:AI$95,_xlpm.Fundo,,1),
_xlpm.Xy,$N63,_xlpm.Yy,PRODUCT(SUM(_xlpm.Dy,-_xlpm.Cy),1/SUM(_xlpm.By,-_xlpm.Ay))*SUM(_xlpm.Xy,-_xlpm.Ay)+_xlpm.Cy,
ROUND(_xlpm.Yy,2)))</f>
        <v>0.33</v>
      </c>
      <c r="AJ161" s="21" cm="1">
        <f t="array" ref="AJ161">IF(AJ63&lt;&gt;"","",
_xlfn.LET(_xlpm.Fundo,$L$8,
_xlpm.Ax,_xlfn.XLOOKUP(TRUE,($O63:AI63&lt;&gt;""),$O$51:AI$51,_xlpm.Fundo,,-1),
_xlpm.Bx,_xlfn.XLOOKUP(TRUE,(AK63:$AZ63&lt;&gt;""),AK$51:$AZ$51,_xlpm.Fundo,,1),
_xlpm.Cx,_xlfn.XLOOKUP(TRUE,($O63:AI63&lt;&gt;""),$O63:AI63,_xlpm.Fundo,,-1),
_xlpm.Dx,_xlfn.XLOOKUP(TRUE,(AK63:$AZ63&lt;&gt;""),AK63:$AZ63,_xlpm.Fundo,,1),
_xlpm.Xx,AJ$51,_xlpm.Yx,PRODUCT(SUM(_xlpm.Dx,-_xlpm.Cx),1/SUM(_xlpm.Bx,-_xlpm.Ax))*SUM(_xlpm.Xx,-_xlpm.Ax)+_xlpm.Cx,
_xlpm.Ay,_xlfn.XLOOKUP(TRUE,(AJ$52:AJ62&lt;&gt;""),$N$52:$N62,_xlpm.Fundo,,-1),
_xlpm.By,_xlfn.XLOOKUP(TRUE,(AJ64:AJ$95&lt;&gt;""),$N64:$N$95,_xlpm.Fundo,,1),
_xlpm.Cy,_xlfn.XLOOKUP(TRUE,(AJ$52:AJ62&lt;&gt;""),AJ$52:AJ62,_xlpm.Fundo,,-1),
_xlpm.Dy,_xlfn.XLOOKUP(TRUE,(AJ64:AJ$95&lt;&gt;""),AJ64:AJ$95,_xlpm.Fundo,,1),
_xlpm.Xy,$N63,_xlpm.Yy,PRODUCT(SUM(_xlpm.Dy,-_xlpm.Cy),1/SUM(_xlpm.By,-_xlpm.Ay))*SUM(_xlpm.Xy,-_xlpm.Ay)+_xlpm.Cy,
ROUND(_xlpm.Yy,2)))</f>
        <v>0.28999999999999998</v>
      </c>
      <c r="AK161" s="21" t="str" cm="1">
        <f t="array" ref="AK161">IF(AK63&lt;&gt;"","",
_xlfn.LET(_xlpm.Fundo,$L$8,
_xlpm.Ax,_xlfn.XLOOKUP(TRUE,($O63:AJ63&lt;&gt;""),$O$51:AJ$51,_xlpm.Fundo,,-1),
_xlpm.Bx,_xlfn.XLOOKUP(TRUE,(AL63:$AZ63&lt;&gt;""),AL$51:$AZ$51,_xlpm.Fundo,,1),
_xlpm.Cx,_xlfn.XLOOKUP(TRUE,($O63:AJ63&lt;&gt;""),$O63:AJ63,_xlpm.Fundo,,-1),
_xlpm.Dx,_xlfn.XLOOKUP(TRUE,(AL63:$AZ63&lt;&gt;""),AL63:$AZ63,_xlpm.Fundo,,1),
_xlpm.Xx,AK$51,_xlpm.Yx,PRODUCT(SUM(_xlpm.Dx,-_xlpm.Cx),1/SUM(_xlpm.Bx,-_xlpm.Ax))*SUM(_xlpm.Xx,-_xlpm.Ax)+_xlpm.Cx,
_xlpm.Ay,_xlfn.XLOOKUP(TRUE,(AK$52:AK62&lt;&gt;""),$N$52:$N62,_xlpm.Fundo,,-1),
_xlpm.By,_xlfn.XLOOKUP(TRUE,(AK64:AK$95&lt;&gt;""),$N64:$N$95,_xlpm.Fundo,,1),
_xlpm.Cy,_xlfn.XLOOKUP(TRUE,(AK$52:AK62&lt;&gt;""),AK$52:AK62,_xlpm.Fundo,,-1),
_xlpm.Dy,_xlfn.XLOOKUP(TRUE,(AK64:AK$95&lt;&gt;""),AK64:AK$95,_xlpm.Fundo,,1),
_xlpm.Xy,$N63,_xlpm.Yy,PRODUCT(SUM(_xlpm.Dy,-_xlpm.Cy),1/SUM(_xlpm.By,-_xlpm.Ay))*SUM(_xlpm.Xy,-_xlpm.Ay)+_xlpm.Cy,
ROUND(_xlpm.Yy,2)))</f>
        <v/>
      </c>
      <c r="AL161" s="21" cm="1">
        <f t="array" ref="AL161">IF(AL63&lt;&gt;"","",
_xlfn.LET(_xlpm.Fundo,$L$8,
_xlpm.Ax,_xlfn.XLOOKUP(TRUE,($O63:AK63&lt;&gt;""),$O$51:AK$51,_xlpm.Fundo,,-1),
_xlpm.Bx,_xlfn.XLOOKUP(TRUE,(AM63:$AZ63&lt;&gt;""),AM$51:$AZ$51,_xlpm.Fundo,,1),
_xlpm.Cx,_xlfn.XLOOKUP(TRUE,($O63:AK63&lt;&gt;""),$O63:AK63,_xlpm.Fundo,,-1),
_xlpm.Dx,_xlfn.XLOOKUP(TRUE,(AM63:$AZ63&lt;&gt;""),AM63:$AZ63,_xlpm.Fundo,,1),
_xlpm.Xx,AL$51,_xlpm.Yx,PRODUCT(SUM(_xlpm.Dx,-_xlpm.Cx),1/SUM(_xlpm.Bx,-_xlpm.Ax))*SUM(_xlpm.Xx,-_xlpm.Ax)+_xlpm.Cx,
_xlpm.Ay,_xlfn.XLOOKUP(TRUE,(AL$52:AL62&lt;&gt;""),$N$52:$N62,_xlpm.Fundo,,-1),
_xlpm.By,_xlfn.XLOOKUP(TRUE,(AL64:AL$95&lt;&gt;""),$N64:$N$95,_xlpm.Fundo,,1),
_xlpm.Cy,_xlfn.XLOOKUP(TRUE,(AL$52:AL62&lt;&gt;""),AL$52:AL62,_xlpm.Fundo,,-1),
_xlpm.Dy,_xlfn.XLOOKUP(TRUE,(AL64:AL$95&lt;&gt;""),AL64:AL$95,_xlpm.Fundo,,1),
_xlpm.Xy,$N63,_xlpm.Yy,PRODUCT(SUM(_xlpm.Dy,-_xlpm.Cy),1/SUM(_xlpm.By,-_xlpm.Ay))*SUM(_xlpm.Xy,-_xlpm.Ay)+_xlpm.Cy,
ROUND(_xlpm.Yy,2)))</f>
        <v>0.14000000000000001</v>
      </c>
      <c r="AM161" s="21" cm="1">
        <f t="array" ref="AM161">IF(AM63&lt;&gt;"","",
_xlfn.LET(_xlpm.Fundo,$L$8,
_xlpm.Ax,_xlfn.XLOOKUP(TRUE,($O63:AL63&lt;&gt;""),$O$51:AL$51,_xlpm.Fundo,,-1),
_xlpm.Bx,_xlfn.XLOOKUP(TRUE,(AN63:$AZ63&lt;&gt;""),AN$51:$AZ$51,_xlpm.Fundo,,1),
_xlpm.Cx,_xlfn.XLOOKUP(TRUE,($O63:AL63&lt;&gt;""),$O63:AL63,_xlpm.Fundo,,-1),
_xlpm.Dx,_xlfn.XLOOKUP(TRUE,(AN63:$AZ63&lt;&gt;""),AN63:$AZ63,_xlpm.Fundo,,1),
_xlpm.Xx,AM$51,_xlpm.Yx,PRODUCT(SUM(_xlpm.Dx,-_xlpm.Cx),1/SUM(_xlpm.Bx,-_xlpm.Ax))*SUM(_xlpm.Xx,-_xlpm.Ax)+_xlpm.Cx,
_xlpm.Ay,_xlfn.XLOOKUP(TRUE,(AM$52:AM62&lt;&gt;""),$N$52:$N62,_xlpm.Fundo,,-1),
_xlpm.By,_xlfn.XLOOKUP(TRUE,(AM64:AM$95&lt;&gt;""),$N64:$N$95,_xlpm.Fundo,,1),
_xlpm.Cy,_xlfn.XLOOKUP(TRUE,(AM$52:AM62&lt;&gt;""),AM$52:AM62,_xlpm.Fundo,,-1),
_xlpm.Dy,_xlfn.XLOOKUP(TRUE,(AM64:AM$95&lt;&gt;""),AM64:AM$95,_xlpm.Fundo,,1),
_xlpm.Xy,$N63,_xlpm.Yy,PRODUCT(SUM(_xlpm.Dy,-_xlpm.Cy),1/SUM(_xlpm.By,-_xlpm.Ay))*SUM(_xlpm.Xy,-_xlpm.Ay)+_xlpm.Cy,
ROUND(_xlpm.Yy,2)))</f>
        <v>0.19</v>
      </c>
      <c r="AN161" s="21" cm="1">
        <f t="array" ref="AN161">IF(AN63&lt;&gt;"","",
_xlfn.LET(_xlpm.Fundo,$L$8,
_xlpm.Ax,_xlfn.XLOOKUP(TRUE,($O63:AM63&lt;&gt;""),$O$51:AM$51,_xlpm.Fundo,,-1),
_xlpm.Bx,_xlfn.XLOOKUP(TRUE,(AO63:$AZ63&lt;&gt;""),AO$51:$AZ$51,_xlpm.Fundo,,1),
_xlpm.Cx,_xlfn.XLOOKUP(TRUE,($O63:AM63&lt;&gt;""),$O63:AM63,_xlpm.Fundo,,-1),
_xlpm.Dx,_xlfn.XLOOKUP(TRUE,(AO63:$AZ63&lt;&gt;""),AO63:$AZ63,_xlpm.Fundo,,1),
_xlpm.Xx,AN$51,_xlpm.Yx,PRODUCT(SUM(_xlpm.Dx,-_xlpm.Cx),1/SUM(_xlpm.Bx,-_xlpm.Ax))*SUM(_xlpm.Xx,-_xlpm.Ax)+_xlpm.Cx,
_xlpm.Ay,_xlfn.XLOOKUP(TRUE,(AN$52:AN62&lt;&gt;""),$N$52:$N62,_xlpm.Fundo,,-1),
_xlpm.By,_xlfn.XLOOKUP(TRUE,(AN64:AN$95&lt;&gt;""),$N64:$N$95,_xlpm.Fundo,,1),
_xlpm.Cy,_xlfn.XLOOKUP(TRUE,(AN$52:AN62&lt;&gt;""),AN$52:AN62,_xlpm.Fundo,,-1),
_xlpm.Dy,_xlfn.XLOOKUP(TRUE,(AN64:AN$95&lt;&gt;""),AN64:AN$95,_xlpm.Fundo,,1),
_xlpm.Xy,$N63,_xlpm.Yy,PRODUCT(SUM(_xlpm.Dy,-_xlpm.Cy),1/SUM(_xlpm.By,-_xlpm.Ay))*SUM(_xlpm.Xy,-_xlpm.Ay)+_xlpm.Cy,
ROUND(_xlpm.Yy,2)))</f>
        <v>0.28000000000000003</v>
      </c>
      <c r="AO161" s="21" cm="1">
        <f t="array" ref="AO161">IF(AO63&lt;&gt;"","",
_xlfn.LET(_xlpm.Fundo,$L$8,
_xlpm.Ax,_xlfn.XLOOKUP(TRUE,($O63:AN63&lt;&gt;""),$O$51:AN$51,_xlpm.Fundo,,-1),
_xlpm.Bx,_xlfn.XLOOKUP(TRUE,(AP63:$AZ63&lt;&gt;""),AP$51:$AZ$51,_xlpm.Fundo,,1),
_xlpm.Cx,_xlfn.XLOOKUP(TRUE,($O63:AN63&lt;&gt;""),$O63:AN63,_xlpm.Fundo,,-1),
_xlpm.Dx,_xlfn.XLOOKUP(TRUE,(AP63:$AZ63&lt;&gt;""),AP63:$AZ63,_xlpm.Fundo,,1),
_xlpm.Xx,AO$51,_xlpm.Yx,PRODUCT(SUM(_xlpm.Dx,-_xlpm.Cx),1/SUM(_xlpm.Bx,-_xlpm.Ax))*SUM(_xlpm.Xx,-_xlpm.Ax)+_xlpm.Cx,
_xlpm.Ay,_xlfn.XLOOKUP(TRUE,(AO$52:AO62&lt;&gt;""),$N$52:$N62,_xlpm.Fundo,,-1),
_xlpm.By,_xlfn.XLOOKUP(TRUE,(AO64:AO$95&lt;&gt;""),$N64:$N$95,_xlpm.Fundo,,1),
_xlpm.Cy,_xlfn.XLOOKUP(TRUE,(AO$52:AO62&lt;&gt;""),AO$52:AO62,_xlpm.Fundo,,-1),
_xlpm.Dy,_xlfn.XLOOKUP(TRUE,(AO64:AO$95&lt;&gt;""),AO64:AO$95,_xlpm.Fundo,,1),
_xlpm.Xy,$N63,_xlpm.Yy,PRODUCT(SUM(_xlpm.Dy,-_xlpm.Cy),1/SUM(_xlpm.By,-_xlpm.Ay))*SUM(_xlpm.Xy,-_xlpm.Ay)+_xlpm.Cy,
ROUND(_xlpm.Yy,2)))</f>
        <v>0.32</v>
      </c>
      <c r="AP161" s="21" t="str" cm="1">
        <f t="array" ref="AP161">IF(AP63&lt;&gt;"","",
_xlfn.LET(_xlpm.Fundo,$L$8,
_xlpm.Ax,_xlfn.XLOOKUP(TRUE,($O63:AO63&lt;&gt;""),$O$51:AO$51,_xlpm.Fundo,,-1),
_xlpm.Bx,_xlfn.XLOOKUP(TRUE,(AQ63:$AZ63&lt;&gt;""),AQ$51:$AZ$51,_xlpm.Fundo,,1),
_xlpm.Cx,_xlfn.XLOOKUP(TRUE,($O63:AO63&lt;&gt;""),$O63:AO63,_xlpm.Fundo,,-1),
_xlpm.Dx,_xlfn.XLOOKUP(TRUE,(AQ63:$AZ63&lt;&gt;""),AQ63:$AZ63,_xlpm.Fundo,,1),
_xlpm.Xx,AP$51,_xlpm.Yx,PRODUCT(SUM(_xlpm.Dx,-_xlpm.Cx),1/SUM(_xlpm.Bx,-_xlpm.Ax))*SUM(_xlpm.Xx,-_xlpm.Ax)+_xlpm.Cx,
_xlpm.Ay,_xlfn.XLOOKUP(TRUE,(AP$52:AP62&lt;&gt;""),$N$52:$N62,_xlpm.Fundo,,-1),
_xlpm.By,_xlfn.XLOOKUP(TRUE,(AP64:AP$95&lt;&gt;""),$N64:$N$95,_xlpm.Fundo,,1),
_xlpm.Cy,_xlfn.XLOOKUP(TRUE,(AP$52:AP62&lt;&gt;""),AP$52:AP62,_xlpm.Fundo,,-1),
_xlpm.Dy,_xlfn.XLOOKUP(TRUE,(AP64:AP$95&lt;&gt;""),AP64:AP$95,_xlpm.Fundo,,1),
_xlpm.Xy,$N63,_xlpm.Yy,PRODUCT(SUM(_xlpm.Dy,-_xlpm.Cy),1/SUM(_xlpm.By,-_xlpm.Ay))*SUM(_xlpm.Xy,-_xlpm.Ay)+_xlpm.Cy,
ROUND(_xlpm.Yy,2)))</f>
        <v/>
      </c>
      <c r="AQ161" s="21" cm="1">
        <f t="array" ref="AQ161">IF(AQ63&lt;&gt;"","",
_xlfn.LET(_xlpm.Fundo,$L$8,
_xlpm.Ax,_xlfn.XLOOKUP(TRUE,($O63:AP63&lt;&gt;""),$O$51:AP$51,_xlpm.Fundo,,-1),
_xlpm.Bx,_xlfn.XLOOKUP(TRUE,(AR63:$AZ63&lt;&gt;""),AR$51:$AZ$51,_xlpm.Fundo,,1),
_xlpm.Cx,_xlfn.XLOOKUP(TRUE,($O63:AP63&lt;&gt;""),$O63:AP63,_xlpm.Fundo,,-1),
_xlpm.Dx,_xlfn.XLOOKUP(TRUE,(AR63:$AZ63&lt;&gt;""),AR63:$AZ63,_xlpm.Fundo,,1),
_xlpm.Xx,AQ$51,_xlpm.Yx,PRODUCT(SUM(_xlpm.Dx,-_xlpm.Cx),1/SUM(_xlpm.Bx,-_xlpm.Ax))*SUM(_xlpm.Xx,-_xlpm.Ax)+_xlpm.Cx,
_xlpm.Ay,_xlfn.XLOOKUP(TRUE,(AQ$52:AQ62&lt;&gt;""),$N$52:$N62,_xlpm.Fundo,,-1),
_xlpm.By,_xlfn.XLOOKUP(TRUE,(AQ64:AQ$95&lt;&gt;""),$N64:$N$95,_xlpm.Fundo,,1),
_xlpm.Cy,_xlfn.XLOOKUP(TRUE,(AQ$52:AQ62&lt;&gt;""),AQ$52:AQ62,_xlpm.Fundo,,-1),
_xlpm.Dy,_xlfn.XLOOKUP(TRUE,(AQ64:AQ$95&lt;&gt;""),AQ64:AQ$95,_xlpm.Fundo,,1),
_xlpm.Xy,$N63,_xlpm.Yy,PRODUCT(SUM(_xlpm.Dy,-_xlpm.Cy),1/SUM(_xlpm.By,-_xlpm.Ay))*SUM(_xlpm.Xy,-_xlpm.Ay)+_xlpm.Cy,
ROUND(_xlpm.Yy,2)))</f>
        <v>0.25</v>
      </c>
      <c r="AR161" s="21" t="str" cm="1">
        <f t="array" ref="AR161">IF(AR63&lt;&gt;"","",
_xlfn.LET(_xlpm.Fundo,$L$8,
_xlpm.Ax,_xlfn.XLOOKUP(TRUE,($O63:AQ63&lt;&gt;""),$O$51:AQ$51,_xlpm.Fundo,,-1),
_xlpm.Bx,_xlfn.XLOOKUP(TRUE,(AS63:$AZ63&lt;&gt;""),AS$51:$AZ$51,_xlpm.Fundo,,1),
_xlpm.Cx,_xlfn.XLOOKUP(TRUE,($O63:AQ63&lt;&gt;""),$O63:AQ63,_xlpm.Fundo,,-1),
_xlpm.Dx,_xlfn.XLOOKUP(TRUE,(AS63:$AZ63&lt;&gt;""),AS63:$AZ63,_xlpm.Fundo,,1),
_xlpm.Xx,AR$51,_xlpm.Yx,PRODUCT(SUM(_xlpm.Dx,-_xlpm.Cx),1/SUM(_xlpm.Bx,-_xlpm.Ax))*SUM(_xlpm.Xx,-_xlpm.Ax)+_xlpm.Cx,
_xlpm.Ay,_xlfn.XLOOKUP(TRUE,(AR$52:AR62&lt;&gt;""),$N$52:$N62,_xlpm.Fundo,,-1),
_xlpm.By,_xlfn.XLOOKUP(TRUE,(AR64:AR$95&lt;&gt;""),$N64:$N$95,_xlpm.Fundo,,1),
_xlpm.Cy,_xlfn.XLOOKUP(TRUE,(AR$52:AR62&lt;&gt;""),AR$52:AR62,_xlpm.Fundo,,-1),
_xlpm.Dy,_xlfn.XLOOKUP(TRUE,(AR64:AR$95&lt;&gt;""),AR64:AR$95,_xlpm.Fundo,,1),
_xlpm.Xy,$N63,_xlpm.Yy,PRODUCT(SUM(_xlpm.Dy,-_xlpm.Cy),1/SUM(_xlpm.By,-_xlpm.Ay))*SUM(_xlpm.Xy,-_xlpm.Ay)+_xlpm.Cy,
ROUND(_xlpm.Yy,2)))</f>
        <v/>
      </c>
      <c r="AS161" s="21" t="str" cm="1">
        <f t="array" ref="AS161">IF(AS63&lt;&gt;"","",
_xlfn.LET(_xlpm.Fundo,$L$8,
_xlpm.Ax,_xlfn.XLOOKUP(TRUE,($O63:AR63&lt;&gt;""),$O$51:AR$51,_xlpm.Fundo,,-1),
_xlpm.Bx,_xlfn.XLOOKUP(TRUE,(AT63:$AZ63&lt;&gt;""),AT$51:$AZ$51,_xlpm.Fundo,,1),
_xlpm.Cx,_xlfn.XLOOKUP(TRUE,($O63:AR63&lt;&gt;""),$O63:AR63,_xlpm.Fundo,,-1),
_xlpm.Dx,_xlfn.XLOOKUP(TRUE,(AT63:$AZ63&lt;&gt;""),AT63:$AZ63,_xlpm.Fundo,,1),
_xlpm.Xx,AS$51,_xlpm.Yx,PRODUCT(SUM(_xlpm.Dx,-_xlpm.Cx),1/SUM(_xlpm.Bx,-_xlpm.Ax))*SUM(_xlpm.Xx,-_xlpm.Ax)+_xlpm.Cx,
_xlpm.Ay,_xlfn.XLOOKUP(TRUE,(AS$52:AS62&lt;&gt;""),$N$52:$N62,_xlpm.Fundo,,-1),
_xlpm.By,_xlfn.XLOOKUP(TRUE,(AS64:AS$95&lt;&gt;""),$N64:$N$95,_xlpm.Fundo,,1),
_xlpm.Cy,_xlfn.XLOOKUP(TRUE,(AS$52:AS62&lt;&gt;""),AS$52:AS62,_xlpm.Fundo,,-1),
_xlpm.Dy,_xlfn.XLOOKUP(TRUE,(AS64:AS$95&lt;&gt;""),AS64:AS$95,_xlpm.Fundo,,1),
_xlpm.Xy,$N63,_xlpm.Yy,PRODUCT(SUM(_xlpm.Dy,-_xlpm.Cy),1/SUM(_xlpm.By,-_xlpm.Ay))*SUM(_xlpm.Xy,-_xlpm.Ay)+_xlpm.Cy,
ROUND(_xlpm.Yy,2)))</f>
        <v/>
      </c>
      <c r="AT161" s="21" cm="1">
        <f t="array" ref="AT161">IF(AT63&lt;&gt;"","",
_xlfn.LET(_xlpm.Fundo,$L$8,
_xlpm.Ax,_xlfn.XLOOKUP(TRUE,($O63:AS63&lt;&gt;""),$O$51:AS$51,_xlpm.Fundo,,-1),
_xlpm.Bx,_xlfn.XLOOKUP(TRUE,(AU63:$AZ63&lt;&gt;""),AU$51:$AZ$51,_xlpm.Fundo,,1),
_xlpm.Cx,_xlfn.XLOOKUP(TRUE,($O63:AS63&lt;&gt;""),$O63:AS63,_xlpm.Fundo,,-1),
_xlpm.Dx,_xlfn.XLOOKUP(TRUE,(AU63:$AZ63&lt;&gt;""),AU63:$AZ63,_xlpm.Fundo,,1),
_xlpm.Xx,AT$51,_xlpm.Yx,PRODUCT(SUM(_xlpm.Dx,-_xlpm.Cx),1/SUM(_xlpm.Bx,-_xlpm.Ax))*SUM(_xlpm.Xx,-_xlpm.Ax)+_xlpm.Cx,
_xlpm.Ay,_xlfn.XLOOKUP(TRUE,(AT$52:AT62&lt;&gt;""),$N$52:$N62,_xlpm.Fundo,,-1),
_xlpm.By,_xlfn.XLOOKUP(TRUE,(AT64:AT$95&lt;&gt;""),$N64:$N$95,_xlpm.Fundo,,1),
_xlpm.Cy,_xlfn.XLOOKUP(TRUE,(AT$52:AT62&lt;&gt;""),AT$52:AT62,_xlpm.Fundo,,-1),
_xlpm.Dy,_xlfn.XLOOKUP(TRUE,(AT64:AT$95&lt;&gt;""),AT64:AT$95,_xlpm.Fundo,,1),
_xlpm.Xy,$N63,_xlpm.Yy,PRODUCT(SUM(_xlpm.Dy,-_xlpm.Cy),1/SUM(_xlpm.By,-_xlpm.Ay))*SUM(_xlpm.Xy,-_xlpm.Ay)+_xlpm.Cy,
ROUND(_xlpm.Yy,2)))</f>
        <v>0.36</v>
      </c>
      <c r="AU161" s="21" t="str" cm="1">
        <f t="array" ref="AU161">IF(AU63&lt;&gt;"","",
_xlfn.LET(_xlpm.Fundo,$L$8,
_xlpm.Ax,_xlfn.XLOOKUP(TRUE,($O63:AT63&lt;&gt;""),$O$51:AT$51,_xlpm.Fundo,,-1),
_xlpm.Bx,_xlfn.XLOOKUP(TRUE,(AV63:$AZ63&lt;&gt;""),AV$51:$AZ$51,_xlpm.Fundo,,1),
_xlpm.Cx,_xlfn.XLOOKUP(TRUE,($O63:AT63&lt;&gt;""),$O63:AT63,_xlpm.Fundo,,-1),
_xlpm.Dx,_xlfn.XLOOKUP(TRUE,(AV63:$AZ63&lt;&gt;""),AV63:$AZ63,_xlpm.Fundo,,1),
_xlpm.Xx,AU$51,_xlpm.Yx,PRODUCT(SUM(_xlpm.Dx,-_xlpm.Cx),1/SUM(_xlpm.Bx,-_xlpm.Ax))*SUM(_xlpm.Xx,-_xlpm.Ax)+_xlpm.Cx,
_xlpm.Ay,_xlfn.XLOOKUP(TRUE,(AU$52:AU62&lt;&gt;""),$N$52:$N62,_xlpm.Fundo,,-1),
_xlpm.By,_xlfn.XLOOKUP(TRUE,(AU64:AU$95&lt;&gt;""),$N64:$N$95,_xlpm.Fundo,,1),
_xlpm.Cy,_xlfn.XLOOKUP(TRUE,(AU$52:AU62&lt;&gt;""),AU$52:AU62,_xlpm.Fundo,,-1),
_xlpm.Dy,_xlfn.XLOOKUP(TRUE,(AU64:AU$95&lt;&gt;""),AU64:AU$95,_xlpm.Fundo,,1),
_xlpm.Xy,$N63,_xlpm.Yy,PRODUCT(SUM(_xlpm.Dy,-_xlpm.Cy),1/SUM(_xlpm.By,-_xlpm.Ay))*SUM(_xlpm.Xy,-_xlpm.Ay)+_xlpm.Cy,
ROUND(_xlpm.Yy,2)))</f>
        <v/>
      </c>
      <c r="AV161" s="21" t="str" cm="1">
        <f t="array" ref="AV161">IF(AV63&lt;&gt;"","",
_xlfn.LET(_xlpm.Fundo,$L$8,
_xlpm.Ax,_xlfn.XLOOKUP(TRUE,($O63:AU63&lt;&gt;""),$O$51:AU$51,_xlpm.Fundo,,-1),
_xlpm.Bx,_xlfn.XLOOKUP(TRUE,(AW63:$AZ63&lt;&gt;""),AW$51:$AZ$51,_xlpm.Fundo,,1),
_xlpm.Cx,_xlfn.XLOOKUP(TRUE,($O63:AU63&lt;&gt;""),$O63:AU63,_xlpm.Fundo,,-1),
_xlpm.Dx,_xlfn.XLOOKUP(TRUE,(AW63:$AZ63&lt;&gt;""),AW63:$AZ63,_xlpm.Fundo,,1),
_xlpm.Xx,AV$51,_xlpm.Yx,PRODUCT(SUM(_xlpm.Dx,-_xlpm.Cx),1/SUM(_xlpm.Bx,-_xlpm.Ax))*SUM(_xlpm.Xx,-_xlpm.Ax)+_xlpm.Cx,
_xlpm.Ay,_xlfn.XLOOKUP(TRUE,(AV$52:AV62&lt;&gt;""),$N$52:$N62,_xlpm.Fundo,,-1),
_xlpm.By,_xlfn.XLOOKUP(TRUE,(AV64:AV$95&lt;&gt;""),$N64:$N$95,_xlpm.Fundo,,1),
_xlpm.Cy,_xlfn.XLOOKUP(TRUE,(AV$52:AV62&lt;&gt;""),AV$52:AV62,_xlpm.Fundo,,-1),
_xlpm.Dy,_xlfn.XLOOKUP(TRUE,(AV64:AV$95&lt;&gt;""),AV64:AV$95,_xlpm.Fundo,,1),
_xlpm.Xy,$N63,_xlpm.Yy,PRODUCT(SUM(_xlpm.Dy,-_xlpm.Cy),1/SUM(_xlpm.By,-_xlpm.Ay))*SUM(_xlpm.Xy,-_xlpm.Ay)+_xlpm.Cy,
ROUND(_xlpm.Yy,2)))</f>
        <v/>
      </c>
      <c r="AW161" s="21" t="str" cm="1">
        <f t="array" ref="AW161">IF(AW63&lt;&gt;"","",
_xlfn.LET(_xlpm.Fundo,$L$8,
_xlpm.Ax,_xlfn.XLOOKUP(TRUE,($O63:AV63&lt;&gt;""),$O$51:AV$51,_xlpm.Fundo,,-1),
_xlpm.Bx,_xlfn.XLOOKUP(TRUE,(AX63:$AZ63&lt;&gt;""),AX$51:$AZ$51,_xlpm.Fundo,,1),
_xlpm.Cx,_xlfn.XLOOKUP(TRUE,($O63:AV63&lt;&gt;""),$O63:AV63,_xlpm.Fundo,,-1),
_xlpm.Dx,_xlfn.XLOOKUP(TRUE,(AX63:$AZ63&lt;&gt;""),AX63:$AZ63,_xlpm.Fundo,,1),
_xlpm.Xx,AW$51,_xlpm.Yx,PRODUCT(SUM(_xlpm.Dx,-_xlpm.Cx),1/SUM(_xlpm.Bx,-_xlpm.Ax))*SUM(_xlpm.Xx,-_xlpm.Ax)+_xlpm.Cx,
_xlpm.Ay,_xlfn.XLOOKUP(TRUE,(AW$52:AW62&lt;&gt;""),$N$52:$N62,_xlpm.Fundo,,-1),
_xlpm.By,_xlfn.XLOOKUP(TRUE,(AW64:AW$95&lt;&gt;""),$N64:$N$95,_xlpm.Fundo,,1),
_xlpm.Cy,_xlfn.XLOOKUP(TRUE,(AW$52:AW62&lt;&gt;""),AW$52:AW62,_xlpm.Fundo,,-1),
_xlpm.Dy,_xlfn.XLOOKUP(TRUE,(AW64:AW$95&lt;&gt;""),AW64:AW$95,_xlpm.Fundo,,1),
_xlpm.Xy,$N63,_xlpm.Yy,PRODUCT(SUM(_xlpm.Dy,-_xlpm.Cy),1/SUM(_xlpm.By,-_xlpm.Ay))*SUM(_xlpm.Xy,-_xlpm.Ay)+_xlpm.Cy,
ROUND(_xlpm.Yy,2)))</f>
        <v/>
      </c>
      <c r="AX161" s="8"/>
      <c r="AY161" s="8"/>
    </row>
    <row r="162" spans="1:51" ht="20.100000000000001" customHeight="1" x14ac:dyDescent="0.3">
      <c r="A162" s="8"/>
      <c r="B162" s="8" t="s">
        <v>613</v>
      </c>
      <c r="C162" s="17">
        <f t="shared" si="19"/>
        <v>44.9754</v>
      </c>
      <c r="D162" s="18">
        <f t="shared" si="19"/>
        <v>119.9509</v>
      </c>
      <c r="E162" s="64">
        <f t="shared" si="19"/>
        <v>-0.6</v>
      </c>
      <c r="F162" s="108">
        <f t="shared" si="16"/>
        <v>1.95</v>
      </c>
      <c r="G162" s="109">
        <f t="shared" si="17"/>
        <v>14.9</v>
      </c>
      <c r="H162" s="110">
        <f t="shared" si="18"/>
        <v>-0.6</v>
      </c>
      <c r="I162" s="8" t="str" cm="1">
        <f t="array" ref="I162">_xlfn.CONCAT(ROUND(F162:H162,2)&amp;", ")</f>
        <v xml:space="preserve">1.95, 14.9, -0.6, </v>
      </c>
      <c r="J162" s="8"/>
      <c r="N162" s="31">
        <v>10.9</v>
      </c>
      <c r="O162" s="15"/>
      <c r="P162" s="21" t="str" cm="1">
        <f t="array" ref="P162">IF(P64&lt;&gt;"","",
_xlfn.LET(_xlpm.Fundo,$L$8,
_xlpm.Ax,_xlfn.XLOOKUP(TRUE,($O64:O64&lt;&gt;""),$O$51:O$51,_xlpm.Fundo,,-1),
_xlpm.Bx,_xlfn.XLOOKUP(TRUE,(Q64:$AZ64&lt;&gt;""),Q$51:$AZ$51,_xlpm.Fundo,,1),
_xlpm.Cx,_xlfn.XLOOKUP(TRUE,($O64:O64&lt;&gt;""),$O64:O64,_xlpm.Fundo,,-1),
_xlpm.Dx,_xlfn.XLOOKUP(TRUE,(Q64:$AZ64&lt;&gt;""),Q64:$AZ64,_xlpm.Fundo,,1),
_xlpm.Xx,P$51,_xlpm.Yx,PRODUCT(SUM(_xlpm.Dx,-_xlpm.Cx),1/SUM(_xlpm.Bx,-_xlpm.Ax))*SUM(_xlpm.Xx,-_xlpm.Ax)+_xlpm.Cx,
_xlpm.Ay,_xlfn.XLOOKUP(TRUE,(P$52:P63&lt;&gt;""),$N$52:$N63,_xlpm.Fundo,,-1),
_xlpm.By,_xlfn.XLOOKUP(TRUE,(P65:P$95&lt;&gt;""),$N65:$N$95,_xlpm.Fundo,,1),
_xlpm.Cy,_xlfn.XLOOKUP(TRUE,(P$52:P63&lt;&gt;""),P$52:P63,_xlpm.Fundo,,-1),
_xlpm.Dy,_xlfn.XLOOKUP(TRUE,(P65:P$95&lt;&gt;""),P65:P$95,_xlpm.Fundo,,1),
_xlpm.Xy,$N64,_xlpm.Yy,PRODUCT(SUM(_xlpm.Dy,-_xlpm.Cy),1/SUM(_xlpm.By,-_xlpm.Ay))*SUM(_xlpm.Xy,-_xlpm.Ay)+_xlpm.Cy,
ROUND(_xlpm.Yy,2)))</f>
        <v/>
      </c>
      <c r="Q162" s="21" t="str" cm="1">
        <f t="array" ref="Q162">IF(Q64&lt;&gt;"","",
_xlfn.LET(_xlpm.Fundo,$L$8,
_xlpm.Ax,_xlfn.XLOOKUP(TRUE,($O64:P64&lt;&gt;""),$O$51:P$51,_xlpm.Fundo,,-1),
_xlpm.Bx,_xlfn.XLOOKUP(TRUE,(R64:$AZ64&lt;&gt;""),R$51:$AZ$51,_xlpm.Fundo,,1),
_xlpm.Cx,_xlfn.XLOOKUP(TRUE,($O64:P64&lt;&gt;""),$O64:P64,_xlpm.Fundo,,-1),
_xlpm.Dx,_xlfn.XLOOKUP(TRUE,(R64:$AZ64&lt;&gt;""),R64:$AZ64,_xlpm.Fundo,,1),
_xlpm.Xx,Q$51,_xlpm.Yx,PRODUCT(SUM(_xlpm.Dx,-_xlpm.Cx),1/SUM(_xlpm.Bx,-_xlpm.Ax))*SUM(_xlpm.Xx,-_xlpm.Ax)+_xlpm.Cx,
_xlpm.Ay,_xlfn.XLOOKUP(TRUE,(Q$52:Q63&lt;&gt;""),$N$52:$N63,_xlpm.Fundo,,-1),
_xlpm.By,_xlfn.XLOOKUP(TRUE,(Q65:Q$95&lt;&gt;""),$N65:$N$95,_xlpm.Fundo,,1),
_xlpm.Cy,_xlfn.XLOOKUP(TRUE,(Q$52:Q63&lt;&gt;""),Q$52:Q63,_xlpm.Fundo,,-1),
_xlpm.Dy,_xlfn.XLOOKUP(TRUE,(Q65:Q$95&lt;&gt;""),Q65:Q$95,_xlpm.Fundo,,1),
_xlpm.Xy,$N64,_xlpm.Yy,PRODUCT(SUM(_xlpm.Dy,-_xlpm.Cy),1/SUM(_xlpm.By,-_xlpm.Ay))*SUM(_xlpm.Xy,-_xlpm.Ay)+_xlpm.Cy,
ROUND(_xlpm.Yy,2)))</f>
        <v/>
      </c>
      <c r="R162" s="21" t="str" cm="1">
        <f t="array" ref="R162">IF(R64&lt;&gt;"","",
_xlfn.LET(_xlpm.Fundo,$L$8,
_xlpm.Ax,_xlfn.XLOOKUP(TRUE,($O64:Q64&lt;&gt;""),$O$51:Q$51,_xlpm.Fundo,,-1),
_xlpm.Bx,_xlfn.XLOOKUP(TRUE,(S64:$AZ64&lt;&gt;""),S$51:$AZ$51,_xlpm.Fundo,,1),
_xlpm.Cx,_xlfn.XLOOKUP(TRUE,($O64:Q64&lt;&gt;""),$O64:Q64,_xlpm.Fundo,,-1),
_xlpm.Dx,_xlfn.XLOOKUP(TRUE,(S64:$AZ64&lt;&gt;""),S64:$AZ64,_xlpm.Fundo,,1),
_xlpm.Xx,R$51,_xlpm.Yx,PRODUCT(SUM(_xlpm.Dx,-_xlpm.Cx),1/SUM(_xlpm.Bx,-_xlpm.Ax))*SUM(_xlpm.Xx,-_xlpm.Ax)+_xlpm.Cx,
_xlpm.Ay,_xlfn.XLOOKUP(TRUE,(R$52:R63&lt;&gt;""),$N$52:$N63,_xlpm.Fundo,,-1),
_xlpm.By,_xlfn.XLOOKUP(TRUE,(R65:R$95&lt;&gt;""),$N65:$N$95,_xlpm.Fundo,,1),
_xlpm.Cy,_xlfn.XLOOKUP(TRUE,(R$52:R63&lt;&gt;""),R$52:R63,_xlpm.Fundo,,-1),
_xlpm.Dy,_xlfn.XLOOKUP(TRUE,(R65:R$95&lt;&gt;""),R65:R$95,_xlpm.Fundo,,1),
_xlpm.Xy,$N64,_xlpm.Yy,PRODUCT(SUM(_xlpm.Dy,-_xlpm.Cy),1/SUM(_xlpm.By,-_xlpm.Ay))*SUM(_xlpm.Xy,-_xlpm.Ay)+_xlpm.Cy,
ROUND(_xlpm.Yy,2)))</f>
        <v/>
      </c>
      <c r="S162" s="21" cm="1">
        <f t="array" ref="S162">IF(S64&lt;&gt;"","",
_xlfn.LET(_xlpm.Fundo,$L$8,
_xlpm.Ax,_xlfn.XLOOKUP(TRUE,($O64:R64&lt;&gt;""),$O$51:R$51,_xlpm.Fundo,,-1),
_xlpm.Bx,_xlfn.XLOOKUP(TRUE,(T64:$AZ64&lt;&gt;""),T$51:$AZ$51,_xlpm.Fundo,,1),
_xlpm.Cx,_xlfn.XLOOKUP(TRUE,($O64:R64&lt;&gt;""),$O64:R64,_xlpm.Fundo,,-1),
_xlpm.Dx,_xlfn.XLOOKUP(TRUE,(T64:$AZ64&lt;&gt;""),T64:$AZ64,_xlpm.Fundo,,1),
_xlpm.Xx,S$51,_xlpm.Yx,PRODUCT(SUM(_xlpm.Dx,-_xlpm.Cx),1/SUM(_xlpm.Bx,-_xlpm.Ax))*SUM(_xlpm.Xx,-_xlpm.Ax)+_xlpm.Cx,
_xlpm.Ay,_xlfn.XLOOKUP(TRUE,(S$52:S63&lt;&gt;""),$N$52:$N63,_xlpm.Fundo,,-1),
_xlpm.By,_xlfn.XLOOKUP(TRUE,(S65:S$95&lt;&gt;""),$N65:$N$95,_xlpm.Fundo,,1),
_xlpm.Cy,_xlfn.XLOOKUP(TRUE,(S$52:S63&lt;&gt;""),S$52:S63,_xlpm.Fundo,,-1),
_xlpm.Dy,_xlfn.XLOOKUP(TRUE,(S65:S$95&lt;&gt;""),S65:S$95,_xlpm.Fundo,,1),
_xlpm.Xy,$N64,_xlpm.Yy,PRODUCT(SUM(_xlpm.Dy,-_xlpm.Cy),1/SUM(_xlpm.By,-_xlpm.Ay))*SUM(_xlpm.Xy,-_xlpm.Ay)+_xlpm.Cy,
ROUND(_xlpm.Yy,2)))</f>
        <v>1.1599999999999999</v>
      </c>
      <c r="T162" s="21" t="str" cm="1">
        <f t="array" ref="T162">IF(T64&lt;&gt;"","",
_xlfn.LET(_xlpm.Fundo,$L$8,
_xlpm.Ax,_xlfn.XLOOKUP(TRUE,($O64:S64&lt;&gt;""),$O$51:S$51,_xlpm.Fundo,,-1),
_xlpm.Bx,_xlfn.XLOOKUP(TRUE,(U64:$AZ64&lt;&gt;""),U$51:$AZ$51,_xlpm.Fundo,,1),
_xlpm.Cx,_xlfn.XLOOKUP(TRUE,($O64:S64&lt;&gt;""),$O64:S64,_xlpm.Fundo,,-1),
_xlpm.Dx,_xlfn.XLOOKUP(TRUE,(U64:$AZ64&lt;&gt;""),U64:$AZ64,_xlpm.Fundo,,1),
_xlpm.Xx,T$51,_xlpm.Yx,PRODUCT(SUM(_xlpm.Dx,-_xlpm.Cx),1/SUM(_xlpm.Bx,-_xlpm.Ax))*SUM(_xlpm.Xx,-_xlpm.Ax)+_xlpm.Cx,
_xlpm.Ay,_xlfn.XLOOKUP(TRUE,(T$52:T63&lt;&gt;""),$N$52:$N63,_xlpm.Fundo,,-1),
_xlpm.By,_xlfn.XLOOKUP(TRUE,(T65:T$95&lt;&gt;""),$N65:$N$95,_xlpm.Fundo,,1),
_xlpm.Cy,_xlfn.XLOOKUP(TRUE,(T$52:T63&lt;&gt;""),T$52:T63,_xlpm.Fundo,,-1),
_xlpm.Dy,_xlfn.XLOOKUP(TRUE,(T65:T$95&lt;&gt;""),T65:T$95,_xlpm.Fundo,,1),
_xlpm.Xy,$N64,_xlpm.Yy,PRODUCT(SUM(_xlpm.Dy,-_xlpm.Cy),1/SUM(_xlpm.By,-_xlpm.Ay))*SUM(_xlpm.Xy,-_xlpm.Ay)+_xlpm.Cy,
ROUND(_xlpm.Yy,2)))</f>
        <v/>
      </c>
      <c r="U162" s="21" cm="1">
        <f t="array" ref="U162">IF(U64&lt;&gt;"","",
_xlfn.LET(_xlpm.Fundo,$L$8,
_xlpm.Ax,_xlfn.XLOOKUP(TRUE,($O64:T64&lt;&gt;""),$O$51:T$51,_xlpm.Fundo,,-1),
_xlpm.Bx,_xlfn.XLOOKUP(TRUE,(V64:$AZ64&lt;&gt;""),V$51:$AZ$51,_xlpm.Fundo,,1),
_xlpm.Cx,_xlfn.XLOOKUP(TRUE,($O64:T64&lt;&gt;""),$O64:T64,_xlpm.Fundo,,-1),
_xlpm.Dx,_xlfn.XLOOKUP(TRUE,(V64:$AZ64&lt;&gt;""),V64:$AZ64,_xlpm.Fundo,,1),
_xlpm.Xx,U$51,_xlpm.Yx,PRODUCT(SUM(_xlpm.Dx,-_xlpm.Cx),1/SUM(_xlpm.Bx,-_xlpm.Ax))*SUM(_xlpm.Xx,-_xlpm.Ax)+_xlpm.Cx,
_xlpm.Ay,_xlfn.XLOOKUP(TRUE,(U$52:U63&lt;&gt;""),$N$52:$N63,_xlpm.Fundo,,-1),
_xlpm.By,_xlfn.XLOOKUP(TRUE,(U65:U$95&lt;&gt;""),$N65:$N$95,_xlpm.Fundo,,1),
_xlpm.Cy,_xlfn.XLOOKUP(TRUE,(U$52:U63&lt;&gt;""),U$52:U63,_xlpm.Fundo,,-1),
_xlpm.Dy,_xlfn.XLOOKUP(TRUE,(U65:U$95&lt;&gt;""),U65:U$95,_xlpm.Fundo,,1),
_xlpm.Xy,$N64,_xlpm.Yy,PRODUCT(SUM(_xlpm.Dy,-_xlpm.Cy),1/SUM(_xlpm.By,-_xlpm.Ay))*SUM(_xlpm.Xy,-_xlpm.Ay)+_xlpm.Cy,
ROUND(_xlpm.Yy,2)))</f>
        <v>1.93</v>
      </c>
      <c r="V162" s="21" cm="1">
        <f t="array" ref="V162">IF(V64&lt;&gt;"","",
_xlfn.LET(_xlpm.Fundo,$L$8,
_xlpm.Ax,_xlfn.XLOOKUP(TRUE,($O64:U64&lt;&gt;""),$O$51:U$51,_xlpm.Fundo,,-1),
_xlpm.Bx,_xlfn.XLOOKUP(TRUE,(W64:$AZ64&lt;&gt;""),W$51:$AZ$51,_xlpm.Fundo,,1),
_xlpm.Cx,_xlfn.XLOOKUP(TRUE,($O64:U64&lt;&gt;""),$O64:U64,_xlpm.Fundo,,-1),
_xlpm.Dx,_xlfn.XLOOKUP(TRUE,(W64:$AZ64&lt;&gt;""),W64:$AZ64,_xlpm.Fundo,,1),
_xlpm.Xx,V$51,_xlpm.Yx,PRODUCT(SUM(_xlpm.Dx,-_xlpm.Cx),1/SUM(_xlpm.Bx,-_xlpm.Ax))*SUM(_xlpm.Xx,-_xlpm.Ax)+_xlpm.Cx,
_xlpm.Ay,_xlfn.XLOOKUP(TRUE,(V$52:V63&lt;&gt;""),$N$52:$N63,_xlpm.Fundo,,-1),
_xlpm.By,_xlfn.XLOOKUP(TRUE,(V65:V$95&lt;&gt;""),$N65:$N$95,_xlpm.Fundo,,1),
_xlpm.Cy,_xlfn.XLOOKUP(TRUE,(V$52:V63&lt;&gt;""),V$52:V63,_xlpm.Fundo,,-1),
_xlpm.Dy,_xlfn.XLOOKUP(TRUE,(V65:V$95&lt;&gt;""),V65:V$95,_xlpm.Fundo,,1),
_xlpm.Xy,$N64,_xlpm.Yy,PRODUCT(SUM(_xlpm.Dy,-_xlpm.Cy),1/SUM(_xlpm.By,-_xlpm.Ay))*SUM(_xlpm.Xy,-_xlpm.Ay)+_xlpm.Cy,
ROUND(_xlpm.Yy,2)))</f>
        <v>0.24</v>
      </c>
      <c r="W162" s="21" cm="1">
        <f t="array" ref="W162">IF(W64&lt;&gt;"","",
_xlfn.LET(_xlpm.Fundo,$L$8,
_xlpm.Ax,_xlfn.XLOOKUP(TRUE,($O64:V64&lt;&gt;""),$O$51:V$51,_xlpm.Fundo,,-1),
_xlpm.Bx,_xlfn.XLOOKUP(TRUE,(X64:$AZ64&lt;&gt;""),X$51:$AZ$51,_xlpm.Fundo,,1),
_xlpm.Cx,_xlfn.XLOOKUP(TRUE,($O64:V64&lt;&gt;""),$O64:V64,_xlpm.Fundo,,-1),
_xlpm.Dx,_xlfn.XLOOKUP(TRUE,(X64:$AZ64&lt;&gt;""),X64:$AZ64,_xlpm.Fundo,,1),
_xlpm.Xx,W$51,_xlpm.Yx,PRODUCT(SUM(_xlpm.Dx,-_xlpm.Cx),1/SUM(_xlpm.Bx,-_xlpm.Ax))*SUM(_xlpm.Xx,-_xlpm.Ax)+_xlpm.Cx,
_xlpm.Ay,_xlfn.XLOOKUP(TRUE,(W$52:W63&lt;&gt;""),$N$52:$N63,_xlpm.Fundo,,-1),
_xlpm.By,_xlfn.XLOOKUP(TRUE,(W65:W$95&lt;&gt;""),$N65:$N$95,_xlpm.Fundo,,1),
_xlpm.Cy,_xlfn.XLOOKUP(TRUE,(W$52:W63&lt;&gt;""),W$52:W63,_xlpm.Fundo,,-1),
_xlpm.Dy,_xlfn.XLOOKUP(TRUE,(W65:W$95&lt;&gt;""),W65:W$95,_xlpm.Fundo,,1),
_xlpm.Xy,$N64,_xlpm.Yy,PRODUCT(SUM(_xlpm.Dy,-_xlpm.Cy),1/SUM(_xlpm.By,-_xlpm.Ay))*SUM(_xlpm.Xy,-_xlpm.Ay)+_xlpm.Cy,
ROUND(_xlpm.Yy,2)))</f>
        <v>0.37</v>
      </c>
      <c r="X162" s="21" t="str" cm="1">
        <f t="array" ref="X162">IF(X64&lt;&gt;"","",
_xlfn.LET(_xlpm.Fundo,$L$8,
_xlpm.Ax,_xlfn.XLOOKUP(TRUE,($O64:W64&lt;&gt;""),$O$51:W$51,_xlpm.Fundo,,-1),
_xlpm.Bx,_xlfn.XLOOKUP(TRUE,(Y64:$AZ64&lt;&gt;""),Y$51:$AZ$51,_xlpm.Fundo,,1),
_xlpm.Cx,_xlfn.XLOOKUP(TRUE,($O64:W64&lt;&gt;""),$O64:W64,_xlpm.Fundo,,-1),
_xlpm.Dx,_xlfn.XLOOKUP(TRUE,(Y64:$AZ64&lt;&gt;""),Y64:$AZ64,_xlpm.Fundo,,1),
_xlpm.Xx,X$51,_xlpm.Yx,PRODUCT(SUM(_xlpm.Dx,-_xlpm.Cx),1/SUM(_xlpm.Bx,-_xlpm.Ax))*SUM(_xlpm.Xx,-_xlpm.Ax)+_xlpm.Cx,
_xlpm.Ay,_xlfn.XLOOKUP(TRUE,(X$52:X63&lt;&gt;""),$N$52:$N63,_xlpm.Fundo,,-1),
_xlpm.By,_xlfn.XLOOKUP(TRUE,(X65:X$95&lt;&gt;""),$N65:$N$95,_xlpm.Fundo,,1),
_xlpm.Cy,_xlfn.XLOOKUP(TRUE,(X$52:X63&lt;&gt;""),X$52:X63,_xlpm.Fundo,,-1),
_xlpm.Dy,_xlfn.XLOOKUP(TRUE,(X65:X$95&lt;&gt;""),X65:X$95,_xlpm.Fundo,,1),
_xlpm.Xy,$N64,_xlpm.Yy,PRODUCT(SUM(_xlpm.Dy,-_xlpm.Cy),1/SUM(_xlpm.By,-_xlpm.Ay))*SUM(_xlpm.Xy,-_xlpm.Ay)+_xlpm.Cy,
ROUND(_xlpm.Yy,2)))</f>
        <v/>
      </c>
      <c r="Y162" s="21" cm="1">
        <f t="array" ref="Y162">IF(Y64&lt;&gt;"","",
_xlfn.LET(_xlpm.Fundo,$L$8,
_xlpm.Ax,_xlfn.XLOOKUP(TRUE,($O64:X64&lt;&gt;""),$O$51:X$51,_xlpm.Fundo,,-1),
_xlpm.Bx,_xlfn.XLOOKUP(TRUE,(Z64:$AZ64&lt;&gt;""),Z$51:$AZ$51,_xlpm.Fundo,,1),
_xlpm.Cx,_xlfn.XLOOKUP(TRUE,($O64:X64&lt;&gt;""),$O64:X64,_xlpm.Fundo,,-1),
_xlpm.Dx,_xlfn.XLOOKUP(TRUE,(Z64:$AZ64&lt;&gt;""),Z64:$AZ64,_xlpm.Fundo,,1),
_xlpm.Xx,Y$51,_xlpm.Yx,PRODUCT(SUM(_xlpm.Dx,-_xlpm.Cx),1/SUM(_xlpm.Bx,-_xlpm.Ax))*SUM(_xlpm.Xx,-_xlpm.Ax)+_xlpm.Cx,
_xlpm.Ay,_xlfn.XLOOKUP(TRUE,(Y$52:Y63&lt;&gt;""),$N$52:$N63,_xlpm.Fundo,,-1),
_xlpm.By,_xlfn.XLOOKUP(TRUE,(Y65:Y$95&lt;&gt;""),$N65:$N$95,_xlpm.Fundo,,1),
_xlpm.Cy,_xlfn.XLOOKUP(TRUE,(Y$52:Y63&lt;&gt;""),Y$52:Y63,_xlpm.Fundo,,-1),
_xlpm.Dy,_xlfn.XLOOKUP(TRUE,(Y65:Y$95&lt;&gt;""),Y65:Y$95,_xlpm.Fundo,,1),
_xlpm.Xy,$N64,_xlpm.Yy,PRODUCT(SUM(_xlpm.Dy,-_xlpm.Cy),1/SUM(_xlpm.By,-_xlpm.Ay))*SUM(_xlpm.Xy,-_xlpm.Ay)+_xlpm.Cy,
ROUND(_xlpm.Yy,2)))</f>
        <v>2.8</v>
      </c>
      <c r="Z162" s="21" cm="1">
        <f t="array" ref="Z162">IF(Z64&lt;&gt;"","",
_xlfn.LET(_xlpm.Fundo,$L$8,
_xlpm.Ax,_xlfn.XLOOKUP(TRUE,($O64:Y64&lt;&gt;""),$O$51:Y$51,_xlpm.Fundo,,-1),
_xlpm.Bx,_xlfn.XLOOKUP(TRUE,(AA64:$AZ64&lt;&gt;""),AA$51:$AZ$51,_xlpm.Fundo,,1),
_xlpm.Cx,_xlfn.XLOOKUP(TRUE,($O64:Y64&lt;&gt;""),$O64:Y64,_xlpm.Fundo,,-1),
_xlpm.Dx,_xlfn.XLOOKUP(TRUE,(AA64:$AZ64&lt;&gt;""),AA64:$AZ64,_xlpm.Fundo,,1),
_xlpm.Xx,Z$51,_xlpm.Yx,PRODUCT(SUM(_xlpm.Dx,-_xlpm.Cx),1/SUM(_xlpm.Bx,-_xlpm.Ax))*SUM(_xlpm.Xx,-_xlpm.Ax)+_xlpm.Cx,
_xlpm.Ay,_xlfn.XLOOKUP(TRUE,(Z$52:Z63&lt;&gt;""),$N$52:$N63,_xlpm.Fundo,,-1),
_xlpm.By,_xlfn.XLOOKUP(TRUE,(Z65:Z$95&lt;&gt;""),$N65:$N$95,_xlpm.Fundo,,1),
_xlpm.Cy,_xlfn.XLOOKUP(TRUE,(Z$52:Z63&lt;&gt;""),Z$52:Z63,_xlpm.Fundo,,-1),
_xlpm.Dy,_xlfn.XLOOKUP(TRUE,(Z65:Z$95&lt;&gt;""),Z65:Z$95,_xlpm.Fundo,,1),
_xlpm.Xy,$N64,_xlpm.Yy,PRODUCT(SUM(_xlpm.Dy,-_xlpm.Cy),1/SUM(_xlpm.By,-_xlpm.Ay))*SUM(_xlpm.Xy,-_xlpm.Ay)+_xlpm.Cy,
ROUND(_xlpm.Yy,2)))</f>
        <v>0.03</v>
      </c>
      <c r="AA162" s="21" t="str" cm="1">
        <f t="array" ref="AA162">IF(AA64&lt;&gt;"","",
_xlfn.LET(_xlpm.Fundo,$L$8,
_xlpm.Ax,_xlfn.XLOOKUP(TRUE,($O64:Z64&lt;&gt;""),$O$51:Z$51,_xlpm.Fundo,,-1),
_xlpm.Bx,_xlfn.XLOOKUP(TRUE,(AB64:$AZ64&lt;&gt;""),AB$51:$AZ$51,_xlpm.Fundo,,1),
_xlpm.Cx,_xlfn.XLOOKUP(TRUE,($O64:Z64&lt;&gt;""),$O64:Z64,_xlpm.Fundo,,-1),
_xlpm.Dx,_xlfn.XLOOKUP(TRUE,(AB64:$AZ64&lt;&gt;""),AB64:$AZ64,_xlpm.Fundo,,1),
_xlpm.Xx,AA$51,_xlpm.Yx,PRODUCT(SUM(_xlpm.Dx,-_xlpm.Cx),1/SUM(_xlpm.Bx,-_xlpm.Ax))*SUM(_xlpm.Xx,-_xlpm.Ax)+_xlpm.Cx,
_xlpm.Ay,_xlfn.XLOOKUP(TRUE,(AA$52:AA63&lt;&gt;""),$N$52:$N63,_xlpm.Fundo,,-1),
_xlpm.By,_xlfn.XLOOKUP(TRUE,(AA65:AA$95&lt;&gt;""),$N65:$N$95,_xlpm.Fundo,,1),
_xlpm.Cy,_xlfn.XLOOKUP(TRUE,(AA$52:AA63&lt;&gt;""),AA$52:AA63,_xlpm.Fundo,,-1),
_xlpm.Dy,_xlfn.XLOOKUP(TRUE,(AA65:AA$95&lt;&gt;""),AA65:AA$95,_xlpm.Fundo,,1),
_xlpm.Xy,$N64,_xlpm.Yy,PRODUCT(SUM(_xlpm.Dy,-_xlpm.Cy),1/SUM(_xlpm.By,-_xlpm.Ay))*SUM(_xlpm.Xy,-_xlpm.Ay)+_xlpm.Cy,
ROUND(_xlpm.Yy,2)))</f>
        <v/>
      </c>
      <c r="AB162" s="21" cm="1">
        <f t="array" ref="AB162">IF(AB64&lt;&gt;"","",
_xlfn.LET(_xlpm.Fundo,$L$8,
_xlpm.Ax,_xlfn.XLOOKUP(TRUE,($O64:AA64&lt;&gt;""),$O$51:AA$51,_xlpm.Fundo,,-1),
_xlpm.Bx,_xlfn.XLOOKUP(TRUE,(AC64:$AZ64&lt;&gt;""),AC$51:$AZ$51,_xlpm.Fundo,,1),
_xlpm.Cx,_xlfn.XLOOKUP(TRUE,($O64:AA64&lt;&gt;""),$O64:AA64,_xlpm.Fundo,,-1),
_xlpm.Dx,_xlfn.XLOOKUP(TRUE,(AC64:$AZ64&lt;&gt;""),AC64:$AZ64,_xlpm.Fundo,,1),
_xlpm.Xx,AB$51,_xlpm.Yx,PRODUCT(SUM(_xlpm.Dx,-_xlpm.Cx),1/SUM(_xlpm.Bx,-_xlpm.Ax))*SUM(_xlpm.Xx,-_xlpm.Ax)+_xlpm.Cx,
_xlpm.Ay,_xlfn.XLOOKUP(TRUE,(AB$52:AB63&lt;&gt;""),$N$52:$N63,_xlpm.Fundo,,-1),
_xlpm.By,_xlfn.XLOOKUP(TRUE,(AB65:AB$95&lt;&gt;""),$N65:$N$95,_xlpm.Fundo,,1),
_xlpm.Cy,_xlfn.XLOOKUP(TRUE,(AB$52:AB63&lt;&gt;""),AB$52:AB63,_xlpm.Fundo,,-1),
_xlpm.Dy,_xlfn.XLOOKUP(TRUE,(AB65:AB$95&lt;&gt;""),AB65:AB$95,_xlpm.Fundo,,1),
_xlpm.Xy,$N64,_xlpm.Yy,PRODUCT(SUM(_xlpm.Dy,-_xlpm.Cy),1/SUM(_xlpm.By,-_xlpm.Ay))*SUM(_xlpm.Xy,-_xlpm.Ay)+_xlpm.Cy,
ROUND(_xlpm.Yy,2)))</f>
        <v>0.42</v>
      </c>
      <c r="AC162" s="21" cm="1">
        <f t="array" ref="AC162">IF(AC64&lt;&gt;"","",
_xlfn.LET(_xlpm.Fundo,$L$8,
_xlpm.Ax,_xlfn.XLOOKUP(TRUE,($O64:AB64&lt;&gt;""),$O$51:AB$51,_xlpm.Fundo,,-1),
_xlpm.Bx,_xlfn.XLOOKUP(TRUE,(AD64:$AZ64&lt;&gt;""),AD$51:$AZ$51,_xlpm.Fundo,,1),
_xlpm.Cx,_xlfn.XLOOKUP(TRUE,($O64:AB64&lt;&gt;""),$O64:AB64,_xlpm.Fundo,,-1),
_xlpm.Dx,_xlfn.XLOOKUP(TRUE,(AD64:$AZ64&lt;&gt;""),AD64:$AZ64,_xlpm.Fundo,,1),
_xlpm.Xx,AC$51,_xlpm.Yx,PRODUCT(SUM(_xlpm.Dx,-_xlpm.Cx),1/SUM(_xlpm.Bx,-_xlpm.Ax))*SUM(_xlpm.Xx,-_xlpm.Ax)+_xlpm.Cx,
_xlpm.Ay,_xlfn.XLOOKUP(TRUE,(AC$52:AC63&lt;&gt;""),$N$52:$N63,_xlpm.Fundo,,-1),
_xlpm.By,_xlfn.XLOOKUP(TRUE,(AC65:AC$95&lt;&gt;""),$N65:$N$95,_xlpm.Fundo,,1),
_xlpm.Cy,_xlfn.XLOOKUP(TRUE,(AC$52:AC63&lt;&gt;""),AC$52:AC63,_xlpm.Fundo,,-1),
_xlpm.Dy,_xlfn.XLOOKUP(TRUE,(AC65:AC$95&lt;&gt;""),AC65:AC$95,_xlpm.Fundo,,1),
_xlpm.Xy,$N64,_xlpm.Yy,PRODUCT(SUM(_xlpm.Dy,-_xlpm.Cy),1/SUM(_xlpm.By,-_xlpm.Ay))*SUM(_xlpm.Xy,-_xlpm.Ay)+_xlpm.Cy,
ROUND(_xlpm.Yy,2)))</f>
        <v>0.08</v>
      </c>
      <c r="AD162" s="21" cm="1">
        <f t="array" ref="AD162">IF(AD64&lt;&gt;"","",
_xlfn.LET(_xlpm.Fundo,$L$8,
_xlpm.Ax,_xlfn.XLOOKUP(TRUE,($O64:AC64&lt;&gt;""),$O$51:AC$51,_xlpm.Fundo,,-1),
_xlpm.Bx,_xlfn.XLOOKUP(TRUE,(AE64:$AZ64&lt;&gt;""),AE$51:$AZ$51,_xlpm.Fundo,,1),
_xlpm.Cx,_xlfn.XLOOKUP(TRUE,($O64:AC64&lt;&gt;""),$O64:AC64,_xlpm.Fundo,,-1),
_xlpm.Dx,_xlfn.XLOOKUP(TRUE,(AE64:$AZ64&lt;&gt;""),AE64:$AZ64,_xlpm.Fundo,,1),
_xlpm.Xx,AD$51,_xlpm.Yx,PRODUCT(SUM(_xlpm.Dx,-_xlpm.Cx),1/SUM(_xlpm.Bx,-_xlpm.Ax))*SUM(_xlpm.Xx,-_xlpm.Ax)+_xlpm.Cx,
_xlpm.Ay,_xlfn.XLOOKUP(TRUE,(AD$52:AD63&lt;&gt;""),$N$52:$N63,_xlpm.Fundo,,-1),
_xlpm.By,_xlfn.XLOOKUP(TRUE,(AD65:AD$95&lt;&gt;""),$N65:$N$95,_xlpm.Fundo,,1),
_xlpm.Cy,_xlfn.XLOOKUP(TRUE,(AD$52:AD63&lt;&gt;""),AD$52:AD63,_xlpm.Fundo,,-1),
_xlpm.Dy,_xlfn.XLOOKUP(TRUE,(AD65:AD$95&lt;&gt;""),AD65:AD$95,_xlpm.Fundo,,1),
_xlpm.Xy,$N64,_xlpm.Yy,PRODUCT(SUM(_xlpm.Dy,-_xlpm.Cy),1/SUM(_xlpm.By,-_xlpm.Ay))*SUM(_xlpm.Xy,-_xlpm.Ay)+_xlpm.Cy,
ROUND(_xlpm.Yy,2)))</f>
        <v>0.01</v>
      </c>
      <c r="AE162" s="21" t="str" cm="1">
        <f t="array" ref="AE162">IF(AE64&lt;&gt;"","",
_xlfn.LET(_xlpm.Fundo,$L$8,
_xlpm.Ax,_xlfn.XLOOKUP(TRUE,($O64:AD64&lt;&gt;""),$O$51:AD$51,_xlpm.Fundo,,-1),
_xlpm.Bx,_xlfn.XLOOKUP(TRUE,(AF64:$AZ64&lt;&gt;""),AF$51:$AZ$51,_xlpm.Fundo,,1),
_xlpm.Cx,_xlfn.XLOOKUP(TRUE,($O64:AD64&lt;&gt;""),$O64:AD64,_xlpm.Fundo,,-1),
_xlpm.Dx,_xlfn.XLOOKUP(TRUE,(AF64:$AZ64&lt;&gt;""),AF64:$AZ64,_xlpm.Fundo,,1),
_xlpm.Xx,AE$51,_xlpm.Yx,PRODUCT(SUM(_xlpm.Dx,-_xlpm.Cx),1/SUM(_xlpm.Bx,-_xlpm.Ax))*SUM(_xlpm.Xx,-_xlpm.Ax)+_xlpm.Cx,
_xlpm.Ay,_xlfn.XLOOKUP(TRUE,(AE$52:AE63&lt;&gt;""),$N$52:$N63,_xlpm.Fundo,,-1),
_xlpm.By,_xlfn.XLOOKUP(TRUE,(AE65:AE$95&lt;&gt;""),$N65:$N$95,_xlpm.Fundo,,1),
_xlpm.Cy,_xlfn.XLOOKUP(TRUE,(AE$52:AE63&lt;&gt;""),AE$52:AE63,_xlpm.Fundo,,-1),
_xlpm.Dy,_xlfn.XLOOKUP(TRUE,(AE65:AE$95&lt;&gt;""),AE65:AE$95,_xlpm.Fundo,,1),
_xlpm.Xy,$N64,_xlpm.Yy,PRODUCT(SUM(_xlpm.Dy,-_xlpm.Cy),1/SUM(_xlpm.By,-_xlpm.Ay))*SUM(_xlpm.Xy,-_xlpm.Ay)+_xlpm.Cy,
ROUND(_xlpm.Yy,2)))</f>
        <v/>
      </c>
      <c r="AF162" s="21" cm="1">
        <f t="array" ref="AF162">IF(AF64&lt;&gt;"","",
_xlfn.LET(_xlpm.Fundo,$L$8,
_xlpm.Ax,_xlfn.XLOOKUP(TRUE,($O64:AE64&lt;&gt;""),$O$51:AE$51,_xlpm.Fundo,,-1),
_xlpm.Bx,_xlfn.XLOOKUP(TRUE,(AG64:$AZ64&lt;&gt;""),AG$51:$AZ$51,_xlpm.Fundo,,1),
_xlpm.Cx,_xlfn.XLOOKUP(TRUE,($O64:AE64&lt;&gt;""),$O64:AE64,_xlpm.Fundo,,-1),
_xlpm.Dx,_xlfn.XLOOKUP(TRUE,(AG64:$AZ64&lt;&gt;""),AG64:$AZ64,_xlpm.Fundo,,1),
_xlpm.Xx,AF$51,_xlpm.Yx,PRODUCT(SUM(_xlpm.Dx,-_xlpm.Cx),1/SUM(_xlpm.Bx,-_xlpm.Ax))*SUM(_xlpm.Xx,-_xlpm.Ax)+_xlpm.Cx,
_xlpm.Ay,_xlfn.XLOOKUP(TRUE,(AF$52:AF63&lt;&gt;""),$N$52:$N63,_xlpm.Fundo,,-1),
_xlpm.By,_xlfn.XLOOKUP(TRUE,(AF65:AF$95&lt;&gt;""),$N65:$N$95,_xlpm.Fundo,,1),
_xlpm.Cy,_xlfn.XLOOKUP(TRUE,(AF$52:AF63&lt;&gt;""),AF$52:AF63,_xlpm.Fundo,,-1),
_xlpm.Dy,_xlfn.XLOOKUP(TRUE,(AF65:AF$95&lt;&gt;""),AF65:AF$95,_xlpm.Fundo,,1),
_xlpm.Xy,$N64,_xlpm.Yy,PRODUCT(SUM(_xlpm.Dy,-_xlpm.Cy),1/SUM(_xlpm.By,-_xlpm.Ay))*SUM(_xlpm.Xy,-_xlpm.Ay)+_xlpm.Cy,
ROUND(_xlpm.Yy,2)))</f>
        <v>0</v>
      </c>
      <c r="AG162" s="21" t="str" cm="1">
        <f t="array" ref="AG162">IF(AG64&lt;&gt;"","",
_xlfn.LET(_xlpm.Fundo,$L$8,
_xlpm.Ax,_xlfn.XLOOKUP(TRUE,($O64:AF64&lt;&gt;""),$O$51:AF$51,_xlpm.Fundo,,-1),
_xlpm.Bx,_xlfn.XLOOKUP(TRUE,(AH64:$AZ64&lt;&gt;""),AH$51:$AZ$51,_xlpm.Fundo,,1),
_xlpm.Cx,_xlfn.XLOOKUP(TRUE,($O64:AF64&lt;&gt;""),$O64:AF64,_xlpm.Fundo,,-1),
_xlpm.Dx,_xlfn.XLOOKUP(TRUE,(AH64:$AZ64&lt;&gt;""),AH64:$AZ64,_xlpm.Fundo,,1),
_xlpm.Xx,AG$51,_xlpm.Yx,PRODUCT(SUM(_xlpm.Dx,-_xlpm.Cx),1/SUM(_xlpm.Bx,-_xlpm.Ax))*SUM(_xlpm.Xx,-_xlpm.Ax)+_xlpm.Cx,
_xlpm.Ay,_xlfn.XLOOKUP(TRUE,(AG$52:AG63&lt;&gt;""),$N$52:$N63,_xlpm.Fundo,,-1),
_xlpm.By,_xlfn.XLOOKUP(TRUE,(AG65:AG$95&lt;&gt;""),$N65:$N$95,_xlpm.Fundo,,1),
_xlpm.Cy,_xlfn.XLOOKUP(TRUE,(AG$52:AG63&lt;&gt;""),AG$52:AG63,_xlpm.Fundo,,-1),
_xlpm.Dy,_xlfn.XLOOKUP(TRUE,(AG65:AG$95&lt;&gt;""),AG65:AG$95,_xlpm.Fundo,,1),
_xlpm.Xy,$N64,_xlpm.Yy,PRODUCT(SUM(_xlpm.Dy,-_xlpm.Cy),1/SUM(_xlpm.By,-_xlpm.Ay))*SUM(_xlpm.Xy,-_xlpm.Ay)+_xlpm.Cy,
ROUND(_xlpm.Yy,2)))</f>
        <v/>
      </c>
      <c r="AH162" s="21" cm="1">
        <f t="array" ref="AH162">IF(AH64&lt;&gt;"","",
_xlfn.LET(_xlpm.Fundo,$L$8,
_xlpm.Ax,_xlfn.XLOOKUP(TRUE,($O64:AG64&lt;&gt;""),$O$51:AG$51,_xlpm.Fundo,,-1),
_xlpm.Bx,_xlfn.XLOOKUP(TRUE,(AI64:$AZ64&lt;&gt;""),AI$51:$AZ$51,_xlpm.Fundo,,1),
_xlpm.Cx,_xlfn.XLOOKUP(TRUE,($O64:AG64&lt;&gt;""),$O64:AG64,_xlpm.Fundo,,-1),
_xlpm.Dx,_xlfn.XLOOKUP(TRUE,(AI64:$AZ64&lt;&gt;""),AI64:$AZ64,_xlpm.Fundo,,1),
_xlpm.Xx,AH$51,_xlpm.Yx,PRODUCT(SUM(_xlpm.Dx,-_xlpm.Cx),1/SUM(_xlpm.Bx,-_xlpm.Ax))*SUM(_xlpm.Xx,-_xlpm.Ax)+_xlpm.Cx,
_xlpm.Ay,_xlfn.XLOOKUP(TRUE,(AH$52:AH63&lt;&gt;""),$N$52:$N63,_xlpm.Fundo,,-1),
_xlpm.By,_xlfn.XLOOKUP(TRUE,(AH65:AH$95&lt;&gt;""),$N65:$N$95,_xlpm.Fundo,,1),
_xlpm.Cy,_xlfn.XLOOKUP(TRUE,(AH$52:AH63&lt;&gt;""),AH$52:AH63,_xlpm.Fundo,,-1),
_xlpm.Dy,_xlfn.XLOOKUP(TRUE,(AH65:AH$95&lt;&gt;""),AH65:AH$95,_xlpm.Fundo,,1),
_xlpm.Xy,$N64,_xlpm.Yy,PRODUCT(SUM(_xlpm.Dy,-_xlpm.Cy),1/SUM(_xlpm.By,-_xlpm.Ay))*SUM(_xlpm.Xy,-_xlpm.Ay)+_xlpm.Cy,
ROUND(_xlpm.Yy,2)))</f>
        <v>0</v>
      </c>
      <c r="AI162" s="21" t="str" cm="1">
        <f t="array" ref="AI162">IF(AI64&lt;&gt;"","",
_xlfn.LET(_xlpm.Fundo,$L$8,
_xlpm.Ax,_xlfn.XLOOKUP(TRUE,($O64:AH64&lt;&gt;""),$O$51:AH$51,_xlpm.Fundo,,-1),
_xlpm.Bx,_xlfn.XLOOKUP(TRUE,(AJ64:$AZ64&lt;&gt;""),AJ$51:$AZ$51,_xlpm.Fundo,,1),
_xlpm.Cx,_xlfn.XLOOKUP(TRUE,($O64:AH64&lt;&gt;""),$O64:AH64,_xlpm.Fundo,,-1),
_xlpm.Dx,_xlfn.XLOOKUP(TRUE,(AJ64:$AZ64&lt;&gt;""),AJ64:$AZ64,_xlpm.Fundo,,1),
_xlpm.Xx,AI$51,_xlpm.Yx,PRODUCT(SUM(_xlpm.Dx,-_xlpm.Cx),1/SUM(_xlpm.Bx,-_xlpm.Ax))*SUM(_xlpm.Xx,-_xlpm.Ax)+_xlpm.Cx,
_xlpm.Ay,_xlfn.XLOOKUP(TRUE,(AI$52:AI63&lt;&gt;""),$N$52:$N63,_xlpm.Fundo,,-1),
_xlpm.By,_xlfn.XLOOKUP(TRUE,(AI65:AI$95&lt;&gt;""),$N65:$N$95,_xlpm.Fundo,,1),
_xlpm.Cy,_xlfn.XLOOKUP(TRUE,(AI$52:AI63&lt;&gt;""),AI$52:AI63,_xlpm.Fundo,,-1),
_xlpm.Dy,_xlfn.XLOOKUP(TRUE,(AI65:AI$95&lt;&gt;""),AI65:AI$95,_xlpm.Fundo,,1),
_xlpm.Xy,$N64,_xlpm.Yy,PRODUCT(SUM(_xlpm.Dy,-_xlpm.Cy),1/SUM(_xlpm.By,-_xlpm.Ay))*SUM(_xlpm.Xy,-_xlpm.Ay)+_xlpm.Cy,
ROUND(_xlpm.Yy,2)))</f>
        <v/>
      </c>
      <c r="AJ162" s="21" cm="1">
        <f t="array" ref="AJ162">IF(AJ64&lt;&gt;"","",
_xlfn.LET(_xlpm.Fundo,$L$8,
_xlpm.Ax,_xlfn.XLOOKUP(TRUE,($O64:AI64&lt;&gt;""),$O$51:AI$51,_xlpm.Fundo,,-1),
_xlpm.Bx,_xlfn.XLOOKUP(TRUE,(AK64:$AZ64&lt;&gt;""),AK$51:$AZ$51,_xlpm.Fundo,,1),
_xlpm.Cx,_xlfn.XLOOKUP(TRUE,($O64:AI64&lt;&gt;""),$O64:AI64,_xlpm.Fundo,,-1),
_xlpm.Dx,_xlfn.XLOOKUP(TRUE,(AK64:$AZ64&lt;&gt;""),AK64:$AZ64,_xlpm.Fundo,,1),
_xlpm.Xx,AJ$51,_xlpm.Yx,PRODUCT(SUM(_xlpm.Dx,-_xlpm.Cx),1/SUM(_xlpm.Bx,-_xlpm.Ax))*SUM(_xlpm.Xx,-_xlpm.Ax)+_xlpm.Cx,
_xlpm.Ay,_xlfn.XLOOKUP(TRUE,(AJ$52:AJ63&lt;&gt;""),$N$52:$N63,_xlpm.Fundo,,-1),
_xlpm.By,_xlfn.XLOOKUP(TRUE,(AJ65:AJ$95&lt;&gt;""),$N65:$N$95,_xlpm.Fundo,,1),
_xlpm.Cy,_xlfn.XLOOKUP(TRUE,(AJ$52:AJ63&lt;&gt;""),AJ$52:AJ63,_xlpm.Fundo,,-1),
_xlpm.Dy,_xlfn.XLOOKUP(TRUE,(AJ65:AJ$95&lt;&gt;""),AJ65:AJ$95,_xlpm.Fundo,,1),
_xlpm.Xy,$N64,_xlpm.Yy,PRODUCT(SUM(_xlpm.Dy,-_xlpm.Cy),1/SUM(_xlpm.By,-_xlpm.Ay))*SUM(_xlpm.Xy,-_xlpm.Ay)+_xlpm.Cy,
ROUND(_xlpm.Yy,2)))</f>
        <v>0.3</v>
      </c>
      <c r="AK162" s="21" cm="1">
        <f t="array" ref="AK162">IF(AK64&lt;&gt;"","",
_xlfn.LET(_xlpm.Fundo,$L$8,
_xlpm.Ax,_xlfn.XLOOKUP(TRUE,($O64:AJ64&lt;&gt;""),$O$51:AJ$51,_xlpm.Fundo,,-1),
_xlpm.Bx,_xlfn.XLOOKUP(TRUE,(AL64:$AZ64&lt;&gt;""),AL$51:$AZ$51,_xlpm.Fundo,,1),
_xlpm.Cx,_xlfn.XLOOKUP(TRUE,($O64:AJ64&lt;&gt;""),$O64:AJ64,_xlpm.Fundo,,-1),
_xlpm.Dx,_xlfn.XLOOKUP(TRUE,(AL64:$AZ64&lt;&gt;""),AL64:$AZ64,_xlpm.Fundo,,1),
_xlpm.Xx,AK$51,_xlpm.Yx,PRODUCT(SUM(_xlpm.Dx,-_xlpm.Cx),1/SUM(_xlpm.Bx,-_xlpm.Ax))*SUM(_xlpm.Xx,-_xlpm.Ax)+_xlpm.Cx,
_xlpm.Ay,_xlfn.XLOOKUP(TRUE,(AK$52:AK63&lt;&gt;""),$N$52:$N63,_xlpm.Fundo,,-1),
_xlpm.By,_xlfn.XLOOKUP(TRUE,(AK65:AK$95&lt;&gt;""),$N65:$N$95,_xlpm.Fundo,,1),
_xlpm.Cy,_xlfn.XLOOKUP(TRUE,(AK$52:AK63&lt;&gt;""),AK$52:AK63,_xlpm.Fundo,,-1),
_xlpm.Dy,_xlfn.XLOOKUP(TRUE,(AK65:AK$95&lt;&gt;""),AK65:AK$95,_xlpm.Fundo,,1),
_xlpm.Xy,$N64,_xlpm.Yy,PRODUCT(SUM(_xlpm.Dy,-_xlpm.Cy),1/SUM(_xlpm.By,-_xlpm.Ay))*SUM(_xlpm.Xy,-_xlpm.Ay)+_xlpm.Cy,
ROUND(_xlpm.Yy,2)))</f>
        <v>0</v>
      </c>
      <c r="AL162" s="21" cm="1">
        <f t="array" ref="AL162">IF(AL64&lt;&gt;"","",
_xlfn.LET(_xlpm.Fundo,$L$8,
_xlpm.Ax,_xlfn.XLOOKUP(TRUE,($O64:AK64&lt;&gt;""),$O$51:AK$51,_xlpm.Fundo,,-1),
_xlpm.Bx,_xlfn.XLOOKUP(TRUE,(AM64:$AZ64&lt;&gt;""),AM$51:$AZ$51,_xlpm.Fundo,,1),
_xlpm.Cx,_xlfn.XLOOKUP(TRUE,($O64:AK64&lt;&gt;""),$O64:AK64,_xlpm.Fundo,,-1),
_xlpm.Dx,_xlfn.XLOOKUP(TRUE,(AM64:$AZ64&lt;&gt;""),AM64:$AZ64,_xlpm.Fundo,,1),
_xlpm.Xx,AL$51,_xlpm.Yx,PRODUCT(SUM(_xlpm.Dx,-_xlpm.Cx),1/SUM(_xlpm.Bx,-_xlpm.Ax))*SUM(_xlpm.Xx,-_xlpm.Ax)+_xlpm.Cx,
_xlpm.Ay,_xlfn.XLOOKUP(TRUE,(AL$52:AL63&lt;&gt;""),$N$52:$N63,_xlpm.Fundo,,-1),
_xlpm.By,_xlfn.XLOOKUP(TRUE,(AL65:AL$95&lt;&gt;""),$N65:$N$95,_xlpm.Fundo,,1),
_xlpm.Cy,_xlfn.XLOOKUP(TRUE,(AL$52:AL63&lt;&gt;""),AL$52:AL63,_xlpm.Fundo,,-1),
_xlpm.Dy,_xlfn.XLOOKUP(TRUE,(AL65:AL$95&lt;&gt;""),AL65:AL$95,_xlpm.Fundo,,1),
_xlpm.Xy,$N64,_xlpm.Yy,PRODUCT(SUM(_xlpm.Dy,-_xlpm.Cy),1/SUM(_xlpm.By,-_xlpm.Ay))*SUM(_xlpm.Xy,-_xlpm.Ay)+_xlpm.Cy,
ROUND(_xlpm.Yy,2)))</f>
        <v>0.13</v>
      </c>
      <c r="AM162" s="21" cm="1">
        <f t="array" ref="AM162">IF(AM64&lt;&gt;"","",
_xlfn.LET(_xlpm.Fundo,$L$8,
_xlpm.Ax,_xlfn.XLOOKUP(TRUE,($O64:AL64&lt;&gt;""),$O$51:AL$51,_xlpm.Fundo,,-1),
_xlpm.Bx,_xlfn.XLOOKUP(TRUE,(AN64:$AZ64&lt;&gt;""),AN$51:$AZ$51,_xlpm.Fundo,,1),
_xlpm.Cx,_xlfn.XLOOKUP(TRUE,($O64:AL64&lt;&gt;""),$O64:AL64,_xlpm.Fundo,,-1),
_xlpm.Dx,_xlfn.XLOOKUP(TRUE,(AN64:$AZ64&lt;&gt;""),AN64:$AZ64,_xlpm.Fundo,,1),
_xlpm.Xx,AM$51,_xlpm.Yx,PRODUCT(SUM(_xlpm.Dx,-_xlpm.Cx),1/SUM(_xlpm.Bx,-_xlpm.Ax))*SUM(_xlpm.Xx,-_xlpm.Ax)+_xlpm.Cx,
_xlpm.Ay,_xlfn.XLOOKUP(TRUE,(AM$52:AM63&lt;&gt;""),$N$52:$N63,_xlpm.Fundo,,-1),
_xlpm.By,_xlfn.XLOOKUP(TRUE,(AM65:AM$95&lt;&gt;""),$N65:$N$95,_xlpm.Fundo,,1),
_xlpm.Cy,_xlfn.XLOOKUP(TRUE,(AM$52:AM63&lt;&gt;""),AM$52:AM63,_xlpm.Fundo,,-1),
_xlpm.Dy,_xlfn.XLOOKUP(TRUE,(AM65:AM$95&lt;&gt;""),AM65:AM$95,_xlpm.Fundo,,1),
_xlpm.Xy,$N64,_xlpm.Yy,PRODUCT(SUM(_xlpm.Dy,-_xlpm.Cy),1/SUM(_xlpm.By,-_xlpm.Ay))*SUM(_xlpm.Xy,-_xlpm.Ay)+_xlpm.Cy,
ROUND(_xlpm.Yy,2)))</f>
        <v>0.18</v>
      </c>
      <c r="AN162" s="21" cm="1">
        <f t="array" ref="AN162">IF(AN64&lt;&gt;"","",
_xlfn.LET(_xlpm.Fundo,$L$8,
_xlpm.Ax,_xlfn.XLOOKUP(TRUE,($O64:AM64&lt;&gt;""),$O$51:AM$51,_xlpm.Fundo,,-1),
_xlpm.Bx,_xlfn.XLOOKUP(TRUE,(AO64:$AZ64&lt;&gt;""),AO$51:$AZ$51,_xlpm.Fundo,,1),
_xlpm.Cx,_xlfn.XLOOKUP(TRUE,($O64:AM64&lt;&gt;""),$O64:AM64,_xlpm.Fundo,,-1),
_xlpm.Dx,_xlfn.XLOOKUP(TRUE,(AO64:$AZ64&lt;&gt;""),AO64:$AZ64,_xlpm.Fundo,,1),
_xlpm.Xx,AN$51,_xlpm.Yx,PRODUCT(SUM(_xlpm.Dx,-_xlpm.Cx),1/SUM(_xlpm.Bx,-_xlpm.Ax))*SUM(_xlpm.Xx,-_xlpm.Ax)+_xlpm.Cx,
_xlpm.Ay,_xlfn.XLOOKUP(TRUE,(AN$52:AN63&lt;&gt;""),$N$52:$N63,_xlpm.Fundo,,-1),
_xlpm.By,_xlfn.XLOOKUP(TRUE,(AN65:AN$95&lt;&gt;""),$N65:$N$95,_xlpm.Fundo,,1),
_xlpm.Cy,_xlfn.XLOOKUP(TRUE,(AN$52:AN63&lt;&gt;""),AN$52:AN63,_xlpm.Fundo,,-1),
_xlpm.Dy,_xlfn.XLOOKUP(TRUE,(AN65:AN$95&lt;&gt;""),AN65:AN$95,_xlpm.Fundo,,1),
_xlpm.Xy,$N64,_xlpm.Yy,PRODUCT(SUM(_xlpm.Dy,-_xlpm.Cy),1/SUM(_xlpm.By,-_xlpm.Ay))*SUM(_xlpm.Xy,-_xlpm.Ay)+_xlpm.Cy,
ROUND(_xlpm.Yy,2)))</f>
        <v>0.27</v>
      </c>
      <c r="AO162" s="21" cm="1">
        <f t="array" ref="AO162">IF(AO64&lt;&gt;"","",
_xlfn.LET(_xlpm.Fundo,$L$8,
_xlpm.Ax,_xlfn.XLOOKUP(TRUE,($O64:AN64&lt;&gt;""),$O$51:AN$51,_xlpm.Fundo,,-1),
_xlpm.Bx,_xlfn.XLOOKUP(TRUE,(AP64:$AZ64&lt;&gt;""),AP$51:$AZ$51,_xlpm.Fundo,,1),
_xlpm.Cx,_xlfn.XLOOKUP(TRUE,($O64:AN64&lt;&gt;""),$O64:AN64,_xlpm.Fundo,,-1),
_xlpm.Dx,_xlfn.XLOOKUP(TRUE,(AP64:$AZ64&lt;&gt;""),AP64:$AZ64,_xlpm.Fundo,,1),
_xlpm.Xx,AO$51,_xlpm.Yx,PRODUCT(SUM(_xlpm.Dx,-_xlpm.Cx),1/SUM(_xlpm.Bx,-_xlpm.Ax))*SUM(_xlpm.Xx,-_xlpm.Ax)+_xlpm.Cx,
_xlpm.Ay,_xlfn.XLOOKUP(TRUE,(AO$52:AO63&lt;&gt;""),$N$52:$N63,_xlpm.Fundo,,-1),
_xlpm.By,_xlfn.XLOOKUP(TRUE,(AO65:AO$95&lt;&gt;""),$N65:$N$95,_xlpm.Fundo,,1),
_xlpm.Cy,_xlfn.XLOOKUP(TRUE,(AO$52:AO63&lt;&gt;""),AO$52:AO63,_xlpm.Fundo,,-1),
_xlpm.Dy,_xlfn.XLOOKUP(TRUE,(AO65:AO$95&lt;&gt;""),AO65:AO$95,_xlpm.Fundo,,1),
_xlpm.Xy,$N64,_xlpm.Yy,PRODUCT(SUM(_xlpm.Dy,-_xlpm.Cy),1/SUM(_xlpm.By,-_xlpm.Ay))*SUM(_xlpm.Xy,-_xlpm.Ay)+_xlpm.Cy,
ROUND(_xlpm.Yy,2)))</f>
        <v>0.31</v>
      </c>
      <c r="AP162" s="21" t="str" cm="1">
        <f t="array" ref="AP162">IF(AP64&lt;&gt;"","",
_xlfn.LET(_xlpm.Fundo,$L$8,
_xlpm.Ax,_xlfn.XLOOKUP(TRUE,($O64:AO64&lt;&gt;""),$O$51:AO$51,_xlpm.Fundo,,-1),
_xlpm.Bx,_xlfn.XLOOKUP(TRUE,(AQ64:$AZ64&lt;&gt;""),AQ$51:$AZ$51,_xlpm.Fundo,,1),
_xlpm.Cx,_xlfn.XLOOKUP(TRUE,($O64:AO64&lt;&gt;""),$O64:AO64,_xlpm.Fundo,,-1),
_xlpm.Dx,_xlfn.XLOOKUP(TRUE,(AQ64:$AZ64&lt;&gt;""),AQ64:$AZ64,_xlpm.Fundo,,1),
_xlpm.Xx,AP$51,_xlpm.Yx,PRODUCT(SUM(_xlpm.Dx,-_xlpm.Cx),1/SUM(_xlpm.Bx,-_xlpm.Ax))*SUM(_xlpm.Xx,-_xlpm.Ax)+_xlpm.Cx,
_xlpm.Ay,_xlfn.XLOOKUP(TRUE,(AP$52:AP63&lt;&gt;""),$N$52:$N63,_xlpm.Fundo,,-1),
_xlpm.By,_xlfn.XLOOKUP(TRUE,(AP65:AP$95&lt;&gt;""),$N65:$N$95,_xlpm.Fundo,,1),
_xlpm.Cy,_xlfn.XLOOKUP(TRUE,(AP$52:AP63&lt;&gt;""),AP$52:AP63,_xlpm.Fundo,,-1),
_xlpm.Dy,_xlfn.XLOOKUP(TRUE,(AP65:AP$95&lt;&gt;""),AP65:AP$95,_xlpm.Fundo,,1),
_xlpm.Xy,$N64,_xlpm.Yy,PRODUCT(SUM(_xlpm.Dy,-_xlpm.Cy),1/SUM(_xlpm.By,-_xlpm.Ay))*SUM(_xlpm.Xy,-_xlpm.Ay)+_xlpm.Cy,
ROUND(_xlpm.Yy,2)))</f>
        <v/>
      </c>
      <c r="AQ162" s="21" cm="1">
        <f t="array" ref="AQ162">IF(AQ64&lt;&gt;"","",
_xlfn.LET(_xlpm.Fundo,$L$8,
_xlpm.Ax,_xlfn.XLOOKUP(TRUE,($O64:AP64&lt;&gt;""),$O$51:AP$51,_xlpm.Fundo,,-1),
_xlpm.Bx,_xlfn.XLOOKUP(TRUE,(AR64:$AZ64&lt;&gt;""),AR$51:$AZ$51,_xlpm.Fundo,,1),
_xlpm.Cx,_xlfn.XLOOKUP(TRUE,($O64:AP64&lt;&gt;""),$O64:AP64,_xlpm.Fundo,,-1),
_xlpm.Dx,_xlfn.XLOOKUP(TRUE,(AR64:$AZ64&lt;&gt;""),AR64:$AZ64,_xlpm.Fundo,,1),
_xlpm.Xx,AQ$51,_xlpm.Yx,PRODUCT(SUM(_xlpm.Dx,-_xlpm.Cx),1/SUM(_xlpm.Bx,-_xlpm.Ax))*SUM(_xlpm.Xx,-_xlpm.Ax)+_xlpm.Cx,
_xlpm.Ay,_xlfn.XLOOKUP(TRUE,(AQ$52:AQ63&lt;&gt;""),$N$52:$N63,_xlpm.Fundo,,-1),
_xlpm.By,_xlfn.XLOOKUP(TRUE,(AQ65:AQ$95&lt;&gt;""),$N65:$N$95,_xlpm.Fundo,,1),
_xlpm.Cy,_xlfn.XLOOKUP(TRUE,(AQ$52:AQ63&lt;&gt;""),AQ$52:AQ63,_xlpm.Fundo,,-1),
_xlpm.Dy,_xlfn.XLOOKUP(TRUE,(AQ65:AQ$95&lt;&gt;""),AQ65:AQ$95,_xlpm.Fundo,,1),
_xlpm.Xy,$N64,_xlpm.Yy,PRODUCT(SUM(_xlpm.Dy,-_xlpm.Cy),1/SUM(_xlpm.By,-_xlpm.Ay))*SUM(_xlpm.Xy,-_xlpm.Ay)+_xlpm.Cy,
ROUND(_xlpm.Yy,2)))</f>
        <v>0.24</v>
      </c>
      <c r="AR162" s="21" t="str" cm="1">
        <f t="array" ref="AR162">IF(AR64&lt;&gt;"","",
_xlfn.LET(_xlpm.Fundo,$L$8,
_xlpm.Ax,_xlfn.XLOOKUP(TRUE,($O64:AQ64&lt;&gt;""),$O$51:AQ$51,_xlpm.Fundo,,-1),
_xlpm.Bx,_xlfn.XLOOKUP(TRUE,(AS64:$AZ64&lt;&gt;""),AS$51:$AZ$51,_xlpm.Fundo,,1),
_xlpm.Cx,_xlfn.XLOOKUP(TRUE,($O64:AQ64&lt;&gt;""),$O64:AQ64,_xlpm.Fundo,,-1),
_xlpm.Dx,_xlfn.XLOOKUP(TRUE,(AS64:$AZ64&lt;&gt;""),AS64:$AZ64,_xlpm.Fundo,,1),
_xlpm.Xx,AR$51,_xlpm.Yx,PRODUCT(SUM(_xlpm.Dx,-_xlpm.Cx),1/SUM(_xlpm.Bx,-_xlpm.Ax))*SUM(_xlpm.Xx,-_xlpm.Ax)+_xlpm.Cx,
_xlpm.Ay,_xlfn.XLOOKUP(TRUE,(AR$52:AR63&lt;&gt;""),$N$52:$N63,_xlpm.Fundo,,-1),
_xlpm.By,_xlfn.XLOOKUP(TRUE,(AR65:AR$95&lt;&gt;""),$N65:$N$95,_xlpm.Fundo,,1),
_xlpm.Cy,_xlfn.XLOOKUP(TRUE,(AR$52:AR63&lt;&gt;""),AR$52:AR63,_xlpm.Fundo,,-1),
_xlpm.Dy,_xlfn.XLOOKUP(TRUE,(AR65:AR$95&lt;&gt;""),AR65:AR$95,_xlpm.Fundo,,1),
_xlpm.Xy,$N64,_xlpm.Yy,PRODUCT(SUM(_xlpm.Dy,-_xlpm.Cy),1/SUM(_xlpm.By,-_xlpm.Ay))*SUM(_xlpm.Xy,-_xlpm.Ay)+_xlpm.Cy,
ROUND(_xlpm.Yy,2)))</f>
        <v/>
      </c>
      <c r="AS162" s="21" t="str" cm="1">
        <f t="array" ref="AS162">IF(AS64&lt;&gt;"","",
_xlfn.LET(_xlpm.Fundo,$L$8,
_xlpm.Ax,_xlfn.XLOOKUP(TRUE,($O64:AR64&lt;&gt;""),$O$51:AR$51,_xlpm.Fundo,,-1),
_xlpm.Bx,_xlfn.XLOOKUP(TRUE,(AT64:$AZ64&lt;&gt;""),AT$51:$AZ$51,_xlpm.Fundo,,1),
_xlpm.Cx,_xlfn.XLOOKUP(TRUE,($O64:AR64&lt;&gt;""),$O64:AR64,_xlpm.Fundo,,-1),
_xlpm.Dx,_xlfn.XLOOKUP(TRUE,(AT64:$AZ64&lt;&gt;""),AT64:$AZ64,_xlpm.Fundo,,1),
_xlpm.Xx,AS$51,_xlpm.Yx,PRODUCT(SUM(_xlpm.Dx,-_xlpm.Cx),1/SUM(_xlpm.Bx,-_xlpm.Ax))*SUM(_xlpm.Xx,-_xlpm.Ax)+_xlpm.Cx,
_xlpm.Ay,_xlfn.XLOOKUP(TRUE,(AS$52:AS63&lt;&gt;""),$N$52:$N63,_xlpm.Fundo,,-1),
_xlpm.By,_xlfn.XLOOKUP(TRUE,(AS65:AS$95&lt;&gt;""),$N65:$N$95,_xlpm.Fundo,,1),
_xlpm.Cy,_xlfn.XLOOKUP(TRUE,(AS$52:AS63&lt;&gt;""),AS$52:AS63,_xlpm.Fundo,,-1),
_xlpm.Dy,_xlfn.XLOOKUP(TRUE,(AS65:AS$95&lt;&gt;""),AS65:AS$95,_xlpm.Fundo,,1),
_xlpm.Xy,$N64,_xlpm.Yy,PRODUCT(SUM(_xlpm.Dy,-_xlpm.Cy),1/SUM(_xlpm.By,-_xlpm.Ay))*SUM(_xlpm.Xy,-_xlpm.Ay)+_xlpm.Cy,
ROUND(_xlpm.Yy,2)))</f>
        <v/>
      </c>
      <c r="AT162" s="21" cm="1">
        <f t="array" ref="AT162">IF(AT64&lt;&gt;"","",
_xlfn.LET(_xlpm.Fundo,$L$8,
_xlpm.Ax,_xlfn.XLOOKUP(TRUE,($O64:AS64&lt;&gt;""),$O$51:AS$51,_xlpm.Fundo,,-1),
_xlpm.Bx,_xlfn.XLOOKUP(TRUE,(AU64:$AZ64&lt;&gt;""),AU$51:$AZ$51,_xlpm.Fundo,,1),
_xlpm.Cx,_xlfn.XLOOKUP(TRUE,($O64:AS64&lt;&gt;""),$O64:AS64,_xlpm.Fundo,,-1),
_xlpm.Dx,_xlfn.XLOOKUP(TRUE,(AU64:$AZ64&lt;&gt;""),AU64:$AZ64,_xlpm.Fundo,,1),
_xlpm.Xx,AT$51,_xlpm.Yx,PRODUCT(SUM(_xlpm.Dx,-_xlpm.Cx),1/SUM(_xlpm.Bx,-_xlpm.Ax))*SUM(_xlpm.Xx,-_xlpm.Ax)+_xlpm.Cx,
_xlpm.Ay,_xlfn.XLOOKUP(TRUE,(AT$52:AT63&lt;&gt;""),$N$52:$N63,_xlpm.Fundo,,-1),
_xlpm.By,_xlfn.XLOOKUP(TRUE,(AT65:AT$95&lt;&gt;""),$N65:$N$95,_xlpm.Fundo,,1),
_xlpm.Cy,_xlfn.XLOOKUP(TRUE,(AT$52:AT63&lt;&gt;""),AT$52:AT63,_xlpm.Fundo,,-1),
_xlpm.Dy,_xlfn.XLOOKUP(TRUE,(AT65:AT$95&lt;&gt;""),AT65:AT$95,_xlpm.Fundo,,1),
_xlpm.Xy,$N64,_xlpm.Yy,PRODUCT(SUM(_xlpm.Dy,-_xlpm.Cy),1/SUM(_xlpm.By,-_xlpm.Ay))*SUM(_xlpm.Xy,-_xlpm.Ay)+_xlpm.Cy,
ROUND(_xlpm.Yy,2)))</f>
        <v>0.34</v>
      </c>
      <c r="AU162" s="21" t="str" cm="1">
        <f t="array" ref="AU162">IF(AU64&lt;&gt;"","",
_xlfn.LET(_xlpm.Fundo,$L$8,
_xlpm.Ax,_xlfn.XLOOKUP(TRUE,($O64:AT64&lt;&gt;""),$O$51:AT$51,_xlpm.Fundo,,-1),
_xlpm.Bx,_xlfn.XLOOKUP(TRUE,(AV64:$AZ64&lt;&gt;""),AV$51:$AZ$51,_xlpm.Fundo,,1),
_xlpm.Cx,_xlfn.XLOOKUP(TRUE,($O64:AT64&lt;&gt;""),$O64:AT64,_xlpm.Fundo,,-1),
_xlpm.Dx,_xlfn.XLOOKUP(TRUE,(AV64:$AZ64&lt;&gt;""),AV64:$AZ64,_xlpm.Fundo,,1),
_xlpm.Xx,AU$51,_xlpm.Yx,PRODUCT(SUM(_xlpm.Dx,-_xlpm.Cx),1/SUM(_xlpm.Bx,-_xlpm.Ax))*SUM(_xlpm.Xx,-_xlpm.Ax)+_xlpm.Cx,
_xlpm.Ay,_xlfn.XLOOKUP(TRUE,(AU$52:AU63&lt;&gt;""),$N$52:$N63,_xlpm.Fundo,,-1),
_xlpm.By,_xlfn.XLOOKUP(TRUE,(AU65:AU$95&lt;&gt;""),$N65:$N$95,_xlpm.Fundo,,1),
_xlpm.Cy,_xlfn.XLOOKUP(TRUE,(AU$52:AU63&lt;&gt;""),AU$52:AU63,_xlpm.Fundo,,-1),
_xlpm.Dy,_xlfn.XLOOKUP(TRUE,(AU65:AU$95&lt;&gt;""),AU65:AU$95,_xlpm.Fundo,,1),
_xlpm.Xy,$N64,_xlpm.Yy,PRODUCT(SUM(_xlpm.Dy,-_xlpm.Cy),1/SUM(_xlpm.By,-_xlpm.Ay))*SUM(_xlpm.Xy,-_xlpm.Ay)+_xlpm.Cy,
ROUND(_xlpm.Yy,2)))</f>
        <v/>
      </c>
      <c r="AV162" s="21" t="str" cm="1">
        <f t="array" ref="AV162">IF(AV64&lt;&gt;"","",
_xlfn.LET(_xlpm.Fundo,$L$8,
_xlpm.Ax,_xlfn.XLOOKUP(TRUE,($O64:AU64&lt;&gt;""),$O$51:AU$51,_xlpm.Fundo,,-1),
_xlpm.Bx,_xlfn.XLOOKUP(TRUE,(AW64:$AZ64&lt;&gt;""),AW$51:$AZ$51,_xlpm.Fundo,,1),
_xlpm.Cx,_xlfn.XLOOKUP(TRUE,($O64:AU64&lt;&gt;""),$O64:AU64,_xlpm.Fundo,,-1),
_xlpm.Dx,_xlfn.XLOOKUP(TRUE,(AW64:$AZ64&lt;&gt;""),AW64:$AZ64,_xlpm.Fundo,,1),
_xlpm.Xx,AV$51,_xlpm.Yx,PRODUCT(SUM(_xlpm.Dx,-_xlpm.Cx),1/SUM(_xlpm.Bx,-_xlpm.Ax))*SUM(_xlpm.Xx,-_xlpm.Ax)+_xlpm.Cx,
_xlpm.Ay,_xlfn.XLOOKUP(TRUE,(AV$52:AV63&lt;&gt;""),$N$52:$N63,_xlpm.Fundo,,-1),
_xlpm.By,_xlfn.XLOOKUP(TRUE,(AV65:AV$95&lt;&gt;""),$N65:$N$95,_xlpm.Fundo,,1),
_xlpm.Cy,_xlfn.XLOOKUP(TRUE,(AV$52:AV63&lt;&gt;""),AV$52:AV63,_xlpm.Fundo,,-1),
_xlpm.Dy,_xlfn.XLOOKUP(TRUE,(AV65:AV$95&lt;&gt;""),AV65:AV$95,_xlpm.Fundo,,1),
_xlpm.Xy,$N64,_xlpm.Yy,PRODUCT(SUM(_xlpm.Dy,-_xlpm.Cy),1/SUM(_xlpm.By,-_xlpm.Ay))*SUM(_xlpm.Xy,-_xlpm.Ay)+_xlpm.Cy,
ROUND(_xlpm.Yy,2)))</f>
        <v/>
      </c>
      <c r="AW162" s="21" t="str" cm="1">
        <f t="array" ref="AW162">IF(AW64&lt;&gt;"","",
_xlfn.LET(_xlpm.Fundo,$L$8,
_xlpm.Ax,_xlfn.XLOOKUP(TRUE,($O64:AV64&lt;&gt;""),$O$51:AV$51,_xlpm.Fundo,,-1),
_xlpm.Bx,_xlfn.XLOOKUP(TRUE,(AX64:$AZ64&lt;&gt;""),AX$51:$AZ$51,_xlpm.Fundo,,1),
_xlpm.Cx,_xlfn.XLOOKUP(TRUE,($O64:AV64&lt;&gt;""),$O64:AV64,_xlpm.Fundo,,-1),
_xlpm.Dx,_xlfn.XLOOKUP(TRUE,(AX64:$AZ64&lt;&gt;""),AX64:$AZ64,_xlpm.Fundo,,1),
_xlpm.Xx,AW$51,_xlpm.Yx,PRODUCT(SUM(_xlpm.Dx,-_xlpm.Cx),1/SUM(_xlpm.Bx,-_xlpm.Ax))*SUM(_xlpm.Xx,-_xlpm.Ax)+_xlpm.Cx,
_xlpm.Ay,_xlfn.XLOOKUP(TRUE,(AW$52:AW63&lt;&gt;""),$N$52:$N63,_xlpm.Fundo,,-1),
_xlpm.By,_xlfn.XLOOKUP(TRUE,(AW65:AW$95&lt;&gt;""),$N65:$N$95,_xlpm.Fundo,,1),
_xlpm.Cy,_xlfn.XLOOKUP(TRUE,(AW$52:AW63&lt;&gt;""),AW$52:AW63,_xlpm.Fundo,,-1),
_xlpm.Dy,_xlfn.XLOOKUP(TRUE,(AW65:AW$95&lt;&gt;""),AW65:AW$95,_xlpm.Fundo,,1),
_xlpm.Xy,$N64,_xlpm.Yy,PRODUCT(SUM(_xlpm.Dy,-_xlpm.Cy),1/SUM(_xlpm.By,-_xlpm.Ay))*SUM(_xlpm.Xy,-_xlpm.Ay)+_xlpm.Cy,
ROUND(_xlpm.Yy,2)))</f>
        <v/>
      </c>
      <c r="AX162" s="8"/>
      <c r="AY162" s="8"/>
    </row>
    <row r="163" spans="1:51" ht="20.100000000000001" customHeight="1" x14ac:dyDescent="0.3">
      <c r="A163" s="8"/>
      <c r="B163" s="8" t="s">
        <v>614</v>
      </c>
      <c r="C163" s="17">
        <f t="shared" si="19"/>
        <v>45.9754</v>
      </c>
      <c r="D163" s="18">
        <f t="shared" si="19"/>
        <v>119.9509</v>
      </c>
      <c r="E163" s="64">
        <f t="shared" si="19"/>
        <v>-0.6</v>
      </c>
      <c r="F163" s="108">
        <f t="shared" si="16"/>
        <v>2.95</v>
      </c>
      <c r="G163" s="109">
        <f t="shared" si="17"/>
        <v>14.9</v>
      </c>
      <c r="H163" s="110">
        <f t="shared" si="18"/>
        <v>-0.6</v>
      </c>
      <c r="I163" s="8" t="str" cm="1">
        <f t="array" ref="I163">_xlfn.CONCAT(ROUND(F163:H163,2)&amp;", ")</f>
        <v xml:space="preserve">2.95, 14.9, -0.6, </v>
      </c>
      <c r="J163" s="8"/>
      <c r="N163" s="31">
        <v>10.67</v>
      </c>
      <c r="O163" s="15"/>
      <c r="P163" s="21" t="str" cm="1">
        <f t="array" ref="P163">IF(P65&lt;&gt;"","",
_xlfn.LET(_xlpm.Fundo,$L$8,
_xlpm.Ax,_xlfn.XLOOKUP(TRUE,($O65:O65&lt;&gt;""),$O$51:O$51,_xlpm.Fundo,,-1),
_xlpm.Bx,_xlfn.XLOOKUP(TRUE,(Q65:$AZ65&lt;&gt;""),Q$51:$AZ$51,_xlpm.Fundo,,1),
_xlpm.Cx,_xlfn.XLOOKUP(TRUE,($O65:O65&lt;&gt;""),$O65:O65,_xlpm.Fundo,,-1),
_xlpm.Dx,_xlfn.XLOOKUP(TRUE,(Q65:$AZ65&lt;&gt;""),Q65:$AZ65,_xlpm.Fundo,,1),
_xlpm.Xx,P$51,_xlpm.Yx,PRODUCT(SUM(_xlpm.Dx,-_xlpm.Cx),1/SUM(_xlpm.Bx,-_xlpm.Ax))*SUM(_xlpm.Xx,-_xlpm.Ax)+_xlpm.Cx,
_xlpm.Ay,_xlfn.XLOOKUP(TRUE,(P$52:P64&lt;&gt;""),$N$52:$N64,_xlpm.Fundo,,-1),
_xlpm.By,_xlfn.XLOOKUP(TRUE,(P66:P$95&lt;&gt;""),$N66:$N$95,_xlpm.Fundo,,1),
_xlpm.Cy,_xlfn.XLOOKUP(TRUE,(P$52:P64&lt;&gt;""),P$52:P64,_xlpm.Fundo,,-1),
_xlpm.Dy,_xlfn.XLOOKUP(TRUE,(P66:P$95&lt;&gt;""),P66:P$95,_xlpm.Fundo,,1),
_xlpm.Xy,$N65,_xlpm.Yy,PRODUCT(SUM(_xlpm.Dy,-_xlpm.Cy),1/SUM(_xlpm.By,-_xlpm.Ay))*SUM(_xlpm.Xy,-_xlpm.Ay)+_xlpm.Cy,
ROUND(_xlpm.Yy,2)))</f>
        <v/>
      </c>
      <c r="Q163" s="21" t="str" cm="1">
        <f t="array" ref="Q163">IF(Q65&lt;&gt;"","",
_xlfn.LET(_xlpm.Fundo,$L$8,
_xlpm.Ax,_xlfn.XLOOKUP(TRUE,($O65:P65&lt;&gt;""),$O$51:P$51,_xlpm.Fundo,,-1),
_xlpm.Bx,_xlfn.XLOOKUP(TRUE,(R65:$AZ65&lt;&gt;""),R$51:$AZ$51,_xlpm.Fundo,,1),
_xlpm.Cx,_xlfn.XLOOKUP(TRUE,($O65:P65&lt;&gt;""),$O65:P65,_xlpm.Fundo,,-1),
_xlpm.Dx,_xlfn.XLOOKUP(TRUE,(R65:$AZ65&lt;&gt;""),R65:$AZ65,_xlpm.Fundo,,1),
_xlpm.Xx,Q$51,_xlpm.Yx,PRODUCT(SUM(_xlpm.Dx,-_xlpm.Cx),1/SUM(_xlpm.Bx,-_xlpm.Ax))*SUM(_xlpm.Xx,-_xlpm.Ax)+_xlpm.Cx,
_xlpm.Ay,_xlfn.XLOOKUP(TRUE,(Q$52:Q64&lt;&gt;""),$N$52:$N64,_xlpm.Fundo,,-1),
_xlpm.By,_xlfn.XLOOKUP(TRUE,(Q66:Q$95&lt;&gt;""),$N66:$N$95,_xlpm.Fundo,,1),
_xlpm.Cy,_xlfn.XLOOKUP(TRUE,(Q$52:Q64&lt;&gt;""),Q$52:Q64,_xlpm.Fundo,,-1),
_xlpm.Dy,_xlfn.XLOOKUP(TRUE,(Q66:Q$95&lt;&gt;""),Q66:Q$95,_xlpm.Fundo,,1),
_xlpm.Xy,$N65,_xlpm.Yy,PRODUCT(SUM(_xlpm.Dy,-_xlpm.Cy),1/SUM(_xlpm.By,-_xlpm.Ay))*SUM(_xlpm.Xy,-_xlpm.Ay)+_xlpm.Cy,
ROUND(_xlpm.Yy,2)))</f>
        <v/>
      </c>
      <c r="R163" s="21" t="str" cm="1">
        <f t="array" ref="R163">IF(R65&lt;&gt;"","",
_xlfn.LET(_xlpm.Fundo,$L$8,
_xlpm.Ax,_xlfn.XLOOKUP(TRUE,($O65:Q65&lt;&gt;""),$O$51:Q$51,_xlpm.Fundo,,-1),
_xlpm.Bx,_xlfn.XLOOKUP(TRUE,(S65:$AZ65&lt;&gt;""),S$51:$AZ$51,_xlpm.Fundo,,1),
_xlpm.Cx,_xlfn.XLOOKUP(TRUE,($O65:Q65&lt;&gt;""),$O65:Q65,_xlpm.Fundo,,-1),
_xlpm.Dx,_xlfn.XLOOKUP(TRUE,(S65:$AZ65&lt;&gt;""),S65:$AZ65,_xlpm.Fundo,,1),
_xlpm.Xx,R$51,_xlpm.Yx,PRODUCT(SUM(_xlpm.Dx,-_xlpm.Cx),1/SUM(_xlpm.Bx,-_xlpm.Ax))*SUM(_xlpm.Xx,-_xlpm.Ax)+_xlpm.Cx,
_xlpm.Ay,_xlfn.XLOOKUP(TRUE,(R$52:R64&lt;&gt;""),$N$52:$N64,_xlpm.Fundo,,-1),
_xlpm.By,_xlfn.XLOOKUP(TRUE,(R66:R$95&lt;&gt;""),$N66:$N$95,_xlpm.Fundo,,1),
_xlpm.Cy,_xlfn.XLOOKUP(TRUE,(R$52:R64&lt;&gt;""),R$52:R64,_xlpm.Fundo,,-1),
_xlpm.Dy,_xlfn.XLOOKUP(TRUE,(R66:R$95&lt;&gt;""),R66:R$95,_xlpm.Fundo,,1),
_xlpm.Xy,$N65,_xlpm.Yy,PRODUCT(SUM(_xlpm.Dy,-_xlpm.Cy),1/SUM(_xlpm.By,-_xlpm.Ay))*SUM(_xlpm.Xy,-_xlpm.Ay)+_xlpm.Cy,
ROUND(_xlpm.Yy,2)))</f>
        <v/>
      </c>
      <c r="S163" s="21" t="str" cm="1">
        <f t="array" ref="S163">IF(S65&lt;&gt;"","",
_xlfn.LET(_xlpm.Fundo,$L$8,
_xlpm.Ax,_xlfn.XLOOKUP(TRUE,($O65:R65&lt;&gt;""),$O$51:R$51,_xlpm.Fundo,,-1),
_xlpm.Bx,_xlfn.XLOOKUP(TRUE,(T65:$AZ65&lt;&gt;""),T$51:$AZ$51,_xlpm.Fundo,,1),
_xlpm.Cx,_xlfn.XLOOKUP(TRUE,($O65:R65&lt;&gt;""),$O65:R65,_xlpm.Fundo,,-1),
_xlpm.Dx,_xlfn.XLOOKUP(TRUE,(T65:$AZ65&lt;&gt;""),T65:$AZ65,_xlpm.Fundo,,1),
_xlpm.Xx,S$51,_xlpm.Yx,PRODUCT(SUM(_xlpm.Dx,-_xlpm.Cx),1/SUM(_xlpm.Bx,-_xlpm.Ax))*SUM(_xlpm.Xx,-_xlpm.Ax)+_xlpm.Cx,
_xlpm.Ay,_xlfn.XLOOKUP(TRUE,(S$52:S64&lt;&gt;""),$N$52:$N64,_xlpm.Fundo,,-1),
_xlpm.By,_xlfn.XLOOKUP(TRUE,(S66:S$95&lt;&gt;""),$N66:$N$95,_xlpm.Fundo,,1),
_xlpm.Cy,_xlfn.XLOOKUP(TRUE,(S$52:S64&lt;&gt;""),S$52:S64,_xlpm.Fundo,,-1),
_xlpm.Dy,_xlfn.XLOOKUP(TRUE,(S66:S$95&lt;&gt;""),S66:S$95,_xlpm.Fundo,,1),
_xlpm.Xy,$N65,_xlpm.Yy,PRODUCT(SUM(_xlpm.Dy,-_xlpm.Cy),1/SUM(_xlpm.By,-_xlpm.Ay))*SUM(_xlpm.Xy,-_xlpm.Ay)+_xlpm.Cy,
ROUND(_xlpm.Yy,2)))</f>
        <v/>
      </c>
      <c r="T163" s="21" t="str" cm="1">
        <f t="array" ref="T163">IF(T65&lt;&gt;"","",
_xlfn.LET(_xlpm.Fundo,$L$8,
_xlpm.Ax,_xlfn.XLOOKUP(TRUE,($O65:S65&lt;&gt;""),$O$51:S$51,_xlpm.Fundo,,-1),
_xlpm.Bx,_xlfn.XLOOKUP(TRUE,(U65:$AZ65&lt;&gt;""),U$51:$AZ$51,_xlpm.Fundo,,1),
_xlpm.Cx,_xlfn.XLOOKUP(TRUE,($O65:S65&lt;&gt;""),$O65:S65,_xlpm.Fundo,,-1),
_xlpm.Dx,_xlfn.XLOOKUP(TRUE,(U65:$AZ65&lt;&gt;""),U65:$AZ65,_xlpm.Fundo,,1),
_xlpm.Xx,T$51,_xlpm.Yx,PRODUCT(SUM(_xlpm.Dx,-_xlpm.Cx),1/SUM(_xlpm.Bx,-_xlpm.Ax))*SUM(_xlpm.Xx,-_xlpm.Ax)+_xlpm.Cx,
_xlpm.Ay,_xlfn.XLOOKUP(TRUE,(T$52:T64&lt;&gt;""),$N$52:$N64,_xlpm.Fundo,,-1),
_xlpm.By,_xlfn.XLOOKUP(TRUE,(T66:T$95&lt;&gt;""),$N66:$N$95,_xlpm.Fundo,,1),
_xlpm.Cy,_xlfn.XLOOKUP(TRUE,(T$52:T64&lt;&gt;""),T$52:T64,_xlpm.Fundo,,-1),
_xlpm.Dy,_xlfn.XLOOKUP(TRUE,(T66:T$95&lt;&gt;""),T66:T$95,_xlpm.Fundo,,1),
_xlpm.Xy,$N65,_xlpm.Yy,PRODUCT(SUM(_xlpm.Dy,-_xlpm.Cy),1/SUM(_xlpm.By,-_xlpm.Ay))*SUM(_xlpm.Xy,-_xlpm.Ay)+_xlpm.Cy,
ROUND(_xlpm.Yy,2)))</f>
        <v/>
      </c>
      <c r="U163" s="21" t="str" cm="1">
        <f t="array" ref="U163">IF(U65&lt;&gt;"","",
_xlfn.LET(_xlpm.Fundo,$L$8,
_xlpm.Ax,_xlfn.XLOOKUP(TRUE,($O65:T65&lt;&gt;""),$O$51:T$51,_xlpm.Fundo,,-1),
_xlpm.Bx,_xlfn.XLOOKUP(TRUE,(V65:$AZ65&lt;&gt;""),V$51:$AZ$51,_xlpm.Fundo,,1),
_xlpm.Cx,_xlfn.XLOOKUP(TRUE,($O65:T65&lt;&gt;""),$O65:T65,_xlpm.Fundo,,-1),
_xlpm.Dx,_xlfn.XLOOKUP(TRUE,(V65:$AZ65&lt;&gt;""),V65:$AZ65,_xlpm.Fundo,,1),
_xlpm.Xx,U$51,_xlpm.Yx,PRODUCT(SUM(_xlpm.Dx,-_xlpm.Cx),1/SUM(_xlpm.Bx,-_xlpm.Ax))*SUM(_xlpm.Xx,-_xlpm.Ax)+_xlpm.Cx,
_xlpm.Ay,_xlfn.XLOOKUP(TRUE,(U$52:U64&lt;&gt;""),$N$52:$N64,_xlpm.Fundo,,-1),
_xlpm.By,_xlfn.XLOOKUP(TRUE,(U66:U$95&lt;&gt;""),$N66:$N$95,_xlpm.Fundo,,1),
_xlpm.Cy,_xlfn.XLOOKUP(TRUE,(U$52:U64&lt;&gt;""),U$52:U64,_xlpm.Fundo,,-1),
_xlpm.Dy,_xlfn.XLOOKUP(TRUE,(U66:U$95&lt;&gt;""),U66:U$95,_xlpm.Fundo,,1),
_xlpm.Xy,$N65,_xlpm.Yy,PRODUCT(SUM(_xlpm.Dy,-_xlpm.Cy),1/SUM(_xlpm.By,-_xlpm.Ay))*SUM(_xlpm.Xy,-_xlpm.Ay)+_xlpm.Cy,
ROUND(_xlpm.Yy,2)))</f>
        <v/>
      </c>
      <c r="V163" s="21" cm="1">
        <f t="array" ref="V163">IF(V65&lt;&gt;"","",
_xlfn.LET(_xlpm.Fundo,$L$8,
_xlpm.Ax,_xlfn.XLOOKUP(TRUE,($O65:U65&lt;&gt;""),$O$51:U$51,_xlpm.Fundo,,-1),
_xlpm.Bx,_xlfn.XLOOKUP(TRUE,(W65:$AZ65&lt;&gt;""),W$51:$AZ$51,_xlpm.Fundo,,1),
_xlpm.Cx,_xlfn.XLOOKUP(TRUE,($O65:U65&lt;&gt;""),$O65:U65,_xlpm.Fundo,,-1),
_xlpm.Dx,_xlfn.XLOOKUP(TRUE,(W65:$AZ65&lt;&gt;""),W65:$AZ65,_xlpm.Fundo,,1),
_xlpm.Xx,V$51,_xlpm.Yx,PRODUCT(SUM(_xlpm.Dx,-_xlpm.Cx),1/SUM(_xlpm.Bx,-_xlpm.Ax))*SUM(_xlpm.Xx,-_xlpm.Ax)+_xlpm.Cx,
_xlpm.Ay,_xlfn.XLOOKUP(TRUE,(V$52:V64&lt;&gt;""),$N$52:$N64,_xlpm.Fundo,,-1),
_xlpm.By,_xlfn.XLOOKUP(TRUE,(V66:V$95&lt;&gt;""),$N66:$N$95,_xlpm.Fundo,,1),
_xlpm.Cy,_xlfn.XLOOKUP(TRUE,(V$52:V64&lt;&gt;""),V$52:V64,_xlpm.Fundo,,-1),
_xlpm.Dy,_xlfn.XLOOKUP(TRUE,(V66:V$95&lt;&gt;""),V66:V$95,_xlpm.Fundo,,1),
_xlpm.Xy,$N65,_xlpm.Yy,PRODUCT(SUM(_xlpm.Dy,-_xlpm.Cy),1/SUM(_xlpm.By,-_xlpm.Ay))*SUM(_xlpm.Xy,-_xlpm.Ay)+_xlpm.Cy,
ROUND(_xlpm.Yy,2)))</f>
        <v>0.23</v>
      </c>
      <c r="W163" s="21" cm="1">
        <f t="array" ref="W163">IF(W65&lt;&gt;"","",
_xlfn.LET(_xlpm.Fundo,$L$8,
_xlpm.Ax,_xlfn.XLOOKUP(TRUE,($O65:V65&lt;&gt;""),$O$51:V$51,_xlpm.Fundo,,-1),
_xlpm.Bx,_xlfn.XLOOKUP(TRUE,(X65:$AZ65&lt;&gt;""),X$51:$AZ$51,_xlpm.Fundo,,1),
_xlpm.Cx,_xlfn.XLOOKUP(TRUE,($O65:V65&lt;&gt;""),$O65:V65,_xlpm.Fundo,,-1),
_xlpm.Dx,_xlfn.XLOOKUP(TRUE,(X65:$AZ65&lt;&gt;""),X65:$AZ65,_xlpm.Fundo,,1),
_xlpm.Xx,W$51,_xlpm.Yx,PRODUCT(SUM(_xlpm.Dx,-_xlpm.Cx),1/SUM(_xlpm.Bx,-_xlpm.Ax))*SUM(_xlpm.Xx,-_xlpm.Ax)+_xlpm.Cx,
_xlpm.Ay,_xlfn.XLOOKUP(TRUE,(W$52:W64&lt;&gt;""),$N$52:$N64,_xlpm.Fundo,,-1),
_xlpm.By,_xlfn.XLOOKUP(TRUE,(W66:W$95&lt;&gt;""),$N66:$N$95,_xlpm.Fundo,,1),
_xlpm.Cy,_xlfn.XLOOKUP(TRUE,(W$52:W64&lt;&gt;""),W$52:W64,_xlpm.Fundo,,-1),
_xlpm.Dy,_xlfn.XLOOKUP(TRUE,(W66:W$95&lt;&gt;""),W66:W$95,_xlpm.Fundo,,1),
_xlpm.Xy,$N65,_xlpm.Yy,PRODUCT(SUM(_xlpm.Dy,-_xlpm.Cy),1/SUM(_xlpm.By,-_xlpm.Ay))*SUM(_xlpm.Xy,-_xlpm.Ay)+_xlpm.Cy,
ROUND(_xlpm.Yy,2)))</f>
        <v>0.36</v>
      </c>
      <c r="X163" s="21" t="str" cm="1">
        <f t="array" ref="X163">IF(X65&lt;&gt;"","",
_xlfn.LET(_xlpm.Fundo,$L$8,
_xlpm.Ax,_xlfn.XLOOKUP(TRUE,($O65:W65&lt;&gt;""),$O$51:W$51,_xlpm.Fundo,,-1),
_xlpm.Bx,_xlfn.XLOOKUP(TRUE,(Y65:$AZ65&lt;&gt;""),Y$51:$AZ$51,_xlpm.Fundo,,1),
_xlpm.Cx,_xlfn.XLOOKUP(TRUE,($O65:W65&lt;&gt;""),$O65:W65,_xlpm.Fundo,,-1),
_xlpm.Dx,_xlfn.XLOOKUP(TRUE,(Y65:$AZ65&lt;&gt;""),Y65:$AZ65,_xlpm.Fundo,,1),
_xlpm.Xx,X$51,_xlpm.Yx,PRODUCT(SUM(_xlpm.Dx,-_xlpm.Cx),1/SUM(_xlpm.Bx,-_xlpm.Ax))*SUM(_xlpm.Xx,-_xlpm.Ax)+_xlpm.Cx,
_xlpm.Ay,_xlfn.XLOOKUP(TRUE,(X$52:X64&lt;&gt;""),$N$52:$N64,_xlpm.Fundo,,-1),
_xlpm.By,_xlfn.XLOOKUP(TRUE,(X66:X$95&lt;&gt;""),$N66:$N$95,_xlpm.Fundo,,1),
_xlpm.Cy,_xlfn.XLOOKUP(TRUE,(X$52:X64&lt;&gt;""),X$52:X64,_xlpm.Fundo,,-1),
_xlpm.Dy,_xlfn.XLOOKUP(TRUE,(X66:X$95&lt;&gt;""),X66:X$95,_xlpm.Fundo,,1),
_xlpm.Xy,$N65,_xlpm.Yy,PRODUCT(SUM(_xlpm.Dy,-_xlpm.Cy),1/SUM(_xlpm.By,-_xlpm.Ay))*SUM(_xlpm.Xy,-_xlpm.Ay)+_xlpm.Cy,
ROUND(_xlpm.Yy,2)))</f>
        <v/>
      </c>
      <c r="Y163" s="21" t="str" cm="1">
        <f t="array" ref="Y163">IF(Y65&lt;&gt;"","",
_xlfn.LET(_xlpm.Fundo,$L$8,
_xlpm.Ax,_xlfn.XLOOKUP(TRUE,($O65:X65&lt;&gt;""),$O$51:X$51,_xlpm.Fundo,,-1),
_xlpm.Bx,_xlfn.XLOOKUP(TRUE,(Z65:$AZ65&lt;&gt;""),Z$51:$AZ$51,_xlpm.Fundo,,1),
_xlpm.Cx,_xlfn.XLOOKUP(TRUE,($O65:X65&lt;&gt;""),$O65:X65,_xlpm.Fundo,,-1),
_xlpm.Dx,_xlfn.XLOOKUP(TRUE,(Z65:$AZ65&lt;&gt;""),Z65:$AZ65,_xlpm.Fundo,,1),
_xlpm.Xx,Y$51,_xlpm.Yx,PRODUCT(SUM(_xlpm.Dx,-_xlpm.Cx),1/SUM(_xlpm.Bx,-_xlpm.Ax))*SUM(_xlpm.Xx,-_xlpm.Ax)+_xlpm.Cx,
_xlpm.Ay,_xlfn.XLOOKUP(TRUE,(Y$52:Y64&lt;&gt;""),$N$52:$N64,_xlpm.Fundo,,-1),
_xlpm.By,_xlfn.XLOOKUP(TRUE,(Y66:Y$95&lt;&gt;""),$N66:$N$95,_xlpm.Fundo,,1),
_xlpm.Cy,_xlfn.XLOOKUP(TRUE,(Y$52:Y64&lt;&gt;""),Y$52:Y64,_xlpm.Fundo,,-1),
_xlpm.Dy,_xlfn.XLOOKUP(TRUE,(Y66:Y$95&lt;&gt;""),Y66:Y$95,_xlpm.Fundo,,1),
_xlpm.Xy,$N65,_xlpm.Yy,PRODUCT(SUM(_xlpm.Dy,-_xlpm.Cy),1/SUM(_xlpm.By,-_xlpm.Ay))*SUM(_xlpm.Xy,-_xlpm.Ay)+_xlpm.Cy,
ROUND(_xlpm.Yy,2)))</f>
        <v/>
      </c>
      <c r="Z163" s="21" t="str" cm="1">
        <f t="array" ref="Z163">IF(Z65&lt;&gt;"","",
_xlfn.LET(_xlpm.Fundo,$L$8,
_xlpm.Ax,_xlfn.XLOOKUP(TRUE,($O65:Y65&lt;&gt;""),$O$51:Y$51,_xlpm.Fundo,,-1),
_xlpm.Bx,_xlfn.XLOOKUP(TRUE,(AA65:$AZ65&lt;&gt;""),AA$51:$AZ$51,_xlpm.Fundo,,1),
_xlpm.Cx,_xlfn.XLOOKUP(TRUE,($O65:Y65&lt;&gt;""),$O65:Y65,_xlpm.Fundo,,-1),
_xlpm.Dx,_xlfn.XLOOKUP(TRUE,(AA65:$AZ65&lt;&gt;""),AA65:$AZ65,_xlpm.Fundo,,1),
_xlpm.Xx,Z$51,_xlpm.Yx,PRODUCT(SUM(_xlpm.Dx,-_xlpm.Cx),1/SUM(_xlpm.Bx,-_xlpm.Ax))*SUM(_xlpm.Xx,-_xlpm.Ax)+_xlpm.Cx,
_xlpm.Ay,_xlfn.XLOOKUP(TRUE,(Z$52:Z64&lt;&gt;""),$N$52:$N64,_xlpm.Fundo,,-1),
_xlpm.By,_xlfn.XLOOKUP(TRUE,(Z66:Z$95&lt;&gt;""),$N66:$N$95,_xlpm.Fundo,,1),
_xlpm.Cy,_xlfn.XLOOKUP(TRUE,(Z$52:Z64&lt;&gt;""),Z$52:Z64,_xlpm.Fundo,,-1),
_xlpm.Dy,_xlfn.XLOOKUP(TRUE,(Z66:Z$95&lt;&gt;""),Z66:Z$95,_xlpm.Fundo,,1),
_xlpm.Xy,$N65,_xlpm.Yy,PRODUCT(SUM(_xlpm.Dy,-_xlpm.Cy),1/SUM(_xlpm.By,-_xlpm.Ay))*SUM(_xlpm.Xy,-_xlpm.Ay)+_xlpm.Cy,
ROUND(_xlpm.Yy,2)))</f>
        <v/>
      </c>
      <c r="AA163" s="21" cm="1">
        <f t="array" ref="AA163">IF(AA65&lt;&gt;"","",
_xlfn.LET(_xlpm.Fundo,$L$8,
_xlpm.Ax,_xlfn.XLOOKUP(TRUE,($O65:Z65&lt;&gt;""),$O$51:Z$51,_xlpm.Fundo,,-1),
_xlpm.Bx,_xlfn.XLOOKUP(TRUE,(AB65:$AZ65&lt;&gt;""),AB$51:$AZ$51,_xlpm.Fundo,,1),
_xlpm.Cx,_xlfn.XLOOKUP(TRUE,($O65:Z65&lt;&gt;""),$O65:Z65,_xlpm.Fundo,,-1),
_xlpm.Dx,_xlfn.XLOOKUP(TRUE,(AB65:$AZ65&lt;&gt;""),AB65:$AZ65,_xlpm.Fundo,,1),
_xlpm.Xx,AA$51,_xlpm.Yx,PRODUCT(SUM(_xlpm.Dx,-_xlpm.Cx),1/SUM(_xlpm.Bx,-_xlpm.Ax))*SUM(_xlpm.Xx,-_xlpm.Ax)+_xlpm.Cx,
_xlpm.Ay,_xlfn.XLOOKUP(TRUE,(AA$52:AA64&lt;&gt;""),$N$52:$N64,_xlpm.Fundo,,-1),
_xlpm.By,_xlfn.XLOOKUP(TRUE,(AA66:AA$95&lt;&gt;""),$N66:$N$95,_xlpm.Fundo,,1),
_xlpm.Cy,_xlfn.XLOOKUP(TRUE,(AA$52:AA64&lt;&gt;""),AA$52:AA64,_xlpm.Fundo,,-1),
_xlpm.Dy,_xlfn.XLOOKUP(TRUE,(AA66:AA$95&lt;&gt;""),AA66:AA$95,_xlpm.Fundo,,1),
_xlpm.Xy,$N65,_xlpm.Yy,PRODUCT(SUM(_xlpm.Dy,-_xlpm.Cy),1/SUM(_xlpm.By,-_xlpm.Ay))*SUM(_xlpm.Xy,-_xlpm.Ay)+_xlpm.Cy,
ROUND(_xlpm.Yy,2)))</f>
        <v>1.02</v>
      </c>
      <c r="AB163" s="21" cm="1">
        <f t="array" ref="AB163">IF(AB65&lt;&gt;"","",
_xlfn.LET(_xlpm.Fundo,$L$8,
_xlpm.Ax,_xlfn.XLOOKUP(TRUE,($O65:AA65&lt;&gt;""),$O$51:AA$51,_xlpm.Fundo,,-1),
_xlpm.Bx,_xlfn.XLOOKUP(TRUE,(AC65:$AZ65&lt;&gt;""),AC$51:$AZ$51,_xlpm.Fundo,,1),
_xlpm.Cx,_xlfn.XLOOKUP(TRUE,($O65:AA65&lt;&gt;""),$O65:AA65,_xlpm.Fundo,,-1),
_xlpm.Dx,_xlfn.XLOOKUP(TRUE,(AC65:$AZ65&lt;&gt;""),AC65:$AZ65,_xlpm.Fundo,,1),
_xlpm.Xx,AB$51,_xlpm.Yx,PRODUCT(SUM(_xlpm.Dx,-_xlpm.Cx),1/SUM(_xlpm.Bx,-_xlpm.Ax))*SUM(_xlpm.Xx,-_xlpm.Ax)+_xlpm.Cx,
_xlpm.Ay,_xlfn.XLOOKUP(TRUE,(AB$52:AB64&lt;&gt;""),$N$52:$N64,_xlpm.Fundo,,-1),
_xlpm.By,_xlfn.XLOOKUP(TRUE,(AB66:AB$95&lt;&gt;""),$N66:$N$95,_xlpm.Fundo,,1),
_xlpm.Cy,_xlfn.XLOOKUP(TRUE,(AB$52:AB64&lt;&gt;""),AB$52:AB64,_xlpm.Fundo,,-1),
_xlpm.Dy,_xlfn.XLOOKUP(TRUE,(AB66:AB$95&lt;&gt;""),AB66:AB$95,_xlpm.Fundo,,1),
_xlpm.Xy,$N65,_xlpm.Yy,PRODUCT(SUM(_xlpm.Dy,-_xlpm.Cy),1/SUM(_xlpm.By,-_xlpm.Ay))*SUM(_xlpm.Xy,-_xlpm.Ay)+_xlpm.Cy,
ROUND(_xlpm.Yy,2)))</f>
        <v>0.41</v>
      </c>
      <c r="AC163" s="21" cm="1">
        <f t="array" ref="AC163">IF(AC65&lt;&gt;"","",
_xlfn.LET(_xlpm.Fundo,$L$8,
_xlpm.Ax,_xlfn.XLOOKUP(TRUE,($O65:AB65&lt;&gt;""),$O$51:AB$51,_xlpm.Fundo,,-1),
_xlpm.Bx,_xlfn.XLOOKUP(TRUE,(AD65:$AZ65&lt;&gt;""),AD$51:$AZ$51,_xlpm.Fundo,,1),
_xlpm.Cx,_xlfn.XLOOKUP(TRUE,($O65:AB65&lt;&gt;""),$O65:AB65,_xlpm.Fundo,,-1),
_xlpm.Dx,_xlfn.XLOOKUP(TRUE,(AD65:$AZ65&lt;&gt;""),AD65:$AZ65,_xlpm.Fundo,,1),
_xlpm.Xx,AC$51,_xlpm.Yx,PRODUCT(SUM(_xlpm.Dx,-_xlpm.Cx),1/SUM(_xlpm.Bx,-_xlpm.Ax))*SUM(_xlpm.Xx,-_xlpm.Ax)+_xlpm.Cx,
_xlpm.Ay,_xlfn.XLOOKUP(TRUE,(AC$52:AC64&lt;&gt;""),$N$52:$N64,_xlpm.Fundo,,-1),
_xlpm.By,_xlfn.XLOOKUP(TRUE,(AC66:AC$95&lt;&gt;""),$N66:$N$95,_xlpm.Fundo,,1),
_xlpm.Cy,_xlfn.XLOOKUP(TRUE,(AC$52:AC64&lt;&gt;""),AC$52:AC64,_xlpm.Fundo,,-1),
_xlpm.Dy,_xlfn.XLOOKUP(TRUE,(AC66:AC$95&lt;&gt;""),AC66:AC$95,_xlpm.Fundo,,1),
_xlpm.Xy,$N65,_xlpm.Yy,PRODUCT(SUM(_xlpm.Dy,-_xlpm.Cy),1/SUM(_xlpm.By,-_xlpm.Ay))*SUM(_xlpm.Xy,-_xlpm.Ay)+_xlpm.Cy,
ROUND(_xlpm.Yy,2)))</f>
        <v>0.08</v>
      </c>
      <c r="AD163" s="21" t="str" cm="1">
        <f t="array" ref="AD163">IF(AD65&lt;&gt;"","",
_xlfn.LET(_xlpm.Fundo,$L$8,
_xlpm.Ax,_xlfn.XLOOKUP(TRUE,($O65:AC65&lt;&gt;""),$O$51:AC$51,_xlpm.Fundo,,-1),
_xlpm.Bx,_xlfn.XLOOKUP(TRUE,(AE65:$AZ65&lt;&gt;""),AE$51:$AZ$51,_xlpm.Fundo,,1),
_xlpm.Cx,_xlfn.XLOOKUP(TRUE,($O65:AC65&lt;&gt;""),$O65:AC65,_xlpm.Fundo,,-1),
_xlpm.Dx,_xlfn.XLOOKUP(TRUE,(AE65:$AZ65&lt;&gt;""),AE65:$AZ65,_xlpm.Fundo,,1),
_xlpm.Xx,AD$51,_xlpm.Yx,PRODUCT(SUM(_xlpm.Dx,-_xlpm.Cx),1/SUM(_xlpm.Bx,-_xlpm.Ax))*SUM(_xlpm.Xx,-_xlpm.Ax)+_xlpm.Cx,
_xlpm.Ay,_xlfn.XLOOKUP(TRUE,(AD$52:AD64&lt;&gt;""),$N$52:$N64,_xlpm.Fundo,,-1),
_xlpm.By,_xlfn.XLOOKUP(TRUE,(AD66:AD$95&lt;&gt;""),$N66:$N$95,_xlpm.Fundo,,1),
_xlpm.Cy,_xlfn.XLOOKUP(TRUE,(AD$52:AD64&lt;&gt;""),AD$52:AD64,_xlpm.Fundo,,-1),
_xlpm.Dy,_xlfn.XLOOKUP(TRUE,(AD66:AD$95&lt;&gt;""),AD66:AD$95,_xlpm.Fundo,,1),
_xlpm.Xy,$N65,_xlpm.Yy,PRODUCT(SUM(_xlpm.Dy,-_xlpm.Cy),1/SUM(_xlpm.By,-_xlpm.Ay))*SUM(_xlpm.Xy,-_xlpm.Ay)+_xlpm.Cy,
ROUND(_xlpm.Yy,2)))</f>
        <v/>
      </c>
      <c r="AE163" s="21" cm="1">
        <f t="array" ref="AE163">IF(AE65&lt;&gt;"","",
_xlfn.LET(_xlpm.Fundo,$L$8,
_xlpm.Ax,_xlfn.XLOOKUP(TRUE,($O65:AD65&lt;&gt;""),$O$51:AD$51,_xlpm.Fundo,,-1),
_xlpm.Bx,_xlfn.XLOOKUP(TRUE,(AF65:$AZ65&lt;&gt;""),AF$51:$AZ$51,_xlpm.Fundo,,1),
_xlpm.Cx,_xlfn.XLOOKUP(TRUE,($O65:AD65&lt;&gt;""),$O65:AD65,_xlpm.Fundo,,-1),
_xlpm.Dx,_xlfn.XLOOKUP(TRUE,(AF65:$AZ65&lt;&gt;""),AF65:$AZ65,_xlpm.Fundo,,1),
_xlpm.Xx,AE$51,_xlpm.Yx,PRODUCT(SUM(_xlpm.Dx,-_xlpm.Cx),1/SUM(_xlpm.Bx,-_xlpm.Ax))*SUM(_xlpm.Xx,-_xlpm.Ax)+_xlpm.Cx,
_xlpm.Ay,_xlfn.XLOOKUP(TRUE,(AE$52:AE64&lt;&gt;""),$N$52:$N64,_xlpm.Fundo,,-1),
_xlpm.By,_xlfn.XLOOKUP(TRUE,(AE66:AE$95&lt;&gt;""),$N66:$N$95,_xlpm.Fundo,,1),
_xlpm.Cy,_xlfn.XLOOKUP(TRUE,(AE$52:AE64&lt;&gt;""),AE$52:AE64,_xlpm.Fundo,,-1),
_xlpm.Dy,_xlfn.XLOOKUP(TRUE,(AE66:AE$95&lt;&gt;""),AE66:AE$95,_xlpm.Fundo,,1),
_xlpm.Xy,$N65,_xlpm.Yy,PRODUCT(SUM(_xlpm.Dy,-_xlpm.Cy),1/SUM(_xlpm.By,-_xlpm.Ay))*SUM(_xlpm.Xy,-_xlpm.Ay)+_xlpm.Cy,
ROUND(_xlpm.Yy,2)))</f>
        <v>0.55000000000000004</v>
      </c>
      <c r="AF163" s="21" cm="1">
        <f t="array" ref="AF163">IF(AF65&lt;&gt;"","",
_xlfn.LET(_xlpm.Fundo,$L$8,
_xlpm.Ax,_xlfn.XLOOKUP(TRUE,($O65:AE65&lt;&gt;""),$O$51:AE$51,_xlpm.Fundo,,-1),
_xlpm.Bx,_xlfn.XLOOKUP(TRUE,(AG65:$AZ65&lt;&gt;""),AG$51:$AZ$51,_xlpm.Fundo,,1),
_xlpm.Cx,_xlfn.XLOOKUP(TRUE,($O65:AE65&lt;&gt;""),$O65:AE65,_xlpm.Fundo,,-1),
_xlpm.Dx,_xlfn.XLOOKUP(TRUE,(AG65:$AZ65&lt;&gt;""),AG65:$AZ65,_xlpm.Fundo,,1),
_xlpm.Xx,AF$51,_xlpm.Yx,PRODUCT(SUM(_xlpm.Dx,-_xlpm.Cx),1/SUM(_xlpm.Bx,-_xlpm.Ax))*SUM(_xlpm.Xx,-_xlpm.Ax)+_xlpm.Cx,
_xlpm.Ay,_xlfn.XLOOKUP(TRUE,(AF$52:AF64&lt;&gt;""),$N$52:$N64,_xlpm.Fundo,,-1),
_xlpm.By,_xlfn.XLOOKUP(TRUE,(AF66:AF$95&lt;&gt;""),$N66:$N$95,_xlpm.Fundo,,1),
_xlpm.Cy,_xlfn.XLOOKUP(TRUE,(AF$52:AF64&lt;&gt;""),AF$52:AF64,_xlpm.Fundo,,-1),
_xlpm.Dy,_xlfn.XLOOKUP(TRUE,(AF66:AF$95&lt;&gt;""),AF66:AF$95,_xlpm.Fundo,,1),
_xlpm.Xy,$N65,_xlpm.Yy,PRODUCT(SUM(_xlpm.Dy,-_xlpm.Cy),1/SUM(_xlpm.By,-_xlpm.Ay))*SUM(_xlpm.Xy,-_xlpm.Ay)+_xlpm.Cy,
ROUND(_xlpm.Yy,2)))</f>
        <v>0</v>
      </c>
      <c r="AG163" s="21" t="str" cm="1">
        <f t="array" ref="AG163">IF(AG65&lt;&gt;"","",
_xlfn.LET(_xlpm.Fundo,$L$8,
_xlpm.Ax,_xlfn.XLOOKUP(TRUE,($O65:AF65&lt;&gt;""),$O$51:AF$51,_xlpm.Fundo,,-1),
_xlpm.Bx,_xlfn.XLOOKUP(TRUE,(AH65:$AZ65&lt;&gt;""),AH$51:$AZ$51,_xlpm.Fundo,,1),
_xlpm.Cx,_xlfn.XLOOKUP(TRUE,($O65:AF65&lt;&gt;""),$O65:AF65,_xlpm.Fundo,,-1),
_xlpm.Dx,_xlfn.XLOOKUP(TRUE,(AH65:$AZ65&lt;&gt;""),AH65:$AZ65,_xlpm.Fundo,,1),
_xlpm.Xx,AG$51,_xlpm.Yx,PRODUCT(SUM(_xlpm.Dx,-_xlpm.Cx),1/SUM(_xlpm.Bx,-_xlpm.Ax))*SUM(_xlpm.Xx,-_xlpm.Ax)+_xlpm.Cx,
_xlpm.Ay,_xlfn.XLOOKUP(TRUE,(AG$52:AG64&lt;&gt;""),$N$52:$N64,_xlpm.Fundo,,-1),
_xlpm.By,_xlfn.XLOOKUP(TRUE,(AG66:AG$95&lt;&gt;""),$N66:$N$95,_xlpm.Fundo,,1),
_xlpm.Cy,_xlfn.XLOOKUP(TRUE,(AG$52:AG64&lt;&gt;""),AG$52:AG64,_xlpm.Fundo,,-1),
_xlpm.Dy,_xlfn.XLOOKUP(TRUE,(AG66:AG$95&lt;&gt;""),AG66:AG$95,_xlpm.Fundo,,1),
_xlpm.Xy,$N65,_xlpm.Yy,PRODUCT(SUM(_xlpm.Dy,-_xlpm.Cy),1/SUM(_xlpm.By,-_xlpm.Ay))*SUM(_xlpm.Xy,-_xlpm.Ay)+_xlpm.Cy,
ROUND(_xlpm.Yy,2)))</f>
        <v/>
      </c>
      <c r="AH163" s="21" cm="1">
        <f t="array" ref="AH163">IF(AH65&lt;&gt;"","",
_xlfn.LET(_xlpm.Fundo,$L$8,
_xlpm.Ax,_xlfn.XLOOKUP(TRUE,($O65:AG65&lt;&gt;""),$O$51:AG$51,_xlpm.Fundo,,-1),
_xlpm.Bx,_xlfn.XLOOKUP(TRUE,(AI65:$AZ65&lt;&gt;""),AI$51:$AZ$51,_xlpm.Fundo,,1),
_xlpm.Cx,_xlfn.XLOOKUP(TRUE,($O65:AG65&lt;&gt;""),$O65:AG65,_xlpm.Fundo,,-1),
_xlpm.Dx,_xlfn.XLOOKUP(TRUE,(AI65:$AZ65&lt;&gt;""),AI65:$AZ65,_xlpm.Fundo,,1),
_xlpm.Xx,AH$51,_xlpm.Yx,PRODUCT(SUM(_xlpm.Dx,-_xlpm.Cx),1/SUM(_xlpm.Bx,-_xlpm.Ax))*SUM(_xlpm.Xx,-_xlpm.Ax)+_xlpm.Cx,
_xlpm.Ay,_xlfn.XLOOKUP(TRUE,(AH$52:AH64&lt;&gt;""),$N$52:$N64,_xlpm.Fundo,,-1),
_xlpm.By,_xlfn.XLOOKUP(TRUE,(AH66:AH$95&lt;&gt;""),$N66:$N$95,_xlpm.Fundo,,1),
_xlpm.Cy,_xlfn.XLOOKUP(TRUE,(AH$52:AH64&lt;&gt;""),AH$52:AH64,_xlpm.Fundo,,-1),
_xlpm.Dy,_xlfn.XLOOKUP(TRUE,(AH66:AH$95&lt;&gt;""),AH66:AH$95,_xlpm.Fundo,,1),
_xlpm.Xy,$N65,_xlpm.Yy,PRODUCT(SUM(_xlpm.Dy,-_xlpm.Cy),1/SUM(_xlpm.By,-_xlpm.Ay))*SUM(_xlpm.Xy,-_xlpm.Ay)+_xlpm.Cy,
ROUND(_xlpm.Yy,2)))</f>
        <v>0</v>
      </c>
      <c r="AI163" s="21" cm="1">
        <f t="array" ref="AI163">IF(AI65&lt;&gt;"","",
_xlfn.LET(_xlpm.Fundo,$L$8,
_xlpm.Ax,_xlfn.XLOOKUP(TRUE,($O65:AH65&lt;&gt;""),$O$51:AH$51,_xlpm.Fundo,,-1),
_xlpm.Bx,_xlfn.XLOOKUP(TRUE,(AJ65:$AZ65&lt;&gt;""),AJ$51:$AZ$51,_xlpm.Fundo,,1),
_xlpm.Cx,_xlfn.XLOOKUP(TRUE,($O65:AH65&lt;&gt;""),$O65:AH65,_xlpm.Fundo,,-1),
_xlpm.Dx,_xlfn.XLOOKUP(TRUE,(AJ65:$AZ65&lt;&gt;""),AJ65:$AZ65,_xlpm.Fundo,,1),
_xlpm.Xx,AI$51,_xlpm.Yx,PRODUCT(SUM(_xlpm.Dx,-_xlpm.Cx),1/SUM(_xlpm.Bx,-_xlpm.Ax))*SUM(_xlpm.Xx,-_xlpm.Ax)+_xlpm.Cx,
_xlpm.Ay,_xlfn.XLOOKUP(TRUE,(AI$52:AI64&lt;&gt;""),$N$52:$N64,_xlpm.Fundo,,-1),
_xlpm.By,_xlfn.XLOOKUP(TRUE,(AI66:AI$95&lt;&gt;""),$N66:$N$95,_xlpm.Fundo,,1),
_xlpm.Cy,_xlfn.XLOOKUP(TRUE,(AI$52:AI64&lt;&gt;""),AI$52:AI64,_xlpm.Fundo,,-1),
_xlpm.Dy,_xlfn.XLOOKUP(TRUE,(AI66:AI$95&lt;&gt;""),AI66:AI$95,_xlpm.Fundo,,1),
_xlpm.Xy,$N65,_xlpm.Yy,PRODUCT(SUM(_xlpm.Dy,-_xlpm.Cy),1/SUM(_xlpm.By,-_xlpm.Ay))*SUM(_xlpm.Xy,-_xlpm.Ay)+_xlpm.Cy,
ROUND(_xlpm.Yy,2)))</f>
        <v>0.4</v>
      </c>
      <c r="AJ163" s="21" cm="1">
        <f t="array" ref="AJ163">IF(AJ65&lt;&gt;"","",
_xlfn.LET(_xlpm.Fundo,$L$8,
_xlpm.Ax,_xlfn.XLOOKUP(TRUE,($O65:AI65&lt;&gt;""),$O$51:AI$51,_xlpm.Fundo,,-1),
_xlpm.Bx,_xlfn.XLOOKUP(TRUE,(AK65:$AZ65&lt;&gt;""),AK$51:$AZ$51,_xlpm.Fundo,,1),
_xlpm.Cx,_xlfn.XLOOKUP(TRUE,($O65:AI65&lt;&gt;""),$O65:AI65,_xlpm.Fundo,,-1),
_xlpm.Dx,_xlfn.XLOOKUP(TRUE,(AK65:$AZ65&lt;&gt;""),AK65:$AZ65,_xlpm.Fundo,,1),
_xlpm.Xx,AJ$51,_xlpm.Yx,PRODUCT(SUM(_xlpm.Dx,-_xlpm.Cx),1/SUM(_xlpm.Bx,-_xlpm.Ax))*SUM(_xlpm.Xx,-_xlpm.Ax)+_xlpm.Cx,
_xlpm.Ay,_xlfn.XLOOKUP(TRUE,(AJ$52:AJ64&lt;&gt;""),$N$52:$N64,_xlpm.Fundo,,-1),
_xlpm.By,_xlfn.XLOOKUP(TRUE,(AJ66:AJ$95&lt;&gt;""),$N66:$N$95,_xlpm.Fundo,,1),
_xlpm.Cy,_xlfn.XLOOKUP(TRUE,(AJ$52:AJ64&lt;&gt;""),AJ$52:AJ64,_xlpm.Fundo,,-1),
_xlpm.Dy,_xlfn.XLOOKUP(TRUE,(AJ66:AJ$95&lt;&gt;""),AJ66:AJ$95,_xlpm.Fundo,,1),
_xlpm.Xy,$N65,_xlpm.Yy,PRODUCT(SUM(_xlpm.Dy,-_xlpm.Cy),1/SUM(_xlpm.By,-_xlpm.Ay))*SUM(_xlpm.Xy,-_xlpm.Ay)+_xlpm.Cy,
ROUND(_xlpm.Yy,2)))</f>
        <v>0.31</v>
      </c>
      <c r="AK163" s="21" t="str" cm="1">
        <f t="array" ref="AK163">IF(AK65&lt;&gt;"","",
_xlfn.LET(_xlpm.Fundo,$L$8,
_xlpm.Ax,_xlfn.XLOOKUP(TRUE,($O65:AJ65&lt;&gt;""),$O$51:AJ$51,_xlpm.Fundo,,-1),
_xlpm.Bx,_xlfn.XLOOKUP(TRUE,(AL65:$AZ65&lt;&gt;""),AL$51:$AZ$51,_xlpm.Fundo,,1),
_xlpm.Cx,_xlfn.XLOOKUP(TRUE,($O65:AJ65&lt;&gt;""),$O65:AJ65,_xlpm.Fundo,,-1),
_xlpm.Dx,_xlfn.XLOOKUP(TRUE,(AL65:$AZ65&lt;&gt;""),AL65:$AZ65,_xlpm.Fundo,,1),
_xlpm.Xx,AK$51,_xlpm.Yx,PRODUCT(SUM(_xlpm.Dx,-_xlpm.Cx),1/SUM(_xlpm.Bx,-_xlpm.Ax))*SUM(_xlpm.Xx,-_xlpm.Ax)+_xlpm.Cx,
_xlpm.Ay,_xlfn.XLOOKUP(TRUE,(AK$52:AK64&lt;&gt;""),$N$52:$N64,_xlpm.Fundo,,-1),
_xlpm.By,_xlfn.XLOOKUP(TRUE,(AK66:AK$95&lt;&gt;""),$N66:$N$95,_xlpm.Fundo,,1),
_xlpm.Cy,_xlfn.XLOOKUP(TRUE,(AK$52:AK64&lt;&gt;""),AK$52:AK64,_xlpm.Fundo,,-1),
_xlpm.Dy,_xlfn.XLOOKUP(TRUE,(AK66:AK$95&lt;&gt;""),AK66:AK$95,_xlpm.Fundo,,1),
_xlpm.Xy,$N65,_xlpm.Yy,PRODUCT(SUM(_xlpm.Dy,-_xlpm.Cy),1/SUM(_xlpm.By,-_xlpm.Ay))*SUM(_xlpm.Xy,-_xlpm.Ay)+_xlpm.Cy,
ROUND(_xlpm.Yy,2)))</f>
        <v/>
      </c>
      <c r="AL163" s="21" cm="1">
        <f t="array" ref="AL163">IF(AL65&lt;&gt;"","",
_xlfn.LET(_xlpm.Fundo,$L$8,
_xlpm.Ax,_xlfn.XLOOKUP(TRUE,($O65:AK65&lt;&gt;""),$O$51:AK$51,_xlpm.Fundo,,-1),
_xlpm.Bx,_xlfn.XLOOKUP(TRUE,(AM65:$AZ65&lt;&gt;""),AM$51:$AZ$51,_xlpm.Fundo,,1),
_xlpm.Cx,_xlfn.XLOOKUP(TRUE,($O65:AK65&lt;&gt;""),$O65:AK65,_xlpm.Fundo,,-1),
_xlpm.Dx,_xlfn.XLOOKUP(TRUE,(AM65:$AZ65&lt;&gt;""),AM65:$AZ65,_xlpm.Fundo,,1),
_xlpm.Xx,AL$51,_xlpm.Yx,PRODUCT(SUM(_xlpm.Dx,-_xlpm.Cx),1/SUM(_xlpm.Bx,-_xlpm.Ax))*SUM(_xlpm.Xx,-_xlpm.Ax)+_xlpm.Cx,
_xlpm.Ay,_xlfn.XLOOKUP(TRUE,(AL$52:AL64&lt;&gt;""),$N$52:$N64,_xlpm.Fundo,,-1),
_xlpm.By,_xlfn.XLOOKUP(TRUE,(AL66:AL$95&lt;&gt;""),$N66:$N$95,_xlpm.Fundo,,1),
_xlpm.Cy,_xlfn.XLOOKUP(TRUE,(AL$52:AL64&lt;&gt;""),AL$52:AL64,_xlpm.Fundo,,-1),
_xlpm.Dy,_xlfn.XLOOKUP(TRUE,(AL66:AL$95&lt;&gt;""),AL66:AL$95,_xlpm.Fundo,,1),
_xlpm.Xy,$N65,_xlpm.Yy,PRODUCT(SUM(_xlpm.Dy,-_xlpm.Cy),1/SUM(_xlpm.By,-_xlpm.Ay))*SUM(_xlpm.Xy,-_xlpm.Ay)+_xlpm.Cy,
ROUND(_xlpm.Yy,2)))</f>
        <v>0.12</v>
      </c>
      <c r="AM163" s="21" cm="1">
        <f t="array" ref="AM163">IF(AM65&lt;&gt;"","",
_xlfn.LET(_xlpm.Fundo,$L$8,
_xlpm.Ax,_xlfn.XLOOKUP(TRUE,($O65:AL65&lt;&gt;""),$O$51:AL$51,_xlpm.Fundo,,-1),
_xlpm.Bx,_xlfn.XLOOKUP(TRUE,(AN65:$AZ65&lt;&gt;""),AN$51:$AZ$51,_xlpm.Fundo,,1),
_xlpm.Cx,_xlfn.XLOOKUP(TRUE,($O65:AL65&lt;&gt;""),$O65:AL65,_xlpm.Fundo,,-1),
_xlpm.Dx,_xlfn.XLOOKUP(TRUE,(AN65:$AZ65&lt;&gt;""),AN65:$AZ65,_xlpm.Fundo,,1),
_xlpm.Xx,AM$51,_xlpm.Yx,PRODUCT(SUM(_xlpm.Dx,-_xlpm.Cx),1/SUM(_xlpm.Bx,-_xlpm.Ax))*SUM(_xlpm.Xx,-_xlpm.Ax)+_xlpm.Cx,
_xlpm.Ay,_xlfn.XLOOKUP(TRUE,(AM$52:AM64&lt;&gt;""),$N$52:$N64,_xlpm.Fundo,,-1),
_xlpm.By,_xlfn.XLOOKUP(TRUE,(AM66:AM$95&lt;&gt;""),$N66:$N$95,_xlpm.Fundo,,1),
_xlpm.Cy,_xlfn.XLOOKUP(TRUE,(AM$52:AM64&lt;&gt;""),AM$52:AM64,_xlpm.Fundo,,-1),
_xlpm.Dy,_xlfn.XLOOKUP(TRUE,(AM66:AM$95&lt;&gt;""),AM66:AM$95,_xlpm.Fundo,,1),
_xlpm.Xy,$N65,_xlpm.Yy,PRODUCT(SUM(_xlpm.Dy,-_xlpm.Cy),1/SUM(_xlpm.By,-_xlpm.Ay))*SUM(_xlpm.Xy,-_xlpm.Ay)+_xlpm.Cy,
ROUND(_xlpm.Yy,2)))</f>
        <v>0.16</v>
      </c>
      <c r="AN163" s="21" cm="1">
        <f t="array" ref="AN163">IF(AN65&lt;&gt;"","",
_xlfn.LET(_xlpm.Fundo,$L$8,
_xlpm.Ax,_xlfn.XLOOKUP(TRUE,($O65:AM65&lt;&gt;""),$O$51:AM$51,_xlpm.Fundo,,-1),
_xlpm.Bx,_xlfn.XLOOKUP(TRUE,(AO65:$AZ65&lt;&gt;""),AO$51:$AZ$51,_xlpm.Fundo,,1),
_xlpm.Cx,_xlfn.XLOOKUP(TRUE,($O65:AM65&lt;&gt;""),$O65:AM65,_xlpm.Fundo,,-1),
_xlpm.Dx,_xlfn.XLOOKUP(TRUE,(AO65:$AZ65&lt;&gt;""),AO65:$AZ65,_xlpm.Fundo,,1),
_xlpm.Xx,AN$51,_xlpm.Yx,PRODUCT(SUM(_xlpm.Dx,-_xlpm.Cx),1/SUM(_xlpm.Bx,-_xlpm.Ax))*SUM(_xlpm.Xx,-_xlpm.Ax)+_xlpm.Cx,
_xlpm.Ay,_xlfn.XLOOKUP(TRUE,(AN$52:AN64&lt;&gt;""),$N$52:$N64,_xlpm.Fundo,,-1),
_xlpm.By,_xlfn.XLOOKUP(TRUE,(AN66:AN$95&lt;&gt;""),$N66:$N$95,_xlpm.Fundo,,1),
_xlpm.Cy,_xlfn.XLOOKUP(TRUE,(AN$52:AN64&lt;&gt;""),AN$52:AN64,_xlpm.Fundo,,-1),
_xlpm.Dy,_xlfn.XLOOKUP(TRUE,(AN66:AN$95&lt;&gt;""),AN66:AN$95,_xlpm.Fundo,,1),
_xlpm.Xy,$N65,_xlpm.Yy,PRODUCT(SUM(_xlpm.Dy,-_xlpm.Cy),1/SUM(_xlpm.By,-_xlpm.Ay))*SUM(_xlpm.Xy,-_xlpm.Ay)+_xlpm.Cy,
ROUND(_xlpm.Yy,2)))</f>
        <v>0.26</v>
      </c>
      <c r="AO163" s="21" cm="1">
        <f t="array" ref="AO163">IF(AO65&lt;&gt;"","",
_xlfn.LET(_xlpm.Fundo,$L$8,
_xlpm.Ax,_xlfn.XLOOKUP(TRUE,($O65:AN65&lt;&gt;""),$O$51:AN$51,_xlpm.Fundo,,-1),
_xlpm.Bx,_xlfn.XLOOKUP(TRUE,(AP65:$AZ65&lt;&gt;""),AP$51:$AZ$51,_xlpm.Fundo,,1),
_xlpm.Cx,_xlfn.XLOOKUP(TRUE,($O65:AN65&lt;&gt;""),$O65:AN65,_xlpm.Fundo,,-1),
_xlpm.Dx,_xlfn.XLOOKUP(TRUE,(AP65:$AZ65&lt;&gt;""),AP65:$AZ65,_xlpm.Fundo,,1),
_xlpm.Xx,AO$51,_xlpm.Yx,PRODUCT(SUM(_xlpm.Dx,-_xlpm.Cx),1/SUM(_xlpm.Bx,-_xlpm.Ax))*SUM(_xlpm.Xx,-_xlpm.Ax)+_xlpm.Cx,
_xlpm.Ay,_xlfn.XLOOKUP(TRUE,(AO$52:AO64&lt;&gt;""),$N$52:$N64,_xlpm.Fundo,,-1),
_xlpm.By,_xlfn.XLOOKUP(TRUE,(AO66:AO$95&lt;&gt;""),$N66:$N$95,_xlpm.Fundo,,1),
_xlpm.Cy,_xlfn.XLOOKUP(TRUE,(AO$52:AO64&lt;&gt;""),AO$52:AO64,_xlpm.Fundo,,-1),
_xlpm.Dy,_xlfn.XLOOKUP(TRUE,(AO66:AO$95&lt;&gt;""),AO66:AO$95,_xlpm.Fundo,,1),
_xlpm.Xy,$N65,_xlpm.Yy,PRODUCT(SUM(_xlpm.Dy,-_xlpm.Cy),1/SUM(_xlpm.By,-_xlpm.Ay))*SUM(_xlpm.Xy,-_xlpm.Ay)+_xlpm.Cy,
ROUND(_xlpm.Yy,2)))</f>
        <v>0.3</v>
      </c>
      <c r="AP163" s="21" cm="1">
        <f t="array" ref="AP163">IF(AP65&lt;&gt;"","",
_xlfn.LET(_xlpm.Fundo,$L$8,
_xlpm.Ax,_xlfn.XLOOKUP(TRUE,($O65:AO65&lt;&gt;""),$O$51:AO$51,_xlpm.Fundo,,-1),
_xlpm.Bx,_xlfn.XLOOKUP(TRUE,(AQ65:$AZ65&lt;&gt;""),AQ$51:$AZ$51,_xlpm.Fundo,,1),
_xlpm.Cx,_xlfn.XLOOKUP(TRUE,($O65:AO65&lt;&gt;""),$O65:AO65,_xlpm.Fundo,,-1),
_xlpm.Dx,_xlfn.XLOOKUP(TRUE,(AQ65:$AZ65&lt;&gt;""),AQ65:$AZ65,_xlpm.Fundo,,1),
_xlpm.Xx,AP$51,_xlpm.Yx,PRODUCT(SUM(_xlpm.Dx,-_xlpm.Cx),1/SUM(_xlpm.Bx,-_xlpm.Ax))*SUM(_xlpm.Xx,-_xlpm.Ax)+_xlpm.Cx,
_xlpm.Ay,_xlfn.XLOOKUP(TRUE,(AP$52:AP64&lt;&gt;""),$N$52:$N64,_xlpm.Fundo,,-1),
_xlpm.By,_xlfn.XLOOKUP(TRUE,(AP66:AP$95&lt;&gt;""),$N66:$N$95,_xlpm.Fundo,,1),
_xlpm.Cy,_xlfn.XLOOKUP(TRUE,(AP$52:AP64&lt;&gt;""),AP$52:AP64,_xlpm.Fundo,,-1),
_xlpm.Dy,_xlfn.XLOOKUP(TRUE,(AP66:AP$95&lt;&gt;""),AP66:AP$95,_xlpm.Fundo,,1),
_xlpm.Xy,$N65,_xlpm.Yy,PRODUCT(SUM(_xlpm.Dy,-_xlpm.Cy),1/SUM(_xlpm.By,-_xlpm.Ay))*SUM(_xlpm.Xy,-_xlpm.Ay)+_xlpm.Cy,
ROUND(_xlpm.Yy,2)))</f>
        <v>0.75</v>
      </c>
      <c r="AQ163" s="21" cm="1">
        <f t="array" ref="AQ163">IF(AQ65&lt;&gt;"","",
_xlfn.LET(_xlpm.Fundo,$L$8,
_xlpm.Ax,_xlfn.XLOOKUP(TRUE,($O65:AP65&lt;&gt;""),$O$51:AP$51,_xlpm.Fundo,,-1),
_xlpm.Bx,_xlfn.XLOOKUP(TRUE,(AR65:$AZ65&lt;&gt;""),AR$51:$AZ$51,_xlpm.Fundo,,1),
_xlpm.Cx,_xlfn.XLOOKUP(TRUE,($O65:AP65&lt;&gt;""),$O65:AP65,_xlpm.Fundo,,-1),
_xlpm.Dx,_xlfn.XLOOKUP(TRUE,(AR65:$AZ65&lt;&gt;""),AR65:$AZ65,_xlpm.Fundo,,1),
_xlpm.Xx,AQ$51,_xlpm.Yx,PRODUCT(SUM(_xlpm.Dx,-_xlpm.Cx),1/SUM(_xlpm.Bx,-_xlpm.Ax))*SUM(_xlpm.Xx,-_xlpm.Ax)+_xlpm.Cx,
_xlpm.Ay,_xlfn.XLOOKUP(TRUE,(AQ$52:AQ64&lt;&gt;""),$N$52:$N64,_xlpm.Fundo,,-1),
_xlpm.By,_xlfn.XLOOKUP(TRUE,(AQ66:AQ$95&lt;&gt;""),$N66:$N$95,_xlpm.Fundo,,1),
_xlpm.Cy,_xlfn.XLOOKUP(TRUE,(AQ$52:AQ64&lt;&gt;""),AQ$52:AQ64,_xlpm.Fundo,,-1),
_xlpm.Dy,_xlfn.XLOOKUP(TRUE,(AQ66:AQ$95&lt;&gt;""),AQ66:AQ$95,_xlpm.Fundo,,1),
_xlpm.Xy,$N65,_xlpm.Yy,PRODUCT(SUM(_xlpm.Dy,-_xlpm.Cy),1/SUM(_xlpm.By,-_xlpm.Ay))*SUM(_xlpm.Xy,-_xlpm.Ay)+_xlpm.Cy,
ROUND(_xlpm.Yy,2)))</f>
        <v>0.23</v>
      </c>
      <c r="AR163" s="21" cm="1">
        <f t="array" ref="AR163">IF(AR65&lt;&gt;"","",
_xlfn.LET(_xlpm.Fundo,$L$8,
_xlpm.Ax,_xlfn.XLOOKUP(TRUE,($O65:AQ65&lt;&gt;""),$O$51:AQ$51,_xlpm.Fundo,,-1),
_xlpm.Bx,_xlfn.XLOOKUP(TRUE,(AS65:$AZ65&lt;&gt;""),AS$51:$AZ$51,_xlpm.Fundo,,1),
_xlpm.Cx,_xlfn.XLOOKUP(TRUE,($O65:AQ65&lt;&gt;""),$O65:AQ65,_xlpm.Fundo,,-1),
_xlpm.Dx,_xlfn.XLOOKUP(TRUE,(AS65:$AZ65&lt;&gt;""),AS65:$AZ65,_xlpm.Fundo,,1),
_xlpm.Xx,AR$51,_xlpm.Yx,PRODUCT(SUM(_xlpm.Dx,-_xlpm.Cx),1/SUM(_xlpm.Bx,-_xlpm.Ax))*SUM(_xlpm.Xx,-_xlpm.Ax)+_xlpm.Cx,
_xlpm.Ay,_xlfn.XLOOKUP(TRUE,(AR$52:AR64&lt;&gt;""),$N$52:$N64,_xlpm.Fundo,,-1),
_xlpm.By,_xlfn.XLOOKUP(TRUE,(AR66:AR$95&lt;&gt;""),$N66:$N$95,_xlpm.Fundo,,1),
_xlpm.Cy,_xlfn.XLOOKUP(TRUE,(AR$52:AR64&lt;&gt;""),AR$52:AR64,_xlpm.Fundo,,-1),
_xlpm.Dy,_xlfn.XLOOKUP(TRUE,(AR66:AR$95&lt;&gt;""),AR66:AR$95,_xlpm.Fundo,,1),
_xlpm.Xy,$N65,_xlpm.Yy,PRODUCT(SUM(_xlpm.Dy,-_xlpm.Cy),1/SUM(_xlpm.By,-_xlpm.Ay))*SUM(_xlpm.Xy,-_xlpm.Ay)+_xlpm.Cy,
ROUND(_xlpm.Yy,2)))</f>
        <v>0.99</v>
      </c>
      <c r="AS163" s="21" cm="1">
        <f t="array" ref="AS163">IF(AS65&lt;&gt;"","",
_xlfn.LET(_xlpm.Fundo,$L$8,
_xlpm.Ax,_xlfn.XLOOKUP(TRUE,($O65:AR65&lt;&gt;""),$O$51:AR$51,_xlpm.Fundo,,-1),
_xlpm.Bx,_xlfn.XLOOKUP(TRUE,(AT65:$AZ65&lt;&gt;""),AT$51:$AZ$51,_xlpm.Fundo,,1),
_xlpm.Cx,_xlfn.XLOOKUP(TRUE,($O65:AR65&lt;&gt;""),$O65:AR65,_xlpm.Fundo,,-1),
_xlpm.Dx,_xlfn.XLOOKUP(TRUE,(AT65:$AZ65&lt;&gt;""),AT65:$AZ65,_xlpm.Fundo,,1),
_xlpm.Xx,AS$51,_xlpm.Yx,PRODUCT(SUM(_xlpm.Dx,-_xlpm.Cx),1/SUM(_xlpm.Bx,-_xlpm.Ax))*SUM(_xlpm.Xx,-_xlpm.Ax)+_xlpm.Cx,
_xlpm.Ay,_xlfn.XLOOKUP(TRUE,(AS$52:AS64&lt;&gt;""),$N$52:$N64,_xlpm.Fundo,,-1),
_xlpm.By,_xlfn.XLOOKUP(TRUE,(AS66:AS$95&lt;&gt;""),$N66:$N$95,_xlpm.Fundo,,1),
_xlpm.Cy,_xlfn.XLOOKUP(TRUE,(AS$52:AS64&lt;&gt;""),AS$52:AS64,_xlpm.Fundo,,-1),
_xlpm.Dy,_xlfn.XLOOKUP(TRUE,(AS66:AS$95&lt;&gt;""),AS66:AS$95,_xlpm.Fundo,,1),
_xlpm.Xy,$N65,_xlpm.Yy,PRODUCT(SUM(_xlpm.Dy,-_xlpm.Cy),1/SUM(_xlpm.By,-_xlpm.Ay))*SUM(_xlpm.Xy,-_xlpm.Ay)+_xlpm.Cy,
ROUND(_xlpm.Yy,2)))</f>
        <v>0.6</v>
      </c>
      <c r="AT163" s="21" cm="1">
        <f t="array" ref="AT163">IF(AT65&lt;&gt;"","",
_xlfn.LET(_xlpm.Fundo,$L$8,
_xlpm.Ax,_xlfn.XLOOKUP(TRUE,($O65:AS65&lt;&gt;""),$O$51:AS$51,_xlpm.Fundo,,-1),
_xlpm.Bx,_xlfn.XLOOKUP(TRUE,(AU65:$AZ65&lt;&gt;""),AU$51:$AZ$51,_xlpm.Fundo,,1),
_xlpm.Cx,_xlfn.XLOOKUP(TRUE,($O65:AS65&lt;&gt;""),$O65:AS65,_xlpm.Fundo,,-1),
_xlpm.Dx,_xlfn.XLOOKUP(TRUE,(AU65:$AZ65&lt;&gt;""),AU65:$AZ65,_xlpm.Fundo,,1),
_xlpm.Xx,AT$51,_xlpm.Yx,PRODUCT(SUM(_xlpm.Dx,-_xlpm.Cx),1/SUM(_xlpm.Bx,-_xlpm.Ax))*SUM(_xlpm.Xx,-_xlpm.Ax)+_xlpm.Cx,
_xlpm.Ay,_xlfn.XLOOKUP(TRUE,(AT$52:AT64&lt;&gt;""),$N$52:$N64,_xlpm.Fundo,,-1),
_xlpm.By,_xlfn.XLOOKUP(TRUE,(AT66:AT$95&lt;&gt;""),$N66:$N$95,_xlpm.Fundo,,1),
_xlpm.Cy,_xlfn.XLOOKUP(TRUE,(AT$52:AT64&lt;&gt;""),AT$52:AT64,_xlpm.Fundo,,-1),
_xlpm.Dy,_xlfn.XLOOKUP(TRUE,(AT66:AT$95&lt;&gt;""),AT66:AT$95,_xlpm.Fundo,,1),
_xlpm.Xy,$N65,_xlpm.Yy,PRODUCT(SUM(_xlpm.Dy,-_xlpm.Cy),1/SUM(_xlpm.By,-_xlpm.Ay))*SUM(_xlpm.Xy,-_xlpm.Ay)+_xlpm.Cy,
ROUND(_xlpm.Yy,2)))</f>
        <v>0.31</v>
      </c>
      <c r="AU163" s="21" t="str" cm="1">
        <f t="array" ref="AU163">IF(AU65&lt;&gt;"","",
_xlfn.LET(_xlpm.Fundo,$L$8,
_xlpm.Ax,_xlfn.XLOOKUP(TRUE,($O65:AT65&lt;&gt;""),$O$51:AT$51,_xlpm.Fundo,,-1),
_xlpm.Bx,_xlfn.XLOOKUP(TRUE,(AV65:$AZ65&lt;&gt;""),AV$51:$AZ$51,_xlpm.Fundo,,1),
_xlpm.Cx,_xlfn.XLOOKUP(TRUE,($O65:AT65&lt;&gt;""),$O65:AT65,_xlpm.Fundo,,-1),
_xlpm.Dx,_xlfn.XLOOKUP(TRUE,(AV65:$AZ65&lt;&gt;""),AV65:$AZ65,_xlpm.Fundo,,1),
_xlpm.Xx,AU$51,_xlpm.Yx,PRODUCT(SUM(_xlpm.Dx,-_xlpm.Cx),1/SUM(_xlpm.Bx,-_xlpm.Ax))*SUM(_xlpm.Xx,-_xlpm.Ax)+_xlpm.Cx,
_xlpm.Ay,_xlfn.XLOOKUP(TRUE,(AU$52:AU64&lt;&gt;""),$N$52:$N64,_xlpm.Fundo,,-1),
_xlpm.By,_xlfn.XLOOKUP(TRUE,(AU66:AU$95&lt;&gt;""),$N66:$N$95,_xlpm.Fundo,,1),
_xlpm.Cy,_xlfn.XLOOKUP(TRUE,(AU$52:AU64&lt;&gt;""),AU$52:AU64,_xlpm.Fundo,,-1),
_xlpm.Dy,_xlfn.XLOOKUP(TRUE,(AU66:AU$95&lt;&gt;""),AU66:AU$95,_xlpm.Fundo,,1),
_xlpm.Xy,$N65,_xlpm.Yy,PRODUCT(SUM(_xlpm.Dy,-_xlpm.Cy),1/SUM(_xlpm.By,-_xlpm.Ay))*SUM(_xlpm.Xy,-_xlpm.Ay)+_xlpm.Cy,
ROUND(_xlpm.Yy,2)))</f>
        <v/>
      </c>
      <c r="AV163" s="21" t="str" cm="1">
        <f t="array" ref="AV163">IF(AV65&lt;&gt;"","",
_xlfn.LET(_xlpm.Fundo,$L$8,
_xlpm.Ax,_xlfn.XLOOKUP(TRUE,($O65:AU65&lt;&gt;""),$O$51:AU$51,_xlpm.Fundo,,-1),
_xlpm.Bx,_xlfn.XLOOKUP(TRUE,(AW65:$AZ65&lt;&gt;""),AW$51:$AZ$51,_xlpm.Fundo,,1),
_xlpm.Cx,_xlfn.XLOOKUP(TRUE,($O65:AU65&lt;&gt;""),$O65:AU65,_xlpm.Fundo,,-1),
_xlpm.Dx,_xlfn.XLOOKUP(TRUE,(AW65:$AZ65&lt;&gt;""),AW65:$AZ65,_xlpm.Fundo,,1),
_xlpm.Xx,AV$51,_xlpm.Yx,PRODUCT(SUM(_xlpm.Dx,-_xlpm.Cx),1/SUM(_xlpm.Bx,-_xlpm.Ax))*SUM(_xlpm.Xx,-_xlpm.Ax)+_xlpm.Cx,
_xlpm.Ay,_xlfn.XLOOKUP(TRUE,(AV$52:AV64&lt;&gt;""),$N$52:$N64,_xlpm.Fundo,,-1),
_xlpm.By,_xlfn.XLOOKUP(TRUE,(AV66:AV$95&lt;&gt;""),$N66:$N$95,_xlpm.Fundo,,1),
_xlpm.Cy,_xlfn.XLOOKUP(TRUE,(AV$52:AV64&lt;&gt;""),AV$52:AV64,_xlpm.Fundo,,-1),
_xlpm.Dy,_xlfn.XLOOKUP(TRUE,(AV66:AV$95&lt;&gt;""),AV66:AV$95,_xlpm.Fundo,,1),
_xlpm.Xy,$N65,_xlpm.Yy,PRODUCT(SUM(_xlpm.Dy,-_xlpm.Cy),1/SUM(_xlpm.By,-_xlpm.Ay))*SUM(_xlpm.Xy,-_xlpm.Ay)+_xlpm.Cy,
ROUND(_xlpm.Yy,2)))</f>
        <v/>
      </c>
      <c r="AW163" s="21" t="str" cm="1">
        <f t="array" ref="AW163">IF(AW65&lt;&gt;"","",
_xlfn.LET(_xlpm.Fundo,$L$8,
_xlpm.Ax,_xlfn.XLOOKUP(TRUE,($O65:AV65&lt;&gt;""),$O$51:AV$51,_xlpm.Fundo,,-1),
_xlpm.Bx,_xlfn.XLOOKUP(TRUE,(AX65:$AZ65&lt;&gt;""),AX$51:$AZ$51,_xlpm.Fundo,,1),
_xlpm.Cx,_xlfn.XLOOKUP(TRUE,($O65:AV65&lt;&gt;""),$O65:AV65,_xlpm.Fundo,,-1),
_xlpm.Dx,_xlfn.XLOOKUP(TRUE,(AX65:$AZ65&lt;&gt;""),AX65:$AZ65,_xlpm.Fundo,,1),
_xlpm.Xx,AW$51,_xlpm.Yx,PRODUCT(SUM(_xlpm.Dx,-_xlpm.Cx),1/SUM(_xlpm.Bx,-_xlpm.Ax))*SUM(_xlpm.Xx,-_xlpm.Ax)+_xlpm.Cx,
_xlpm.Ay,_xlfn.XLOOKUP(TRUE,(AW$52:AW64&lt;&gt;""),$N$52:$N64,_xlpm.Fundo,,-1),
_xlpm.By,_xlfn.XLOOKUP(TRUE,(AW66:AW$95&lt;&gt;""),$N66:$N$95,_xlpm.Fundo,,1),
_xlpm.Cy,_xlfn.XLOOKUP(TRUE,(AW$52:AW64&lt;&gt;""),AW$52:AW64,_xlpm.Fundo,,-1),
_xlpm.Dy,_xlfn.XLOOKUP(TRUE,(AW66:AW$95&lt;&gt;""),AW66:AW$95,_xlpm.Fundo,,1),
_xlpm.Xy,$N65,_xlpm.Yy,PRODUCT(SUM(_xlpm.Dy,-_xlpm.Cy),1/SUM(_xlpm.By,-_xlpm.Ay))*SUM(_xlpm.Xy,-_xlpm.Ay)+_xlpm.Cy,
ROUND(_xlpm.Yy,2)))</f>
        <v/>
      </c>
      <c r="AX163" s="8"/>
      <c r="AY163" s="8"/>
    </row>
    <row r="164" spans="1:51" ht="20.100000000000001" customHeight="1" x14ac:dyDescent="0.3">
      <c r="A164" s="8"/>
      <c r="B164" s="8" t="s">
        <v>615</v>
      </c>
      <c r="C164" s="17">
        <f t="shared" si="19"/>
        <v>46.9754</v>
      </c>
      <c r="D164" s="18">
        <f t="shared" si="19"/>
        <v>119.9509</v>
      </c>
      <c r="E164" s="64">
        <f t="shared" si="19"/>
        <v>-0.4</v>
      </c>
      <c r="F164" s="108">
        <f t="shared" si="16"/>
        <v>3.95</v>
      </c>
      <c r="G164" s="109">
        <f t="shared" si="17"/>
        <v>14.9</v>
      </c>
      <c r="H164" s="110">
        <f t="shared" si="18"/>
        <v>-0.4</v>
      </c>
      <c r="I164" s="8" t="str" cm="1">
        <f t="array" ref="I164">_xlfn.CONCAT(ROUND(F164:H164,2)&amp;", ")</f>
        <v xml:space="preserve">3.95, 14.9, -0.4, </v>
      </c>
      <c r="J164" s="8"/>
      <c r="N164" s="31">
        <v>10.62</v>
      </c>
      <c r="O164" s="15"/>
      <c r="P164" s="21" t="str" cm="1">
        <f t="array" ref="P164">IF(P66&lt;&gt;"","",
_xlfn.LET(_xlpm.Fundo,$L$8,
_xlpm.Ax,_xlfn.XLOOKUP(TRUE,($O66:O66&lt;&gt;""),$O$51:O$51,_xlpm.Fundo,,-1),
_xlpm.Bx,_xlfn.XLOOKUP(TRUE,(Q66:$AZ66&lt;&gt;""),Q$51:$AZ$51,_xlpm.Fundo,,1),
_xlpm.Cx,_xlfn.XLOOKUP(TRUE,($O66:O66&lt;&gt;""),$O66:O66,_xlpm.Fundo,,-1),
_xlpm.Dx,_xlfn.XLOOKUP(TRUE,(Q66:$AZ66&lt;&gt;""),Q66:$AZ66,_xlpm.Fundo,,1),
_xlpm.Xx,P$51,_xlpm.Yx,PRODUCT(SUM(_xlpm.Dx,-_xlpm.Cx),1/SUM(_xlpm.Bx,-_xlpm.Ax))*SUM(_xlpm.Xx,-_xlpm.Ax)+_xlpm.Cx,
_xlpm.Ay,_xlfn.XLOOKUP(TRUE,(P$52:P65&lt;&gt;""),$N$52:$N65,_xlpm.Fundo,,-1),
_xlpm.By,_xlfn.XLOOKUP(TRUE,(P67:P$95&lt;&gt;""),$N67:$N$95,_xlpm.Fundo,,1),
_xlpm.Cy,_xlfn.XLOOKUP(TRUE,(P$52:P65&lt;&gt;""),P$52:P65,_xlpm.Fundo,,-1),
_xlpm.Dy,_xlfn.XLOOKUP(TRUE,(P67:P$95&lt;&gt;""),P67:P$95,_xlpm.Fundo,,1),
_xlpm.Xy,$N66,_xlpm.Yy,PRODUCT(SUM(_xlpm.Dy,-_xlpm.Cy),1/SUM(_xlpm.By,-_xlpm.Ay))*SUM(_xlpm.Xy,-_xlpm.Ay)+_xlpm.Cy,
ROUND(_xlpm.Yy,2)))</f>
        <v/>
      </c>
      <c r="Q164" s="21" t="str" cm="1">
        <f t="array" ref="Q164">IF(Q66&lt;&gt;"","",
_xlfn.LET(_xlpm.Fundo,$L$8,
_xlpm.Ax,_xlfn.XLOOKUP(TRUE,($O66:P66&lt;&gt;""),$O$51:P$51,_xlpm.Fundo,,-1),
_xlpm.Bx,_xlfn.XLOOKUP(TRUE,(R66:$AZ66&lt;&gt;""),R$51:$AZ$51,_xlpm.Fundo,,1),
_xlpm.Cx,_xlfn.XLOOKUP(TRUE,($O66:P66&lt;&gt;""),$O66:P66,_xlpm.Fundo,,-1),
_xlpm.Dx,_xlfn.XLOOKUP(TRUE,(R66:$AZ66&lt;&gt;""),R66:$AZ66,_xlpm.Fundo,,1),
_xlpm.Xx,Q$51,_xlpm.Yx,PRODUCT(SUM(_xlpm.Dx,-_xlpm.Cx),1/SUM(_xlpm.Bx,-_xlpm.Ax))*SUM(_xlpm.Xx,-_xlpm.Ax)+_xlpm.Cx,
_xlpm.Ay,_xlfn.XLOOKUP(TRUE,(Q$52:Q65&lt;&gt;""),$N$52:$N65,_xlpm.Fundo,,-1),
_xlpm.By,_xlfn.XLOOKUP(TRUE,(Q67:Q$95&lt;&gt;""),$N67:$N$95,_xlpm.Fundo,,1),
_xlpm.Cy,_xlfn.XLOOKUP(TRUE,(Q$52:Q65&lt;&gt;""),Q$52:Q65,_xlpm.Fundo,,-1),
_xlpm.Dy,_xlfn.XLOOKUP(TRUE,(Q67:Q$95&lt;&gt;""),Q67:Q$95,_xlpm.Fundo,,1),
_xlpm.Xy,$N66,_xlpm.Yy,PRODUCT(SUM(_xlpm.Dy,-_xlpm.Cy),1/SUM(_xlpm.By,-_xlpm.Ay))*SUM(_xlpm.Xy,-_xlpm.Ay)+_xlpm.Cy,
ROUND(_xlpm.Yy,2)))</f>
        <v/>
      </c>
      <c r="R164" s="21" t="str" cm="1">
        <f t="array" ref="R164">IF(R66&lt;&gt;"","",
_xlfn.LET(_xlpm.Fundo,$L$8,
_xlpm.Ax,_xlfn.XLOOKUP(TRUE,($O66:Q66&lt;&gt;""),$O$51:Q$51,_xlpm.Fundo,,-1),
_xlpm.Bx,_xlfn.XLOOKUP(TRUE,(S66:$AZ66&lt;&gt;""),S$51:$AZ$51,_xlpm.Fundo,,1),
_xlpm.Cx,_xlfn.XLOOKUP(TRUE,($O66:Q66&lt;&gt;""),$O66:Q66,_xlpm.Fundo,,-1),
_xlpm.Dx,_xlfn.XLOOKUP(TRUE,(S66:$AZ66&lt;&gt;""),S66:$AZ66,_xlpm.Fundo,,1),
_xlpm.Xx,R$51,_xlpm.Yx,PRODUCT(SUM(_xlpm.Dx,-_xlpm.Cx),1/SUM(_xlpm.Bx,-_xlpm.Ax))*SUM(_xlpm.Xx,-_xlpm.Ax)+_xlpm.Cx,
_xlpm.Ay,_xlfn.XLOOKUP(TRUE,(R$52:R65&lt;&gt;""),$N$52:$N65,_xlpm.Fundo,,-1),
_xlpm.By,_xlfn.XLOOKUP(TRUE,(R67:R$95&lt;&gt;""),$N67:$N$95,_xlpm.Fundo,,1),
_xlpm.Cy,_xlfn.XLOOKUP(TRUE,(R$52:R65&lt;&gt;""),R$52:R65,_xlpm.Fundo,,-1),
_xlpm.Dy,_xlfn.XLOOKUP(TRUE,(R67:R$95&lt;&gt;""),R67:R$95,_xlpm.Fundo,,1),
_xlpm.Xy,$N66,_xlpm.Yy,PRODUCT(SUM(_xlpm.Dy,-_xlpm.Cy),1/SUM(_xlpm.By,-_xlpm.Ay))*SUM(_xlpm.Xy,-_xlpm.Ay)+_xlpm.Cy,
ROUND(_xlpm.Yy,2)))</f>
        <v/>
      </c>
      <c r="S164" s="21" cm="1">
        <f t="array" ref="S164">IF(S66&lt;&gt;"","",
_xlfn.LET(_xlpm.Fundo,$L$8,
_xlpm.Ax,_xlfn.XLOOKUP(TRUE,($O66:R66&lt;&gt;""),$O$51:R$51,_xlpm.Fundo,,-1),
_xlpm.Bx,_xlfn.XLOOKUP(TRUE,(T66:$AZ66&lt;&gt;""),T$51:$AZ$51,_xlpm.Fundo,,1),
_xlpm.Cx,_xlfn.XLOOKUP(TRUE,($O66:R66&lt;&gt;""),$O66:R66,_xlpm.Fundo,,-1),
_xlpm.Dx,_xlfn.XLOOKUP(TRUE,(T66:$AZ66&lt;&gt;""),T66:$AZ66,_xlpm.Fundo,,1),
_xlpm.Xx,S$51,_xlpm.Yx,PRODUCT(SUM(_xlpm.Dx,-_xlpm.Cx),1/SUM(_xlpm.Bx,-_xlpm.Ax))*SUM(_xlpm.Xx,-_xlpm.Ax)+_xlpm.Cx,
_xlpm.Ay,_xlfn.XLOOKUP(TRUE,(S$52:S65&lt;&gt;""),$N$52:$N65,_xlpm.Fundo,,-1),
_xlpm.By,_xlfn.XLOOKUP(TRUE,(S67:S$95&lt;&gt;""),$N67:$N$95,_xlpm.Fundo,,1),
_xlpm.Cy,_xlfn.XLOOKUP(TRUE,(S$52:S65&lt;&gt;""),S$52:S65,_xlpm.Fundo,,-1),
_xlpm.Dy,_xlfn.XLOOKUP(TRUE,(S67:S$95&lt;&gt;""),S67:S$95,_xlpm.Fundo,,1),
_xlpm.Xy,$N66,_xlpm.Yy,PRODUCT(SUM(_xlpm.Dy,-_xlpm.Cy),1/SUM(_xlpm.By,-_xlpm.Ay))*SUM(_xlpm.Xy,-_xlpm.Ay)+_xlpm.Cy,
ROUND(_xlpm.Yy,2)))</f>
        <v>1.19</v>
      </c>
      <c r="T164" s="21" cm="1">
        <f t="array" ref="T164">IF(T66&lt;&gt;"","",
_xlfn.LET(_xlpm.Fundo,$L$8,
_xlpm.Ax,_xlfn.XLOOKUP(TRUE,($O66:S66&lt;&gt;""),$O$51:S$51,_xlpm.Fundo,,-1),
_xlpm.Bx,_xlfn.XLOOKUP(TRUE,(U66:$AZ66&lt;&gt;""),U$51:$AZ$51,_xlpm.Fundo,,1),
_xlpm.Cx,_xlfn.XLOOKUP(TRUE,($O66:S66&lt;&gt;""),$O66:S66,_xlpm.Fundo,,-1),
_xlpm.Dx,_xlfn.XLOOKUP(TRUE,(U66:$AZ66&lt;&gt;""),U66:$AZ66,_xlpm.Fundo,,1),
_xlpm.Xx,T$51,_xlpm.Yx,PRODUCT(SUM(_xlpm.Dx,-_xlpm.Cx),1/SUM(_xlpm.Bx,-_xlpm.Ax))*SUM(_xlpm.Xx,-_xlpm.Ax)+_xlpm.Cx,
_xlpm.Ay,_xlfn.XLOOKUP(TRUE,(T$52:T65&lt;&gt;""),$N$52:$N65,_xlpm.Fundo,,-1),
_xlpm.By,_xlfn.XLOOKUP(TRUE,(T67:T$95&lt;&gt;""),$N67:$N$95,_xlpm.Fundo,,1),
_xlpm.Cy,_xlfn.XLOOKUP(TRUE,(T$52:T65&lt;&gt;""),T$52:T65,_xlpm.Fundo,,-1),
_xlpm.Dy,_xlfn.XLOOKUP(TRUE,(T67:T$95&lt;&gt;""),T67:T$95,_xlpm.Fundo,,1),
_xlpm.Xy,$N66,_xlpm.Yy,PRODUCT(SUM(_xlpm.Dy,-_xlpm.Cy),1/SUM(_xlpm.By,-_xlpm.Ay))*SUM(_xlpm.Xy,-_xlpm.Ay)+_xlpm.Cy,
ROUND(_xlpm.Yy,2)))</f>
        <v>1.43</v>
      </c>
      <c r="U164" s="21" cm="1">
        <f t="array" ref="U164">IF(U66&lt;&gt;"","",
_xlfn.LET(_xlpm.Fundo,$L$8,
_xlpm.Ax,_xlfn.XLOOKUP(TRUE,($O66:T66&lt;&gt;""),$O$51:T$51,_xlpm.Fundo,,-1),
_xlpm.Bx,_xlfn.XLOOKUP(TRUE,(V66:$AZ66&lt;&gt;""),V$51:$AZ$51,_xlpm.Fundo,,1),
_xlpm.Cx,_xlfn.XLOOKUP(TRUE,($O66:T66&lt;&gt;""),$O66:T66,_xlpm.Fundo,,-1),
_xlpm.Dx,_xlfn.XLOOKUP(TRUE,(V66:$AZ66&lt;&gt;""),V66:$AZ66,_xlpm.Fundo,,1),
_xlpm.Xx,U$51,_xlpm.Yx,PRODUCT(SUM(_xlpm.Dx,-_xlpm.Cx),1/SUM(_xlpm.Bx,-_xlpm.Ax))*SUM(_xlpm.Xx,-_xlpm.Ax)+_xlpm.Cx,
_xlpm.Ay,_xlfn.XLOOKUP(TRUE,(U$52:U65&lt;&gt;""),$N$52:$N65,_xlpm.Fundo,,-1),
_xlpm.By,_xlfn.XLOOKUP(TRUE,(U67:U$95&lt;&gt;""),$N67:$N$95,_xlpm.Fundo,,1),
_xlpm.Cy,_xlfn.XLOOKUP(TRUE,(U$52:U65&lt;&gt;""),U$52:U65,_xlpm.Fundo,,-1),
_xlpm.Dy,_xlfn.XLOOKUP(TRUE,(U67:U$95&lt;&gt;""),U67:U$95,_xlpm.Fundo,,1),
_xlpm.Xy,$N66,_xlpm.Yy,PRODUCT(SUM(_xlpm.Dy,-_xlpm.Cy),1/SUM(_xlpm.By,-_xlpm.Ay))*SUM(_xlpm.Xy,-_xlpm.Ay)+_xlpm.Cy,
ROUND(_xlpm.Yy,2)))</f>
        <v>1.99</v>
      </c>
      <c r="V164" s="21" cm="1">
        <f t="array" ref="V164">IF(V66&lt;&gt;"","",
_xlfn.LET(_xlpm.Fundo,$L$8,
_xlpm.Ax,_xlfn.XLOOKUP(TRUE,($O66:U66&lt;&gt;""),$O$51:U$51,_xlpm.Fundo,,-1),
_xlpm.Bx,_xlfn.XLOOKUP(TRUE,(W66:$AZ66&lt;&gt;""),W$51:$AZ$51,_xlpm.Fundo,,1),
_xlpm.Cx,_xlfn.XLOOKUP(TRUE,($O66:U66&lt;&gt;""),$O66:U66,_xlpm.Fundo,,-1),
_xlpm.Dx,_xlfn.XLOOKUP(TRUE,(W66:$AZ66&lt;&gt;""),W66:$AZ66,_xlpm.Fundo,,1),
_xlpm.Xx,V$51,_xlpm.Yx,PRODUCT(SUM(_xlpm.Dx,-_xlpm.Cx),1/SUM(_xlpm.Bx,-_xlpm.Ax))*SUM(_xlpm.Xx,-_xlpm.Ax)+_xlpm.Cx,
_xlpm.Ay,_xlfn.XLOOKUP(TRUE,(V$52:V65&lt;&gt;""),$N$52:$N65,_xlpm.Fundo,,-1),
_xlpm.By,_xlfn.XLOOKUP(TRUE,(V67:V$95&lt;&gt;""),$N67:$N$95,_xlpm.Fundo,,1),
_xlpm.Cy,_xlfn.XLOOKUP(TRUE,(V$52:V65&lt;&gt;""),V$52:V65,_xlpm.Fundo,,-1),
_xlpm.Dy,_xlfn.XLOOKUP(TRUE,(V67:V$95&lt;&gt;""),V67:V$95,_xlpm.Fundo,,1),
_xlpm.Xy,$N66,_xlpm.Yy,PRODUCT(SUM(_xlpm.Dy,-_xlpm.Cy),1/SUM(_xlpm.By,-_xlpm.Ay))*SUM(_xlpm.Xy,-_xlpm.Ay)+_xlpm.Cy,
ROUND(_xlpm.Yy,2)))</f>
        <v>0.22</v>
      </c>
      <c r="W164" s="21" cm="1">
        <f t="array" ref="W164">IF(W66&lt;&gt;"","",
_xlfn.LET(_xlpm.Fundo,$L$8,
_xlpm.Ax,_xlfn.XLOOKUP(TRUE,($O66:V66&lt;&gt;""),$O$51:V$51,_xlpm.Fundo,,-1),
_xlpm.Bx,_xlfn.XLOOKUP(TRUE,(X66:$AZ66&lt;&gt;""),X$51:$AZ$51,_xlpm.Fundo,,1),
_xlpm.Cx,_xlfn.XLOOKUP(TRUE,($O66:V66&lt;&gt;""),$O66:V66,_xlpm.Fundo,,-1),
_xlpm.Dx,_xlfn.XLOOKUP(TRUE,(X66:$AZ66&lt;&gt;""),X66:$AZ66,_xlpm.Fundo,,1),
_xlpm.Xx,W$51,_xlpm.Yx,PRODUCT(SUM(_xlpm.Dx,-_xlpm.Cx),1/SUM(_xlpm.Bx,-_xlpm.Ax))*SUM(_xlpm.Xx,-_xlpm.Ax)+_xlpm.Cx,
_xlpm.Ay,_xlfn.XLOOKUP(TRUE,(W$52:W65&lt;&gt;""),$N$52:$N65,_xlpm.Fundo,,-1),
_xlpm.By,_xlfn.XLOOKUP(TRUE,(W67:W$95&lt;&gt;""),$N67:$N$95,_xlpm.Fundo,,1),
_xlpm.Cy,_xlfn.XLOOKUP(TRUE,(W$52:W65&lt;&gt;""),W$52:W65,_xlpm.Fundo,,-1),
_xlpm.Dy,_xlfn.XLOOKUP(TRUE,(W67:W$95&lt;&gt;""),W67:W$95,_xlpm.Fundo,,1),
_xlpm.Xy,$N66,_xlpm.Yy,PRODUCT(SUM(_xlpm.Dy,-_xlpm.Cy),1/SUM(_xlpm.By,-_xlpm.Ay))*SUM(_xlpm.Xy,-_xlpm.Ay)+_xlpm.Cy,
ROUND(_xlpm.Yy,2)))</f>
        <v>0.36</v>
      </c>
      <c r="X164" s="21" cm="1">
        <f t="array" ref="X164">IF(X66&lt;&gt;"","",
_xlfn.LET(_xlpm.Fundo,$L$8,
_xlpm.Ax,_xlfn.XLOOKUP(TRUE,($O66:W66&lt;&gt;""),$O$51:W$51,_xlpm.Fundo,,-1),
_xlpm.Bx,_xlfn.XLOOKUP(TRUE,(Y66:$AZ66&lt;&gt;""),Y$51:$AZ$51,_xlpm.Fundo,,1),
_xlpm.Cx,_xlfn.XLOOKUP(TRUE,($O66:W66&lt;&gt;""),$O66:W66,_xlpm.Fundo,,-1),
_xlpm.Dx,_xlfn.XLOOKUP(TRUE,(Y66:$AZ66&lt;&gt;""),Y66:$AZ66,_xlpm.Fundo,,1),
_xlpm.Xx,X$51,_xlpm.Yx,PRODUCT(SUM(_xlpm.Dx,-_xlpm.Cx),1/SUM(_xlpm.Bx,-_xlpm.Ax))*SUM(_xlpm.Xx,-_xlpm.Ax)+_xlpm.Cx,
_xlpm.Ay,_xlfn.XLOOKUP(TRUE,(X$52:X65&lt;&gt;""),$N$52:$N65,_xlpm.Fundo,,-1),
_xlpm.By,_xlfn.XLOOKUP(TRUE,(X67:X$95&lt;&gt;""),$N67:$N$95,_xlpm.Fundo,,1),
_xlpm.Cy,_xlfn.XLOOKUP(TRUE,(X$52:X65&lt;&gt;""),X$52:X65,_xlpm.Fundo,,-1),
_xlpm.Dy,_xlfn.XLOOKUP(TRUE,(X67:X$95&lt;&gt;""),X67:X$95,_xlpm.Fundo,,1),
_xlpm.Xy,$N66,_xlpm.Yy,PRODUCT(SUM(_xlpm.Dy,-_xlpm.Cy),1/SUM(_xlpm.By,-_xlpm.Ay))*SUM(_xlpm.Xy,-_xlpm.Ay)+_xlpm.Cy,
ROUND(_xlpm.Yy,2)))</f>
        <v>3.02</v>
      </c>
      <c r="Y164" s="21" cm="1">
        <f t="array" ref="Y164">IF(Y66&lt;&gt;"","",
_xlfn.LET(_xlpm.Fundo,$L$8,
_xlpm.Ax,_xlfn.XLOOKUP(TRUE,($O66:X66&lt;&gt;""),$O$51:X$51,_xlpm.Fundo,,-1),
_xlpm.Bx,_xlfn.XLOOKUP(TRUE,(Z66:$AZ66&lt;&gt;""),Z$51:$AZ$51,_xlpm.Fundo,,1),
_xlpm.Cx,_xlfn.XLOOKUP(TRUE,($O66:X66&lt;&gt;""),$O66:X66,_xlpm.Fundo,,-1),
_xlpm.Dx,_xlfn.XLOOKUP(TRUE,(Z66:$AZ66&lt;&gt;""),Z66:$AZ66,_xlpm.Fundo,,1),
_xlpm.Xx,Y$51,_xlpm.Yx,PRODUCT(SUM(_xlpm.Dx,-_xlpm.Cx),1/SUM(_xlpm.Bx,-_xlpm.Ax))*SUM(_xlpm.Xx,-_xlpm.Ax)+_xlpm.Cx,
_xlpm.Ay,_xlfn.XLOOKUP(TRUE,(Y$52:Y65&lt;&gt;""),$N$52:$N65,_xlpm.Fundo,,-1),
_xlpm.By,_xlfn.XLOOKUP(TRUE,(Y67:Y$95&lt;&gt;""),$N67:$N$95,_xlpm.Fundo,,1),
_xlpm.Cy,_xlfn.XLOOKUP(TRUE,(Y$52:Y65&lt;&gt;""),Y$52:Y65,_xlpm.Fundo,,-1),
_xlpm.Dy,_xlfn.XLOOKUP(TRUE,(Y67:Y$95&lt;&gt;""),Y67:Y$95,_xlpm.Fundo,,1),
_xlpm.Xy,$N66,_xlpm.Yy,PRODUCT(SUM(_xlpm.Dy,-_xlpm.Cy),1/SUM(_xlpm.By,-_xlpm.Ay))*SUM(_xlpm.Xy,-_xlpm.Ay)+_xlpm.Cy,
ROUND(_xlpm.Yy,2)))</f>
        <v>2.87</v>
      </c>
      <c r="Z164" s="21" cm="1">
        <f t="array" ref="Z164">IF(Z66&lt;&gt;"","",
_xlfn.LET(_xlpm.Fundo,$L$8,
_xlpm.Ax,_xlfn.XLOOKUP(TRUE,($O66:Y66&lt;&gt;""),$O$51:Y$51,_xlpm.Fundo,,-1),
_xlpm.Bx,_xlfn.XLOOKUP(TRUE,(AA66:$AZ66&lt;&gt;""),AA$51:$AZ$51,_xlpm.Fundo,,1),
_xlpm.Cx,_xlfn.XLOOKUP(TRUE,($O66:Y66&lt;&gt;""),$O66:Y66,_xlpm.Fundo,,-1),
_xlpm.Dx,_xlfn.XLOOKUP(TRUE,(AA66:$AZ66&lt;&gt;""),AA66:$AZ66,_xlpm.Fundo,,1),
_xlpm.Xx,Z$51,_xlpm.Yx,PRODUCT(SUM(_xlpm.Dx,-_xlpm.Cx),1/SUM(_xlpm.Bx,-_xlpm.Ax))*SUM(_xlpm.Xx,-_xlpm.Ax)+_xlpm.Cx,
_xlpm.Ay,_xlfn.XLOOKUP(TRUE,(Z$52:Z65&lt;&gt;""),$N$52:$N65,_xlpm.Fundo,,-1),
_xlpm.By,_xlfn.XLOOKUP(TRUE,(Z67:Z$95&lt;&gt;""),$N67:$N$95,_xlpm.Fundo,,1),
_xlpm.Cy,_xlfn.XLOOKUP(TRUE,(Z$52:Z65&lt;&gt;""),Z$52:Z65,_xlpm.Fundo,,-1),
_xlpm.Dy,_xlfn.XLOOKUP(TRUE,(Z67:Z$95&lt;&gt;""),Z67:Z$95,_xlpm.Fundo,,1),
_xlpm.Xy,$N66,_xlpm.Yy,PRODUCT(SUM(_xlpm.Dy,-_xlpm.Cy),1/SUM(_xlpm.By,-_xlpm.Ay))*SUM(_xlpm.Xy,-_xlpm.Ay)+_xlpm.Cy,
ROUND(_xlpm.Yy,2)))</f>
        <v>0.01</v>
      </c>
      <c r="AA164" s="21" cm="1">
        <f t="array" ref="AA164">IF(AA66&lt;&gt;"","",
_xlfn.LET(_xlpm.Fundo,$L$8,
_xlpm.Ax,_xlfn.XLOOKUP(TRUE,($O66:Z66&lt;&gt;""),$O$51:Z$51,_xlpm.Fundo,,-1),
_xlpm.Bx,_xlfn.XLOOKUP(TRUE,(AB66:$AZ66&lt;&gt;""),AB$51:$AZ$51,_xlpm.Fundo,,1),
_xlpm.Cx,_xlfn.XLOOKUP(TRUE,($O66:Z66&lt;&gt;""),$O66:Z66,_xlpm.Fundo,,-1),
_xlpm.Dx,_xlfn.XLOOKUP(TRUE,(AB66:$AZ66&lt;&gt;""),AB66:$AZ66,_xlpm.Fundo,,1),
_xlpm.Xx,AA$51,_xlpm.Yx,PRODUCT(SUM(_xlpm.Dx,-_xlpm.Cx),1/SUM(_xlpm.Bx,-_xlpm.Ax))*SUM(_xlpm.Xx,-_xlpm.Ax)+_xlpm.Cx,
_xlpm.Ay,_xlfn.XLOOKUP(TRUE,(AA$52:AA65&lt;&gt;""),$N$52:$N65,_xlpm.Fundo,,-1),
_xlpm.By,_xlfn.XLOOKUP(TRUE,(AA67:AA$95&lt;&gt;""),$N67:$N$95,_xlpm.Fundo,,1),
_xlpm.Cy,_xlfn.XLOOKUP(TRUE,(AA$52:AA65&lt;&gt;""),AA$52:AA65,_xlpm.Fundo,,-1),
_xlpm.Dy,_xlfn.XLOOKUP(TRUE,(AA67:AA$95&lt;&gt;""),AA67:AA$95,_xlpm.Fundo,,1),
_xlpm.Xy,$N66,_xlpm.Yy,PRODUCT(SUM(_xlpm.Dy,-_xlpm.Cy),1/SUM(_xlpm.By,-_xlpm.Ay))*SUM(_xlpm.Xy,-_xlpm.Ay)+_xlpm.Cy,
ROUND(_xlpm.Yy,2)))</f>
        <v>0.98</v>
      </c>
      <c r="AB164" s="21" cm="1">
        <f t="array" ref="AB164">IF(AB66&lt;&gt;"","",
_xlfn.LET(_xlpm.Fundo,$L$8,
_xlpm.Ax,_xlfn.XLOOKUP(TRUE,($O66:AA66&lt;&gt;""),$O$51:AA$51,_xlpm.Fundo,,-1),
_xlpm.Bx,_xlfn.XLOOKUP(TRUE,(AC66:$AZ66&lt;&gt;""),AC$51:$AZ$51,_xlpm.Fundo,,1),
_xlpm.Cx,_xlfn.XLOOKUP(TRUE,($O66:AA66&lt;&gt;""),$O66:AA66,_xlpm.Fundo,,-1),
_xlpm.Dx,_xlfn.XLOOKUP(TRUE,(AC66:$AZ66&lt;&gt;""),AC66:$AZ66,_xlpm.Fundo,,1),
_xlpm.Xx,AB$51,_xlpm.Yx,PRODUCT(SUM(_xlpm.Dx,-_xlpm.Cx),1/SUM(_xlpm.Bx,-_xlpm.Ax))*SUM(_xlpm.Xx,-_xlpm.Ax)+_xlpm.Cx,
_xlpm.Ay,_xlfn.XLOOKUP(TRUE,(AB$52:AB65&lt;&gt;""),$N$52:$N65,_xlpm.Fundo,,-1),
_xlpm.By,_xlfn.XLOOKUP(TRUE,(AB67:AB$95&lt;&gt;""),$N67:$N$95,_xlpm.Fundo,,1),
_xlpm.Cy,_xlfn.XLOOKUP(TRUE,(AB$52:AB65&lt;&gt;""),AB$52:AB65,_xlpm.Fundo,,-1),
_xlpm.Dy,_xlfn.XLOOKUP(TRUE,(AB67:AB$95&lt;&gt;""),AB67:AB$95,_xlpm.Fundo,,1),
_xlpm.Xy,$N66,_xlpm.Yy,PRODUCT(SUM(_xlpm.Dy,-_xlpm.Cy),1/SUM(_xlpm.By,-_xlpm.Ay))*SUM(_xlpm.Xy,-_xlpm.Ay)+_xlpm.Cy,
ROUND(_xlpm.Yy,2)))</f>
        <v>0.41</v>
      </c>
      <c r="AC164" s="21" cm="1">
        <f t="array" ref="AC164">IF(AC66&lt;&gt;"","",
_xlfn.LET(_xlpm.Fundo,$L$8,
_xlpm.Ax,_xlfn.XLOOKUP(TRUE,($O66:AB66&lt;&gt;""),$O$51:AB$51,_xlpm.Fundo,,-1),
_xlpm.Bx,_xlfn.XLOOKUP(TRUE,(AD66:$AZ66&lt;&gt;""),AD$51:$AZ$51,_xlpm.Fundo,,1),
_xlpm.Cx,_xlfn.XLOOKUP(TRUE,($O66:AB66&lt;&gt;""),$O66:AB66,_xlpm.Fundo,,-1),
_xlpm.Dx,_xlfn.XLOOKUP(TRUE,(AD66:$AZ66&lt;&gt;""),AD66:$AZ66,_xlpm.Fundo,,1),
_xlpm.Xx,AC$51,_xlpm.Yx,PRODUCT(SUM(_xlpm.Dx,-_xlpm.Cx),1/SUM(_xlpm.Bx,-_xlpm.Ax))*SUM(_xlpm.Xx,-_xlpm.Ax)+_xlpm.Cx,
_xlpm.Ay,_xlfn.XLOOKUP(TRUE,(AC$52:AC65&lt;&gt;""),$N$52:$N65,_xlpm.Fundo,,-1),
_xlpm.By,_xlfn.XLOOKUP(TRUE,(AC67:AC$95&lt;&gt;""),$N67:$N$95,_xlpm.Fundo,,1),
_xlpm.Cy,_xlfn.XLOOKUP(TRUE,(AC$52:AC65&lt;&gt;""),AC$52:AC65,_xlpm.Fundo,,-1),
_xlpm.Dy,_xlfn.XLOOKUP(TRUE,(AC67:AC$95&lt;&gt;""),AC67:AC$95,_xlpm.Fundo,,1),
_xlpm.Xy,$N66,_xlpm.Yy,PRODUCT(SUM(_xlpm.Dy,-_xlpm.Cy),1/SUM(_xlpm.By,-_xlpm.Ay))*SUM(_xlpm.Xy,-_xlpm.Ay)+_xlpm.Cy,
ROUND(_xlpm.Yy,2)))</f>
        <v>0.08</v>
      </c>
      <c r="AD164" s="21" cm="1">
        <f t="array" ref="AD164">IF(AD66&lt;&gt;"","",
_xlfn.LET(_xlpm.Fundo,$L$8,
_xlpm.Ax,_xlfn.XLOOKUP(TRUE,($O66:AC66&lt;&gt;""),$O$51:AC$51,_xlpm.Fundo,,-1),
_xlpm.Bx,_xlfn.XLOOKUP(TRUE,(AE66:$AZ66&lt;&gt;""),AE$51:$AZ$51,_xlpm.Fundo,,1),
_xlpm.Cx,_xlfn.XLOOKUP(TRUE,($O66:AC66&lt;&gt;""),$O66:AC66,_xlpm.Fundo,,-1),
_xlpm.Dx,_xlfn.XLOOKUP(TRUE,(AE66:$AZ66&lt;&gt;""),AE66:$AZ66,_xlpm.Fundo,,1),
_xlpm.Xx,AD$51,_xlpm.Yx,PRODUCT(SUM(_xlpm.Dx,-_xlpm.Cx),1/SUM(_xlpm.Bx,-_xlpm.Ax))*SUM(_xlpm.Xx,-_xlpm.Ax)+_xlpm.Cx,
_xlpm.Ay,_xlfn.XLOOKUP(TRUE,(AD$52:AD65&lt;&gt;""),$N$52:$N65,_xlpm.Fundo,,-1),
_xlpm.By,_xlfn.XLOOKUP(TRUE,(AD67:AD$95&lt;&gt;""),$N67:$N$95,_xlpm.Fundo,,1),
_xlpm.Cy,_xlfn.XLOOKUP(TRUE,(AD$52:AD65&lt;&gt;""),AD$52:AD65,_xlpm.Fundo,,-1),
_xlpm.Dy,_xlfn.XLOOKUP(TRUE,(AD67:AD$95&lt;&gt;""),AD67:AD$95,_xlpm.Fundo,,1),
_xlpm.Xy,$N66,_xlpm.Yy,PRODUCT(SUM(_xlpm.Dy,-_xlpm.Cy),1/SUM(_xlpm.By,-_xlpm.Ay))*SUM(_xlpm.Xy,-_xlpm.Ay)+_xlpm.Cy,
ROUND(_xlpm.Yy,2)))</f>
        <v>0.03</v>
      </c>
      <c r="AE164" s="21" cm="1">
        <f t="array" ref="AE164">IF(AE66&lt;&gt;"","",
_xlfn.LET(_xlpm.Fundo,$L$8,
_xlpm.Ax,_xlfn.XLOOKUP(TRUE,($O66:AD66&lt;&gt;""),$O$51:AD$51,_xlpm.Fundo,,-1),
_xlpm.Bx,_xlfn.XLOOKUP(TRUE,(AF66:$AZ66&lt;&gt;""),AF$51:$AZ$51,_xlpm.Fundo,,1),
_xlpm.Cx,_xlfn.XLOOKUP(TRUE,($O66:AD66&lt;&gt;""),$O66:AD66,_xlpm.Fundo,,-1),
_xlpm.Dx,_xlfn.XLOOKUP(TRUE,(AF66:$AZ66&lt;&gt;""),AF66:$AZ66,_xlpm.Fundo,,1),
_xlpm.Xx,AE$51,_xlpm.Yx,PRODUCT(SUM(_xlpm.Dx,-_xlpm.Cx),1/SUM(_xlpm.Bx,-_xlpm.Ax))*SUM(_xlpm.Xx,-_xlpm.Ax)+_xlpm.Cx,
_xlpm.Ay,_xlfn.XLOOKUP(TRUE,(AE$52:AE65&lt;&gt;""),$N$52:$N65,_xlpm.Fundo,,-1),
_xlpm.By,_xlfn.XLOOKUP(TRUE,(AE67:AE$95&lt;&gt;""),$N67:$N$95,_xlpm.Fundo,,1),
_xlpm.Cy,_xlfn.XLOOKUP(TRUE,(AE$52:AE65&lt;&gt;""),AE$52:AE65,_xlpm.Fundo,,-1),
_xlpm.Dy,_xlfn.XLOOKUP(TRUE,(AE67:AE$95&lt;&gt;""),AE67:AE$95,_xlpm.Fundo,,1),
_xlpm.Xy,$N66,_xlpm.Yy,PRODUCT(SUM(_xlpm.Dy,-_xlpm.Cy),1/SUM(_xlpm.By,-_xlpm.Ay))*SUM(_xlpm.Xy,-_xlpm.Ay)+_xlpm.Cy,
ROUND(_xlpm.Yy,2)))</f>
        <v>0.54</v>
      </c>
      <c r="AF164" s="21" cm="1">
        <f t="array" ref="AF164">IF(AF66&lt;&gt;"","",
_xlfn.LET(_xlpm.Fundo,$L$8,
_xlpm.Ax,_xlfn.XLOOKUP(TRUE,($O66:AE66&lt;&gt;""),$O$51:AE$51,_xlpm.Fundo,,-1),
_xlpm.Bx,_xlfn.XLOOKUP(TRUE,(AG66:$AZ66&lt;&gt;""),AG$51:$AZ$51,_xlpm.Fundo,,1),
_xlpm.Cx,_xlfn.XLOOKUP(TRUE,($O66:AE66&lt;&gt;""),$O66:AE66,_xlpm.Fundo,,-1),
_xlpm.Dx,_xlfn.XLOOKUP(TRUE,(AG66:$AZ66&lt;&gt;""),AG66:$AZ66,_xlpm.Fundo,,1),
_xlpm.Xx,AF$51,_xlpm.Yx,PRODUCT(SUM(_xlpm.Dx,-_xlpm.Cx),1/SUM(_xlpm.Bx,-_xlpm.Ax))*SUM(_xlpm.Xx,-_xlpm.Ax)+_xlpm.Cx,
_xlpm.Ay,_xlfn.XLOOKUP(TRUE,(AF$52:AF65&lt;&gt;""),$N$52:$N65,_xlpm.Fundo,,-1),
_xlpm.By,_xlfn.XLOOKUP(TRUE,(AF67:AF$95&lt;&gt;""),$N67:$N$95,_xlpm.Fundo,,1),
_xlpm.Cy,_xlfn.XLOOKUP(TRUE,(AF$52:AF65&lt;&gt;""),AF$52:AF65,_xlpm.Fundo,,-1),
_xlpm.Dy,_xlfn.XLOOKUP(TRUE,(AF67:AF$95&lt;&gt;""),AF67:AF$95,_xlpm.Fundo,,1),
_xlpm.Xy,$N66,_xlpm.Yy,PRODUCT(SUM(_xlpm.Dy,-_xlpm.Cy),1/SUM(_xlpm.By,-_xlpm.Ay))*SUM(_xlpm.Xy,-_xlpm.Ay)+_xlpm.Cy,
ROUND(_xlpm.Yy,2)))</f>
        <v>0</v>
      </c>
      <c r="AG164" s="21" cm="1">
        <f t="array" ref="AG164">IF(AG66&lt;&gt;"","",
_xlfn.LET(_xlpm.Fundo,$L$8,
_xlpm.Ax,_xlfn.XLOOKUP(TRUE,($O66:AF66&lt;&gt;""),$O$51:AF$51,_xlpm.Fundo,,-1),
_xlpm.Bx,_xlfn.XLOOKUP(TRUE,(AH66:$AZ66&lt;&gt;""),AH$51:$AZ$51,_xlpm.Fundo,,1),
_xlpm.Cx,_xlfn.XLOOKUP(TRUE,($O66:AF66&lt;&gt;""),$O66:AF66,_xlpm.Fundo,,-1),
_xlpm.Dx,_xlfn.XLOOKUP(TRUE,(AH66:$AZ66&lt;&gt;""),AH66:$AZ66,_xlpm.Fundo,,1),
_xlpm.Xx,AG$51,_xlpm.Yx,PRODUCT(SUM(_xlpm.Dx,-_xlpm.Cx),1/SUM(_xlpm.Bx,-_xlpm.Ax))*SUM(_xlpm.Xx,-_xlpm.Ax)+_xlpm.Cx,
_xlpm.Ay,_xlfn.XLOOKUP(TRUE,(AG$52:AG65&lt;&gt;""),$N$52:$N65,_xlpm.Fundo,,-1),
_xlpm.By,_xlfn.XLOOKUP(TRUE,(AG67:AG$95&lt;&gt;""),$N67:$N$95,_xlpm.Fundo,,1),
_xlpm.Cy,_xlfn.XLOOKUP(TRUE,(AG$52:AG65&lt;&gt;""),AG$52:AG65,_xlpm.Fundo,,-1),
_xlpm.Dy,_xlfn.XLOOKUP(TRUE,(AG67:AG$95&lt;&gt;""),AG67:AG$95,_xlpm.Fundo,,1),
_xlpm.Xy,$N66,_xlpm.Yy,PRODUCT(SUM(_xlpm.Dy,-_xlpm.Cy),1/SUM(_xlpm.By,-_xlpm.Ay))*SUM(_xlpm.Xy,-_xlpm.Ay)+_xlpm.Cy,
ROUND(_xlpm.Yy,2)))</f>
        <v>0</v>
      </c>
      <c r="AH164" s="21" cm="1">
        <f t="array" ref="AH164">IF(AH66&lt;&gt;"","",
_xlfn.LET(_xlpm.Fundo,$L$8,
_xlpm.Ax,_xlfn.XLOOKUP(TRUE,($O66:AG66&lt;&gt;""),$O$51:AG$51,_xlpm.Fundo,,-1),
_xlpm.Bx,_xlfn.XLOOKUP(TRUE,(AI66:$AZ66&lt;&gt;""),AI$51:$AZ$51,_xlpm.Fundo,,1),
_xlpm.Cx,_xlfn.XLOOKUP(TRUE,($O66:AG66&lt;&gt;""),$O66:AG66,_xlpm.Fundo,,-1),
_xlpm.Dx,_xlfn.XLOOKUP(TRUE,(AI66:$AZ66&lt;&gt;""),AI66:$AZ66,_xlpm.Fundo,,1),
_xlpm.Xx,AH$51,_xlpm.Yx,PRODUCT(SUM(_xlpm.Dx,-_xlpm.Cx),1/SUM(_xlpm.Bx,-_xlpm.Ax))*SUM(_xlpm.Xx,-_xlpm.Ax)+_xlpm.Cx,
_xlpm.Ay,_xlfn.XLOOKUP(TRUE,(AH$52:AH65&lt;&gt;""),$N$52:$N65,_xlpm.Fundo,,-1),
_xlpm.By,_xlfn.XLOOKUP(TRUE,(AH67:AH$95&lt;&gt;""),$N67:$N$95,_xlpm.Fundo,,1),
_xlpm.Cy,_xlfn.XLOOKUP(TRUE,(AH$52:AH65&lt;&gt;""),AH$52:AH65,_xlpm.Fundo,,-1),
_xlpm.Dy,_xlfn.XLOOKUP(TRUE,(AH67:AH$95&lt;&gt;""),AH67:AH$95,_xlpm.Fundo,,1),
_xlpm.Xy,$N66,_xlpm.Yy,PRODUCT(SUM(_xlpm.Dy,-_xlpm.Cy),1/SUM(_xlpm.By,-_xlpm.Ay))*SUM(_xlpm.Xy,-_xlpm.Ay)+_xlpm.Cy,
ROUND(_xlpm.Yy,2)))</f>
        <v>0</v>
      </c>
      <c r="AI164" s="21" cm="1">
        <f t="array" ref="AI164">IF(AI66&lt;&gt;"","",
_xlfn.LET(_xlpm.Fundo,$L$8,
_xlpm.Ax,_xlfn.XLOOKUP(TRUE,($O66:AH66&lt;&gt;""),$O$51:AH$51,_xlpm.Fundo,,-1),
_xlpm.Bx,_xlfn.XLOOKUP(TRUE,(AJ66:$AZ66&lt;&gt;""),AJ$51:$AZ$51,_xlpm.Fundo,,1),
_xlpm.Cx,_xlfn.XLOOKUP(TRUE,($O66:AH66&lt;&gt;""),$O66:AH66,_xlpm.Fundo,,-1),
_xlpm.Dx,_xlfn.XLOOKUP(TRUE,(AJ66:$AZ66&lt;&gt;""),AJ66:$AZ66,_xlpm.Fundo,,1),
_xlpm.Xx,AI$51,_xlpm.Yx,PRODUCT(SUM(_xlpm.Dx,-_xlpm.Cx),1/SUM(_xlpm.Bx,-_xlpm.Ax))*SUM(_xlpm.Xx,-_xlpm.Ax)+_xlpm.Cx,
_xlpm.Ay,_xlfn.XLOOKUP(TRUE,(AI$52:AI65&lt;&gt;""),$N$52:$N65,_xlpm.Fundo,,-1),
_xlpm.By,_xlfn.XLOOKUP(TRUE,(AI67:AI$95&lt;&gt;""),$N67:$N$95,_xlpm.Fundo,,1),
_xlpm.Cy,_xlfn.XLOOKUP(TRUE,(AI$52:AI65&lt;&gt;""),AI$52:AI65,_xlpm.Fundo,,-1),
_xlpm.Dy,_xlfn.XLOOKUP(TRUE,(AI67:AI$95&lt;&gt;""),AI67:AI$95,_xlpm.Fundo,,1),
_xlpm.Xy,$N66,_xlpm.Yy,PRODUCT(SUM(_xlpm.Dy,-_xlpm.Cy),1/SUM(_xlpm.By,-_xlpm.Ay))*SUM(_xlpm.Xy,-_xlpm.Ay)+_xlpm.Cy,
ROUND(_xlpm.Yy,2)))</f>
        <v>0.4</v>
      </c>
      <c r="AJ164" s="21" cm="1">
        <f t="array" ref="AJ164">IF(AJ66&lt;&gt;"","",
_xlfn.LET(_xlpm.Fundo,$L$8,
_xlpm.Ax,_xlfn.XLOOKUP(TRUE,($O66:AI66&lt;&gt;""),$O$51:AI$51,_xlpm.Fundo,,-1),
_xlpm.Bx,_xlfn.XLOOKUP(TRUE,(AK66:$AZ66&lt;&gt;""),AK$51:$AZ$51,_xlpm.Fundo,,1),
_xlpm.Cx,_xlfn.XLOOKUP(TRUE,($O66:AI66&lt;&gt;""),$O66:AI66,_xlpm.Fundo,,-1),
_xlpm.Dx,_xlfn.XLOOKUP(TRUE,(AK66:$AZ66&lt;&gt;""),AK66:$AZ66,_xlpm.Fundo,,1),
_xlpm.Xx,AJ$51,_xlpm.Yx,PRODUCT(SUM(_xlpm.Dx,-_xlpm.Cx),1/SUM(_xlpm.Bx,-_xlpm.Ax))*SUM(_xlpm.Xx,-_xlpm.Ax)+_xlpm.Cx,
_xlpm.Ay,_xlfn.XLOOKUP(TRUE,(AJ$52:AJ65&lt;&gt;""),$N$52:$N65,_xlpm.Fundo,,-1),
_xlpm.By,_xlfn.XLOOKUP(TRUE,(AJ67:AJ$95&lt;&gt;""),$N67:$N$95,_xlpm.Fundo,,1),
_xlpm.Cy,_xlfn.XLOOKUP(TRUE,(AJ$52:AJ65&lt;&gt;""),AJ$52:AJ65,_xlpm.Fundo,,-1),
_xlpm.Dy,_xlfn.XLOOKUP(TRUE,(AJ67:AJ$95&lt;&gt;""),AJ67:AJ$95,_xlpm.Fundo,,1),
_xlpm.Xy,$N66,_xlpm.Yy,PRODUCT(SUM(_xlpm.Dy,-_xlpm.Cy),1/SUM(_xlpm.By,-_xlpm.Ay))*SUM(_xlpm.Xy,-_xlpm.Ay)+_xlpm.Cy,
ROUND(_xlpm.Yy,2)))</f>
        <v>0.31</v>
      </c>
      <c r="AK164" s="21" cm="1">
        <f t="array" ref="AK164">IF(AK66&lt;&gt;"","",
_xlfn.LET(_xlpm.Fundo,$L$8,
_xlpm.Ax,_xlfn.XLOOKUP(TRUE,($O66:AJ66&lt;&gt;""),$O$51:AJ$51,_xlpm.Fundo,,-1),
_xlpm.Bx,_xlfn.XLOOKUP(TRUE,(AL66:$AZ66&lt;&gt;""),AL$51:$AZ$51,_xlpm.Fundo,,1),
_xlpm.Cx,_xlfn.XLOOKUP(TRUE,($O66:AJ66&lt;&gt;""),$O66:AJ66,_xlpm.Fundo,,-1),
_xlpm.Dx,_xlfn.XLOOKUP(TRUE,(AL66:$AZ66&lt;&gt;""),AL66:$AZ66,_xlpm.Fundo,,1),
_xlpm.Xx,AK$51,_xlpm.Yx,PRODUCT(SUM(_xlpm.Dx,-_xlpm.Cx),1/SUM(_xlpm.Bx,-_xlpm.Ax))*SUM(_xlpm.Xx,-_xlpm.Ax)+_xlpm.Cx,
_xlpm.Ay,_xlfn.XLOOKUP(TRUE,(AK$52:AK65&lt;&gt;""),$N$52:$N65,_xlpm.Fundo,,-1),
_xlpm.By,_xlfn.XLOOKUP(TRUE,(AK67:AK$95&lt;&gt;""),$N67:$N$95,_xlpm.Fundo,,1),
_xlpm.Cy,_xlfn.XLOOKUP(TRUE,(AK$52:AK65&lt;&gt;""),AK$52:AK65,_xlpm.Fundo,,-1),
_xlpm.Dy,_xlfn.XLOOKUP(TRUE,(AK67:AK$95&lt;&gt;""),AK67:AK$95,_xlpm.Fundo,,1),
_xlpm.Xy,$N66,_xlpm.Yy,PRODUCT(SUM(_xlpm.Dy,-_xlpm.Cy),1/SUM(_xlpm.By,-_xlpm.Ay))*SUM(_xlpm.Xy,-_xlpm.Ay)+_xlpm.Cy,
ROUND(_xlpm.Yy,2)))</f>
        <v>0.03</v>
      </c>
      <c r="AL164" s="21" cm="1">
        <f t="array" ref="AL164">IF(AL66&lt;&gt;"","",
_xlfn.LET(_xlpm.Fundo,$L$8,
_xlpm.Ax,_xlfn.XLOOKUP(TRUE,($O66:AK66&lt;&gt;""),$O$51:AK$51,_xlpm.Fundo,,-1),
_xlpm.Bx,_xlfn.XLOOKUP(TRUE,(AM66:$AZ66&lt;&gt;""),AM$51:$AZ$51,_xlpm.Fundo,,1),
_xlpm.Cx,_xlfn.XLOOKUP(TRUE,($O66:AK66&lt;&gt;""),$O66:AK66,_xlpm.Fundo,,-1),
_xlpm.Dx,_xlfn.XLOOKUP(TRUE,(AM66:$AZ66&lt;&gt;""),AM66:$AZ66,_xlpm.Fundo,,1),
_xlpm.Xx,AL$51,_xlpm.Yx,PRODUCT(SUM(_xlpm.Dx,-_xlpm.Cx),1/SUM(_xlpm.Bx,-_xlpm.Ax))*SUM(_xlpm.Xx,-_xlpm.Ax)+_xlpm.Cx,
_xlpm.Ay,_xlfn.XLOOKUP(TRUE,(AL$52:AL65&lt;&gt;""),$N$52:$N65,_xlpm.Fundo,,-1),
_xlpm.By,_xlfn.XLOOKUP(TRUE,(AL67:AL$95&lt;&gt;""),$N67:$N$95,_xlpm.Fundo,,1),
_xlpm.Cy,_xlfn.XLOOKUP(TRUE,(AL$52:AL65&lt;&gt;""),AL$52:AL65,_xlpm.Fundo,,-1),
_xlpm.Dy,_xlfn.XLOOKUP(TRUE,(AL67:AL$95&lt;&gt;""),AL67:AL$95,_xlpm.Fundo,,1),
_xlpm.Xy,$N66,_xlpm.Yy,PRODUCT(SUM(_xlpm.Dy,-_xlpm.Cy),1/SUM(_xlpm.By,-_xlpm.Ay))*SUM(_xlpm.Xy,-_xlpm.Ay)+_xlpm.Cy,
ROUND(_xlpm.Yy,2)))</f>
        <v>0.12</v>
      </c>
      <c r="AM164" s="21" cm="1">
        <f t="array" ref="AM164">IF(AM66&lt;&gt;"","",
_xlfn.LET(_xlpm.Fundo,$L$8,
_xlpm.Ax,_xlfn.XLOOKUP(TRUE,($O66:AL66&lt;&gt;""),$O$51:AL$51,_xlpm.Fundo,,-1),
_xlpm.Bx,_xlfn.XLOOKUP(TRUE,(AN66:$AZ66&lt;&gt;""),AN$51:$AZ$51,_xlpm.Fundo,,1),
_xlpm.Cx,_xlfn.XLOOKUP(TRUE,($O66:AL66&lt;&gt;""),$O66:AL66,_xlpm.Fundo,,-1),
_xlpm.Dx,_xlfn.XLOOKUP(TRUE,(AN66:$AZ66&lt;&gt;""),AN66:$AZ66,_xlpm.Fundo,,1),
_xlpm.Xx,AM$51,_xlpm.Yx,PRODUCT(SUM(_xlpm.Dx,-_xlpm.Cx),1/SUM(_xlpm.Bx,-_xlpm.Ax))*SUM(_xlpm.Xx,-_xlpm.Ax)+_xlpm.Cx,
_xlpm.Ay,_xlfn.XLOOKUP(TRUE,(AM$52:AM65&lt;&gt;""),$N$52:$N65,_xlpm.Fundo,,-1),
_xlpm.By,_xlfn.XLOOKUP(TRUE,(AM67:AM$95&lt;&gt;""),$N67:$N$95,_xlpm.Fundo,,1),
_xlpm.Cy,_xlfn.XLOOKUP(TRUE,(AM$52:AM65&lt;&gt;""),AM$52:AM65,_xlpm.Fundo,,-1),
_xlpm.Dy,_xlfn.XLOOKUP(TRUE,(AM67:AM$95&lt;&gt;""),AM67:AM$95,_xlpm.Fundo,,1),
_xlpm.Xy,$N66,_xlpm.Yy,PRODUCT(SUM(_xlpm.Dy,-_xlpm.Cy),1/SUM(_xlpm.By,-_xlpm.Ay))*SUM(_xlpm.Xy,-_xlpm.Ay)+_xlpm.Cy,
ROUND(_xlpm.Yy,2)))</f>
        <v>0.16</v>
      </c>
      <c r="AN164" s="21" cm="1">
        <f t="array" ref="AN164">IF(AN66&lt;&gt;"","",
_xlfn.LET(_xlpm.Fundo,$L$8,
_xlpm.Ax,_xlfn.XLOOKUP(TRUE,($O66:AM66&lt;&gt;""),$O$51:AM$51,_xlpm.Fundo,,-1),
_xlpm.Bx,_xlfn.XLOOKUP(TRUE,(AO66:$AZ66&lt;&gt;""),AO$51:$AZ$51,_xlpm.Fundo,,1),
_xlpm.Cx,_xlfn.XLOOKUP(TRUE,($O66:AM66&lt;&gt;""),$O66:AM66,_xlpm.Fundo,,-1),
_xlpm.Dx,_xlfn.XLOOKUP(TRUE,(AO66:$AZ66&lt;&gt;""),AO66:$AZ66,_xlpm.Fundo,,1),
_xlpm.Xx,AN$51,_xlpm.Yx,PRODUCT(SUM(_xlpm.Dx,-_xlpm.Cx),1/SUM(_xlpm.Bx,-_xlpm.Ax))*SUM(_xlpm.Xx,-_xlpm.Ax)+_xlpm.Cx,
_xlpm.Ay,_xlfn.XLOOKUP(TRUE,(AN$52:AN65&lt;&gt;""),$N$52:$N65,_xlpm.Fundo,,-1),
_xlpm.By,_xlfn.XLOOKUP(TRUE,(AN67:AN$95&lt;&gt;""),$N67:$N$95,_xlpm.Fundo,,1),
_xlpm.Cy,_xlfn.XLOOKUP(TRUE,(AN$52:AN65&lt;&gt;""),AN$52:AN65,_xlpm.Fundo,,-1),
_xlpm.Dy,_xlfn.XLOOKUP(TRUE,(AN67:AN$95&lt;&gt;""),AN67:AN$95,_xlpm.Fundo,,1),
_xlpm.Xy,$N66,_xlpm.Yy,PRODUCT(SUM(_xlpm.Dy,-_xlpm.Cy),1/SUM(_xlpm.By,-_xlpm.Ay))*SUM(_xlpm.Xy,-_xlpm.Ay)+_xlpm.Cy,
ROUND(_xlpm.Yy,2)))</f>
        <v>0.25</v>
      </c>
      <c r="AO164" s="21" cm="1">
        <f t="array" ref="AO164">IF(AO66&lt;&gt;"","",
_xlfn.LET(_xlpm.Fundo,$L$8,
_xlpm.Ax,_xlfn.XLOOKUP(TRUE,($O66:AN66&lt;&gt;""),$O$51:AN$51,_xlpm.Fundo,,-1),
_xlpm.Bx,_xlfn.XLOOKUP(TRUE,(AP66:$AZ66&lt;&gt;""),AP$51:$AZ$51,_xlpm.Fundo,,1),
_xlpm.Cx,_xlfn.XLOOKUP(TRUE,($O66:AN66&lt;&gt;""),$O66:AN66,_xlpm.Fundo,,-1),
_xlpm.Dx,_xlfn.XLOOKUP(TRUE,(AP66:$AZ66&lt;&gt;""),AP66:$AZ66,_xlpm.Fundo,,1),
_xlpm.Xx,AO$51,_xlpm.Yx,PRODUCT(SUM(_xlpm.Dx,-_xlpm.Cx),1/SUM(_xlpm.Bx,-_xlpm.Ax))*SUM(_xlpm.Xx,-_xlpm.Ax)+_xlpm.Cx,
_xlpm.Ay,_xlfn.XLOOKUP(TRUE,(AO$52:AO65&lt;&gt;""),$N$52:$N65,_xlpm.Fundo,,-1),
_xlpm.By,_xlfn.XLOOKUP(TRUE,(AO67:AO$95&lt;&gt;""),$N67:$N$95,_xlpm.Fundo,,1),
_xlpm.Cy,_xlfn.XLOOKUP(TRUE,(AO$52:AO65&lt;&gt;""),AO$52:AO65,_xlpm.Fundo,,-1),
_xlpm.Dy,_xlfn.XLOOKUP(TRUE,(AO67:AO$95&lt;&gt;""),AO67:AO$95,_xlpm.Fundo,,1),
_xlpm.Xy,$N66,_xlpm.Yy,PRODUCT(SUM(_xlpm.Dy,-_xlpm.Cy),1/SUM(_xlpm.By,-_xlpm.Ay))*SUM(_xlpm.Xy,-_xlpm.Ay)+_xlpm.Cy,
ROUND(_xlpm.Yy,2)))</f>
        <v>0.3</v>
      </c>
      <c r="AP164" s="21" cm="1">
        <f t="array" ref="AP164">IF(AP66&lt;&gt;"","",
_xlfn.LET(_xlpm.Fundo,$L$8,
_xlpm.Ax,_xlfn.XLOOKUP(TRUE,($O66:AO66&lt;&gt;""),$O$51:AO$51,_xlpm.Fundo,,-1),
_xlpm.Bx,_xlfn.XLOOKUP(TRUE,(AQ66:$AZ66&lt;&gt;""),AQ$51:$AZ$51,_xlpm.Fundo,,1),
_xlpm.Cx,_xlfn.XLOOKUP(TRUE,($O66:AO66&lt;&gt;""),$O66:AO66,_xlpm.Fundo,,-1),
_xlpm.Dx,_xlfn.XLOOKUP(TRUE,(AQ66:$AZ66&lt;&gt;""),AQ66:$AZ66,_xlpm.Fundo,,1),
_xlpm.Xx,AP$51,_xlpm.Yx,PRODUCT(SUM(_xlpm.Dx,-_xlpm.Cx),1/SUM(_xlpm.Bx,-_xlpm.Ax))*SUM(_xlpm.Xx,-_xlpm.Ax)+_xlpm.Cx,
_xlpm.Ay,_xlfn.XLOOKUP(TRUE,(AP$52:AP65&lt;&gt;""),$N$52:$N65,_xlpm.Fundo,,-1),
_xlpm.By,_xlfn.XLOOKUP(TRUE,(AP67:AP$95&lt;&gt;""),$N67:$N$95,_xlpm.Fundo,,1),
_xlpm.Cy,_xlfn.XLOOKUP(TRUE,(AP$52:AP65&lt;&gt;""),AP$52:AP65,_xlpm.Fundo,,-1),
_xlpm.Dy,_xlfn.XLOOKUP(TRUE,(AP67:AP$95&lt;&gt;""),AP67:AP$95,_xlpm.Fundo,,1),
_xlpm.Xy,$N66,_xlpm.Yy,PRODUCT(SUM(_xlpm.Dy,-_xlpm.Cy),1/SUM(_xlpm.By,-_xlpm.Ay))*SUM(_xlpm.Xy,-_xlpm.Ay)+_xlpm.Cy,
ROUND(_xlpm.Yy,2)))</f>
        <v>0.68</v>
      </c>
      <c r="AQ164" s="21" cm="1">
        <f t="array" ref="AQ164">IF(AQ66&lt;&gt;"","",
_xlfn.LET(_xlpm.Fundo,$L$8,
_xlpm.Ax,_xlfn.XLOOKUP(TRUE,($O66:AP66&lt;&gt;""),$O$51:AP$51,_xlpm.Fundo,,-1),
_xlpm.Bx,_xlfn.XLOOKUP(TRUE,(AR66:$AZ66&lt;&gt;""),AR$51:$AZ$51,_xlpm.Fundo,,1),
_xlpm.Cx,_xlfn.XLOOKUP(TRUE,($O66:AP66&lt;&gt;""),$O66:AP66,_xlpm.Fundo,,-1),
_xlpm.Dx,_xlfn.XLOOKUP(TRUE,(AR66:$AZ66&lt;&gt;""),AR66:$AZ66,_xlpm.Fundo,,1),
_xlpm.Xx,AQ$51,_xlpm.Yx,PRODUCT(SUM(_xlpm.Dx,-_xlpm.Cx),1/SUM(_xlpm.Bx,-_xlpm.Ax))*SUM(_xlpm.Xx,-_xlpm.Ax)+_xlpm.Cx,
_xlpm.Ay,_xlfn.XLOOKUP(TRUE,(AQ$52:AQ65&lt;&gt;""),$N$52:$N65,_xlpm.Fundo,,-1),
_xlpm.By,_xlfn.XLOOKUP(TRUE,(AQ67:AQ$95&lt;&gt;""),$N67:$N$95,_xlpm.Fundo,,1),
_xlpm.Cy,_xlfn.XLOOKUP(TRUE,(AQ$52:AQ65&lt;&gt;""),AQ$52:AQ65,_xlpm.Fundo,,-1),
_xlpm.Dy,_xlfn.XLOOKUP(TRUE,(AQ67:AQ$95&lt;&gt;""),AQ67:AQ$95,_xlpm.Fundo,,1),
_xlpm.Xy,$N66,_xlpm.Yy,PRODUCT(SUM(_xlpm.Dy,-_xlpm.Cy),1/SUM(_xlpm.By,-_xlpm.Ay))*SUM(_xlpm.Xy,-_xlpm.Ay)+_xlpm.Cy,
ROUND(_xlpm.Yy,2)))</f>
        <v>0.22</v>
      </c>
      <c r="AR164" s="21" cm="1">
        <f t="array" ref="AR164">IF(AR66&lt;&gt;"","",
_xlfn.LET(_xlpm.Fundo,$L$8,
_xlpm.Ax,_xlfn.XLOOKUP(TRUE,($O66:AQ66&lt;&gt;""),$O$51:AQ$51,_xlpm.Fundo,,-1),
_xlpm.Bx,_xlfn.XLOOKUP(TRUE,(AS66:$AZ66&lt;&gt;""),AS$51:$AZ$51,_xlpm.Fundo,,1),
_xlpm.Cx,_xlfn.XLOOKUP(TRUE,($O66:AQ66&lt;&gt;""),$O66:AQ66,_xlpm.Fundo,,-1),
_xlpm.Dx,_xlfn.XLOOKUP(TRUE,(AS66:$AZ66&lt;&gt;""),AS66:$AZ66,_xlpm.Fundo,,1),
_xlpm.Xx,AR$51,_xlpm.Yx,PRODUCT(SUM(_xlpm.Dx,-_xlpm.Cx),1/SUM(_xlpm.Bx,-_xlpm.Ax))*SUM(_xlpm.Xx,-_xlpm.Ax)+_xlpm.Cx,
_xlpm.Ay,_xlfn.XLOOKUP(TRUE,(AR$52:AR65&lt;&gt;""),$N$52:$N65,_xlpm.Fundo,,-1),
_xlpm.By,_xlfn.XLOOKUP(TRUE,(AR67:AR$95&lt;&gt;""),$N67:$N$95,_xlpm.Fundo,,1),
_xlpm.Cy,_xlfn.XLOOKUP(TRUE,(AR$52:AR65&lt;&gt;""),AR$52:AR65,_xlpm.Fundo,,-1),
_xlpm.Dy,_xlfn.XLOOKUP(TRUE,(AR67:AR$95&lt;&gt;""),AR67:AR$95,_xlpm.Fundo,,1),
_xlpm.Xy,$N66,_xlpm.Yy,PRODUCT(SUM(_xlpm.Dy,-_xlpm.Cy),1/SUM(_xlpm.By,-_xlpm.Ay))*SUM(_xlpm.Xy,-_xlpm.Ay)+_xlpm.Cy,
ROUND(_xlpm.Yy,2)))</f>
        <v>0.9</v>
      </c>
      <c r="AS164" s="21" cm="1">
        <f t="array" ref="AS164">IF(AS66&lt;&gt;"","",
_xlfn.LET(_xlpm.Fundo,$L$8,
_xlpm.Ax,_xlfn.XLOOKUP(TRUE,($O66:AR66&lt;&gt;""),$O$51:AR$51,_xlpm.Fundo,,-1),
_xlpm.Bx,_xlfn.XLOOKUP(TRUE,(AT66:$AZ66&lt;&gt;""),AT$51:$AZ$51,_xlpm.Fundo,,1),
_xlpm.Cx,_xlfn.XLOOKUP(TRUE,($O66:AR66&lt;&gt;""),$O66:AR66,_xlpm.Fundo,,-1),
_xlpm.Dx,_xlfn.XLOOKUP(TRUE,(AT66:$AZ66&lt;&gt;""),AT66:$AZ66,_xlpm.Fundo,,1),
_xlpm.Xx,AS$51,_xlpm.Yx,PRODUCT(SUM(_xlpm.Dx,-_xlpm.Cx),1/SUM(_xlpm.Bx,-_xlpm.Ax))*SUM(_xlpm.Xx,-_xlpm.Ax)+_xlpm.Cx,
_xlpm.Ay,_xlfn.XLOOKUP(TRUE,(AS$52:AS65&lt;&gt;""),$N$52:$N65,_xlpm.Fundo,,-1),
_xlpm.By,_xlfn.XLOOKUP(TRUE,(AS67:AS$95&lt;&gt;""),$N67:$N$95,_xlpm.Fundo,,1),
_xlpm.Cy,_xlfn.XLOOKUP(TRUE,(AS$52:AS65&lt;&gt;""),AS$52:AS65,_xlpm.Fundo,,-1),
_xlpm.Dy,_xlfn.XLOOKUP(TRUE,(AS67:AS$95&lt;&gt;""),AS67:AS$95,_xlpm.Fundo,,1),
_xlpm.Xy,$N66,_xlpm.Yy,PRODUCT(SUM(_xlpm.Dy,-_xlpm.Cy),1/SUM(_xlpm.By,-_xlpm.Ay))*SUM(_xlpm.Xy,-_xlpm.Ay)+_xlpm.Cy,
ROUND(_xlpm.Yy,2)))</f>
        <v>0.54</v>
      </c>
      <c r="AT164" s="21" cm="1">
        <f t="array" ref="AT164">IF(AT66&lt;&gt;"","",
_xlfn.LET(_xlpm.Fundo,$L$8,
_xlpm.Ax,_xlfn.XLOOKUP(TRUE,($O66:AS66&lt;&gt;""),$O$51:AS$51,_xlpm.Fundo,,-1),
_xlpm.Bx,_xlfn.XLOOKUP(TRUE,(AU66:$AZ66&lt;&gt;""),AU$51:$AZ$51,_xlpm.Fundo,,1),
_xlpm.Cx,_xlfn.XLOOKUP(TRUE,($O66:AS66&lt;&gt;""),$O66:AS66,_xlpm.Fundo,,-1),
_xlpm.Dx,_xlfn.XLOOKUP(TRUE,(AU66:$AZ66&lt;&gt;""),AU66:$AZ66,_xlpm.Fundo,,1),
_xlpm.Xx,AT$51,_xlpm.Yx,PRODUCT(SUM(_xlpm.Dx,-_xlpm.Cx),1/SUM(_xlpm.Bx,-_xlpm.Ax))*SUM(_xlpm.Xx,-_xlpm.Ax)+_xlpm.Cx,
_xlpm.Ay,_xlfn.XLOOKUP(TRUE,(AT$52:AT65&lt;&gt;""),$N$52:$N65,_xlpm.Fundo,,-1),
_xlpm.By,_xlfn.XLOOKUP(TRUE,(AT67:AT$95&lt;&gt;""),$N67:$N$95,_xlpm.Fundo,,1),
_xlpm.Cy,_xlfn.XLOOKUP(TRUE,(AT$52:AT65&lt;&gt;""),AT$52:AT65,_xlpm.Fundo,,-1),
_xlpm.Dy,_xlfn.XLOOKUP(TRUE,(AT67:AT$95&lt;&gt;""),AT67:AT$95,_xlpm.Fundo,,1),
_xlpm.Xy,$N66,_xlpm.Yy,PRODUCT(SUM(_xlpm.Dy,-_xlpm.Cy),1/SUM(_xlpm.By,-_xlpm.Ay))*SUM(_xlpm.Xy,-_xlpm.Ay)+_xlpm.Cy,
ROUND(_xlpm.Yy,2)))</f>
        <v>0.3</v>
      </c>
      <c r="AU164" s="21" t="str" cm="1">
        <f t="array" ref="AU164">IF(AU66&lt;&gt;"","",
_xlfn.LET(_xlpm.Fundo,$L$8,
_xlpm.Ax,_xlfn.XLOOKUP(TRUE,($O66:AT66&lt;&gt;""),$O$51:AT$51,_xlpm.Fundo,,-1),
_xlpm.Bx,_xlfn.XLOOKUP(TRUE,(AV66:$AZ66&lt;&gt;""),AV$51:$AZ$51,_xlpm.Fundo,,1),
_xlpm.Cx,_xlfn.XLOOKUP(TRUE,($O66:AT66&lt;&gt;""),$O66:AT66,_xlpm.Fundo,,-1),
_xlpm.Dx,_xlfn.XLOOKUP(TRUE,(AV66:$AZ66&lt;&gt;""),AV66:$AZ66,_xlpm.Fundo,,1),
_xlpm.Xx,AU$51,_xlpm.Yx,PRODUCT(SUM(_xlpm.Dx,-_xlpm.Cx),1/SUM(_xlpm.Bx,-_xlpm.Ax))*SUM(_xlpm.Xx,-_xlpm.Ax)+_xlpm.Cx,
_xlpm.Ay,_xlfn.XLOOKUP(TRUE,(AU$52:AU65&lt;&gt;""),$N$52:$N65,_xlpm.Fundo,,-1),
_xlpm.By,_xlfn.XLOOKUP(TRUE,(AU67:AU$95&lt;&gt;""),$N67:$N$95,_xlpm.Fundo,,1),
_xlpm.Cy,_xlfn.XLOOKUP(TRUE,(AU$52:AU65&lt;&gt;""),AU$52:AU65,_xlpm.Fundo,,-1),
_xlpm.Dy,_xlfn.XLOOKUP(TRUE,(AU67:AU$95&lt;&gt;""),AU67:AU$95,_xlpm.Fundo,,1),
_xlpm.Xy,$N66,_xlpm.Yy,PRODUCT(SUM(_xlpm.Dy,-_xlpm.Cy),1/SUM(_xlpm.By,-_xlpm.Ay))*SUM(_xlpm.Xy,-_xlpm.Ay)+_xlpm.Cy,
ROUND(_xlpm.Yy,2)))</f>
        <v/>
      </c>
      <c r="AV164" s="21" t="str" cm="1">
        <f t="array" ref="AV164">IF(AV66&lt;&gt;"","",
_xlfn.LET(_xlpm.Fundo,$L$8,
_xlpm.Ax,_xlfn.XLOOKUP(TRUE,($O66:AU66&lt;&gt;""),$O$51:AU$51,_xlpm.Fundo,,-1),
_xlpm.Bx,_xlfn.XLOOKUP(TRUE,(AW66:$AZ66&lt;&gt;""),AW$51:$AZ$51,_xlpm.Fundo,,1),
_xlpm.Cx,_xlfn.XLOOKUP(TRUE,($O66:AU66&lt;&gt;""),$O66:AU66,_xlpm.Fundo,,-1),
_xlpm.Dx,_xlfn.XLOOKUP(TRUE,(AW66:$AZ66&lt;&gt;""),AW66:$AZ66,_xlpm.Fundo,,1),
_xlpm.Xx,AV$51,_xlpm.Yx,PRODUCT(SUM(_xlpm.Dx,-_xlpm.Cx),1/SUM(_xlpm.Bx,-_xlpm.Ax))*SUM(_xlpm.Xx,-_xlpm.Ax)+_xlpm.Cx,
_xlpm.Ay,_xlfn.XLOOKUP(TRUE,(AV$52:AV65&lt;&gt;""),$N$52:$N65,_xlpm.Fundo,,-1),
_xlpm.By,_xlfn.XLOOKUP(TRUE,(AV67:AV$95&lt;&gt;""),$N67:$N$95,_xlpm.Fundo,,1),
_xlpm.Cy,_xlfn.XLOOKUP(TRUE,(AV$52:AV65&lt;&gt;""),AV$52:AV65,_xlpm.Fundo,,-1),
_xlpm.Dy,_xlfn.XLOOKUP(TRUE,(AV67:AV$95&lt;&gt;""),AV67:AV$95,_xlpm.Fundo,,1),
_xlpm.Xy,$N66,_xlpm.Yy,PRODUCT(SUM(_xlpm.Dy,-_xlpm.Cy),1/SUM(_xlpm.By,-_xlpm.Ay))*SUM(_xlpm.Xy,-_xlpm.Ay)+_xlpm.Cy,
ROUND(_xlpm.Yy,2)))</f>
        <v/>
      </c>
      <c r="AW164" s="21" t="str" cm="1">
        <f t="array" ref="AW164">IF(AW66&lt;&gt;"","",
_xlfn.LET(_xlpm.Fundo,$L$8,
_xlpm.Ax,_xlfn.XLOOKUP(TRUE,($O66:AV66&lt;&gt;""),$O$51:AV$51,_xlpm.Fundo,,-1),
_xlpm.Bx,_xlfn.XLOOKUP(TRUE,(AX66:$AZ66&lt;&gt;""),AX$51:$AZ$51,_xlpm.Fundo,,1),
_xlpm.Cx,_xlfn.XLOOKUP(TRUE,($O66:AV66&lt;&gt;""),$O66:AV66,_xlpm.Fundo,,-1),
_xlpm.Dx,_xlfn.XLOOKUP(TRUE,(AX66:$AZ66&lt;&gt;""),AX66:$AZ66,_xlpm.Fundo,,1),
_xlpm.Xx,AW$51,_xlpm.Yx,PRODUCT(SUM(_xlpm.Dx,-_xlpm.Cx),1/SUM(_xlpm.Bx,-_xlpm.Ax))*SUM(_xlpm.Xx,-_xlpm.Ax)+_xlpm.Cx,
_xlpm.Ay,_xlfn.XLOOKUP(TRUE,(AW$52:AW65&lt;&gt;""),$N$52:$N65,_xlpm.Fundo,,-1),
_xlpm.By,_xlfn.XLOOKUP(TRUE,(AW67:AW$95&lt;&gt;""),$N67:$N$95,_xlpm.Fundo,,1),
_xlpm.Cy,_xlfn.XLOOKUP(TRUE,(AW$52:AW65&lt;&gt;""),AW$52:AW65,_xlpm.Fundo,,-1),
_xlpm.Dy,_xlfn.XLOOKUP(TRUE,(AW67:AW$95&lt;&gt;""),AW67:AW$95,_xlpm.Fundo,,1),
_xlpm.Xy,$N66,_xlpm.Yy,PRODUCT(SUM(_xlpm.Dy,-_xlpm.Cy),1/SUM(_xlpm.By,-_xlpm.Ay))*SUM(_xlpm.Xy,-_xlpm.Ay)+_xlpm.Cy,
ROUND(_xlpm.Yy,2)))</f>
        <v/>
      </c>
      <c r="AX164" s="8"/>
      <c r="AY164" s="8"/>
    </row>
    <row r="165" spans="1:51" ht="20.100000000000001" customHeight="1" x14ac:dyDescent="0.3">
      <c r="A165" s="8"/>
      <c r="B165" s="8" t="s">
        <v>616</v>
      </c>
      <c r="C165" s="17">
        <f t="shared" si="19"/>
        <v>47.925400000000003</v>
      </c>
      <c r="D165" s="18">
        <f t="shared" si="19"/>
        <v>119.9509</v>
      </c>
      <c r="E165" s="64">
        <f t="shared" si="19"/>
        <v>2.7</v>
      </c>
      <c r="F165" s="108">
        <f t="shared" si="16"/>
        <v>4.9000000000000004</v>
      </c>
      <c r="G165" s="109">
        <f t="shared" si="17"/>
        <v>14.9</v>
      </c>
      <c r="H165" s="110">
        <f t="shared" si="18"/>
        <v>2.7</v>
      </c>
      <c r="I165" s="8" t="str" cm="1">
        <f t="array" ref="I165">_xlfn.CONCAT(ROUND(F165:H165,2)&amp;", ")</f>
        <v xml:space="preserve">4.9, 14.9, 2.7, </v>
      </c>
      <c r="J165" s="8"/>
      <c r="N165" s="31">
        <v>9.9</v>
      </c>
      <c r="O165" s="15"/>
      <c r="P165" s="21" t="str" cm="1">
        <f t="array" ref="P165">IF(P67&lt;&gt;"","",
_xlfn.LET(_xlpm.Fundo,$L$8,
_xlpm.Ax,_xlfn.XLOOKUP(TRUE,($O67:O67&lt;&gt;""),$O$51:O$51,_xlpm.Fundo,,-1),
_xlpm.Bx,_xlfn.XLOOKUP(TRUE,(Q67:$AZ67&lt;&gt;""),Q$51:$AZ$51,_xlpm.Fundo,,1),
_xlpm.Cx,_xlfn.XLOOKUP(TRUE,($O67:O67&lt;&gt;""),$O67:O67,_xlpm.Fundo,,-1),
_xlpm.Dx,_xlfn.XLOOKUP(TRUE,(Q67:$AZ67&lt;&gt;""),Q67:$AZ67,_xlpm.Fundo,,1),
_xlpm.Xx,P$51,_xlpm.Yx,PRODUCT(SUM(_xlpm.Dx,-_xlpm.Cx),1/SUM(_xlpm.Bx,-_xlpm.Ax))*SUM(_xlpm.Xx,-_xlpm.Ax)+_xlpm.Cx,
_xlpm.Ay,_xlfn.XLOOKUP(TRUE,(P$52:P66&lt;&gt;""),$N$52:$N66,_xlpm.Fundo,,-1),
_xlpm.By,_xlfn.XLOOKUP(TRUE,(P68:P$95&lt;&gt;""),$N68:$N$95,_xlpm.Fundo,,1),
_xlpm.Cy,_xlfn.XLOOKUP(TRUE,(P$52:P66&lt;&gt;""),P$52:P66,_xlpm.Fundo,,-1),
_xlpm.Dy,_xlfn.XLOOKUP(TRUE,(P68:P$95&lt;&gt;""),P68:P$95,_xlpm.Fundo,,1),
_xlpm.Xy,$N67,_xlpm.Yy,PRODUCT(SUM(_xlpm.Dy,-_xlpm.Cy),1/SUM(_xlpm.By,-_xlpm.Ay))*SUM(_xlpm.Xy,-_xlpm.Ay)+_xlpm.Cy,
ROUND(_xlpm.Yy,2)))</f>
        <v/>
      </c>
      <c r="Q165" s="21" t="str" cm="1">
        <f t="array" ref="Q165">IF(Q67&lt;&gt;"","",
_xlfn.LET(_xlpm.Fundo,$L$8,
_xlpm.Ax,_xlfn.XLOOKUP(TRUE,($O67:P67&lt;&gt;""),$O$51:P$51,_xlpm.Fundo,,-1),
_xlpm.Bx,_xlfn.XLOOKUP(TRUE,(R67:$AZ67&lt;&gt;""),R$51:$AZ$51,_xlpm.Fundo,,1),
_xlpm.Cx,_xlfn.XLOOKUP(TRUE,($O67:P67&lt;&gt;""),$O67:P67,_xlpm.Fundo,,-1),
_xlpm.Dx,_xlfn.XLOOKUP(TRUE,(R67:$AZ67&lt;&gt;""),R67:$AZ67,_xlpm.Fundo,,1),
_xlpm.Xx,Q$51,_xlpm.Yx,PRODUCT(SUM(_xlpm.Dx,-_xlpm.Cx),1/SUM(_xlpm.Bx,-_xlpm.Ax))*SUM(_xlpm.Xx,-_xlpm.Ax)+_xlpm.Cx,
_xlpm.Ay,_xlfn.XLOOKUP(TRUE,(Q$52:Q66&lt;&gt;""),$N$52:$N66,_xlpm.Fundo,,-1),
_xlpm.By,_xlfn.XLOOKUP(TRUE,(Q68:Q$95&lt;&gt;""),$N68:$N$95,_xlpm.Fundo,,1),
_xlpm.Cy,_xlfn.XLOOKUP(TRUE,(Q$52:Q66&lt;&gt;""),Q$52:Q66,_xlpm.Fundo,,-1),
_xlpm.Dy,_xlfn.XLOOKUP(TRUE,(Q68:Q$95&lt;&gt;""),Q68:Q$95,_xlpm.Fundo,,1),
_xlpm.Xy,$N67,_xlpm.Yy,PRODUCT(SUM(_xlpm.Dy,-_xlpm.Cy),1/SUM(_xlpm.By,-_xlpm.Ay))*SUM(_xlpm.Xy,-_xlpm.Ay)+_xlpm.Cy,
ROUND(_xlpm.Yy,2)))</f>
        <v/>
      </c>
      <c r="R165" s="21" t="str" cm="1">
        <f t="array" ref="R165">IF(R67&lt;&gt;"","",
_xlfn.LET(_xlpm.Fundo,$L$8,
_xlpm.Ax,_xlfn.XLOOKUP(TRUE,($O67:Q67&lt;&gt;""),$O$51:Q$51,_xlpm.Fundo,,-1),
_xlpm.Bx,_xlfn.XLOOKUP(TRUE,(S67:$AZ67&lt;&gt;""),S$51:$AZ$51,_xlpm.Fundo,,1),
_xlpm.Cx,_xlfn.XLOOKUP(TRUE,($O67:Q67&lt;&gt;""),$O67:Q67,_xlpm.Fundo,,-1),
_xlpm.Dx,_xlfn.XLOOKUP(TRUE,(S67:$AZ67&lt;&gt;""),S67:$AZ67,_xlpm.Fundo,,1),
_xlpm.Xx,R$51,_xlpm.Yx,PRODUCT(SUM(_xlpm.Dx,-_xlpm.Cx),1/SUM(_xlpm.Bx,-_xlpm.Ax))*SUM(_xlpm.Xx,-_xlpm.Ax)+_xlpm.Cx,
_xlpm.Ay,_xlfn.XLOOKUP(TRUE,(R$52:R66&lt;&gt;""),$N$52:$N66,_xlpm.Fundo,,-1),
_xlpm.By,_xlfn.XLOOKUP(TRUE,(R68:R$95&lt;&gt;""),$N68:$N$95,_xlpm.Fundo,,1),
_xlpm.Cy,_xlfn.XLOOKUP(TRUE,(R$52:R66&lt;&gt;""),R$52:R66,_xlpm.Fundo,,-1),
_xlpm.Dy,_xlfn.XLOOKUP(TRUE,(R68:R$95&lt;&gt;""),R68:R$95,_xlpm.Fundo,,1),
_xlpm.Xy,$N67,_xlpm.Yy,PRODUCT(SUM(_xlpm.Dy,-_xlpm.Cy),1/SUM(_xlpm.By,-_xlpm.Ay))*SUM(_xlpm.Xy,-_xlpm.Ay)+_xlpm.Cy,
ROUND(_xlpm.Yy,2)))</f>
        <v/>
      </c>
      <c r="S165" s="21" cm="1">
        <f t="array" ref="S165">IF(S67&lt;&gt;"","",
_xlfn.LET(_xlpm.Fundo,$L$8,
_xlpm.Ax,_xlfn.XLOOKUP(TRUE,($O67:R67&lt;&gt;""),$O$51:R$51,_xlpm.Fundo,,-1),
_xlpm.Bx,_xlfn.XLOOKUP(TRUE,(T67:$AZ67&lt;&gt;""),T$51:$AZ$51,_xlpm.Fundo,,1),
_xlpm.Cx,_xlfn.XLOOKUP(TRUE,($O67:R67&lt;&gt;""),$O67:R67,_xlpm.Fundo,,-1),
_xlpm.Dx,_xlfn.XLOOKUP(TRUE,(T67:$AZ67&lt;&gt;""),T67:$AZ67,_xlpm.Fundo,,1),
_xlpm.Xx,S$51,_xlpm.Yx,PRODUCT(SUM(_xlpm.Dx,-_xlpm.Cx),1/SUM(_xlpm.Bx,-_xlpm.Ax))*SUM(_xlpm.Xx,-_xlpm.Ax)+_xlpm.Cx,
_xlpm.Ay,_xlfn.XLOOKUP(TRUE,(S$52:S66&lt;&gt;""),$N$52:$N66,_xlpm.Fundo,,-1),
_xlpm.By,_xlfn.XLOOKUP(TRUE,(S68:S$95&lt;&gt;""),$N68:$N$95,_xlpm.Fundo,,1),
_xlpm.Cy,_xlfn.XLOOKUP(TRUE,(S$52:S66&lt;&gt;""),S$52:S66,_xlpm.Fundo,,-1),
_xlpm.Dy,_xlfn.XLOOKUP(TRUE,(S68:S$95&lt;&gt;""),S68:S$95,_xlpm.Fundo,,1),
_xlpm.Xy,$N67,_xlpm.Yy,PRODUCT(SUM(_xlpm.Dy,-_xlpm.Cy),1/SUM(_xlpm.By,-_xlpm.Ay))*SUM(_xlpm.Xy,-_xlpm.Ay)+_xlpm.Cy,
ROUND(_xlpm.Yy,2)))</f>
        <v>1.1100000000000001</v>
      </c>
      <c r="T165" s="21" t="str" cm="1">
        <f t="array" ref="T165">IF(T67&lt;&gt;"","",
_xlfn.LET(_xlpm.Fundo,$L$8,
_xlpm.Ax,_xlfn.XLOOKUP(TRUE,($O67:S67&lt;&gt;""),$O$51:S$51,_xlpm.Fundo,,-1),
_xlpm.Bx,_xlfn.XLOOKUP(TRUE,(U67:$AZ67&lt;&gt;""),U$51:$AZ$51,_xlpm.Fundo,,1),
_xlpm.Cx,_xlfn.XLOOKUP(TRUE,($O67:S67&lt;&gt;""),$O67:S67,_xlpm.Fundo,,-1),
_xlpm.Dx,_xlfn.XLOOKUP(TRUE,(U67:$AZ67&lt;&gt;""),U67:$AZ67,_xlpm.Fundo,,1),
_xlpm.Xx,T$51,_xlpm.Yx,PRODUCT(SUM(_xlpm.Dx,-_xlpm.Cx),1/SUM(_xlpm.Bx,-_xlpm.Ax))*SUM(_xlpm.Xx,-_xlpm.Ax)+_xlpm.Cx,
_xlpm.Ay,_xlfn.XLOOKUP(TRUE,(T$52:T66&lt;&gt;""),$N$52:$N66,_xlpm.Fundo,,-1),
_xlpm.By,_xlfn.XLOOKUP(TRUE,(T68:T$95&lt;&gt;""),$N68:$N$95,_xlpm.Fundo,,1),
_xlpm.Cy,_xlfn.XLOOKUP(TRUE,(T$52:T66&lt;&gt;""),T$52:T66,_xlpm.Fundo,,-1),
_xlpm.Dy,_xlfn.XLOOKUP(TRUE,(T68:T$95&lt;&gt;""),T68:T$95,_xlpm.Fundo,,1),
_xlpm.Xy,$N67,_xlpm.Yy,PRODUCT(SUM(_xlpm.Dy,-_xlpm.Cy),1/SUM(_xlpm.By,-_xlpm.Ay))*SUM(_xlpm.Xy,-_xlpm.Ay)+_xlpm.Cy,
ROUND(_xlpm.Yy,2)))</f>
        <v/>
      </c>
      <c r="U165" s="21" cm="1">
        <f t="array" ref="U165">IF(U67&lt;&gt;"","",
_xlfn.LET(_xlpm.Fundo,$L$8,
_xlpm.Ax,_xlfn.XLOOKUP(TRUE,($O67:T67&lt;&gt;""),$O$51:T$51,_xlpm.Fundo,,-1),
_xlpm.Bx,_xlfn.XLOOKUP(TRUE,(V67:$AZ67&lt;&gt;""),V$51:$AZ$51,_xlpm.Fundo,,1),
_xlpm.Cx,_xlfn.XLOOKUP(TRUE,($O67:T67&lt;&gt;""),$O67:T67,_xlpm.Fundo,,-1),
_xlpm.Dx,_xlfn.XLOOKUP(TRUE,(V67:$AZ67&lt;&gt;""),V67:$AZ67,_xlpm.Fundo,,1),
_xlpm.Xx,U$51,_xlpm.Yx,PRODUCT(SUM(_xlpm.Dx,-_xlpm.Cx),1/SUM(_xlpm.Bx,-_xlpm.Ax))*SUM(_xlpm.Xx,-_xlpm.Ax)+_xlpm.Cx,
_xlpm.Ay,_xlfn.XLOOKUP(TRUE,(U$52:U66&lt;&gt;""),$N$52:$N66,_xlpm.Fundo,,-1),
_xlpm.By,_xlfn.XLOOKUP(TRUE,(U68:U$95&lt;&gt;""),$N68:$N$95,_xlpm.Fundo,,1),
_xlpm.Cy,_xlfn.XLOOKUP(TRUE,(U$52:U66&lt;&gt;""),U$52:U66,_xlpm.Fundo,,-1),
_xlpm.Dy,_xlfn.XLOOKUP(TRUE,(U68:U$95&lt;&gt;""),U68:U$95,_xlpm.Fundo,,1),
_xlpm.Xy,$N67,_xlpm.Yy,PRODUCT(SUM(_xlpm.Dy,-_xlpm.Cy),1/SUM(_xlpm.By,-_xlpm.Ay))*SUM(_xlpm.Xy,-_xlpm.Ay)+_xlpm.Cy,
ROUND(_xlpm.Yy,2)))</f>
        <v>1.86</v>
      </c>
      <c r="V165" s="21" cm="1">
        <f t="array" ref="V165">IF(V67&lt;&gt;"","",
_xlfn.LET(_xlpm.Fundo,$L$8,
_xlpm.Ax,_xlfn.XLOOKUP(TRUE,($O67:U67&lt;&gt;""),$O$51:U$51,_xlpm.Fundo,,-1),
_xlpm.Bx,_xlfn.XLOOKUP(TRUE,(W67:$AZ67&lt;&gt;""),W$51:$AZ$51,_xlpm.Fundo,,1),
_xlpm.Cx,_xlfn.XLOOKUP(TRUE,($O67:U67&lt;&gt;""),$O67:U67,_xlpm.Fundo,,-1),
_xlpm.Dx,_xlfn.XLOOKUP(TRUE,(W67:$AZ67&lt;&gt;""),W67:$AZ67,_xlpm.Fundo,,1),
_xlpm.Xx,V$51,_xlpm.Yx,PRODUCT(SUM(_xlpm.Dx,-_xlpm.Cx),1/SUM(_xlpm.Bx,-_xlpm.Ax))*SUM(_xlpm.Xx,-_xlpm.Ax)+_xlpm.Cx,
_xlpm.Ay,_xlfn.XLOOKUP(TRUE,(V$52:V66&lt;&gt;""),$N$52:$N66,_xlpm.Fundo,,-1),
_xlpm.By,_xlfn.XLOOKUP(TRUE,(V68:V$95&lt;&gt;""),$N68:$N$95,_xlpm.Fundo,,1),
_xlpm.Cy,_xlfn.XLOOKUP(TRUE,(V$52:V66&lt;&gt;""),V$52:V66,_xlpm.Fundo,,-1),
_xlpm.Dy,_xlfn.XLOOKUP(TRUE,(V68:V$95&lt;&gt;""),V68:V$95,_xlpm.Fundo,,1),
_xlpm.Xy,$N67,_xlpm.Yy,PRODUCT(SUM(_xlpm.Dy,-_xlpm.Cy),1/SUM(_xlpm.By,-_xlpm.Ay))*SUM(_xlpm.Xy,-_xlpm.Ay)+_xlpm.Cy,
ROUND(_xlpm.Yy,2)))</f>
        <v>0.18</v>
      </c>
      <c r="W165" s="21" cm="1">
        <f t="array" ref="W165">IF(W67&lt;&gt;"","",
_xlfn.LET(_xlpm.Fundo,$L$8,
_xlpm.Ax,_xlfn.XLOOKUP(TRUE,($O67:V67&lt;&gt;""),$O$51:V$51,_xlpm.Fundo,,-1),
_xlpm.Bx,_xlfn.XLOOKUP(TRUE,(X67:$AZ67&lt;&gt;""),X$51:$AZ$51,_xlpm.Fundo,,1),
_xlpm.Cx,_xlfn.XLOOKUP(TRUE,($O67:V67&lt;&gt;""),$O67:V67,_xlpm.Fundo,,-1),
_xlpm.Dx,_xlfn.XLOOKUP(TRUE,(X67:$AZ67&lt;&gt;""),X67:$AZ67,_xlpm.Fundo,,1),
_xlpm.Xx,W$51,_xlpm.Yx,PRODUCT(SUM(_xlpm.Dx,-_xlpm.Cx),1/SUM(_xlpm.Bx,-_xlpm.Ax))*SUM(_xlpm.Xx,-_xlpm.Ax)+_xlpm.Cx,
_xlpm.Ay,_xlfn.XLOOKUP(TRUE,(W$52:W66&lt;&gt;""),$N$52:$N66,_xlpm.Fundo,,-1),
_xlpm.By,_xlfn.XLOOKUP(TRUE,(W68:W$95&lt;&gt;""),$N68:$N$95,_xlpm.Fundo,,1),
_xlpm.Cy,_xlfn.XLOOKUP(TRUE,(W$52:W66&lt;&gt;""),W$52:W66,_xlpm.Fundo,,-1),
_xlpm.Dy,_xlfn.XLOOKUP(TRUE,(W68:W$95&lt;&gt;""),W68:W$95,_xlpm.Fundo,,1),
_xlpm.Xy,$N67,_xlpm.Yy,PRODUCT(SUM(_xlpm.Dy,-_xlpm.Cy),1/SUM(_xlpm.By,-_xlpm.Ay))*SUM(_xlpm.Xy,-_xlpm.Ay)+_xlpm.Cy,
ROUND(_xlpm.Yy,2)))</f>
        <v>0.34</v>
      </c>
      <c r="X165" s="21" t="str" cm="1">
        <f t="array" ref="X165">IF(X67&lt;&gt;"","",
_xlfn.LET(_xlpm.Fundo,$L$8,
_xlpm.Ax,_xlfn.XLOOKUP(TRUE,($O67:W67&lt;&gt;""),$O$51:W$51,_xlpm.Fundo,,-1),
_xlpm.Bx,_xlfn.XLOOKUP(TRUE,(Y67:$AZ67&lt;&gt;""),Y$51:$AZ$51,_xlpm.Fundo,,1),
_xlpm.Cx,_xlfn.XLOOKUP(TRUE,($O67:W67&lt;&gt;""),$O67:W67,_xlpm.Fundo,,-1),
_xlpm.Dx,_xlfn.XLOOKUP(TRUE,(Y67:$AZ67&lt;&gt;""),Y67:$AZ67,_xlpm.Fundo,,1),
_xlpm.Xx,X$51,_xlpm.Yx,PRODUCT(SUM(_xlpm.Dx,-_xlpm.Cx),1/SUM(_xlpm.Bx,-_xlpm.Ax))*SUM(_xlpm.Xx,-_xlpm.Ax)+_xlpm.Cx,
_xlpm.Ay,_xlfn.XLOOKUP(TRUE,(X$52:X66&lt;&gt;""),$N$52:$N66,_xlpm.Fundo,,-1),
_xlpm.By,_xlfn.XLOOKUP(TRUE,(X68:X$95&lt;&gt;""),$N68:$N$95,_xlpm.Fundo,,1),
_xlpm.Cy,_xlfn.XLOOKUP(TRUE,(X$52:X66&lt;&gt;""),X$52:X66,_xlpm.Fundo,,-1),
_xlpm.Dy,_xlfn.XLOOKUP(TRUE,(X68:X$95&lt;&gt;""),X68:X$95,_xlpm.Fundo,,1),
_xlpm.Xy,$N67,_xlpm.Yy,PRODUCT(SUM(_xlpm.Dy,-_xlpm.Cy),1/SUM(_xlpm.By,-_xlpm.Ay))*SUM(_xlpm.Xy,-_xlpm.Ay)+_xlpm.Cy,
ROUND(_xlpm.Yy,2)))</f>
        <v/>
      </c>
      <c r="Y165" s="21" cm="1">
        <f t="array" ref="Y165">IF(Y67&lt;&gt;"","",
_xlfn.LET(_xlpm.Fundo,$L$8,
_xlpm.Ax,_xlfn.XLOOKUP(TRUE,($O67:X67&lt;&gt;""),$O$51:X$51,_xlpm.Fundo,,-1),
_xlpm.Bx,_xlfn.XLOOKUP(TRUE,(Z67:$AZ67&lt;&gt;""),Z$51:$AZ$51,_xlpm.Fundo,,1),
_xlpm.Cx,_xlfn.XLOOKUP(TRUE,($O67:X67&lt;&gt;""),$O67:X67,_xlpm.Fundo,,-1),
_xlpm.Dx,_xlfn.XLOOKUP(TRUE,(Z67:$AZ67&lt;&gt;""),Z67:$AZ67,_xlpm.Fundo,,1),
_xlpm.Xx,Y$51,_xlpm.Yx,PRODUCT(SUM(_xlpm.Dx,-_xlpm.Cx),1/SUM(_xlpm.Bx,-_xlpm.Ax))*SUM(_xlpm.Xx,-_xlpm.Ax)+_xlpm.Cx,
_xlpm.Ay,_xlfn.XLOOKUP(TRUE,(Y$52:Y66&lt;&gt;""),$N$52:$N66,_xlpm.Fundo,,-1),
_xlpm.By,_xlfn.XLOOKUP(TRUE,(Y68:Y$95&lt;&gt;""),$N68:$N$95,_xlpm.Fundo,,1),
_xlpm.Cy,_xlfn.XLOOKUP(TRUE,(Y$52:Y66&lt;&gt;""),Y$52:Y66,_xlpm.Fundo,,-1),
_xlpm.Dy,_xlfn.XLOOKUP(TRUE,(Y68:Y$95&lt;&gt;""),Y68:Y$95,_xlpm.Fundo,,1),
_xlpm.Xy,$N67,_xlpm.Yy,PRODUCT(SUM(_xlpm.Dy,-_xlpm.Cy),1/SUM(_xlpm.By,-_xlpm.Ay))*SUM(_xlpm.Xy,-_xlpm.Ay)+_xlpm.Cy,
ROUND(_xlpm.Yy,2)))</f>
        <v>2.4700000000000002</v>
      </c>
      <c r="Z165" s="21" cm="1">
        <f t="array" ref="Z165">IF(Z67&lt;&gt;"","",
_xlfn.LET(_xlpm.Fundo,$L$8,
_xlpm.Ax,_xlfn.XLOOKUP(TRUE,($O67:Y67&lt;&gt;""),$O$51:Y$51,_xlpm.Fundo,,-1),
_xlpm.Bx,_xlfn.XLOOKUP(TRUE,(AA67:$AZ67&lt;&gt;""),AA$51:$AZ$51,_xlpm.Fundo,,1),
_xlpm.Cx,_xlfn.XLOOKUP(TRUE,($O67:Y67&lt;&gt;""),$O67:Y67,_xlpm.Fundo,,-1),
_xlpm.Dx,_xlfn.XLOOKUP(TRUE,(AA67:$AZ67&lt;&gt;""),AA67:$AZ67,_xlpm.Fundo,,1),
_xlpm.Xx,Z$51,_xlpm.Yx,PRODUCT(SUM(_xlpm.Dx,-_xlpm.Cx),1/SUM(_xlpm.Bx,-_xlpm.Ax))*SUM(_xlpm.Xx,-_xlpm.Ax)+_xlpm.Cx,
_xlpm.Ay,_xlfn.XLOOKUP(TRUE,(Z$52:Z66&lt;&gt;""),$N$52:$N66,_xlpm.Fundo,,-1),
_xlpm.By,_xlfn.XLOOKUP(TRUE,(Z68:Z$95&lt;&gt;""),$N68:$N$95,_xlpm.Fundo,,1),
_xlpm.Cy,_xlfn.XLOOKUP(TRUE,(Z$52:Z66&lt;&gt;""),Z$52:Z66,_xlpm.Fundo,,-1),
_xlpm.Dy,_xlfn.XLOOKUP(TRUE,(Z68:Z$95&lt;&gt;""),Z68:Z$95,_xlpm.Fundo,,1),
_xlpm.Xy,$N67,_xlpm.Yy,PRODUCT(SUM(_xlpm.Dy,-_xlpm.Cy),1/SUM(_xlpm.By,-_xlpm.Ay))*SUM(_xlpm.Xy,-_xlpm.Ay)+_xlpm.Cy,
ROUND(_xlpm.Yy,2)))</f>
        <v>0.13</v>
      </c>
      <c r="AA165" s="21" t="str" cm="1">
        <f t="array" ref="AA165">IF(AA67&lt;&gt;"","",
_xlfn.LET(_xlpm.Fundo,$L$8,
_xlpm.Ax,_xlfn.XLOOKUP(TRUE,($O67:Z67&lt;&gt;""),$O$51:Z$51,_xlpm.Fundo,,-1),
_xlpm.Bx,_xlfn.XLOOKUP(TRUE,(AB67:$AZ67&lt;&gt;""),AB$51:$AZ$51,_xlpm.Fundo,,1),
_xlpm.Cx,_xlfn.XLOOKUP(TRUE,($O67:Z67&lt;&gt;""),$O67:Z67,_xlpm.Fundo,,-1),
_xlpm.Dx,_xlfn.XLOOKUP(TRUE,(AB67:$AZ67&lt;&gt;""),AB67:$AZ67,_xlpm.Fundo,,1),
_xlpm.Xx,AA$51,_xlpm.Yx,PRODUCT(SUM(_xlpm.Dx,-_xlpm.Cx),1/SUM(_xlpm.Bx,-_xlpm.Ax))*SUM(_xlpm.Xx,-_xlpm.Ax)+_xlpm.Cx,
_xlpm.Ay,_xlfn.XLOOKUP(TRUE,(AA$52:AA66&lt;&gt;""),$N$52:$N66,_xlpm.Fundo,,-1),
_xlpm.By,_xlfn.XLOOKUP(TRUE,(AA68:AA$95&lt;&gt;""),$N68:$N$95,_xlpm.Fundo,,1),
_xlpm.Cy,_xlfn.XLOOKUP(TRUE,(AA$52:AA66&lt;&gt;""),AA$52:AA66,_xlpm.Fundo,,-1),
_xlpm.Dy,_xlfn.XLOOKUP(TRUE,(AA68:AA$95&lt;&gt;""),AA68:AA$95,_xlpm.Fundo,,1),
_xlpm.Xy,$N67,_xlpm.Yy,PRODUCT(SUM(_xlpm.Dy,-_xlpm.Cy),1/SUM(_xlpm.By,-_xlpm.Ay))*SUM(_xlpm.Xy,-_xlpm.Ay)+_xlpm.Cy,
ROUND(_xlpm.Yy,2)))</f>
        <v/>
      </c>
      <c r="AB165" s="21" cm="1">
        <f t="array" ref="AB165">IF(AB67&lt;&gt;"","",
_xlfn.LET(_xlpm.Fundo,$L$8,
_xlpm.Ax,_xlfn.XLOOKUP(TRUE,($O67:AA67&lt;&gt;""),$O$51:AA$51,_xlpm.Fundo,,-1),
_xlpm.Bx,_xlfn.XLOOKUP(TRUE,(AC67:$AZ67&lt;&gt;""),AC$51:$AZ$51,_xlpm.Fundo,,1),
_xlpm.Cx,_xlfn.XLOOKUP(TRUE,($O67:AA67&lt;&gt;""),$O67:AA67,_xlpm.Fundo,,-1),
_xlpm.Dx,_xlfn.XLOOKUP(TRUE,(AC67:$AZ67&lt;&gt;""),AC67:$AZ67,_xlpm.Fundo,,1),
_xlpm.Xx,AB$51,_xlpm.Yx,PRODUCT(SUM(_xlpm.Dx,-_xlpm.Cx),1/SUM(_xlpm.Bx,-_xlpm.Ax))*SUM(_xlpm.Xx,-_xlpm.Ax)+_xlpm.Cx,
_xlpm.Ay,_xlfn.XLOOKUP(TRUE,(AB$52:AB66&lt;&gt;""),$N$52:$N66,_xlpm.Fundo,,-1),
_xlpm.By,_xlfn.XLOOKUP(TRUE,(AB68:AB$95&lt;&gt;""),$N68:$N$95,_xlpm.Fundo,,1),
_xlpm.Cy,_xlfn.XLOOKUP(TRUE,(AB$52:AB66&lt;&gt;""),AB$52:AB66,_xlpm.Fundo,,-1),
_xlpm.Dy,_xlfn.XLOOKUP(TRUE,(AB68:AB$95&lt;&gt;""),AB68:AB$95,_xlpm.Fundo,,1),
_xlpm.Xy,$N67,_xlpm.Yy,PRODUCT(SUM(_xlpm.Dy,-_xlpm.Cy),1/SUM(_xlpm.By,-_xlpm.Ay))*SUM(_xlpm.Xy,-_xlpm.Ay)+_xlpm.Cy,
ROUND(_xlpm.Yy,2)))</f>
        <v>0.39</v>
      </c>
      <c r="AC165" s="21" cm="1">
        <f t="array" ref="AC165">IF(AC67&lt;&gt;"","",
_xlfn.LET(_xlpm.Fundo,$L$8,
_xlpm.Ax,_xlfn.XLOOKUP(TRUE,($O67:AB67&lt;&gt;""),$O$51:AB$51,_xlpm.Fundo,,-1),
_xlpm.Bx,_xlfn.XLOOKUP(TRUE,(AD67:$AZ67&lt;&gt;""),AD$51:$AZ$51,_xlpm.Fundo,,1),
_xlpm.Cx,_xlfn.XLOOKUP(TRUE,($O67:AB67&lt;&gt;""),$O67:AB67,_xlpm.Fundo,,-1),
_xlpm.Dx,_xlfn.XLOOKUP(TRUE,(AD67:$AZ67&lt;&gt;""),AD67:$AZ67,_xlpm.Fundo,,1),
_xlpm.Xx,AC$51,_xlpm.Yx,PRODUCT(SUM(_xlpm.Dx,-_xlpm.Cx),1/SUM(_xlpm.Bx,-_xlpm.Ax))*SUM(_xlpm.Xx,-_xlpm.Ax)+_xlpm.Cx,
_xlpm.Ay,_xlfn.XLOOKUP(TRUE,(AC$52:AC66&lt;&gt;""),$N$52:$N66,_xlpm.Fundo,,-1),
_xlpm.By,_xlfn.XLOOKUP(TRUE,(AC68:AC$95&lt;&gt;""),$N68:$N$95,_xlpm.Fundo,,1),
_xlpm.Cy,_xlfn.XLOOKUP(TRUE,(AC$52:AC66&lt;&gt;""),AC$52:AC66,_xlpm.Fundo,,-1),
_xlpm.Dy,_xlfn.XLOOKUP(TRUE,(AC68:AC$95&lt;&gt;""),AC68:AC$95,_xlpm.Fundo,,1),
_xlpm.Xy,$N67,_xlpm.Yy,PRODUCT(SUM(_xlpm.Dy,-_xlpm.Cy),1/SUM(_xlpm.By,-_xlpm.Ay))*SUM(_xlpm.Xy,-_xlpm.Ay)+_xlpm.Cy,
ROUND(_xlpm.Yy,2)))</f>
        <v>7.0000000000000007E-2</v>
      </c>
      <c r="AD165" s="21" t="str" cm="1">
        <f t="array" ref="AD165">IF(AD67&lt;&gt;"","",
_xlfn.LET(_xlpm.Fundo,$L$8,
_xlpm.Ax,_xlfn.XLOOKUP(TRUE,($O67:AC67&lt;&gt;""),$O$51:AC$51,_xlpm.Fundo,,-1),
_xlpm.Bx,_xlfn.XLOOKUP(TRUE,(AE67:$AZ67&lt;&gt;""),AE$51:$AZ$51,_xlpm.Fundo,,1),
_xlpm.Cx,_xlfn.XLOOKUP(TRUE,($O67:AC67&lt;&gt;""),$O67:AC67,_xlpm.Fundo,,-1),
_xlpm.Dx,_xlfn.XLOOKUP(TRUE,(AE67:$AZ67&lt;&gt;""),AE67:$AZ67,_xlpm.Fundo,,1),
_xlpm.Xx,AD$51,_xlpm.Yx,PRODUCT(SUM(_xlpm.Dx,-_xlpm.Cx),1/SUM(_xlpm.Bx,-_xlpm.Ax))*SUM(_xlpm.Xx,-_xlpm.Ax)+_xlpm.Cx,
_xlpm.Ay,_xlfn.XLOOKUP(TRUE,(AD$52:AD66&lt;&gt;""),$N$52:$N66,_xlpm.Fundo,,-1),
_xlpm.By,_xlfn.XLOOKUP(TRUE,(AD68:AD$95&lt;&gt;""),$N68:$N$95,_xlpm.Fundo,,1),
_xlpm.Cy,_xlfn.XLOOKUP(TRUE,(AD$52:AD66&lt;&gt;""),AD$52:AD66,_xlpm.Fundo,,-1),
_xlpm.Dy,_xlfn.XLOOKUP(TRUE,(AD68:AD$95&lt;&gt;""),AD68:AD$95,_xlpm.Fundo,,1),
_xlpm.Xy,$N67,_xlpm.Yy,PRODUCT(SUM(_xlpm.Dy,-_xlpm.Cy),1/SUM(_xlpm.By,-_xlpm.Ay))*SUM(_xlpm.Xy,-_xlpm.Ay)+_xlpm.Cy,
ROUND(_xlpm.Yy,2)))</f>
        <v/>
      </c>
      <c r="AE165" s="21" t="str" cm="1">
        <f t="array" ref="AE165">IF(AE67&lt;&gt;"","",
_xlfn.LET(_xlpm.Fundo,$L$8,
_xlpm.Ax,_xlfn.XLOOKUP(TRUE,($O67:AD67&lt;&gt;""),$O$51:AD$51,_xlpm.Fundo,,-1),
_xlpm.Bx,_xlfn.XLOOKUP(TRUE,(AF67:$AZ67&lt;&gt;""),AF$51:$AZ$51,_xlpm.Fundo,,1),
_xlpm.Cx,_xlfn.XLOOKUP(TRUE,($O67:AD67&lt;&gt;""),$O67:AD67,_xlpm.Fundo,,-1),
_xlpm.Dx,_xlfn.XLOOKUP(TRUE,(AF67:$AZ67&lt;&gt;""),AF67:$AZ67,_xlpm.Fundo,,1),
_xlpm.Xx,AE$51,_xlpm.Yx,PRODUCT(SUM(_xlpm.Dx,-_xlpm.Cx),1/SUM(_xlpm.Bx,-_xlpm.Ax))*SUM(_xlpm.Xx,-_xlpm.Ax)+_xlpm.Cx,
_xlpm.Ay,_xlfn.XLOOKUP(TRUE,(AE$52:AE66&lt;&gt;""),$N$52:$N66,_xlpm.Fundo,,-1),
_xlpm.By,_xlfn.XLOOKUP(TRUE,(AE68:AE$95&lt;&gt;""),$N68:$N$95,_xlpm.Fundo,,1),
_xlpm.Cy,_xlfn.XLOOKUP(TRUE,(AE$52:AE66&lt;&gt;""),AE$52:AE66,_xlpm.Fundo,,-1),
_xlpm.Dy,_xlfn.XLOOKUP(TRUE,(AE68:AE$95&lt;&gt;""),AE68:AE$95,_xlpm.Fundo,,1),
_xlpm.Xy,$N67,_xlpm.Yy,PRODUCT(SUM(_xlpm.Dy,-_xlpm.Cy),1/SUM(_xlpm.By,-_xlpm.Ay))*SUM(_xlpm.Xy,-_xlpm.Ay)+_xlpm.Cy,
ROUND(_xlpm.Yy,2)))</f>
        <v/>
      </c>
      <c r="AF165" s="21" cm="1">
        <f t="array" ref="AF165">IF(AF67&lt;&gt;"","",
_xlfn.LET(_xlpm.Fundo,$L$8,
_xlpm.Ax,_xlfn.XLOOKUP(TRUE,($O67:AE67&lt;&gt;""),$O$51:AE$51,_xlpm.Fundo,,-1),
_xlpm.Bx,_xlfn.XLOOKUP(TRUE,(AG67:$AZ67&lt;&gt;""),AG$51:$AZ$51,_xlpm.Fundo,,1),
_xlpm.Cx,_xlfn.XLOOKUP(TRUE,($O67:AE67&lt;&gt;""),$O67:AE67,_xlpm.Fundo,,-1),
_xlpm.Dx,_xlfn.XLOOKUP(TRUE,(AG67:$AZ67&lt;&gt;""),AG67:$AZ67,_xlpm.Fundo,,1),
_xlpm.Xx,AF$51,_xlpm.Yx,PRODUCT(SUM(_xlpm.Dx,-_xlpm.Cx),1/SUM(_xlpm.Bx,-_xlpm.Ax))*SUM(_xlpm.Xx,-_xlpm.Ax)+_xlpm.Cx,
_xlpm.Ay,_xlfn.XLOOKUP(TRUE,(AF$52:AF66&lt;&gt;""),$N$52:$N66,_xlpm.Fundo,,-1),
_xlpm.By,_xlfn.XLOOKUP(TRUE,(AF68:AF$95&lt;&gt;""),$N68:$N$95,_xlpm.Fundo,,1),
_xlpm.Cy,_xlfn.XLOOKUP(TRUE,(AF$52:AF66&lt;&gt;""),AF$52:AF66,_xlpm.Fundo,,-1),
_xlpm.Dy,_xlfn.XLOOKUP(TRUE,(AF68:AF$95&lt;&gt;""),AF68:AF$95,_xlpm.Fundo,,1),
_xlpm.Xy,$N67,_xlpm.Yy,PRODUCT(SUM(_xlpm.Dy,-_xlpm.Cy),1/SUM(_xlpm.By,-_xlpm.Ay))*SUM(_xlpm.Xy,-_xlpm.Ay)+_xlpm.Cy,
ROUND(_xlpm.Yy,2)))</f>
        <v>0</v>
      </c>
      <c r="AG165" s="21" t="str" cm="1">
        <f t="array" ref="AG165">IF(AG67&lt;&gt;"","",
_xlfn.LET(_xlpm.Fundo,$L$8,
_xlpm.Ax,_xlfn.XLOOKUP(TRUE,($O67:AF67&lt;&gt;""),$O$51:AF$51,_xlpm.Fundo,,-1),
_xlpm.Bx,_xlfn.XLOOKUP(TRUE,(AH67:$AZ67&lt;&gt;""),AH$51:$AZ$51,_xlpm.Fundo,,1),
_xlpm.Cx,_xlfn.XLOOKUP(TRUE,($O67:AF67&lt;&gt;""),$O67:AF67,_xlpm.Fundo,,-1),
_xlpm.Dx,_xlfn.XLOOKUP(TRUE,(AH67:$AZ67&lt;&gt;""),AH67:$AZ67,_xlpm.Fundo,,1),
_xlpm.Xx,AG$51,_xlpm.Yx,PRODUCT(SUM(_xlpm.Dx,-_xlpm.Cx),1/SUM(_xlpm.Bx,-_xlpm.Ax))*SUM(_xlpm.Xx,-_xlpm.Ax)+_xlpm.Cx,
_xlpm.Ay,_xlfn.XLOOKUP(TRUE,(AG$52:AG66&lt;&gt;""),$N$52:$N66,_xlpm.Fundo,,-1),
_xlpm.By,_xlfn.XLOOKUP(TRUE,(AG68:AG$95&lt;&gt;""),$N68:$N$95,_xlpm.Fundo,,1),
_xlpm.Cy,_xlfn.XLOOKUP(TRUE,(AG$52:AG66&lt;&gt;""),AG$52:AG66,_xlpm.Fundo,,-1),
_xlpm.Dy,_xlfn.XLOOKUP(TRUE,(AG68:AG$95&lt;&gt;""),AG68:AG$95,_xlpm.Fundo,,1),
_xlpm.Xy,$N67,_xlpm.Yy,PRODUCT(SUM(_xlpm.Dy,-_xlpm.Cy),1/SUM(_xlpm.By,-_xlpm.Ay))*SUM(_xlpm.Xy,-_xlpm.Ay)+_xlpm.Cy,
ROUND(_xlpm.Yy,2)))</f>
        <v/>
      </c>
      <c r="AH165" s="21" cm="1">
        <f t="array" ref="AH165">IF(AH67&lt;&gt;"","",
_xlfn.LET(_xlpm.Fundo,$L$8,
_xlpm.Ax,_xlfn.XLOOKUP(TRUE,($O67:AG67&lt;&gt;""),$O$51:AG$51,_xlpm.Fundo,,-1),
_xlpm.Bx,_xlfn.XLOOKUP(TRUE,(AI67:$AZ67&lt;&gt;""),AI$51:$AZ$51,_xlpm.Fundo,,1),
_xlpm.Cx,_xlfn.XLOOKUP(TRUE,($O67:AG67&lt;&gt;""),$O67:AG67,_xlpm.Fundo,,-1),
_xlpm.Dx,_xlfn.XLOOKUP(TRUE,(AI67:$AZ67&lt;&gt;""),AI67:$AZ67,_xlpm.Fundo,,1),
_xlpm.Xx,AH$51,_xlpm.Yx,PRODUCT(SUM(_xlpm.Dx,-_xlpm.Cx),1/SUM(_xlpm.Bx,-_xlpm.Ax))*SUM(_xlpm.Xx,-_xlpm.Ax)+_xlpm.Cx,
_xlpm.Ay,_xlfn.XLOOKUP(TRUE,(AH$52:AH66&lt;&gt;""),$N$52:$N66,_xlpm.Fundo,,-1),
_xlpm.By,_xlfn.XLOOKUP(TRUE,(AH68:AH$95&lt;&gt;""),$N68:$N$95,_xlpm.Fundo,,1),
_xlpm.Cy,_xlfn.XLOOKUP(TRUE,(AH$52:AH66&lt;&gt;""),AH$52:AH66,_xlpm.Fundo,,-1),
_xlpm.Dy,_xlfn.XLOOKUP(TRUE,(AH68:AH$95&lt;&gt;""),AH68:AH$95,_xlpm.Fundo,,1),
_xlpm.Xy,$N67,_xlpm.Yy,PRODUCT(SUM(_xlpm.Dy,-_xlpm.Cy),1/SUM(_xlpm.By,-_xlpm.Ay))*SUM(_xlpm.Xy,-_xlpm.Ay)+_xlpm.Cy,
ROUND(_xlpm.Yy,2)))</f>
        <v>0</v>
      </c>
      <c r="AI165" s="21" t="str" cm="1">
        <f t="array" ref="AI165">IF(AI67&lt;&gt;"","",
_xlfn.LET(_xlpm.Fundo,$L$8,
_xlpm.Ax,_xlfn.XLOOKUP(TRUE,($O67:AH67&lt;&gt;""),$O$51:AH$51,_xlpm.Fundo,,-1),
_xlpm.Bx,_xlfn.XLOOKUP(TRUE,(AJ67:$AZ67&lt;&gt;""),AJ$51:$AZ$51,_xlpm.Fundo,,1),
_xlpm.Cx,_xlfn.XLOOKUP(TRUE,($O67:AH67&lt;&gt;""),$O67:AH67,_xlpm.Fundo,,-1),
_xlpm.Dx,_xlfn.XLOOKUP(TRUE,(AJ67:$AZ67&lt;&gt;""),AJ67:$AZ67,_xlpm.Fundo,,1),
_xlpm.Xx,AI$51,_xlpm.Yx,PRODUCT(SUM(_xlpm.Dx,-_xlpm.Cx),1/SUM(_xlpm.Bx,-_xlpm.Ax))*SUM(_xlpm.Xx,-_xlpm.Ax)+_xlpm.Cx,
_xlpm.Ay,_xlfn.XLOOKUP(TRUE,(AI$52:AI66&lt;&gt;""),$N$52:$N66,_xlpm.Fundo,,-1),
_xlpm.By,_xlfn.XLOOKUP(TRUE,(AI68:AI$95&lt;&gt;""),$N68:$N$95,_xlpm.Fundo,,1),
_xlpm.Cy,_xlfn.XLOOKUP(TRUE,(AI$52:AI66&lt;&gt;""),AI$52:AI66,_xlpm.Fundo,,-1),
_xlpm.Dy,_xlfn.XLOOKUP(TRUE,(AI68:AI$95&lt;&gt;""),AI68:AI$95,_xlpm.Fundo,,1),
_xlpm.Xy,$N67,_xlpm.Yy,PRODUCT(SUM(_xlpm.Dy,-_xlpm.Cy),1/SUM(_xlpm.By,-_xlpm.Ay))*SUM(_xlpm.Xy,-_xlpm.Ay)+_xlpm.Cy,
ROUND(_xlpm.Yy,2)))</f>
        <v/>
      </c>
      <c r="AJ165" s="21" cm="1">
        <f t="array" ref="AJ165">IF(AJ67&lt;&gt;"","",
_xlfn.LET(_xlpm.Fundo,$L$8,
_xlpm.Ax,_xlfn.XLOOKUP(TRUE,($O67:AI67&lt;&gt;""),$O$51:AI$51,_xlpm.Fundo,,-1),
_xlpm.Bx,_xlfn.XLOOKUP(TRUE,(AK67:$AZ67&lt;&gt;""),AK$51:$AZ$51,_xlpm.Fundo,,1),
_xlpm.Cx,_xlfn.XLOOKUP(TRUE,($O67:AI67&lt;&gt;""),$O67:AI67,_xlpm.Fundo,,-1),
_xlpm.Dx,_xlfn.XLOOKUP(TRUE,(AK67:$AZ67&lt;&gt;""),AK67:$AZ67,_xlpm.Fundo,,1),
_xlpm.Xx,AJ$51,_xlpm.Yx,PRODUCT(SUM(_xlpm.Dx,-_xlpm.Cx),1/SUM(_xlpm.Bx,-_xlpm.Ax))*SUM(_xlpm.Xx,-_xlpm.Ax)+_xlpm.Cx,
_xlpm.Ay,_xlfn.XLOOKUP(TRUE,(AJ$52:AJ66&lt;&gt;""),$N$52:$N66,_xlpm.Fundo,,-1),
_xlpm.By,_xlfn.XLOOKUP(TRUE,(AJ68:AJ$95&lt;&gt;""),$N68:$N$95,_xlpm.Fundo,,1),
_xlpm.Cy,_xlfn.XLOOKUP(TRUE,(AJ$52:AJ66&lt;&gt;""),AJ$52:AJ66,_xlpm.Fundo,,-1),
_xlpm.Dy,_xlfn.XLOOKUP(TRUE,(AJ68:AJ$95&lt;&gt;""),AJ68:AJ$95,_xlpm.Fundo,,1),
_xlpm.Xy,$N67,_xlpm.Yy,PRODUCT(SUM(_xlpm.Dy,-_xlpm.Cy),1/SUM(_xlpm.By,-_xlpm.Ay))*SUM(_xlpm.Xy,-_xlpm.Ay)+_xlpm.Cy,
ROUND(_xlpm.Yy,2)))</f>
        <v>0.34</v>
      </c>
      <c r="AK165" s="21" t="str" cm="1">
        <f t="array" ref="AK165">IF(AK67&lt;&gt;"","",
_xlfn.LET(_xlpm.Fundo,$L$8,
_xlpm.Ax,_xlfn.XLOOKUP(TRUE,($O67:AJ67&lt;&gt;""),$O$51:AJ$51,_xlpm.Fundo,,-1),
_xlpm.Bx,_xlfn.XLOOKUP(TRUE,(AL67:$AZ67&lt;&gt;""),AL$51:$AZ$51,_xlpm.Fundo,,1),
_xlpm.Cx,_xlfn.XLOOKUP(TRUE,($O67:AJ67&lt;&gt;""),$O67:AJ67,_xlpm.Fundo,,-1),
_xlpm.Dx,_xlfn.XLOOKUP(TRUE,(AL67:$AZ67&lt;&gt;""),AL67:$AZ67,_xlpm.Fundo,,1),
_xlpm.Xx,AK$51,_xlpm.Yx,PRODUCT(SUM(_xlpm.Dx,-_xlpm.Cx),1/SUM(_xlpm.Bx,-_xlpm.Ax))*SUM(_xlpm.Xx,-_xlpm.Ax)+_xlpm.Cx,
_xlpm.Ay,_xlfn.XLOOKUP(TRUE,(AK$52:AK66&lt;&gt;""),$N$52:$N66,_xlpm.Fundo,,-1),
_xlpm.By,_xlfn.XLOOKUP(TRUE,(AK68:AK$95&lt;&gt;""),$N68:$N$95,_xlpm.Fundo,,1),
_xlpm.Cy,_xlfn.XLOOKUP(TRUE,(AK$52:AK66&lt;&gt;""),AK$52:AK66,_xlpm.Fundo,,-1),
_xlpm.Dy,_xlfn.XLOOKUP(TRUE,(AK68:AK$95&lt;&gt;""),AK68:AK$95,_xlpm.Fundo,,1),
_xlpm.Xy,$N67,_xlpm.Yy,PRODUCT(SUM(_xlpm.Dy,-_xlpm.Cy),1/SUM(_xlpm.By,-_xlpm.Ay))*SUM(_xlpm.Xy,-_xlpm.Ay)+_xlpm.Cy,
ROUND(_xlpm.Yy,2)))</f>
        <v/>
      </c>
      <c r="AL165" s="21" cm="1">
        <f t="array" ref="AL165">IF(AL67&lt;&gt;"","",
_xlfn.LET(_xlpm.Fundo,$L$8,
_xlpm.Ax,_xlfn.XLOOKUP(TRUE,($O67:AK67&lt;&gt;""),$O$51:AK$51,_xlpm.Fundo,,-1),
_xlpm.Bx,_xlfn.XLOOKUP(TRUE,(AM67:$AZ67&lt;&gt;""),AM$51:$AZ$51,_xlpm.Fundo,,1),
_xlpm.Cx,_xlfn.XLOOKUP(TRUE,($O67:AK67&lt;&gt;""),$O67:AK67,_xlpm.Fundo,,-1),
_xlpm.Dx,_xlfn.XLOOKUP(TRUE,(AM67:$AZ67&lt;&gt;""),AM67:$AZ67,_xlpm.Fundo,,1),
_xlpm.Xx,AL$51,_xlpm.Yx,PRODUCT(SUM(_xlpm.Dx,-_xlpm.Cx),1/SUM(_xlpm.Bx,-_xlpm.Ax))*SUM(_xlpm.Xx,-_xlpm.Ax)+_xlpm.Cx,
_xlpm.Ay,_xlfn.XLOOKUP(TRUE,(AL$52:AL66&lt;&gt;""),$N$52:$N66,_xlpm.Fundo,,-1),
_xlpm.By,_xlfn.XLOOKUP(TRUE,(AL68:AL$95&lt;&gt;""),$N68:$N$95,_xlpm.Fundo,,1),
_xlpm.Cy,_xlfn.XLOOKUP(TRUE,(AL$52:AL66&lt;&gt;""),AL$52:AL66,_xlpm.Fundo,,-1),
_xlpm.Dy,_xlfn.XLOOKUP(TRUE,(AL68:AL$95&lt;&gt;""),AL68:AL$95,_xlpm.Fundo,,1),
_xlpm.Xy,$N67,_xlpm.Yy,PRODUCT(SUM(_xlpm.Dy,-_xlpm.Cy),1/SUM(_xlpm.By,-_xlpm.Ay))*SUM(_xlpm.Xy,-_xlpm.Ay)+_xlpm.Cy,
ROUND(_xlpm.Yy,2)))</f>
        <v>0.08</v>
      </c>
      <c r="AM165" s="21" cm="1">
        <f t="array" ref="AM165">IF(AM67&lt;&gt;"","",
_xlfn.LET(_xlpm.Fundo,$L$8,
_xlpm.Ax,_xlfn.XLOOKUP(TRUE,($O67:AL67&lt;&gt;""),$O$51:AL$51,_xlpm.Fundo,,-1),
_xlpm.Bx,_xlfn.XLOOKUP(TRUE,(AN67:$AZ67&lt;&gt;""),AN$51:$AZ$51,_xlpm.Fundo,,1),
_xlpm.Cx,_xlfn.XLOOKUP(TRUE,($O67:AL67&lt;&gt;""),$O67:AL67,_xlpm.Fundo,,-1),
_xlpm.Dx,_xlfn.XLOOKUP(TRUE,(AN67:$AZ67&lt;&gt;""),AN67:$AZ67,_xlpm.Fundo,,1),
_xlpm.Xx,AM$51,_xlpm.Yx,PRODUCT(SUM(_xlpm.Dx,-_xlpm.Cx),1/SUM(_xlpm.Bx,-_xlpm.Ax))*SUM(_xlpm.Xx,-_xlpm.Ax)+_xlpm.Cx,
_xlpm.Ay,_xlfn.XLOOKUP(TRUE,(AM$52:AM66&lt;&gt;""),$N$52:$N66,_xlpm.Fundo,,-1),
_xlpm.By,_xlfn.XLOOKUP(TRUE,(AM68:AM$95&lt;&gt;""),$N68:$N$95,_xlpm.Fundo,,1),
_xlpm.Cy,_xlfn.XLOOKUP(TRUE,(AM$52:AM66&lt;&gt;""),AM$52:AM66,_xlpm.Fundo,,-1),
_xlpm.Dy,_xlfn.XLOOKUP(TRUE,(AM68:AM$95&lt;&gt;""),AM68:AM$95,_xlpm.Fundo,,1),
_xlpm.Xy,$N67,_xlpm.Yy,PRODUCT(SUM(_xlpm.Dy,-_xlpm.Cy),1/SUM(_xlpm.By,-_xlpm.Ay))*SUM(_xlpm.Xy,-_xlpm.Ay)+_xlpm.Cy,
ROUND(_xlpm.Yy,2)))</f>
        <v>0.12</v>
      </c>
      <c r="AN165" s="21" cm="1">
        <f t="array" ref="AN165">IF(AN67&lt;&gt;"","",
_xlfn.LET(_xlpm.Fundo,$L$8,
_xlpm.Ax,_xlfn.XLOOKUP(TRUE,($O67:AM67&lt;&gt;""),$O$51:AM$51,_xlpm.Fundo,,-1),
_xlpm.Bx,_xlfn.XLOOKUP(TRUE,(AO67:$AZ67&lt;&gt;""),AO$51:$AZ$51,_xlpm.Fundo,,1),
_xlpm.Cx,_xlfn.XLOOKUP(TRUE,($O67:AM67&lt;&gt;""),$O67:AM67,_xlpm.Fundo,,-1),
_xlpm.Dx,_xlfn.XLOOKUP(TRUE,(AO67:$AZ67&lt;&gt;""),AO67:$AZ67,_xlpm.Fundo,,1),
_xlpm.Xx,AN$51,_xlpm.Yx,PRODUCT(SUM(_xlpm.Dx,-_xlpm.Cx),1/SUM(_xlpm.Bx,-_xlpm.Ax))*SUM(_xlpm.Xx,-_xlpm.Ax)+_xlpm.Cx,
_xlpm.Ay,_xlfn.XLOOKUP(TRUE,(AN$52:AN66&lt;&gt;""),$N$52:$N66,_xlpm.Fundo,,-1),
_xlpm.By,_xlfn.XLOOKUP(TRUE,(AN68:AN$95&lt;&gt;""),$N68:$N$95,_xlpm.Fundo,,1),
_xlpm.Cy,_xlfn.XLOOKUP(TRUE,(AN$52:AN66&lt;&gt;""),AN$52:AN66,_xlpm.Fundo,,-1),
_xlpm.Dy,_xlfn.XLOOKUP(TRUE,(AN68:AN$95&lt;&gt;""),AN68:AN$95,_xlpm.Fundo,,1),
_xlpm.Xy,$N67,_xlpm.Yy,PRODUCT(SUM(_xlpm.Dy,-_xlpm.Cy),1/SUM(_xlpm.By,-_xlpm.Ay))*SUM(_xlpm.Xy,-_xlpm.Ay)+_xlpm.Cy,
ROUND(_xlpm.Yy,2)))</f>
        <v>0.22</v>
      </c>
      <c r="AO165" s="21" cm="1">
        <f t="array" ref="AO165">IF(AO67&lt;&gt;"","",
_xlfn.LET(_xlpm.Fundo,$L$8,
_xlpm.Ax,_xlfn.XLOOKUP(TRUE,($O67:AN67&lt;&gt;""),$O$51:AN$51,_xlpm.Fundo,,-1),
_xlpm.Bx,_xlfn.XLOOKUP(TRUE,(AP67:$AZ67&lt;&gt;""),AP$51:$AZ$51,_xlpm.Fundo,,1),
_xlpm.Cx,_xlfn.XLOOKUP(TRUE,($O67:AN67&lt;&gt;""),$O67:AN67,_xlpm.Fundo,,-1),
_xlpm.Dx,_xlfn.XLOOKUP(TRUE,(AP67:$AZ67&lt;&gt;""),AP67:$AZ67,_xlpm.Fundo,,1),
_xlpm.Xx,AO$51,_xlpm.Yx,PRODUCT(SUM(_xlpm.Dx,-_xlpm.Cx),1/SUM(_xlpm.Bx,-_xlpm.Ax))*SUM(_xlpm.Xx,-_xlpm.Ax)+_xlpm.Cx,
_xlpm.Ay,_xlfn.XLOOKUP(TRUE,(AO$52:AO66&lt;&gt;""),$N$52:$N66,_xlpm.Fundo,,-1),
_xlpm.By,_xlfn.XLOOKUP(TRUE,(AO68:AO$95&lt;&gt;""),$N68:$N$95,_xlpm.Fundo,,1),
_xlpm.Cy,_xlfn.XLOOKUP(TRUE,(AO$52:AO66&lt;&gt;""),AO$52:AO66,_xlpm.Fundo,,-1),
_xlpm.Dy,_xlfn.XLOOKUP(TRUE,(AO68:AO$95&lt;&gt;""),AO68:AO$95,_xlpm.Fundo,,1),
_xlpm.Xy,$N67,_xlpm.Yy,PRODUCT(SUM(_xlpm.Dy,-_xlpm.Cy),1/SUM(_xlpm.By,-_xlpm.Ay))*SUM(_xlpm.Xy,-_xlpm.Ay)+_xlpm.Cy,
ROUND(_xlpm.Yy,2)))</f>
        <v>0.27</v>
      </c>
      <c r="AP165" s="21" t="str" cm="1">
        <f t="array" ref="AP165">IF(AP67&lt;&gt;"","",
_xlfn.LET(_xlpm.Fundo,$L$8,
_xlpm.Ax,_xlfn.XLOOKUP(TRUE,($O67:AO67&lt;&gt;""),$O$51:AO$51,_xlpm.Fundo,,-1),
_xlpm.Bx,_xlfn.XLOOKUP(TRUE,(AQ67:$AZ67&lt;&gt;""),AQ$51:$AZ$51,_xlpm.Fundo,,1),
_xlpm.Cx,_xlfn.XLOOKUP(TRUE,($O67:AO67&lt;&gt;""),$O67:AO67,_xlpm.Fundo,,-1),
_xlpm.Dx,_xlfn.XLOOKUP(TRUE,(AQ67:$AZ67&lt;&gt;""),AQ67:$AZ67,_xlpm.Fundo,,1),
_xlpm.Xx,AP$51,_xlpm.Yx,PRODUCT(SUM(_xlpm.Dx,-_xlpm.Cx),1/SUM(_xlpm.Bx,-_xlpm.Ax))*SUM(_xlpm.Xx,-_xlpm.Ax)+_xlpm.Cx,
_xlpm.Ay,_xlfn.XLOOKUP(TRUE,(AP$52:AP66&lt;&gt;""),$N$52:$N66,_xlpm.Fundo,,-1),
_xlpm.By,_xlfn.XLOOKUP(TRUE,(AP68:AP$95&lt;&gt;""),$N68:$N$95,_xlpm.Fundo,,1),
_xlpm.Cy,_xlfn.XLOOKUP(TRUE,(AP$52:AP66&lt;&gt;""),AP$52:AP66,_xlpm.Fundo,,-1),
_xlpm.Dy,_xlfn.XLOOKUP(TRUE,(AP68:AP$95&lt;&gt;""),AP68:AP$95,_xlpm.Fundo,,1),
_xlpm.Xy,$N67,_xlpm.Yy,PRODUCT(SUM(_xlpm.Dy,-_xlpm.Cy),1/SUM(_xlpm.By,-_xlpm.Ay))*SUM(_xlpm.Xy,-_xlpm.Ay)+_xlpm.Cy,
ROUND(_xlpm.Yy,2)))</f>
        <v/>
      </c>
      <c r="AQ165" s="21" cm="1">
        <f t="array" ref="AQ165">IF(AQ67&lt;&gt;"","",
_xlfn.LET(_xlpm.Fundo,$L$8,
_xlpm.Ax,_xlfn.XLOOKUP(TRUE,($O67:AP67&lt;&gt;""),$O$51:AP$51,_xlpm.Fundo,,-1),
_xlpm.Bx,_xlfn.XLOOKUP(TRUE,(AR67:$AZ67&lt;&gt;""),AR$51:$AZ$51,_xlpm.Fundo,,1),
_xlpm.Cx,_xlfn.XLOOKUP(TRUE,($O67:AP67&lt;&gt;""),$O67:AP67,_xlpm.Fundo,,-1),
_xlpm.Dx,_xlfn.XLOOKUP(TRUE,(AR67:$AZ67&lt;&gt;""),AR67:$AZ67,_xlpm.Fundo,,1),
_xlpm.Xx,AQ$51,_xlpm.Yx,PRODUCT(SUM(_xlpm.Dx,-_xlpm.Cx),1/SUM(_xlpm.Bx,-_xlpm.Ax))*SUM(_xlpm.Xx,-_xlpm.Ax)+_xlpm.Cx,
_xlpm.Ay,_xlfn.XLOOKUP(TRUE,(AQ$52:AQ66&lt;&gt;""),$N$52:$N66,_xlpm.Fundo,,-1),
_xlpm.By,_xlfn.XLOOKUP(TRUE,(AQ68:AQ$95&lt;&gt;""),$N68:$N$95,_xlpm.Fundo,,1),
_xlpm.Cy,_xlfn.XLOOKUP(TRUE,(AQ$52:AQ66&lt;&gt;""),AQ$52:AQ66,_xlpm.Fundo,,-1),
_xlpm.Dy,_xlfn.XLOOKUP(TRUE,(AQ68:AQ$95&lt;&gt;""),AQ68:AQ$95,_xlpm.Fundo,,1),
_xlpm.Xy,$N67,_xlpm.Yy,PRODUCT(SUM(_xlpm.Dy,-_xlpm.Cy),1/SUM(_xlpm.By,-_xlpm.Ay))*SUM(_xlpm.Xy,-_xlpm.Ay)+_xlpm.Cy,
ROUND(_xlpm.Yy,2)))</f>
        <v>0.18</v>
      </c>
      <c r="AR165" s="21" t="str" cm="1">
        <f t="array" ref="AR165">IF(AR67&lt;&gt;"","",
_xlfn.LET(_xlpm.Fundo,$L$8,
_xlpm.Ax,_xlfn.XLOOKUP(TRUE,($O67:AQ67&lt;&gt;""),$O$51:AQ$51,_xlpm.Fundo,,-1),
_xlpm.Bx,_xlfn.XLOOKUP(TRUE,(AS67:$AZ67&lt;&gt;""),AS$51:$AZ$51,_xlpm.Fundo,,1),
_xlpm.Cx,_xlfn.XLOOKUP(TRUE,($O67:AQ67&lt;&gt;""),$O67:AQ67,_xlpm.Fundo,,-1),
_xlpm.Dx,_xlfn.XLOOKUP(TRUE,(AS67:$AZ67&lt;&gt;""),AS67:$AZ67,_xlpm.Fundo,,1),
_xlpm.Xx,AR$51,_xlpm.Yx,PRODUCT(SUM(_xlpm.Dx,-_xlpm.Cx),1/SUM(_xlpm.Bx,-_xlpm.Ax))*SUM(_xlpm.Xx,-_xlpm.Ax)+_xlpm.Cx,
_xlpm.Ay,_xlfn.XLOOKUP(TRUE,(AR$52:AR66&lt;&gt;""),$N$52:$N66,_xlpm.Fundo,,-1),
_xlpm.By,_xlfn.XLOOKUP(TRUE,(AR68:AR$95&lt;&gt;""),$N68:$N$95,_xlpm.Fundo,,1),
_xlpm.Cy,_xlfn.XLOOKUP(TRUE,(AR$52:AR66&lt;&gt;""),AR$52:AR66,_xlpm.Fundo,,-1),
_xlpm.Dy,_xlfn.XLOOKUP(TRUE,(AR68:AR$95&lt;&gt;""),AR68:AR$95,_xlpm.Fundo,,1),
_xlpm.Xy,$N67,_xlpm.Yy,PRODUCT(SUM(_xlpm.Dy,-_xlpm.Cy),1/SUM(_xlpm.By,-_xlpm.Ay))*SUM(_xlpm.Xy,-_xlpm.Ay)+_xlpm.Cy,
ROUND(_xlpm.Yy,2)))</f>
        <v/>
      </c>
      <c r="AS165" s="21" t="str" cm="1">
        <f t="array" ref="AS165">IF(AS67&lt;&gt;"","",
_xlfn.LET(_xlpm.Fundo,$L$8,
_xlpm.Ax,_xlfn.XLOOKUP(TRUE,($O67:AR67&lt;&gt;""),$O$51:AR$51,_xlpm.Fundo,,-1),
_xlpm.Bx,_xlfn.XLOOKUP(TRUE,(AT67:$AZ67&lt;&gt;""),AT$51:$AZ$51,_xlpm.Fundo,,1),
_xlpm.Cx,_xlfn.XLOOKUP(TRUE,($O67:AR67&lt;&gt;""),$O67:AR67,_xlpm.Fundo,,-1),
_xlpm.Dx,_xlfn.XLOOKUP(TRUE,(AT67:$AZ67&lt;&gt;""),AT67:$AZ67,_xlpm.Fundo,,1),
_xlpm.Xx,AS$51,_xlpm.Yx,PRODUCT(SUM(_xlpm.Dx,-_xlpm.Cx),1/SUM(_xlpm.Bx,-_xlpm.Ax))*SUM(_xlpm.Xx,-_xlpm.Ax)+_xlpm.Cx,
_xlpm.Ay,_xlfn.XLOOKUP(TRUE,(AS$52:AS66&lt;&gt;""),$N$52:$N66,_xlpm.Fundo,,-1),
_xlpm.By,_xlfn.XLOOKUP(TRUE,(AS68:AS$95&lt;&gt;""),$N68:$N$95,_xlpm.Fundo,,1),
_xlpm.Cy,_xlfn.XLOOKUP(TRUE,(AS$52:AS66&lt;&gt;""),AS$52:AS66,_xlpm.Fundo,,-1),
_xlpm.Dy,_xlfn.XLOOKUP(TRUE,(AS68:AS$95&lt;&gt;""),AS68:AS$95,_xlpm.Fundo,,1),
_xlpm.Xy,$N67,_xlpm.Yy,PRODUCT(SUM(_xlpm.Dy,-_xlpm.Cy),1/SUM(_xlpm.By,-_xlpm.Ay))*SUM(_xlpm.Xy,-_xlpm.Ay)+_xlpm.Cy,
ROUND(_xlpm.Yy,2)))</f>
        <v/>
      </c>
      <c r="AT165" s="21" cm="1">
        <f t="array" ref="AT165">IF(AT67&lt;&gt;"","",
_xlfn.LET(_xlpm.Fundo,$L$8,
_xlpm.Ax,_xlfn.XLOOKUP(TRUE,($O67:AS67&lt;&gt;""),$O$51:AS$51,_xlpm.Fundo,,-1),
_xlpm.Bx,_xlfn.XLOOKUP(TRUE,(AU67:$AZ67&lt;&gt;""),AU$51:$AZ$51,_xlpm.Fundo,,1),
_xlpm.Cx,_xlfn.XLOOKUP(TRUE,($O67:AS67&lt;&gt;""),$O67:AS67,_xlpm.Fundo,,-1),
_xlpm.Dx,_xlfn.XLOOKUP(TRUE,(AU67:$AZ67&lt;&gt;""),AU67:$AZ67,_xlpm.Fundo,,1),
_xlpm.Xx,AT$51,_xlpm.Yx,PRODUCT(SUM(_xlpm.Dx,-_xlpm.Cx),1/SUM(_xlpm.Bx,-_xlpm.Ax))*SUM(_xlpm.Xx,-_xlpm.Ax)+_xlpm.Cx,
_xlpm.Ay,_xlfn.XLOOKUP(TRUE,(AT$52:AT66&lt;&gt;""),$N$52:$N66,_xlpm.Fundo,,-1),
_xlpm.By,_xlfn.XLOOKUP(TRUE,(AT68:AT$95&lt;&gt;""),$N68:$N$95,_xlpm.Fundo,,1),
_xlpm.Cy,_xlfn.XLOOKUP(TRUE,(AT$52:AT66&lt;&gt;""),AT$52:AT66,_xlpm.Fundo,,-1),
_xlpm.Dy,_xlfn.XLOOKUP(TRUE,(AT68:AT$95&lt;&gt;""),AT68:AT$95,_xlpm.Fundo,,1),
_xlpm.Xy,$N67,_xlpm.Yy,PRODUCT(SUM(_xlpm.Dy,-_xlpm.Cy),1/SUM(_xlpm.By,-_xlpm.Ay))*SUM(_xlpm.Xy,-_xlpm.Ay)+_xlpm.Cy,
ROUND(_xlpm.Yy,2)))</f>
        <v>0.2</v>
      </c>
      <c r="AU165" s="21" t="str" cm="1">
        <f t="array" ref="AU165">IF(AU67&lt;&gt;"","",
_xlfn.LET(_xlpm.Fundo,$L$8,
_xlpm.Ax,_xlfn.XLOOKUP(TRUE,($O67:AT67&lt;&gt;""),$O$51:AT$51,_xlpm.Fundo,,-1),
_xlpm.Bx,_xlfn.XLOOKUP(TRUE,(AV67:$AZ67&lt;&gt;""),AV$51:$AZ$51,_xlpm.Fundo,,1),
_xlpm.Cx,_xlfn.XLOOKUP(TRUE,($O67:AT67&lt;&gt;""),$O67:AT67,_xlpm.Fundo,,-1),
_xlpm.Dx,_xlfn.XLOOKUP(TRUE,(AV67:$AZ67&lt;&gt;""),AV67:$AZ67,_xlpm.Fundo,,1),
_xlpm.Xx,AU$51,_xlpm.Yx,PRODUCT(SUM(_xlpm.Dx,-_xlpm.Cx),1/SUM(_xlpm.Bx,-_xlpm.Ax))*SUM(_xlpm.Xx,-_xlpm.Ax)+_xlpm.Cx,
_xlpm.Ay,_xlfn.XLOOKUP(TRUE,(AU$52:AU66&lt;&gt;""),$N$52:$N66,_xlpm.Fundo,,-1),
_xlpm.By,_xlfn.XLOOKUP(TRUE,(AU68:AU$95&lt;&gt;""),$N68:$N$95,_xlpm.Fundo,,1),
_xlpm.Cy,_xlfn.XLOOKUP(TRUE,(AU$52:AU66&lt;&gt;""),AU$52:AU66,_xlpm.Fundo,,-1),
_xlpm.Dy,_xlfn.XLOOKUP(TRUE,(AU68:AU$95&lt;&gt;""),AU68:AU$95,_xlpm.Fundo,,1),
_xlpm.Xy,$N67,_xlpm.Yy,PRODUCT(SUM(_xlpm.Dy,-_xlpm.Cy),1/SUM(_xlpm.By,-_xlpm.Ay))*SUM(_xlpm.Xy,-_xlpm.Ay)+_xlpm.Cy,
ROUND(_xlpm.Yy,2)))</f>
        <v/>
      </c>
      <c r="AV165" s="21" t="str" cm="1">
        <f t="array" ref="AV165">IF(AV67&lt;&gt;"","",
_xlfn.LET(_xlpm.Fundo,$L$8,
_xlpm.Ax,_xlfn.XLOOKUP(TRUE,($O67:AU67&lt;&gt;""),$O$51:AU$51,_xlpm.Fundo,,-1),
_xlpm.Bx,_xlfn.XLOOKUP(TRUE,(AW67:$AZ67&lt;&gt;""),AW$51:$AZ$51,_xlpm.Fundo,,1),
_xlpm.Cx,_xlfn.XLOOKUP(TRUE,($O67:AU67&lt;&gt;""),$O67:AU67,_xlpm.Fundo,,-1),
_xlpm.Dx,_xlfn.XLOOKUP(TRUE,(AW67:$AZ67&lt;&gt;""),AW67:$AZ67,_xlpm.Fundo,,1),
_xlpm.Xx,AV$51,_xlpm.Yx,PRODUCT(SUM(_xlpm.Dx,-_xlpm.Cx),1/SUM(_xlpm.Bx,-_xlpm.Ax))*SUM(_xlpm.Xx,-_xlpm.Ax)+_xlpm.Cx,
_xlpm.Ay,_xlfn.XLOOKUP(TRUE,(AV$52:AV66&lt;&gt;""),$N$52:$N66,_xlpm.Fundo,,-1),
_xlpm.By,_xlfn.XLOOKUP(TRUE,(AV68:AV$95&lt;&gt;""),$N68:$N$95,_xlpm.Fundo,,1),
_xlpm.Cy,_xlfn.XLOOKUP(TRUE,(AV$52:AV66&lt;&gt;""),AV$52:AV66,_xlpm.Fundo,,-1),
_xlpm.Dy,_xlfn.XLOOKUP(TRUE,(AV68:AV$95&lt;&gt;""),AV68:AV$95,_xlpm.Fundo,,1),
_xlpm.Xy,$N67,_xlpm.Yy,PRODUCT(SUM(_xlpm.Dy,-_xlpm.Cy),1/SUM(_xlpm.By,-_xlpm.Ay))*SUM(_xlpm.Xy,-_xlpm.Ay)+_xlpm.Cy,
ROUND(_xlpm.Yy,2)))</f>
        <v/>
      </c>
      <c r="AW165" s="21" t="str" cm="1">
        <f t="array" ref="AW165">IF(AW67&lt;&gt;"","",
_xlfn.LET(_xlpm.Fundo,$L$8,
_xlpm.Ax,_xlfn.XLOOKUP(TRUE,($O67:AV67&lt;&gt;""),$O$51:AV$51,_xlpm.Fundo,,-1),
_xlpm.Bx,_xlfn.XLOOKUP(TRUE,(AX67:$AZ67&lt;&gt;""),AX$51:$AZ$51,_xlpm.Fundo,,1),
_xlpm.Cx,_xlfn.XLOOKUP(TRUE,($O67:AV67&lt;&gt;""),$O67:AV67,_xlpm.Fundo,,-1),
_xlpm.Dx,_xlfn.XLOOKUP(TRUE,(AX67:$AZ67&lt;&gt;""),AX67:$AZ67,_xlpm.Fundo,,1),
_xlpm.Xx,AW$51,_xlpm.Yx,PRODUCT(SUM(_xlpm.Dx,-_xlpm.Cx),1/SUM(_xlpm.Bx,-_xlpm.Ax))*SUM(_xlpm.Xx,-_xlpm.Ax)+_xlpm.Cx,
_xlpm.Ay,_xlfn.XLOOKUP(TRUE,(AW$52:AW66&lt;&gt;""),$N$52:$N66,_xlpm.Fundo,,-1),
_xlpm.By,_xlfn.XLOOKUP(TRUE,(AW68:AW$95&lt;&gt;""),$N68:$N$95,_xlpm.Fundo,,1),
_xlpm.Cy,_xlfn.XLOOKUP(TRUE,(AW$52:AW66&lt;&gt;""),AW$52:AW66,_xlpm.Fundo,,-1),
_xlpm.Dy,_xlfn.XLOOKUP(TRUE,(AW68:AW$95&lt;&gt;""),AW68:AW$95,_xlpm.Fundo,,1),
_xlpm.Xy,$N67,_xlpm.Yy,PRODUCT(SUM(_xlpm.Dy,-_xlpm.Cy),1/SUM(_xlpm.By,-_xlpm.Ay))*SUM(_xlpm.Xy,-_xlpm.Ay)+_xlpm.Cy,
ROUND(_xlpm.Yy,2)))</f>
        <v/>
      </c>
      <c r="AX165" s="8"/>
      <c r="AY165" s="8"/>
    </row>
    <row r="166" spans="1:51" ht="20.100000000000001" customHeight="1" x14ac:dyDescent="0.3">
      <c r="A166" s="8"/>
      <c r="B166" s="8" t="s">
        <v>617</v>
      </c>
      <c r="C166" s="17">
        <f t="shared" si="19"/>
        <v>48.875399999999999</v>
      </c>
      <c r="D166" s="18">
        <f t="shared" si="19"/>
        <v>119.9509</v>
      </c>
      <c r="E166" s="64">
        <f t="shared" si="19"/>
        <v>0.4</v>
      </c>
      <c r="F166" s="108">
        <f t="shared" si="16"/>
        <v>5.85</v>
      </c>
      <c r="G166" s="109">
        <f t="shared" si="17"/>
        <v>14.9</v>
      </c>
      <c r="H166" s="110">
        <f t="shared" si="18"/>
        <v>0.4</v>
      </c>
      <c r="I166" s="8" t="str" cm="1">
        <f t="array" ref="I166">_xlfn.CONCAT(ROUND(F166:H166,2)&amp;", ")</f>
        <v xml:space="preserve">5.85, 14.9, 0.4, </v>
      </c>
      <c r="J166" s="8"/>
      <c r="N166" s="31">
        <v>8.9</v>
      </c>
      <c r="O166" s="15"/>
      <c r="P166" s="21" t="str" cm="1">
        <f t="array" ref="P166">IF(P68&lt;&gt;"","",
_xlfn.LET(_xlpm.Fundo,$L$8,
_xlpm.Ax,_xlfn.XLOOKUP(TRUE,($O68:O68&lt;&gt;""),$O$51:O$51,_xlpm.Fundo,,-1),
_xlpm.Bx,_xlfn.XLOOKUP(TRUE,(Q68:$AZ68&lt;&gt;""),Q$51:$AZ$51,_xlpm.Fundo,,1),
_xlpm.Cx,_xlfn.XLOOKUP(TRUE,($O68:O68&lt;&gt;""),$O68:O68,_xlpm.Fundo,,-1),
_xlpm.Dx,_xlfn.XLOOKUP(TRUE,(Q68:$AZ68&lt;&gt;""),Q68:$AZ68,_xlpm.Fundo,,1),
_xlpm.Xx,P$51,_xlpm.Yx,PRODUCT(SUM(_xlpm.Dx,-_xlpm.Cx),1/SUM(_xlpm.Bx,-_xlpm.Ax))*SUM(_xlpm.Xx,-_xlpm.Ax)+_xlpm.Cx,
_xlpm.Ay,_xlfn.XLOOKUP(TRUE,(P$52:P67&lt;&gt;""),$N$52:$N67,_xlpm.Fundo,,-1),
_xlpm.By,_xlfn.XLOOKUP(TRUE,(P69:P$95&lt;&gt;""),$N69:$N$95,_xlpm.Fundo,,1),
_xlpm.Cy,_xlfn.XLOOKUP(TRUE,(P$52:P67&lt;&gt;""),P$52:P67,_xlpm.Fundo,,-1),
_xlpm.Dy,_xlfn.XLOOKUP(TRUE,(P69:P$95&lt;&gt;""),P69:P$95,_xlpm.Fundo,,1),
_xlpm.Xy,$N68,_xlpm.Yy,PRODUCT(SUM(_xlpm.Dy,-_xlpm.Cy),1/SUM(_xlpm.By,-_xlpm.Ay))*SUM(_xlpm.Xy,-_xlpm.Ay)+_xlpm.Cy,
ROUND(_xlpm.Yy,2)))</f>
        <v/>
      </c>
      <c r="Q166" s="21" t="str" cm="1">
        <f t="array" ref="Q166">IF(Q68&lt;&gt;"","",
_xlfn.LET(_xlpm.Fundo,$L$8,
_xlpm.Ax,_xlfn.XLOOKUP(TRUE,($O68:P68&lt;&gt;""),$O$51:P$51,_xlpm.Fundo,,-1),
_xlpm.Bx,_xlfn.XLOOKUP(TRUE,(R68:$AZ68&lt;&gt;""),R$51:$AZ$51,_xlpm.Fundo,,1),
_xlpm.Cx,_xlfn.XLOOKUP(TRUE,($O68:P68&lt;&gt;""),$O68:P68,_xlpm.Fundo,,-1),
_xlpm.Dx,_xlfn.XLOOKUP(TRUE,(R68:$AZ68&lt;&gt;""),R68:$AZ68,_xlpm.Fundo,,1),
_xlpm.Xx,Q$51,_xlpm.Yx,PRODUCT(SUM(_xlpm.Dx,-_xlpm.Cx),1/SUM(_xlpm.Bx,-_xlpm.Ax))*SUM(_xlpm.Xx,-_xlpm.Ax)+_xlpm.Cx,
_xlpm.Ay,_xlfn.XLOOKUP(TRUE,(Q$52:Q67&lt;&gt;""),$N$52:$N67,_xlpm.Fundo,,-1),
_xlpm.By,_xlfn.XLOOKUP(TRUE,(Q69:Q$95&lt;&gt;""),$N69:$N$95,_xlpm.Fundo,,1),
_xlpm.Cy,_xlfn.XLOOKUP(TRUE,(Q$52:Q67&lt;&gt;""),Q$52:Q67,_xlpm.Fundo,,-1),
_xlpm.Dy,_xlfn.XLOOKUP(TRUE,(Q69:Q$95&lt;&gt;""),Q69:Q$95,_xlpm.Fundo,,1),
_xlpm.Xy,$N68,_xlpm.Yy,PRODUCT(SUM(_xlpm.Dy,-_xlpm.Cy),1/SUM(_xlpm.By,-_xlpm.Ay))*SUM(_xlpm.Xy,-_xlpm.Ay)+_xlpm.Cy,
ROUND(_xlpm.Yy,2)))</f>
        <v/>
      </c>
      <c r="R166" s="21" t="str" cm="1">
        <f t="array" ref="R166">IF(R68&lt;&gt;"","",
_xlfn.LET(_xlpm.Fundo,$L$8,
_xlpm.Ax,_xlfn.XLOOKUP(TRUE,($O68:Q68&lt;&gt;""),$O$51:Q$51,_xlpm.Fundo,,-1),
_xlpm.Bx,_xlfn.XLOOKUP(TRUE,(S68:$AZ68&lt;&gt;""),S$51:$AZ$51,_xlpm.Fundo,,1),
_xlpm.Cx,_xlfn.XLOOKUP(TRUE,($O68:Q68&lt;&gt;""),$O68:Q68,_xlpm.Fundo,,-1),
_xlpm.Dx,_xlfn.XLOOKUP(TRUE,(S68:$AZ68&lt;&gt;""),S68:$AZ68,_xlpm.Fundo,,1),
_xlpm.Xx,R$51,_xlpm.Yx,PRODUCT(SUM(_xlpm.Dx,-_xlpm.Cx),1/SUM(_xlpm.Bx,-_xlpm.Ax))*SUM(_xlpm.Xx,-_xlpm.Ax)+_xlpm.Cx,
_xlpm.Ay,_xlfn.XLOOKUP(TRUE,(R$52:R67&lt;&gt;""),$N$52:$N67,_xlpm.Fundo,,-1),
_xlpm.By,_xlfn.XLOOKUP(TRUE,(R69:R$95&lt;&gt;""),$N69:$N$95,_xlpm.Fundo,,1),
_xlpm.Cy,_xlfn.XLOOKUP(TRUE,(R$52:R67&lt;&gt;""),R$52:R67,_xlpm.Fundo,,-1),
_xlpm.Dy,_xlfn.XLOOKUP(TRUE,(R69:R$95&lt;&gt;""),R69:R$95,_xlpm.Fundo,,1),
_xlpm.Xy,$N68,_xlpm.Yy,PRODUCT(SUM(_xlpm.Dy,-_xlpm.Cy),1/SUM(_xlpm.By,-_xlpm.Ay))*SUM(_xlpm.Xy,-_xlpm.Ay)+_xlpm.Cy,
ROUND(_xlpm.Yy,2)))</f>
        <v/>
      </c>
      <c r="S166" s="21" cm="1">
        <f t="array" ref="S166">IF(S68&lt;&gt;"","",
_xlfn.LET(_xlpm.Fundo,$L$8,
_xlpm.Ax,_xlfn.XLOOKUP(TRUE,($O68:R68&lt;&gt;""),$O$51:R$51,_xlpm.Fundo,,-1),
_xlpm.Bx,_xlfn.XLOOKUP(TRUE,(T68:$AZ68&lt;&gt;""),T$51:$AZ$51,_xlpm.Fundo,,1),
_xlpm.Cx,_xlfn.XLOOKUP(TRUE,($O68:R68&lt;&gt;""),$O68:R68,_xlpm.Fundo,,-1),
_xlpm.Dx,_xlfn.XLOOKUP(TRUE,(T68:$AZ68&lt;&gt;""),T68:$AZ68,_xlpm.Fundo,,1),
_xlpm.Xx,S$51,_xlpm.Yx,PRODUCT(SUM(_xlpm.Dx,-_xlpm.Cx),1/SUM(_xlpm.Bx,-_xlpm.Ax))*SUM(_xlpm.Xx,-_xlpm.Ax)+_xlpm.Cx,
_xlpm.Ay,_xlfn.XLOOKUP(TRUE,(S$52:S67&lt;&gt;""),$N$52:$N67,_xlpm.Fundo,,-1),
_xlpm.By,_xlfn.XLOOKUP(TRUE,(S69:S$95&lt;&gt;""),$N69:$N$95,_xlpm.Fundo,,1),
_xlpm.Cy,_xlfn.XLOOKUP(TRUE,(S$52:S67&lt;&gt;""),S$52:S67,_xlpm.Fundo,,-1),
_xlpm.Dy,_xlfn.XLOOKUP(TRUE,(S69:S$95&lt;&gt;""),S69:S$95,_xlpm.Fundo,,1),
_xlpm.Xy,$N68,_xlpm.Yy,PRODUCT(SUM(_xlpm.Dy,-_xlpm.Cy),1/SUM(_xlpm.By,-_xlpm.Ay))*SUM(_xlpm.Xy,-_xlpm.Ay)+_xlpm.Cy,
ROUND(_xlpm.Yy,2)))</f>
        <v>1</v>
      </c>
      <c r="T166" s="21" t="str" cm="1">
        <f t="array" ref="T166">IF(T68&lt;&gt;"","",
_xlfn.LET(_xlpm.Fundo,$L$8,
_xlpm.Ax,_xlfn.XLOOKUP(TRUE,($O68:S68&lt;&gt;""),$O$51:S$51,_xlpm.Fundo,,-1),
_xlpm.Bx,_xlfn.XLOOKUP(TRUE,(U68:$AZ68&lt;&gt;""),U$51:$AZ$51,_xlpm.Fundo,,1),
_xlpm.Cx,_xlfn.XLOOKUP(TRUE,($O68:S68&lt;&gt;""),$O68:S68,_xlpm.Fundo,,-1),
_xlpm.Dx,_xlfn.XLOOKUP(TRUE,(U68:$AZ68&lt;&gt;""),U68:$AZ68,_xlpm.Fundo,,1),
_xlpm.Xx,T$51,_xlpm.Yx,PRODUCT(SUM(_xlpm.Dx,-_xlpm.Cx),1/SUM(_xlpm.Bx,-_xlpm.Ax))*SUM(_xlpm.Xx,-_xlpm.Ax)+_xlpm.Cx,
_xlpm.Ay,_xlfn.XLOOKUP(TRUE,(T$52:T67&lt;&gt;""),$N$52:$N67,_xlpm.Fundo,,-1),
_xlpm.By,_xlfn.XLOOKUP(TRUE,(T69:T$95&lt;&gt;""),$N69:$N$95,_xlpm.Fundo,,1),
_xlpm.Cy,_xlfn.XLOOKUP(TRUE,(T$52:T67&lt;&gt;""),T$52:T67,_xlpm.Fundo,,-1),
_xlpm.Dy,_xlfn.XLOOKUP(TRUE,(T69:T$95&lt;&gt;""),T69:T$95,_xlpm.Fundo,,1),
_xlpm.Xy,$N68,_xlpm.Yy,PRODUCT(SUM(_xlpm.Dy,-_xlpm.Cy),1/SUM(_xlpm.By,-_xlpm.Ay))*SUM(_xlpm.Xy,-_xlpm.Ay)+_xlpm.Cy,
ROUND(_xlpm.Yy,2)))</f>
        <v/>
      </c>
      <c r="U166" s="21" cm="1">
        <f t="array" ref="U166">IF(U68&lt;&gt;"","",
_xlfn.LET(_xlpm.Fundo,$L$8,
_xlpm.Ax,_xlfn.XLOOKUP(TRUE,($O68:T68&lt;&gt;""),$O$51:T$51,_xlpm.Fundo,,-1),
_xlpm.Bx,_xlfn.XLOOKUP(TRUE,(V68:$AZ68&lt;&gt;""),V$51:$AZ$51,_xlpm.Fundo,,1),
_xlpm.Cx,_xlfn.XLOOKUP(TRUE,($O68:T68&lt;&gt;""),$O68:T68,_xlpm.Fundo,,-1),
_xlpm.Dx,_xlfn.XLOOKUP(TRUE,(V68:$AZ68&lt;&gt;""),V68:$AZ68,_xlpm.Fundo,,1),
_xlpm.Xx,U$51,_xlpm.Yx,PRODUCT(SUM(_xlpm.Dx,-_xlpm.Cx),1/SUM(_xlpm.Bx,-_xlpm.Ax))*SUM(_xlpm.Xx,-_xlpm.Ax)+_xlpm.Cx,
_xlpm.Ay,_xlfn.XLOOKUP(TRUE,(U$52:U67&lt;&gt;""),$N$52:$N67,_xlpm.Fundo,,-1),
_xlpm.By,_xlfn.XLOOKUP(TRUE,(U69:U$95&lt;&gt;""),$N69:$N$95,_xlpm.Fundo,,1),
_xlpm.Cy,_xlfn.XLOOKUP(TRUE,(U$52:U67&lt;&gt;""),U$52:U67,_xlpm.Fundo,,-1),
_xlpm.Dy,_xlfn.XLOOKUP(TRUE,(U69:U$95&lt;&gt;""),U69:U$95,_xlpm.Fundo,,1),
_xlpm.Xy,$N68,_xlpm.Yy,PRODUCT(SUM(_xlpm.Dy,-_xlpm.Cy),1/SUM(_xlpm.By,-_xlpm.Ay))*SUM(_xlpm.Xy,-_xlpm.Ay)+_xlpm.Cy,
ROUND(_xlpm.Yy,2)))</f>
        <v>1.67</v>
      </c>
      <c r="V166" s="21" cm="1">
        <f t="array" ref="V166">IF(V68&lt;&gt;"","",
_xlfn.LET(_xlpm.Fundo,$L$8,
_xlpm.Ax,_xlfn.XLOOKUP(TRUE,($O68:U68&lt;&gt;""),$O$51:U$51,_xlpm.Fundo,,-1),
_xlpm.Bx,_xlfn.XLOOKUP(TRUE,(W68:$AZ68&lt;&gt;""),W$51:$AZ$51,_xlpm.Fundo,,1),
_xlpm.Cx,_xlfn.XLOOKUP(TRUE,($O68:U68&lt;&gt;""),$O68:U68,_xlpm.Fundo,,-1),
_xlpm.Dx,_xlfn.XLOOKUP(TRUE,(W68:$AZ68&lt;&gt;""),W68:$AZ68,_xlpm.Fundo,,1),
_xlpm.Xx,V$51,_xlpm.Yx,PRODUCT(SUM(_xlpm.Dx,-_xlpm.Cx),1/SUM(_xlpm.Bx,-_xlpm.Ax))*SUM(_xlpm.Xx,-_xlpm.Ax)+_xlpm.Cx,
_xlpm.Ay,_xlfn.XLOOKUP(TRUE,(V$52:V67&lt;&gt;""),$N$52:$N67,_xlpm.Fundo,,-1),
_xlpm.By,_xlfn.XLOOKUP(TRUE,(V69:V$95&lt;&gt;""),$N69:$N$95,_xlpm.Fundo,,1),
_xlpm.Cy,_xlfn.XLOOKUP(TRUE,(V$52:V67&lt;&gt;""),V$52:V67,_xlpm.Fundo,,-1),
_xlpm.Dy,_xlfn.XLOOKUP(TRUE,(V69:V$95&lt;&gt;""),V69:V$95,_xlpm.Fundo,,1),
_xlpm.Xy,$N68,_xlpm.Yy,PRODUCT(SUM(_xlpm.Dy,-_xlpm.Cy),1/SUM(_xlpm.By,-_xlpm.Ay))*SUM(_xlpm.Xy,-_xlpm.Ay)+_xlpm.Cy,
ROUND(_xlpm.Yy,2)))</f>
        <v>0.12</v>
      </c>
      <c r="W166" s="21" cm="1">
        <f t="array" ref="W166">IF(W68&lt;&gt;"","",
_xlfn.LET(_xlpm.Fundo,$L$8,
_xlpm.Ax,_xlfn.XLOOKUP(TRUE,($O68:V68&lt;&gt;""),$O$51:V$51,_xlpm.Fundo,,-1),
_xlpm.Bx,_xlfn.XLOOKUP(TRUE,(X68:$AZ68&lt;&gt;""),X$51:$AZ$51,_xlpm.Fundo,,1),
_xlpm.Cx,_xlfn.XLOOKUP(TRUE,($O68:V68&lt;&gt;""),$O68:V68,_xlpm.Fundo,,-1),
_xlpm.Dx,_xlfn.XLOOKUP(TRUE,(X68:$AZ68&lt;&gt;""),X68:$AZ68,_xlpm.Fundo,,1),
_xlpm.Xx,W$51,_xlpm.Yx,PRODUCT(SUM(_xlpm.Dx,-_xlpm.Cx),1/SUM(_xlpm.Bx,-_xlpm.Ax))*SUM(_xlpm.Xx,-_xlpm.Ax)+_xlpm.Cx,
_xlpm.Ay,_xlfn.XLOOKUP(TRUE,(W$52:W67&lt;&gt;""),$N$52:$N67,_xlpm.Fundo,,-1),
_xlpm.By,_xlfn.XLOOKUP(TRUE,(W69:W$95&lt;&gt;""),$N69:$N$95,_xlpm.Fundo,,1),
_xlpm.Cy,_xlfn.XLOOKUP(TRUE,(W$52:W67&lt;&gt;""),W$52:W67,_xlpm.Fundo,,-1),
_xlpm.Dy,_xlfn.XLOOKUP(TRUE,(W69:W$95&lt;&gt;""),W69:W$95,_xlpm.Fundo,,1),
_xlpm.Xy,$N68,_xlpm.Yy,PRODUCT(SUM(_xlpm.Dy,-_xlpm.Cy),1/SUM(_xlpm.By,-_xlpm.Ay))*SUM(_xlpm.Xy,-_xlpm.Ay)+_xlpm.Cy,
ROUND(_xlpm.Yy,2)))</f>
        <v>0.3</v>
      </c>
      <c r="X166" s="21" t="str" cm="1">
        <f t="array" ref="X166">IF(X68&lt;&gt;"","",
_xlfn.LET(_xlpm.Fundo,$L$8,
_xlpm.Ax,_xlfn.XLOOKUP(TRUE,($O68:W68&lt;&gt;""),$O$51:W$51,_xlpm.Fundo,,-1),
_xlpm.Bx,_xlfn.XLOOKUP(TRUE,(Y68:$AZ68&lt;&gt;""),Y$51:$AZ$51,_xlpm.Fundo,,1),
_xlpm.Cx,_xlfn.XLOOKUP(TRUE,($O68:W68&lt;&gt;""),$O68:W68,_xlpm.Fundo,,-1),
_xlpm.Dx,_xlfn.XLOOKUP(TRUE,(Y68:$AZ68&lt;&gt;""),Y68:$AZ68,_xlpm.Fundo,,1),
_xlpm.Xx,X$51,_xlpm.Yx,PRODUCT(SUM(_xlpm.Dx,-_xlpm.Cx),1/SUM(_xlpm.Bx,-_xlpm.Ax))*SUM(_xlpm.Xx,-_xlpm.Ax)+_xlpm.Cx,
_xlpm.Ay,_xlfn.XLOOKUP(TRUE,(X$52:X67&lt;&gt;""),$N$52:$N67,_xlpm.Fundo,,-1),
_xlpm.By,_xlfn.XLOOKUP(TRUE,(X69:X$95&lt;&gt;""),$N69:$N$95,_xlpm.Fundo,,1),
_xlpm.Cy,_xlfn.XLOOKUP(TRUE,(X$52:X67&lt;&gt;""),X$52:X67,_xlpm.Fundo,,-1),
_xlpm.Dy,_xlfn.XLOOKUP(TRUE,(X69:X$95&lt;&gt;""),X69:X$95,_xlpm.Fundo,,1),
_xlpm.Xy,$N68,_xlpm.Yy,PRODUCT(SUM(_xlpm.Dy,-_xlpm.Cy),1/SUM(_xlpm.By,-_xlpm.Ay))*SUM(_xlpm.Xy,-_xlpm.Ay)+_xlpm.Cy,
ROUND(_xlpm.Yy,2)))</f>
        <v/>
      </c>
      <c r="Y166" s="21" cm="1">
        <f t="array" ref="Y166">IF(Y68&lt;&gt;"","",
_xlfn.LET(_xlpm.Fundo,$L$8,
_xlpm.Ax,_xlfn.XLOOKUP(TRUE,($O68:X68&lt;&gt;""),$O$51:X$51,_xlpm.Fundo,,-1),
_xlpm.Bx,_xlfn.XLOOKUP(TRUE,(Z68:$AZ68&lt;&gt;""),Z$51:$AZ$51,_xlpm.Fundo,,1),
_xlpm.Cx,_xlfn.XLOOKUP(TRUE,($O68:X68&lt;&gt;""),$O68:X68,_xlpm.Fundo,,-1),
_xlpm.Dx,_xlfn.XLOOKUP(TRUE,(Z68:$AZ68&lt;&gt;""),Z68:$AZ68,_xlpm.Fundo,,1),
_xlpm.Xx,Y$51,_xlpm.Yx,PRODUCT(SUM(_xlpm.Dx,-_xlpm.Cx),1/SUM(_xlpm.Bx,-_xlpm.Ax))*SUM(_xlpm.Xx,-_xlpm.Ax)+_xlpm.Cx,
_xlpm.Ay,_xlfn.XLOOKUP(TRUE,(Y$52:Y67&lt;&gt;""),$N$52:$N67,_xlpm.Fundo,,-1),
_xlpm.By,_xlfn.XLOOKUP(TRUE,(Y69:Y$95&lt;&gt;""),$N69:$N$95,_xlpm.Fundo,,1),
_xlpm.Cy,_xlfn.XLOOKUP(TRUE,(Y$52:Y67&lt;&gt;""),Y$52:Y67,_xlpm.Fundo,,-1),
_xlpm.Dy,_xlfn.XLOOKUP(TRUE,(Y69:Y$95&lt;&gt;""),Y69:Y$95,_xlpm.Fundo,,1),
_xlpm.Xy,$N68,_xlpm.Yy,PRODUCT(SUM(_xlpm.Dy,-_xlpm.Cy),1/SUM(_xlpm.By,-_xlpm.Ay))*SUM(_xlpm.Xy,-_xlpm.Ay)+_xlpm.Cy,
ROUND(_xlpm.Yy,2)))</f>
        <v>1.92</v>
      </c>
      <c r="Z166" s="21" cm="1">
        <f t="array" ref="Z166">IF(Z68&lt;&gt;"","",
_xlfn.LET(_xlpm.Fundo,$L$8,
_xlpm.Ax,_xlfn.XLOOKUP(TRUE,($O68:Y68&lt;&gt;""),$O$51:Y$51,_xlpm.Fundo,,-1),
_xlpm.Bx,_xlfn.XLOOKUP(TRUE,(AA68:$AZ68&lt;&gt;""),AA$51:$AZ$51,_xlpm.Fundo,,1),
_xlpm.Cx,_xlfn.XLOOKUP(TRUE,($O68:Y68&lt;&gt;""),$O68:Y68,_xlpm.Fundo,,-1),
_xlpm.Dx,_xlfn.XLOOKUP(TRUE,(AA68:$AZ68&lt;&gt;""),AA68:$AZ68,_xlpm.Fundo,,1),
_xlpm.Xx,Z$51,_xlpm.Yx,PRODUCT(SUM(_xlpm.Dx,-_xlpm.Cx),1/SUM(_xlpm.Bx,-_xlpm.Ax))*SUM(_xlpm.Xx,-_xlpm.Ax)+_xlpm.Cx,
_xlpm.Ay,_xlfn.XLOOKUP(TRUE,(Z$52:Z67&lt;&gt;""),$N$52:$N67,_xlpm.Fundo,,-1),
_xlpm.By,_xlfn.XLOOKUP(TRUE,(Z69:Z$95&lt;&gt;""),$N69:$N$95,_xlpm.Fundo,,1),
_xlpm.Cy,_xlfn.XLOOKUP(TRUE,(Z$52:Z67&lt;&gt;""),Z$52:Z67,_xlpm.Fundo,,-1),
_xlpm.Dy,_xlfn.XLOOKUP(TRUE,(Z69:Z$95&lt;&gt;""),Z69:Z$95,_xlpm.Fundo,,1),
_xlpm.Xy,$N68,_xlpm.Yy,PRODUCT(SUM(_xlpm.Dy,-_xlpm.Cy),1/SUM(_xlpm.By,-_xlpm.Ay))*SUM(_xlpm.Xy,-_xlpm.Ay)+_xlpm.Cy,
ROUND(_xlpm.Yy,2)))</f>
        <v>0.28999999999999998</v>
      </c>
      <c r="AA166" s="21" t="str" cm="1">
        <f t="array" ref="AA166">IF(AA68&lt;&gt;"","",
_xlfn.LET(_xlpm.Fundo,$L$8,
_xlpm.Ax,_xlfn.XLOOKUP(TRUE,($O68:Z68&lt;&gt;""),$O$51:Z$51,_xlpm.Fundo,,-1),
_xlpm.Bx,_xlfn.XLOOKUP(TRUE,(AB68:$AZ68&lt;&gt;""),AB$51:$AZ$51,_xlpm.Fundo,,1),
_xlpm.Cx,_xlfn.XLOOKUP(TRUE,($O68:Z68&lt;&gt;""),$O68:Z68,_xlpm.Fundo,,-1),
_xlpm.Dx,_xlfn.XLOOKUP(TRUE,(AB68:$AZ68&lt;&gt;""),AB68:$AZ68,_xlpm.Fundo,,1),
_xlpm.Xx,AA$51,_xlpm.Yx,PRODUCT(SUM(_xlpm.Dx,-_xlpm.Cx),1/SUM(_xlpm.Bx,-_xlpm.Ax))*SUM(_xlpm.Xx,-_xlpm.Ax)+_xlpm.Cx,
_xlpm.Ay,_xlfn.XLOOKUP(TRUE,(AA$52:AA67&lt;&gt;""),$N$52:$N67,_xlpm.Fundo,,-1),
_xlpm.By,_xlfn.XLOOKUP(TRUE,(AA69:AA$95&lt;&gt;""),$N69:$N$95,_xlpm.Fundo,,1),
_xlpm.Cy,_xlfn.XLOOKUP(TRUE,(AA$52:AA67&lt;&gt;""),AA$52:AA67,_xlpm.Fundo,,-1),
_xlpm.Dy,_xlfn.XLOOKUP(TRUE,(AA69:AA$95&lt;&gt;""),AA69:AA$95,_xlpm.Fundo,,1),
_xlpm.Xy,$N68,_xlpm.Yy,PRODUCT(SUM(_xlpm.Dy,-_xlpm.Cy),1/SUM(_xlpm.By,-_xlpm.Ay))*SUM(_xlpm.Xy,-_xlpm.Ay)+_xlpm.Cy,
ROUND(_xlpm.Yy,2)))</f>
        <v/>
      </c>
      <c r="AB166" s="21" cm="1">
        <f t="array" ref="AB166">IF(AB68&lt;&gt;"","",
_xlfn.LET(_xlpm.Fundo,$L$8,
_xlpm.Ax,_xlfn.XLOOKUP(TRUE,($O68:AA68&lt;&gt;""),$O$51:AA$51,_xlpm.Fundo,,-1),
_xlpm.Bx,_xlfn.XLOOKUP(TRUE,(AC68:$AZ68&lt;&gt;""),AC$51:$AZ$51,_xlpm.Fundo,,1),
_xlpm.Cx,_xlfn.XLOOKUP(TRUE,($O68:AA68&lt;&gt;""),$O68:AA68,_xlpm.Fundo,,-1),
_xlpm.Dx,_xlfn.XLOOKUP(TRUE,(AC68:$AZ68&lt;&gt;""),AC68:$AZ68,_xlpm.Fundo,,1),
_xlpm.Xx,AB$51,_xlpm.Yx,PRODUCT(SUM(_xlpm.Dx,-_xlpm.Cx),1/SUM(_xlpm.Bx,-_xlpm.Ax))*SUM(_xlpm.Xx,-_xlpm.Ax)+_xlpm.Cx,
_xlpm.Ay,_xlfn.XLOOKUP(TRUE,(AB$52:AB67&lt;&gt;""),$N$52:$N67,_xlpm.Fundo,,-1),
_xlpm.By,_xlfn.XLOOKUP(TRUE,(AB69:AB$95&lt;&gt;""),$N69:$N$95,_xlpm.Fundo,,1),
_xlpm.Cy,_xlfn.XLOOKUP(TRUE,(AB$52:AB67&lt;&gt;""),AB$52:AB67,_xlpm.Fundo,,-1),
_xlpm.Dy,_xlfn.XLOOKUP(TRUE,(AB69:AB$95&lt;&gt;""),AB69:AB$95,_xlpm.Fundo,,1),
_xlpm.Xy,$N68,_xlpm.Yy,PRODUCT(SUM(_xlpm.Dy,-_xlpm.Cy),1/SUM(_xlpm.By,-_xlpm.Ay))*SUM(_xlpm.Xy,-_xlpm.Ay)+_xlpm.Cy,
ROUND(_xlpm.Yy,2)))</f>
        <v>0.36</v>
      </c>
      <c r="AC166" s="21" cm="1">
        <f t="array" ref="AC166">IF(AC68&lt;&gt;"","",
_xlfn.LET(_xlpm.Fundo,$L$8,
_xlpm.Ax,_xlfn.XLOOKUP(TRUE,($O68:AB68&lt;&gt;""),$O$51:AB$51,_xlpm.Fundo,,-1),
_xlpm.Bx,_xlfn.XLOOKUP(TRUE,(AD68:$AZ68&lt;&gt;""),AD$51:$AZ$51,_xlpm.Fundo,,1),
_xlpm.Cx,_xlfn.XLOOKUP(TRUE,($O68:AB68&lt;&gt;""),$O68:AB68,_xlpm.Fundo,,-1),
_xlpm.Dx,_xlfn.XLOOKUP(TRUE,(AD68:$AZ68&lt;&gt;""),AD68:$AZ68,_xlpm.Fundo,,1),
_xlpm.Xx,AC$51,_xlpm.Yx,PRODUCT(SUM(_xlpm.Dx,-_xlpm.Cx),1/SUM(_xlpm.Bx,-_xlpm.Ax))*SUM(_xlpm.Xx,-_xlpm.Ax)+_xlpm.Cx,
_xlpm.Ay,_xlfn.XLOOKUP(TRUE,(AC$52:AC67&lt;&gt;""),$N$52:$N67,_xlpm.Fundo,,-1),
_xlpm.By,_xlfn.XLOOKUP(TRUE,(AC69:AC$95&lt;&gt;""),$N69:$N$95,_xlpm.Fundo,,1),
_xlpm.Cy,_xlfn.XLOOKUP(TRUE,(AC$52:AC67&lt;&gt;""),AC$52:AC67,_xlpm.Fundo,,-1),
_xlpm.Dy,_xlfn.XLOOKUP(TRUE,(AC69:AC$95&lt;&gt;""),AC69:AC$95,_xlpm.Fundo,,1),
_xlpm.Xy,$N68,_xlpm.Yy,PRODUCT(SUM(_xlpm.Dy,-_xlpm.Cy),1/SUM(_xlpm.By,-_xlpm.Ay))*SUM(_xlpm.Xy,-_xlpm.Ay)+_xlpm.Cy,
ROUND(_xlpm.Yy,2)))</f>
        <v>0.05</v>
      </c>
      <c r="AD166" s="21" t="str" cm="1">
        <f t="array" ref="AD166">IF(AD68&lt;&gt;"","",
_xlfn.LET(_xlpm.Fundo,$L$8,
_xlpm.Ax,_xlfn.XLOOKUP(TRUE,($O68:AC68&lt;&gt;""),$O$51:AC$51,_xlpm.Fundo,,-1),
_xlpm.Bx,_xlfn.XLOOKUP(TRUE,(AE68:$AZ68&lt;&gt;""),AE$51:$AZ$51,_xlpm.Fundo,,1),
_xlpm.Cx,_xlfn.XLOOKUP(TRUE,($O68:AC68&lt;&gt;""),$O68:AC68,_xlpm.Fundo,,-1),
_xlpm.Dx,_xlfn.XLOOKUP(TRUE,(AE68:$AZ68&lt;&gt;""),AE68:$AZ68,_xlpm.Fundo,,1),
_xlpm.Xx,AD$51,_xlpm.Yx,PRODUCT(SUM(_xlpm.Dx,-_xlpm.Cx),1/SUM(_xlpm.Bx,-_xlpm.Ax))*SUM(_xlpm.Xx,-_xlpm.Ax)+_xlpm.Cx,
_xlpm.Ay,_xlfn.XLOOKUP(TRUE,(AD$52:AD67&lt;&gt;""),$N$52:$N67,_xlpm.Fundo,,-1),
_xlpm.By,_xlfn.XLOOKUP(TRUE,(AD69:AD$95&lt;&gt;""),$N69:$N$95,_xlpm.Fundo,,1),
_xlpm.Cy,_xlfn.XLOOKUP(TRUE,(AD$52:AD67&lt;&gt;""),AD$52:AD67,_xlpm.Fundo,,-1),
_xlpm.Dy,_xlfn.XLOOKUP(TRUE,(AD69:AD$95&lt;&gt;""),AD69:AD$95,_xlpm.Fundo,,1),
_xlpm.Xy,$N68,_xlpm.Yy,PRODUCT(SUM(_xlpm.Dy,-_xlpm.Cy),1/SUM(_xlpm.By,-_xlpm.Ay))*SUM(_xlpm.Xy,-_xlpm.Ay)+_xlpm.Cy,
ROUND(_xlpm.Yy,2)))</f>
        <v/>
      </c>
      <c r="AE166" s="21" t="str" cm="1">
        <f t="array" ref="AE166">IF(AE68&lt;&gt;"","",
_xlfn.LET(_xlpm.Fundo,$L$8,
_xlpm.Ax,_xlfn.XLOOKUP(TRUE,($O68:AD68&lt;&gt;""),$O$51:AD$51,_xlpm.Fundo,,-1),
_xlpm.Bx,_xlfn.XLOOKUP(TRUE,(AF68:$AZ68&lt;&gt;""),AF$51:$AZ$51,_xlpm.Fundo,,1),
_xlpm.Cx,_xlfn.XLOOKUP(TRUE,($O68:AD68&lt;&gt;""),$O68:AD68,_xlpm.Fundo,,-1),
_xlpm.Dx,_xlfn.XLOOKUP(TRUE,(AF68:$AZ68&lt;&gt;""),AF68:$AZ68,_xlpm.Fundo,,1),
_xlpm.Xx,AE$51,_xlpm.Yx,PRODUCT(SUM(_xlpm.Dx,-_xlpm.Cx),1/SUM(_xlpm.Bx,-_xlpm.Ax))*SUM(_xlpm.Xx,-_xlpm.Ax)+_xlpm.Cx,
_xlpm.Ay,_xlfn.XLOOKUP(TRUE,(AE$52:AE67&lt;&gt;""),$N$52:$N67,_xlpm.Fundo,,-1),
_xlpm.By,_xlfn.XLOOKUP(TRUE,(AE69:AE$95&lt;&gt;""),$N69:$N$95,_xlpm.Fundo,,1),
_xlpm.Cy,_xlfn.XLOOKUP(TRUE,(AE$52:AE67&lt;&gt;""),AE$52:AE67,_xlpm.Fundo,,-1),
_xlpm.Dy,_xlfn.XLOOKUP(TRUE,(AE69:AE$95&lt;&gt;""),AE69:AE$95,_xlpm.Fundo,,1),
_xlpm.Xy,$N68,_xlpm.Yy,PRODUCT(SUM(_xlpm.Dy,-_xlpm.Cy),1/SUM(_xlpm.By,-_xlpm.Ay))*SUM(_xlpm.Xy,-_xlpm.Ay)+_xlpm.Cy,
ROUND(_xlpm.Yy,2)))</f>
        <v/>
      </c>
      <c r="AF166" s="21" cm="1">
        <f t="array" ref="AF166">IF(AF68&lt;&gt;"","",
_xlfn.LET(_xlpm.Fundo,$L$8,
_xlpm.Ax,_xlfn.XLOOKUP(TRUE,($O68:AE68&lt;&gt;""),$O$51:AE$51,_xlpm.Fundo,,-1),
_xlpm.Bx,_xlfn.XLOOKUP(TRUE,(AG68:$AZ68&lt;&gt;""),AG$51:$AZ$51,_xlpm.Fundo,,1),
_xlpm.Cx,_xlfn.XLOOKUP(TRUE,($O68:AE68&lt;&gt;""),$O68:AE68,_xlpm.Fundo,,-1),
_xlpm.Dx,_xlfn.XLOOKUP(TRUE,(AG68:$AZ68&lt;&gt;""),AG68:$AZ68,_xlpm.Fundo,,1),
_xlpm.Xx,AF$51,_xlpm.Yx,PRODUCT(SUM(_xlpm.Dx,-_xlpm.Cx),1/SUM(_xlpm.Bx,-_xlpm.Ax))*SUM(_xlpm.Xx,-_xlpm.Ax)+_xlpm.Cx,
_xlpm.Ay,_xlfn.XLOOKUP(TRUE,(AF$52:AF67&lt;&gt;""),$N$52:$N67,_xlpm.Fundo,,-1),
_xlpm.By,_xlfn.XLOOKUP(TRUE,(AF69:AF$95&lt;&gt;""),$N69:$N$95,_xlpm.Fundo,,1),
_xlpm.Cy,_xlfn.XLOOKUP(TRUE,(AF$52:AF67&lt;&gt;""),AF$52:AF67,_xlpm.Fundo,,-1),
_xlpm.Dy,_xlfn.XLOOKUP(TRUE,(AF69:AF$95&lt;&gt;""),AF69:AF$95,_xlpm.Fundo,,1),
_xlpm.Xy,$N68,_xlpm.Yy,PRODUCT(SUM(_xlpm.Dy,-_xlpm.Cy),1/SUM(_xlpm.By,-_xlpm.Ay))*SUM(_xlpm.Xy,-_xlpm.Ay)+_xlpm.Cy,
ROUND(_xlpm.Yy,2)))</f>
        <v>0</v>
      </c>
      <c r="AG166" s="21" t="str" cm="1">
        <f t="array" ref="AG166">IF(AG68&lt;&gt;"","",
_xlfn.LET(_xlpm.Fundo,$L$8,
_xlpm.Ax,_xlfn.XLOOKUP(TRUE,($O68:AF68&lt;&gt;""),$O$51:AF$51,_xlpm.Fundo,,-1),
_xlpm.Bx,_xlfn.XLOOKUP(TRUE,(AH68:$AZ68&lt;&gt;""),AH$51:$AZ$51,_xlpm.Fundo,,1),
_xlpm.Cx,_xlfn.XLOOKUP(TRUE,($O68:AF68&lt;&gt;""),$O68:AF68,_xlpm.Fundo,,-1),
_xlpm.Dx,_xlfn.XLOOKUP(TRUE,(AH68:$AZ68&lt;&gt;""),AH68:$AZ68,_xlpm.Fundo,,1),
_xlpm.Xx,AG$51,_xlpm.Yx,PRODUCT(SUM(_xlpm.Dx,-_xlpm.Cx),1/SUM(_xlpm.Bx,-_xlpm.Ax))*SUM(_xlpm.Xx,-_xlpm.Ax)+_xlpm.Cx,
_xlpm.Ay,_xlfn.XLOOKUP(TRUE,(AG$52:AG67&lt;&gt;""),$N$52:$N67,_xlpm.Fundo,,-1),
_xlpm.By,_xlfn.XLOOKUP(TRUE,(AG69:AG$95&lt;&gt;""),$N69:$N$95,_xlpm.Fundo,,1),
_xlpm.Cy,_xlfn.XLOOKUP(TRUE,(AG$52:AG67&lt;&gt;""),AG$52:AG67,_xlpm.Fundo,,-1),
_xlpm.Dy,_xlfn.XLOOKUP(TRUE,(AG69:AG$95&lt;&gt;""),AG69:AG$95,_xlpm.Fundo,,1),
_xlpm.Xy,$N68,_xlpm.Yy,PRODUCT(SUM(_xlpm.Dy,-_xlpm.Cy),1/SUM(_xlpm.By,-_xlpm.Ay))*SUM(_xlpm.Xy,-_xlpm.Ay)+_xlpm.Cy,
ROUND(_xlpm.Yy,2)))</f>
        <v/>
      </c>
      <c r="AH166" s="21" cm="1">
        <f t="array" ref="AH166">IF(AH68&lt;&gt;"","",
_xlfn.LET(_xlpm.Fundo,$L$8,
_xlpm.Ax,_xlfn.XLOOKUP(TRUE,($O68:AG68&lt;&gt;""),$O$51:AG$51,_xlpm.Fundo,,-1),
_xlpm.Bx,_xlfn.XLOOKUP(TRUE,(AI68:$AZ68&lt;&gt;""),AI$51:$AZ$51,_xlpm.Fundo,,1),
_xlpm.Cx,_xlfn.XLOOKUP(TRUE,($O68:AG68&lt;&gt;""),$O68:AG68,_xlpm.Fundo,,-1),
_xlpm.Dx,_xlfn.XLOOKUP(TRUE,(AI68:$AZ68&lt;&gt;""),AI68:$AZ68,_xlpm.Fundo,,1),
_xlpm.Xx,AH$51,_xlpm.Yx,PRODUCT(SUM(_xlpm.Dx,-_xlpm.Cx),1/SUM(_xlpm.Bx,-_xlpm.Ax))*SUM(_xlpm.Xx,-_xlpm.Ax)+_xlpm.Cx,
_xlpm.Ay,_xlfn.XLOOKUP(TRUE,(AH$52:AH67&lt;&gt;""),$N$52:$N67,_xlpm.Fundo,,-1),
_xlpm.By,_xlfn.XLOOKUP(TRUE,(AH69:AH$95&lt;&gt;""),$N69:$N$95,_xlpm.Fundo,,1),
_xlpm.Cy,_xlfn.XLOOKUP(TRUE,(AH$52:AH67&lt;&gt;""),AH$52:AH67,_xlpm.Fundo,,-1),
_xlpm.Dy,_xlfn.XLOOKUP(TRUE,(AH69:AH$95&lt;&gt;""),AH69:AH$95,_xlpm.Fundo,,1),
_xlpm.Xy,$N68,_xlpm.Yy,PRODUCT(SUM(_xlpm.Dy,-_xlpm.Cy),1/SUM(_xlpm.By,-_xlpm.Ay))*SUM(_xlpm.Xy,-_xlpm.Ay)+_xlpm.Cy,
ROUND(_xlpm.Yy,2)))</f>
        <v>0</v>
      </c>
      <c r="AI166" s="21" t="str" cm="1">
        <f t="array" ref="AI166">IF(AI68&lt;&gt;"","",
_xlfn.LET(_xlpm.Fundo,$L$8,
_xlpm.Ax,_xlfn.XLOOKUP(TRUE,($O68:AH68&lt;&gt;""),$O$51:AH$51,_xlpm.Fundo,,-1),
_xlpm.Bx,_xlfn.XLOOKUP(TRUE,(AJ68:$AZ68&lt;&gt;""),AJ$51:$AZ$51,_xlpm.Fundo,,1),
_xlpm.Cx,_xlfn.XLOOKUP(TRUE,($O68:AH68&lt;&gt;""),$O68:AH68,_xlpm.Fundo,,-1),
_xlpm.Dx,_xlfn.XLOOKUP(TRUE,(AJ68:$AZ68&lt;&gt;""),AJ68:$AZ68,_xlpm.Fundo,,1),
_xlpm.Xx,AI$51,_xlpm.Yx,PRODUCT(SUM(_xlpm.Dx,-_xlpm.Cx),1/SUM(_xlpm.Bx,-_xlpm.Ax))*SUM(_xlpm.Xx,-_xlpm.Ax)+_xlpm.Cx,
_xlpm.Ay,_xlfn.XLOOKUP(TRUE,(AI$52:AI67&lt;&gt;""),$N$52:$N67,_xlpm.Fundo,,-1),
_xlpm.By,_xlfn.XLOOKUP(TRUE,(AI69:AI$95&lt;&gt;""),$N69:$N$95,_xlpm.Fundo,,1),
_xlpm.Cy,_xlfn.XLOOKUP(TRUE,(AI$52:AI67&lt;&gt;""),AI$52:AI67,_xlpm.Fundo,,-1),
_xlpm.Dy,_xlfn.XLOOKUP(TRUE,(AI69:AI$95&lt;&gt;""),AI69:AI$95,_xlpm.Fundo,,1),
_xlpm.Xy,$N68,_xlpm.Yy,PRODUCT(SUM(_xlpm.Dy,-_xlpm.Cy),1/SUM(_xlpm.By,-_xlpm.Ay))*SUM(_xlpm.Xy,-_xlpm.Ay)+_xlpm.Cy,
ROUND(_xlpm.Yy,2)))</f>
        <v/>
      </c>
      <c r="AJ166" s="21" cm="1">
        <f t="array" ref="AJ166">IF(AJ68&lt;&gt;"","",
_xlfn.LET(_xlpm.Fundo,$L$8,
_xlpm.Ax,_xlfn.XLOOKUP(TRUE,($O68:AI68&lt;&gt;""),$O$51:AI$51,_xlpm.Fundo,,-1),
_xlpm.Bx,_xlfn.XLOOKUP(TRUE,(AK68:$AZ68&lt;&gt;""),AK$51:$AZ$51,_xlpm.Fundo,,1),
_xlpm.Cx,_xlfn.XLOOKUP(TRUE,($O68:AI68&lt;&gt;""),$O68:AI68,_xlpm.Fundo,,-1),
_xlpm.Dx,_xlfn.XLOOKUP(TRUE,(AK68:$AZ68&lt;&gt;""),AK68:$AZ68,_xlpm.Fundo,,1),
_xlpm.Xx,AJ$51,_xlpm.Yx,PRODUCT(SUM(_xlpm.Dx,-_xlpm.Cx),1/SUM(_xlpm.Bx,-_xlpm.Ax))*SUM(_xlpm.Xx,-_xlpm.Ax)+_xlpm.Cx,
_xlpm.Ay,_xlfn.XLOOKUP(TRUE,(AJ$52:AJ67&lt;&gt;""),$N$52:$N67,_xlpm.Fundo,,-1),
_xlpm.By,_xlfn.XLOOKUP(TRUE,(AJ69:AJ$95&lt;&gt;""),$N69:$N$95,_xlpm.Fundo,,1),
_xlpm.Cy,_xlfn.XLOOKUP(TRUE,(AJ$52:AJ67&lt;&gt;""),AJ$52:AJ67,_xlpm.Fundo,,-1),
_xlpm.Dy,_xlfn.XLOOKUP(TRUE,(AJ69:AJ$95&lt;&gt;""),AJ69:AJ$95,_xlpm.Fundo,,1),
_xlpm.Xy,$N68,_xlpm.Yy,PRODUCT(SUM(_xlpm.Dy,-_xlpm.Cy),1/SUM(_xlpm.By,-_xlpm.Ay))*SUM(_xlpm.Xy,-_xlpm.Ay)+_xlpm.Cy,
ROUND(_xlpm.Yy,2)))</f>
        <v>0.38</v>
      </c>
      <c r="AK166" s="21" t="str" cm="1">
        <f t="array" ref="AK166">IF(AK68&lt;&gt;"","",
_xlfn.LET(_xlpm.Fundo,$L$8,
_xlpm.Ax,_xlfn.XLOOKUP(TRUE,($O68:AJ68&lt;&gt;""),$O$51:AJ$51,_xlpm.Fundo,,-1),
_xlpm.Bx,_xlfn.XLOOKUP(TRUE,(AL68:$AZ68&lt;&gt;""),AL$51:$AZ$51,_xlpm.Fundo,,1),
_xlpm.Cx,_xlfn.XLOOKUP(TRUE,($O68:AJ68&lt;&gt;""),$O68:AJ68,_xlpm.Fundo,,-1),
_xlpm.Dx,_xlfn.XLOOKUP(TRUE,(AL68:$AZ68&lt;&gt;""),AL68:$AZ68,_xlpm.Fundo,,1),
_xlpm.Xx,AK$51,_xlpm.Yx,PRODUCT(SUM(_xlpm.Dx,-_xlpm.Cx),1/SUM(_xlpm.Bx,-_xlpm.Ax))*SUM(_xlpm.Xx,-_xlpm.Ax)+_xlpm.Cx,
_xlpm.Ay,_xlfn.XLOOKUP(TRUE,(AK$52:AK67&lt;&gt;""),$N$52:$N67,_xlpm.Fundo,,-1),
_xlpm.By,_xlfn.XLOOKUP(TRUE,(AK69:AK$95&lt;&gt;""),$N69:$N$95,_xlpm.Fundo,,1),
_xlpm.Cy,_xlfn.XLOOKUP(TRUE,(AK$52:AK67&lt;&gt;""),AK$52:AK67,_xlpm.Fundo,,-1),
_xlpm.Dy,_xlfn.XLOOKUP(TRUE,(AK69:AK$95&lt;&gt;""),AK69:AK$95,_xlpm.Fundo,,1),
_xlpm.Xy,$N68,_xlpm.Yy,PRODUCT(SUM(_xlpm.Dy,-_xlpm.Cy),1/SUM(_xlpm.By,-_xlpm.Ay))*SUM(_xlpm.Xy,-_xlpm.Ay)+_xlpm.Cy,
ROUND(_xlpm.Yy,2)))</f>
        <v/>
      </c>
      <c r="AL166" s="21" cm="1">
        <f t="array" ref="AL166">IF(AL68&lt;&gt;"","",
_xlfn.LET(_xlpm.Fundo,$L$8,
_xlpm.Ax,_xlfn.XLOOKUP(TRUE,($O68:AK68&lt;&gt;""),$O$51:AK$51,_xlpm.Fundo,,-1),
_xlpm.Bx,_xlfn.XLOOKUP(TRUE,(AM68:$AZ68&lt;&gt;""),AM$51:$AZ$51,_xlpm.Fundo,,1),
_xlpm.Cx,_xlfn.XLOOKUP(TRUE,($O68:AK68&lt;&gt;""),$O68:AK68,_xlpm.Fundo,,-1),
_xlpm.Dx,_xlfn.XLOOKUP(TRUE,(AM68:$AZ68&lt;&gt;""),AM68:$AZ68,_xlpm.Fundo,,1),
_xlpm.Xx,AL$51,_xlpm.Yx,PRODUCT(SUM(_xlpm.Dx,-_xlpm.Cx),1/SUM(_xlpm.Bx,-_xlpm.Ax))*SUM(_xlpm.Xx,-_xlpm.Ax)+_xlpm.Cx,
_xlpm.Ay,_xlfn.XLOOKUP(TRUE,(AL$52:AL67&lt;&gt;""),$N$52:$N67,_xlpm.Fundo,,-1),
_xlpm.By,_xlfn.XLOOKUP(TRUE,(AL69:AL$95&lt;&gt;""),$N69:$N$95,_xlpm.Fundo,,1),
_xlpm.Cy,_xlfn.XLOOKUP(TRUE,(AL$52:AL67&lt;&gt;""),AL$52:AL67,_xlpm.Fundo,,-1),
_xlpm.Dy,_xlfn.XLOOKUP(TRUE,(AL69:AL$95&lt;&gt;""),AL69:AL$95,_xlpm.Fundo,,1),
_xlpm.Xy,$N68,_xlpm.Yy,PRODUCT(SUM(_xlpm.Dy,-_xlpm.Cy),1/SUM(_xlpm.By,-_xlpm.Ay))*SUM(_xlpm.Xy,-_xlpm.Ay)+_xlpm.Cy,
ROUND(_xlpm.Yy,2)))</f>
        <v>0.02</v>
      </c>
      <c r="AM166" s="21" cm="1">
        <f t="array" ref="AM166">IF(AM68&lt;&gt;"","",
_xlfn.LET(_xlpm.Fundo,$L$8,
_xlpm.Ax,_xlfn.XLOOKUP(TRUE,($O68:AL68&lt;&gt;""),$O$51:AL$51,_xlpm.Fundo,,-1),
_xlpm.Bx,_xlfn.XLOOKUP(TRUE,(AN68:$AZ68&lt;&gt;""),AN$51:$AZ$51,_xlpm.Fundo,,1),
_xlpm.Cx,_xlfn.XLOOKUP(TRUE,($O68:AL68&lt;&gt;""),$O68:AL68,_xlpm.Fundo,,-1),
_xlpm.Dx,_xlfn.XLOOKUP(TRUE,(AN68:$AZ68&lt;&gt;""),AN68:$AZ68,_xlpm.Fundo,,1),
_xlpm.Xx,AM$51,_xlpm.Yx,PRODUCT(SUM(_xlpm.Dx,-_xlpm.Cx),1/SUM(_xlpm.Bx,-_xlpm.Ax))*SUM(_xlpm.Xx,-_xlpm.Ax)+_xlpm.Cx,
_xlpm.Ay,_xlfn.XLOOKUP(TRUE,(AM$52:AM67&lt;&gt;""),$N$52:$N67,_xlpm.Fundo,,-1),
_xlpm.By,_xlfn.XLOOKUP(TRUE,(AM69:AM$95&lt;&gt;""),$N69:$N$95,_xlpm.Fundo,,1),
_xlpm.Cy,_xlfn.XLOOKUP(TRUE,(AM$52:AM67&lt;&gt;""),AM$52:AM67,_xlpm.Fundo,,-1),
_xlpm.Dy,_xlfn.XLOOKUP(TRUE,(AM69:AM$95&lt;&gt;""),AM69:AM$95,_xlpm.Fundo,,1),
_xlpm.Xy,$N68,_xlpm.Yy,PRODUCT(SUM(_xlpm.Dy,-_xlpm.Cy),1/SUM(_xlpm.By,-_xlpm.Ay))*SUM(_xlpm.Xy,-_xlpm.Ay)+_xlpm.Cy,
ROUND(_xlpm.Yy,2)))</f>
        <v>7.0000000000000007E-2</v>
      </c>
      <c r="AN166" s="21" cm="1">
        <f t="array" ref="AN166">IF(AN68&lt;&gt;"","",
_xlfn.LET(_xlpm.Fundo,$L$8,
_xlpm.Ax,_xlfn.XLOOKUP(TRUE,($O68:AM68&lt;&gt;""),$O$51:AM$51,_xlpm.Fundo,,-1),
_xlpm.Bx,_xlfn.XLOOKUP(TRUE,(AO68:$AZ68&lt;&gt;""),AO$51:$AZ$51,_xlpm.Fundo,,1),
_xlpm.Cx,_xlfn.XLOOKUP(TRUE,($O68:AM68&lt;&gt;""),$O68:AM68,_xlpm.Fundo,,-1),
_xlpm.Dx,_xlfn.XLOOKUP(TRUE,(AO68:$AZ68&lt;&gt;""),AO68:$AZ68,_xlpm.Fundo,,1),
_xlpm.Xx,AN$51,_xlpm.Yx,PRODUCT(SUM(_xlpm.Dx,-_xlpm.Cx),1/SUM(_xlpm.Bx,-_xlpm.Ax))*SUM(_xlpm.Xx,-_xlpm.Ax)+_xlpm.Cx,
_xlpm.Ay,_xlfn.XLOOKUP(TRUE,(AN$52:AN67&lt;&gt;""),$N$52:$N67,_xlpm.Fundo,,-1),
_xlpm.By,_xlfn.XLOOKUP(TRUE,(AN69:AN$95&lt;&gt;""),$N69:$N$95,_xlpm.Fundo,,1),
_xlpm.Cy,_xlfn.XLOOKUP(TRUE,(AN$52:AN67&lt;&gt;""),AN$52:AN67,_xlpm.Fundo,,-1),
_xlpm.Dy,_xlfn.XLOOKUP(TRUE,(AN69:AN$95&lt;&gt;""),AN69:AN$95,_xlpm.Fundo,,1),
_xlpm.Xy,$N68,_xlpm.Yy,PRODUCT(SUM(_xlpm.Dy,-_xlpm.Cy),1/SUM(_xlpm.By,-_xlpm.Ay))*SUM(_xlpm.Xy,-_xlpm.Ay)+_xlpm.Cy,
ROUND(_xlpm.Yy,2)))</f>
        <v>0.17</v>
      </c>
      <c r="AO166" s="21" cm="1">
        <f t="array" ref="AO166">IF(AO68&lt;&gt;"","",
_xlfn.LET(_xlpm.Fundo,$L$8,
_xlpm.Ax,_xlfn.XLOOKUP(TRUE,($O68:AN68&lt;&gt;""),$O$51:AN$51,_xlpm.Fundo,,-1),
_xlpm.Bx,_xlfn.XLOOKUP(TRUE,(AP68:$AZ68&lt;&gt;""),AP$51:$AZ$51,_xlpm.Fundo,,1),
_xlpm.Cx,_xlfn.XLOOKUP(TRUE,($O68:AN68&lt;&gt;""),$O68:AN68,_xlpm.Fundo,,-1),
_xlpm.Dx,_xlfn.XLOOKUP(TRUE,(AP68:$AZ68&lt;&gt;""),AP68:$AZ68,_xlpm.Fundo,,1),
_xlpm.Xx,AO$51,_xlpm.Yx,PRODUCT(SUM(_xlpm.Dx,-_xlpm.Cx),1/SUM(_xlpm.Bx,-_xlpm.Ax))*SUM(_xlpm.Xx,-_xlpm.Ax)+_xlpm.Cx,
_xlpm.Ay,_xlfn.XLOOKUP(TRUE,(AO$52:AO67&lt;&gt;""),$N$52:$N67,_xlpm.Fundo,,-1),
_xlpm.By,_xlfn.XLOOKUP(TRUE,(AO69:AO$95&lt;&gt;""),$N69:$N$95,_xlpm.Fundo,,1),
_xlpm.Cy,_xlfn.XLOOKUP(TRUE,(AO$52:AO67&lt;&gt;""),AO$52:AO67,_xlpm.Fundo,,-1),
_xlpm.Dy,_xlfn.XLOOKUP(TRUE,(AO69:AO$95&lt;&gt;""),AO69:AO$95,_xlpm.Fundo,,1),
_xlpm.Xy,$N68,_xlpm.Yy,PRODUCT(SUM(_xlpm.Dy,-_xlpm.Cy),1/SUM(_xlpm.By,-_xlpm.Ay))*SUM(_xlpm.Xy,-_xlpm.Ay)+_xlpm.Cy,
ROUND(_xlpm.Yy,2)))</f>
        <v>0.22</v>
      </c>
      <c r="AP166" s="21" t="str" cm="1">
        <f t="array" ref="AP166">IF(AP68&lt;&gt;"","",
_xlfn.LET(_xlpm.Fundo,$L$8,
_xlpm.Ax,_xlfn.XLOOKUP(TRUE,($O68:AO68&lt;&gt;""),$O$51:AO$51,_xlpm.Fundo,,-1),
_xlpm.Bx,_xlfn.XLOOKUP(TRUE,(AQ68:$AZ68&lt;&gt;""),AQ$51:$AZ$51,_xlpm.Fundo,,1),
_xlpm.Cx,_xlfn.XLOOKUP(TRUE,($O68:AO68&lt;&gt;""),$O68:AO68,_xlpm.Fundo,,-1),
_xlpm.Dx,_xlfn.XLOOKUP(TRUE,(AQ68:$AZ68&lt;&gt;""),AQ68:$AZ68,_xlpm.Fundo,,1),
_xlpm.Xx,AP$51,_xlpm.Yx,PRODUCT(SUM(_xlpm.Dx,-_xlpm.Cx),1/SUM(_xlpm.Bx,-_xlpm.Ax))*SUM(_xlpm.Xx,-_xlpm.Ax)+_xlpm.Cx,
_xlpm.Ay,_xlfn.XLOOKUP(TRUE,(AP$52:AP67&lt;&gt;""),$N$52:$N67,_xlpm.Fundo,,-1),
_xlpm.By,_xlfn.XLOOKUP(TRUE,(AP69:AP$95&lt;&gt;""),$N69:$N$95,_xlpm.Fundo,,1),
_xlpm.Cy,_xlfn.XLOOKUP(TRUE,(AP$52:AP67&lt;&gt;""),AP$52:AP67,_xlpm.Fundo,,-1),
_xlpm.Dy,_xlfn.XLOOKUP(TRUE,(AP69:AP$95&lt;&gt;""),AP69:AP$95,_xlpm.Fundo,,1),
_xlpm.Xy,$N68,_xlpm.Yy,PRODUCT(SUM(_xlpm.Dy,-_xlpm.Cy),1/SUM(_xlpm.By,-_xlpm.Ay))*SUM(_xlpm.Xy,-_xlpm.Ay)+_xlpm.Cy,
ROUND(_xlpm.Yy,2)))</f>
        <v/>
      </c>
      <c r="AQ166" s="21" cm="1">
        <f t="array" ref="AQ166">IF(AQ68&lt;&gt;"","",
_xlfn.LET(_xlpm.Fundo,$L$8,
_xlpm.Ax,_xlfn.XLOOKUP(TRUE,($O68:AP68&lt;&gt;""),$O$51:AP$51,_xlpm.Fundo,,-1),
_xlpm.Bx,_xlfn.XLOOKUP(TRUE,(AR68:$AZ68&lt;&gt;""),AR$51:$AZ$51,_xlpm.Fundo,,1),
_xlpm.Cx,_xlfn.XLOOKUP(TRUE,($O68:AP68&lt;&gt;""),$O68:AP68,_xlpm.Fundo,,-1),
_xlpm.Dx,_xlfn.XLOOKUP(TRUE,(AR68:$AZ68&lt;&gt;""),AR68:$AZ68,_xlpm.Fundo,,1),
_xlpm.Xx,AQ$51,_xlpm.Yx,PRODUCT(SUM(_xlpm.Dx,-_xlpm.Cx),1/SUM(_xlpm.Bx,-_xlpm.Ax))*SUM(_xlpm.Xx,-_xlpm.Ax)+_xlpm.Cx,
_xlpm.Ay,_xlfn.XLOOKUP(TRUE,(AQ$52:AQ67&lt;&gt;""),$N$52:$N67,_xlpm.Fundo,,-1),
_xlpm.By,_xlfn.XLOOKUP(TRUE,(AQ69:AQ$95&lt;&gt;""),$N69:$N$95,_xlpm.Fundo,,1),
_xlpm.Cy,_xlfn.XLOOKUP(TRUE,(AQ$52:AQ67&lt;&gt;""),AQ$52:AQ67,_xlpm.Fundo,,-1),
_xlpm.Dy,_xlfn.XLOOKUP(TRUE,(AQ69:AQ$95&lt;&gt;""),AQ69:AQ$95,_xlpm.Fundo,,1),
_xlpm.Xy,$N68,_xlpm.Yy,PRODUCT(SUM(_xlpm.Dy,-_xlpm.Cy),1/SUM(_xlpm.By,-_xlpm.Ay))*SUM(_xlpm.Xy,-_xlpm.Ay)+_xlpm.Cy,
ROUND(_xlpm.Yy,2)))</f>
        <v>0.12</v>
      </c>
      <c r="AR166" s="21" t="str" cm="1">
        <f t="array" ref="AR166">IF(AR68&lt;&gt;"","",
_xlfn.LET(_xlpm.Fundo,$L$8,
_xlpm.Ax,_xlfn.XLOOKUP(TRUE,($O68:AQ68&lt;&gt;""),$O$51:AQ$51,_xlpm.Fundo,,-1),
_xlpm.Bx,_xlfn.XLOOKUP(TRUE,(AS68:$AZ68&lt;&gt;""),AS$51:$AZ$51,_xlpm.Fundo,,1),
_xlpm.Cx,_xlfn.XLOOKUP(TRUE,($O68:AQ68&lt;&gt;""),$O68:AQ68,_xlpm.Fundo,,-1),
_xlpm.Dx,_xlfn.XLOOKUP(TRUE,(AS68:$AZ68&lt;&gt;""),AS68:$AZ68,_xlpm.Fundo,,1),
_xlpm.Xx,AR$51,_xlpm.Yx,PRODUCT(SUM(_xlpm.Dx,-_xlpm.Cx),1/SUM(_xlpm.Bx,-_xlpm.Ax))*SUM(_xlpm.Xx,-_xlpm.Ax)+_xlpm.Cx,
_xlpm.Ay,_xlfn.XLOOKUP(TRUE,(AR$52:AR67&lt;&gt;""),$N$52:$N67,_xlpm.Fundo,,-1),
_xlpm.By,_xlfn.XLOOKUP(TRUE,(AR69:AR$95&lt;&gt;""),$N69:$N$95,_xlpm.Fundo,,1),
_xlpm.Cy,_xlfn.XLOOKUP(TRUE,(AR$52:AR67&lt;&gt;""),AR$52:AR67,_xlpm.Fundo,,-1),
_xlpm.Dy,_xlfn.XLOOKUP(TRUE,(AR69:AR$95&lt;&gt;""),AR69:AR$95,_xlpm.Fundo,,1),
_xlpm.Xy,$N68,_xlpm.Yy,PRODUCT(SUM(_xlpm.Dy,-_xlpm.Cy),1/SUM(_xlpm.By,-_xlpm.Ay))*SUM(_xlpm.Xy,-_xlpm.Ay)+_xlpm.Cy,
ROUND(_xlpm.Yy,2)))</f>
        <v/>
      </c>
      <c r="AS166" s="21" t="str" cm="1">
        <f t="array" ref="AS166">IF(AS68&lt;&gt;"","",
_xlfn.LET(_xlpm.Fundo,$L$8,
_xlpm.Ax,_xlfn.XLOOKUP(TRUE,($O68:AR68&lt;&gt;""),$O$51:AR$51,_xlpm.Fundo,,-1),
_xlpm.Bx,_xlfn.XLOOKUP(TRUE,(AT68:$AZ68&lt;&gt;""),AT$51:$AZ$51,_xlpm.Fundo,,1),
_xlpm.Cx,_xlfn.XLOOKUP(TRUE,($O68:AR68&lt;&gt;""),$O68:AR68,_xlpm.Fundo,,-1),
_xlpm.Dx,_xlfn.XLOOKUP(TRUE,(AT68:$AZ68&lt;&gt;""),AT68:$AZ68,_xlpm.Fundo,,1),
_xlpm.Xx,AS$51,_xlpm.Yx,PRODUCT(SUM(_xlpm.Dx,-_xlpm.Cx),1/SUM(_xlpm.Bx,-_xlpm.Ax))*SUM(_xlpm.Xx,-_xlpm.Ax)+_xlpm.Cx,
_xlpm.Ay,_xlfn.XLOOKUP(TRUE,(AS$52:AS67&lt;&gt;""),$N$52:$N67,_xlpm.Fundo,,-1),
_xlpm.By,_xlfn.XLOOKUP(TRUE,(AS69:AS$95&lt;&gt;""),$N69:$N$95,_xlpm.Fundo,,1),
_xlpm.Cy,_xlfn.XLOOKUP(TRUE,(AS$52:AS67&lt;&gt;""),AS$52:AS67,_xlpm.Fundo,,-1),
_xlpm.Dy,_xlfn.XLOOKUP(TRUE,(AS69:AS$95&lt;&gt;""),AS69:AS$95,_xlpm.Fundo,,1),
_xlpm.Xy,$N68,_xlpm.Yy,PRODUCT(SUM(_xlpm.Dy,-_xlpm.Cy),1/SUM(_xlpm.By,-_xlpm.Ay))*SUM(_xlpm.Xy,-_xlpm.Ay)+_xlpm.Cy,
ROUND(_xlpm.Yy,2)))</f>
        <v/>
      </c>
      <c r="AT166" s="21" cm="1">
        <f t="array" ref="AT166">IF(AT68&lt;&gt;"","",
_xlfn.LET(_xlpm.Fundo,$L$8,
_xlpm.Ax,_xlfn.XLOOKUP(TRUE,($O68:AS68&lt;&gt;""),$O$51:AS$51,_xlpm.Fundo,,-1),
_xlpm.Bx,_xlfn.XLOOKUP(TRUE,(AU68:$AZ68&lt;&gt;""),AU$51:$AZ$51,_xlpm.Fundo,,1),
_xlpm.Cx,_xlfn.XLOOKUP(TRUE,($O68:AS68&lt;&gt;""),$O68:AS68,_xlpm.Fundo,,-1),
_xlpm.Dx,_xlfn.XLOOKUP(TRUE,(AU68:$AZ68&lt;&gt;""),AU68:$AZ68,_xlpm.Fundo,,1),
_xlpm.Xx,AT$51,_xlpm.Yx,PRODUCT(SUM(_xlpm.Dx,-_xlpm.Cx),1/SUM(_xlpm.Bx,-_xlpm.Ax))*SUM(_xlpm.Xx,-_xlpm.Ax)+_xlpm.Cx,
_xlpm.Ay,_xlfn.XLOOKUP(TRUE,(AT$52:AT67&lt;&gt;""),$N$52:$N67,_xlpm.Fundo,,-1),
_xlpm.By,_xlfn.XLOOKUP(TRUE,(AT69:AT$95&lt;&gt;""),$N69:$N$95,_xlpm.Fundo,,1),
_xlpm.Cy,_xlfn.XLOOKUP(TRUE,(AT$52:AT67&lt;&gt;""),AT$52:AT67,_xlpm.Fundo,,-1),
_xlpm.Dy,_xlfn.XLOOKUP(TRUE,(AT69:AT$95&lt;&gt;""),AT69:AT$95,_xlpm.Fundo,,1),
_xlpm.Xy,$N68,_xlpm.Yy,PRODUCT(SUM(_xlpm.Dy,-_xlpm.Cy),1/SUM(_xlpm.By,-_xlpm.Ay))*SUM(_xlpm.Xy,-_xlpm.Ay)+_xlpm.Cy,
ROUND(_xlpm.Yy,2)))</f>
        <v>0.05</v>
      </c>
      <c r="AU166" s="21" t="str" cm="1">
        <f t="array" ref="AU166">IF(AU68&lt;&gt;"","",
_xlfn.LET(_xlpm.Fundo,$L$8,
_xlpm.Ax,_xlfn.XLOOKUP(TRUE,($O68:AT68&lt;&gt;""),$O$51:AT$51,_xlpm.Fundo,,-1),
_xlpm.Bx,_xlfn.XLOOKUP(TRUE,(AV68:$AZ68&lt;&gt;""),AV$51:$AZ$51,_xlpm.Fundo,,1),
_xlpm.Cx,_xlfn.XLOOKUP(TRUE,($O68:AT68&lt;&gt;""),$O68:AT68,_xlpm.Fundo,,-1),
_xlpm.Dx,_xlfn.XLOOKUP(TRUE,(AV68:$AZ68&lt;&gt;""),AV68:$AZ68,_xlpm.Fundo,,1),
_xlpm.Xx,AU$51,_xlpm.Yx,PRODUCT(SUM(_xlpm.Dx,-_xlpm.Cx),1/SUM(_xlpm.Bx,-_xlpm.Ax))*SUM(_xlpm.Xx,-_xlpm.Ax)+_xlpm.Cx,
_xlpm.Ay,_xlfn.XLOOKUP(TRUE,(AU$52:AU67&lt;&gt;""),$N$52:$N67,_xlpm.Fundo,,-1),
_xlpm.By,_xlfn.XLOOKUP(TRUE,(AU69:AU$95&lt;&gt;""),$N69:$N$95,_xlpm.Fundo,,1),
_xlpm.Cy,_xlfn.XLOOKUP(TRUE,(AU$52:AU67&lt;&gt;""),AU$52:AU67,_xlpm.Fundo,,-1),
_xlpm.Dy,_xlfn.XLOOKUP(TRUE,(AU69:AU$95&lt;&gt;""),AU69:AU$95,_xlpm.Fundo,,1),
_xlpm.Xy,$N68,_xlpm.Yy,PRODUCT(SUM(_xlpm.Dy,-_xlpm.Cy),1/SUM(_xlpm.By,-_xlpm.Ay))*SUM(_xlpm.Xy,-_xlpm.Ay)+_xlpm.Cy,
ROUND(_xlpm.Yy,2)))</f>
        <v/>
      </c>
      <c r="AV166" s="21" t="str" cm="1">
        <f t="array" ref="AV166">IF(AV68&lt;&gt;"","",
_xlfn.LET(_xlpm.Fundo,$L$8,
_xlpm.Ax,_xlfn.XLOOKUP(TRUE,($O68:AU68&lt;&gt;""),$O$51:AU$51,_xlpm.Fundo,,-1),
_xlpm.Bx,_xlfn.XLOOKUP(TRUE,(AW68:$AZ68&lt;&gt;""),AW$51:$AZ$51,_xlpm.Fundo,,1),
_xlpm.Cx,_xlfn.XLOOKUP(TRUE,($O68:AU68&lt;&gt;""),$O68:AU68,_xlpm.Fundo,,-1),
_xlpm.Dx,_xlfn.XLOOKUP(TRUE,(AW68:$AZ68&lt;&gt;""),AW68:$AZ68,_xlpm.Fundo,,1),
_xlpm.Xx,AV$51,_xlpm.Yx,PRODUCT(SUM(_xlpm.Dx,-_xlpm.Cx),1/SUM(_xlpm.Bx,-_xlpm.Ax))*SUM(_xlpm.Xx,-_xlpm.Ax)+_xlpm.Cx,
_xlpm.Ay,_xlfn.XLOOKUP(TRUE,(AV$52:AV67&lt;&gt;""),$N$52:$N67,_xlpm.Fundo,,-1),
_xlpm.By,_xlfn.XLOOKUP(TRUE,(AV69:AV$95&lt;&gt;""),$N69:$N$95,_xlpm.Fundo,,1),
_xlpm.Cy,_xlfn.XLOOKUP(TRUE,(AV$52:AV67&lt;&gt;""),AV$52:AV67,_xlpm.Fundo,,-1),
_xlpm.Dy,_xlfn.XLOOKUP(TRUE,(AV69:AV$95&lt;&gt;""),AV69:AV$95,_xlpm.Fundo,,1),
_xlpm.Xy,$N68,_xlpm.Yy,PRODUCT(SUM(_xlpm.Dy,-_xlpm.Cy),1/SUM(_xlpm.By,-_xlpm.Ay))*SUM(_xlpm.Xy,-_xlpm.Ay)+_xlpm.Cy,
ROUND(_xlpm.Yy,2)))</f>
        <v/>
      </c>
      <c r="AW166" s="21" t="str" cm="1">
        <f t="array" ref="AW166">IF(AW68&lt;&gt;"","",
_xlfn.LET(_xlpm.Fundo,$L$8,
_xlpm.Ax,_xlfn.XLOOKUP(TRUE,($O68:AV68&lt;&gt;""),$O$51:AV$51,_xlpm.Fundo,,-1),
_xlpm.Bx,_xlfn.XLOOKUP(TRUE,(AX68:$AZ68&lt;&gt;""),AX$51:$AZ$51,_xlpm.Fundo,,1),
_xlpm.Cx,_xlfn.XLOOKUP(TRUE,($O68:AV68&lt;&gt;""),$O68:AV68,_xlpm.Fundo,,-1),
_xlpm.Dx,_xlfn.XLOOKUP(TRUE,(AX68:$AZ68&lt;&gt;""),AX68:$AZ68,_xlpm.Fundo,,1),
_xlpm.Xx,AW$51,_xlpm.Yx,PRODUCT(SUM(_xlpm.Dx,-_xlpm.Cx),1/SUM(_xlpm.Bx,-_xlpm.Ax))*SUM(_xlpm.Xx,-_xlpm.Ax)+_xlpm.Cx,
_xlpm.Ay,_xlfn.XLOOKUP(TRUE,(AW$52:AW67&lt;&gt;""),$N$52:$N67,_xlpm.Fundo,,-1),
_xlpm.By,_xlfn.XLOOKUP(TRUE,(AW69:AW$95&lt;&gt;""),$N69:$N$95,_xlpm.Fundo,,1),
_xlpm.Cy,_xlfn.XLOOKUP(TRUE,(AW$52:AW67&lt;&gt;""),AW$52:AW67,_xlpm.Fundo,,-1),
_xlpm.Dy,_xlfn.XLOOKUP(TRUE,(AW69:AW$95&lt;&gt;""),AW69:AW$95,_xlpm.Fundo,,1),
_xlpm.Xy,$N68,_xlpm.Yy,PRODUCT(SUM(_xlpm.Dy,-_xlpm.Cy),1/SUM(_xlpm.By,-_xlpm.Ay))*SUM(_xlpm.Xy,-_xlpm.Ay)+_xlpm.Cy,
ROUND(_xlpm.Yy,2)))</f>
        <v/>
      </c>
      <c r="AX166" s="8"/>
      <c r="AY166" s="8"/>
    </row>
    <row r="167" spans="1:51" ht="20.100000000000001" customHeight="1" x14ac:dyDescent="0.3">
      <c r="A167" s="8"/>
      <c r="B167" s="8" t="s">
        <v>618</v>
      </c>
      <c r="C167" s="17">
        <f t="shared" si="19"/>
        <v>49.875399999999999</v>
      </c>
      <c r="D167" s="18">
        <f t="shared" si="19"/>
        <v>119.9509</v>
      </c>
      <c r="E167" s="64">
        <f t="shared" si="19"/>
        <v>-1</v>
      </c>
      <c r="F167" s="108">
        <f t="shared" si="16"/>
        <v>6.85</v>
      </c>
      <c r="G167" s="109">
        <f t="shared" si="17"/>
        <v>14.9</v>
      </c>
      <c r="H167" s="110">
        <f t="shared" si="18"/>
        <v>-1</v>
      </c>
      <c r="I167" s="8" t="str" cm="1">
        <f t="array" ref="I167">_xlfn.CONCAT(ROUND(F167:H167,2)&amp;", ")</f>
        <v xml:space="preserve">6.85, 14.9, -1, </v>
      </c>
      <c r="J167" s="8"/>
      <c r="N167" s="31">
        <v>8.5500000000000007</v>
      </c>
      <c r="O167" s="15"/>
      <c r="P167" s="21" t="str" cm="1">
        <f t="array" ref="P167">IF(P69&lt;&gt;"","",
_xlfn.LET(_xlpm.Fundo,$L$8,
_xlpm.Ax,_xlfn.XLOOKUP(TRUE,($O69:O69&lt;&gt;""),$O$51:O$51,_xlpm.Fundo,,-1),
_xlpm.Bx,_xlfn.XLOOKUP(TRUE,(Q69:$AZ69&lt;&gt;""),Q$51:$AZ$51,_xlpm.Fundo,,1),
_xlpm.Cx,_xlfn.XLOOKUP(TRUE,($O69:O69&lt;&gt;""),$O69:O69,_xlpm.Fundo,,-1),
_xlpm.Dx,_xlfn.XLOOKUP(TRUE,(Q69:$AZ69&lt;&gt;""),Q69:$AZ69,_xlpm.Fundo,,1),
_xlpm.Xx,P$51,_xlpm.Yx,PRODUCT(SUM(_xlpm.Dx,-_xlpm.Cx),1/SUM(_xlpm.Bx,-_xlpm.Ax))*SUM(_xlpm.Xx,-_xlpm.Ax)+_xlpm.Cx,
_xlpm.Ay,_xlfn.XLOOKUP(TRUE,(P$52:P68&lt;&gt;""),$N$52:$N68,_xlpm.Fundo,,-1),
_xlpm.By,_xlfn.XLOOKUP(TRUE,(P70:P$95&lt;&gt;""),$N70:$N$95,_xlpm.Fundo,,1),
_xlpm.Cy,_xlfn.XLOOKUP(TRUE,(P$52:P68&lt;&gt;""),P$52:P68,_xlpm.Fundo,,-1),
_xlpm.Dy,_xlfn.XLOOKUP(TRUE,(P70:P$95&lt;&gt;""),P70:P$95,_xlpm.Fundo,,1),
_xlpm.Xy,$N69,_xlpm.Yy,PRODUCT(SUM(_xlpm.Dy,-_xlpm.Cy),1/SUM(_xlpm.By,-_xlpm.Ay))*SUM(_xlpm.Xy,-_xlpm.Ay)+_xlpm.Cy,
ROUND(_xlpm.Yy,2)))</f>
        <v/>
      </c>
      <c r="Q167" s="21" t="str" cm="1">
        <f t="array" ref="Q167">IF(Q69&lt;&gt;"","",
_xlfn.LET(_xlpm.Fundo,$L$8,
_xlpm.Ax,_xlfn.XLOOKUP(TRUE,($O69:P69&lt;&gt;""),$O$51:P$51,_xlpm.Fundo,,-1),
_xlpm.Bx,_xlfn.XLOOKUP(TRUE,(R69:$AZ69&lt;&gt;""),R$51:$AZ$51,_xlpm.Fundo,,1),
_xlpm.Cx,_xlfn.XLOOKUP(TRUE,($O69:P69&lt;&gt;""),$O69:P69,_xlpm.Fundo,,-1),
_xlpm.Dx,_xlfn.XLOOKUP(TRUE,(R69:$AZ69&lt;&gt;""),R69:$AZ69,_xlpm.Fundo,,1),
_xlpm.Xx,Q$51,_xlpm.Yx,PRODUCT(SUM(_xlpm.Dx,-_xlpm.Cx),1/SUM(_xlpm.Bx,-_xlpm.Ax))*SUM(_xlpm.Xx,-_xlpm.Ax)+_xlpm.Cx,
_xlpm.Ay,_xlfn.XLOOKUP(TRUE,(Q$52:Q68&lt;&gt;""),$N$52:$N68,_xlpm.Fundo,,-1),
_xlpm.By,_xlfn.XLOOKUP(TRUE,(Q70:Q$95&lt;&gt;""),$N70:$N$95,_xlpm.Fundo,,1),
_xlpm.Cy,_xlfn.XLOOKUP(TRUE,(Q$52:Q68&lt;&gt;""),Q$52:Q68,_xlpm.Fundo,,-1),
_xlpm.Dy,_xlfn.XLOOKUP(TRUE,(Q70:Q$95&lt;&gt;""),Q70:Q$95,_xlpm.Fundo,,1),
_xlpm.Xy,$N69,_xlpm.Yy,PRODUCT(SUM(_xlpm.Dy,-_xlpm.Cy),1/SUM(_xlpm.By,-_xlpm.Ay))*SUM(_xlpm.Xy,-_xlpm.Ay)+_xlpm.Cy,
ROUND(_xlpm.Yy,2)))</f>
        <v/>
      </c>
      <c r="R167" s="21" t="str" cm="1">
        <f t="array" ref="R167">IF(R69&lt;&gt;"","",
_xlfn.LET(_xlpm.Fundo,$L$8,
_xlpm.Ax,_xlfn.XLOOKUP(TRUE,($O69:Q69&lt;&gt;""),$O$51:Q$51,_xlpm.Fundo,,-1),
_xlpm.Bx,_xlfn.XLOOKUP(TRUE,(S69:$AZ69&lt;&gt;""),S$51:$AZ$51,_xlpm.Fundo,,1),
_xlpm.Cx,_xlfn.XLOOKUP(TRUE,($O69:Q69&lt;&gt;""),$O69:Q69,_xlpm.Fundo,,-1),
_xlpm.Dx,_xlfn.XLOOKUP(TRUE,(S69:$AZ69&lt;&gt;""),S69:$AZ69,_xlpm.Fundo,,1),
_xlpm.Xx,R$51,_xlpm.Yx,PRODUCT(SUM(_xlpm.Dx,-_xlpm.Cx),1/SUM(_xlpm.Bx,-_xlpm.Ax))*SUM(_xlpm.Xx,-_xlpm.Ax)+_xlpm.Cx,
_xlpm.Ay,_xlfn.XLOOKUP(TRUE,(R$52:R68&lt;&gt;""),$N$52:$N68,_xlpm.Fundo,,-1),
_xlpm.By,_xlfn.XLOOKUP(TRUE,(R70:R$95&lt;&gt;""),$N70:$N$95,_xlpm.Fundo,,1),
_xlpm.Cy,_xlfn.XLOOKUP(TRUE,(R$52:R68&lt;&gt;""),R$52:R68,_xlpm.Fundo,,-1),
_xlpm.Dy,_xlfn.XLOOKUP(TRUE,(R70:R$95&lt;&gt;""),R70:R$95,_xlpm.Fundo,,1),
_xlpm.Xy,$N69,_xlpm.Yy,PRODUCT(SUM(_xlpm.Dy,-_xlpm.Cy),1/SUM(_xlpm.By,-_xlpm.Ay))*SUM(_xlpm.Xy,-_xlpm.Ay)+_xlpm.Cy,
ROUND(_xlpm.Yy,2)))</f>
        <v/>
      </c>
      <c r="S167" s="21" cm="1">
        <f t="array" ref="S167">IF(S69&lt;&gt;"","",
_xlfn.LET(_xlpm.Fundo,$L$8,
_xlpm.Ax,_xlfn.XLOOKUP(TRUE,($O69:R69&lt;&gt;""),$O$51:R$51,_xlpm.Fundo,,-1),
_xlpm.Bx,_xlfn.XLOOKUP(TRUE,(T69:$AZ69&lt;&gt;""),T$51:$AZ$51,_xlpm.Fundo,,1),
_xlpm.Cx,_xlfn.XLOOKUP(TRUE,($O69:R69&lt;&gt;""),$O69:R69,_xlpm.Fundo,,-1),
_xlpm.Dx,_xlfn.XLOOKUP(TRUE,(T69:$AZ69&lt;&gt;""),T69:$AZ69,_xlpm.Fundo,,1),
_xlpm.Xx,S$51,_xlpm.Yx,PRODUCT(SUM(_xlpm.Dx,-_xlpm.Cx),1/SUM(_xlpm.Bx,-_xlpm.Ax))*SUM(_xlpm.Xx,-_xlpm.Ax)+_xlpm.Cx,
_xlpm.Ay,_xlfn.XLOOKUP(TRUE,(S$52:S68&lt;&gt;""),$N$52:$N68,_xlpm.Fundo,,-1),
_xlpm.By,_xlfn.XLOOKUP(TRUE,(S70:S$95&lt;&gt;""),$N70:$N$95,_xlpm.Fundo,,1),
_xlpm.Cy,_xlfn.XLOOKUP(TRUE,(S$52:S68&lt;&gt;""),S$52:S68,_xlpm.Fundo,,-1),
_xlpm.Dy,_xlfn.XLOOKUP(TRUE,(S70:S$95&lt;&gt;""),S70:S$95,_xlpm.Fundo,,1),
_xlpm.Xy,$N69,_xlpm.Yy,PRODUCT(SUM(_xlpm.Dy,-_xlpm.Cy),1/SUM(_xlpm.By,-_xlpm.Ay))*SUM(_xlpm.Xy,-_xlpm.Ay)+_xlpm.Cy,
ROUND(_xlpm.Yy,2)))</f>
        <v>0.96</v>
      </c>
      <c r="T167" s="21" cm="1">
        <f t="array" ref="T167">IF(T69&lt;&gt;"","",
_xlfn.LET(_xlpm.Fundo,$L$8,
_xlpm.Ax,_xlfn.XLOOKUP(TRUE,($O69:S69&lt;&gt;""),$O$51:S$51,_xlpm.Fundo,,-1),
_xlpm.Bx,_xlfn.XLOOKUP(TRUE,(U69:$AZ69&lt;&gt;""),U$51:$AZ$51,_xlpm.Fundo,,1),
_xlpm.Cx,_xlfn.XLOOKUP(TRUE,($O69:S69&lt;&gt;""),$O69:S69,_xlpm.Fundo,,-1),
_xlpm.Dx,_xlfn.XLOOKUP(TRUE,(U69:$AZ69&lt;&gt;""),U69:$AZ69,_xlpm.Fundo,,1),
_xlpm.Xx,T$51,_xlpm.Yx,PRODUCT(SUM(_xlpm.Dx,-_xlpm.Cx),1/SUM(_xlpm.Bx,-_xlpm.Ax))*SUM(_xlpm.Xx,-_xlpm.Ax)+_xlpm.Cx,
_xlpm.Ay,_xlfn.XLOOKUP(TRUE,(T$52:T68&lt;&gt;""),$N$52:$N68,_xlpm.Fundo,,-1),
_xlpm.By,_xlfn.XLOOKUP(TRUE,(T70:T$95&lt;&gt;""),$N70:$N$95,_xlpm.Fundo,,1),
_xlpm.Cy,_xlfn.XLOOKUP(TRUE,(T$52:T68&lt;&gt;""),T$52:T68,_xlpm.Fundo,,-1),
_xlpm.Dy,_xlfn.XLOOKUP(TRUE,(T70:T$95&lt;&gt;""),T70:T$95,_xlpm.Fundo,,1),
_xlpm.Xy,$N69,_xlpm.Yy,PRODUCT(SUM(_xlpm.Dy,-_xlpm.Cy),1/SUM(_xlpm.By,-_xlpm.Ay))*SUM(_xlpm.Xy,-_xlpm.Ay)+_xlpm.Cy,
ROUND(_xlpm.Yy,2)))</f>
        <v>-0.4</v>
      </c>
      <c r="U167" s="21" cm="1">
        <f t="array" ref="U167">IF(U69&lt;&gt;"","",
_xlfn.LET(_xlpm.Fundo,$L$8,
_xlpm.Ax,_xlfn.XLOOKUP(TRUE,($O69:T69&lt;&gt;""),$O$51:T$51,_xlpm.Fundo,,-1),
_xlpm.Bx,_xlfn.XLOOKUP(TRUE,(V69:$AZ69&lt;&gt;""),V$51:$AZ$51,_xlpm.Fundo,,1),
_xlpm.Cx,_xlfn.XLOOKUP(TRUE,($O69:T69&lt;&gt;""),$O69:T69,_xlpm.Fundo,,-1),
_xlpm.Dx,_xlfn.XLOOKUP(TRUE,(V69:$AZ69&lt;&gt;""),V69:$AZ69,_xlpm.Fundo,,1),
_xlpm.Xx,U$51,_xlpm.Yx,PRODUCT(SUM(_xlpm.Dx,-_xlpm.Cx),1/SUM(_xlpm.Bx,-_xlpm.Ax))*SUM(_xlpm.Xx,-_xlpm.Ax)+_xlpm.Cx,
_xlpm.Ay,_xlfn.XLOOKUP(TRUE,(U$52:U68&lt;&gt;""),$N$52:$N68,_xlpm.Fundo,,-1),
_xlpm.By,_xlfn.XLOOKUP(TRUE,(U70:U$95&lt;&gt;""),$N70:$N$95,_xlpm.Fundo,,1),
_xlpm.Cy,_xlfn.XLOOKUP(TRUE,(U$52:U68&lt;&gt;""),U$52:U68,_xlpm.Fundo,,-1),
_xlpm.Dy,_xlfn.XLOOKUP(TRUE,(U70:U$95&lt;&gt;""),U70:U$95,_xlpm.Fundo,,1),
_xlpm.Xy,$N69,_xlpm.Yy,PRODUCT(SUM(_xlpm.Dy,-_xlpm.Cy),1/SUM(_xlpm.By,-_xlpm.Ay))*SUM(_xlpm.Xy,-_xlpm.Ay)+_xlpm.Cy,
ROUND(_xlpm.Yy,2)))</f>
        <v>1.6</v>
      </c>
      <c r="V167" s="21" cm="1">
        <f t="array" ref="V167">IF(V69&lt;&gt;"","",
_xlfn.LET(_xlpm.Fundo,$L$8,
_xlpm.Ax,_xlfn.XLOOKUP(TRUE,($O69:U69&lt;&gt;""),$O$51:U$51,_xlpm.Fundo,,-1),
_xlpm.Bx,_xlfn.XLOOKUP(TRUE,(W69:$AZ69&lt;&gt;""),W$51:$AZ$51,_xlpm.Fundo,,1),
_xlpm.Cx,_xlfn.XLOOKUP(TRUE,($O69:U69&lt;&gt;""),$O69:U69,_xlpm.Fundo,,-1),
_xlpm.Dx,_xlfn.XLOOKUP(TRUE,(W69:$AZ69&lt;&gt;""),W69:$AZ69,_xlpm.Fundo,,1),
_xlpm.Xx,V$51,_xlpm.Yx,PRODUCT(SUM(_xlpm.Dx,-_xlpm.Cx),1/SUM(_xlpm.Bx,-_xlpm.Ax))*SUM(_xlpm.Xx,-_xlpm.Ax)+_xlpm.Cx,
_xlpm.Ay,_xlfn.XLOOKUP(TRUE,(V$52:V68&lt;&gt;""),$N$52:$N68,_xlpm.Fundo,,-1),
_xlpm.By,_xlfn.XLOOKUP(TRUE,(V70:V$95&lt;&gt;""),$N70:$N$95,_xlpm.Fundo,,1),
_xlpm.Cy,_xlfn.XLOOKUP(TRUE,(V$52:V68&lt;&gt;""),V$52:V68,_xlpm.Fundo,,-1),
_xlpm.Dy,_xlfn.XLOOKUP(TRUE,(V70:V$95&lt;&gt;""),V70:V$95,_xlpm.Fundo,,1),
_xlpm.Xy,$N69,_xlpm.Yy,PRODUCT(SUM(_xlpm.Dy,-_xlpm.Cy),1/SUM(_xlpm.By,-_xlpm.Ay))*SUM(_xlpm.Xy,-_xlpm.Ay)+_xlpm.Cy,
ROUND(_xlpm.Yy,2)))</f>
        <v>0.1</v>
      </c>
      <c r="W167" s="21" cm="1">
        <f t="array" ref="W167">IF(W69&lt;&gt;"","",
_xlfn.LET(_xlpm.Fundo,$L$8,
_xlpm.Ax,_xlfn.XLOOKUP(TRUE,($O69:V69&lt;&gt;""),$O$51:V$51,_xlpm.Fundo,,-1),
_xlpm.Bx,_xlfn.XLOOKUP(TRUE,(X69:$AZ69&lt;&gt;""),X$51:$AZ$51,_xlpm.Fundo,,1),
_xlpm.Cx,_xlfn.XLOOKUP(TRUE,($O69:V69&lt;&gt;""),$O69:V69,_xlpm.Fundo,,-1),
_xlpm.Dx,_xlfn.XLOOKUP(TRUE,(X69:$AZ69&lt;&gt;""),X69:$AZ69,_xlpm.Fundo,,1),
_xlpm.Xx,W$51,_xlpm.Yx,PRODUCT(SUM(_xlpm.Dx,-_xlpm.Cx),1/SUM(_xlpm.Bx,-_xlpm.Ax))*SUM(_xlpm.Xx,-_xlpm.Ax)+_xlpm.Cx,
_xlpm.Ay,_xlfn.XLOOKUP(TRUE,(W$52:W68&lt;&gt;""),$N$52:$N68,_xlpm.Fundo,,-1),
_xlpm.By,_xlfn.XLOOKUP(TRUE,(W70:W$95&lt;&gt;""),$N70:$N$95,_xlpm.Fundo,,1),
_xlpm.Cy,_xlfn.XLOOKUP(TRUE,(W$52:W68&lt;&gt;""),W$52:W68,_xlpm.Fundo,,-1),
_xlpm.Dy,_xlfn.XLOOKUP(TRUE,(W70:W$95&lt;&gt;""),W70:W$95,_xlpm.Fundo,,1),
_xlpm.Xy,$N69,_xlpm.Yy,PRODUCT(SUM(_xlpm.Dy,-_xlpm.Cy),1/SUM(_xlpm.By,-_xlpm.Ay))*SUM(_xlpm.Xy,-_xlpm.Ay)+_xlpm.Cy,
ROUND(_xlpm.Yy,2)))</f>
        <v>0.28999999999999998</v>
      </c>
      <c r="X167" s="21" cm="1">
        <f t="array" ref="X167">IF(X69&lt;&gt;"","",
_xlfn.LET(_xlpm.Fundo,$L$8,
_xlpm.Ax,_xlfn.XLOOKUP(TRUE,($O69:W69&lt;&gt;""),$O$51:W$51,_xlpm.Fundo,,-1),
_xlpm.Bx,_xlfn.XLOOKUP(TRUE,(Y69:$AZ69&lt;&gt;""),Y$51:$AZ$51,_xlpm.Fundo,,1),
_xlpm.Cx,_xlfn.XLOOKUP(TRUE,($O69:W69&lt;&gt;""),$O69:W69,_xlpm.Fundo,,-1),
_xlpm.Dx,_xlfn.XLOOKUP(TRUE,(Y69:$AZ69&lt;&gt;""),Y69:$AZ69,_xlpm.Fundo,,1),
_xlpm.Xx,X$51,_xlpm.Yx,PRODUCT(SUM(_xlpm.Dx,-_xlpm.Cx),1/SUM(_xlpm.Bx,-_xlpm.Ax))*SUM(_xlpm.Xx,-_xlpm.Ax)+_xlpm.Cx,
_xlpm.Ay,_xlfn.XLOOKUP(TRUE,(X$52:X68&lt;&gt;""),$N$52:$N68,_xlpm.Fundo,,-1),
_xlpm.By,_xlfn.XLOOKUP(TRUE,(X70:X$95&lt;&gt;""),$N70:$N$95,_xlpm.Fundo,,1),
_xlpm.Cy,_xlfn.XLOOKUP(TRUE,(X$52:X68&lt;&gt;""),X$52:X68,_xlpm.Fundo,,-1),
_xlpm.Dy,_xlfn.XLOOKUP(TRUE,(X70:X$95&lt;&gt;""),X70:X$95,_xlpm.Fundo,,1),
_xlpm.Xy,$N69,_xlpm.Yy,PRODUCT(SUM(_xlpm.Dy,-_xlpm.Cy),1/SUM(_xlpm.By,-_xlpm.Ay))*SUM(_xlpm.Xy,-_xlpm.Ay)+_xlpm.Cy,
ROUND(_xlpm.Yy,2)))</f>
        <v>-0.63</v>
      </c>
      <c r="Y167" s="21" cm="1">
        <f t="array" ref="Y167">IF(Y69&lt;&gt;"","",
_xlfn.LET(_xlpm.Fundo,$L$8,
_xlpm.Ax,_xlfn.XLOOKUP(TRUE,($O69:X69&lt;&gt;""),$O$51:X$51,_xlpm.Fundo,,-1),
_xlpm.Bx,_xlfn.XLOOKUP(TRUE,(Z69:$AZ69&lt;&gt;""),Z$51:$AZ$51,_xlpm.Fundo,,1),
_xlpm.Cx,_xlfn.XLOOKUP(TRUE,($O69:X69&lt;&gt;""),$O69:X69,_xlpm.Fundo,,-1),
_xlpm.Dx,_xlfn.XLOOKUP(TRUE,(Z69:$AZ69&lt;&gt;""),Z69:$AZ69,_xlpm.Fundo,,1),
_xlpm.Xx,Y$51,_xlpm.Yx,PRODUCT(SUM(_xlpm.Dx,-_xlpm.Cx),1/SUM(_xlpm.Bx,-_xlpm.Ax))*SUM(_xlpm.Xx,-_xlpm.Ax)+_xlpm.Cx,
_xlpm.Ay,_xlfn.XLOOKUP(TRUE,(Y$52:Y68&lt;&gt;""),$N$52:$N68,_xlpm.Fundo,,-1),
_xlpm.By,_xlfn.XLOOKUP(TRUE,(Y70:Y$95&lt;&gt;""),$N70:$N$95,_xlpm.Fundo,,1),
_xlpm.Cy,_xlfn.XLOOKUP(TRUE,(Y$52:Y68&lt;&gt;""),Y$52:Y68,_xlpm.Fundo,,-1),
_xlpm.Dy,_xlfn.XLOOKUP(TRUE,(Y70:Y$95&lt;&gt;""),Y70:Y$95,_xlpm.Fundo,,1),
_xlpm.Xy,$N69,_xlpm.Yy,PRODUCT(SUM(_xlpm.Dy,-_xlpm.Cy),1/SUM(_xlpm.By,-_xlpm.Ay))*SUM(_xlpm.Xy,-_xlpm.Ay)+_xlpm.Cy,
ROUND(_xlpm.Yy,2)))</f>
        <v>1.73</v>
      </c>
      <c r="Z167" s="21" cm="1">
        <f t="array" ref="Z167">IF(Z69&lt;&gt;"","",
_xlfn.LET(_xlpm.Fundo,$L$8,
_xlpm.Ax,_xlfn.XLOOKUP(TRUE,($O69:Y69&lt;&gt;""),$O$51:Y$51,_xlpm.Fundo,,-1),
_xlpm.Bx,_xlfn.XLOOKUP(TRUE,(AA69:$AZ69&lt;&gt;""),AA$51:$AZ$51,_xlpm.Fundo,,1),
_xlpm.Cx,_xlfn.XLOOKUP(TRUE,($O69:Y69&lt;&gt;""),$O69:Y69,_xlpm.Fundo,,-1),
_xlpm.Dx,_xlfn.XLOOKUP(TRUE,(AA69:$AZ69&lt;&gt;""),AA69:$AZ69,_xlpm.Fundo,,1),
_xlpm.Xx,Z$51,_xlpm.Yx,PRODUCT(SUM(_xlpm.Dx,-_xlpm.Cx),1/SUM(_xlpm.Bx,-_xlpm.Ax))*SUM(_xlpm.Xx,-_xlpm.Ax)+_xlpm.Cx,
_xlpm.Ay,_xlfn.XLOOKUP(TRUE,(Z$52:Z68&lt;&gt;""),$N$52:$N68,_xlpm.Fundo,,-1),
_xlpm.By,_xlfn.XLOOKUP(TRUE,(Z70:Z$95&lt;&gt;""),$N70:$N$95,_xlpm.Fundo,,1),
_xlpm.Cy,_xlfn.XLOOKUP(TRUE,(Z$52:Z68&lt;&gt;""),Z$52:Z68,_xlpm.Fundo,,-1),
_xlpm.Dy,_xlfn.XLOOKUP(TRUE,(Z70:Z$95&lt;&gt;""),Z70:Z$95,_xlpm.Fundo,,1),
_xlpm.Xy,$N69,_xlpm.Yy,PRODUCT(SUM(_xlpm.Dy,-_xlpm.Cy),1/SUM(_xlpm.By,-_xlpm.Ay))*SUM(_xlpm.Xy,-_xlpm.Ay)+_xlpm.Cy,
ROUND(_xlpm.Yy,2)))</f>
        <v>0.35</v>
      </c>
      <c r="AA167" s="21" cm="1">
        <f t="array" ref="AA167">IF(AA69&lt;&gt;"","",
_xlfn.LET(_xlpm.Fundo,$L$8,
_xlpm.Ax,_xlfn.XLOOKUP(TRUE,($O69:Z69&lt;&gt;""),$O$51:Z$51,_xlpm.Fundo,,-1),
_xlpm.Bx,_xlfn.XLOOKUP(TRUE,(AB69:$AZ69&lt;&gt;""),AB$51:$AZ$51,_xlpm.Fundo,,1),
_xlpm.Cx,_xlfn.XLOOKUP(TRUE,($O69:Z69&lt;&gt;""),$O69:Z69,_xlpm.Fundo,,-1),
_xlpm.Dx,_xlfn.XLOOKUP(TRUE,(AB69:$AZ69&lt;&gt;""),AB69:$AZ69,_xlpm.Fundo,,1),
_xlpm.Xx,AA$51,_xlpm.Yx,PRODUCT(SUM(_xlpm.Dx,-_xlpm.Cx),1/SUM(_xlpm.Bx,-_xlpm.Ax))*SUM(_xlpm.Xx,-_xlpm.Ax)+_xlpm.Cx,
_xlpm.Ay,_xlfn.XLOOKUP(TRUE,(AA$52:AA68&lt;&gt;""),$N$52:$N68,_xlpm.Fundo,,-1),
_xlpm.By,_xlfn.XLOOKUP(TRUE,(AA70:AA$95&lt;&gt;""),$N70:$N$95,_xlpm.Fundo,,1),
_xlpm.Cy,_xlfn.XLOOKUP(TRUE,(AA$52:AA68&lt;&gt;""),AA$52:AA68,_xlpm.Fundo,,-1),
_xlpm.Dy,_xlfn.XLOOKUP(TRUE,(AA70:AA$95&lt;&gt;""),AA70:AA$95,_xlpm.Fundo,,1),
_xlpm.Xy,$N69,_xlpm.Yy,PRODUCT(SUM(_xlpm.Dy,-_xlpm.Cy),1/SUM(_xlpm.By,-_xlpm.Ay))*SUM(_xlpm.Xy,-_xlpm.Ay)+_xlpm.Cy,
ROUND(_xlpm.Yy,2)))</f>
        <v>-0.4</v>
      </c>
      <c r="AB167" s="21" cm="1">
        <f t="array" ref="AB167">IF(AB69&lt;&gt;"","",
_xlfn.LET(_xlpm.Fundo,$L$8,
_xlpm.Ax,_xlfn.XLOOKUP(TRUE,($O69:AA69&lt;&gt;""),$O$51:AA$51,_xlpm.Fundo,,-1),
_xlpm.Bx,_xlfn.XLOOKUP(TRUE,(AC69:$AZ69&lt;&gt;""),AC$51:$AZ$51,_xlpm.Fundo,,1),
_xlpm.Cx,_xlfn.XLOOKUP(TRUE,($O69:AA69&lt;&gt;""),$O69:AA69,_xlpm.Fundo,,-1),
_xlpm.Dx,_xlfn.XLOOKUP(TRUE,(AC69:$AZ69&lt;&gt;""),AC69:$AZ69,_xlpm.Fundo,,1),
_xlpm.Xx,AB$51,_xlpm.Yx,PRODUCT(SUM(_xlpm.Dx,-_xlpm.Cx),1/SUM(_xlpm.Bx,-_xlpm.Ax))*SUM(_xlpm.Xx,-_xlpm.Ax)+_xlpm.Cx,
_xlpm.Ay,_xlfn.XLOOKUP(TRUE,(AB$52:AB68&lt;&gt;""),$N$52:$N68,_xlpm.Fundo,,-1),
_xlpm.By,_xlfn.XLOOKUP(TRUE,(AB70:AB$95&lt;&gt;""),$N70:$N$95,_xlpm.Fundo,,1),
_xlpm.Cy,_xlfn.XLOOKUP(TRUE,(AB$52:AB68&lt;&gt;""),AB$52:AB68,_xlpm.Fundo,,-1),
_xlpm.Dy,_xlfn.XLOOKUP(TRUE,(AB70:AB$95&lt;&gt;""),AB70:AB$95,_xlpm.Fundo,,1),
_xlpm.Xy,$N69,_xlpm.Yy,PRODUCT(SUM(_xlpm.Dy,-_xlpm.Cy),1/SUM(_xlpm.By,-_xlpm.Ay))*SUM(_xlpm.Xy,-_xlpm.Ay)+_xlpm.Cy,
ROUND(_xlpm.Yy,2)))</f>
        <v>0.35</v>
      </c>
      <c r="AC167" s="21" cm="1">
        <f t="array" ref="AC167">IF(AC69&lt;&gt;"","",
_xlfn.LET(_xlpm.Fundo,$L$8,
_xlpm.Ax,_xlfn.XLOOKUP(TRUE,($O69:AB69&lt;&gt;""),$O$51:AB$51,_xlpm.Fundo,,-1),
_xlpm.Bx,_xlfn.XLOOKUP(TRUE,(AD69:$AZ69&lt;&gt;""),AD$51:$AZ$51,_xlpm.Fundo,,1),
_xlpm.Cx,_xlfn.XLOOKUP(TRUE,($O69:AB69&lt;&gt;""),$O69:AB69,_xlpm.Fundo,,-1),
_xlpm.Dx,_xlfn.XLOOKUP(TRUE,(AD69:$AZ69&lt;&gt;""),AD69:$AZ69,_xlpm.Fundo,,1),
_xlpm.Xx,AC$51,_xlpm.Yx,PRODUCT(SUM(_xlpm.Dx,-_xlpm.Cx),1/SUM(_xlpm.Bx,-_xlpm.Ax))*SUM(_xlpm.Xx,-_xlpm.Ax)+_xlpm.Cx,
_xlpm.Ay,_xlfn.XLOOKUP(TRUE,(AC$52:AC68&lt;&gt;""),$N$52:$N68,_xlpm.Fundo,,-1),
_xlpm.By,_xlfn.XLOOKUP(TRUE,(AC70:AC$95&lt;&gt;""),$N70:$N$95,_xlpm.Fundo,,1),
_xlpm.Cy,_xlfn.XLOOKUP(TRUE,(AC$52:AC68&lt;&gt;""),AC$52:AC68,_xlpm.Fundo,,-1),
_xlpm.Dy,_xlfn.XLOOKUP(TRUE,(AC70:AC$95&lt;&gt;""),AC70:AC$95,_xlpm.Fundo,,1),
_xlpm.Xy,$N69,_xlpm.Yy,PRODUCT(SUM(_xlpm.Dy,-_xlpm.Cy),1/SUM(_xlpm.By,-_xlpm.Ay))*SUM(_xlpm.Xy,-_xlpm.Ay)+_xlpm.Cy,
ROUND(_xlpm.Yy,2)))</f>
        <v>0.05</v>
      </c>
      <c r="AD167" s="21" cm="1">
        <f t="array" ref="AD167">IF(AD69&lt;&gt;"","",
_xlfn.LET(_xlpm.Fundo,$L$8,
_xlpm.Ax,_xlfn.XLOOKUP(TRUE,($O69:AC69&lt;&gt;""),$O$51:AC$51,_xlpm.Fundo,,-1),
_xlpm.Bx,_xlfn.XLOOKUP(TRUE,(AE69:$AZ69&lt;&gt;""),AE$51:$AZ$51,_xlpm.Fundo,,1),
_xlpm.Cx,_xlfn.XLOOKUP(TRUE,($O69:AC69&lt;&gt;""),$O69:AC69,_xlpm.Fundo,,-1),
_xlpm.Dx,_xlfn.XLOOKUP(TRUE,(AE69:$AZ69&lt;&gt;""),AE69:$AZ69,_xlpm.Fundo,,1),
_xlpm.Xx,AD$51,_xlpm.Yx,PRODUCT(SUM(_xlpm.Dx,-_xlpm.Cx),1/SUM(_xlpm.Bx,-_xlpm.Ax))*SUM(_xlpm.Xx,-_xlpm.Ax)+_xlpm.Cx,
_xlpm.Ay,_xlfn.XLOOKUP(TRUE,(AD$52:AD68&lt;&gt;""),$N$52:$N68,_xlpm.Fundo,,-1),
_xlpm.By,_xlfn.XLOOKUP(TRUE,(AD70:AD$95&lt;&gt;""),$N70:$N$95,_xlpm.Fundo,,1),
_xlpm.Cy,_xlfn.XLOOKUP(TRUE,(AD$52:AD68&lt;&gt;""),AD$52:AD68,_xlpm.Fundo,,-1),
_xlpm.Dy,_xlfn.XLOOKUP(TRUE,(AD70:AD$95&lt;&gt;""),AD70:AD$95,_xlpm.Fundo,,1),
_xlpm.Xy,$N69,_xlpm.Yy,PRODUCT(SUM(_xlpm.Dy,-_xlpm.Cy),1/SUM(_xlpm.By,-_xlpm.Ay))*SUM(_xlpm.Xy,-_xlpm.Ay)+_xlpm.Cy,
ROUND(_xlpm.Yy,2)))</f>
        <v>0.87</v>
      </c>
      <c r="AE167" s="21" cm="1">
        <f t="array" ref="AE167">IF(AE69&lt;&gt;"","",
_xlfn.LET(_xlpm.Fundo,$L$8,
_xlpm.Ax,_xlfn.XLOOKUP(TRUE,($O69:AD69&lt;&gt;""),$O$51:AD$51,_xlpm.Fundo,,-1),
_xlpm.Bx,_xlfn.XLOOKUP(TRUE,(AF69:$AZ69&lt;&gt;""),AF$51:$AZ$51,_xlpm.Fundo,,1),
_xlpm.Cx,_xlfn.XLOOKUP(TRUE,($O69:AD69&lt;&gt;""),$O69:AD69,_xlpm.Fundo,,-1),
_xlpm.Dx,_xlfn.XLOOKUP(TRUE,(AF69:$AZ69&lt;&gt;""),AF69:$AZ69,_xlpm.Fundo,,1),
_xlpm.Xx,AE$51,_xlpm.Yx,PRODUCT(SUM(_xlpm.Dx,-_xlpm.Cx),1/SUM(_xlpm.Bx,-_xlpm.Ax))*SUM(_xlpm.Xx,-_xlpm.Ax)+_xlpm.Cx,
_xlpm.Ay,_xlfn.XLOOKUP(TRUE,(AE$52:AE68&lt;&gt;""),$N$52:$N68,_xlpm.Fundo,,-1),
_xlpm.By,_xlfn.XLOOKUP(TRUE,(AE70:AE$95&lt;&gt;""),$N70:$N$95,_xlpm.Fundo,,1),
_xlpm.Cy,_xlfn.XLOOKUP(TRUE,(AE$52:AE68&lt;&gt;""),AE$52:AE68,_xlpm.Fundo,,-1),
_xlpm.Dy,_xlfn.XLOOKUP(TRUE,(AE70:AE$95&lt;&gt;""),AE70:AE$95,_xlpm.Fundo,,1),
_xlpm.Xy,$N69,_xlpm.Yy,PRODUCT(SUM(_xlpm.Dy,-_xlpm.Cy),1/SUM(_xlpm.By,-_xlpm.Ay))*SUM(_xlpm.Xy,-_xlpm.Ay)+_xlpm.Cy,
ROUND(_xlpm.Yy,2)))</f>
        <v>0.5</v>
      </c>
      <c r="AF167" s="21" cm="1">
        <f t="array" ref="AF167">IF(AF69&lt;&gt;"","",
_xlfn.LET(_xlpm.Fundo,$L$8,
_xlpm.Ax,_xlfn.XLOOKUP(TRUE,($O69:AE69&lt;&gt;""),$O$51:AE$51,_xlpm.Fundo,,-1),
_xlpm.Bx,_xlfn.XLOOKUP(TRUE,(AG69:$AZ69&lt;&gt;""),AG$51:$AZ$51,_xlpm.Fundo,,1),
_xlpm.Cx,_xlfn.XLOOKUP(TRUE,($O69:AE69&lt;&gt;""),$O69:AE69,_xlpm.Fundo,,-1),
_xlpm.Dx,_xlfn.XLOOKUP(TRUE,(AG69:$AZ69&lt;&gt;""),AG69:$AZ69,_xlpm.Fundo,,1),
_xlpm.Xx,AF$51,_xlpm.Yx,PRODUCT(SUM(_xlpm.Dx,-_xlpm.Cx),1/SUM(_xlpm.Bx,-_xlpm.Ax))*SUM(_xlpm.Xx,-_xlpm.Ax)+_xlpm.Cx,
_xlpm.Ay,_xlfn.XLOOKUP(TRUE,(AF$52:AF68&lt;&gt;""),$N$52:$N68,_xlpm.Fundo,,-1),
_xlpm.By,_xlfn.XLOOKUP(TRUE,(AF70:AF$95&lt;&gt;""),$N70:$N$95,_xlpm.Fundo,,1),
_xlpm.Cy,_xlfn.XLOOKUP(TRUE,(AF$52:AF68&lt;&gt;""),AF$52:AF68,_xlpm.Fundo,,-1),
_xlpm.Dy,_xlfn.XLOOKUP(TRUE,(AF70:AF$95&lt;&gt;""),AF70:AF$95,_xlpm.Fundo,,1),
_xlpm.Xy,$N69,_xlpm.Yy,PRODUCT(SUM(_xlpm.Dy,-_xlpm.Cy),1/SUM(_xlpm.By,-_xlpm.Ay))*SUM(_xlpm.Xy,-_xlpm.Ay)+_xlpm.Cy,
ROUND(_xlpm.Yy,2)))</f>
        <v>0</v>
      </c>
      <c r="AG167" s="21" cm="1">
        <f t="array" ref="AG167">IF(AG69&lt;&gt;"","",
_xlfn.LET(_xlpm.Fundo,$L$8,
_xlpm.Ax,_xlfn.XLOOKUP(TRUE,($O69:AF69&lt;&gt;""),$O$51:AF$51,_xlpm.Fundo,,-1),
_xlpm.Bx,_xlfn.XLOOKUP(TRUE,(AH69:$AZ69&lt;&gt;""),AH$51:$AZ$51,_xlpm.Fundo,,1),
_xlpm.Cx,_xlfn.XLOOKUP(TRUE,($O69:AF69&lt;&gt;""),$O69:AF69,_xlpm.Fundo,,-1),
_xlpm.Dx,_xlfn.XLOOKUP(TRUE,(AH69:$AZ69&lt;&gt;""),AH69:$AZ69,_xlpm.Fundo,,1),
_xlpm.Xx,AG$51,_xlpm.Yx,PRODUCT(SUM(_xlpm.Dx,-_xlpm.Cx),1/SUM(_xlpm.Bx,-_xlpm.Ax))*SUM(_xlpm.Xx,-_xlpm.Ax)+_xlpm.Cx,
_xlpm.Ay,_xlfn.XLOOKUP(TRUE,(AG$52:AG68&lt;&gt;""),$N$52:$N68,_xlpm.Fundo,,-1),
_xlpm.By,_xlfn.XLOOKUP(TRUE,(AG70:AG$95&lt;&gt;""),$N70:$N$95,_xlpm.Fundo,,1),
_xlpm.Cy,_xlfn.XLOOKUP(TRUE,(AG$52:AG68&lt;&gt;""),AG$52:AG68,_xlpm.Fundo,,-1),
_xlpm.Dy,_xlfn.XLOOKUP(TRUE,(AG70:AG$95&lt;&gt;""),AG70:AG$95,_xlpm.Fundo,,1),
_xlpm.Xy,$N69,_xlpm.Yy,PRODUCT(SUM(_xlpm.Dy,-_xlpm.Cy),1/SUM(_xlpm.By,-_xlpm.Ay))*SUM(_xlpm.Xy,-_xlpm.Ay)+_xlpm.Cy,
ROUND(_xlpm.Yy,2)))</f>
        <v>0</v>
      </c>
      <c r="AH167" s="21" cm="1">
        <f t="array" ref="AH167">IF(AH69&lt;&gt;"","",
_xlfn.LET(_xlpm.Fundo,$L$8,
_xlpm.Ax,_xlfn.XLOOKUP(TRUE,($O69:AG69&lt;&gt;""),$O$51:AG$51,_xlpm.Fundo,,-1),
_xlpm.Bx,_xlfn.XLOOKUP(TRUE,(AI69:$AZ69&lt;&gt;""),AI$51:$AZ$51,_xlpm.Fundo,,1),
_xlpm.Cx,_xlfn.XLOOKUP(TRUE,($O69:AG69&lt;&gt;""),$O69:AG69,_xlpm.Fundo,,-1),
_xlpm.Dx,_xlfn.XLOOKUP(TRUE,(AI69:$AZ69&lt;&gt;""),AI69:$AZ69,_xlpm.Fundo,,1),
_xlpm.Xx,AH$51,_xlpm.Yx,PRODUCT(SUM(_xlpm.Dx,-_xlpm.Cx),1/SUM(_xlpm.Bx,-_xlpm.Ax))*SUM(_xlpm.Xx,-_xlpm.Ax)+_xlpm.Cx,
_xlpm.Ay,_xlfn.XLOOKUP(TRUE,(AH$52:AH68&lt;&gt;""),$N$52:$N68,_xlpm.Fundo,,-1),
_xlpm.By,_xlfn.XLOOKUP(TRUE,(AH70:AH$95&lt;&gt;""),$N70:$N$95,_xlpm.Fundo,,1),
_xlpm.Cy,_xlfn.XLOOKUP(TRUE,(AH$52:AH68&lt;&gt;""),AH$52:AH68,_xlpm.Fundo,,-1),
_xlpm.Dy,_xlfn.XLOOKUP(TRUE,(AH70:AH$95&lt;&gt;""),AH70:AH$95,_xlpm.Fundo,,1),
_xlpm.Xy,$N69,_xlpm.Yy,PRODUCT(SUM(_xlpm.Dy,-_xlpm.Cy),1/SUM(_xlpm.By,-_xlpm.Ay))*SUM(_xlpm.Xy,-_xlpm.Ay)+_xlpm.Cy,
ROUND(_xlpm.Yy,2)))</f>
        <v>0</v>
      </c>
      <c r="AI167" s="21" cm="1">
        <f t="array" ref="AI167">IF(AI69&lt;&gt;"","",
_xlfn.LET(_xlpm.Fundo,$L$8,
_xlpm.Ax,_xlfn.XLOOKUP(TRUE,($O69:AH69&lt;&gt;""),$O$51:AH$51,_xlpm.Fundo,,-1),
_xlpm.Bx,_xlfn.XLOOKUP(TRUE,(AJ69:$AZ69&lt;&gt;""),AJ$51:$AZ$51,_xlpm.Fundo,,1),
_xlpm.Cx,_xlfn.XLOOKUP(TRUE,($O69:AH69&lt;&gt;""),$O69:AH69,_xlpm.Fundo,,-1),
_xlpm.Dx,_xlfn.XLOOKUP(TRUE,(AJ69:$AZ69&lt;&gt;""),AJ69:$AZ69,_xlpm.Fundo,,1),
_xlpm.Xx,AI$51,_xlpm.Yx,PRODUCT(SUM(_xlpm.Dx,-_xlpm.Cx),1/SUM(_xlpm.Bx,-_xlpm.Ax))*SUM(_xlpm.Xx,-_xlpm.Ax)+_xlpm.Cx,
_xlpm.Ay,_xlfn.XLOOKUP(TRUE,(AI$52:AI68&lt;&gt;""),$N$52:$N68,_xlpm.Fundo,,-1),
_xlpm.By,_xlfn.XLOOKUP(TRUE,(AI70:AI$95&lt;&gt;""),$N70:$N$95,_xlpm.Fundo,,1),
_xlpm.Cy,_xlfn.XLOOKUP(TRUE,(AI$52:AI68&lt;&gt;""),AI$52:AI68,_xlpm.Fundo,,-1),
_xlpm.Dy,_xlfn.XLOOKUP(TRUE,(AI70:AI$95&lt;&gt;""),AI70:AI$95,_xlpm.Fundo,,1),
_xlpm.Xy,$N69,_xlpm.Yy,PRODUCT(SUM(_xlpm.Dy,-_xlpm.Cy),1/SUM(_xlpm.By,-_xlpm.Ay))*SUM(_xlpm.Xy,-_xlpm.Ay)+_xlpm.Cy,
ROUND(_xlpm.Yy,2)))</f>
        <v>0.4</v>
      </c>
      <c r="AJ167" s="21" cm="1">
        <f t="array" ref="AJ167">IF(AJ69&lt;&gt;"","",
_xlfn.LET(_xlpm.Fundo,$L$8,
_xlpm.Ax,_xlfn.XLOOKUP(TRUE,($O69:AI69&lt;&gt;""),$O$51:AI$51,_xlpm.Fundo,,-1),
_xlpm.Bx,_xlfn.XLOOKUP(TRUE,(AK69:$AZ69&lt;&gt;""),AK$51:$AZ$51,_xlpm.Fundo,,1),
_xlpm.Cx,_xlfn.XLOOKUP(TRUE,($O69:AI69&lt;&gt;""),$O69:AI69,_xlpm.Fundo,,-1),
_xlpm.Dx,_xlfn.XLOOKUP(TRUE,(AK69:$AZ69&lt;&gt;""),AK69:$AZ69,_xlpm.Fundo,,1),
_xlpm.Xx,AJ$51,_xlpm.Yx,PRODUCT(SUM(_xlpm.Dx,-_xlpm.Cx),1/SUM(_xlpm.Bx,-_xlpm.Ax))*SUM(_xlpm.Xx,-_xlpm.Ax)+_xlpm.Cx,
_xlpm.Ay,_xlfn.XLOOKUP(TRUE,(AJ$52:AJ68&lt;&gt;""),$N$52:$N68,_xlpm.Fundo,,-1),
_xlpm.By,_xlfn.XLOOKUP(TRUE,(AJ70:AJ$95&lt;&gt;""),$N70:$N$95,_xlpm.Fundo,,1),
_xlpm.Cy,_xlfn.XLOOKUP(TRUE,(AJ$52:AJ68&lt;&gt;""),AJ$52:AJ68,_xlpm.Fundo,,-1),
_xlpm.Dy,_xlfn.XLOOKUP(TRUE,(AJ70:AJ$95&lt;&gt;""),AJ70:AJ$95,_xlpm.Fundo,,1),
_xlpm.Xy,$N69,_xlpm.Yy,PRODUCT(SUM(_xlpm.Dy,-_xlpm.Cy),1/SUM(_xlpm.By,-_xlpm.Ay))*SUM(_xlpm.Xy,-_xlpm.Ay)+_xlpm.Cy,
ROUND(_xlpm.Yy,2)))</f>
        <v>0.4</v>
      </c>
      <c r="AK167" s="21" cm="1">
        <f t="array" ref="AK167">IF(AK69&lt;&gt;"","",
_xlfn.LET(_xlpm.Fundo,$L$8,
_xlpm.Ax,_xlfn.XLOOKUP(TRUE,($O69:AJ69&lt;&gt;""),$O$51:AJ$51,_xlpm.Fundo,,-1),
_xlpm.Bx,_xlfn.XLOOKUP(TRUE,(AL69:$AZ69&lt;&gt;""),AL$51:$AZ$51,_xlpm.Fundo,,1),
_xlpm.Cx,_xlfn.XLOOKUP(TRUE,($O69:AJ69&lt;&gt;""),$O69:AJ69,_xlpm.Fundo,,-1),
_xlpm.Dx,_xlfn.XLOOKUP(TRUE,(AL69:$AZ69&lt;&gt;""),AL69:$AZ69,_xlpm.Fundo,,1),
_xlpm.Xx,AK$51,_xlpm.Yx,PRODUCT(SUM(_xlpm.Dx,-_xlpm.Cx),1/SUM(_xlpm.Bx,-_xlpm.Ax))*SUM(_xlpm.Xx,-_xlpm.Ax)+_xlpm.Cx,
_xlpm.Ay,_xlfn.XLOOKUP(TRUE,(AK$52:AK68&lt;&gt;""),$N$52:$N68,_xlpm.Fundo,,-1),
_xlpm.By,_xlfn.XLOOKUP(TRUE,(AK70:AK$95&lt;&gt;""),$N70:$N$95,_xlpm.Fundo,,1),
_xlpm.Cy,_xlfn.XLOOKUP(TRUE,(AK$52:AK68&lt;&gt;""),AK$52:AK68,_xlpm.Fundo,,-1),
_xlpm.Dy,_xlfn.XLOOKUP(TRUE,(AK70:AK$95&lt;&gt;""),AK70:AK$95,_xlpm.Fundo,,1),
_xlpm.Xy,$N69,_xlpm.Yy,PRODUCT(SUM(_xlpm.Dy,-_xlpm.Cy),1/SUM(_xlpm.By,-_xlpm.Ay))*SUM(_xlpm.Xy,-_xlpm.Ay)+_xlpm.Cy,
ROUND(_xlpm.Yy,2)))</f>
        <v>0.03</v>
      </c>
      <c r="AL167" s="21" cm="1">
        <f t="array" ref="AL167">IF(AL69&lt;&gt;"","",
_xlfn.LET(_xlpm.Fundo,$L$8,
_xlpm.Ax,_xlfn.XLOOKUP(TRUE,($O69:AK69&lt;&gt;""),$O$51:AK$51,_xlpm.Fundo,,-1),
_xlpm.Bx,_xlfn.XLOOKUP(TRUE,(AM69:$AZ69&lt;&gt;""),AM$51:$AZ$51,_xlpm.Fundo,,1),
_xlpm.Cx,_xlfn.XLOOKUP(TRUE,($O69:AK69&lt;&gt;""),$O69:AK69,_xlpm.Fundo,,-1),
_xlpm.Dx,_xlfn.XLOOKUP(TRUE,(AM69:$AZ69&lt;&gt;""),AM69:$AZ69,_xlpm.Fundo,,1),
_xlpm.Xx,AL$51,_xlpm.Yx,PRODUCT(SUM(_xlpm.Dx,-_xlpm.Cx),1/SUM(_xlpm.Bx,-_xlpm.Ax))*SUM(_xlpm.Xx,-_xlpm.Ax)+_xlpm.Cx,
_xlpm.Ay,_xlfn.XLOOKUP(TRUE,(AL$52:AL68&lt;&gt;""),$N$52:$N68,_xlpm.Fundo,,-1),
_xlpm.By,_xlfn.XLOOKUP(TRUE,(AL70:AL$95&lt;&gt;""),$N70:$N$95,_xlpm.Fundo,,1),
_xlpm.Cy,_xlfn.XLOOKUP(TRUE,(AL$52:AL68&lt;&gt;""),AL$52:AL68,_xlpm.Fundo,,-1),
_xlpm.Dy,_xlfn.XLOOKUP(TRUE,(AL70:AL$95&lt;&gt;""),AL70:AL$95,_xlpm.Fundo,,1),
_xlpm.Xy,$N69,_xlpm.Yy,PRODUCT(SUM(_xlpm.Dy,-_xlpm.Cy),1/SUM(_xlpm.By,-_xlpm.Ay))*SUM(_xlpm.Xy,-_xlpm.Ay)+_xlpm.Cy,
ROUND(_xlpm.Yy,2)))</f>
        <v>0</v>
      </c>
      <c r="AM167" s="21" cm="1">
        <f t="array" ref="AM167">IF(AM69&lt;&gt;"","",
_xlfn.LET(_xlpm.Fundo,$L$8,
_xlpm.Ax,_xlfn.XLOOKUP(TRUE,($O69:AL69&lt;&gt;""),$O$51:AL$51,_xlpm.Fundo,,-1),
_xlpm.Bx,_xlfn.XLOOKUP(TRUE,(AN69:$AZ69&lt;&gt;""),AN$51:$AZ$51,_xlpm.Fundo,,1),
_xlpm.Cx,_xlfn.XLOOKUP(TRUE,($O69:AL69&lt;&gt;""),$O69:AL69,_xlpm.Fundo,,-1),
_xlpm.Dx,_xlfn.XLOOKUP(TRUE,(AN69:$AZ69&lt;&gt;""),AN69:$AZ69,_xlpm.Fundo,,1),
_xlpm.Xx,AM$51,_xlpm.Yx,PRODUCT(SUM(_xlpm.Dx,-_xlpm.Cx),1/SUM(_xlpm.Bx,-_xlpm.Ax))*SUM(_xlpm.Xx,-_xlpm.Ax)+_xlpm.Cx,
_xlpm.Ay,_xlfn.XLOOKUP(TRUE,(AM$52:AM68&lt;&gt;""),$N$52:$N68,_xlpm.Fundo,,-1),
_xlpm.By,_xlfn.XLOOKUP(TRUE,(AM70:AM$95&lt;&gt;""),$N70:$N$95,_xlpm.Fundo,,1),
_xlpm.Cy,_xlfn.XLOOKUP(TRUE,(AM$52:AM68&lt;&gt;""),AM$52:AM68,_xlpm.Fundo,,-1),
_xlpm.Dy,_xlfn.XLOOKUP(TRUE,(AM70:AM$95&lt;&gt;""),AM70:AM$95,_xlpm.Fundo,,1),
_xlpm.Xy,$N69,_xlpm.Yy,PRODUCT(SUM(_xlpm.Dy,-_xlpm.Cy),1/SUM(_xlpm.By,-_xlpm.Ay))*SUM(_xlpm.Xy,-_xlpm.Ay)+_xlpm.Cy,
ROUND(_xlpm.Yy,2)))</f>
        <v>0.05</v>
      </c>
      <c r="AN167" s="21" cm="1">
        <f t="array" ref="AN167">IF(AN69&lt;&gt;"","",
_xlfn.LET(_xlpm.Fundo,$L$8,
_xlpm.Ax,_xlfn.XLOOKUP(TRUE,($O69:AM69&lt;&gt;""),$O$51:AM$51,_xlpm.Fundo,,-1),
_xlpm.Bx,_xlfn.XLOOKUP(TRUE,(AO69:$AZ69&lt;&gt;""),AO$51:$AZ$51,_xlpm.Fundo,,1),
_xlpm.Cx,_xlfn.XLOOKUP(TRUE,($O69:AM69&lt;&gt;""),$O69:AM69,_xlpm.Fundo,,-1),
_xlpm.Dx,_xlfn.XLOOKUP(TRUE,(AO69:$AZ69&lt;&gt;""),AO69:$AZ69,_xlpm.Fundo,,1),
_xlpm.Xx,AN$51,_xlpm.Yx,PRODUCT(SUM(_xlpm.Dx,-_xlpm.Cx),1/SUM(_xlpm.Bx,-_xlpm.Ax))*SUM(_xlpm.Xx,-_xlpm.Ax)+_xlpm.Cx,
_xlpm.Ay,_xlfn.XLOOKUP(TRUE,(AN$52:AN68&lt;&gt;""),$N$52:$N68,_xlpm.Fundo,,-1),
_xlpm.By,_xlfn.XLOOKUP(TRUE,(AN70:AN$95&lt;&gt;""),$N70:$N$95,_xlpm.Fundo,,1),
_xlpm.Cy,_xlfn.XLOOKUP(TRUE,(AN$52:AN68&lt;&gt;""),AN$52:AN68,_xlpm.Fundo,,-1),
_xlpm.Dy,_xlfn.XLOOKUP(TRUE,(AN70:AN$95&lt;&gt;""),AN70:AN$95,_xlpm.Fundo,,1),
_xlpm.Xy,$N69,_xlpm.Yy,PRODUCT(SUM(_xlpm.Dy,-_xlpm.Cy),1/SUM(_xlpm.By,-_xlpm.Ay))*SUM(_xlpm.Xy,-_xlpm.Ay)+_xlpm.Cy,
ROUND(_xlpm.Yy,2)))</f>
        <v>0.15</v>
      </c>
      <c r="AO167" s="21" cm="1">
        <f t="array" ref="AO167">IF(AO69&lt;&gt;"","",
_xlfn.LET(_xlpm.Fundo,$L$8,
_xlpm.Ax,_xlfn.XLOOKUP(TRUE,($O69:AN69&lt;&gt;""),$O$51:AN$51,_xlpm.Fundo,,-1),
_xlpm.Bx,_xlfn.XLOOKUP(TRUE,(AP69:$AZ69&lt;&gt;""),AP$51:$AZ$51,_xlpm.Fundo,,1),
_xlpm.Cx,_xlfn.XLOOKUP(TRUE,($O69:AN69&lt;&gt;""),$O69:AN69,_xlpm.Fundo,,-1),
_xlpm.Dx,_xlfn.XLOOKUP(TRUE,(AP69:$AZ69&lt;&gt;""),AP69:$AZ69,_xlpm.Fundo,,1),
_xlpm.Xx,AO$51,_xlpm.Yx,PRODUCT(SUM(_xlpm.Dx,-_xlpm.Cx),1/SUM(_xlpm.Bx,-_xlpm.Ax))*SUM(_xlpm.Xx,-_xlpm.Ax)+_xlpm.Cx,
_xlpm.Ay,_xlfn.XLOOKUP(TRUE,(AO$52:AO68&lt;&gt;""),$N$52:$N68,_xlpm.Fundo,,-1),
_xlpm.By,_xlfn.XLOOKUP(TRUE,(AO70:AO$95&lt;&gt;""),$N70:$N$95,_xlpm.Fundo,,1),
_xlpm.Cy,_xlfn.XLOOKUP(TRUE,(AO$52:AO68&lt;&gt;""),AO$52:AO68,_xlpm.Fundo,,-1),
_xlpm.Dy,_xlfn.XLOOKUP(TRUE,(AO70:AO$95&lt;&gt;""),AO70:AO$95,_xlpm.Fundo,,1),
_xlpm.Xy,$N69,_xlpm.Yy,PRODUCT(SUM(_xlpm.Dy,-_xlpm.Cy),1/SUM(_xlpm.By,-_xlpm.Ay))*SUM(_xlpm.Xy,-_xlpm.Ay)+_xlpm.Cy,
ROUND(_xlpm.Yy,2)))</f>
        <v>0.2</v>
      </c>
      <c r="AP167" s="21" cm="1">
        <f t="array" ref="AP167">IF(AP69&lt;&gt;"","",
_xlfn.LET(_xlpm.Fundo,$L$8,
_xlpm.Ax,_xlfn.XLOOKUP(TRUE,($O69:AO69&lt;&gt;""),$O$51:AO$51,_xlpm.Fundo,,-1),
_xlpm.Bx,_xlfn.XLOOKUP(TRUE,(AQ69:$AZ69&lt;&gt;""),AQ$51:$AZ$51,_xlpm.Fundo,,1),
_xlpm.Cx,_xlfn.XLOOKUP(TRUE,($O69:AO69&lt;&gt;""),$O69:AO69,_xlpm.Fundo,,-1),
_xlpm.Dx,_xlfn.XLOOKUP(TRUE,(AQ69:$AZ69&lt;&gt;""),AQ69:$AZ69,_xlpm.Fundo,,1),
_xlpm.Xx,AP$51,_xlpm.Yx,PRODUCT(SUM(_xlpm.Dx,-_xlpm.Cx),1/SUM(_xlpm.Bx,-_xlpm.Ax))*SUM(_xlpm.Xx,-_xlpm.Ax)+_xlpm.Cx,
_xlpm.Ay,_xlfn.XLOOKUP(TRUE,(AP$52:AP68&lt;&gt;""),$N$52:$N68,_xlpm.Fundo,,-1),
_xlpm.By,_xlfn.XLOOKUP(TRUE,(AP70:AP$95&lt;&gt;""),$N70:$N$95,_xlpm.Fundo,,1),
_xlpm.Cy,_xlfn.XLOOKUP(TRUE,(AP$52:AP68&lt;&gt;""),AP$52:AP68,_xlpm.Fundo,,-1),
_xlpm.Dy,_xlfn.XLOOKUP(TRUE,(AP70:AP$95&lt;&gt;""),AP70:AP$95,_xlpm.Fundo,,1),
_xlpm.Xy,$N69,_xlpm.Yy,PRODUCT(SUM(_xlpm.Dy,-_xlpm.Cy),1/SUM(_xlpm.By,-_xlpm.Ay))*SUM(_xlpm.Xy,-_xlpm.Ay)+_xlpm.Cy,
ROUND(_xlpm.Yy,2)))</f>
        <v>0.37</v>
      </c>
      <c r="AQ167" s="21" cm="1">
        <f t="array" ref="AQ167">IF(AQ69&lt;&gt;"","",
_xlfn.LET(_xlpm.Fundo,$L$8,
_xlpm.Ax,_xlfn.XLOOKUP(TRUE,($O69:AP69&lt;&gt;""),$O$51:AP$51,_xlpm.Fundo,,-1),
_xlpm.Bx,_xlfn.XLOOKUP(TRUE,(AR69:$AZ69&lt;&gt;""),AR$51:$AZ$51,_xlpm.Fundo,,1),
_xlpm.Cx,_xlfn.XLOOKUP(TRUE,($O69:AP69&lt;&gt;""),$O69:AP69,_xlpm.Fundo,,-1),
_xlpm.Dx,_xlfn.XLOOKUP(TRUE,(AR69:$AZ69&lt;&gt;""),AR69:$AZ69,_xlpm.Fundo,,1),
_xlpm.Xx,AQ$51,_xlpm.Yx,PRODUCT(SUM(_xlpm.Dx,-_xlpm.Cx),1/SUM(_xlpm.Bx,-_xlpm.Ax))*SUM(_xlpm.Xx,-_xlpm.Ax)+_xlpm.Cx,
_xlpm.Ay,_xlfn.XLOOKUP(TRUE,(AQ$52:AQ68&lt;&gt;""),$N$52:$N68,_xlpm.Fundo,,-1),
_xlpm.By,_xlfn.XLOOKUP(TRUE,(AQ70:AQ$95&lt;&gt;""),$N70:$N$95,_xlpm.Fundo,,1),
_xlpm.Cy,_xlfn.XLOOKUP(TRUE,(AQ$52:AQ68&lt;&gt;""),AQ$52:AQ68,_xlpm.Fundo,,-1),
_xlpm.Dy,_xlfn.XLOOKUP(TRUE,(AQ70:AQ$95&lt;&gt;""),AQ70:AQ$95,_xlpm.Fundo,,1),
_xlpm.Xy,$N69,_xlpm.Yy,PRODUCT(SUM(_xlpm.Dy,-_xlpm.Cy),1/SUM(_xlpm.By,-_xlpm.Ay))*SUM(_xlpm.Xy,-_xlpm.Ay)+_xlpm.Cy,
ROUND(_xlpm.Yy,2)))</f>
        <v>0.1</v>
      </c>
      <c r="AR167" s="21" cm="1">
        <f t="array" ref="AR167">IF(AR69&lt;&gt;"","",
_xlfn.LET(_xlpm.Fundo,$L$8,
_xlpm.Ax,_xlfn.XLOOKUP(TRUE,($O69:AQ69&lt;&gt;""),$O$51:AQ$51,_xlpm.Fundo,,-1),
_xlpm.Bx,_xlfn.XLOOKUP(TRUE,(AS69:$AZ69&lt;&gt;""),AS$51:$AZ$51,_xlpm.Fundo,,1),
_xlpm.Cx,_xlfn.XLOOKUP(TRUE,($O69:AQ69&lt;&gt;""),$O69:AQ69,_xlpm.Fundo,,-1),
_xlpm.Dx,_xlfn.XLOOKUP(TRUE,(AS69:$AZ69&lt;&gt;""),AS69:$AZ69,_xlpm.Fundo,,1),
_xlpm.Xx,AR$51,_xlpm.Yx,PRODUCT(SUM(_xlpm.Dx,-_xlpm.Cx),1/SUM(_xlpm.Bx,-_xlpm.Ax))*SUM(_xlpm.Xx,-_xlpm.Ax)+_xlpm.Cx,
_xlpm.Ay,_xlfn.XLOOKUP(TRUE,(AR$52:AR68&lt;&gt;""),$N$52:$N68,_xlpm.Fundo,,-1),
_xlpm.By,_xlfn.XLOOKUP(TRUE,(AR70:AR$95&lt;&gt;""),$N70:$N$95,_xlpm.Fundo,,1),
_xlpm.Cy,_xlfn.XLOOKUP(TRUE,(AR$52:AR68&lt;&gt;""),AR$52:AR68,_xlpm.Fundo,,-1),
_xlpm.Dy,_xlfn.XLOOKUP(TRUE,(AR70:AR$95&lt;&gt;""),AR70:AR$95,_xlpm.Fundo,,1),
_xlpm.Xy,$N69,_xlpm.Yy,PRODUCT(SUM(_xlpm.Dy,-_xlpm.Cy),1/SUM(_xlpm.By,-_xlpm.Ay))*SUM(_xlpm.Xy,-_xlpm.Ay)+_xlpm.Cy,
ROUND(_xlpm.Yy,2)))</f>
        <v>-0.03</v>
      </c>
      <c r="AS167" s="21" cm="1">
        <f t="array" ref="AS167">IF(AS69&lt;&gt;"","",
_xlfn.LET(_xlpm.Fundo,$L$8,
_xlpm.Ax,_xlfn.XLOOKUP(TRUE,($O69:AR69&lt;&gt;""),$O$51:AR$51,_xlpm.Fundo,,-1),
_xlpm.Bx,_xlfn.XLOOKUP(TRUE,(AT69:$AZ69&lt;&gt;""),AT$51:$AZ$51,_xlpm.Fundo,,1),
_xlpm.Cx,_xlfn.XLOOKUP(TRUE,($O69:AR69&lt;&gt;""),$O69:AR69,_xlpm.Fundo,,-1),
_xlpm.Dx,_xlfn.XLOOKUP(TRUE,(AT69:$AZ69&lt;&gt;""),AT69:$AZ69,_xlpm.Fundo,,1),
_xlpm.Xx,AS$51,_xlpm.Yx,PRODUCT(SUM(_xlpm.Dx,-_xlpm.Cx),1/SUM(_xlpm.Bx,-_xlpm.Ax))*SUM(_xlpm.Xx,-_xlpm.Ax)+_xlpm.Cx,
_xlpm.Ay,_xlfn.XLOOKUP(TRUE,(AS$52:AS68&lt;&gt;""),$N$52:$N68,_xlpm.Fundo,,-1),
_xlpm.By,_xlfn.XLOOKUP(TRUE,(AS70:AS$95&lt;&gt;""),$N70:$N$95,_xlpm.Fundo,,1),
_xlpm.Cy,_xlfn.XLOOKUP(TRUE,(AS$52:AS68&lt;&gt;""),AS$52:AS68,_xlpm.Fundo,,-1),
_xlpm.Dy,_xlfn.XLOOKUP(TRUE,(AS70:AS$95&lt;&gt;""),AS70:AS$95,_xlpm.Fundo,,1),
_xlpm.Xy,$N69,_xlpm.Yy,PRODUCT(SUM(_xlpm.Dy,-_xlpm.Cy),1/SUM(_xlpm.By,-_xlpm.Ay))*SUM(_xlpm.Xy,-_xlpm.Ay)+_xlpm.Cy,
ROUND(_xlpm.Yy,2)))</f>
        <v>-0.03</v>
      </c>
      <c r="AT167" s="21" cm="1">
        <f t="array" ref="AT167">IF(AT69&lt;&gt;"","",
_xlfn.LET(_xlpm.Fundo,$L$8,
_xlpm.Ax,_xlfn.XLOOKUP(TRUE,($O69:AS69&lt;&gt;""),$O$51:AS$51,_xlpm.Fundo,,-1),
_xlpm.Bx,_xlfn.XLOOKUP(TRUE,(AU69:$AZ69&lt;&gt;""),AU$51:$AZ$51,_xlpm.Fundo,,1),
_xlpm.Cx,_xlfn.XLOOKUP(TRUE,($O69:AS69&lt;&gt;""),$O69:AS69,_xlpm.Fundo,,-1),
_xlpm.Dx,_xlfn.XLOOKUP(TRUE,(AU69:$AZ69&lt;&gt;""),AU69:$AZ69,_xlpm.Fundo,,1),
_xlpm.Xx,AT$51,_xlpm.Yx,PRODUCT(SUM(_xlpm.Dx,-_xlpm.Cx),1/SUM(_xlpm.Bx,-_xlpm.Ax))*SUM(_xlpm.Xx,-_xlpm.Ax)+_xlpm.Cx,
_xlpm.Ay,_xlfn.XLOOKUP(TRUE,(AT$52:AT68&lt;&gt;""),$N$52:$N68,_xlpm.Fundo,,-1),
_xlpm.By,_xlfn.XLOOKUP(TRUE,(AT70:AT$95&lt;&gt;""),$N70:$N$95,_xlpm.Fundo,,1),
_xlpm.Cy,_xlfn.XLOOKUP(TRUE,(AT$52:AT68&lt;&gt;""),AT$52:AT68,_xlpm.Fundo,,-1),
_xlpm.Dy,_xlfn.XLOOKUP(TRUE,(AT70:AT$95&lt;&gt;""),AT70:AT$95,_xlpm.Fundo,,1),
_xlpm.Xy,$N69,_xlpm.Yy,PRODUCT(SUM(_xlpm.Dy,-_xlpm.Cy),1/SUM(_xlpm.By,-_xlpm.Ay))*SUM(_xlpm.Xy,-_xlpm.Ay)+_xlpm.Cy,
ROUND(_xlpm.Yy,2)))</f>
        <v>0</v>
      </c>
      <c r="AU167" s="21" t="str" cm="1">
        <f t="array" ref="AU167">IF(AU69&lt;&gt;"","",
_xlfn.LET(_xlpm.Fundo,$L$8,
_xlpm.Ax,_xlfn.XLOOKUP(TRUE,($O69:AT69&lt;&gt;""),$O$51:AT$51,_xlpm.Fundo,,-1),
_xlpm.Bx,_xlfn.XLOOKUP(TRUE,(AV69:$AZ69&lt;&gt;""),AV$51:$AZ$51,_xlpm.Fundo,,1),
_xlpm.Cx,_xlfn.XLOOKUP(TRUE,($O69:AT69&lt;&gt;""),$O69:AT69,_xlpm.Fundo,,-1),
_xlpm.Dx,_xlfn.XLOOKUP(TRUE,(AV69:$AZ69&lt;&gt;""),AV69:$AZ69,_xlpm.Fundo,,1),
_xlpm.Xx,AU$51,_xlpm.Yx,PRODUCT(SUM(_xlpm.Dx,-_xlpm.Cx),1/SUM(_xlpm.Bx,-_xlpm.Ax))*SUM(_xlpm.Xx,-_xlpm.Ax)+_xlpm.Cx,
_xlpm.Ay,_xlfn.XLOOKUP(TRUE,(AU$52:AU68&lt;&gt;""),$N$52:$N68,_xlpm.Fundo,,-1),
_xlpm.By,_xlfn.XLOOKUP(TRUE,(AU70:AU$95&lt;&gt;""),$N70:$N$95,_xlpm.Fundo,,1),
_xlpm.Cy,_xlfn.XLOOKUP(TRUE,(AU$52:AU68&lt;&gt;""),AU$52:AU68,_xlpm.Fundo,,-1),
_xlpm.Dy,_xlfn.XLOOKUP(TRUE,(AU70:AU$95&lt;&gt;""),AU70:AU$95,_xlpm.Fundo,,1),
_xlpm.Xy,$N69,_xlpm.Yy,PRODUCT(SUM(_xlpm.Dy,-_xlpm.Cy),1/SUM(_xlpm.By,-_xlpm.Ay))*SUM(_xlpm.Xy,-_xlpm.Ay)+_xlpm.Cy,
ROUND(_xlpm.Yy,2)))</f>
        <v/>
      </c>
      <c r="AV167" s="21" t="str" cm="1">
        <f t="array" ref="AV167">IF(AV69&lt;&gt;"","",
_xlfn.LET(_xlpm.Fundo,$L$8,
_xlpm.Ax,_xlfn.XLOOKUP(TRUE,($O69:AU69&lt;&gt;""),$O$51:AU$51,_xlpm.Fundo,,-1),
_xlpm.Bx,_xlfn.XLOOKUP(TRUE,(AW69:$AZ69&lt;&gt;""),AW$51:$AZ$51,_xlpm.Fundo,,1),
_xlpm.Cx,_xlfn.XLOOKUP(TRUE,($O69:AU69&lt;&gt;""),$O69:AU69,_xlpm.Fundo,,-1),
_xlpm.Dx,_xlfn.XLOOKUP(TRUE,(AW69:$AZ69&lt;&gt;""),AW69:$AZ69,_xlpm.Fundo,,1),
_xlpm.Xx,AV$51,_xlpm.Yx,PRODUCT(SUM(_xlpm.Dx,-_xlpm.Cx),1/SUM(_xlpm.Bx,-_xlpm.Ax))*SUM(_xlpm.Xx,-_xlpm.Ax)+_xlpm.Cx,
_xlpm.Ay,_xlfn.XLOOKUP(TRUE,(AV$52:AV68&lt;&gt;""),$N$52:$N68,_xlpm.Fundo,,-1),
_xlpm.By,_xlfn.XLOOKUP(TRUE,(AV70:AV$95&lt;&gt;""),$N70:$N$95,_xlpm.Fundo,,1),
_xlpm.Cy,_xlfn.XLOOKUP(TRUE,(AV$52:AV68&lt;&gt;""),AV$52:AV68,_xlpm.Fundo,,-1),
_xlpm.Dy,_xlfn.XLOOKUP(TRUE,(AV70:AV$95&lt;&gt;""),AV70:AV$95,_xlpm.Fundo,,1),
_xlpm.Xy,$N69,_xlpm.Yy,PRODUCT(SUM(_xlpm.Dy,-_xlpm.Cy),1/SUM(_xlpm.By,-_xlpm.Ay))*SUM(_xlpm.Xy,-_xlpm.Ay)+_xlpm.Cy,
ROUND(_xlpm.Yy,2)))</f>
        <v/>
      </c>
      <c r="AW167" s="21" t="str" cm="1">
        <f t="array" ref="AW167">IF(AW69&lt;&gt;"","",
_xlfn.LET(_xlpm.Fundo,$L$8,
_xlpm.Ax,_xlfn.XLOOKUP(TRUE,($O69:AV69&lt;&gt;""),$O$51:AV$51,_xlpm.Fundo,,-1),
_xlpm.Bx,_xlfn.XLOOKUP(TRUE,(AX69:$AZ69&lt;&gt;""),AX$51:$AZ$51,_xlpm.Fundo,,1),
_xlpm.Cx,_xlfn.XLOOKUP(TRUE,($O69:AV69&lt;&gt;""),$O69:AV69,_xlpm.Fundo,,-1),
_xlpm.Dx,_xlfn.XLOOKUP(TRUE,(AX69:$AZ69&lt;&gt;""),AX69:$AZ69,_xlpm.Fundo,,1),
_xlpm.Xx,AW$51,_xlpm.Yx,PRODUCT(SUM(_xlpm.Dx,-_xlpm.Cx),1/SUM(_xlpm.Bx,-_xlpm.Ax))*SUM(_xlpm.Xx,-_xlpm.Ax)+_xlpm.Cx,
_xlpm.Ay,_xlfn.XLOOKUP(TRUE,(AW$52:AW68&lt;&gt;""),$N$52:$N68,_xlpm.Fundo,,-1),
_xlpm.By,_xlfn.XLOOKUP(TRUE,(AW70:AW$95&lt;&gt;""),$N70:$N$95,_xlpm.Fundo,,1),
_xlpm.Cy,_xlfn.XLOOKUP(TRUE,(AW$52:AW68&lt;&gt;""),AW$52:AW68,_xlpm.Fundo,,-1),
_xlpm.Dy,_xlfn.XLOOKUP(TRUE,(AW70:AW$95&lt;&gt;""),AW70:AW$95,_xlpm.Fundo,,1),
_xlpm.Xy,$N69,_xlpm.Yy,PRODUCT(SUM(_xlpm.Dy,-_xlpm.Cy),1/SUM(_xlpm.By,-_xlpm.Ay))*SUM(_xlpm.Xy,-_xlpm.Ay)+_xlpm.Cy,
ROUND(_xlpm.Yy,2)))</f>
        <v/>
      </c>
      <c r="AX167" s="8"/>
      <c r="AY167" s="8"/>
    </row>
    <row r="168" spans="1:51" ht="20.100000000000001" customHeight="1" x14ac:dyDescent="0.3">
      <c r="A168" s="8"/>
      <c r="B168" s="8" t="s">
        <v>619</v>
      </c>
      <c r="C168" s="17">
        <f t="shared" si="19"/>
        <v>50.875399999999999</v>
      </c>
      <c r="D168" s="18">
        <f t="shared" si="19"/>
        <v>119.9509</v>
      </c>
      <c r="E168" s="64">
        <f t="shared" si="19"/>
        <v>-0.9</v>
      </c>
      <c r="F168" s="108">
        <f t="shared" si="16"/>
        <v>7.85</v>
      </c>
      <c r="G168" s="109">
        <f t="shared" si="17"/>
        <v>14.9</v>
      </c>
      <c r="H168" s="110">
        <f t="shared" si="18"/>
        <v>-0.9</v>
      </c>
      <c r="I168" s="8" t="str" cm="1">
        <f t="array" ref="I168">_xlfn.CONCAT(ROUND(F168:H168,2)&amp;", ")</f>
        <v xml:space="preserve">7.85, 14.9, -0.9, </v>
      </c>
      <c r="J168" s="8"/>
      <c r="N168" s="31">
        <v>8.52</v>
      </c>
      <c r="O168" s="15"/>
      <c r="P168" s="21" t="str" cm="1">
        <f t="array" ref="P168">IF(P70&lt;&gt;"","",
_xlfn.LET(_xlpm.Fundo,$L$8,
_xlpm.Ax,_xlfn.XLOOKUP(TRUE,($O70:O70&lt;&gt;""),$O$51:O$51,_xlpm.Fundo,,-1),
_xlpm.Bx,_xlfn.XLOOKUP(TRUE,(Q70:$AZ70&lt;&gt;""),Q$51:$AZ$51,_xlpm.Fundo,,1),
_xlpm.Cx,_xlfn.XLOOKUP(TRUE,($O70:O70&lt;&gt;""),$O70:O70,_xlpm.Fundo,,-1),
_xlpm.Dx,_xlfn.XLOOKUP(TRUE,(Q70:$AZ70&lt;&gt;""),Q70:$AZ70,_xlpm.Fundo,,1),
_xlpm.Xx,P$51,_xlpm.Yx,PRODUCT(SUM(_xlpm.Dx,-_xlpm.Cx),1/SUM(_xlpm.Bx,-_xlpm.Ax))*SUM(_xlpm.Xx,-_xlpm.Ax)+_xlpm.Cx,
_xlpm.Ay,_xlfn.XLOOKUP(TRUE,(P$52:P69&lt;&gt;""),$N$52:$N69,_xlpm.Fundo,,-1),
_xlpm.By,_xlfn.XLOOKUP(TRUE,(P71:P$95&lt;&gt;""),$N71:$N$95,_xlpm.Fundo,,1),
_xlpm.Cy,_xlfn.XLOOKUP(TRUE,(P$52:P69&lt;&gt;""),P$52:P69,_xlpm.Fundo,,-1),
_xlpm.Dy,_xlfn.XLOOKUP(TRUE,(P71:P$95&lt;&gt;""),P71:P$95,_xlpm.Fundo,,1),
_xlpm.Xy,$N70,_xlpm.Yy,PRODUCT(SUM(_xlpm.Dy,-_xlpm.Cy),1/SUM(_xlpm.By,-_xlpm.Ay))*SUM(_xlpm.Xy,-_xlpm.Ay)+_xlpm.Cy,
ROUND(_xlpm.Yy,2)))</f>
        <v/>
      </c>
      <c r="Q168" s="21" t="str" cm="1">
        <f t="array" ref="Q168">IF(Q70&lt;&gt;"","",
_xlfn.LET(_xlpm.Fundo,$L$8,
_xlpm.Ax,_xlfn.XLOOKUP(TRUE,($O70:P70&lt;&gt;""),$O$51:P$51,_xlpm.Fundo,,-1),
_xlpm.Bx,_xlfn.XLOOKUP(TRUE,(R70:$AZ70&lt;&gt;""),R$51:$AZ$51,_xlpm.Fundo,,1),
_xlpm.Cx,_xlfn.XLOOKUP(TRUE,($O70:P70&lt;&gt;""),$O70:P70,_xlpm.Fundo,,-1),
_xlpm.Dx,_xlfn.XLOOKUP(TRUE,(R70:$AZ70&lt;&gt;""),R70:$AZ70,_xlpm.Fundo,,1),
_xlpm.Xx,Q$51,_xlpm.Yx,PRODUCT(SUM(_xlpm.Dx,-_xlpm.Cx),1/SUM(_xlpm.Bx,-_xlpm.Ax))*SUM(_xlpm.Xx,-_xlpm.Ax)+_xlpm.Cx,
_xlpm.Ay,_xlfn.XLOOKUP(TRUE,(Q$52:Q69&lt;&gt;""),$N$52:$N69,_xlpm.Fundo,,-1),
_xlpm.By,_xlfn.XLOOKUP(TRUE,(Q71:Q$95&lt;&gt;""),$N71:$N$95,_xlpm.Fundo,,1),
_xlpm.Cy,_xlfn.XLOOKUP(TRUE,(Q$52:Q69&lt;&gt;""),Q$52:Q69,_xlpm.Fundo,,-1),
_xlpm.Dy,_xlfn.XLOOKUP(TRUE,(Q71:Q$95&lt;&gt;""),Q71:Q$95,_xlpm.Fundo,,1),
_xlpm.Xy,$N70,_xlpm.Yy,PRODUCT(SUM(_xlpm.Dy,-_xlpm.Cy),1/SUM(_xlpm.By,-_xlpm.Ay))*SUM(_xlpm.Xy,-_xlpm.Ay)+_xlpm.Cy,
ROUND(_xlpm.Yy,2)))</f>
        <v/>
      </c>
      <c r="R168" s="21" t="str" cm="1">
        <f t="array" ref="R168">IF(R70&lt;&gt;"","",
_xlfn.LET(_xlpm.Fundo,$L$8,
_xlpm.Ax,_xlfn.XLOOKUP(TRUE,($O70:Q70&lt;&gt;""),$O$51:Q$51,_xlpm.Fundo,,-1),
_xlpm.Bx,_xlfn.XLOOKUP(TRUE,(S70:$AZ70&lt;&gt;""),S$51:$AZ$51,_xlpm.Fundo,,1),
_xlpm.Cx,_xlfn.XLOOKUP(TRUE,($O70:Q70&lt;&gt;""),$O70:Q70,_xlpm.Fundo,,-1),
_xlpm.Dx,_xlfn.XLOOKUP(TRUE,(S70:$AZ70&lt;&gt;""),S70:$AZ70,_xlpm.Fundo,,1),
_xlpm.Xx,R$51,_xlpm.Yx,PRODUCT(SUM(_xlpm.Dx,-_xlpm.Cx),1/SUM(_xlpm.Bx,-_xlpm.Ax))*SUM(_xlpm.Xx,-_xlpm.Ax)+_xlpm.Cx,
_xlpm.Ay,_xlfn.XLOOKUP(TRUE,(R$52:R69&lt;&gt;""),$N$52:$N69,_xlpm.Fundo,,-1),
_xlpm.By,_xlfn.XLOOKUP(TRUE,(R71:R$95&lt;&gt;""),$N71:$N$95,_xlpm.Fundo,,1),
_xlpm.Cy,_xlfn.XLOOKUP(TRUE,(R$52:R69&lt;&gt;""),R$52:R69,_xlpm.Fundo,,-1),
_xlpm.Dy,_xlfn.XLOOKUP(TRUE,(R71:R$95&lt;&gt;""),R71:R$95,_xlpm.Fundo,,1),
_xlpm.Xy,$N70,_xlpm.Yy,PRODUCT(SUM(_xlpm.Dy,-_xlpm.Cy),1/SUM(_xlpm.By,-_xlpm.Ay))*SUM(_xlpm.Xy,-_xlpm.Ay)+_xlpm.Cy,
ROUND(_xlpm.Yy,2)))</f>
        <v/>
      </c>
      <c r="S168" s="21" cm="1">
        <f t="array" ref="S168">IF(S70&lt;&gt;"","",
_xlfn.LET(_xlpm.Fundo,$L$8,
_xlpm.Ax,_xlfn.XLOOKUP(TRUE,($O70:R70&lt;&gt;""),$O$51:R$51,_xlpm.Fundo,,-1),
_xlpm.Bx,_xlfn.XLOOKUP(TRUE,(T70:$AZ70&lt;&gt;""),T$51:$AZ$51,_xlpm.Fundo,,1),
_xlpm.Cx,_xlfn.XLOOKUP(TRUE,($O70:R70&lt;&gt;""),$O70:R70,_xlpm.Fundo,,-1),
_xlpm.Dx,_xlfn.XLOOKUP(TRUE,(T70:$AZ70&lt;&gt;""),T70:$AZ70,_xlpm.Fundo,,1),
_xlpm.Xx,S$51,_xlpm.Yx,PRODUCT(SUM(_xlpm.Dx,-_xlpm.Cx),1/SUM(_xlpm.Bx,-_xlpm.Ax))*SUM(_xlpm.Xx,-_xlpm.Ax)+_xlpm.Cx,
_xlpm.Ay,_xlfn.XLOOKUP(TRUE,(S$52:S69&lt;&gt;""),$N$52:$N69,_xlpm.Fundo,,-1),
_xlpm.By,_xlfn.XLOOKUP(TRUE,(S71:S$95&lt;&gt;""),$N71:$N$95,_xlpm.Fundo,,1),
_xlpm.Cy,_xlfn.XLOOKUP(TRUE,(S$52:S69&lt;&gt;""),S$52:S69,_xlpm.Fundo,,-1),
_xlpm.Dy,_xlfn.XLOOKUP(TRUE,(S71:S$95&lt;&gt;""),S71:S$95,_xlpm.Fundo,,1),
_xlpm.Xy,$N70,_xlpm.Yy,PRODUCT(SUM(_xlpm.Dy,-_xlpm.Cy),1/SUM(_xlpm.By,-_xlpm.Ay))*SUM(_xlpm.Xy,-_xlpm.Ay)+_xlpm.Cy,
ROUND(_xlpm.Yy,2)))</f>
        <v>0.96</v>
      </c>
      <c r="T168" s="21" cm="1">
        <f t="array" ref="T168">IF(T70&lt;&gt;"","",
_xlfn.LET(_xlpm.Fundo,$L$8,
_xlpm.Ax,_xlfn.XLOOKUP(TRUE,($O70:S70&lt;&gt;""),$O$51:S$51,_xlpm.Fundo,,-1),
_xlpm.Bx,_xlfn.XLOOKUP(TRUE,(U70:$AZ70&lt;&gt;""),U$51:$AZ$51,_xlpm.Fundo,,1),
_xlpm.Cx,_xlfn.XLOOKUP(TRUE,($O70:S70&lt;&gt;""),$O70:S70,_xlpm.Fundo,,-1),
_xlpm.Dx,_xlfn.XLOOKUP(TRUE,(U70:$AZ70&lt;&gt;""),U70:$AZ70,_xlpm.Fundo,,1),
_xlpm.Xx,T$51,_xlpm.Yx,PRODUCT(SUM(_xlpm.Dx,-_xlpm.Cx),1/SUM(_xlpm.Bx,-_xlpm.Ax))*SUM(_xlpm.Xx,-_xlpm.Ax)+_xlpm.Cx,
_xlpm.Ay,_xlfn.XLOOKUP(TRUE,(T$52:T69&lt;&gt;""),$N$52:$N69,_xlpm.Fundo,,-1),
_xlpm.By,_xlfn.XLOOKUP(TRUE,(T71:T$95&lt;&gt;""),$N71:$N$95,_xlpm.Fundo,,1),
_xlpm.Cy,_xlfn.XLOOKUP(TRUE,(T$52:T69&lt;&gt;""),T$52:T69,_xlpm.Fundo,,-1),
_xlpm.Dy,_xlfn.XLOOKUP(TRUE,(T71:T$95&lt;&gt;""),T71:T$95,_xlpm.Fundo,,1),
_xlpm.Xy,$N70,_xlpm.Yy,PRODUCT(SUM(_xlpm.Dy,-_xlpm.Cy),1/SUM(_xlpm.By,-_xlpm.Ay))*SUM(_xlpm.Xy,-_xlpm.Ay)+_xlpm.Cy,
ROUND(_xlpm.Yy,2)))</f>
        <v>-0.4</v>
      </c>
      <c r="U168" s="21" cm="1">
        <f t="array" ref="U168">IF(U70&lt;&gt;"","",
_xlfn.LET(_xlpm.Fundo,$L$8,
_xlpm.Ax,_xlfn.XLOOKUP(TRUE,($O70:T70&lt;&gt;""),$O$51:T$51,_xlpm.Fundo,,-1),
_xlpm.Bx,_xlfn.XLOOKUP(TRUE,(V70:$AZ70&lt;&gt;""),V$51:$AZ$51,_xlpm.Fundo,,1),
_xlpm.Cx,_xlfn.XLOOKUP(TRUE,($O70:T70&lt;&gt;""),$O70:T70,_xlpm.Fundo,,-1),
_xlpm.Dx,_xlfn.XLOOKUP(TRUE,(V70:$AZ70&lt;&gt;""),V70:$AZ70,_xlpm.Fundo,,1),
_xlpm.Xx,U$51,_xlpm.Yx,PRODUCT(SUM(_xlpm.Dx,-_xlpm.Cx),1/SUM(_xlpm.Bx,-_xlpm.Ax))*SUM(_xlpm.Xx,-_xlpm.Ax)+_xlpm.Cx,
_xlpm.Ay,_xlfn.XLOOKUP(TRUE,(U$52:U69&lt;&gt;""),$N$52:$N69,_xlpm.Fundo,,-1),
_xlpm.By,_xlfn.XLOOKUP(TRUE,(U71:U$95&lt;&gt;""),$N71:$N$95,_xlpm.Fundo,,1),
_xlpm.Cy,_xlfn.XLOOKUP(TRUE,(U$52:U69&lt;&gt;""),U$52:U69,_xlpm.Fundo,,-1),
_xlpm.Dy,_xlfn.XLOOKUP(TRUE,(U71:U$95&lt;&gt;""),U71:U$95,_xlpm.Fundo,,1),
_xlpm.Xy,$N70,_xlpm.Yy,PRODUCT(SUM(_xlpm.Dy,-_xlpm.Cy),1/SUM(_xlpm.By,-_xlpm.Ay))*SUM(_xlpm.Xy,-_xlpm.Ay)+_xlpm.Cy,
ROUND(_xlpm.Yy,2)))</f>
        <v>1.6</v>
      </c>
      <c r="V168" s="21" cm="1">
        <f t="array" ref="V168">IF(V70&lt;&gt;"","",
_xlfn.LET(_xlpm.Fundo,$L$8,
_xlpm.Ax,_xlfn.XLOOKUP(TRUE,($O70:U70&lt;&gt;""),$O$51:U$51,_xlpm.Fundo,,-1),
_xlpm.Bx,_xlfn.XLOOKUP(TRUE,(W70:$AZ70&lt;&gt;""),W$51:$AZ$51,_xlpm.Fundo,,1),
_xlpm.Cx,_xlfn.XLOOKUP(TRUE,($O70:U70&lt;&gt;""),$O70:U70,_xlpm.Fundo,,-1),
_xlpm.Dx,_xlfn.XLOOKUP(TRUE,(W70:$AZ70&lt;&gt;""),W70:$AZ70,_xlpm.Fundo,,1),
_xlpm.Xx,V$51,_xlpm.Yx,PRODUCT(SUM(_xlpm.Dx,-_xlpm.Cx),1/SUM(_xlpm.Bx,-_xlpm.Ax))*SUM(_xlpm.Xx,-_xlpm.Ax)+_xlpm.Cx,
_xlpm.Ay,_xlfn.XLOOKUP(TRUE,(V$52:V69&lt;&gt;""),$N$52:$N69,_xlpm.Fundo,,-1),
_xlpm.By,_xlfn.XLOOKUP(TRUE,(V71:V$95&lt;&gt;""),$N71:$N$95,_xlpm.Fundo,,1),
_xlpm.Cy,_xlfn.XLOOKUP(TRUE,(V$52:V69&lt;&gt;""),V$52:V69,_xlpm.Fundo,,-1),
_xlpm.Dy,_xlfn.XLOOKUP(TRUE,(V71:V$95&lt;&gt;""),V71:V$95,_xlpm.Fundo,,1),
_xlpm.Xy,$N70,_xlpm.Yy,PRODUCT(SUM(_xlpm.Dy,-_xlpm.Cy),1/SUM(_xlpm.By,-_xlpm.Ay))*SUM(_xlpm.Xy,-_xlpm.Ay)+_xlpm.Cy,
ROUND(_xlpm.Yy,2)))</f>
        <v>0.1</v>
      </c>
      <c r="W168" s="21" cm="1">
        <f t="array" ref="W168">IF(W70&lt;&gt;"","",
_xlfn.LET(_xlpm.Fundo,$L$8,
_xlpm.Ax,_xlfn.XLOOKUP(TRUE,($O70:V70&lt;&gt;""),$O$51:V$51,_xlpm.Fundo,,-1),
_xlpm.Bx,_xlfn.XLOOKUP(TRUE,(X70:$AZ70&lt;&gt;""),X$51:$AZ$51,_xlpm.Fundo,,1),
_xlpm.Cx,_xlfn.XLOOKUP(TRUE,($O70:V70&lt;&gt;""),$O70:V70,_xlpm.Fundo,,-1),
_xlpm.Dx,_xlfn.XLOOKUP(TRUE,(X70:$AZ70&lt;&gt;""),X70:$AZ70,_xlpm.Fundo,,1),
_xlpm.Xx,W$51,_xlpm.Yx,PRODUCT(SUM(_xlpm.Dx,-_xlpm.Cx),1/SUM(_xlpm.Bx,-_xlpm.Ax))*SUM(_xlpm.Xx,-_xlpm.Ax)+_xlpm.Cx,
_xlpm.Ay,_xlfn.XLOOKUP(TRUE,(W$52:W69&lt;&gt;""),$N$52:$N69,_xlpm.Fundo,,-1),
_xlpm.By,_xlfn.XLOOKUP(TRUE,(W71:W$95&lt;&gt;""),$N71:$N$95,_xlpm.Fundo,,1),
_xlpm.Cy,_xlfn.XLOOKUP(TRUE,(W$52:W69&lt;&gt;""),W$52:W69,_xlpm.Fundo,,-1),
_xlpm.Dy,_xlfn.XLOOKUP(TRUE,(W71:W$95&lt;&gt;""),W71:W$95,_xlpm.Fundo,,1),
_xlpm.Xy,$N70,_xlpm.Yy,PRODUCT(SUM(_xlpm.Dy,-_xlpm.Cy),1/SUM(_xlpm.By,-_xlpm.Ay))*SUM(_xlpm.Xy,-_xlpm.Ay)+_xlpm.Cy,
ROUND(_xlpm.Yy,2)))</f>
        <v>0.28999999999999998</v>
      </c>
      <c r="X168" s="21" cm="1">
        <f t="array" ref="X168">IF(X70&lt;&gt;"","",
_xlfn.LET(_xlpm.Fundo,$L$8,
_xlpm.Ax,_xlfn.XLOOKUP(TRUE,($O70:W70&lt;&gt;""),$O$51:W$51,_xlpm.Fundo,,-1),
_xlpm.Bx,_xlfn.XLOOKUP(TRUE,(Y70:$AZ70&lt;&gt;""),Y$51:$AZ$51,_xlpm.Fundo,,1),
_xlpm.Cx,_xlfn.XLOOKUP(TRUE,($O70:W70&lt;&gt;""),$O70:W70,_xlpm.Fundo,,-1),
_xlpm.Dx,_xlfn.XLOOKUP(TRUE,(Y70:$AZ70&lt;&gt;""),Y70:$AZ70,_xlpm.Fundo,,1),
_xlpm.Xx,X$51,_xlpm.Yx,PRODUCT(SUM(_xlpm.Dx,-_xlpm.Cx),1/SUM(_xlpm.Bx,-_xlpm.Ax))*SUM(_xlpm.Xx,-_xlpm.Ax)+_xlpm.Cx,
_xlpm.Ay,_xlfn.XLOOKUP(TRUE,(X$52:X69&lt;&gt;""),$N$52:$N69,_xlpm.Fundo,,-1),
_xlpm.By,_xlfn.XLOOKUP(TRUE,(X71:X$95&lt;&gt;""),$N71:$N$95,_xlpm.Fundo,,1),
_xlpm.Cy,_xlfn.XLOOKUP(TRUE,(X$52:X69&lt;&gt;""),X$52:X69,_xlpm.Fundo,,-1),
_xlpm.Dy,_xlfn.XLOOKUP(TRUE,(X71:X$95&lt;&gt;""),X71:X$95,_xlpm.Fundo,,1),
_xlpm.Xy,$N70,_xlpm.Yy,PRODUCT(SUM(_xlpm.Dy,-_xlpm.Cy),1/SUM(_xlpm.By,-_xlpm.Ay))*SUM(_xlpm.Xy,-_xlpm.Ay)+_xlpm.Cy,
ROUND(_xlpm.Yy,2)))</f>
        <v>-0.62</v>
      </c>
      <c r="Y168" s="21" cm="1">
        <f t="array" ref="Y168">IF(Y70&lt;&gt;"","",
_xlfn.LET(_xlpm.Fundo,$L$8,
_xlpm.Ax,_xlfn.XLOOKUP(TRUE,($O70:X70&lt;&gt;""),$O$51:X$51,_xlpm.Fundo,,-1),
_xlpm.Bx,_xlfn.XLOOKUP(TRUE,(Z70:$AZ70&lt;&gt;""),Z$51:$AZ$51,_xlpm.Fundo,,1),
_xlpm.Cx,_xlfn.XLOOKUP(TRUE,($O70:X70&lt;&gt;""),$O70:X70,_xlpm.Fundo,,-1),
_xlpm.Dx,_xlfn.XLOOKUP(TRUE,(Z70:$AZ70&lt;&gt;""),Z70:$AZ70,_xlpm.Fundo,,1),
_xlpm.Xx,Y$51,_xlpm.Yx,PRODUCT(SUM(_xlpm.Dx,-_xlpm.Cx),1/SUM(_xlpm.Bx,-_xlpm.Ax))*SUM(_xlpm.Xx,-_xlpm.Ax)+_xlpm.Cx,
_xlpm.Ay,_xlfn.XLOOKUP(TRUE,(Y$52:Y69&lt;&gt;""),$N$52:$N69,_xlpm.Fundo,,-1),
_xlpm.By,_xlfn.XLOOKUP(TRUE,(Y71:Y$95&lt;&gt;""),$N71:$N$95,_xlpm.Fundo,,1),
_xlpm.Cy,_xlfn.XLOOKUP(TRUE,(Y$52:Y69&lt;&gt;""),Y$52:Y69,_xlpm.Fundo,,-1),
_xlpm.Dy,_xlfn.XLOOKUP(TRUE,(Y71:Y$95&lt;&gt;""),Y71:Y$95,_xlpm.Fundo,,1),
_xlpm.Xy,$N70,_xlpm.Yy,PRODUCT(SUM(_xlpm.Dy,-_xlpm.Cy),1/SUM(_xlpm.By,-_xlpm.Ay))*SUM(_xlpm.Xy,-_xlpm.Ay)+_xlpm.Cy,
ROUND(_xlpm.Yy,2)))</f>
        <v>1.71</v>
      </c>
      <c r="Z168" s="21" cm="1">
        <f t="array" ref="Z168">IF(Z70&lt;&gt;"","",
_xlfn.LET(_xlpm.Fundo,$L$8,
_xlpm.Ax,_xlfn.XLOOKUP(TRUE,($O70:Y70&lt;&gt;""),$O$51:Y$51,_xlpm.Fundo,,-1),
_xlpm.Bx,_xlfn.XLOOKUP(TRUE,(AA70:$AZ70&lt;&gt;""),AA$51:$AZ$51,_xlpm.Fundo,,1),
_xlpm.Cx,_xlfn.XLOOKUP(TRUE,($O70:Y70&lt;&gt;""),$O70:Y70,_xlpm.Fundo,,-1),
_xlpm.Dx,_xlfn.XLOOKUP(TRUE,(AA70:$AZ70&lt;&gt;""),AA70:$AZ70,_xlpm.Fundo,,1),
_xlpm.Xx,Z$51,_xlpm.Yx,PRODUCT(SUM(_xlpm.Dx,-_xlpm.Cx),1/SUM(_xlpm.Bx,-_xlpm.Ax))*SUM(_xlpm.Xx,-_xlpm.Ax)+_xlpm.Cx,
_xlpm.Ay,_xlfn.XLOOKUP(TRUE,(Z$52:Z69&lt;&gt;""),$N$52:$N69,_xlpm.Fundo,,-1),
_xlpm.By,_xlfn.XLOOKUP(TRUE,(Z71:Z$95&lt;&gt;""),$N71:$N$95,_xlpm.Fundo,,1),
_xlpm.Cy,_xlfn.XLOOKUP(TRUE,(Z$52:Z69&lt;&gt;""),Z$52:Z69,_xlpm.Fundo,,-1),
_xlpm.Dy,_xlfn.XLOOKUP(TRUE,(Z71:Z$95&lt;&gt;""),Z71:Z$95,_xlpm.Fundo,,1),
_xlpm.Xy,$N70,_xlpm.Yy,PRODUCT(SUM(_xlpm.Dy,-_xlpm.Cy),1/SUM(_xlpm.By,-_xlpm.Ay))*SUM(_xlpm.Xy,-_xlpm.Ay)+_xlpm.Cy,
ROUND(_xlpm.Yy,2)))</f>
        <v>0.35</v>
      </c>
      <c r="AA168" s="21" cm="1">
        <f t="array" ref="AA168">IF(AA70&lt;&gt;"","",
_xlfn.LET(_xlpm.Fundo,$L$8,
_xlpm.Ax,_xlfn.XLOOKUP(TRUE,($O70:Z70&lt;&gt;""),$O$51:Z$51,_xlpm.Fundo,,-1),
_xlpm.Bx,_xlfn.XLOOKUP(TRUE,(AB70:$AZ70&lt;&gt;""),AB$51:$AZ$51,_xlpm.Fundo,,1),
_xlpm.Cx,_xlfn.XLOOKUP(TRUE,($O70:Z70&lt;&gt;""),$O70:Z70,_xlpm.Fundo,,-1),
_xlpm.Dx,_xlfn.XLOOKUP(TRUE,(AB70:$AZ70&lt;&gt;""),AB70:$AZ70,_xlpm.Fundo,,1),
_xlpm.Xx,AA$51,_xlpm.Yx,PRODUCT(SUM(_xlpm.Dx,-_xlpm.Cx),1/SUM(_xlpm.Bx,-_xlpm.Ax))*SUM(_xlpm.Xx,-_xlpm.Ax)+_xlpm.Cx,
_xlpm.Ay,_xlfn.XLOOKUP(TRUE,(AA$52:AA69&lt;&gt;""),$N$52:$N69,_xlpm.Fundo,,-1),
_xlpm.By,_xlfn.XLOOKUP(TRUE,(AA71:AA$95&lt;&gt;""),$N71:$N$95,_xlpm.Fundo,,1),
_xlpm.Cy,_xlfn.XLOOKUP(TRUE,(AA$52:AA69&lt;&gt;""),AA$52:AA69,_xlpm.Fundo,,-1),
_xlpm.Dy,_xlfn.XLOOKUP(TRUE,(AA71:AA$95&lt;&gt;""),AA71:AA$95,_xlpm.Fundo,,1),
_xlpm.Xy,$N70,_xlpm.Yy,PRODUCT(SUM(_xlpm.Dy,-_xlpm.Cy),1/SUM(_xlpm.By,-_xlpm.Ay))*SUM(_xlpm.Xy,-_xlpm.Ay)+_xlpm.Cy,
ROUND(_xlpm.Yy,2)))</f>
        <v>-0.4</v>
      </c>
      <c r="AB168" s="21" cm="1">
        <f t="array" ref="AB168">IF(AB70&lt;&gt;"","",
_xlfn.LET(_xlpm.Fundo,$L$8,
_xlpm.Ax,_xlfn.XLOOKUP(TRUE,($O70:AA70&lt;&gt;""),$O$51:AA$51,_xlpm.Fundo,,-1),
_xlpm.Bx,_xlfn.XLOOKUP(TRUE,(AC70:$AZ70&lt;&gt;""),AC$51:$AZ$51,_xlpm.Fundo,,1),
_xlpm.Cx,_xlfn.XLOOKUP(TRUE,($O70:AA70&lt;&gt;""),$O70:AA70,_xlpm.Fundo,,-1),
_xlpm.Dx,_xlfn.XLOOKUP(TRUE,(AC70:$AZ70&lt;&gt;""),AC70:$AZ70,_xlpm.Fundo,,1),
_xlpm.Xx,AB$51,_xlpm.Yx,PRODUCT(SUM(_xlpm.Dx,-_xlpm.Cx),1/SUM(_xlpm.Bx,-_xlpm.Ax))*SUM(_xlpm.Xx,-_xlpm.Ax)+_xlpm.Cx,
_xlpm.Ay,_xlfn.XLOOKUP(TRUE,(AB$52:AB69&lt;&gt;""),$N$52:$N69,_xlpm.Fundo,,-1),
_xlpm.By,_xlfn.XLOOKUP(TRUE,(AB71:AB$95&lt;&gt;""),$N71:$N$95,_xlpm.Fundo,,1),
_xlpm.Cy,_xlfn.XLOOKUP(TRUE,(AB$52:AB69&lt;&gt;""),AB$52:AB69,_xlpm.Fundo,,-1),
_xlpm.Dy,_xlfn.XLOOKUP(TRUE,(AB71:AB$95&lt;&gt;""),AB71:AB$95,_xlpm.Fundo,,1),
_xlpm.Xy,$N70,_xlpm.Yy,PRODUCT(SUM(_xlpm.Dy,-_xlpm.Cy),1/SUM(_xlpm.By,-_xlpm.Ay))*SUM(_xlpm.Xy,-_xlpm.Ay)+_xlpm.Cy,
ROUND(_xlpm.Yy,2)))</f>
        <v>0.35</v>
      </c>
      <c r="AC168" s="21" cm="1">
        <f t="array" ref="AC168">IF(AC70&lt;&gt;"","",
_xlfn.LET(_xlpm.Fundo,$L$8,
_xlpm.Ax,_xlfn.XLOOKUP(TRUE,($O70:AB70&lt;&gt;""),$O$51:AB$51,_xlpm.Fundo,,-1),
_xlpm.Bx,_xlfn.XLOOKUP(TRUE,(AD70:$AZ70&lt;&gt;""),AD$51:$AZ$51,_xlpm.Fundo,,1),
_xlpm.Cx,_xlfn.XLOOKUP(TRUE,($O70:AB70&lt;&gt;""),$O70:AB70,_xlpm.Fundo,,-1),
_xlpm.Dx,_xlfn.XLOOKUP(TRUE,(AD70:$AZ70&lt;&gt;""),AD70:$AZ70,_xlpm.Fundo,,1),
_xlpm.Xx,AC$51,_xlpm.Yx,PRODUCT(SUM(_xlpm.Dx,-_xlpm.Cx),1/SUM(_xlpm.Bx,-_xlpm.Ax))*SUM(_xlpm.Xx,-_xlpm.Ax)+_xlpm.Cx,
_xlpm.Ay,_xlfn.XLOOKUP(TRUE,(AC$52:AC69&lt;&gt;""),$N$52:$N69,_xlpm.Fundo,,-1),
_xlpm.By,_xlfn.XLOOKUP(TRUE,(AC71:AC$95&lt;&gt;""),$N71:$N$95,_xlpm.Fundo,,1),
_xlpm.Cy,_xlfn.XLOOKUP(TRUE,(AC$52:AC69&lt;&gt;""),AC$52:AC69,_xlpm.Fundo,,-1),
_xlpm.Dy,_xlfn.XLOOKUP(TRUE,(AC71:AC$95&lt;&gt;""),AC71:AC$95,_xlpm.Fundo,,1),
_xlpm.Xy,$N70,_xlpm.Yy,PRODUCT(SUM(_xlpm.Dy,-_xlpm.Cy),1/SUM(_xlpm.By,-_xlpm.Ay))*SUM(_xlpm.Xy,-_xlpm.Ay)+_xlpm.Cy,
ROUND(_xlpm.Yy,2)))</f>
        <v>0.05</v>
      </c>
      <c r="AD168" s="21" cm="1">
        <f t="array" ref="AD168">IF(AD70&lt;&gt;"","",
_xlfn.LET(_xlpm.Fundo,$L$8,
_xlpm.Ax,_xlfn.XLOOKUP(TRUE,($O70:AC70&lt;&gt;""),$O$51:AC$51,_xlpm.Fundo,,-1),
_xlpm.Bx,_xlfn.XLOOKUP(TRUE,(AE70:$AZ70&lt;&gt;""),AE$51:$AZ$51,_xlpm.Fundo,,1),
_xlpm.Cx,_xlfn.XLOOKUP(TRUE,($O70:AC70&lt;&gt;""),$O70:AC70,_xlpm.Fundo,,-1),
_xlpm.Dx,_xlfn.XLOOKUP(TRUE,(AE70:$AZ70&lt;&gt;""),AE70:$AZ70,_xlpm.Fundo,,1),
_xlpm.Xx,AD$51,_xlpm.Yx,PRODUCT(SUM(_xlpm.Dx,-_xlpm.Cx),1/SUM(_xlpm.Bx,-_xlpm.Ax))*SUM(_xlpm.Xx,-_xlpm.Ax)+_xlpm.Cx,
_xlpm.Ay,_xlfn.XLOOKUP(TRUE,(AD$52:AD69&lt;&gt;""),$N$52:$N69,_xlpm.Fundo,,-1),
_xlpm.By,_xlfn.XLOOKUP(TRUE,(AD71:AD$95&lt;&gt;""),$N71:$N$95,_xlpm.Fundo,,1),
_xlpm.Cy,_xlfn.XLOOKUP(TRUE,(AD$52:AD69&lt;&gt;""),AD$52:AD69,_xlpm.Fundo,,-1),
_xlpm.Dy,_xlfn.XLOOKUP(TRUE,(AD71:AD$95&lt;&gt;""),AD71:AD$95,_xlpm.Fundo,,1),
_xlpm.Xy,$N70,_xlpm.Yy,PRODUCT(SUM(_xlpm.Dy,-_xlpm.Cy),1/SUM(_xlpm.By,-_xlpm.Ay))*SUM(_xlpm.Xy,-_xlpm.Ay)+_xlpm.Cy,
ROUND(_xlpm.Yy,2)))</f>
        <v>0.86</v>
      </c>
      <c r="AE168" s="21" cm="1">
        <f t="array" ref="AE168">IF(AE70&lt;&gt;"","",
_xlfn.LET(_xlpm.Fundo,$L$8,
_xlpm.Ax,_xlfn.XLOOKUP(TRUE,($O70:AD70&lt;&gt;""),$O$51:AD$51,_xlpm.Fundo,,-1),
_xlpm.Bx,_xlfn.XLOOKUP(TRUE,(AF70:$AZ70&lt;&gt;""),AF$51:$AZ$51,_xlpm.Fundo,,1),
_xlpm.Cx,_xlfn.XLOOKUP(TRUE,($O70:AD70&lt;&gt;""),$O70:AD70,_xlpm.Fundo,,-1),
_xlpm.Dx,_xlfn.XLOOKUP(TRUE,(AF70:$AZ70&lt;&gt;""),AF70:$AZ70,_xlpm.Fundo,,1),
_xlpm.Xx,AE$51,_xlpm.Yx,PRODUCT(SUM(_xlpm.Dx,-_xlpm.Cx),1/SUM(_xlpm.Bx,-_xlpm.Ax))*SUM(_xlpm.Xx,-_xlpm.Ax)+_xlpm.Cx,
_xlpm.Ay,_xlfn.XLOOKUP(TRUE,(AE$52:AE69&lt;&gt;""),$N$52:$N69,_xlpm.Fundo,,-1),
_xlpm.By,_xlfn.XLOOKUP(TRUE,(AE71:AE$95&lt;&gt;""),$N71:$N$95,_xlpm.Fundo,,1),
_xlpm.Cy,_xlfn.XLOOKUP(TRUE,(AE$52:AE69&lt;&gt;""),AE$52:AE69,_xlpm.Fundo,,-1),
_xlpm.Dy,_xlfn.XLOOKUP(TRUE,(AE71:AE$95&lt;&gt;""),AE71:AE$95,_xlpm.Fundo,,1),
_xlpm.Xy,$N70,_xlpm.Yy,PRODUCT(SUM(_xlpm.Dy,-_xlpm.Cy),1/SUM(_xlpm.By,-_xlpm.Ay))*SUM(_xlpm.Xy,-_xlpm.Ay)+_xlpm.Cy,
ROUND(_xlpm.Yy,2)))</f>
        <v>0.5</v>
      </c>
      <c r="AF168" s="21" cm="1">
        <f t="array" ref="AF168">IF(AF70&lt;&gt;"","",
_xlfn.LET(_xlpm.Fundo,$L$8,
_xlpm.Ax,_xlfn.XLOOKUP(TRUE,($O70:AE70&lt;&gt;""),$O$51:AE$51,_xlpm.Fundo,,-1),
_xlpm.Bx,_xlfn.XLOOKUP(TRUE,(AG70:$AZ70&lt;&gt;""),AG$51:$AZ$51,_xlpm.Fundo,,1),
_xlpm.Cx,_xlfn.XLOOKUP(TRUE,($O70:AE70&lt;&gt;""),$O70:AE70,_xlpm.Fundo,,-1),
_xlpm.Dx,_xlfn.XLOOKUP(TRUE,(AG70:$AZ70&lt;&gt;""),AG70:$AZ70,_xlpm.Fundo,,1),
_xlpm.Xx,AF$51,_xlpm.Yx,PRODUCT(SUM(_xlpm.Dx,-_xlpm.Cx),1/SUM(_xlpm.Bx,-_xlpm.Ax))*SUM(_xlpm.Xx,-_xlpm.Ax)+_xlpm.Cx,
_xlpm.Ay,_xlfn.XLOOKUP(TRUE,(AF$52:AF69&lt;&gt;""),$N$52:$N69,_xlpm.Fundo,,-1),
_xlpm.By,_xlfn.XLOOKUP(TRUE,(AF71:AF$95&lt;&gt;""),$N71:$N$95,_xlpm.Fundo,,1),
_xlpm.Cy,_xlfn.XLOOKUP(TRUE,(AF$52:AF69&lt;&gt;""),AF$52:AF69,_xlpm.Fundo,,-1),
_xlpm.Dy,_xlfn.XLOOKUP(TRUE,(AF71:AF$95&lt;&gt;""),AF71:AF$95,_xlpm.Fundo,,1),
_xlpm.Xy,$N70,_xlpm.Yy,PRODUCT(SUM(_xlpm.Dy,-_xlpm.Cy),1/SUM(_xlpm.By,-_xlpm.Ay))*SUM(_xlpm.Xy,-_xlpm.Ay)+_xlpm.Cy,
ROUND(_xlpm.Yy,2)))</f>
        <v>0</v>
      </c>
      <c r="AG168" s="21" cm="1">
        <f t="array" ref="AG168">IF(AG70&lt;&gt;"","",
_xlfn.LET(_xlpm.Fundo,$L$8,
_xlpm.Ax,_xlfn.XLOOKUP(TRUE,($O70:AF70&lt;&gt;""),$O$51:AF$51,_xlpm.Fundo,,-1),
_xlpm.Bx,_xlfn.XLOOKUP(TRUE,(AH70:$AZ70&lt;&gt;""),AH$51:$AZ$51,_xlpm.Fundo,,1),
_xlpm.Cx,_xlfn.XLOOKUP(TRUE,($O70:AF70&lt;&gt;""),$O70:AF70,_xlpm.Fundo,,-1),
_xlpm.Dx,_xlfn.XLOOKUP(TRUE,(AH70:$AZ70&lt;&gt;""),AH70:$AZ70,_xlpm.Fundo,,1),
_xlpm.Xx,AG$51,_xlpm.Yx,PRODUCT(SUM(_xlpm.Dx,-_xlpm.Cx),1/SUM(_xlpm.Bx,-_xlpm.Ax))*SUM(_xlpm.Xx,-_xlpm.Ax)+_xlpm.Cx,
_xlpm.Ay,_xlfn.XLOOKUP(TRUE,(AG$52:AG69&lt;&gt;""),$N$52:$N69,_xlpm.Fundo,,-1),
_xlpm.By,_xlfn.XLOOKUP(TRUE,(AG71:AG$95&lt;&gt;""),$N71:$N$95,_xlpm.Fundo,,1),
_xlpm.Cy,_xlfn.XLOOKUP(TRUE,(AG$52:AG69&lt;&gt;""),AG$52:AG69,_xlpm.Fundo,,-1),
_xlpm.Dy,_xlfn.XLOOKUP(TRUE,(AG71:AG$95&lt;&gt;""),AG71:AG$95,_xlpm.Fundo,,1),
_xlpm.Xy,$N70,_xlpm.Yy,PRODUCT(SUM(_xlpm.Dy,-_xlpm.Cy),1/SUM(_xlpm.By,-_xlpm.Ay))*SUM(_xlpm.Xy,-_xlpm.Ay)+_xlpm.Cy,
ROUND(_xlpm.Yy,2)))</f>
        <v>0</v>
      </c>
      <c r="AH168" s="21" t="str" cm="1">
        <f t="array" ref="AH168">IF(AH70&lt;&gt;"","",
_xlfn.LET(_xlpm.Fundo,$L$8,
_xlpm.Ax,_xlfn.XLOOKUP(TRUE,($O70:AG70&lt;&gt;""),$O$51:AG$51,_xlpm.Fundo,,-1),
_xlpm.Bx,_xlfn.XLOOKUP(TRUE,(AI70:$AZ70&lt;&gt;""),AI$51:$AZ$51,_xlpm.Fundo,,1),
_xlpm.Cx,_xlfn.XLOOKUP(TRUE,($O70:AG70&lt;&gt;""),$O70:AG70,_xlpm.Fundo,,-1),
_xlpm.Dx,_xlfn.XLOOKUP(TRUE,(AI70:$AZ70&lt;&gt;""),AI70:$AZ70,_xlpm.Fundo,,1),
_xlpm.Xx,AH$51,_xlpm.Yx,PRODUCT(SUM(_xlpm.Dx,-_xlpm.Cx),1/SUM(_xlpm.Bx,-_xlpm.Ax))*SUM(_xlpm.Xx,-_xlpm.Ax)+_xlpm.Cx,
_xlpm.Ay,_xlfn.XLOOKUP(TRUE,(AH$52:AH69&lt;&gt;""),$N$52:$N69,_xlpm.Fundo,,-1),
_xlpm.By,_xlfn.XLOOKUP(TRUE,(AH71:AH$95&lt;&gt;""),$N71:$N$95,_xlpm.Fundo,,1),
_xlpm.Cy,_xlfn.XLOOKUP(TRUE,(AH$52:AH69&lt;&gt;""),AH$52:AH69,_xlpm.Fundo,,-1),
_xlpm.Dy,_xlfn.XLOOKUP(TRUE,(AH71:AH$95&lt;&gt;""),AH71:AH$95,_xlpm.Fundo,,1),
_xlpm.Xy,$N70,_xlpm.Yy,PRODUCT(SUM(_xlpm.Dy,-_xlpm.Cy),1/SUM(_xlpm.By,-_xlpm.Ay))*SUM(_xlpm.Xy,-_xlpm.Ay)+_xlpm.Cy,
ROUND(_xlpm.Yy,2)))</f>
        <v/>
      </c>
      <c r="AI168" s="21" t="str" cm="1">
        <f t="array" ref="AI168">IF(AI70&lt;&gt;"","",
_xlfn.LET(_xlpm.Fundo,$L$8,
_xlpm.Ax,_xlfn.XLOOKUP(TRUE,($O70:AH70&lt;&gt;""),$O$51:AH$51,_xlpm.Fundo,,-1),
_xlpm.Bx,_xlfn.XLOOKUP(TRUE,(AJ70:$AZ70&lt;&gt;""),AJ$51:$AZ$51,_xlpm.Fundo,,1),
_xlpm.Cx,_xlfn.XLOOKUP(TRUE,($O70:AH70&lt;&gt;""),$O70:AH70,_xlpm.Fundo,,-1),
_xlpm.Dx,_xlfn.XLOOKUP(TRUE,(AJ70:$AZ70&lt;&gt;""),AJ70:$AZ70,_xlpm.Fundo,,1),
_xlpm.Xx,AI$51,_xlpm.Yx,PRODUCT(SUM(_xlpm.Dx,-_xlpm.Cx),1/SUM(_xlpm.Bx,-_xlpm.Ax))*SUM(_xlpm.Xx,-_xlpm.Ax)+_xlpm.Cx,
_xlpm.Ay,_xlfn.XLOOKUP(TRUE,(AI$52:AI69&lt;&gt;""),$N$52:$N69,_xlpm.Fundo,,-1),
_xlpm.By,_xlfn.XLOOKUP(TRUE,(AI71:AI$95&lt;&gt;""),$N71:$N$95,_xlpm.Fundo,,1),
_xlpm.Cy,_xlfn.XLOOKUP(TRUE,(AI$52:AI69&lt;&gt;""),AI$52:AI69,_xlpm.Fundo,,-1),
_xlpm.Dy,_xlfn.XLOOKUP(TRUE,(AI71:AI$95&lt;&gt;""),AI71:AI$95,_xlpm.Fundo,,1),
_xlpm.Xy,$N70,_xlpm.Yy,PRODUCT(SUM(_xlpm.Dy,-_xlpm.Cy),1/SUM(_xlpm.By,-_xlpm.Ay))*SUM(_xlpm.Xy,-_xlpm.Ay)+_xlpm.Cy,
ROUND(_xlpm.Yy,2)))</f>
        <v/>
      </c>
      <c r="AJ168" s="21" t="str" cm="1">
        <f t="array" ref="AJ168">IF(AJ70&lt;&gt;"","",
_xlfn.LET(_xlpm.Fundo,$L$8,
_xlpm.Ax,_xlfn.XLOOKUP(TRUE,($O70:AI70&lt;&gt;""),$O$51:AI$51,_xlpm.Fundo,,-1),
_xlpm.Bx,_xlfn.XLOOKUP(TRUE,(AK70:$AZ70&lt;&gt;""),AK$51:$AZ$51,_xlpm.Fundo,,1),
_xlpm.Cx,_xlfn.XLOOKUP(TRUE,($O70:AI70&lt;&gt;""),$O70:AI70,_xlpm.Fundo,,-1),
_xlpm.Dx,_xlfn.XLOOKUP(TRUE,(AK70:$AZ70&lt;&gt;""),AK70:$AZ70,_xlpm.Fundo,,1),
_xlpm.Xx,AJ$51,_xlpm.Yx,PRODUCT(SUM(_xlpm.Dx,-_xlpm.Cx),1/SUM(_xlpm.Bx,-_xlpm.Ax))*SUM(_xlpm.Xx,-_xlpm.Ax)+_xlpm.Cx,
_xlpm.Ay,_xlfn.XLOOKUP(TRUE,(AJ$52:AJ69&lt;&gt;""),$N$52:$N69,_xlpm.Fundo,,-1),
_xlpm.By,_xlfn.XLOOKUP(TRUE,(AJ71:AJ$95&lt;&gt;""),$N71:$N$95,_xlpm.Fundo,,1),
_xlpm.Cy,_xlfn.XLOOKUP(TRUE,(AJ$52:AJ69&lt;&gt;""),AJ$52:AJ69,_xlpm.Fundo,,-1),
_xlpm.Dy,_xlfn.XLOOKUP(TRUE,(AJ71:AJ$95&lt;&gt;""),AJ71:AJ$95,_xlpm.Fundo,,1),
_xlpm.Xy,$N70,_xlpm.Yy,PRODUCT(SUM(_xlpm.Dy,-_xlpm.Cy),1/SUM(_xlpm.By,-_xlpm.Ay))*SUM(_xlpm.Xy,-_xlpm.Ay)+_xlpm.Cy,
ROUND(_xlpm.Yy,2)))</f>
        <v/>
      </c>
      <c r="AK168" s="21" t="str" cm="1">
        <f t="array" ref="AK168">IF(AK70&lt;&gt;"","",
_xlfn.LET(_xlpm.Fundo,$L$8,
_xlpm.Ax,_xlfn.XLOOKUP(TRUE,($O70:AJ70&lt;&gt;""),$O$51:AJ$51,_xlpm.Fundo,,-1),
_xlpm.Bx,_xlfn.XLOOKUP(TRUE,(AL70:$AZ70&lt;&gt;""),AL$51:$AZ$51,_xlpm.Fundo,,1),
_xlpm.Cx,_xlfn.XLOOKUP(TRUE,($O70:AJ70&lt;&gt;""),$O70:AJ70,_xlpm.Fundo,,-1),
_xlpm.Dx,_xlfn.XLOOKUP(TRUE,(AL70:$AZ70&lt;&gt;""),AL70:$AZ70,_xlpm.Fundo,,1),
_xlpm.Xx,AK$51,_xlpm.Yx,PRODUCT(SUM(_xlpm.Dx,-_xlpm.Cx),1/SUM(_xlpm.Bx,-_xlpm.Ax))*SUM(_xlpm.Xx,-_xlpm.Ax)+_xlpm.Cx,
_xlpm.Ay,_xlfn.XLOOKUP(TRUE,(AK$52:AK69&lt;&gt;""),$N$52:$N69,_xlpm.Fundo,,-1),
_xlpm.By,_xlfn.XLOOKUP(TRUE,(AK71:AK$95&lt;&gt;""),$N71:$N$95,_xlpm.Fundo,,1),
_xlpm.Cy,_xlfn.XLOOKUP(TRUE,(AK$52:AK69&lt;&gt;""),AK$52:AK69,_xlpm.Fundo,,-1),
_xlpm.Dy,_xlfn.XLOOKUP(TRUE,(AK71:AK$95&lt;&gt;""),AK71:AK$95,_xlpm.Fundo,,1),
_xlpm.Xy,$N70,_xlpm.Yy,PRODUCT(SUM(_xlpm.Dy,-_xlpm.Cy),1/SUM(_xlpm.By,-_xlpm.Ay))*SUM(_xlpm.Xy,-_xlpm.Ay)+_xlpm.Cy,
ROUND(_xlpm.Yy,2)))</f>
        <v/>
      </c>
      <c r="AL168" s="21" t="str" cm="1">
        <f t="array" ref="AL168">IF(AL70&lt;&gt;"","",
_xlfn.LET(_xlpm.Fundo,$L$8,
_xlpm.Ax,_xlfn.XLOOKUP(TRUE,($O70:AK70&lt;&gt;""),$O$51:AK$51,_xlpm.Fundo,,-1),
_xlpm.Bx,_xlfn.XLOOKUP(TRUE,(AM70:$AZ70&lt;&gt;""),AM$51:$AZ$51,_xlpm.Fundo,,1),
_xlpm.Cx,_xlfn.XLOOKUP(TRUE,($O70:AK70&lt;&gt;""),$O70:AK70,_xlpm.Fundo,,-1),
_xlpm.Dx,_xlfn.XLOOKUP(TRUE,(AM70:$AZ70&lt;&gt;""),AM70:$AZ70,_xlpm.Fundo,,1),
_xlpm.Xx,AL$51,_xlpm.Yx,PRODUCT(SUM(_xlpm.Dx,-_xlpm.Cx),1/SUM(_xlpm.Bx,-_xlpm.Ax))*SUM(_xlpm.Xx,-_xlpm.Ax)+_xlpm.Cx,
_xlpm.Ay,_xlfn.XLOOKUP(TRUE,(AL$52:AL69&lt;&gt;""),$N$52:$N69,_xlpm.Fundo,,-1),
_xlpm.By,_xlfn.XLOOKUP(TRUE,(AL71:AL$95&lt;&gt;""),$N71:$N$95,_xlpm.Fundo,,1),
_xlpm.Cy,_xlfn.XLOOKUP(TRUE,(AL$52:AL69&lt;&gt;""),AL$52:AL69,_xlpm.Fundo,,-1),
_xlpm.Dy,_xlfn.XLOOKUP(TRUE,(AL71:AL$95&lt;&gt;""),AL71:AL$95,_xlpm.Fundo,,1),
_xlpm.Xy,$N70,_xlpm.Yy,PRODUCT(SUM(_xlpm.Dy,-_xlpm.Cy),1/SUM(_xlpm.By,-_xlpm.Ay))*SUM(_xlpm.Xy,-_xlpm.Ay)+_xlpm.Cy,
ROUND(_xlpm.Yy,2)))</f>
        <v/>
      </c>
      <c r="AM168" s="21" t="str" cm="1">
        <f t="array" ref="AM168">IF(AM70&lt;&gt;"","",
_xlfn.LET(_xlpm.Fundo,$L$8,
_xlpm.Ax,_xlfn.XLOOKUP(TRUE,($O70:AL70&lt;&gt;""),$O$51:AL$51,_xlpm.Fundo,,-1),
_xlpm.Bx,_xlfn.XLOOKUP(TRUE,(AN70:$AZ70&lt;&gt;""),AN$51:$AZ$51,_xlpm.Fundo,,1),
_xlpm.Cx,_xlfn.XLOOKUP(TRUE,($O70:AL70&lt;&gt;""),$O70:AL70,_xlpm.Fundo,,-1),
_xlpm.Dx,_xlfn.XLOOKUP(TRUE,(AN70:$AZ70&lt;&gt;""),AN70:$AZ70,_xlpm.Fundo,,1),
_xlpm.Xx,AM$51,_xlpm.Yx,PRODUCT(SUM(_xlpm.Dx,-_xlpm.Cx),1/SUM(_xlpm.Bx,-_xlpm.Ax))*SUM(_xlpm.Xx,-_xlpm.Ax)+_xlpm.Cx,
_xlpm.Ay,_xlfn.XLOOKUP(TRUE,(AM$52:AM69&lt;&gt;""),$N$52:$N69,_xlpm.Fundo,,-1),
_xlpm.By,_xlfn.XLOOKUP(TRUE,(AM71:AM$95&lt;&gt;""),$N71:$N$95,_xlpm.Fundo,,1),
_xlpm.Cy,_xlfn.XLOOKUP(TRUE,(AM$52:AM69&lt;&gt;""),AM$52:AM69,_xlpm.Fundo,,-1),
_xlpm.Dy,_xlfn.XLOOKUP(TRUE,(AM71:AM$95&lt;&gt;""),AM71:AM$95,_xlpm.Fundo,,1),
_xlpm.Xy,$N70,_xlpm.Yy,PRODUCT(SUM(_xlpm.Dy,-_xlpm.Cy),1/SUM(_xlpm.By,-_xlpm.Ay))*SUM(_xlpm.Xy,-_xlpm.Ay)+_xlpm.Cy,
ROUND(_xlpm.Yy,2)))</f>
        <v/>
      </c>
      <c r="AN168" s="21" t="str" cm="1">
        <f t="array" ref="AN168">IF(AN70&lt;&gt;"","",
_xlfn.LET(_xlpm.Fundo,$L$8,
_xlpm.Ax,_xlfn.XLOOKUP(TRUE,($O70:AM70&lt;&gt;""),$O$51:AM$51,_xlpm.Fundo,,-1),
_xlpm.Bx,_xlfn.XLOOKUP(TRUE,(AO70:$AZ70&lt;&gt;""),AO$51:$AZ$51,_xlpm.Fundo,,1),
_xlpm.Cx,_xlfn.XLOOKUP(TRUE,($O70:AM70&lt;&gt;""),$O70:AM70,_xlpm.Fundo,,-1),
_xlpm.Dx,_xlfn.XLOOKUP(TRUE,(AO70:$AZ70&lt;&gt;""),AO70:$AZ70,_xlpm.Fundo,,1),
_xlpm.Xx,AN$51,_xlpm.Yx,PRODUCT(SUM(_xlpm.Dx,-_xlpm.Cx),1/SUM(_xlpm.Bx,-_xlpm.Ax))*SUM(_xlpm.Xx,-_xlpm.Ax)+_xlpm.Cx,
_xlpm.Ay,_xlfn.XLOOKUP(TRUE,(AN$52:AN69&lt;&gt;""),$N$52:$N69,_xlpm.Fundo,,-1),
_xlpm.By,_xlfn.XLOOKUP(TRUE,(AN71:AN$95&lt;&gt;""),$N71:$N$95,_xlpm.Fundo,,1),
_xlpm.Cy,_xlfn.XLOOKUP(TRUE,(AN$52:AN69&lt;&gt;""),AN$52:AN69,_xlpm.Fundo,,-1),
_xlpm.Dy,_xlfn.XLOOKUP(TRUE,(AN71:AN$95&lt;&gt;""),AN71:AN$95,_xlpm.Fundo,,1),
_xlpm.Xy,$N70,_xlpm.Yy,PRODUCT(SUM(_xlpm.Dy,-_xlpm.Cy),1/SUM(_xlpm.By,-_xlpm.Ay))*SUM(_xlpm.Xy,-_xlpm.Ay)+_xlpm.Cy,
ROUND(_xlpm.Yy,2)))</f>
        <v/>
      </c>
      <c r="AO168" s="21" t="str" cm="1">
        <f t="array" ref="AO168">IF(AO70&lt;&gt;"","",
_xlfn.LET(_xlpm.Fundo,$L$8,
_xlpm.Ax,_xlfn.XLOOKUP(TRUE,($O70:AN70&lt;&gt;""),$O$51:AN$51,_xlpm.Fundo,,-1),
_xlpm.Bx,_xlfn.XLOOKUP(TRUE,(AP70:$AZ70&lt;&gt;""),AP$51:$AZ$51,_xlpm.Fundo,,1),
_xlpm.Cx,_xlfn.XLOOKUP(TRUE,($O70:AN70&lt;&gt;""),$O70:AN70,_xlpm.Fundo,,-1),
_xlpm.Dx,_xlfn.XLOOKUP(TRUE,(AP70:$AZ70&lt;&gt;""),AP70:$AZ70,_xlpm.Fundo,,1),
_xlpm.Xx,AO$51,_xlpm.Yx,PRODUCT(SUM(_xlpm.Dx,-_xlpm.Cx),1/SUM(_xlpm.Bx,-_xlpm.Ax))*SUM(_xlpm.Xx,-_xlpm.Ax)+_xlpm.Cx,
_xlpm.Ay,_xlfn.XLOOKUP(TRUE,(AO$52:AO69&lt;&gt;""),$N$52:$N69,_xlpm.Fundo,,-1),
_xlpm.By,_xlfn.XLOOKUP(TRUE,(AO71:AO$95&lt;&gt;""),$N71:$N$95,_xlpm.Fundo,,1),
_xlpm.Cy,_xlfn.XLOOKUP(TRUE,(AO$52:AO69&lt;&gt;""),AO$52:AO69,_xlpm.Fundo,,-1),
_xlpm.Dy,_xlfn.XLOOKUP(TRUE,(AO71:AO$95&lt;&gt;""),AO71:AO$95,_xlpm.Fundo,,1),
_xlpm.Xy,$N70,_xlpm.Yy,PRODUCT(SUM(_xlpm.Dy,-_xlpm.Cy),1/SUM(_xlpm.By,-_xlpm.Ay))*SUM(_xlpm.Xy,-_xlpm.Ay)+_xlpm.Cy,
ROUND(_xlpm.Yy,2)))</f>
        <v/>
      </c>
      <c r="AP168" s="21" t="str" cm="1">
        <f t="array" ref="AP168">IF(AP70&lt;&gt;"","",
_xlfn.LET(_xlpm.Fundo,$L$8,
_xlpm.Ax,_xlfn.XLOOKUP(TRUE,($O70:AO70&lt;&gt;""),$O$51:AO$51,_xlpm.Fundo,,-1),
_xlpm.Bx,_xlfn.XLOOKUP(TRUE,(AQ70:$AZ70&lt;&gt;""),AQ$51:$AZ$51,_xlpm.Fundo,,1),
_xlpm.Cx,_xlfn.XLOOKUP(TRUE,($O70:AO70&lt;&gt;""),$O70:AO70,_xlpm.Fundo,,-1),
_xlpm.Dx,_xlfn.XLOOKUP(TRUE,(AQ70:$AZ70&lt;&gt;""),AQ70:$AZ70,_xlpm.Fundo,,1),
_xlpm.Xx,AP$51,_xlpm.Yx,PRODUCT(SUM(_xlpm.Dx,-_xlpm.Cx),1/SUM(_xlpm.Bx,-_xlpm.Ax))*SUM(_xlpm.Xx,-_xlpm.Ax)+_xlpm.Cx,
_xlpm.Ay,_xlfn.XLOOKUP(TRUE,(AP$52:AP69&lt;&gt;""),$N$52:$N69,_xlpm.Fundo,,-1),
_xlpm.By,_xlfn.XLOOKUP(TRUE,(AP71:AP$95&lt;&gt;""),$N71:$N$95,_xlpm.Fundo,,1),
_xlpm.Cy,_xlfn.XLOOKUP(TRUE,(AP$52:AP69&lt;&gt;""),AP$52:AP69,_xlpm.Fundo,,-1),
_xlpm.Dy,_xlfn.XLOOKUP(TRUE,(AP71:AP$95&lt;&gt;""),AP71:AP$95,_xlpm.Fundo,,1),
_xlpm.Xy,$N70,_xlpm.Yy,PRODUCT(SUM(_xlpm.Dy,-_xlpm.Cy),1/SUM(_xlpm.By,-_xlpm.Ay))*SUM(_xlpm.Xy,-_xlpm.Ay)+_xlpm.Cy,
ROUND(_xlpm.Yy,2)))</f>
        <v/>
      </c>
      <c r="AQ168" s="21" t="str" cm="1">
        <f t="array" ref="AQ168">IF(AQ70&lt;&gt;"","",
_xlfn.LET(_xlpm.Fundo,$L$8,
_xlpm.Ax,_xlfn.XLOOKUP(TRUE,($O70:AP70&lt;&gt;""),$O$51:AP$51,_xlpm.Fundo,,-1),
_xlpm.Bx,_xlfn.XLOOKUP(TRUE,(AR70:$AZ70&lt;&gt;""),AR$51:$AZ$51,_xlpm.Fundo,,1),
_xlpm.Cx,_xlfn.XLOOKUP(TRUE,($O70:AP70&lt;&gt;""),$O70:AP70,_xlpm.Fundo,,-1),
_xlpm.Dx,_xlfn.XLOOKUP(TRUE,(AR70:$AZ70&lt;&gt;""),AR70:$AZ70,_xlpm.Fundo,,1),
_xlpm.Xx,AQ$51,_xlpm.Yx,PRODUCT(SUM(_xlpm.Dx,-_xlpm.Cx),1/SUM(_xlpm.Bx,-_xlpm.Ax))*SUM(_xlpm.Xx,-_xlpm.Ax)+_xlpm.Cx,
_xlpm.Ay,_xlfn.XLOOKUP(TRUE,(AQ$52:AQ69&lt;&gt;""),$N$52:$N69,_xlpm.Fundo,,-1),
_xlpm.By,_xlfn.XLOOKUP(TRUE,(AQ71:AQ$95&lt;&gt;""),$N71:$N$95,_xlpm.Fundo,,1),
_xlpm.Cy,_xlfn.XLOOKUP(TRUE,(AQ$52:AQ69&lt;&gt;""),AQ$52:AQ69,_xlpm.Fundo,,-1),
_xlpm.Dy,_xlfn.XLOOKUP(TRUE,(AQ71:AQ$95&lt;&gt;""),AQ71:AQ$95,_xlpm.Fundo,,1),
_xlpm.Xy,$N70,_xlpm.Yy,PRODUCT(SUM(_xlpm.Dy,-_xlpm.Cy),1/SUM(_xlpm.By,-_xlpm.Ay))*SUM(_xlpm.Xy,-_xlpm.Ay)+_xlpm.Cy,
ROUND(_xlpm.Yy,2)))</f>
        <v/>
      </c>
      <c r="AR168" s="21" t="str" cm="1">
        <f t="array" ref="AR168">IF(AR70&lt;&gt;"","",
_xlfn.LET(_xlpm.Fundo,$L$8,
_xlpm.Ax,_xlfn.XLOOKUP(TRUE,($O70:AQ70&lt;&gt;""),$O$51:AQ$51,_xlpm.Fundo,,-1),
_xlpm.Bx,_xlfn.XLOOKUP(TRUE,(AS70:$AZ70&lt;&gt;""),AS$51:$AZ$51,_xlpm.Fundo,,1),
_xlpm.Cx,_xlfn.XLOOKUP(TRUE,($O70:AQ70&lt;&gt;""),$O70:AQ70,_xlpm.Fundo,,-1),
_xlpm.Dx,_xlfn.XLOOKUP(TRUE,(AS70:$AZ70&lt;&gt;""),AS70:$AZ70,_xlpm.Fundo,,1),
_xlpm.Xx,AR$51,_xlpm.Yx,PRODUCT(SUM(_xlpm.Dx,-_xlpm.Cx),1/SUM(_xlpm.Bx,-_xlpm.Ax))*SUM(_xlpm.Xx,-_xlpm.Ax)+_xlpm.Cx,
_xlpm.Ay,_xlfn.XLOOKUP(TRUE,(AR$52:AR69&lt;&gt;""),$N$52:$N69,_xlpm.Fundo,,-1),
_xlpm.By,_xlfn.XLOOKUP(TRUE,(AR71:AR$95&lt;&gt;""),$N71:$N$95,_xlpm.Fundo,,1),
_xlpm.Cy,_xlfn.XLOOKUP(TRUE,(AR$52:AR69&lt;&gt;""),AR$52:AR69,_xlpm.Fundo,,-1),
_xlpm.Dy,_xlfn.XLOOKUP(TRUE,(AR71:AR$95&lt;&gt;""),AR71:AR$95,_xlpm.Fundo,,1),
_xlpm.Xy,$N70,_xlpm.Yy,PRODUCT(SUM(_xlpm.Dy,-_xlpm.Cy),1/SUM(_xlpm.By,-_xlpm.Ay))*SUM(_xlpm.Xy,-_xlpm.Ay)+_xlpm.Cy,
ROUND(_xlpm.Yy,2)))</f>
        <v/>
      </c>
      <c r="AS168" s="21" t="str" cm="1">
        <f t="array" ref="AS168">IF(AS70&lt;&gt;"","",
_xlfn.LET(_xlpm.Fundo,$L$8,
_xlpm.Ax,_xlfn.XLOOKUP(TRUE,($O70:AR70&lt;&gt;""),$O$51:AR$51,_xlpm.Fundo,,-1),
_xlpm.Bx,_xlfn.XLOOKUP(TRUE,(AT70:$AZ70&lt;&gt;""),AT$51:$AZ$51,_xlpm.Fundo,,1),
_xlpm.Cx,_xlfn.XLOOKUP(TRUE,($O70:AR70&lt;&gt;""),$O70:AR70,_xlpm.Fundo,,-1),
_xlpm.Dx,_xlfn.XLOOKUP(TRUE,(AT70:$AZ70&lt;&gt;""),AT70:$AZ70,_xlpm.Fundo,,1),
_xlpm.Xx,AS$51,_xlpm.Yx,PRODUCT(SUM(_xlpm.Dx,-_xlpm.Cx),1/SUM(_xlpm.Bx,-_xlpm.Ax))*SUM(_xlpm.Xx,-_xlpm.Ax)+_xlpm.Cx,
_xlpm.Ay,_xlfn.XLOOKUP(TRUE,(AS$52:AS69&lt;&gt;""),$N$52:$N69,_xlpm.Fundo,,-1),
_xlpm.By,_xlfn.XLOOKUP(TRUE,(AS71:AS$95&lt;&gt;""),$N71:$N$95,_xlpm.Fundo,,1),
_xlpm.Cy,_xlfn.XLOOKUP(TRUE,(AS$52:AS69&lt;&gt;""),AS$52:AS69,_xlpm.Fundo,,-1),
_xlpm.Dy,_xlfn.XLOOKUP(TRUE,(AS71:AS$95&lt;&gt;""),AS71:AS$95,_xlpm.Fundo,,1),
_xlpm.Xy,$N70,_xlpm.Yy,PRODUCT(SUM(_xlpm.Dy,-_xlpm.Cy),1/SUM(_xlpm.By,-_xlpm.Ay))*SUM(_xlpm.Xy,-_xlpm.Ay)+_xlpm.Cy,
ROUND(_xlpm.Yy,2)))</f>
        <v/>
      </c>
      <c r="AT168" s="21" t="str" cm="1">
        <f t="array" ref="AT168">IF(AT70&lt;&gt;"","",
_xlfn.LET(_xlpm.Fundo,$L$8,
_xlpm.Ax,_xlfn.XLOOKUP(TRUE,($O70:AS70&lt;&gt;""),$O$51:AS$51,_xlpm.Fundo,,-1),
_xlpm.Bx,_xlfn.XLOOKUP(TRUE,(AU70:$AZ70&lt;&gt;""),AU$51:$AZ$51,_xlpm.Fundo,,1),
_xlpm.Cx,_xlfn.XLOOKUP(TRUE,($O70:AS70&lt;&gt;""),$O70:AS70,_xlpm.Fundo,,-1),
_xlpm.Dx,_xlfn.XLOOKUP(TRUE,(AU70:$AZ70&lt;&gt;""),AU70:$AZ70,_xlpm.Fundo,,1),
_xlpm.Xx,AT$51,_xlpm.Yx,PRODUCT(SUM(_xlpm.Dx,-_xlpm.Cx),1/SUM(_xlpm.Bx,-_xlpm.Ax))*SUM(_xlpm.Xx,-_xlpm.Ax)+_xlpm.Cx,
_xlpm.Ay,_xlfn.XLOOKUP(TRUE,(AT$52:AT69&lt;&gt;""),$N$52:$N69,_xlpm.Fundo,,-1),
_xlpm.By,_xlfn.XLOOKUP(TRUE,(AT71:AT$95&lt;&gt;""),$N71:$N$95,_xlpm.Fundo,,1),
_xlpm.Cy,_xlfn.XLOOKUP(TRUE,(AT$52:AT69&lt;&gt;""),AT$52:AT69,_xlpm.Fundo,,-1),
_xlpm.Dy,_xlfn.XLOOKUP(TRUE,(AT71:AT$95&lt;&gt;""),AT71:AT$95,_xlpm.Fundo,,1),
_xlpm.Xy,$N70,_xlpm.Yy,PRODUCT(SUM(_xlpm.Dy,-_xlpm.Cy),1/SUM(_xlpm.By,-_xlpm.Ay))*SUM(_xlpm.Xy,-_xlpm.Ay)+_xlpm.Cy,
ROUND(_xlpm.Yy,2)))</f>
        <v/>
      </c>
      <c r="AU168" s="21" t="str" cm="1">
        <f t="array" ref="AU168">IF(AU70&lt;&gt;"","",
_xlfn.LET(_xlpm.Fundo,$L$8,
_xlpm.Ax,_xlfn.XLOOKUP(TRUE,($O70:AT70&lt;&gt;""),$O$51:AT$51,_xlpm.Fundo,,-1),
_xlpm.Bx,_xlfn.XLOOKUP(TRUE,(AV70:$AZ70&lt;&gt;""),AV$51:$AZ$51,_xlpm.Fundo,,1),
_xlpm.Cx,_xlfn.XLOOKUP(TRUE,($O70:AT70&lt;&gt;""),$O70:AT70,_xlpm.Fundo,,-1),
_xlpm.Dx,_xlfn.XLOOKUP(TRUE,(AV70:$AZ70&lt;&gt;""),AV70:$AZ70,_xlpm.Fundo,,1),
_xlpm.Xx,AU$51,_xlpm.Yx,PRODUCT(SUM(_xlpm.Dx,-_xlpm.Cx),1/SUM(_xlpm.Bx,-_xlpm.Ax))*SUM(_xlpm.Xx,-_xlpm.Ax)+_xlpm.Cx,
_xlpm.Ay,_xlfn.XLOOKUP(TRUE,(AU$52:AU69&lt;&gt;""),$N$52:$N69,_xlpm.Fundo,,-1),
_xlpm.By,_xlfn.XLOOKUP(TRUE,(AU71:AU$95&lt;&gt;""),$N71:$N$95,_xlpm.Fundo,,1),
_xlpm.Cy,_xlfn.XLOOKUP(TRUE,(AU$52:AU69&lt;&gt;""),AU$52:AU69,_xlpm.Fundo,,-1),
_xlpm.Dy,_xlfn.XLOOKUP(TRUE,(AU71:AU$95&lt;&gt;""),AU71:AU$95,_xlpm.Fundo,,1),
_xlpm.Xy,$N70,_xlpm.Yy,PRODUCT(SUM(_xlpm.Dy,-_xlpm.Cy),1/SUM(_xlpm.By,-_xlpm.Ay))*SUM(_xlpm.Xy,-_xlpm.Ay)+_xlpm.Cy,
ROUND(_xlpm.Yy,2)))</f>
        <v/>
      </c>
      <c r="AV168" s="21" t="str" cm="1">
        <f t="array" ref="AV168">IF(AV70&lt;&gt;"","",
_xlfn.LET(_xlpm.Fundo,$L$8,
_xlpm.Ax,_xlfn.XLOOKUP(TRUE,($O70:AU70&lt;&gt;""),$O$51:AU$51,_xlpm.Fundo,,-1),
_xlpm.Bx,_xlfn.XLOOKUP(TRUE,(AW70:$AZ70&lt;&gt;""),AW$51:$AZ$51,_xlpm.Fundo,,1),
_xlpm.Cx,_xlfn.XLOOKUP(TRUE,($O70:AU70&lt;&gt;""),$O70:AU70,_xlpm.Fundo,,-1),
_xlpm.Dx,_xlfn.XLOOKUP(TRUE,(AW70:$AZ70&lt;&gt;""),AW70:$AZ70,_xlpm.Fundo,,1),
_xlpm.Xx,AV$51,_xlpm.Yx,PRODUCT(SUM(_xlpm.Dx,-_xlpm.Cx),1/SUM(_xlpm.Bx,-_xlpm.Ax))*SUM(_xlpm.Xx,-_xlpm.Ax)+_xlpm.Cx,
_xlpm.Ay,_xlfn.XLOOKUP(TRUE,(AV$52:AV69&lt;&gt;""),$N$52:$N69,_xlpm.Fundo,,-1),
_xlpm.By,_xlfn.XLOOKUP(TRUE,(AV71:AV$95&lt;&gt;""),$N71:$N$95,_xlpm.Fundo,,1),
_xlpm.Cy,_xlfn.XLOOKUP(TRUE,(AV$52:AV69&lt;&gt;""),AV$52:AV69,_xlpm.Fundo,,-1),
_xlpm.Dy,_xlfn.XLOOKUP(TRUE,(AV71:AV$95&lt;&gt;""),AV71:AV$95,_xlpm.Fundo,,1),
_xlpm.Xy,$N70,_xlpm.Yy,PRODUCT(SUM(_xlpm.Dy,-_xlpm.Cy),1/SUM(_xlpm.By,-_xlpm.Ay))*SUM(_xlpm.Xy,-_xlpm.Ay)+_xlpm.Cy,
ROUND(_xlpm.Yy,2)))</f>
        <v/>
      </c>
      <c r="AW168" s="21" t="str" cm="1">
        <f t="array" ref="AW168">IF(AW70&lt;&gt;"","",
_xlfn.LET(_xlpm.Fundo,$L$8,
_xlpm.Ax,_xlfn.XLOOKUP(TRUE,($O70:AV70&lt;&gt;""),$O$51:AV$51,_xlpm.Fundo,,-1),
_xlpm.Bx,_xlfn.XLOOKUP(TRUE,(AX70:$AZ70&lt;&gt;""),AX$51:$AZ$51,_xlpm.Fundo,,1),
_xlpm.Cx,_xlfn.XLOOKUP(TRUE,($O70:AV70&lt;&gt;""),$O70:AV70,_xlpm.Fundo,,-1),
_xlpm.Dx,_xlfn.XLOOKUP(TRUE,(AX70:$AZ70&lt;&gt;""),AX70:$AZ70,_xlpm.Fundo,,1),
_xlpm.Xx,AW$51,_xlpm.Yx,PRODUCT(SUM(_xlpm.Dx,-_xlpm.Cx),1/SUM(_xlpm.Bx,-_xlpm.Ax))*SUM(_xlpm.Xx,-_xlpm.Ax)+_xlpm.Cx,
_xlpm.Ay,_xlfn.XLOOKUP(TRUE,(AW$52:AW69&lt;&gt;""),$N$52:$N69,_xlpm.Fundo,,-1),
_xlpm.By,_xlfn.XLOOKUP(TRUE,(AW71:AW$95&lt;&gt;""),$N71:$N$95,_xlpm.Fundo,,1),
_xlpm.Cy,_xlfn.XLOOKUP(TRUE,(AW$52:AW69&lt;&gt;""),AW$52:AW69,_xlpm.Fundo,,-1),
_xlpm.Dy,_xlfn.XLOOKUP(TRUE,(AW71:AW$95&lt;&gt;""),AW71:AW$95,_xlpm.Fundo,,1),
_xlpm.Xy,$N70,_xlpm.Yy,PRODUCT(SUM(_xlpm.Dy,-_xlpm.Cy),1/SUM(_xlpm.By,-_xlpm.Ay))*SUM(_xlpm.Xy,-_xlpm.Ay)+_xlpm.Cy,
ROUND(_xlpm.Yy,2)))</f>
        <v/>
      </c>
      <c r="AX168" s="8"/>
      <c r="AY168" s="8"/>
    </row>
    <row r="169" spans="1:51" ht="20.100000000000001" customHeight="1" x14ac:dyDescent="0.3">
      <c r="A169" s="8"/>
      <c r="B169" s="8" t="s">
        <v>620</v>
      </c>
      <c r="C169" s="17">
        <f t="shared" si="19"/>
        <v>51.875399999999999</v>
      </c>
      <c r="D169" s="18">
        <f t="shared" si="19"/>
        <v>119.9509</v>
      </c>
      <c r="E169" s="64">
        <f t="shared" si="19"/>
        <v>-0.7</v>
      </c>
      <c r="F169" s="108">
        <f t="shared" si="16"/>
        <v>8.85</v>
      </c>
      <c r="G169" s="109">
        <f t="shared" si="17"/>
        <v>14.9</v>
      </c>
      <c r="H169" s="110">
        <f t="shared" si="18"/>
        <v>-0.7</v>
      </c>
      <c r="I169" s="8" t="str" cm="1">
        <f t="array" ref="I169">_xlfn.CONCAT(ROUND(F169:H169,2)&amp;", ")</f>
        <v xml:space="preserve">8.85, 14.9, -0.7, </v>
      </c>
      <c r="J169" s="8"/>
      <c r="N169" s="31">
        <v>8.4700000000000006</v>
      </c>
      <c r="O169" s="15"/>
      <c r="P169" s="21" t="str" cm="1">
        <f t="array" ref="P169">IF(P71&lt;&gt;"","",
_xlfn.LET(_xlpm.Fundo,$L$8,
_xlpm.Ax,_xlfn.XLOOKUP(TRUE,($O71:O71&lt;&gt;""),$O$51:O$51,_xlpm.Fundo,,-1),
_xlpm.Bx,_xlfn.XLOOKUP(TRUE,(Q71:$AZ71&lt;&gt;""),Q$51:$AZ$51,_xlpm.Fundo,,1),
_xlpm.Cx,_xlfn.XLOOKUP(TRUE,($O71:O71&lt;&gt;""),$O71:O71,_xlpm.Fundo,,-1),
_xlpm.Dx,_xlfn.XLOOKUP(TRUE,(Q71:$AZ71&lt;&gt;""),Q71:$AZ71,_xlpm.Fundo,,1),
_xlpm.Xx,P$51,_xlpm.Yx,PRODUCT(SUM(_xlpm.Dx,-_xlpm.Cx),1/SUM(_xlpm.Bx,-_xlpm.Ax))*SUM(_xlpm.Xx,-_xlpm.Ax)+_xlpm.Cx,
_xlpm.Ay,_xlfn.XLOOKUP(TRUE,(P$52:P70&lt;&gt;""),$N$52:$N70,_xlpm.Fundo,,-1),
_xlpm.By,_xlfn.XLOOKUP(TRUE,(P72:P$95&lt;&gt;""),$N72:$N$95,_xlpm.Fundo,,1),
_xlpm.Cy,_xlfn.XLOOKUP(TRUE,(P$52:P70&lt;&gt;""),P$52:P70,_xlpm.Fundo,,-1),
_xlpm.Dy,_xlfn.XLOOKUP(TRUE,(P72:P$95&lt;&gt;""),P72:P$95,_xlpm.Fundo,,1),
_xlpm.Xy,$N71,_xlpm.Yy,PRODUCT(SUM(_xlpm.Dy,-_xlpm.Cy),1/SUM(_xlpm.By,-_xlpm.Ay))*SUM(_xlpm.Xy,-_xlpm.Ay)+_xlpm.Cy,
ROUND(_xlpm.Yy,2)))</f>
        <v/>
      </c>
      <c r="Q169" s="21" t="str" cm="1">
        <f t="array" ref="Q169">IF(Q71&lt;&gt;"","",
_xlfn.LET(_xlpm.Fundo,$L$8,
_xlpm.Ax,_xlfn.XLOOKUP(TRUE,($O71:P71&lt;&gt;""),$O$51:P$51,_xlpm.Fundo,,-1),
_xlpm.Bx,_xlfn.XLOOKUP(TRUE,(R71:$AZ71&lt;&gt;""),R$51:$AZ$51,_xlpm.Fundo,,1),
_xlpm.Cx,_xlfn.XLOOKUP(TRUE,($O71:P71&lt;&gt;""),$O71:P71,_xlpm.Fundo,,-1),
_xlpm.Dx,_xlfn.XLOOKUP(TRUE,(R71:$AZ71&lt;&gt;""),R71:$AZ71,_xlpm.Fundo,,1),
_xlpm.Xx,Q$51,_xlpm.Yx,PRODUCT(SUM(_xlpm.Dx,-_xlpm.Cx),1/SUM(_xlpm.Bx,-_xlpm.Ax))*SUM(_xlpm.Xx,-_xlpm.Ax)+_xlpm.Cx,
_xlpm.Ay,_xlfn.XLOOKUP(TRUE,(Q$52:Q70&lt;&gt;""),$N$52:$N70,_xlpm.Fundo,,-1),
_xlpm.By,_xlfn.XLOOKUP(TRUE,(Q72:Q$95&lt;&gt;""),$N72:$N$95,_xlpm.Fundo,,1),
_xlpm.Cy,_xlfn.XLOOKUP(TRUE,(Q$52:Q70&lt;&gt;""),Q$52:Q70,_xlpm.Fundo,,-1),
_xlpm.Dy,_xlfn.XLOOKUP(TRUE,(Q72:Q$95&lt;&gt;""),Q72:Q$95,_xlpm.Fundo,,1),
_xlpm.Xy,$N71,_xlpm.Yy,PRODUCT(SUM(_xlpm.Dy,-_xlpm.Cy),1/SUM(_xlpm.By,-_xlpm.Ay))*SUM(_xlpm.Xy,-_xlpm.Ay)+_xlpm.Cy,
ROUND(_xlpm.Yy,2)))</f>
        <v/>
      </c>
      <c r="R169" s="21" t="str" cm="1">
        <f t="array" ref="R169">IF(R71&lt;&gt;"","",
_xlfn.LET(_xlpm.Fundo,$L$8,
_xlpm.Ax,_xlfn.XLOOKUP(TRUE,($O71:Q71&lt;&gt;""),$O$51:Q$51,_xlpm.Fundo,,-1),
_xlpm.Bx,_xlfn.XLOOKUP(TRUE,(S71:$AZ71&lt;&gt;""),S$51:$AZ$51,_xlpm.Fundo,,1),
_xlpm.Cx,_xlfn.XLOOKUP(TRUE,($O71:Q71&lt;&gt;""),$O71:Q71,_xlpm.Fundo,,-1),
_xlpm.Dx,_xlfn.XLOOKUP(TRUE,(S71:$AZ71&lt;&gt;""),S71:$AZ71,_xlpm.Fundo,,1),
_xlpm.Xx,R$51,_xlpm.Yx,PRODUCT(SUM(_xlpm.Dx,-_xlpm.Cx),1/SUM(_xlpm.Bx,-_xlpm.Ax))*SUM(_xlpm.Xx,-_xlpm.Ax)+_xlpm.Cx,
_xlpm.Ay,_xlfn.XLOOKUP(TRUE,(R$52:R70&lt;&gt;""),$N$52:$N70,_xlpm.Fundo,,-1),
_xlpm.By,_xlfn.XLOOKUP(TRUE,(R72:R$95&lt;&gt;""),$N72:$N$95,_xlpm.Fundo,,1),
_xlpm.Cy,_xlfn.XLOOKUP(TRUE,(R$52:R70&lt;&gt;""),R$52:R70,_xlpm.Fundo,,-1),
_xlpm.Dy,_xlfn.XLOOKUP(TRUE,(R72:R$95&lt;&gt;""),R72:R$95,_xlpm.Fundo,,1),
_xlpm.Xy,$N71,_xlpm.Yy,PRODUCT(SUM(_xlpm.Dy,-_xlpm.Cy),1/SUM(_xlpm.By,-_xlpm.Ay))*SUM(_xlpm.Xy,-_xlpm.Ay)+_xlpm.Cy,
ROUND(_xlpm.Yy,2)))</f>
        <v/>
      </c>
      <c r="S169" s="21" cm="1">
        <f t="array" ref="S169">IF(S71&lt;&gt;"","",
_xlfn.LET(_xlpm.Fundo,$L$8,
_xlpm.Ax,_xlfn.XLOOKUP(TRUE,($O71:R71&lt;&gt;""),$O$51:R$51,_xlpm.Fundo,,-1),
_xlpm.Bx,_xlfn.XLOOKUP(TRUE,(T71:$AZ71&lt;&gt;""),T$51:$AZ$51,_xlpm.Fundo,,1),
_xlpm.Cx,_xlfn.XLOOKUP(TRUE,($O71:R71&lt;&gt;""),$O71:R71,_xlpm.Fundo,,-1),
_xlpm.Dx,_xlfn.XLOOKUP(TRUE,(T71:$AZ71&lt;&gt;""),T71:$AZ71,_xlpm.Fundo,,1),
_xlpm.Xx,S$51,_xlpm.Yx,PRODUCT(SUM(_xlpm.Dx,-_xlpm.Cx),1/SUM(_xlpm.Bx,-_xlpm.Ax))*SUM(_xlpm.Xx,-_xlpm.Ax)+_xlpm.Cx,
_xlpm.Ay,_xlfn.XLOOKUP(TRUE,(S$52:S70&lt;&gt;""),$N$52:$N70,_xlpm.Fundo,,-1),
_xlpm.By,_xlfn.XLOOKUP(TRUE,(S72:S$95&lt;&gt;""),$N72:$N$95,_xlpm.Fundo,,1),
_xlpm.Cy,_xlfn.XLOOKUP(TRUE,(S$52:S70&lt;&gt;""),S$52:S70,_xlpm.Fundo,,-1),
_xlpm.Dy,_xlfn.XLOOKUP(TRUE,(S72:S$95&lt;&gt;""),S72:S$95,_xlpm.Fundo,,1),
_xlpm.Xy,$N71,_xlpm.Yy,PRODUCT(SUM(_xlpm.Dy,-_xlpm.Cy),1/SUM(_xlpm.By,-_xlpm.Ay))*SUM(_xlpm.Xy,-_xlpm.Ay)+_xlpm.Cy,
ROUND(_xlpm.Yy,2)))</f>
        <v>0.95</v>
      </c>
      <c r="T169" s="21" cm="1">
        <f t="array" ref="T169">IF(T71&lt;&gt;"","",
_xlfn.LET(_xlpm.Fundo,$L$8,
_xlpm.Ax,_xlfn.XLOOKUP(TRUE,($O71:S71&lt;&gt;""),$O$51:S$51,_xlpm.Fundo,,-1),
_xlpm.Bx,_xlfn.XLOOKUP(TRUE,(U71:$AZ71&lt;&gt;""),U$51:$AZ$51,_xlpm.Fundo,,1),
_xlpm.Cx,_xlfn.XLOOKUP(TRUE,($O71:S71&lt;&gt;""),$O71:S71,_xlpm.Fundo,,-1),
_xlpm.Dx,_xlfn.XLOOKUP(TRUE,(U71:$AZ71&lt;&gt;""),U71:$AZ71,_xlpm.Fundo,,1),
_xlpm.Xx,T$51,_xlpm.Yx,PRODUCT(SUM(_xlpm.Dx,-_xlpm.Cx),1/SUM(_xlpm.Bx,-_xlpm.Ax))*SUM(_xlpm.Xx,-_xlpm.Ax)+_xlpm.Cx,
_xlpm.Ay,_xlfn.XLOOKUP(TRUE,(T$52:T70&lt;&gt;""),$N$52:$N70,_xlpm.Fundo,,-1),
_xlpm.By,_xlfn.XLOOKUP(TRUE,(T72:T$95&lt;&gt;""),$N72:$N$95,_xlpm.Fundo,,1),
_xlpm.Cy,_xlfn.XLOOKUP(TRUE,(T$52:T70&lt;&gt;""),T$52:T70,_xlpm.Fundo,,-1),
_xlpm.Dy,_xlfn.XLOOKUP(TRUE,(T72:T$95&lt;&gt;""),T72:T$95,_xlpm.Fundo,,1),
_xlpm.Xy,$N71,_xlpm.Yy,PRODUCT(SUM(_xlpm.Dy,-_xlpm.Cy),1/SUM(_xlpm.By,-_xlpm.Ay))*SUM(_xlpm.Xy,-_xlpm.Ay)+_xlpm.Cy,
ROUND(_xlpm.Yy,2)))</f>
        <v>-0.4</v>
      </c>
      <c r="U169" s="21" cm="1">
        <f t="array" ref="U169">IF(U71&lt;&gt;"","",
_xlfn.LET(_xlpm.Fundo,$L$8,
_xlpm.Ax,_xlfn.XLOOKUP(TRUE,($O71:T71&lt;&gt;""),$O$51:T$51,_xlpm.Fundo,,-1),
_xlpm.Bx,_xlfn.XLOOKUP(TRUE,(V71:$AZ71&lt;&gt;""),V$51:$AZ$51,_xlpm.Fundo,,1),
_xlpm.Cx,_xlfn.XLOOKUP(TRUE,($O71:T71&lt;&gt;""),$O71:T71,_xlpm.Fundo,,-1),
_xlpm.Dx,_xlfn.XLOOKUP(TRUE,(V71:$AZ71&lt;&gt;""),V71:$AZ71,_xlpm.Fundo,,1),
_xlpm.Xx,U$51,_xlpm.Yx,PRODUCT(SUM(_xlpm.Dx,-_xlpm.Cx),1/SUM(_xlpm.Bx,-_xlpm.Ax))*SUM(_xlpm.Xx,-_xlpm.Ax)+_xlpm.Cx,
_xlpm.Ay,_xlfn.XLOOKUP(TRUE,(U$52:U70&lt;&gt;""),$N$52:$N70,_xlpm.Fundo,,-1),
_xlpm.By,_xlfn.XLOOKUP(TRUE,(U72:U$95&lt;&gt;""),$N72:$N$95,_xlpm.Fundo,,1),
_xlpm.Cy,_xlfn.XLOOKUP(TRUE,(U$52:U70&lt;&gt;""),U$52:U70,_xlpm.Fundo,,-1),
_xlpm.Dy,_xlfn.XLOOKUP(TRUE,(U72:U$95&lt;&gt;""),U72:U$95,_xlpm.Fundo,,1),
_xlpm.Xy,$N71,_xlpm.Yy,PRODUCT(SUM(_xlpm.Dy,-_xlpm.Cy),1/SUM(_xlpm.By,-_xlpm.Ay))*SUM(_xlpm.Xy,-_xlpm.Ay)+_xlpm.Cy,
ROUND(_xlpm.Yy,2)))</f>
        <v>1.59</v>
      </c>
      <c r="V169" s="21" cm="1">
        <f t="array" ref="V169">IF(V71&lt;&gt;"","",
_xlfn.LET(_xlpm.Fundo,$L$8,
_xlpm.Ax,_xlfn.XLOOKUP(TRUE,($O71:U71&lt;&gt;""),$O$51:U$51,_xlpm.Fundo,,-1),
_xlpm.Bx,_xlfn.XLOOKUP(TRUE,(W71:$AZ71&lt;&gt;""),W$51:$AZ$51,_xlpm.Fundo,,1),
_xlpm.Cx,_xlfn.XLOOKUP(TRUE,($O71:U71&lt;&gt;""),$O71:U71,_xlpm.Fundo,,-1),
_xlpm.Dx,_xlfn.XLOOKUP(TRUE,(W71:$AZ71&lt;&gt;""),W71:$AZ71,_xlpm.Fundo,,1),
_xlpm.Xx,V$51,_xlpm.Yx,PRODUCT(SUM(_xlpm.Dx,-_xlpm.Cx),1/SUM(_xlpm.Bx,-_xlpm.Ax))*SUM(_xlpm.Xx,-_xlpm.Ax)+_xlpm.Cx,
_xlpm.Ay,_xlfn.XLOOKUP(TRUE,(V$52:V70&lt;&gt;""),$N$52:$N70,_xlpm.Fundo,,-1),
_xlpm.By,_xlfn.XLOOKUP(TRUE,(V72:V$95&lt;&gt;""),$N72:$N$95,_xlpm.Fundo,,1),
_xlpm.Cy,_xlfn.XLOOKUP(TRUE,(V$52:V70&lt;&gt;""),V$52:V70,_xlpm.Fundo,,-1),
_xlpm.Dy,_xlfn.XLOOKUP(TRUE,(V72:V$95&lt;&gt;""),V72:V$95,_xlpm.Fundo,,1),
_xlpm.Xy,$N71,_xlpm.Yy,PRODUCT(SUM(_xlpm.Dy,-_xlpm.Cy),1/SUM(_xlpm.By,-_xlpm.Ay))*SUM(_xlpm.Xy,-_xlpm.Ay)+_xlpm.Cy,
ROUND(_xlpm.Yy,2)))</f>
        <v>0.09</v>
      </c>
      <c r="W169" s="21" cm="1">
        <f t="array" ref="W169">IF(W71&lt;&gt;"","",
_xlfn.LET(_xlpm.Fundo,$L$8,
_xlpm.Ax,_xlfn.XLOOKUP(TRUE,($O71:V71&lt;&gt;""),$O$51:V$51,_xlpm.Fundo,,-1),
_xlpm.Bx,_xlfn.XLOOKUP(TRUE,(X71:$AZ71&lt;&gt;""),X$51:$AZ$51,_xlpm.Fundo,,1),
_xlpm.Cx,_xlfn.XLOOKUP(TRUE,($O71:V71&lt;&gt;""),$O71:V71,_xlpm.Fundo,,-1),
_xlpm.Dx,_xlfn.XLOOKUP(TRUE,(X71:$AZ71&lt;&gt;""),X71:$AZ71,_xlpm.Fundo,,1),
_xlpm.Xx,W$51,_xlpm.Yx,PRODUCT(SUM(_xlpm.Dx,-_xlpm.Cx),1/SUM(_xlpm.Bx,-_xlpm.Ax))*SUM(_xlpm.Xx,-_xlpm.Ax)+_xlpm.Cx,
_xlpm.Ay,_xlfn.XLOOKUP(TRUE,(W$52:W70&lt;&gt;""),$N$52:$N70,_xlpm.Fundo,,-1),
_xlpm.By,_xlfn.XLOOKUP(TRUE,(W72:W$95&lt;&gt;""),$N72:$N$95,_xlpm.Fundo,,1),
_xlpm.Cy,_xlfn.XLOOKUP(TRUE,(W$52:W70&lt;&gt;""),W$52:W70,_xlpm.Fundo,,-1),
_xlpm.Dy,_xlfn.XLOOKUP(TRUE,(W72:W$95&lt;&gt;""),W72:W$95,_xlpm.Fundo,,1),
_xlpm.Xy,$N71,_xlpm.Yy,PRODUCT(SUM(_xlpm.Dy,-_xlpm.Cy),1/SUM(_xlpm.By,-_xlpm.Ay))*SUM(_xlpm.Xy,-_xlpm.Ay)+_xlpm.Cy,
ROUND(_xlpm.Yy,2)))</f>
        <v>0.28999999999999998</v>
      </c>
      <c r="X169" s="21" cm="1">
        <f t="array" ref="X169">IF(X71&lt;&gt;"","",
_xlfn.LET(_xlpm.Fundo,$L$8,
_xlpm.Ax,_xlfn.XLOOKUP(TRUE,($O71:W71&lt;&gt;""),$O$51:W$51,_xlpm.Fundo,,-1),
_xlpm.Bx,_xlfn.XLOOKUP(TRUE,(Y71:$AZ71&lt;&gt;""),Y$51:$AZ$51,_xlpm.Fundo,,1),
_xlpm.Cx,_xlfn.XLOOKUP(TRUE,($O71:W71&lt;&gt;""),$O71:W71,_xlpm.Fundo,,-1),
_xlpm.Dx,_xlfn.XLOOKUP(TRUE,(Y71:$AZ71&lt;&gt;""),Y71:$AZ71,_xlpm.Fundo,,1),
_xlpm.Xx,X$51,_xlpm.Yx,PRODUCT(SUM(_xlpm.Dx,-_xlpm.Cx),1/SUM(_xlpm.Bx,-_xlpm.Ax))*SUM(_xlpm.Xx,-_xlpm.Ax)+_xlpm.Cx,
_xlpm.Ay,_xlfn.XLOOKUP(TRUE,(X$52:X70&lt;&gt;""),$N$52:$N70,_xlpm.Fundo,,-1),
_xlpm.By,_xlfn.XLOOKUP(TRUE,(X72:X$95&lt;&gt;""),$N72:$N$95,_xlpm.Fundo,,1),
_xlpm.Cy,_xlfn.XLOOKUP(TRUE,(X$52:X70&lt;&gt;""),X$52:X70,_xlpm.Fundo,,-1),
_xlpm.Dy,_xlfn.XLOOKUP(TRUE,(X72:X$95&lt;&gt;""),X72:X$95,_xlpm.Fundo,,1),
_xlpm.Xy,$N71,_xlpm.Yy,PRODUCT(SUM(_xlpm.Dy,-_xlpm.Cy),1/SUM(_xlpm.By,-_xlpm.Ay))*SUM(_xlpm.Xy,-_xlpm.Ay)+_xlpm.Cy,
ROUND(_xlpm.Yy,2)))</f>
        <v>-0.61</v>
      </c>
      <c r="Y169" s="21" cm="1">
        <f t="array" ref="Y169">IF(Y71&lt;&gt;"","",
_xlfn.LET(_xlpm.Fundo,$L$8,
_xlpm.Ax,_xlfn.XLOOKUP(TRUE,($O71:X71&lt;&gt;""),$O$51:X$51,_xlpm.Fundo,,-1),
_xlpm.Bx,_xlfn.XLOOKUP(TRUE,(Z71:$AZ71&lt;&gt;""),Z$51:$AZ$51,_xlpm.Fundo,,1),
_xlpm.Cx,_xlfn.XLOOKUP(TRUE,($O71:X71&lt;&gt;""),$O71:X71,_xlpm.Fundo,,-1),
_xlpm.Dx,_xlfn.XLOOKUP(TRUE,(Z71:$AZ71&lt;&gt;""),Z71:$AZ71,_xlpm.Fundo,,1),
_xlpm.Xx,Y$51,_xlpm.Yx,PRODUCT(SUM(_xlpm.Dx,-_xlpm.Cx),1/SUM(_xlpm.Bx,-_xlpm.Ax))*SUM(_xlpm.Xx,-_xlpm.Ax)+_xlpm.Cx,
_xlpm.Ay,_xlfn.XLOOKUP(TRUE,(Y$52:Y70&lt;&gt;""),$N$52:$N70,_xlpm.Fundo,,-1),
_xlpm.By,_xlfn.XLOOKUP(TRUE,(Y72:Y$95&lt;&gt;""),$N72:$N$95,_xlpm.Fundo,,1),
_xlpm.Cy,_xlfn.XLOOKUP(TRUE,(Y$52:Y70&lt;&gt;""),Y$52:Y70,_xlpm.Fundo,,-1),
_xlpm.Dy,_xlfn.XLOOKUP(TRUE,(Y72:Y$95&lt;&gt;""),Y72:Y$95,_xlpm.Fundo,,1),
_xlpm.Xy,$N71,_xlpm.Yy,PRODUCT(SUM(_xlpm.Dy,-_xlpm.Cy),1/SUM(_xlpm.By,-_xlpm.Ay))*SUM(_xlpm.Xy,-_xlpm.Ay)+_xlpm.Cy,
ROUND(_xlpm.Yy,2)))</f>
        <v>1.68</v>
      </c>
      <c r="Z169" s="21" cm="1">
        <f t="array" ref="Z169">IF(Z71&lt;&gt;"","",
_xlfn.LET(_xlpm.Fundo,$L$8,
_xlpm.Ax,_xlfn.XLOOKUP(TRUE,($O71:Y71&lt;&gt;""),$O$51:Y$51,_xlpm.Fundo,,-1),
_xlpm.Bx,_xlfn.XLOOKUP(TRUE,(AA71:$AZ71&lt;&gt;""),AA$51:$AZ$51,_xlpm.Fundo,,1),
_xlpm.Cx,_xlfn.XLOOKUP(TRUE,($O71:Y71&lt;&gt;""),$O71:Y71,_xlpm.Fundo,,-1),
_xlpm.Dx,_xlfn.XLOOKUP(TRUE,(AA71:$AZ71&lt;&gt;""),AA71:$AZ71,_xlpm.Fundo,,1),
_xlpm.Xx,Z$51,_xlpm.Yx,PRODUCT(SUM(_xlpm.Dx,-_xlpm.Cx),1/SUM(_xlpm.Bx,-_xlpm.Ax))*SUM(_xlpm.Xx,-_xlpm.Ax)+_xlpm.Cx,
_xlpm.Ay,_xlfn.XLOOKUP(TRUE,(Z$52:Z70&lt;&gt;""),$N$52:$N70,_xlpm.Fundo,,-1),
_xlpm.By,_xlfn.XLOOKUP(TRUE,(Z72:Z$95&lt;&gt;""),$N72:$N$95,_xlpm.Fundo,,1),
_xlpm.Cy,_xlfn.XLOOKUP(TRUE,(Z$52:Z70&lt;&gt;""),Z$52:Z70,_xlpm.Fundo,,-1),
_xlpm.Dy,_xlfn.XLOOKUP(TRUE,(Z72:Z$95&lt;&gt;""),Z72:Z$95,_xlpm.Fundo,,1),
_xlpm.Xy,$N71,_xlpm.Yy,PRODUCT(SUM(_xlpm.Dy,-_xlpm.Cy),1/SUM(_xlpm.By,-_xlpm.Ay))*SUM(_xlpm.Xy,-_xlpm.Ay)+_xlpm.Cy,
ROUND(_xlpm.Yy,2)))</f>
        <v>0.36</v>
      </c>
      <c r="AA169" s="21" cm="1">
        <f t="array" ref="AA169">IF(AA71&lt;&gt;"","",
_xlfn.LET(_xlpm.Fundo,$L$8,
_xlpm.Ax,_xlfn.XLOOKUP(TRUE,($O71:Z71&lt;&gt;""),$O$51:Z$51,_xlpm.Fundo,,-1),
_xlpm.Bx,_xlfn.XLOOKUP(TRUE,(AB71:$AZ71&lt;&gt;""),AB$51:$AZ$51,_xlpm.Fundo,,1),
_xlpm.Cx,_xlfn.XLOOKUP(TRUE,($O71:Z71&lt;&gt;""),$O71:Z71,_xlpm.Fundo,,-1),
_xlpm.Dx,_xlfn.XLOOKUP(TRUE,(AB71:$AZ71&lt;&gt;""),AB71:$AZ71,_xlpm.Fundo,,1),
_xlpm.Xx,AA$51,_xlpm.Yx,PRODUCT(SUM(_xlpm.Dx,-_xlpm.Cx),1/SUM(_xlpm.Bx,-_xlpm.Ax))*SUM(_xlpm.Xx,-_xlpm.Ax)+_xlpm.Cx,
_xlpm.Ay,_xlfn.XLOOKUP(TRUE,(AA$52:AA70&lt;&gt;""),$N$52:$N70,_xlpm.Fundo,,-1),
_xlpm.By,_xlfn.XLOOKUP(TRUE,(AA72:AA$95&lt;&gt;""),$N72:$N$95,_xlpm.Fundo,,1),
_xlpm.Cy,_xlfn.XLOOKUP(TRUE,(AA$52:AA70&lt;&gt;""),AA$52:AA70,_xlpm.Fundo,,-1),
_xlpm.Dy,_xlfn.XLOOKUP(TRUE,(AA72:AA$95&lt;&gt;""),AA72:AA$95,_xlpm.Fundo,,1),
_xlpm.Xy,$N71,_xlpm.Yy,PRODUCT(SUM(_xlpm.Dy,-_xlpm.Cy),1/SUM(_xlpm.By,-_xlpm.Ay))*SUM(_xlpm.Xy,-_xlpm.Ay)+_xlpm.Cy,
ROUND(_xlpm.Yy,2)))</f>
        <v>-0.4</v>
      </c>
      <c r="AB169" s="21" cm="1">
        <f t="array" ref="AB169">IF(AB71&lt;&gt;"","",
_xlfn.LET(_xlpm.Fundo,$L$8,
_xlpm.Ax,_xlfn.XLOOKUP(TRUE,($O71:AA71&lt;&gt;""),$O$51:AA$51,_xlpm.Fundo,,-1),
_xlpm.Bx,_xlfn.XLOOKUP(TRUE,(AC71:$AZ71&lt;&gt;""),AC$51:$AZ$51,_xlpm.Fundo,,1),
_xlpm.Cx,_xlfn.XLOOKUP(TRUE,($O71:AA71&lt;&gt;""),$O71:AA71,_xlpm.Fundo,,-1),
_xlpm.Dx,_xlfn.XLOOKUP(TRUE,(AC71:$AZ71&lt;&gt;""),AC71:$AZ71,_xlpm.Fundo,,1),
_xlpm.Xx,AB$51,_xlpm.Yx,PRODUCT(SUM(_xlpm.Dx,-_xlpm.Cx),1/SUM(_xlpm.Bx,-_xlpm.Ax))*SUM(_xlpm.Xx,-_xlpm.Ax)+_xlpm.Cx,
_xlpm.Ay,_xlfn.XLOOKUP(TRUE,(AB$52:AB70&lt;&gt;""),$N$52:$N70,_xlpm.Fundo,,-1),
_xlpm.By,_xlfn.XLOOKUP(TRUE,(AB72:AB$95&lt;&gt;""),$N72:$N$95,_xlpm.Fundo,,1),
_xlpm.Cy,_xlfn.XLOOKUP(TRUE,(AB$52:AB70&lt;&gt;""),AB$52:AB70,_xlpm.Fundo,,-1),
_xlpm.Dy,_xlfn.XLOOKUP(TRUE,(AB72:AB$95&lt;&gt;""),AB72:AB$95,_xlpm.Fundo,,1),
_xlpm.Xy,$N71,_xlpm.Yy,PRODUCT(SUM(_xlpm.Dy,-_xlpm.Cy),1/SUM(_xlpm.By,-_xlpm.Ay))*SUM(_xlpm.Xy,-_xlpm.Ay)+_xlpm.Cy,
ROUND(_xlpm.Yy,2)))</f>
        <v>0.35</v>
      </c>
      <c r="AC169" s="21" cm="1">
        <f t="array" ref="AC169">IF(AC71&lt;&gt;"","",
_xlfn.LET(_xlpm.Fundo,$L$8,
_xlpm.Ax,_xlfn.XLOOKUP(TRUE,($O71:AB71&lt;&gt;""),$O$51:AB$51,_xlpm.Fundo,,-1),
_xlpm.Bx,_xlfn.XLOOKUP(TRUE,(AD71:$AZ71&lt;&gt;""),AD$51:$AZ$51,_xlpm.Fundo,,1),
_xlpm.Cx,_xlfn.XLOOKUP(TRUE,($O71:AB71&lt;&gt;""),$O71:AB71,_xlpm.Fundo,,-1),
_xlpm.Dx,_xlfn.XLOOKUP(TRUE,(AD71:$AZ71&lt;&gt;""),AD71:$AZ71,_xlpm.Fundo,,1),
_xlpm.Xx,AC$51,_xlpm.Yx,PRODUCT(SUM(_xlpm.Dx,-_xlpm.Cx),1/SUM(_xlpm.Bx,-_xlpm.Ax))*SUM(_xlpm.Xx,-_xlpm.Ax)+_xlpm.Cx,
_xlpm.Ay,_xlfn.XLOOKUP(TRUE,(AC$52:AC70&lt;&gt;""),$N$52:$N70,_xlpm.Fundo,,-1),
_xlpm.By,_xlfn.XLOOKUP(TRUE,(AC72:AC$95&lt;&gt;""),$N72:$N$95,_xlpm.Fundo,,1),
_xlpm.Cy,_xlfn.XLOOKUP(TRUE,(AC$52:AC70&lt;&gt;""),AC$52:AC70,_xlpm.Fundo,,-1),
_xlpm.Dy,_xlfn.XLOOKUP(TRUE,(AC72:AC$95&lt;&gt;""),AC72:AC$95,_xlpm.Fundo,,1),
_xlpm.Xy,$N71,_xlpm.Yy,PRODUCT(SUM(_xlpm.Dy,-_xlpm.Cy),1/SUM(_xlpm.By,-_xlpm.Ay))*SUM(_xlpm.Xy,-_xlpm.Ay)+_xlpm.Cy,
ROUND(_xlpm.Yy,2)))</f>
        <v>0.05</v>
      </c>
      <c r="AD169" s="21" cm="1">
        <f t="array" ref="AD169">IF(AD71&lt;&gt;"","",
_xlfn.LET(_xlpm.Fundo,$L$8,
_xlpm.Ax,_xlfn.XLOOKUP(TRUE,($O71:AC71&lt;&gt;""),$O$51:AC$51,_xlpm.Fundo,,-1),
_xlpm.Bx,_xlfn.XLOOKUP(TRUE,(AE71:$AZ71&lt;&gt;""),AE$51:$AZ$51,_xlpm.Fundo,,1),
_xlpm.Cx,_xlfn.XLOOKUP(TRUE,($O71:AC71&lt;&gt;""),$O71:AC71,_xlpm.Fundo,,-1),
_xlpm.Dx,_xlfn.XLOOKUP(TRUE,(AE71:$AZ71&lt;&gt;""),AE71:$AZ71,_xlpm.Fundo,,1),
_xlpm.Xx,AD$51,_xlpm.Yx,PRODUCT(SUM(_xlpm.Dx,-_xlpm.Cx),1/SUM(_xlpm.Bx,-_xlpm.Ax))*SUM(_xlpm.Xx,-_xlpm.Ax)+_xlpm.Cx,
_xlpm.Ay,_xlfn.XLOOKUP(TRUE,(AD$52:AD70&lt;&gt;""),$N$52:$N70,_xlpm.Fundo,,-1),
_xlpm.By,_xlfn.XLOOKUP(TRUE,(AD72:AD$95&lt;&gt;""),$N72:$N$95,_xlpm.Fundo,,1),
_xlpm.Cy,_xlfn.XLOOKUP(TRUE,(AD$52:AD70&lt;&gt;""),AD$52:AD70,_xlpm.Fundo,,-1),
_xlpm.Dy,_xlfn.XLOOKUP(TRUE,(AD72:AD$95&lt;&gt;""),AD72:AD$95,_xlpm.Fundo,,1),
_xlpm.Xy,$N71,_xlpm.Yy,PRODUCT(SUM(_xlpm.Dy,-_xlpm.Cy),1/SUM(_xlpm.By,-_xlpm.Ay))*SUM(_xlpm.Xy,-_xlpm.Ay)+_xlpm.Cy,
ROUND(_xlpm.Yy,2)))</f>
        <v>0.86</v>
      </c>
      <c r="AE169" s="21" cm="1">
        <f t="array" ref="AE169">IF(AE71&lt;&gt;"","",
_xlfn.LET(_xlpm.Fundo,$L$8,
_xlpm.Ax,_xlfn.XLOOKUP(TRUE,($O71:AD71&lt;&gt;""),$O$51:AD$51,_xlpm.Fundo,,-1),
_xlpm.Bx,_xlfn.XLOOKUP(TRUE,(AF71:$AZ71&lt;&gt;""),AF$51:$AZ$51,_xlpm.Fundo,,1),
_xlpm.Cx,_xlfn.XLOOKUP(TRUE,($O71:AD71&lt;&gt;""),$O71:AD71,_xlpm.Fundo,,-1),
_xlpm.Dx,_xlfn.XLOOKUP(TRUE,(AF71:$AZ71&lt;&gt;""),AF71:$AZ71,_xlpm.Fundo,,1),
_xlpm.Xx,AE$51,_xlpm.Yx,PRODUCT(SUM(_xlpm.Dx,-_xlpm.Cx),1/SUM(_xlpm.Bx,-_xlpm.Ax))*SUM(_xlpm.Xx,-_xlpm.Ax)+_xlpm.Cx,
_xlpm.Ay,_xlfn.XLOOKUP(TRUE,(AE$52:AE70&lt;&gt;""),$N$52:$N70,_xlpm.Fundo,,-1),
_xlpm.By,_xlfn.XLOOKUP(TRUE,(AE72:AE$95&lt;&gt;""),$N72:$N$95,_xlpm.Fundo,,1),
_xlpm.Cy,_xlfn.XLOOKUP(TRUE,(AE$52:AE70&lt;&gt;""),AE$52:AE70,_xlpm.Fundo,,-1),
_xlpm.Dy,_xlfn.XLOOKUP(TRUE,(AE72:AE$95&lt;&gt;""),AE72:AE$95,_xlpm.Fundo,,1),
_xlpm.Xy,$N71,_xlpm.Yy,PRODUCT(SUM(_xlpm.Dy,-_xlpm.Cy),1/SUM(_xlpm.By,-_xlpm.Ay))*SUM(_xlpm.Xy,-_xlpm.Ay)+_xlpm.Cy,
ROUND(_xlpm.Yy,2)))</f>
        <v>0.5</v>
      </c>
      <c r="AF169" s="21" cm="1">
        <f t="array" ref="AF169">IF(AF71&lt;&gt;"","",
_xlfn.LET(_xlpm.Fundo,$L$8,
_xlpm.Ax,_xlfn.XLOOKUP(TRUE,($O71:AE71&lt;&gt;""),$O$51:AE$51,_xlpm.Fundo,,-1),
_xlpm.Bx,_xlfn.XLOOKUP(TRUE,(AG71:$AZ71&lt;&gt;""),AG$51:$AZ$51,_xlpm.Fundo,,1),
_xlpm.Cx,_xlfn.XLOOKUP(TRUE,($O71:AE71&lt;&gt;""),$O71:AE71,_xlpm.Fundo,,-1),
_xlpm.Dx,_xlfn.XLOOKUP(TRUE,(AG71:$AZ71&lt;&gt;""),AG71:$AZ71,_xlpm.Fundo,,1),
_xlpm.Xx,AF$51,_xlpm.Yx,PRODUCT(SUM(_xlpm.Dx,-_xlpm.Cx),1/SUM(_xlpm.Bx,-_xlpm.Ax))*SUM(_xlpm.Xx,-_xlpm.Ax)+_xlpm.Cx,
_xlpm.Ay,_xlfn.XLOOKUP(TRUE,(AF$52:AF70&lt;&gt;""),$N$52:$N70,_xlpm.Fundo,,-1),
_xlpm.By,_xlfn.XLOOKUP(TRUE,(AF72:AF$95&lt;&gt;""),$N72:$N$95,_xlpm.Fundo,,1),
_xlpm.Cy,_xlfn.XLOOKUP(TRUE,(AF$52:AF70&lt;&gt;""),AF$52:AF70,_xlpm.Fundo,,-1),
_xlpm.Dy,_xlfn.XLOOKUP(TRUE,(AF72:AF$95&lt;&gt;""),AF72:AF$95,_xlpm.Fundo,,1),
_xlpm.Xy,$N71,_xlpm.Yy,PRODUCT(SUM(_xlpm.Dy,-_xlpm.Cy),1/SUM(_xlpm.By,-_xlpm.Ay))*SUM(_xlpm.Xy,-_xlpm.Ay)+_xlpm.Cy,
ROUND(_xlpm.Yy,2)))</f>
        <v>0</v>
      </c>
      <c r="AG169" s="21" cm="1">
        <f t="array" ref="AG169">IF(AG71&lt;&gt;"","",
_xlfn.LET(_xlpm.Fundo,$L$8,
_xlpm.Ax,_xlfn.XLOOKUP(TRUE,($O71:AF71&lt;&gt;""),$O$51:AF$51,_xlpm.Fundo,,-1),
_xlpm.Bx,_xlfn.XLOOKUP(TRUE,(AH71:$AZ71&lt;&gt;""),AH$51:$AZ$51,_xlpm.Fundo,,1),
_xlpm.Cx,_xlfn.XLOOKUP(TRUE,($O71:AF71&lt;&gt;""),$O71:AF71,_xlpm.Fundo,,-1),
_xlpm.Dx,_xlfn.XLOOKUP(TRUE,(AH71:$AZ71&lt;&gt;""),AH71:$AZ71,_xlpm.Fundo,,1),
_xlpm.Xx,AG$51,_xlpm.Yx,PRODUCT(SUM(_xlpm.Dx,-_xlpm.Cx),1/SUM(_xlpm.Bx,-_xlpm.Ax))*SUM(_xlpm.Xx,-_xlpm.Ax)+_xlpm.Cx,
_xlpm.Ay,_xlfn.XLOOKUP(TRUE,(AG$52:AG70&lt;&gt;""),$N$52:$N70,_xlpm.Fundo,,-1),
_xlpm.By,_xlfn.XLOOKUP(TRUE,(AG72:AG$95&lt;&gt;""),$N72:$N$95,_xlpm.Fundo,,1),
_xlpm.Cy,_xlfn.XLOOKUP(TRUE,(AG$52:AG70&lt;&gt;""),AG$52:AG70,_xlpm.Fundo,,-1),
_xlpm.Dy,_xlfn.XLOOKUP(TRUE,(AG72:AG$95&lt;&gt;""),AG72:AG$95,_xlpm.Fundo,,1),
_xlpm.Xy,$N71,_xlpm.Yy,PRODUCT(SUM(_xlpm.Dy,-_xlpm.Cy),1/SUM(_xlpm.By,-_xlpm.Ay))*SUM(_xlpm.Xy,-_xlpm.Ay)+_xlpm.Cy,
ROUND(_xlpm.Yy,2)))</f>
        <v>0</v>
      </c>
      <c r="AH169" s="21" cm="1">
        <f t="array" ref="AH169">IF(AH71&lt;&gt;"","",
_xlfn.LET(_xlpm.Fundo,$L$8,
_xlpm.Ax,_xlfn.XLOOKUP(TRUE,($O71:AG71&lt;&gt;""),$O$51:AG$51,_xlpm.Fundo,,-1),
_xlpm.Bx,_xlfn.XLOOKUP(TRUE,(AI71:$AZ71&lt;&gt;""),AI$51:$AZ$51,_xlpm.Fundo,,1),
_xlpm.Cx,_xlfn.XLOOKUP(TRUE,($O71:AG71&lt;&gt;""),$O71:AG71,_xlpm.Fundo,,-1),
_xlpm.Dx,_xlfn.XLOOKUP(TRUE,(AI71:$AZ71&lt;&gt;""),AI71:$AZ71,_xlpm.Fundo,,1),
_xlpm.Xx,AH$51,_xlpm.Yx,PRODUCT(SUM(_xlpm.Dx,-_xlpm.Cx),1/SUM(_xlpm.Bx,-_xlpm.Ax))*SUM(_xlpm.Xx,-_xlpm.Ax)+_xlpm.Cx,
_xlpm.Ay,_xlfn.XLOOKUP(TRUE,(AH$52:AH70&lt;&gt;""),$N$52:$N70,_xlpm.Fundo,,-1),
_xlpm.By,_xlfn.XLOOKUP(TRUE,(AH72:AH$95&lt;&gt;""),$N72:$N$95,_xlpm.Fundo,,1),
_xlpm.Cy,_xlfn.XLOOKUP(TRUE,(AH$52:AH70&lt;&gt;""),AH$52:AH70,_xlpm.Fundo,,-1),
_xlpm.Dy,_xlfn.XLOOKUP(TRUE,(AH72:AH$95&lt;&gt;""),AH72:AH$95,_xlpm.Fundo,,1),
_xlpm.Xy,$N71,_xlpm.Yy,PRODUCT(SUM(_xlpm.Dy,-_xlpm.Cy),1/SUM(_xlpm.By,-_xlpm.Ay))*SUM(_xlpm.Xy,-_xlpm.Ay)+_xlpm.Cy,
ROUND(_xlpm.Yy,2)))</f>
        <v>0.03</v>
      </c>
      <c r="AI169" s="21" cm="1">
        <f t="array" ref="AI169">IF(AI71&lt;&gt;"","",
_xlfn.LET(_xlpm.Fundo,$L$8,
_xlpm.Ax,_xlfn.XLOOKUP(TRUE,($O71:AH71&lt;&gt;""),$O$51:AH$51,_xlpm.Fundo,,-1),
_xlpm.Bx,_xlfn.XLOOKUP(TRUE,(AJ71:$AZ71&lt;&gt;""),AJ$51:$AZ$51,_xlpm.Fundo,,1),
_xlpm.Cx,_xlfn.XLOOKUP(TRUE,($O71:AH71&lt;&gt;""),$O71:AH71,_xlpm.Fundo,,-1),
_xlpm.Dx,_xlfn.XLOOKUP(TRUE,(AJ71:$AZ71&lt;&gt;""),AJ71:$AZ71,_xlpm.Fundo,,1),
_xlpm.Xx,AI$51,_xlpm.Yx,PRODUCT(SUM(_xlpm.Dx,-_xlpm.Cx),1/SUM(_xlpm.Bx,-_xlpm.Ax))*SUM(_xlpm.Xx,-_xlpm.Ax)+_xlpm.Cx,
_xlpm.Ay,_xlfn.XLOOKUP(TRUE,(AI$52:AI70&lt;&gt;""),$N$52:$N70,_xlpm.Fundo,,-1),
_xlpm.By,_xlfn.XLOOKUP(TRUE,(AI72:AI$95&lt;&gt;""),$N72:$N$95,_xlpm.Fundo,,1),
_xlpm.Cy,_xlfn.XLOOKUP(TRUE,(AI$52:AI70&lt;&gt;""),AI$52:AI70,_xlpm.Fundo,,-1),
_xlpm.Dy,_xlfn.XLOOKUP(TRUE,(AI72:AI$95&lt;&gt;""),AI72:AI$95,_xlpm.Fundo,,1),
_xlpm.Xy,$N71,_xlpm.Yy,PRODUCT(SUM(_xlpm.Dy,-_xlpm.Cy),1/SUM(_xlpm.By,-_xlpm.Ay))*SUM(_xlpm.Xy,-_xlpm.Ay)+_xlpm.Cy,
ROUND(_xlpm.Yy,2)))</f>
        <v>0.4</v>
      </c>
      <c r="AJ169" s="21" cm="1">
        <f t="array" ref="AJ169">IF(AJ71&lt;&gt;"","",
_xlfn.LET(_xlpm.Fundo,$L$8,
_xlpm.Ax,_xlfn.XLOOKUP(TRUE,($O71:AI71&lt;&gt;""),$O$51:AI$51,_xlpm.Fundo,,-1),
_xlpm.Bx,_xlfn.XLOOKUP(TRUE,(AK71:$AZ71&lt;&gt;""),AK$51:$AZ$51,_xlpm.Fundo,,1),
_xlpm.Cx,_xlfn.XLOOKUP(TRUE,($O71:AI71&lt;&gt;""),$O71:AI71,_xlpm.Fundo,,-1),
_xlpm.Dx,_xlfn.XLOOKUP(TRUE,(AK71:$AZ71&lt;&gt;""),AK71:$AZ71,_xlpm.Fundo,,1),
_xlpm.Xx,AJ$51,_xlpm.Yx,PRODUCT(SUM(_xlpm.Dx,-_xlpm.Cx),1/SUM(_xlpm.Bx,-_xlpm.Ax))*SUM(_xlpm.Xx,-_xlpm.Ax)+_xlpm.Cx,
_xlpm.Ay,_xlfn.XLOOKUP(TRUE,(AJ$52:AJ70&lt;&gt;""),$N$52:$N70,_xlpm.Fundo,,-1),
_xlpm.By,_xlfn.XLOOKUP(TRUE,(AJ72:AJ$95&lt;&gt;""),$N72:$N$95,_xlpm.Fundo,,1),
_xlpm.Cy,_xlfn.XLOOKUP(TRUE,(AJ$52:AJ70&lt;&gt;""),AJ$52:AJ70,_xlpm.Fundo,,-1),
_xlpm.Dy,_xlfn.XLOOKUP(TRUE,(AJ72:AJ$95&lt;&gt;""),AJ72:AJ$95,_xlpm.Fundo,,1),
_xlpm.Xy,$N71,_xlpm.Yy,PRODUCT(SUM(_xlpm.Dy,-_xlpm.Cy),1/SUM(_xlpm.By,-_xlpm.Ay))*SUM(_xlpm.Xy,-_xlpm.Ay)+_xlpm.Cy,
ROUND(_xlpm.Yy,2)))</f>
        <v>0.37</v>
      </c>
      <c r="AK169" s="21" cm="1">
        <f t="array" ref="AK169">IF(AK71&lt;&gt;"","",
_xlfn.LET(_xlpm.Fundo,$L$8,
_xlpm.Ax,_xlfn.XLOOKUP(TRUE,($O71:AJ71&lt;&gt;""),$O$51:AJ$51,_xlpm.Fundo,,-1),
_xlpm.Bx,_xlfn.XLOOKUP(TRUE,(AL71:$AZ71&lt;&gt;""),AL$51:$AZ$51,_xlpm.Fundo,,1),
_xlpm.Cx,_xlfn.XLOOKUP(TRUE,($O71:AJ71&lt;&gt;""),$O71:AJ71,_xlpm.Fundo,,-1),
_xlpm.Dx,_xlfn.XLOOKUP(TRUE,(AL71:$AZ71&lt;&gt;""),AL71:$AZ71,_xlpm.Fundo,,1),
_xlpm.Xx,AK$51,_xlpm.Yx,PRODUCT(SUM(_xlpm.Dx,-_xlpm.Cx),1/SUM(_xlpm.Bx,-_xlpm.Ax))*SUM(_xlpm.Xx,-_xlpm.Ax)+_xlpm.Cx,
_xlpm.Ay,_xlfn.XLOOKUP(TRUE,(AK$52:AK70&lt;&gt;""),$N$52:$N70,_xlpm.Fundo,,-1),
_xlpm.By,_xlfn.XLOOKUP(TRUE,(AK72:AK$95&lt;&gt;""),$N72:$N$95,_xlpm.Fundo,,1),
_xlpm.Cy,_xlfn.XLOOKUP(TRUE,(AK$52:AK70&lt;&gt;""),AK$52:AK70,_xlpm.Fundo,,-1),
_xlpm.Dy,_xlfn.XLOOKUP(TRUE,(AK72:AK$95&lt;&gt;""),AK72:AK$95,_xlpm.Fundo,,1),
_xlpm.Xy,$N71,_xlpm.Yy,PRODUCT(SUM(_xlpm.Dy,-_xlpm.Cy),1/SUM(_xlpm.By,-_xlpm.Ay))*SUM(_xlpm.Xy,-_xlpm.Ay)+_xlpm.Cy,
ROUND(_xlpm.Yy,2)))</f>
        <v>0</v>
      </c>
      <c r="AL169" s="21" t="str" cm="1">
        <f t="array" ref="AL169">IF(AL71&lt;&gt;"","",
_xlfn.LET(_xlpm.Fundo,$L$8,
_xlpm.Ax,_xlfn.XLOOKUP(TRUE,($O71:AK71&lt;&gt;""),$O$51:AK$51,_xlpm.Fundo,,-1),
_xlpm.Bx,_xlfn.XLOOKUP(TRUE,(AM71:$AZ71&lt;&gt;""),AM$51:$AZ$51,_xlpm.Fundo,,1),
_xlpm.Cx,_xlfn.XLOOKUP(TRUE,($O71:AK71&lt;&gt;""),$O71:AK71,_xlpm.Fundo,,-1),
_xlpm.Dx,_xlfn.XLOOKUP(TRUE,(AM71:$AZ71&lt;&gt;""),AM71:$AZ71,_xlpm.Fundo,,1),
_xlpm.Xx,AL$51,_xlpm.Yx,PRODUCT(SUM(_xlpm.Dx,-_xlpm.Cx),1/SUM(_xlpm.Bx,-_xlpm.Ax))*SUM(_xlpm.Xx,-_xlpm.Ax)+_xlpm.Cx,
_xlpm.Ay,_xlfn.XLOOKUP(TRUE,(AL$52:AL70&lt;&gt;""),$N$52:$N70,_xlpm.Fundo,,-1),
_xlpm.By,_xlfn.XLOOKUP(TRUE,(AL72:AL$95&lt;&gt;""),$N72:$N$95,_xlpm.Fundo,,1),
_xlpm.Cy,_xlfn.XLOOKUP(TRUE,(AL$52:AL70&lt;&gt;""),AL$52:AL70,_xlpm.Fundo,,-1),
_xlpm.Dy,_xlfn.XLOOKUP(TRUE,(AL72:AL$95&lt;&gt;""),AL72:AL$95,_xlpm.Fundo,,1),
_xlpm.Xy,$N71,_xlpm.Yy,PRODUCT(SUM(_xlpm.Dy,-_xlpm.Cy),1/SUM(_xlpm.By,-_xlpm.Ay))*SUM(_xlpm.Xy,-_xlpm.Ay)+_xlpm.Cy,
ROUND(_xlpm.Yy,2)))</f>
        <v/>
      </c>
      <c r="AM169" s="21" t="str" cm="1">
        <f t="array" ref="AM169">IF(AM71&lt;&gt;"","",
_xlfn.LET(_xlpm.Fundo,$L$8,
_xlpm.Ax,_xlfn.XLOOKUP(TRUE,($O71:AL71&lt;&gt;""),$O$51:AL$51,_xlpm.Fundo,,-1),
_xlpm.Bx,_xlfn.XLOOKUP(TRUE,(AN71:$AZ71&lt;&gt;""),AN$51:$AZ$51,_xlpm.Fundo,,1),
_xlpm.Cx,_xlfn.XLOOKUP(TRUE,($O71:AL71&lt;&gt;""),$O71:AL71,_xlpm.Fundo,,-1),
_xlpm.Dx,_xlfn.XLOOKUP(TRUE,(AN71:$AZ71&lt;&gt;""),AN71:$AZ71,_xlpm.Fundo,,1),
_xlpm.Xx,AM$51,_xlpm.Yx,PRODUCT(SUM(_xlpm.Dx,-_xlpm.Cx),1/SUM(_xlpm.Bx,-_xlpm.Ax))*SUM(_xlpm.Xx,-_xlpm.Ax)+_xlpm.Cx,
_xlpm.Ay,_xlfn.XLOOKUP(TRUE,(AM$52:AM70&lt;&gt;""),$N$52:$N70,_xlpm.Fundo,,-1),
_xlpm.By,_xlfn.XLOOKUP(TRUE,(AM72:AM$95&lt;&gt;""),$N72:$N$95,_xlpm.Fundo,,1),
_xlpm.Cy,_xlfn.XLOOKUP(TRUE,(AM$52:AM70&lt;&gt;""),AM$52:AM70,_xlpm.Fundo,,-1),
_xlpm.Dy,_xlfn.XLOOKUP(TRUE,(AM72:AM$95&lt;&gt;""),AM72:AM$95,_xlpm.Fundo,,1),
_xlpm.Xy,$N71,_xlpm.Yy,PRODUCT(SUM(_xlpm.Dy,-_xlpm.Cy),1/SUM(_xlpm.By,-_xlpm.Ay))*SUM(_xlpm.Xy,-_xlpm.Ay)+_xlpm.Cy,
ROUND(_xlpm.Yy,2)))</f>
        <v/>
      </c>
      <c r="AN169" s="21" t="str" cm="1">
        <f t="array" ref="AN169">IF(AN71&lt;&gt;"","",
_xlfn.LET(_xlpm.Fundo,$L$8,
_xlpm.Ax,_xlfn.XLOOKUP(TRUE,($O71:AM71&lt;&gt;""),$O$51:AM$51,_xlpm.Fundo,,-1),
_xlpm.Bx,_xlfn.XLOOKUP(TRUE,(AO71:$AZ71&lt;&gt;""),AO$51:$AZ$51,_xlpm.Fundo,,1),
_xlpm.Cx,_xlfn.XLOOKUP(TRUE,($O71:AM71&lt;&gt;""),$O71:AM71,_xlpm.Fundo,,-1),
_xlpm.Dx,_xlfn.XLOOKUP(TRUE,(AO71:$AZ71&lt;&gt;""),AO71:$AZ71,_xlpm.Fundo,,1),
_xlpm.Xx,AN$51,_xlpm.Yx,PRODUCT(SUM(_xlpm.Dx,-_xlpm.Cx),1/SUM(_xlpm.Bx,-_xlpm.Ax))*SUM(_xlpm.Xx,-_xlpm.Ax)+_xlpm.Cx,
_xlpm.Ay,_xlfn.XLOOKUP(TRUE,(AN$52:AN70&lt;&gt;""),$N$52:$N70,_xlpm.Fundo,,-1),
_xlpm.By,_xlfn.XLOOKUP(TRUE,(AN72:AN$95&lt;&gt;""),$N72:$N$95,_xlpm.Fundo,,1),
_xlpm.Cy,_xlfn.XLOOKUP(TRUE,(AN$52:AN70&lt;&gt;""),AN$52:AN70,_xlpm.Fundo,,-1),
_xlpm.Dy,_xlfn.XLOOKUP(TRUE,(AN72:AN$95&lt;&gt;""),AN72:AN$95,_xlpm.Fundo,,1),
_xlpm.Xy,$N71,_xlpm.Yy,PRODUCT(SUM(_xlpm.Dy,-_xlpm.Cy),1/SUM(_xlpm.By,-_xlpm.Ay))*SUM(_xlpm.Xy,-_xlpm.Ay)+_xlpm.Cy,
ROUND(_xlpm.Yy,2)))</f>
        <v/>
      </c>
      <c r="AO169" s="21" t="str" cm="1">
        <f t="array" ref="AO169">IF(AO71&lt;&gt;"","",
_xlfn.LET(_xlpm.Fundo,$L$8,
_xlpm.Ax,_xlfn.XLOOKUP(TRUE,($O71:AN71&lt;&gt;""),$O$51:AN$51,_xlpm.Fundo,,-1),
_xlpm.Bx,_xlfn.XLOOKUP(TRUE,(AP71:$AZ71&lt;&gt;""),AP$51:$AZ$51,_xlpm.Fundo,,1),
_xlpm.Cx,_xlfn.XLOOKUP(TRUE,($O71:AN71&lt;&gt;""),$O71:AN71,_xlpm.Fundo,,-1),
_xlpm.Dx,_xlfn.XLOOKUP(TRUE,(AP71:$AZ71&lt;&gt;""),AP71:$AZ71,_xlpm.Fundo,,1),
_xlpm.Xx,AO$51,_xlpm.Yx,PRODUCT(SUM(_xlpm.Dx,-_xlpm.Cx),1/SUM(_xlpm.Bx,-_xlpm.Ax))*SUM(_xlpm.Xx,-_xlpm.Ax)+_xlpm.Cx,
_xlpm.Ay,_xlfn.XLOOKUP(TRUE,(AO$52:AO70&lt;&gt;""),$N$52:$N70,_xlpm.Fundo,,-1),
_xlpm.By,_xlfn.XLOOKUP(TRUE,(AO72:AO$95&lt;&gt;""),$N72:$N$95,_xlpm.Fundo,,1),
_xlpm.Cy,_xlfn.XLOOKUP(TRUE,(AO$52:AO70&lt;&gt;""),AO$52:AO70,_xlpm.Fundo,,-1),
_xlpm.Dy,_xlfn.XLOOKUP(TRUE,(AO72:AO$95&lt;&gt;""),AO72:AO$95,_xlpm.Fundo,,1),
_xlpm.Xy,$N71,_xlpm.Yy,PRODUCT(SUM(_xlpm.Dy,-_xlpm.Cy),1/SUM(_xlpm.By,-_xlpm.Ay))*SUM(_xlpm.Xy,-_xlpm.Ay)+_xlpm.Cy,
ROUND(_xlpm.Yy,2)))</f>
        <v/>
      </c>
      <c r="AP169" s="21" t="str" cm="1">
        <f t="array" ref="AP169">IF(AP71&lt;&gt;"","",
_xlfn.LET(_xlpm.Fundo,$L$8,
_xlpm.Ax,_xlfn.XLOOKUP(TRUE,($O71:AO71&lt;&gt;""),$O$51:AO$51,_xlpm.Fundo,,-1),
_xlpm.Bx,_xlfn.XLOOKUP(TRUE,(AQ71:$AZ71&lt;&gt;""),AQ$51:$AZ$51,_xlpm.Fundo,,1),
_xlpm.Cx,_xlfn.XLOOKUP(TRUE,($O71:AO71&lt;&gt;""),$O71:AO71,_xlpm.Fundo,,-1),
_xlpm.Dx,_xlfn.XLOOKUP(TRUE,(AQ71:$AZ71&lt;&gt;""),AQ71:$AZ71,_xlpm.Fundo,,1),
_xlpm.Xx,AP$51,_xlpm.Yx,PRODUCT(SUM(_xlpm.Dx,-_xlpm.Cx),1/SUM(_xlpm.Bx,-_xlpm.Ax))*SUM(_xlpm.Xx,-_xlpm.Ax)+_xlpm.Cx,
_xlpm.Ay,_xlfn.XLOOKUP(TRUE,(AP$52:AP70&lt;&gt;""),$N$52:$N70,_xlpm.Fundo,,-1),
_xlpm.By,_xlfn.XLOOKUP(TRUE,(AP72:AP$95&lt;&gt;""),$N72:$N$95,_xlpm.Fundo,,1),
_xlpm.Cy,_xlfn.XLOOKUP(TRUE,(AP$52:AP70&lt;&gt;""),AP$52:AP70,_xlpm.Fundo,,-1),
_xlpm.Dy,_xlfn.XLOOKUP(TRUE,(AP72:AP$95&lt;&gt;""),AP72:AP$95,_xlpm.Fundo,,1),
_xlpm.Xy,$N71,_xlpm.Yy,PRODUCT(SUM(_xlpm.Dy,-_xlpm.Cy),1/SUM(_xlpm.By,-_xlpm.Ay))*SUM(_xlpm.Xy,-_xlpm.Ay)+_xlpm.Cy,
ROUND(_xlpm.Yy,2)))</f>
        <v/>
      </c>
      <c r="AQ169" s="21" t="str" cm="1">
        <f t="array" ref="AQ169">IF(AQ71&lt;&gt;"","",
_xlfn.LET(_xlpm.Fundo,$L$8,
_xlpm.Ax,_xlfn.XLOOKUP(TRUE,($O71:AP71&lt;&gt;""),$O$51:AP$51,_xlpm.Fundo,,-1),
_xlpm.Bx,_xlfn.XLOOKUP(TRUE,(AR71:$AZ71&lt;&gt;""),AR$51:$AZ$51,_xlpm.Fundo,,1),
_xlpm.Cx,_xlfn.XLOOKUP(TRUE,($O71:AP71&lt;&gt;""),$O71:AP71,_xlpm.Fundo,,-1),
_xlpm.Dx,_xlfn.XLOOKUP(TRUE,(AR71:$AZ71&lt;&gt;""),AR71:$AZ71,_xlpm.Fundo,,1),
_xlpm.Xx,AQ$51,_xlpm.Yx,PRODUCT(SUM(_xlpm.Dx,-_xlpm.Cx),1/SUM(_xlpm.Bx,-_xlpm.Ax))*SUM(_xlpm.Xx,-_xlpm.Ax)+_xlpm.Cx,
_xlpm.Ay,_xlfn.XLOOKUP(TRUE,(AQ$52:AQ70&lt;&gt;""),$N$52:$N70,_xlpm.Fundo,,-1),
_xlpm.By,_xlfn.XLOOKUP(TRUE,(AQ72:AQ$95&lt;&gt;""),$N72:$N$95,_xlpm.Fundo,,1),
_xlpm.Cy,_xlfn.XLOOKUP(TRUE,(AQ$52:AQ70&lt;&gt;""),AQ$52:AQ70,_xlpm.Fundo,,-1),
_xlpm.Dy,_xlfn.XLOOKUP(TRUE,(AQ72:AQ$95&lt;&gt;""),AQ72:AQ$95,_xlpm.Fundo,,1),
_xlpm.Xy,$N71,_xlpm.Yy,PRODUCT(SUM(_xlpm.Dy,-_xlpm.Cy),1/SUM(_xlpm.By,-_xlpm.Ay))*SUM(_xlpm.Xy,-_xlpm.Ay)+_xlpm.Cy,
ROUND(_xlpm.Yy,2)))</f>
        <v/>
      </c>
      <c r="AR169" s="21" t="str" cm="1">
        <f t="array" ref="AR169">IF(AR71&lt;&gt;"","",
_xlfn.LET(_xlpm.Fundo,$L$8,
_xlpm.Ax,_xlfn.XLOOKUP(TRUE,($O71:AQ71&lt;&gt;""),$O$51:AQ$51,_xlpm.Fundo,,-1),
_xlpm.Bx,_xlfn.XLOOKUP(TRUE,(AS71:$AZ71&lt;&gt;""),AS$51:$AZ$51,_xlpm.Fundo,,1),
_xlpm.Cx,_xlfn.XLOOKUP(TRUE,($O71:AQ71&lt;&gt;""),$O71:AQ71,_xlpm.Fundo,,-1),
_xlpm.Dx,_xlfn.XLOOKUP(TRUE,(AS71:$AZ71&lt;&gt;""),AS71:$AZ71,_xlpm.Fundo,,1),
_xlpm.Xx,AR$51,_xlpm.Yx,PRODUCT(SUM(_xlpm.Dx,-_xlpm.Cx),1/SUM(_xlpm.Bx,-_xlpm.Ax))*SUM(_xlpm.Xx,-_xlpm.Ax)+_xlpm.Cx,
_xlpm.Ay,_xlfn.XLOOKUP(TRUE,(AR$52:AR70&lt;&gt;""),$N$52:$N70,_xlpm.Fundo,,-1),
_xlpm.By,_xlfn.XLOOKUP(TRUE,(AR72:AR$95&lt;&gt;""),$N72:$N$95,_xlpm.Fundo,,1),
_xlpm.Cy,_xlfn.XLOOKUP(TRUE,(AR$52:AR70&lt;&gt;""),AR$52:AR70,_xlpm.Fundo,,-1),
_xlpm.Dy,_xlfn.XLOOKUP(TRUE,(AR72:AR$95&lt;&gt;""),AR72:AR$95,_xlpm.Fundo,,1),
_xlpm.Xy,$N71,_xlpm.Yy,PRODUCT(SUM(_xlpm.Dy,-_xlpm.Cy),1/SUM(_xlpm.By,-_xlpm.Ay))*SUM(_xlpm.Xy,-_xlpm.Ay)+_xlpm.Cy,
ROUND(_xlpm.Yy,2)))</f>
        <v/>
      </c>
      <c r="AS169" s="21" t="str" cm="1">
        <f t="array" ref="AS169">IF(AS71&lt;&gt;"","",
_xlfn.LET(_xlpm.Fundo,$L$8,
_xlpm.Ax,_xlfn.XLOOKUP(TRUE,($O71:AR71&lt;&gt;""),$O$51:AR$51,_xlpm.Fundo,,-1),
_xlpm.Bx,_xlfn.XLOOKUP(TRUE,(AT71:$AZ71&lt;&gt;""),AT$51:$AZ$51,_xlpm.Fundo,,1),
_xlpm.Cx,_xlfn.XLOOKUP(TRUE,($O71:AR71&lt;&gt;""),$O71:AR71,_xlpm.Fundo,,-1),
_xlpm.Dx,_xlfn.XLOOKUP(TRUE,(AT71:$AZ71&lt;&gt;""),AT71:$AZ71,_xlpm.Fundo,,1),
_xlpm.Xx,AS$51,_xlpm.Yx,PRODUCT(SUM(_xlpm.Dx,-_xlpm.Cx),1/SUM(_xlpm.Bx,-_xlpm.Ax))*SUM(_xlpm.Xx,-_xlpm.Ax)+_xlpm.Cx,
_xlpm.Ay,_xlfn.XLOOKUP(TRUE,(AS$52:AS70&lt;&gt;""),$N$52:$N70,_xlpm.Fundo,,-1),
_xlpm.By,_xlfn.XLOOKUP(TRUE,(AS72:AS$95&lt;&gt;""),$N72:$N$95,_xlpm.Fundo,,1),
_xlpm.Cy,_xlfn.XLOOKUP(TRUE,(AS$52:AS70&lt;&gt;""),AS$52:AS70,_xlpm.Fundo,,-1),
_xlpm.Dy,_xlfn.XLOOKUP(TRUE,(AS72:AS$95&lt;&gt;""),AS72:AS$95,_xlpm.Fundo,,1),
_xlpm.Xy,$N71,_xlpm.Yy,PRODUCT(SUM(_xlpm.Dy,-_xlpm.Cy),1/SUM(_xlpm.By,-_xlpm.Ay))*SUM(_xlpm.Xy,-_xlpm.Ay)+_xlpm.Cy,
ROUND(_xlpm.Yy,2)))</f>
        <v/>
      </c>
      <c r="AT169" s="21" t="str" cm="1">
        <f t="array" ref="AT169">IF(AT71&lt;&gt;"","",
_xlfn.LET(_xlpm.Fundo,$L$8,
_xlpm.Ax,_xlfn.XLOOKUP(TRUE,($O71:AS71&lt;&gt;""),$O$51:AS$51,_xlpm.Fundo,,-1),
_xlpm.Bx,_xlfn.XLOOKUP(TRUE,(AU71:$AZ71&lt;&gt;""),AU$51:$AZ$51,_xlpm.Fundo,,1),
_xlpm.Cx,_xlfn.XLOOKUP(TRUE,($O71:AS71&lt;&gt;""),$O71:AS71,_xlpm.Fundo,,-1),
_xlpm.Dx,_xlfn.XLOOKUP(TRUE,(AU71:$AZ71&lt;&gt;""),AU71:$AZ71,_xlpm.Fundo,,1),
_xlpm.Xx,AT$51,_xlpm.Yx,PRODUCT(SUM(_xlpm.Dx,-_xlpm.Cx),1/SUM(_xlpm.Bx,-_xlpm.Ax))*SUM(_xlpm.Xx,-_xlpm.Ax)+_xlpm.Cx,
_xlpm.Ay,_xlfn.XLOOKUP(TRUE,(AT$52:AT70&lt;&gt;""),$N$52:$N70,_xlpm.Fundo,,-1),
_xlpm.By,_xlfn.XLOOKUP(TRUE,(AT72:AT$95&lt;&gt;""),$N72:$N$95,_xlpm.Fundo,,1),
_xlpm.Cy,_xlfn.XLOOKUP(TRUE,(AT$52:AT70&lt;&gt;""),AT$52:AT70,_xlpm.Fundo,,-1),
_xlpm.Dy,_xlfn.XLOOKUP(TRUE,(AT72:AT$95&lt;&gt;""),AT72:AT$95,_xlpm.Fundo,,1),
_xlpm.Xy,$N71,_xlpm.Yy,PRODUCT(SUM(_xlpm.Dy,-_xlpm.Cy),1/SUM(_xlpm.By,-_xlpm.Ay))*SUM(_xlpm.Xy,-_xlpm.Ay)+_xlpm.Cy,
ROUND(_xlpm.Yy,2)))</f>
        <v/>
      </c>
      <c r="AU169" s="21" t="str" cm="1">
        <f t="array" ref="AU169">IF(AU71&lt;&gt;"","",
_xlfn.LET(_xlpm.Fundo,$L$8,
_xlpm.Ax,_xlfn.XLOOKUP(TRUE,($O71:AT71&lt;&gt;""),$O$51:AT$51,_xlpm.Fundo,,-1),
_xlpm.Bx,_xlfn.XLOOKUP(TRUE,(AV71:$AZ71&lt;&gt;""),AV$51:$AZ$51,_xlpm.Fundo,,1),
_xlpm.Cx,_xlfn.XLOOKUP(TRUE,($O71:AT71&lt;&gt;""),$O71:AT71,_xlpm.Fundo,,-1),
_xlpm.Dx,_xlfn.XLOOKUP(TRUE,(AV71:$AZ71&lt;&gt;""),AV71:$AZ71,_xlpm.Fundo,,1),
_xlpm.Xx,AU$51,_xlpm.Yx,PRODUCT(SUM(_xlpm.Dx,-_xlpm.Cx),1/SUM(_xlpm.Bx,-_xlpm.Ax))*SUM(_xlpm.Xx,-_xlpm.Ax)+_xlpm.Cx,
_xlpm.Ay,_xlfn.XLOOKUP(TRUE,(AU$52:AU70&lt;&gt;""),$N$52:$N70,_xlpm.Fundo,,-1),
_xlpm.By,_xlfn.XLOOKUP(TRUE,(AU72:AU$95&lt;&gt;""),$N72:$N$95,_xlpm.Fundo,,1),
_xlpm.Cy,_xlfn.XLOOKUP(TRUE,(AU$52:AU70&lt;&gt;""),AU$52:AU70,_xlpm.Fundo,,-1),
_xlpm.Dy,_xlfn.XLOOKUP(TRUE,(AU72:AU$95&lt;&gt;""),AU72:AU$95,_xlpm.Fundo,,1),
_xlpm.Xy,$N71,_xlpm.Yy,PRODUCT(SUM(_xlpm.Dy,-_xlpm.Cy),1/SUM(_xlpm.By,-_xlpm.Ay))*SUM(_xlpm.Xy,-_xlpm.Ay)+_xlpm.Cy,
ROUND(_xlpm.Yy,2)))</f>
        <v/>
      </c>
      <c r="AV169" s="21" t="str" cm="1">
        <f t="array" ref="AV169">IF(AV71&lt;&gt;"","",
_xlfn.LET(_xlpm.Fundo,$L$8,
_xlpm.Ax,_xlfn.XLOOKUP(TRUE,($O71:AU71&lt;&gt;""),$O$51:AU$51,_xlpm.Fundo,,-1),
_xlpm.Bx,_xlfn.XLOOKUP(TRUE,(AW71:$AZ71&lt;&gt;""),AW$51:$AZ$51,_xlpm.Fundo,,1),
_xlpm.Cx,_xlfn.XLOOKUP(TRUE,($O71:AU71&lt;&gt;""),$O71:AU71,_xlpm.Fundo,,-1),
_xlpm.Dx,_xlfn.XLOOKUP(TRUE,(AW71:$AZ71&lt;&gt;""),AW71:$AZ71,_xlpm.Fundo,,1),
_xlpm.Xx,AV$51,_xlpm.Yx,PRODUCT(SUM(_xlpm.Dx,-_xlpm.Cx),1/SUM(_xlpm.Bx,-_xlpm.Ax))*SUM(_xlpm.Xx,-_xlpm.Ax)+_xlpm.Cx,
_xlpm.Ay,_xlfn.XLOOKUP(TRUE,(AV$52:AV70&lt;&gt;""),$N$52:$N70,_xlpm.Fundo,,-1),
_xlpm.By,_xlfn.XLOOKUP(TRUE,(AV72:AV$95&lt;&gt;""),$N72:$N$95,_xlpm.Fundo,,1),
_xlpm.Cy,_xlfn.XLOOKUP(TRUE,(AV$52:AV70&lt;&gt;""),AV$52:AV70,_xlpm.Fundo,,-1),
_xlpm.Dy,_xlfn.XLOOKUP(TRUE,(AV72:AV$95&lt;&gt;""),AV72:AV$95,_xlpm.Fundo,,1),
_xlpm.Xy,$N71,_xlpm.Yy,PRODUCT(SUM(_xlpm.Dy,-_xlpm.Cy),1/SUM(_xlpm.By,-_xlpm.Ay))*SUM(_xlpm.Xy,-_xlpm.Ay)+_xlpm.Cy,
ROUND(_xlpm.Yy,2)))</f>
        <v/>
      </c>
      <c r="AW169" s="21" t="str" cm="1">
        <f t="array" ref="AW169">IF(AW71&lt;&gt;"","",
_xlfn.LET(_xlpm.Fundo,$L$8,
_xlpm.Ax,_xlfn.XLOOKUP(TRUE,($O71:AV71&lt;&gt;""),$O$51:AV$51,_xlpm.Fundo,,-1),
_xlpm.Bx,_xlfn.XLOOKUP(TRUE,(AX71:$AZ71&lt;&gt;""),AX$51:$AZ$51,_xlpm.Fundo,,1),
_xlpm.Cx,_xlfn.XLOOKUP(TRUE,($O71:AV71&lt;&gt;""),$O71:AV71,_xlpm.Fundo,,-1),
_xlpm.Dx,_xlfn.XLOOKUP(TRUE,(AX71:$AZ71&lt;&gt;""),AX71:$AZ71,_xlpm.Fundo,,1),
_xlpm.Xx,AW$51,_xlpm.Yx,PRODUCT(SUM(_xlpm.Dx,-_xlpm.Cx),1/SUM(_xlpm.Bx,-_xlpm.Ax))*SUM(_xlpm.Xx,-_xlpm.Ax)+_xlpm.Cx,
_xlpm.Ay,_xlfn.XLOOKUP(TRUE,(AW$52:AW70&lt;&gt;""),$N$52:$N70,_xlpm.Fundo,,-1),
_xlpm.By,_xlfn.XLOOKUP(TRUE,(AW72:AW$95&lt;&gt;""),$N72:$N$95,_xlpm.Fundo,,1),
_xlpm.Cy,_xlfn.XLOOKUP(TRUE,(AW$52:AW70&lt;&gt;""),AW$52:AW70,_xlpm.Fundo,,-1),
_xlpm.Dy,_xlfn.XLOOKUP(TRUE,(AW72:AW$95&lt;&gt;""),AW72:AW$95,_xlpm.Fundo,,1),
_xlpm.Xy,$N71,_xlpm.Yy,PRODUCT(SUM(_xlpm.Dy,-_xlpm.Cy),1/SUM(_xlpm.By,-_xlpm.Ay))*SUM(_xlpm.Xy,-_xlpm.Ay)+_xlpm.Cy,
ROUND(_xlpm.Yy,2)))</f>
        <v/>
      </c>
      <c r="AX169" s="8"/>
      <c r="AY169" s="8"/>
    </row>
    <row r="170" spans="1:51" ht="20.100000000000001" customHeight="1" x14ac:dyDescent="0.3">
      <c r="A170" s="47"/>
      <c r="B170" s="47" t="s">
        <v>621</v>
      </c>
      <c r="C170" s="23">
        <f t="shared" si="19"/>
        <v>52.825400000000002</v>
      </c>
      <c r="D170" s="24">
        <f t="shared" si="19"/>
        <v>119.9509</v>
      </c>
      <c r="E170" s="66">
        <f t="shared" si="19"/>
        <v>0.6</v>
      </c>
      <c r="F170" s="111">
        <f t="shared" si="16"/>
        <v>9.8000000000000007</v>
      </c>
      <c r="G170" s="112">
        <f t="shared" si="17"/>
        <v>14.9</v>
      </c>
      <c r="H170" s="113">
        <f t="shared" si="18"/>
        <v>0.6</v>
      </c>
      <c r="I170" s="8" t="str" cm="1">
        <f t="array" ref="I170">_xlfn.CONCAT(ROUND(F170:H170,2)&amp;", ")</f>
        <v xml:space="preserve">9.8, 14.9, 0.6, </v>
      </c>
      <c r="J170" s="8"/>
      <c r="N170" s="31">
        <v>7.9</v>
      </c>
      <c r="O170" s="15"/>
      <c r="P170" s="21" t="str" cm="1">
        <f t="array" ref="P170">IF(P72&lt;&gt;"","",
_xlfn.LET(_xlpm.Fundo,$L$8,
_xlpm.Ax,_xlfn.XLOOKUP(TRUE,($O72:O72&lt;&gt;""),$O$51:O$51,_xlpm.Fundo,,-1),
_xlpm.Bx,_xlfn.XLOOKUP(TRUE,(Q72:$AZ72&lt;&gt;""),Q$51:$AZ$51,_xlpm.Fundo,,1),
_xlpm.Cx,_xlfn.XLOOKUP(TRUE,($O72:O72&lt;&gt;""),$O72:O72,_xlpm.Fundo,,-1),
_xlpm.Dx,_xlfn.XLOOKUP(TRUE,(Q72:$AZ72&lt;&gt;""),Q72:$AZ72,_xlpm.Fundo,,1),
_xlpm.Xx,P$51,_xlpm.Yx,PRODUCT(SUM(_xlpm.Dx,-_xlpm.Cx),1/SUM(_xlpm.Bx,-_xlpm.Ax))*SUM(_xlpm.Xx,-_xlpm.Ax)+_xlpm.Cx,
_xlpm.Ay,_xlfn.XLOOKUP(TRUE,(P$52:P71&lt;&gt;""),$N$52:$N71,_xlpm.Fundo,,-1),
_xlpm.By,_xlfn.XLOOKUP(TRUE,(P73:P$95&lt;&gt;""),$N73:$N$95,_xlpm.Fundo,,1),
_xlpm.Cy,_xlfn.XLOOKUP(TRUE,(P$52:P71&lt;&gt;""),P$52:P71,_xlpm.Fundo,,-1),
_xlpm.Dy,_xlfn.XLOOKUP(TRUE,(P73:P$95&lt;&gt;""),P73:P$95,_xlpm.Fundo,,1),
_xlpm.Xy,$N72,_xlpm.Yy,PRODUCT(SUM(_xlpm.Dy,-_xlpm.Cy),1/SUM(_xlpm.By,-_xlpm.Ay))*SUM(_xlpm.Xy,-_xlpm.Ay)+_xlpm.Cy,
ROUND(_xlpm.Yy,2)))</f>
        <v/>
      </c>
      <c r="Q170" s="21" t="str" cm="1">
        <f t="array" ref="Q170">IF(Q72&lt;&gt;"","",
_xlfn.LET(_xlpm.Fundo,$L$8,
_xlpm.Ax,_xlfn.XLOOKUP(TRUE,($O72:P72&lt;&gt;""),$O$51:P$51,_xlpm.Fundo,,-1),
_xlpm.Bx,_xlfn.XLOOKUP(TRUE,(R72:$AZ72&lt;&gt;""),R$51:$AZ$51,_xlpm.Fundo,,1),
_xlpm.Cx,_xlfn.XLOOKUP(TRUE,($O72:P72&lt;&gt;""),$O72:P72,_xlpm.Fundo,,-1),
_xlpm.Dx,_xlfn.XLOOKUP(TRUE,(R72:$AZ72&lt;&gt;""),R72:$AZ72,_xlpm.Fundo,,1),
_xlpm.Xx,Q$51,_xlpm.Yx,PRODUCT(SUM(_xlpm.Dx,-_xlpm.Cx),1/SUM(_xlpm.Bx,-_xlpm.Ax))*SUM(_xlpm.Xx,-_xlpm.Ax)+_xlpm.Cx,
_xlpm.Ay,_xlfn.XLOOKUP(TRUE,(Q$52:Q71&lt;&gt;""),$N$52:$N71,_xlpm.Fundo,,-1),
_xlpm.By,_xlfn.XLOOKUP(TRUE,(Q73:Q$95&lt;&gt;""),$N73:$N$95,_xlpm.Fundo,,1),
_xlpm.Cy,_xlfn.XLOOKUP(TRUE,(Q$52:Q71&lt;&gt;""),Q$52:Q71,_xlpm.Fundo,,-1),
_xlpm.Dy,_xlfn.XLOOKUP(TRUE,(Q73:Q$95&lt;&gt;""),Q73:Q$95,_xlpm.Fundo,,1),
_xlpm.Xy,$N72,_xlpm.Yy,PRODUCT(SUM(_xlpm.Dy,-_xlpm.Cy),1/SUM(_xlpm.By,-_xlpm.Ay))*SUM(_xlpm.Xy,-_xlpm.Ay)+_xlpm.Cy,
ROUND(_xlpm.Yy,2)))</f>
        <v/>
      </c>
      <c r="R170" s="21" t="str" cm="1">
        <f t="array" ref="R170">IF(R72&lt;&gt;"","",
_xlfn.LET(_xlpm.Fundo,$L$8,
_xlpm.Ax,_xlfn.XLOOKUP(TRUE,($O72:Q72&lt;&gt;""),$O$51:Q$51,_xlpm.Fundo,,-1),
_xlpm.Bx,_xlfn.XLOOKUP(TRUE,(S72:$AZ72&lt;&gt;""),S$51:$AZ$51,_xlpm.Fundo,,1),
_xlpm.Cx,_xlfn.XLOOKUP(TRUE,($O72:Q72&lt;&gt;""),$O72:Q72,_xlpm.Fundo,,-1),
_xlpm.Dx,_xlfn.XLOOKUP(TRUE,(S72:$AZ72&lt;&gt;""),S72:$AZ72,_xlpm.Fundo,,1),
_xlpm.Xx,R$51,_xlpm.Yx,PRODUCT(SUM(_xlpm.Dx,-_xlpm.Cx),1/SUM(_xlpm.Bx,-_xlpm.Ax))*SUM(_xlpm.Xx,-_xlpm.Ax)+_xlpm.Cx,
_xlpm.Ay,_xlfn.XLOOKUP(TRUE,(R$52:R71&lt;&gt;""),$N$52:$N71,_xlpm.Fundo,,-1),
_xlpm.By,_xlfn.XLOOKUP(TRUE,(R73:R$95&lt;&gt;""),$N73:$N$95,_xlpm.Fundo,,1),
_xlpm.Cy,_xlfn.XLOOKUP(TRUE,(R$52:R71&lt;&gt;""),R$52:R71,_xlpm.Fundo,,-1),
_xlpm.Dy,_xlfn.XLOOKUP(TRUE,(R73:R$95&lt;&gt;""),R73:R$95,_xlpm.Fundo,,1),
_xlpm.Xy,$N72,_xlpm.Yy,PRODUCT(SUM(_xlpm.Dy,-_xlpm.Cy),1/SUM(_xlpm.By,-_xlpm.Ay))*SUM(_xlpm.Xy,-_xlpm.Ay)+_xlpm.Cy,
ROUND(_xlpm.Yy,2)))</f>
        <v/>
      </c>
      <c r="S170" s="21" cm="1">
        <f t="array" ref="S170">IF(S72&lt;&gt;"","",
_xlfn.LET(_xlpm.Fundo,$L$8,
_xlpm.Ax,_xlfn.XLOOKUP(TRUE,($O72:R72&lt;&gt;""),$O$51:R$51,_xlpm.Fundo,,-1),
_xlpm.Bx,_xlfn.XLOOKUP(TRUE,(T72:$AZ72&lt;&gt;""),T$51:$AZ$51,_xlpm.Fundo,,1),
_xlpm.Cx,_xlfn.XLOOKUP(TRUE,($O72:R72&lt;&gt;""),$O72:R72,_xlpm.Fundo,,-1),
_xlpm.Dx,_xlfn.XLOOKUP(TRUE,(T72:$AZ72&lt;&gt;""),T72:$AZ72,_xlpm.Fundo,,1),
_xlpm.Xx,S$51,_xlpm.Yx,PRODUCT(SUM(_xlpm.Dx,-_xlpm.Cx),1/SUM(_xlpm.Bx,-_xlpm.Ax))*SUM(_xlpm.Xx,-_xlpm.Ax)+_xlpm.Cx,
_xlpm.Ay,_xlfn.XLOOKUP(TRUE,(S$52:S71&lt;&gt;""),$N$52:$N71,_xlpm.Fundo,,-1),
_xlpm.By,_xlfn.XLOOKUP(TRUE,(S73:S$95&lt;&gt;""),$N73:$N$95,_xlpm.Fundo,,1),
_xlpm.Cy,_xlfn.XLOOKUP(TRUE,(S$52:S71&lt;&gt;""),S$52:S71,_xlpm.Fundo,,-1),
_xlpm.Dy,_xlfn.XLOOKUP(TRUE,(S73:S$95&lt;&gt;""),S73:S$95,_xlpm.Fundo,,1),
_xlpm.Xy,$N72,_xlpm.Yy,PRODUCT(SUM(_xlpm.Dy,-_xlpm.Cy),1/SUM(_xlpm.By,-_xlpm.Ay))*SUM(_xlpm.Xy,-_xlpm.Ay)+_xlpm.Cy,
ROUND(_xlpm.Yy,2)))</f>
        <v>0.89</v>
      </c>
      <c r="T170" s="21" t="str" cm="1">
        <f t="array" ref="T170">IF(T72&lt;&gt;"","",
_xlfn.LET(_xlpm.Fundo,$L$8,
_xlpm.Ax,_xlfn.XLOOKUP(TRUE,($O72:S72&lt;&gt;""),$O$51:S$51,_xlpm.Fundo,,-1),
_xlpm.Bx,_xlfn.XLOOKUP(TRUE,(U72:$AZ72&lt;&gt;""),U$51:$AZ$51,_xlpm.Fundo,,1),
_xlpm.Cx,_xlfn.XLOOKUP(TRUE,($O72:S72&lt;&gt;""),$O72:S72,_xlpm.Fundo,,-1),
_xlpm.Dx,_xlfn.XLOOKUP(TRUE,(U72:$AZ72&lt;&gt;""),U72:$AZ72,_xlpm.Fundo,,1),
_xlpm.Xx,T$51,_xlpm.Yx,PRODUCT(SUM(_xlpm.Dx,-_xlpm.Cx),1/SUM(_xlpm.Bx,-_xlpm.Ax))*SUM(_xlpm.Xx,-_xlpm.Ax)+_xlpm.Cx,
_xlpm.Ay,_xlfn.XLOOKUP(TRUE,(T$52:T71&lt;&gt;""),$N$52:$N71,_xlpm.Fundo,,-1),
_xlpm.By,_xlfn.XLOOKUP(TRUE,(T73:T$95&lt;&gt;""),$N73:$N$95,_xlpm.Fundo,,1),
_xlpm.Cy,_xlfn.XLOOKUP(TRUE,(T$52:T71&lt;&gt;""),T$52:T71,_xlpm.Fundo,,-1),
_xlpm.Dy,_xlfn.XLOOKUP(TRUE,(T73:T$95&lt;&gt;""),T73:T$95,_xlpm.Fundo,,1),
_xlpm.Xy,$N72,_xlpm.Yy,PRODUCT(SUM(_xlpm.Dy,-_xlpm.Cy),1/SUM(_xlpm.By,-_xlpm.Ay))*SUM(_xlpm.Xy,-_xlpm.Ay)+_xlpm.Cy,
ROUND(_xlpm.Yy,2)))</f>
        <v/>
      </c>
      <c r="U170" s="21" cm="1">
        <f t="array" ref="U170">IF(U72&lt;&gt;"","",
_xlfn.LET(_xlpm.Fundo,$L$8,
_xlpm.Ax,_xlfn.XLOOKUP(TRUE,($O72:T72&lt;&gt;""),$O$51:T$51,_xlpm.Fundo,,-1),
_xlpm.Bx,_xlfn.XLOOKUP(TRUE,(V72:$AZ72&lt;&gt;""),V$51:$AZ$51,_xlpm.Fundo,,1),
_xlpm.Cx,_xlfn.XLOOKUP(TRUE,($O72:T72&lt;&gt;""),$O72:T72,_xlpm.Fundo,,-1),
_xlpm.Dx,_xlfn.XLOOKUP(TRUE,(V72:$AZ72&lt;&gt;""),V72:$AZ72,_xlpm.Fundo,,1),
_xlpm.Xx,U$51,_xlpm.Yx,PRODUCT(SUM(_xlpm.Dx,-_xlpm.Cx),1/SUM(_xlpm.Bx,-_xlpm.Ax))*SUM(_xlpm.Xx,-_xlpm.Ax)+_xlpm.Cx,
_xlpm.Ay,_xlfn.XLOOKUP(TRUE,(U$52:U71&lt;&gt;""),$N$52:$N71,_xlpm.Fundo,,-1),
_xlpm.By,_xlfn.XLOOKUP(TRUE,(U73:U$95&lt;&gt;""),$N73:$N$95,_xlpm.Fundo,,1),
_xlpm.Cy,_xlfn.XLOOKUP(TRUE,(U$52:U71&lt;&gt;""),U$52:U71,_xlpm.Fundo,,-1),
_xlpm.Dy,_xlfn.XLOOKUP(TRUE,(U73:U$95&lt;&gt;""),U73:U$95,_xlpm.Fundo,,1),
_xlpm.Xy,$N72,_xlpm.Yy,PRODUCT(SUM(_xlpm.Dy,-_xlpm.Cy),1/SUM(_xlpm.By,-_xlpm.Ay))*SUM(_xlpm.Xy,-_xlpm.Ay)+_xlpm.Cy,
ROUND(_xlpm.Yy,2)))</f>
        <v>1.48</v>
      </c>
      <c r="V170" s="21" cm="1">
        <f t="array" ref="V170">IF(V72&lt;&gt;"","",
_xlfn.LET(_xlpm.Fundo,$L$8,
_xlpm.Ax,_xlfn.XLOOKUP(TRUE,($O72:U72&lt;&gt;""),$O$51:U$51,_xlpm.Fundo,,-1),
_xlpm.Bx,_xlfn.XLOOKUP(TRUE,(W72:$AZ72&lt;&gt;""),W$51:$AZ$51,_xlpm.Fundo,,1),
_xlpm.Cx,_xlfn.XLOOKUP(TRUE,($O72:U72&lt;&gt;""),$O72:U72,_xlpm.Fundo,,-1),
_xlpm.Dx,_xlfn.XLOOKUP(TRUE,(W72:$AZ72&lt;&gt;""),W72:$AZ72,_xlpm.Fundo,,1),
_xlpm.Xx,V$51,_xlpm.Yx,PRODUCT(SUM(_xlpm.Dx,-_xlpm.Cx),1/SUM(_xlpm.Bx,-_xlpm.Ax))*SUM(_xlpm.Xx,-_xlpm.Ax)+_xlpm.Cx,
_xlpm.Ay,_xlfn.XLOOKUP(TRUE,(V$52:V71&lt;&gt;""),$N$52:$N71,_xlpm.Fundo,,-1),
_xlpm.By,_xlfn.XLOOKUP(TRUE,(V73:V$95&lt;&gt;""),$N73:$N$95,_xlpm.Fundo,,1),
_xlpm.Cy,_xlfn.XLOOKUP(TRUE,(V$52:V71&lt;&gt;""),V$52:V71,_xlpm.Fundo,,-1),
_xlpm.Dy,_xlfn.XLOOKUP(TRUE,(V73:V$95&lt;&gt;""),V73:V$95,_xlpm.Fundo,,1),
_xlpm.Xy,$N72,_xlpm.Yy,PRODUCT(SUM(_xlpm.Dy,-_xlpm.Cy),1/SUM(_xlpm.By,-_xlpm.Ay))*SUM(_xlpm.Xy,-_xlpm.Ay)+_xlpm.Cy,
ROUND(_xlpm.Yy,2)))</f>
        <v>0.06</v>
      </c>
      <c r="W170" s="21" cm="1">
        <f t="array" ref="W170">IF(W72&lt;&gt;"","",
_xlfn.LET(_xlpm.Fundo,$L$8,
_xlpm.Ax,_xlfn.XLOOKUP(TRUE,($O72:V72&lt;&gt;""),$O$51:V$51,_xlpm.Fundo,,-1),
_xlpm.Bx,_xlfn.XLOOKUP(TRUE,(X72:$AZ72&lt;&gt;""),X$51:$AZ$51,_xlpm.Fundo,,1),
_xlpm.Cx,_xlfn.XLOOKUP(TRUE,($O72:V72&lt;&gt;""),$O72:V72,_xlpm.Fundo,,-1),
_xlpm.Dx,_xlfn.XLOOKUP(TRUE,(X72:$AZ72&lt;&gt;""),X72:$AZ72,_xlpm.Fundo,,1),
_xlpm.Xx,W$51,_xlpm.Yx,PRODUCT(SUM(_xlpm.Dx,-_xlpm.Cx),1/SUM(_xlpm.Bx,-_xlpm.Ax))*SUM(_xlpm.Xx,-_xlpm.Ax)+_xlpm.Cx,
_xlpm.Ay,_xlfn.XLOOKUP(TRUE,(W$52:W71&lt;&gt;""),$N$52:$N71,_xlpm.Fundo,,-1),
_xlpm.By,_xlfn.XLOOKUP(TRUE,(W73:W$95&lt;&gt;""),$N73:$N$95,_xlpm.Fundo,,1),
_xlpm.Cy,_xlfn.XLOOKUP(TRUE,(W$52:W71&lt;&gt;""),W$52:W71,_xlpm.Fundo,,-1),
_xlpm.Dy,_xlfn.XLOOKUP(TRUE,(W73:W$95&lt;&gt;""),W73:W$95,_xlpm.Fundo,,1),
_xlpm.Xy,$N72,_xlpm.Yy,PRODUCT(SUM(_xlpm.Dy,-_xlpm.Cy),1/SUM(_xlpm.By,-_xlpm.Ay))*SUM(_xlpm.Xy,-_xlpm.Ay)+_xlpm.Cy,
ROUND(_xlpm.Yy,2)))</f>
        <v>0.27</v>
      </c>
      <c r="X170" s="21" t="str" cm="1">
        <f t="array" ref="X170">IF(X72&lt;&gt;"","",
_xlfn.LET(_xlpm.Fundo,$L$8,
_xlpm.Ax,_xlfn.XLOOKUP(TRUE,($O72:W72&lt;&gt;""),$O$51:W$51,_xlpm.Fundo,,-1),
_xlpm.Bx,_xlfn.XLOOKUP(TRUE,(Y72:$AZ72&lt;&gt;""),Y$51:$AZ$51,_xlpm.Fundo,,1),
_xlpm.Cx,_xlfn.XLOOKUP(TRUE,($O72:W72&lt;&gt;""),$O72:W72,_xlpm.Fundo,,-1),
_xlpm.Dx,_xlfn.XLOOKUP(TRUE,(Y72:$AZ72&lt;&gt;""),Y72:$AZ72,_xlpm.Fundo,,1),
_xlpm.Xx,X$51,_xlpm.Yx,PRODUCT(SUM(_xlpm.Dx,-_xlpm.Cx),1/SUM(_xlpm.Bx,-_xlpm.Ax))*SUM(_xlpm.Xx,-_xlpm.Ax)+_xlpm.Cx,
_xlpm.Ay,_xlfn.XLOOKUP(TRUE,(X$52:X71&lt;&gt;""),$N$52:$N71,_xlpm.Fundo,,-1),
_xlpm.By,_xlfn.XLOOKUP(TRUE,(X73:X$95&lt;&gt;""),$N73:$N$95,_xlpm.Fundo,,1),
_xlpm.Cy,_xlfn.XLOOKUP(TRUE,(X$52:X71&lt;&gt;""),X$52:X71,_xlpm.Fundo,,-1),
_xlpm.Dy,_xlfn.XLOOKUP(TRUE,(X73:X$95&lt;&gt;""),X73:X$95,_xlpm.Fundo,,1),
_xlpm.Xy,$N72,_xlpm.Yy,PRODUCT(SUM(_xlpm.Dy,-_xlpm.Cy),1/SUM(_xlpm.By,-_xlpm.Ay))*SUM(_xlpm.Xy,-_xlpm.Ay)+_xlpm.Cy,
ROUND(_xlpm.Yy,2)))</f>
        <v/>
      </c>
      <c r="Y170" s="21" cm="1">
        <f t="array" ref="Y170">IF(Y72&lt;&gt;"","",
_xlfn.LET(_xlpm.Fundo,$L$8,
_xlpm.Ax,_xlfn.XLOOKUP(TRUE,($O72:X72&lt;&gt;""),$O$51:X$51,_xlpm.Fundo,,-1),
_xlpm.Bx,_xlfn.XLOOKUP(TRUE,(Z72:$AZ72&lt;&gt;""),Z$51:$AZ$51,_xlpm.Fundo,,1),
_xlpm.Cx,_xlfn.XLOOKUP(TRUE,($O72:X72&lt;&gt;""),$O72:X72,_xlpm.Fundo,,-1),
_xlpm.Dx,_xlfn.XLOOKUP(TRUE,(Z72:$AZ72&lt;&gt;""),Z72:$AZ72,_xlpm.Fundo,,1),
_xlpm.Xx,Y$51,_xlpm.Yx,PRODUCT(SUM(_xlpm.Dx,-_xlpm.Cx),1/SUM(_xlpm.Bx,-_xlpm.Ax))*SUM(_xlpm.Xx,-_xlpm.Ax)+_xlpm.Cx,
_xlpm.Ay,_xlfn.XLOOKUP(TRUE,(Y$52:Y71&lt;&gt;""),$N$52:$N71,_xlpm.Fundo,,-1),
_xlpm.By,_xlfn.XLOOKUP(TRUE,(Y73:Y$95&lt;&gt;""),$N73:$N$95,_xlpm.Fundo,,1),
_xlpm.Cy,_xlfn.XLOOKUP(TRUE,(Y$52:Y71&lt;&gt;""),Y$52:Y71,_xlpm.Fundo,,-1),
_xlpm.Dy,_xlfn.XLOOKUP(TRUE,(Y73:Y$95&lt;&gt;""),Y73:Y$95,_xlpm.Fundo,,1),
_xlpm.Xy,$N72,_xlpm.Yy,PRODUCT(SUM(_xlpm.Dy,-_xlpm.Cy),1/SUM(_xlpm.By,-_xlpm.Ay))*SUM(_xlpm.Xy,-_xlpm.Ay)+_xlpm.Cy,
ROUND(_xlpm.Yy,2)))</f>
        <v>1.37</v>
      </c>
      <c r="Z170" s="21" cm="1">
        <f t="array" ref="Z170">IF(Z72&lt;&gt;"","",
_xlfn.LET(_xlpm.Fundo,$L$8,
_xlpm.Ax,_xlfn.XLOOKUP(TRUE,($O72:Y72&lt;&gt;""),$O$51:Y$51,_xlpm.Fundo,,-1),
_xlpm.Bx,_xlfn.XLOOKUP(TRUE,(AA72:$AZ72&lt;&gt;""),AA$51:$AZ$51,_xlpm.Fundo,,1),
_xlpm.Cx,_xlfn.XLOOKUP(TRUE,($O72:Y72&lt;&gt;""),$O72:Y72,_xlpm.Fundo,,-1),
_xlpm.Dx,_xlfn.XLOOKUP(TRUE,(AA72:$AZ72&lt;&gt;""),AA72:$AZ72,_xlpm.Fundo,,1),
_xlpm.Xx,Z$51,_xlpm.Yx,PRODUCT(SUM(_xlpm.Dx,-_xlpm.Cx),1/SUM(_xlpm.Bx,-_xlpm.Ax))*SUM(_xlpm.Xx,-_xlpm.Ax)+_xlpm.Cx,
_xlpm.Ay,_xlfn.XLOOKUP(TRUE,(Z$52:Z71&lt;&gt;""),$N$52:$N71,_xlpm.Fundo,,-1),
_xlpm.By,_xlfn.XLOOKUP(TRUE,(Z73:Z$95&lt;&gt;""),$N73:$N$95,_xlpm.Fundo,,1),
_xlpm.Cy,_xlfn.XLOOKUP(TRUE,(Z$52:Z71&lt;&gt;""),Z$52:Z71,_xlpm.Fundo,,-1),
_xlpm.Dy,_xlfn.XLOOKUP(TRUE,(Z73:Z$95&lt;&gt;""),Z73:Z$95,_xlpm.Fundo,,1),
_xlpm.Xy,$N72,_xlpm.Yy,PRODUCT(SUM(_xlpm.Dy,-_xlpm.Cy),1/SUM(_xlpm.By,-_xlpm.Ay))*SUM(_xlpm.Xy,-_xlpm.Ay)+_xlpm.Cy,
ROUND(_xlpm.Yy,2)))</f>
        <v>0.45</v>
      </c>
      <c r="AA170" s="21" t="str" cm="1">
        <f t="array" ref="AA170">IF(AA72&lt;&gt;"","",
_xlfn.LET(_xlpm.Fundo,$L$8,
_xlpm.Ax,_xlfn.XLOOKUP(TRUE,($O72:Z72&lt;&gt;""),$O$51:Z$51,_xlpm.Fundo,,-1),
_xlpm.Bx,_xlfn.XLOOKUP(TRUE,(AB72:$AZ72&lt;&gt;""),AB$51:$AZ$51,_xlpm.Fundo,,1),
_xlpm.Cx,_xlfn.XLOOKUP(TRUE,($O72:Z72&lt;&gt;""),$O72:Z72,_xlpm.Fundo,,-1),
_xlpm.Dx,_xlfn.XLOOKUP(TRUE,(AB72:$AZ72&lt;&gt;""),AB72:$AZ72,_xlpm.Fundo,,1),
_xlpm.Xx,AA$51,_xlpm.Yx,PRODUCT(SUM(_xlpm.Dx,-_xlpm.Cx),1/SUM(_xlpm.Bx,-_xlpm.Ax))*SUM(_xlpm.Xx,-_xlpm.Ax)+_xlpm.Cx,
_xlpm.Ay,_xlfn.XLOOKUP(TRUE,(AA$52:AA71&lt;&gt;""),$N$52:$N71,_xlpm.Fundo,,-1),
_xlpm.By,_xlfn.XLOOKUP(TRUE,(AA73:AA$95&lt;&gt;""),$N73:$N$95,_xlpm.Fundo,,1),
_xlpm.Cy,_xlfn.XLOOKUP(TRUE,(AA$52:AA71&lt;&gt;""),AA$52:AA71,_xlpm.Fundo,,-1),
_xlpm.Dy,_xlfn.XLOOKUP(TRUE,(AA73:AA$95&lt;&gt;""),AA73:AA$95,_xlpm.Fundo,,1),
_xlpm.Xy,$N72,_xlpm.Yy,PRODUCT(SUM(_xlpm.Dy,-_xlpm.Cy),1/SUM(_xlpm.By,-_xlpm.Ay))*SUM(_xlpm.Xy,-_xlpm.Ay)+_xlpm.Cy,
ROUND(_xlpm.Yy,2)))</f>
        <v/>
      </c>
      <c r="AB170" s="21" cm="1">
        <f t="array" ref="AB170">IF(AB72&lt;&gt;"","",
_xlfn.LET(_xlpm.Fundo,$L$8,
_xlpm.Ax,_xlfn.XLOOKUP(TRUE,($O72:AA72&lt;&gt;""),$O$51:AA$51,_xlpm.Fundo,,-1),
_xlpm.Bx,_xlfn.XLOOKUP(TRUE,(AC72:$AZ72&lt;&gt;""),AC$51:$AZ$51,_xlpm.Fundo,,1),
_xlpm.Cx,_xlfn.XLOOKUP(TRUE,($O72:AA72&lt;&gt;""),$O72:AA72,_xlpm.Fundo,,-1),
_xlpm.Dx,_xlfn.XLOOKUP(TRUE,(AC72:$AZ72&lt;&gt;""),AC72:$AZ72,_xlpm.Fundo,,1),
_xlpm.Xx,AB$51,_xlpm.Yx,PRODUCT(SUM(_xlpm.Dx,-_xlpm.Cx),1/SUM(_xlpm.Bx,-_xlpm.Ax))*SUM(_xlpm.Xx,-_xlpm.Ax)+_xlpm.Cx,
_xlpm.Ay,_xlfn.XLOOKUP(TRUE,(AB$52:AB71&lt;&gt;""),$N$52:$N71,_xlpm.Fundo,,-1),
_xlpm.By,_xlfn.XLOOKUP(TRUE,(AB73:AB$95&lt;&gt;""),$N73:$N$95,_xlpm.Fundo,,1),
_xlpm.Cy,_xlfn.XLOOKUP(TRUE,(AB$52:AB71&lt;&gt;""),AB$52:AB71,_xlpm.Fundo,,-1),
_xlpm.Dy,_xlfn.XLOOKUP(TRUE,(AB73:AB$95&lt;&gt;""),AB73:AB$95,_xlpm.Fundo,,1),
_xlpm.Xy,$N72,_xlpm.Yy,PRODUCT(SUM(_xlpm.Dy,-_xlpm.Cy),1/SUM(_xlpm.By,-_xlpm.Ay))*SUM(_xlpm.Xy,-_xlpm.Ay)+_xlpm.Cy,
ROUND(_xlpm.Yy,2)))</f>
        <v>0.33</v>
      </c>
      <c r="AC170" s="21" cm="1">
        <f t="array" ref="AC170">IF(AC72&lt;&gt;"","",
_xlfn.LET(_xlpm.Fundo,$L$8,
_xlpm.Ax,_xlfn.XLOOKUP(TRUE,($O72:AB72&lt;&gt;""),$O$51:AB$51,_xlpm.Fundo,,-1),
_xlpm.Bx,_xlfn.XLOOKUP(TRUE,(AD72:$AZ72&lt;&gt;""),AD$51:$AZ$51,_xlpm.Fundo,,1),
_xlpm.Cx,_xlfn.XLOOKUP(TRUE,($O72:AB72&lt;&gt;""),$O72:AB72,_xlpm.Fundo,,-1),
_xlpm.Dx,_xlfn.XLOOKUP(TRUE,(AD72:$AZ72&lt;&gt;""),AD72:$AZ72,_xlpm.Fundo,,1),
_xlpm.Xx,AC$51,_xlpm.Yx,PRODUCT(SUM(_xlpm.Dx,-_xlpm.Cx),1/SUM(_xlpm.Bx,-_xlpm.Ax))*SUM(_xlpm.Xx,-_xlpm.Ax)+_xlpm.Cx,
_xlpm.Ay,_xlfn.XLOOKUP(TRUE,(AC$52:AC71&lt;&gt;""),$N$52:$N71,_xlpm.Fundo,,-1),
_xlpm.By,_xlfn.XLOOKUP(TRUE,(AC73:AC$95&lt;&gt;""),$N73:$N$95,_xlpm.Fundo,,1),
_xlpm.Cy,_xlfn.XLOOKUP(TRUE,(AC$52:AC71&lt;&gt;""),AC$52:AC71,_xlpm.Fundo,,-1),
_xlpm.Dy,_xlfn.XLOOKUP(TRUE,(AC73:AC$95&lt;&gt;""),AC73:AC$95,_xlpm.Fundo,,1),
_xlpm.Xy,$N72,_xlpm.Yy,PRODUCT(SUM(_xlpm.Dy,-_xlpm.Cy),1/SUM(_xlpm.By,-_xlpm.Ay))*SUM(_xlpm.Xy,-_xlpm.Ay)+_xlpm.Cy,
ROUND(_xlpm.Yy,2)))</f>
        <v>0.04</v>
      </c>
      <c r="AD170" s="21" t="str" cm="1">
        <f t="array" ref="AD170">IF(AD72&lt;&gt;"","",
_xlfn.LET(_xlpm.Fundo,$L$8,
_xlpm.Ax,_xlfn.XLOOKUP(TRUE,($O72:AC72&lt;&gt;""),$O$51:AC$51,_xlpm.Fundo,,-1),
_xlpm.Bx,_xlfn.XLOOKUP(TRUE,(AE72:$AZ72&lt;&gt;""),AE$51:$AZ$51,_xlpm.Fundo,,1),
_xlpm.Cx,_xlfn.XLOOKUP(TRUE,($O72:AC72&lt;&gt;""),$O72:AC72,_xlpm.Fundo,,-1),
_xlpm.Dx,_xlfn.XLOOKUP(TRUE,(AE72:$AZ72&lt;&gt;""),AE72:$AZ72,_xlpm.Fundo,,1),
_xlpm.Xx,AD$51,_xlpm.Yx,PRODUCT(SUM(_xlpm.Dx,-_xlpm.Cx),1/SUM(_xlpm.Bx,-_xlpm.Ax))*SUM(_xlpm.Xx,-_xlpm.Ax)+_xlpm.Cx,
_xlpm.Ay,_xlfn.XLOOKUP(TRUE,(AD$52:AD71&lt;&gt;""),$N$52:$N71,_xlpm.Fundo,,-1),
_xlpm.By,_xlfn.XLOOKUP(TRUE,(AD73:AD$95&lt;&gt;""),$N73:$N$95,_xlpm.Fundo,,1),
_xlpm.Cy,_xlfn.XLOOKUP(TRUE,(AD$52:AD71&lt;&gt;""),AD$52:AD71,_xlpm.Fundo,,-1),
_xlpm.Dy,_xlfn.XLOOKUP(TRUE,(AD73:AD$95&lt;&gt;""),AD73:AD$95,_xlpm.Fundo,,1),
_xlpm.Xy,$N72,_xlpm.Yy,PRODUCT(SUM(_xlpm.Dy,-_xlpm.Cy),1/SUM(_xlpm.By,-_xlpm.Ay))*SUM(_xlpm.Xy,-_xlpm.Ay)+_xlpm.Cy,
ROUND(_xlpm.Yy,2)))</f>
        <v/>
      </c>
      <c r="AE170" s="21" t="str" cm="1">
        <f t="array" ref="AE170">IF(AE72&lt;&gt;"","",
_xlfn.LET(_xlpm.Fundo,$L$8,
_xlpm.Ax,_xlfn.XLOOKUP(TRUE,($O72:AD72&lt;&gt;""),$O$51:AD$51,_xlpm.Fundo,,-1),
_xlpm.Bx,_xlfn.XLOOKUP(TRUE,(AF72:$AZ72&lt;&gt;""),AF$51:$AZ$51,_xlpm.Fundo,,1),
_xlpm.Cx,_xlfn.XLOOKUP(TRUE,($O72:AD72&lt;&gt;""),$O72:AD72,_xlpm.Fundo,,-1),
_xlpm.Dx,_xlfn.XLOOKUP(TRUE,(AF72:$AZ72&lt;&gt;""),AF72:$AZ72,_xlpm.Fundo,,1),
_xlpm.Xx,AE$51,_xlpm.Yx,PRODUCT(SUM(_xlpm.Dx,-_xlpm.Cx),1/SUM(_xlpm.Bx,-_xlpm.Ax))*SUM(_xlpm.Xx,-_xlpm.Ax)+_xlpm.Cx,
_xlpm.Ay,_xlfn.XLOOKUP(TRUE,(AE$52:AE71&lt;&gt;""),$N$52:$N71,_xlpm.Fundo,,-1),
_xlpm.By,_xlfn.XLOOKUP(TRUE,(AE73:AE$95&lt;&gt;""),$N73:$N$95,_xlpm.Fundo,,1),
_xlpm.Cy,_xlfn.XLOOKUP(TRUE,(AE$52:AE71&lt;&gt;""),AE$52:AE71,_xlpm.Fundo,,-1),
_xlpm.Dy,_xlfn.XLOOKUP(TRUE,(AE73:AE$95&lt;&gt;""),AE73:AE$95,_xlpm.Fundo,,1),
_xlpm.Xy,$N72,_xlpm.Yy,PRODUCT(SUM(_xlpm.Dy,-_xlpm.Cy),1/SUM(_xlpm.By,-_xlpm.Ay))*SUM(_xlpm.Xy,-_xlpm.Ay)+_xlpm.Cy,
ROUND(_xlpm.Yy,2)))</f>
        <v/>
      </c>
      <c r="AF170" s="21" cm="1">
        <f t="array" ref="AF170">IF(AF72&lt;&gt;"","",
_xlfn.LET(_xlpm.Fundo,$L$8,
_xlpm.Ax,_xlfn.XLOOKUP(TRUE,($O72:AE72&lt;&gt;""),$O$51:AE$51,_xlpm.Fundo,,-1),
_xlpm.Bx,_xlfn.XLOOKUP(TRUE,(AG72:$AZ72&lt;&gt;""),AG$51:$AZ$51,_xlpm.Fundo,,1),
_xlpm.Cx,_xlfn.XLOOKUP(TRUE,($O72:AE72&lt;&gt;""),$O72:AE72,_xlpm.Fundo,,-1),
_xlpm.Dx,_xlfn.XLOOKUP(TRUE,(AG72:$AZ72&lt;&gt;""),AG72:$AZ72,_xlpm.Fundo,,1),
_xlpm.Xx,AF$51,_xlpm.Yx,PRODUCT(SUM(_xlpm.Dx,-_xlpm.Cx),1/SUM(_xlpm.Bx,-_xlpm.Ax))*SUM(_xlpm.Xx,-_xlpm.Ax)+_xlpm.Cx,
_xlpm.Ay,_xlfn.XLOOKUP(TRUE,(AF$52:AF71&lt;&gt;""),$N$52:$N71,_xlpm.Fundo,,-1),
_xlpm.By,_xlfn.XLOOKUP(TRUE,(AF73:AF$95&lt;&gt;""),$N73:$N$95,_xlpm.Fundo,,1),
_xlpm.Cy,_xlfn.XLOOKUP(TRUE,(AF$52:AF71&lt;&gt;""),AF$52:AF71,_xlpm.Fundo,,-1),
_xlpm.Dy,_xlfn.XLOOKUP(TRUE,(AF73:AF$95&lt;&gt;""),AF73:AF$95,_xlpm.Fundo,,1),
_xlpm.Xy,$N72,_xlpm.Yy,PRODUCT(SUM(_xlpm.Dy,-_xlpm.Cy),1/SUM(_xlpm.By,-_xlpm.Ay))*SUM(_xlpm.Xy,-_xlpm.Ay)+_xlpm.Cy,
ROUND(_xlpm.Yy,2)))</f>
        <v>0</v>
      </c>
      <c r="AG170" s="21" t="str" cm="1">
        <f t="array" ref="AG170">IF(AG72&lt;&gt;"","",
_xlfn.LET(_xlpm.Fundo,$L$8,
_xlpm.Ax,_xlfn.XLOOKUP(TRUE,($O72:AF72&lt;&gt;""),$O$51:AF$51,_xlpm.Fundo,,-1),
_xlpm.Bx,_xlfn.XLOOKUP(TRUE,(AH72:$AZ72&lt;&gt;""),AH$51:$AZ$51,_xlpm.Fundo,,1),
_xlpm.Cx,_xlfn.XLOOKUP(TRUE,($O72:AF72&lt;&gt;""),$O72:AF72,_xlpm.Fundo,,-1),
_xlpm.Dx,_xlfn.XLOOKUP(TRUE,(AH72:$AZ72&lt;&gt;""),AH72:$AZ72,_xlpm.Fundo,,1),
_xlpm.Xx,AG$51,_xlpm.Yx,PRODUCT(SUM(_xlpm.Dx,-_xlpm.Cx),1/SUM(_xlpm.Bx,-_xlpm.Ax))*SUM(_xlpm.Xx,-_xlpm.Ax)+_xlpm.Cx,
_xlpm.Ay,_xlfn.XLOOKUP(TRUE,(AG$52:AG71&lt;&gt;""),$N$52:$N71,_xlpm.Fundo,,-1),
_xlpm.By,_xlfn.XLOOKUP(TRUE,(AG73:AG$95&lt;&gt;""),$N73:$N$95,_xlpm.Fundo,,1),
_xlpm.Cy,_xlfn.XLOOKUP(TRUE,(AG$52:AG71&lt;&gt;""),AG$52:AG71,_xlpm.Fundo,,-1),
_xlpm.Dy,_xlfn.XLOOKUP(TRUE,(AG73:AG$95&lt;&gt;""),AG73:AG$95,_xlpm.Fundo,,1),
_xlpm.Xy,$N72,_xlpm.Yy,PRODUCT(SUM(_xlpm.Dy,-_xlpm.Cy),1/SUM(_xlpm.By,-_xlpm.Ay))*SUM(_xlpm.Xy,-_xlpm.Ay)+_xlpm.Cy,
ROUND(_xlpm.Yy,2)))</f>
        <v/>
      </c>
      <c r="AH170" s="21" t="str" cm="1">
        <f t="array" ref="AH170">IF(AH72&lt;&gt;"","",
_xlfn.LET(_xlpm.Fundo,$L$8,
_xlpm.Ax,_xlfn.XLOOKUP(TRUE,($O72:AG72&lt;&gt;""),$O$51:AG$51,_xlpm.Fundo,,-1),
_xlpm.Bx,_xlfn.XLOOKUP(TRUE,(AI72:$AZ72&lt;&gt;""),AI$51:$AZ$51,_xlpm.Fundo,,1),
_xlpm.Cx,_xlfn.XLOOKUP(TRUE,($O72:AG72&lt;&gt;""),$O72:AG72,_xlpm.Fundo,,-1),
_xlpm.Dx,_xlfn.XLOOKUP(TRUE,(AI72:$AZ72&lt;&gt;""),AI72:$AZ72,_xlpm.Fundo,,1),
_xlpm.Xx,AH$51,_xlpm.Yx,PRODUCT(SUM(_xlpm.Dx,-_xlpm.Cx),1/SUM(_xlpm.Bx,-_xlpm.Ax))*SUM(_xlpm.Xx,-_xlpm.Ax)+_xlpm.Cx,
_xlpm.Ay,_xlfn.XLOOKUP(TRUE,(AH$52:AH71&lt;&gt;""),$N$52:$N71,_xlpm.Fundo,,-1),
_xlpm.By,_xlfn.XLOOKUP(TRUE,(AH73:AH$95&lt;&gt;""),$N73:$N$95,_xlpm.Fundo,,1),
_xlpm.Cy,_xlfn.XLOOKUP(TRUE,(AH$52:AH71&lt;&gt;""),AH$52:AH71,_xlpm.Fundo,,-1),
_xlpm.Dy,_xlfn.XLOOKUP(TRUE,(AH73:AH$95&lt;&gt;""),AH73:AH$95,_xlpm.Fundo,,1),
_xlpm.Xy,$N72,_xlpm.Yy,PRODUCT(SUM(_xlpm.Dy,-_xlpm.Cy),1/SUM(_xlpm.By,-_xlpm.Ay))*SUM(_xlpm.Xy,-_xlpm.Ay)+_xlpm.Cy,
ROUND(_xlpm.Yy,2)))</f>
        <v/>
      </c>
      <c r="AI170" s="21" cm="1">
        <f t="array" ref="AI170">IF(AI72&lt;&gt;"","",
_xlfn.LET(_xlpm.Fundo,$L$8,
_xlpm.Ax,_xlfn.XLOOKUP(TRUE,($O72:AH72&lt;&gt;""),$O$51:AH$51,_xlpm.Fundo,,-1),
_xlpm.Bx,_xlfn.XLOOKUP(TRUE,(AJ72:$AZ72&lt;&gt;""),AJ$51:$AZ$51,_xlpm.Fundo,,1),
_xlpm.Cx,_xlfn.XLOOKUP(TRUE,($O72:AH72&lt;&gt;""),$O72:AH72,_xlpm.Fundo,,-1),
_xlpm.Dx,_xlfn.XLOOKUP(TRUE,(AJ72:$AZ72&lt;&gt;""),AJ72:$AZ72,_xlpm.Fundo,,1),
_xlpm.Xx,AI$51,_xlpm.Yx,PRODUCT(SUM(_xlpm.Dx,-_xlpm.Cx),1/SUM(_xlpm.Bx,-_xlpm.Ax))*SUM(_xlpm.Xx,-_xlpm.Ax)+_xlpm.Cx,
_xlpm.Ay,_xlfn.XLOOKUP(TRUE,(AI$52:AI71&lt;&gt;""),$N$52:$N71,_xlpm.Fundo,,-1),
_xlpm.By,_xlfn.XLOOKUP(TRUE,(AI73:AI$95&lt;&gt;""),$N73:$N$95,_xlpm.Fundo,,1),
_xlpm.Cy,_xlfn.XLOOKUP(TRUE,(AI$52:AI71&lt;&gt;""),AI$52:AI71,_xlpm.Fundo,,-1),
_xlpm.Dy,_xlfn.XLOOKUP(TRUE,(AI73:AI$95&lt;&gt;""),AI73:AI$95,_xlpm.Fundo,,1),
_xlpm.Xy,$N72,_xlpm.Yy,PRODUCT(SUM(_xlpm.Dy,-_xlpm.Cy),1/SUM(_xlpm.By,-_xlpm.Ay))*SUM(_xlpm.Xy,-_xlpm.Ay)+_xlpm.Cy,
ROUND(_xlpm.Yy,2)))</f>
        <v>0.4</v>
      </c>
      <c r="AJ170" s="21" cm="1">
        <f t="array" ref="AJ170">IF(AJ72&lt;&gt;"","",
_xlfn.LET(_xlpm.Fundo,$L$8,
_xlpm.Ax,_xlfn.XLOOKUP(TRUE,($O72:AI72&lt;&gt;""),$O$51:AI$51,_xlpm.Fundo,,-1),
_xlpm.Bx,_xlfn.XLOOKUP(TRUE,(AK72:$AZ72&lt;&gt;""),AK$51:$AZ$51,_xlpm.Fundo,,1),
_xlpm.Cx,_xlfn.XLOOKUP(TRUE,($O72:AI72&lt;&gt;""),$O72:AI72,_xlpm.Fundo,,-1),
_xlpm.Dx,_xlfn.XLOOKUP(TRUE,(AK72:$AZ72&lt;&gt;""),AK72:$AZ72,_xlpm.Fundo,,1),
_xlpm.Xx,AJ$51,_xlpm.Yx,PRODUCT(SUM(_xlpm.Dx,-_xlpm.Cx),1/SUM(_xlpm.Bx,-_xlpm.Ax))*SUM(_xlpm.Xx,-_xlpm.Ax)+_xlpm.Cx,
_xlpm.Ay,_xlfn.XLOOKUP(TRUE,(AJ$52:AJ71&lt;&gt;""),$N$52:$N71,_xlpm.Fundo,,-1),
_xlpm.By,_xlfn.XLOOKUP(TRUE,(AJ73:AJ$95&lt;&gt;""),$N73:$N$95,_xlpm.Fundo,,1),
_xlpm.Cy,_xlfn.XLOOKUP(TRUE,(AJ$52:AJ71&lt;&gt;""),AJ$52:AJ71,_xlpm.Fundo,,-1),
_xlpm.Dy,_xlfn.XLOOKUP(TRUE,(AJ73:AJ$95&lt;&gt;""),AJ73:AJ$95,_xlpm.Fundo,,1),
_xlpm.Xy,$N72,_xlpm.Yy,PRODUCT(SUM(_xlpm.Dy,-_xlpm.Cy),1/SUM(_xlpm.By,-_xlpm.Ay))*SUM(_xlpm.Xy,-_xlpm.Ay)+_xlpm.Cy,
ROUND(_xlpm.Yy,2)))</f>
        <v>7.0000000000000007E-2</v>
      </c>
      <c r="AK170" s="21" cm="1">
        <f t="array" ref="AK170">IF(AK72&lt;&gt;"","",
_xlfn.LET(_xlpm.Fundo,$L$8,
_xlpm.Ax,_xlfn.XLOOKUP(TRUE,($O72:AJ72&lt;&gt;""),$O$51:AJ$51,_xlpm.Fundo,,-1),
_xlpm.Bx,_xlfn.XLOOKUP(TRUE,(AL72:$AZ72&lt;&gt;""),AL$51:$AZ$51,_xlpm.Fundo,,1),
_xlpm.Cx,_xlfn.XLOOKUP(TRUE,($O72:AJ72&lt;&gt;""),$O72:AJ72,_xlpm.Fundo,,-1),
_xlpm.Dx,_xlfn.XLOOKUP(TRUE,(AL72:$AZ72&lt;&gt;""),AL72:$AZ72,_xlpm.Fundo,,1),
_xlpm.Xx,AK$51,_xlpm.Yx,PRODUCT(SUM(_xlpm.Dx,-_xlpm.Cx),1/SUM(_xlpm.Bx,-_xlpm.Ax))*SUM(_xlpm.Xx,-_xlpm.Ax)+_xlpm.Cx,
_xlpm.Ay,_xlfn.XLOOKUP(TRUE,(AK$52:AK71&lt;&gt;""),$N$52:$N71,_xlpm.Fundo,,-1),
_xlpm.By,_xlfn.XLOOKUP(TRUE,(AK73:AK$95&lt;&gt;""),$N73:$N$95,_xlpm.Fundo,,1),
_xlpm.Cy,_xlfn.XLOOKUP(TRUE,(AK$52:AK71&lt;&gt;""),AK$52:AK71,_xlpm.Fundo,,-1),
_xlpm.Dy,_xlfn.XLOOKUP(TRUE,(AK73:AK$95&lt;&gt;""),AK73:AK$95,_xlpm.Fundo,,1),
_xlpm.Xy,$N72,_xlpm.Yy,PRODUCT(SUM(_xlpm.Dy,-_xlpm.Cy),1/SUM(_xlpm.By,-_xlpm.Ay))*SUM(_xlpm.Xy,-_xlpm.Ay)+_xlpm.Cy,
ROUND(_xlpm.Yy,2)))</f>
        <v>0</v>
      </c>
      <c r="AL170" s="21" t="str" cm="1">
        <f t="array" ref="AL170">IF(AL72&lt;&gt;"","",
_xlfn.LET(_xlpm.Fundo,$L$8,
_xlpm.Ax,_xlfn.XLOOKUP(TRUE,($O72:AK72&lt;&gt;""),$O$51:AK$51,_xlpm.Fundo,,-1),
_xlpm.Bx,_xlfn.XLOOKUP(TRUE,(AM72:$AZ72&lt;&gt;""),AM$51:$AZ$51,_xlpm.Fundo,,1),
_xlpm.Cx,_xlfn.XLOOKUP(TRUE,($O72:AK72&lt;&gt;""),$O72:AK72,_xlpm.Fundo,,-1),
_xlpm.Dx,_xlfn.XLOOKUP(TRUE,(AM72:$AZ72&lt;&gt;""),AM72:$AZ72,_xlpm.Fundo,,1),
_xlpm.Xx,AL$51,_xlpm.Yx,PRODUCT(SUM(_xlpm.Dx,-_xlpm.Cx),1/SUM(_xlpm.Bx,-_xlpm.Ax))*SUM(_xlpm.Xx,-_xlpm.Ax)+_xlpm.Cx,
_xlpm.Ay,_xlfn.XLOOKUP(TRUE,(AL$52:AL71&lt;&gt;""),$N$52:$N71,_xlpm.Fundo,,-1),
_xlpm.By,_xlfn.XLOOKUP(TRUE,(AL73:AL$95&lt;&gt;""),$N73:$N$95,_xlpm.Fundo,,1),
_xlpm.Cy,_xlfn.XLOOKUP(TRUE,(AL$52:AL71&lt;&gt;""),AL$52:AL71,_xlpm.Fundo,,-1),
_xlpm.Dy,_xlfn.XLOOKUP(TRUE,(AL73:AL$95&lt;&gt;""),AL73:AL$95,_xlpm.Fundo,,1),
_xlpm.Xy,$N72,_xlpm.Yy,PRODUCT(SUM(_xlpm.Dy,-_xlpm.Cy),1/SUM(_xlpm.By,-_xlpm.Ay))*SUM(_xlpm.Xy,-_xlpm.Ay)+_xlpm.Cy,
ROUND(_xlpm.Yy,2)))</f>
        <v/>
      </c>
      <c r="AM170" s="21" t="str" cm="1">
        <f t="array" ref="AM170">IF(AM72&lt;&gt;"","",
_xlfn.LET(_xlpm.Fundo,$L$8,
_xlpm.Ax,_xlfn.XLOOKUP(TRUE,($O72:AL72&lt;&gt;""),$O$51:AL$51,_xlpm.Fundo,,-1),
_xlpm.Bx,_xlfn.XLOOKUP(TRUE,(AN72:$AZ72&lt;&gt;""),AN$51:$AZ$51,_xlpm.Fundo,,1),
_xlpm.Cx,_xlfn.XLOOKUP(TRUE,($O72:AL72&lt;&gt;""),$O72:AL72,_xlpm.Fundo,,-1),
_xlpm.Dx,_xlfn.XLOOKUP(TRUE,(AN72:$AZ72&lt;&gt;""),AN72:$AZ72,_xlpm.Fundo,,1),
_xlpm.Xx,AM$51,_xlpm.Yx,PRODUCT(SUM(_xlpm.Dx,-_xlpm.Cx),1/SUM(_xlpm.Bx,-_xlpm.Ax))*SUM(_xlpm.Xx,-_xlpm.Ax)+_xlpm.Cx,
_xlpm.Ay,_xlfn.XLOOKUP(TRUE,(AM$52:AM71&lt;&gt;""),$N$52:$N71,_xlpm.Fundo,,-1),
_xlpm.By,_xlfn.XLOOKUP(TRUE,(AM73:AM$95&lt;&gt;""),$N73:$N$95,_xlpm.Fundo,,1),
_xlpm.Cy,_xlfn.XLOOKUP(TRUE,(AM$52:AM71&lt;&gt;""),AM$52:AM71,_xlpm.Fundo,,-1),
_xlpm.Dy,_xlfn.XLOOKUP(TRUE,(AM73:AM$95&lt;&gt;""),AM73:AM$95,_xlpm.Fundo,,1),
_xlpm.Xy,$N72,_xlpm.Yy,PRODUCT(SUM(_xlpm.Dy,-_xlpm.Cy),1/SUM(_xlpm.By,-_xlpm.Ay))*SUM(_xlpm.Xy,-_xlpm.Ay)+_xlpm.Cy,
ROUND(_xlpm.Yy,2)))</f>
        <v/>
      </c>
      <c r="AN170" s="21" cm="1">
        <f t="array" ref="AN170">IF(AN72&lt;&gt;"","",
_xlfn.LET(_xlpm.Fundo,$L$8,
_xlpm.Ax,_xlfn.XLOOKUP(TRUE,($O72:AM72&lt;&gt;""),$O$51:AM$51,_xlpm.Fundo,,-1),
_xlpm.Bx,_xlfn.XLOOKUP(TRUE,(AO72:$AZ72&lt;&gt;""),AO$51:$AZ$51,_xlpm.Fundo,,1),
_xlpm.Cx,_xlfn.XLOOKUP(TRUE,($O72:AM72&lt;&gt;""),$O72:AM72,_xlpm.Fundo,,-1),
_xlpm.Dx,_xlfn.XLOOKUP(TRUE,(AO72:$AZ72&lt;&gt;""),AO72:$AZ72,_xlpm.Fundo,,1),
_xlpm.Xx,AN$51,_xlpm.Yx,PRODUCT(SUM(_xlpm.Dx,-_xlpm.Cx),1/SUM(_xlpm.Bx,-_xlpm.Ax))*SUM(_xlpm.Xx,-_xlpm.Ax)+_xlpm.Cx,
_xlpm.Ay,_xlfn.XLOOKUP(TRUE,(AN$52:AN71&lt;&gt;""),$N$52:$N71,_xlpm.Fundo,,-1),
_xlpm.By,_xlfn.XLOOKUP(TRUE,(AN73:AN$95&lt;&gt;""),$N73:$N$95,_xlpm.Fundo,,1),
_xlpm.Cy,_xlfn.XLOOKUP(TRUE,(AN$52:AN71&lt;&gt;""),AN$52:AN71,_xlpm.Fundo,,-1),
_xlpm.Dy,_xlfn.XLOOKUP(TRUE,(AN73:AN$95&lt;&gt;""),AN73:AN$95,_xlpm.Fundo,,1),
_xlpm.Xy,$N72,_xlpm.Yy,PRODUCT(SUM(_xlpm.Dy,-_xlpm.Cy),1/SUM(_xlpm.By,-_xlpm.Ay))*SUM(_xlpm.Xy,-_xlpm.Ay)+_xlpm.Cy,
ROUND(_xlpm.Yy,2)))</f>
        <v>-9</v>
      </c>
      <c r="AO170" s="21" cm="1">
        <f t="array" ref="AO170">IF(AO72&lt;&gt;"","",
_xlfn.LET(_xlpm.Fundo,$L$8,
_xlpm.Ax,_xlfn.XLOOKUP(TRUE,($O72:AN72&lt;&gt;""),$O$51:AN$51,_xlpm.Fundo,,-1),
_xlpm.Bx,_xlfn.XLOOKUP(TRUE,(AP72:$AZ72&lt;&gt;""),AP$51:$AZ$51,_xlpm.Fundo,,1),
_xlpm.Cx,_xlfn.XLOOKUP(TRUE,($O72:AN72&lt;&gt;""),$O72:AN72,_xlpm.Fundo,,-1),
_xlpm.Dx,_xlfn.XLOOKUP(TRUE,(AP72:$AZ72&lt;&gt;""),AP72:$AZ72,_xlpm.Fundo,,1),
_xlpm.Xx,AO$51,_xlpm.Yx,PRODUCT(SUM(_xlpm.Dx,-_xlpm.Cx),1/SUM(_xlpm.Bx,-_xlpm.Ax))*SUM(_xlpm.Xx,-_xlpm.Ax)+_xlpm.Cx,
_xlpm.Ay,_xlfn.XLOOKUP(TRUE,(AO$52:AO71&lt;&gt;""),$N$52:$N71,_xlpm.Fundo,,-1),
_xlpm.By,_xlfn.XLOOKUP(TRUE,(AO73:AO$95&lt;&gt;""),$N73:$N$95,_xlpm.Fundo,,1),
_xlpm.Cy,_xlfn.XLOOKUP(TRUE,(AO$52:AO71&lt;&gt;""),AO$52:AO71,_xlpm.Fundo,,-1),
_xlpm.Dy,_xlfn.XLOOKUP(TRUE,(AO73:AO$95&lt;&gt;""),AO73:AO$95,_xlpm.Fundo,,1),
_xlpm.Xy,$N72,_xlpm.Yy,PRODUCT(SUM(_xlpm.Dy,-_xlpm.Cy),1/SUM(_xlpm.By,-_xlpm.Ay))*SUM(_xlpm.Xy,-_xlpm.Ay)+_xlpm.Cy,
ROUND(_xlpm.Yy,2)))</f>
        <v>-9</v>
      </c>
      <c r="AP170" s="21" cm="1">
        <f t="array" ref="AP170">IF(AP72&lt;&gt;"","",
_xlfn.LET(_xlpm.Fundo,$L$8,
_xlpm.Ax,_xlfn.XLOOKUP(TRUE,($O72:AO72&lt;&gt;""),$O$51:AO$51,_xlpm.Fundo,,-1),
_xlpm.Bx,_xlfn.XLOOKUP(TRUE,(AQ72:$AZ72&lt;&gt;""),AQ$51:$AZ$51,_xlpm.Fundo,,1),
_xlpm.Cx,_xlfn.XLOOKUP(TRUE,($O72:AO72&lt;&gt;""),$O72:AO72,_xlpm.Fundo,,-1),
_xlpm.Dx,_xlfn.XLOOKUP(TRUE,(AQ72:$AZ72&lt;&gt;""),AQ72:$AZ72,_xlpm.Fundo,,1),
_xlpm.Xx,AP$51,_xlpm.Yx,PRODUCT(SUM(_xlpm.Dx,-_xlpm.Cx),1/SUM(_xlpm.Bx,-_xlpm.Ax))*SUM(_xlpm.Xx,-_xlpm.Ax)+_xlpm.Cx,
_xlpm.Ay,_xlfn.XLOOKUP(TRUE,(AP$52:AP71&lt;&gt;""),$N$52:$N71,_xlpm.Fundo,,-1),
_xlpm.By,_xlfn.XLOOKUP(TRUE,(AP73:AP$95&lt;&gt;""),$N73:$N$95,_xlpm.Fundo,,1),
_xlpm.Cy,_xlfn.XLOOKUP(TRUE,(AP$52:AP71&lt;&gt;""),AP$52:AP71,_xlpm.Fundo,,-1),
_xlpm.Dy,_xlfn.XLOOKUP(TRUE,(AP73:AP$95&lt;&gt;""),AP73:AP$95,_xlpm.Fundo,,1),
_xlpm.Xy,$N72,_xlpm.Yy,PRODUCT(SUM(_xlpm.Dy,-_xlpm.Cy),1/SUM(_xlpm.By,-_xlpm.Ay))*SUM(_xlpm.Xy,-_xlpm.Ay)+_xlpm.Cy,
ROUND(_xlpm.Yy,2)))</f>
        <v>-9</v>
      </c>
      <c r="AQ170" s="21" cm="1">
        <f t="array" ref="AQ170">IF(AQ72&lt;&gt;"","",
_xlfn.LET(_xlpm.Fundo,$L$8,
_xlpm.Ax,_xlfn.XLOOKUP(TRUE,($O72:AP72&lt;&gt;""),$O$51:AP$51,_xlpm.Fundo,,-1),
_xlpm.Bx,_xlfn.XLOOKUP(TRUE,(AR72:$AZ72&lt;&gt;""),AR$51:$AZ$51,_xlpm.Fundo,,1),
_xlpm.Cx,_xlfn.XLOOKUP(TRUE,($O72:AP72&lt;&gt;""),$O72:AP72,_xlpm.Fundo,,-1),
_xlpm.Dx,_xlfn.XLOOKUP(TRUE,(AR72:$AZ72&lt;&gt;""),AR72:$AZ72,_xlpm.Fundo,,1),
_xlpm.Xx,AQ$51,_xlpm.Yx,PRODUCT(SUM(_xlpm.Dx,-_xlpm.Cx),1/SUM(_xlpm.Bx,-_xlpm.Ax))*SUM(_xlpm.Xx,-_xlpm.Ax)+_xlpm.Cx,
_xlpm.Ay,_xlfn.XLOOKUP(TRUE,(AQ$52:AQ71&lt;&gt;""),$N$52:$N71,_xlpm.Fundo,,-1),
_xlpm.By,_xlfn.XLOOKUP(TRUE,(AQ73:AQ$95&lt;&gt;""),$N73:$N$95,_xlpm.Fundo,,1),
_xlpm.Cy,_xlfn.XLOOKUP(TRUE,(AQ$52:AQ71&lt;&gt;""),AQ$52:AQ71,_xlpm.Fundo,,-1),
_xlpm.Dy,_xlfn.XLOOKUP(TRUE,(AQ73:AQ$95&lt;&gt;""),AQ73:AQ$95,_xlpm.Fundo,,1),
_xlpm.Xy,$N72,_xlpm.Yy,PRODUCT(SUM(_xlpm.Dy,-_xlpm.Cy),1/SUM(_xlpm.By,-_xlpm.Ay))*SUM(_xlpm.Xy,-_xlpm.Ay)+_xlpm.Cy,
ROUND(_xlpm.Yy,2)))</f>
        <v>-9</v>
      </c>
      <c r="AR170" s="21" cm="1">
        <f t="array" ref="AR170">IF(AR72&lt;&gt;"","",
_xlfn.LET(_xlpm.Fundo,$L$8,
_xlpm.Ax,_xlfn.XLOOKUP(TRUE,($O72:AQ72&lt;&gt;""),$O$51:AQ$51,_xlpm.Fundo,,-1),
_xlpm.Bx,_xlfn.XLOOKUP(TRUE,(AS72:$AZ72&lt;&gt;""),AS$51:$AZ$51,_xlpm.Fundo,,1),
_xlpm.Cx,_xlfn.XLOOKUP(TRUE,($O72:AQ72&lt;&gt;""),$O72:AQ72,_xlpm.Fundo,,-1),
_xlpm.Dx,_xlfn.XLOOKUP(TRUE,(AS72:$AZ72&lt;&gt;""),AS72:$AZ72,_xlpm.Fundo,,1),
_xlpm.Xx,AR$51,_xlpm.Yx,PRODUCT(SUM(_xlpm.Dx,-_xlpm.Cx),1/SUM(_xlpm.Bx,-_xlpm.Ax))*SUM(_xlpm.Xx,-_xlpm.Ax)+_xlpm.Cx,
_xlpm.Ay,_xlfn.XLOOKUP(TRUE,(AR$52:AR71&lt;&gt;""),$N$52:$N71,_xlpm.Fundo,,-1),
_xlpm.By,_xlfn.XLOOKUP(TRUE,(AR73:AR$95&lt;&gt;""),$N73:$N$95,_xlpm.Fundo,,1),
_xlpm.Cy,_xlfn.XLOOKUP(TRUE,(AR$52:AR71&lt;&gt;""),AR$52:AR71,_xlpm.Fundo,,-1),
_xlpm.Dy,_xlfn.XLOOKUP(TRUE,(AR73:AR$95&lt;&gt;""),AR73:AR$95,_xlpm.Fundo,,1),
_xlpm.Xy,$N72,_xlpm.Yy,PRODUCT(SUM(_xlpm.Dy,-_xlpm.Cy),1/SUM(_xlpm.By,-_xlpm.Ay))*SUM(_xlpm.Xy,-_xlpm.Ay)+_xlpm.Cy,
ROUND(_xlpm.Yy,2)))</f>
        <v>-9</v>
      </c>
      <c r="AS170" s="21" cm="1">
        <f t="array" ref="AS170">IF(AS72&lt;&gt;"","",
_xlfn.LET(_xlpm.Fundo,$L$8,
_xlpm.Ax,_xlfn.XLOOKUP(TRUE,($O72:AR72&lt;&gt;""),$O$51:AR$51,_xlpm.Fundo,,-1),
_xlpm.Bx,_xlfn.XLOOKUP(TRUE,(AT72:$AZ72&lt;&gt;""),AT$51:$AZ$51,_xlpm.Fundo,,1),
_xlpm.Cx,_xlfn.XLOOKUP(TRUE,($O72:AR72&lt;&gt;""),$O72:AR72,_xlpm.Fundo,,-1),
_xlpm.Dx,_xlfn.XLOOKUP(TRUE,(AT72:$AZ72&lt;&gt;""),AT72:$AZ72,_xlpm.Fundo,,1),
_xlpm.Xx,AS$51,_xlpm.Yx,PRODUCT(SUM(_xlpm.Dx,-_xlpm.Cx),1/SUM(_xlpm.Bx,-_xlpm.Ax))*SUM(_xlpm.Xx,-_xlpm.Ax)+_xlpm.Cx,
_xlpm.Ay,_xlfn.XLOOKUP(TRUE,(AS$52:AS71&lt;&gt;""),$N$52:$N71,_xlpm.Fundo,,-1),
_xlpm.By,_xlfn.XLOOKUP(TRUE,(AS73:AS$95&lt;&gt;""),$N73:$N$95,_xlpm.Fundo,,1),
_xlpm.Cy,_xlfn.XLOOKUP(TRUE,(AS$52:AS71&lt;&gt;""),AS$52:AS71,_xlpm.Fundo,,-1),
_xlpm.Dy,_xlfn.XLOOKUP(TRUE,(AS73:AS$95&lt;&gt;""),AS73:AS$95,_xlpm.Fundo,,1),
_xlpm.Xy,$N72,_xlpm.Yy,PRODUCT(SUM(_xlpm.Dy,-_xlpm.Cy),1/SUM(_xlpm.By,-_xlpm.Ay))*SUM(_xlpm.Xy,-_xlpm.Ay)+_xlpm.Cy,
ROUND(_xlpm.Yy,2)))</f>
        <v>-9</v>
      </c>
      <c r="AT170" s="21" t="str" cm="1">
        <f t="array" ref="AT170">IF(AT72&lt;&gt;"","",
_xlfn.LET(_xlpm.Fundo,$L$8,
_xlpm.Ax,_xlfn.XLOOKUP(TRUE,($O72:AS72&lt;&gt;""),$O$51:AS$51,_xlpm.Fundo,,-1),
_xlpm.Bx,_xlfn.XLOOKUP(TRUE,(AU72:$AZ72&lt;&gt;""),AU$51:$AZ$51,_xlpm.Fundo,,1),
_xlpm.Cx,_xlfn.XLOOKUP(TRUE,($O72:AS72&lt;&gt;""),$O72:AS72,_xlpm.Fundo,,-1),
_xlpm.Dx,_xlfn.XLOOKUP(TRUE,(AU72:$AZ72&lt;&gt;""),AU72:$AZ72,_xlpm.Fundo,,1),
_xlpm.Xx,AT$51,_xlpm.Yx,PRODUCT(SUM(_xlpm.Dx,-_xlpm.Cx),1/SUM(_xlpm.Bx,-_xlpm.Ax))*SUM(_xlpm.Xx,-_xlpm.Ax)+_xlpm.Cx,
_xlpm.Ay,_xlfn.XLOOKUP(TRUE,(AT$52:AT71&lt;&gt;""),$N$52:$N71,_xlpm.Fundo,,-1),
_xlpm.By,_xlfn.XLOOKUP(TRUE,(AT73:AT$95&lt;&gt;""),$N73:$N$95,_xlpm.Fundo,,1),
_xlpm.Cy,_xlfn.XLOOKUP(TRUE,(AT$52:AT71&lt;&gt;""),AT$52:AT71,_xlpm.Fundo,,-1),
_xlpm.Dy,_xlfn.XLOOKUP(TRUE,(AT73:AT$95&lt;&gt;""),AT73:AT$95,_xlpm.Fundo,,1),
_xlpm.Xy,$N72,_xlpm.Yy,PRODUCT(SUM(_xlpm.Dy,-_xlpm.Cy),1/SUM(_xlpm.By,-_xlpm.Ay))*SUM(_xlpm.Xy,-_xlpm.Ay)+_xlpm.Cy,
ROUND(_xlpm.Yy,2)))</f>
        <v/>
      </c>
      <c r="AU170" s="21" t="str" cm="1">
        <f t="array" ref="AU170">IF(AU72&lt;&gt;"","",
_xlfn.LET(_xlpm.Fundo,$L$8,
_xlpm.Ax,_xlfn.XLOOKUP(TRUE,($O72:AT72&lt;&gt;""),$O$51:AT$51,_xlpm.Fundo,,-1),
_xlpm.Bx,_xlfn.XLOOKUP(TRUE,(AV72:$AZ72&lt;&gt;""),AV$51:$AZ$51,_xlpm.Fundo,,1),
_xlpm.Cx,_xlfn.XLOOKUP(TRUE,($O72:AT72&lt;&gt;""),$O72:AT72,_xlpm.Fundo,,-1),
_xlpm.Dx,_xlfn.XLOOKUP(TRUE,(AV72:$AZ72&lt;&gt;""),AV72:$AZ72,_xlpm.Fundo,,1),
_xlpm.Xx,AU$51,_xlpm.Yx,PRODUCT(SUM(_xlpm.Dx,-_xlpm.Cx),1/SUM(_xlpm.Bx,-_xlpm.Ax))*SUM(_xlpm.Xx,-_xlpm.Ax)+_xlpm.Cx,
_xlpm.Ay,_xlfn.XLOOKUP(TRUE,(AU$52:AU71&lt;&gt;""),$N$52:$N71,_xlpm.Fundo,,-1),
_xlpm.By,_xlfn.XLOOKUP(TRUE,(AU73:AU$95&lt;&gt;""),$N73:$N$95,_xlpm.Fundo,,1),
_xlpm.Cy,_xlfn.XLOOKUP(TRUE,(AU$52:AU71&lt;&gt;""),AU$52:AU71,_xlpm.Fundo,,-1),
_xlpm.Dy,_xlfn.XLOOKUP(TRUE,(AU73:AU$95&lt;&gt;""),AU73:AU$95,_xlpm.Fundo,,1),
_xlpm.Xy,$N72,_xlpm.Yy,PRODUCT(SUM(_xlpm.Dy,-_xlpm.Cy),1/SUM(_xlpm.By,-_xlpm.Ay))*SUM(_xlpm.Xy,-_xlpm.Ay)+_xlpm.Cy,
ROUND(_xlpm.Yy,2)))</f>
        <v/>
      </c>
      <c r="AV170" s="21" t="str" cm="1">
        <f t="array" ref="AV170">IF(AV72&lt;&gt;"","",
_xlfn.LET(_xlpm.Fundo,$L$8,
_xlpm.Ax,_xlfn.XLOOKUP(TRUE,($O72:AU72&lt;&gt;""),$O$51:AU$51,_xlpm.Fundo,,-1),
_xlpm.Bx,_xlfn.XLOOKUP(TRUE,(AW72:$AZ72&lt;&gt;""),AW$51:$AZ$51,_xlpm.Fundo,,1),
_xlpm.Cx,_xlfn.XLOOKUP(TRUE,($O72:AU72&lt;&gt;""),$O72:AU72,_xlpm.Fundo,,-1),
_xlpm.Dx,_xlfn.XLOOKUP(TRUE,(AW72:$AZ72&lt;&gt;""),AW72:$AZ72,_xlpm.Fundo,,1),
_xlpm.Xx,AV$51,_xlpm.Yx,PRODUCT(SUM(_xlpm.Dx,-_xlpm.Cx),1/SUM(_xlpm.Bx,-_xlpm.Ax))*SUM(_xlpm.Xx,-_xlpm.Ax)+_xlpm.Cx,
_xlpm.Ay,_xlfn.XLOOKUP(TRUE,(AV$52:AV71&lt;&gt;""),$N$52:$N71,_xlpm.Fundo,,-1),
_xlpm.By,_xlfn.XLOOKUP(TRUE,(AV73:AV$95&lt;&gt;""),$N73:$N$95,_xlpm.Fundo,,1),
_xlpm.Cy,_xlfn.XLOOKUP(TRUE,(AV$52:AV71&lt;&gt;""),AV$52:AV71,_xlpm.Fundo,,-1),
_xlpm.Dy,_xlfn.XLOOKUP(TRUE,(AV73:AV$95&lt;&gt;""),AV73:AV$95,_xlpm.Fundo,,1),
_xlpm.Xy,$N72,_xlpm.Yy,PRODUCT(SUM(_xlpm.Dy,-_xlpm.Cy),1/SUM(_xlpm.By,-_xlpm.Ay))*SUM(_xlpm.Xy,-_xlpm.Ay)+_xlpm.Cy,
ROUND(_xlpm.Yy,2)))</f>
        <v/>
      </c>
      <c r="AW170" s="21" t="str" cm="1">
        <f t="array" ref="AW170">IF(AW72&lt;&gt;"","",
_xlfn.LET(_xlpm.Fundo,$L$8,
_xlpm.Ax,_xlfn.XLOOKUP(TRUE,($O72:AV72&lt;&gt;""),$O$51:AV$51,_xlpm.Fundo,,-1),
_xlpm.Bx,_xlfn.XLOOKUP(TRUE,(AX72:$AZ72&lt;&gt;""),AX$51:$AZ$51,_xlpm.Fundo,,1),
_xlpm.Cx,_xlfn.XLOOKUP(TRUE,($O72:AV72&lt;&gt;""),$O72:AV72,_xlpm.Fundo,,-1),
_xlpm.Dx,_xlfn.XLOOKUP(TRUE,(AX72:$AZ72&lt;&gt;""),AX72:$AZ72,_xlpm.Fundo,,1),
_xlpm.Xx,AW$51,_xlpm.Yx,PRODUCT(SUM(_xlpm.Dx,-_xlpm.Cx),1/SUM(_xlpm.Bx,-_xlpm.Ax))*SUM(_xlpm.Xx,-_xlpm.Ax)+_xlpm.Cx,
_xlpm.Ay,_xlfn.XLOOKUP(TRUE,(AW$52:AW71&lt;&gt;""),$N$52:$N71,_xlpm.Fundo,,-1),
_xlpm.By,_xlfn.XLOOKUP(TRUE,(AW73:AW$95&lt;&gt;""),$N73:$N$95,_xlpm.Fundo,,1),
_xlpm.Cy,_xlfn.XLOOKUP(TRUE,(AW$52:AW71&lt;&gt;""),AW$52:AW71,_xlpm.Fundo,,-1),
_xlpm.Dy,_xlfn.XLOOKUP(TRUE,(AW73:AW$95&lt;&gt;""),AW73:AW$95,_xlpm.Fundo,,1),
_xlpm.Xy,$N72,_xlpm.Yy,PRODUCT(SUM(_xlpm.Dy,-_xlpm.Cy),1/SUM(_xlpm.By,-_xlpm.Ay))*SUM(_xlpm.Xy,-_xlpm.Ay)+_xlpm.Cy,
ROUND(_xlpm.Yy,2)))</f>
        <v/>
      </c>
      <c r="AX170" s="8"/>
      <c r="AY170" s="8"/>
    </row>
    <row r="171" spans="1:51" ht="20.100000000000001" customHeight="1" x14ac:dyDescent="0.3">
      <c r="A171" s="46"/>
      <c r="B171" s="46" t="s">
        <v>658</v>
      </c>
      <c r="C171" s="17">
        <f t="shared" ref="C171:E192" si="23">MID($B171,SEARCH(C$2,$B171)+3,8)*1</f>
        <v>43.025399999999998</v>
      </c>
      <c r="D171" s="18">
        <f t="shared" si="23"/>
        <v>118.9509</v>
      </c>
      <c r="E171" s="64">
        <f t="shared" si="23"/>
        <v>0.7</v>
      </c>
      <c r="F171" s="17">
        <f t="shared" si="16"/>
        <v>0</v>
      </c>
      <c r="G171" s="18">
        <f t="shared" si="17"/>
        <v>13.9</v>
      </c>
      <c r="H171" s="19">
        <f t="shared" si="18"/>
        <v>0.7</v>
      </c>
      <c r="I171" s="8" t="str" cm="1">
        <f t="array" ref="I171">_xlfn.CONCAT(ROUND(F171:H171,2)&amp;", ")</f>
        <v xml:space="preserve">0, 13.9, 0.7, </v>
      </c>
      <c r="J171" s="8"/>
      <c r="N171" s="31">
        <v>7.77</v>
      </c>
      <c r="O171" s="15"/>
      <c r="P171" s="21" t="str" cm="1">
        <f t="array" ref="P171">IF(P73&lt;&gt;"","",
_xlfn.LET(_xlpm.Fundo,$L$8,
_xlpm.Ax,_xlfn.XLOOKUP(TRUE,($O73:O73&lt;&gt;""),$O$51:O$51,_xlpm.Fundo,,-1),
_xlpm.Bx,_xlfn.XLOOKUP(TRUE,(Q73:$AZ73&lt;&gt;""),Q$51:$AZ$51,_xlpm.Fundo,,1),
_xlpm.Cx,_xlfn.XLOOKUP(TRUE,($O73:O73&lt;&gt;""),$O73:O73,_xlpm.Fundo,,-1),
_xlpm.Dx,_xlfn.XLOOKUP(TRUE,(Q73:$AZ73&lt;&gt;""),Q73:$AZ73,_xlpm.Fundo,,1),
_xlpm.Xx,P$51,_xlpm.Yx,PRODUCT(SUM(_xlpm.Dx,-_xlpm.Cx),1/SUM(_xlpm.Bx,-_xlpm.Ax))*SUM(_xlpm.Xx,-_xlpm.Ax)+_xlpm.Cx,
_xlpm.Ay,_xlfn.XLOOKUP(TRUE,(P$52:P72&lt;&gt;""),$N$52:$N72,_xlpm.Fundo,,-1),
_xlpm.By,_xlfn.XLOOKUP(TRUE,(P74:P$95&lt;&gt;""),$N74:$N$95,_xlpm.Fundo,,1),
_xlpm.Cy,_xlfn.XLOOKUP(TRUE,(P$52:P72&lt;&gt;""),P$52:P72,_xlpm.Fundo,,-1),
_xlpm.Dy,_xlfn.XLOOKUP(TRUE,(P74:P$95&lt;&gt;""),P74:P$95,_xlpm.Fundo,,1),
_xlpm.Xy,$N73,_xlpm.Yy,PRODUCT(SUM(_xlpm.Dy,-_xlpm.Cy),1/SUM(_xlpm.By,-_xlpm.Ay))*SUM(_xlpm.Xy,-_xlpm.Ay)+_xlpm.Cy,
ROUND(_xlpm.Yy,2)))</f>
        <v/>
      </c>
      <c r="Q171" s="21" t="str" cm="1">
        <f t="array" ref="Q171">IF(Q73&lt;&gt;"","",
_xlfn.LET(_xlpm.Fundo,$L$8,
_xlpm.Ax,_xlfn.XLOOKUP(TRUE,($O73:P73&lt;&gt;""),$O$51:P$51,_xlpm.Fundo,,-1),
_xlpm.Bx,_xlfn.XLOOKUP(TRUE,(R73:$AZ73&lt;&gt;""),R$51:$AZ$51,_xlpm.Fundo,,1),
_xlpm.Cx,_xlfn.XLOOKUP(TRUE,($O73:P73&lt;&gt;""),$O73:P73,_xlpm.Fundo,,-1),
_xlpm.Dx,_xlfn.XLOOKUP(TRUE,(R73:$AZ73&lt;&gt;""),R73:$AZ73,_xlpm.Fundo,,1),
_xlpm.Xx,Q$51,_xlpm.Yx,PRODUCT(SUM(_xlpm.Dx,-_xlpm.Cx),1/SUM(_xlpm.Bx,-_xlpm.Ax))*SUM(_xlpm.Xx,-_xlpm.Ax)+_xlpm.Cx,
_xlpm.Ay,_xlfn.XLOOKUP(TRUE,(Q$52:Q72&lt;&gt;""),$N$52:$N72,_xlpm.Fundo,,-1),
_xlpm.By,_xlfn.XLOOKUP(TRUE,(Q74:Q$95&lt;&gt;""),$N74:$N$95,_xlpm.Fundo,,1),
_xlpm.Cy,_xlfn.XLOOKUP(TRUE,(Q$52:Q72&lt;&gt;""),Q$52:Q72,_xlpm.Fundo,,-1),
_xlpm.Dy,_xlfn.XLOOKUP(TRUE,(Q74:Q$95&lt;&gt;""),Q74:Q$95,_xlpm.Fundo,,1),
_xlpm.Xy,$N73,_xlpm.Yy,PRODUCT(SUM(_xlpm.Dy,-_xlpm.Cy),1/SUM(_xlpm.By,-_xlpm.Ay))*SUM(_xlpm.Xy,-_xlpm.Ay)+_xlpm.Cy,
ROUND(_xlpm.Yy,2)))</f>
        <v/>
      </c>
      <c r="R171" s="21" t="str" cm="1">
        <f t="array" ref="R171">IF(R73&lt;&gt;"","",
_xlfn.LET(_xlpm.Fundo,$L$8,
_xlpm.Ax,_xlfn.XLOOKUP(TRUE,($O73:Q73&lt;&gt;""),$O$51:Q$51,_xlpm.Fundo,,-1),
_xlpm.Bx,_xlfn.XLOOKUP(TRUE,(S73:$AZ73&lt;&gt;""),S$51:$AZ$51,_xlpm.Fundo,,1),
_xlpm.Cx,_xlfn.XLOOKUP(TRUE,($O73:Q73&lt;&gt;""),$O73:Q73,_xlpm.Fundo,,-1),
_xlpm.Dx,_xlfn.XLOOKUP(TRUE,(S73:$AZ73&lt;&gt;""),S73:$AZ73,_xlpm.Fundo,,1),
_xlpm.Xx,R$51,_xlpm.Yx,PRODUCT(SUM(_xlpm.Dx,-_xlpm.Cx),1/SUM(_xlpm.Bx,-_xlpm.Ax))*SUM(_xlpm.Xx,-_xlpm.Ax)+_xlpm.Cx,
_xlpm.Ay,_xlfn.XLOOKUP(TRUE,(R$52:R72&lt;&gt;""),$N$52:$N72,_xlpm.Fundo,,-1),
_xlpm.By,_xlfn.XLOOKUP(TRUE,(R74:R$95&lt;&gt;""),$N74:$N$95,_xlpm.Fundo,,1),
_xlpm.Cy,_xlfn.XLOOKUP(TRUE,(R$52:R72&lt;&gt;""),R$52:R72,_xlpm.Fundo,,-1),
_xlpm.Dy,_xlfn.XLOOKUP(TRUE,(R74:R$95&lt;&gt;""),R74:R$95,_xlpm.Fundo,,1),
_xlpm.Xy,$N73,_xlpm.Yy,PRODUCT(SUM(_xlpm.Dy,-_xlpm.Cy),1/SUM(_xlpm.By,-_xlpm.Ay))*SUM(_xlpm.Xy,-_xlpm.Ay)+_xlpm.Cy,
ROUND(_xlpm.Yy,2)))</f>
        <v/>
      </c>
      <c r="S171" s="21" cm="1">
        <f t="array" ref="S171">IF(S73&lt;&gt;"","",
_xlfn.LET(_xlpm.Fundo,$L$8,
_xlpm.Ax,_xlfn.XLOOKUP(TRUE,($O73:R73&lt;&gt;""),$O$51:R$51,_xlpm.Fundo,,-1),
_xlpm.Bx,_xlfn.XLOOKUP(TRUE,(T73:$AZ73&lt;&gt;""),T$51:$AZ$51,_xlpm.Fundo,,1),
_xlpm.Cx,_xlfn.XLOOKUP(TRUE,($O73:R73&lt;&gt;""),$O73:R73,_xlpm.Fundo,,-1),
_xlpm.Dx,_xlfn.XLOOKUP(TRUE,(T73:$AZ73&lt;&gt;""),T73:$AZ73,_xlpm.Fundo,,1),
_xlpm.Xx,S$51,_xlpm.Yx,PRODUCT(SUM(_xlpm.Dx,-_xlpm.Cx),1/SUM(_xlpm.Bx,-_xlpm.Ax))*SUM(_xlpm.Xx,-_xlpm.Ax)+_xlpm.Cx,
_xlpm.Ay,_xlfn.XLOOKUP(TRUE,(S$52:S72&lt;&gt;""),$N$52:$N72,_xlpm.Fundo,,-1),
_xlpm.By,_xlfn.XLOOKUP(TRUE,(S74:S$95&lt;&gt;""),$N74:$N$95,_xlpm.Fundo,,1),
_xlpm.Cy,_xlfn.XLOOKUP(TRUE,(S$52:S72&lt;&gt;""),S$52:S72,_xlpm.Fundo,,-1),
_xlpm.Dy,_xlfn.XLOOKUP(TRUE,(S74:S$95&lt;&gt;""),S74:S$95,_xlpm.Fundo,,1),
_xlpm.Xy,$N73,_xlpm.Yy,PRODUCT(SUM(_xlpm.Dy,-_xlpm.Cy),1/SUM(_xlpm.By,-_xlpm.Ay))*SUM(_xlpm.Xy,-_xlpm.Ay)+_xlpm.Cy,
ROUND(_xlpm.Yy,2)))</f>
        <v>0.87</v>
      </c>
      <c r="T171" s="21" cm="1">
        <f t="array" ref="T171">IF(T73&lt;&gt;"","",
_xlfn.LET(_xlpm.Fundo,$L$8,
_xlpm.Ax,_xlfn.XLOOKUP(TRUE,($O73:S73&lt;&gt;""),$O$51:S$51,_xlpm.Fundo,,-1),
_xlpm.Bx,_xlfn.XLOOKUP(TRUE,(U73:$AZ73&lt;&gt;""),U$51:$AZ$51,_xlpm.Fundo,,1),
_xlpm.Cx,_xlfn.XLOOKUP(TRUE,($O73:S73&lt;&gt;""),$O73:S73,_xlpm.Fundo,,-1),
_xlpm.Dx,_xlfn.XLOOKUP(TRUE,(U73:$AZ73&lt;&gt;""),U73:$AZ73,_xlpm.Fundo,,1),
_xlpm.Xx,T$51,_xlpm.Yx,PRODUCT(SUM(_xlpm.Dx,-_xlpm.Cx),1/SUM(_xlpm.Bx,-_xlpm.Ax))*SUM(_xlpm.Xx,-_xlpm.Ax)+_xlpm.Cx,
_xlpm.Ay,_xlfn.XLOOKUP(TRUE,(T$52:T72&lt;&gt;""),$N$52:$N72,_xlpm.Fundo,,-1),
_xlpm.By,_xlfn.XLOOKUP(TRUE,(T74:T$95&lt;&gt;""),$N74:$N$95,_xlpm.Fundo,,1),
_xlpm.Cy,_xlfn.XLOOKUP(TRUE,(T$52:T72&lt;&gt;""),T$52:T72,_xlpm.Fundo,,-1),
_xlpm.Dy,_xlfn.XLOOKUP(TRUE,(T74:T$95&lt;&gt;""),T74:T$95,_xlpm.Fundo,,1),
_xlpm.Xy,$N73,_xlpm.Yy,PRODUCT(SUM(_xlpm.Dy,-_xlpm.Cy),1/SUM(_xlpm.By,-_xlpm.Ay))*SUM(_xlpm.Xy,-_xlpm.Ay)+_xlpm.Cy,
ROUND(_xlpm.Yy,2)))</f>
        <v>-0.35</v>
      </c>
      <c r="U171" s="21" cm="1">
        <f t="array" ref="U171">IF(U73&lt;&gt;"","",
_xlfn.LET(_xlpm.Fundo,$L$8,
_xlpm.Ax,_xlfn.XLOOKUP(TRUE,($O73:T73&lt;&gt;""),$O$51:T$51,_xlpm.Fundo,,-1),
_xlpm.Bx,_xlfn.XLOOKUP(TRUE,(V73:$AZ73&lt;&gt;""),V$51:$AZ$51,_xlpm.Fundo,,1),
_xlpm.Cx,_xlfn.XLOOKUP(TRUE,($O73:T73&lt;&gt;""),$O73:T73,_xlpm.Fundo,,-1),
_xlpm.Dx,_xlfn.XLOOKUP(TRUE,(V73:$AZ73&lt;&gt;""),V73:$AZ73,_xlpm.Fundo,,1),
_xlpm.Xx,U$51,_xlpm.Yx,PRODUCT(SUM(_xlpm.Dx,-_xlpm.Cx),1/SUM(_xlpm.Bx,-_xlpm.Ax))*SUM(_xlpm.Xx,-_xlpm.Ax)+_xlpm.Cx,
_xlpm.Ay,_xlfn.XLOOKUP(TRUE,(U$52:U72&lt;&gt;""),$N$52:$N72,_xlpm.Fundo,,-1),
_xlpm.By,_xlfn.XLOOKUP(TRUE,(U74:U$95&lt;&gt;""),$N74:$N$95,_xlpm.Fundo,,1),
_xlpm.Cy,_xlfn.XLOOKUP(TRUE,(U$52:U72&lt;&gt;""),U$52:U72,_xlpm.Fundo,,-1),
_xlpm.Dy,_xlfn.XLOOKUP(TRUE,(U74:U$95&lt;&gt;""),U74:U$95,_xlpm.Fundo,,1),
_xlpm.Xy,$N73,_xlpm.Yy,PRODUCT(SUM(_xlpm.Dy,-_xlpm.Cy),1/SUM(_xlpm.By,-_xlpm.Ay))*SUM(_xlpm.Xy,-_xlpm.Ay)+_xlpm.Cy,
ROUND(_xlpm.Yy,2)))</f>
        <v>1.46</v>
      </c>
      <c r="V171" s="21" cm="1">
        <f t="array" ref="V171">IF(V73&lt;&gt;"","",
_xlfn.LET(_xlpm.Fundo,$L$8,
_xlpm.Ax,_xlfn.XLOOKUP(TRUE,($O73:U73&lt;&gt;""),$O$51:U$51,_xlpm.Fundo,,-1),
_xlpm.Bx,_xlfn.XLOOKUP(TRUE,(W73:$AZ73&lt;&gt;""),W$51:$AZ$51,_xlpm.Fundo,,1),
_xlpm.Cx,_xlfn.XLOOKUP(TRUE,($O73:U73&lt;&gt;""),$O73:U73,_xlpm.Fundo,,-1),
_xlpm.Dx,_xlfn.XLOOKUP(TRUE,(W73:$AZ73&lt;&gt;""),W73:$AZ73,_xlpm.Fundo,,1),
_xlpm.Xx,V$51,_xlpm.Yx,PRODUCT(SUM(_xlpm.Dx,-_xlpm.Cx),1/SUM(_xlpm.Bx,-_xlpm.Ax))*SUM(_xlpm.Xx,-_xlpm.Ax)+_xlpm.Cx,
_xlpm.Ay,_xlfn.XLOOKUP(TRUE,(V$52:V72&lt;&gt;""),$N$52:$N72,_xlpm.Fundo,,-1),
_xlpm.By,_xlfn.XLOOKUP(TRUE,(V74:V$95&lt;&gt;""),$N74:$N$95,_xlpm.Fundo,,1),
_xlpm.Cy,_xlfn.XLOOKUP(TRUE,(V$52:V72&lt;&gt;""),V$52:V72,_xlpm.Fundo,,-1),
_xlpm.Dy,_xlfn.XLOOKUP(TRUE,(V74:V$95&lt;&gt;""),V74:V$95,_xlpm.Fundo,,1),
_xlpm.Xy,$N73,_xlpm.Yy,PRODUCT(SUM(_xlpm.Dy,-_xlpm.Cy),1/SUM(_xlpm.By,-_xlpm.Ay))*SUM(_xlpm.Xy,-_xlpm.Ay)+_xlpm.Cy,
ROUND(_xlpm.Yy,2)))</f>
        <v>0.05</v>
      </c>
      <c r="W171" s="21" cm="1">
        <f t="array" ref="W171">IF(W73&lt;&gt;"","",
_xlfn.LET(_xlpm.Fundo,$L$8,
_xlpm.Ax,_xlfn.XLOOKUP(TRUE,($O73:V73&lt;&gt;""),$O$51:V$51,_xlpm.Fundo,,-1),
_xlpm.Bx,_xlfn.XLOOKUP(TRUE,(X73:$AZ73&lt;&gt;""),X$51:$AZ$51,_xlpm.Fundo,,1),
_xlpm.Cx,_xlfn.XLOOKUP(TRUE,($O73:V73&lt;&gt;""),$O73:V73,_xlpm.Fundo,,-1),
_xlpm.Dx,_xlfn.XLOOKUP(TRUE,(X73:$AZ73&lt;&gt;""),X73:$AZ73,_xlpm.Fundo,,1),
_xlpm.Xx,W$51,_xlpm.Yx,PRODUCT(SUM(_xlpm.Dx,-_xlpm.Cx),1/SUM(_xlpm.Bx,-_xlpm.Ax))*SUM(_xlpm.Xx,-_xlpm.Ax)+_xlpm.Cx,
_xlpm.Ay,_xlfn.XLOOKUP(TRUE,(W$52:W72&lt;&gt;""),$N$52:$N72,_xlpm.Fundo,,-1),
_xlpm.By,_xlfn.XLOOKUP(TRUE,(W74:W$95&lt;&gt;""),$N74:$N$95,_xlpm.Fundo,,1),
_xlpm.Cy,_xlfn.XLOOKUP(TRUE,(W$52:W72&lt;&gt;""),W$52:W72,_xlpm.Fundo,,-1),
_xlpm.Dy,_xlfn.XLOOKUP(TRUE,(W74:W$95&lt;&gt;""),W74:W$95,_xlpm.Fundo,,1),
_xlpm.Xy,$N73,_xlpm.Yy,PRODUCT(SUM(_xlpm.Dy,-_xlpm.Cy),1/SUM(_xlpm.By,-_xlpm.Ay))*SUM(_xlpm.Xy,-_xlpm.Ay)+_xlpm.Cy,
ROUND(_xlpm.Yy,2)))</f>
        <v>0.27</v>
      </c>
      <c r="X171" s="21" cm="1">
        <f t="array" ref="X171">IF(X73&lt;&gt;"","",
_xlfn.LET(_xlpm.Fundo,$L$8,
_xlpm.Ax,_xlfn.XLOOKUP(TRUE,($O73:W73&lt;&gt;""),$O$51:W$51,_xlpm.Fundo,,-1),
_xlpm.Bx,_xlfn.XLOOKUP(TRUE,(Y73:$AZ73&lt;&gt;""),Y$51:$AZ$51,_xlpm.Fundo,,1),
_xlpm.Cx,_xlfn.XLOOKUP(TRUE,($O73:W73&lt;&gt;""),$O73:W73,_xlpm.Fundo,,-1),
_xlpm.Dx,_xlfn.XLOOKUP(TRUE,(Y73:$AZ73&lt;&gt;""),Y73:$AZ73,_xlpm.Fundo,,1),
_xlpm.Xx,X$51,_xlpm.Yx,PRODUCT(SUM(_xlpm.Dx,-_xlpm.Cx),1/SUM(_xlpm.Bx,-_xlpm.Ax))*SUM(_xlpm.Xx,-_xlpm.Ax)+_xlpm.Cx,
_xlpm.Ay,_xlfn.XLOOKUP(TRUE,(X$52:X72&lt;&gt;""),$N$52:$N72,_xlpm.Fundo,,-1),
_xlpm.By,_xlfn.XLOOKUP(TRUE,(X74:X$95&lt;&gt;""),$N74:$N$95,_xlpm.Fundo,,1),
_xlpm.Cy,_xlfn.XLOOKUP(TRUE,(X$52:X72&lt;&gt;""),X$52:X72,_xlpm.Fundo,,-1),
_xlpm.Dy,_xlfn.XLOOKUP(TRUE,(X74:X$95&lt;&gt;""),X74:X$95,_xlpm.Fundo,,1),
_xlpm.Xy,$N73,_xlpm.Yy,PRODUCT(SUM(_xlpm.Dy,-_xlpm.Cy),1/SUM(_xlpm.By,-_xlpm.Ay))*SUM(_xlpm.Xy,-_xlpm.Ay)+_xlpm.Cy,
ROUND(_xlpm.Yy,2)))</f>
        <v>-0.28999999999999998</v>
      </c>
      <c r="Y171" s="21" cm="1">
        <f t="array" ref="Y171">IF(Y73&lt;&gt;"","",
_xlfn.LET(_xlpm.Fundo,$L$8,
_xlpm.Ax,_xlfn.XLOOKUP(TRUE,($O73:X73&lt;&gt;""),$O$51:X$51,_xlpm.Fundo,,-1),
_xlpm.Bx,_xlfn.XLOOKUP(TRUE,(Z73:$AZ73&lt;&gt;""),Z$51:$AZ$51,_xlpm.Fundo,,1),
_xlpm.Cx,_xlfn.XLOOKUP(TRUE,($O73:X73&lt;&gt;""),$O73:X73,_xlpm.Fundo,,-1),
_xlpm.Dx,_xlfn.XLOOKUP(TRUE,(Z73:$AZ73&lt;&gt;""),Z73:$AZ73,_xlpm.Fundo,,1),
_xlpm.Xx,Y$51,_xlpm.Yx,PRODUCT(SUM(_xlpm.Dx,-_xlpm.Cx),1/SUM(_xlpm.Bx,-_xlpm.Ax))*SUM(_xlpm.Xx,-_xlpm.Ax)+_xlpm.Cx,
_xlpm.Ay,_xlfn.XLOOKUP(TRUE,(Y$52:Y72&lt;&gt;""),$N$52:$N72,_xlpm.Fundo,,-1),
_xlpm.By,_xlfn.XLOOKUP(TRUE,(Y74:Y$95&lt;&gt;""),$N74:$N$95,_xlpm.Fundo,,1),
_xlpm.Cy,_xlfn.XLOOKUP(TRUE,(Y$52:Y72&lt;&gt;""),Y$52:Y72,_xlpm.Fundo,,-1),
_xlpm.Dy,_xlfn.XLOOKUP(TRUE,(Y74:Y$95&lt;&gt;""),Y74:Y$95,_xlpm.Fundo,,1),
_xlpm.Xy,$N73,_xlpm.Yy,PRODUCT(SUM(_xlpm.Dy,-_xlpm.Cy),1/SUM(_xlpm.By,-_xlpm.Ay))*SUM(_xlpm.Xy,-_xlpm.Ay)+_xlpm.Cy,
ROUND(_xlpm.Yy,2)))</f>
        <v>1.3</v>
      </c>
      <c r="Z171" s="21" cm="1">
        <f t="array" ref="Z171">IF(Z73&lt;&gt;"","",
_xlfn.LET(_xlpm.Fundo,$L$8,
_xlpm.Ax,_xlfn.XLOOKUP(TRUE,($O73:Y73&lt;&gt;""),$O$51:Y$51,_xlpm.Fundo,,-1),
_xlpm.Bx,_xlfn.XLOOKUP(TRUE,(AA73:$AZ73&lt;&gt;""),AA$51:$AZ$51,_xlpm.Fundo,,1),
_xlpm.Cx,_xlfn.XLOOKUP(TRUE,($O73:Y73&lt;&gt;""),$O73:Y73,_xlpm.Fundo,,-1),
_xlpm.Dx,_xlfn.XLOOKUP(TRUE,(AA73:$AZ73&lt;&gt;""),AA73:$AZ73,_xlpm.Fundo,,1),
_xlpm.Xx,Z$51,_xlpm.Yx,PRODUCT(SUM(_xlpm.Dx,-_xlpm.Cx),1/SUM(_xlpm.Bx,-_xlpm.Ax))*SUM(_xlpm.Xx,-_xlpm.Ax)+_xlpm.Cx,
_xlpm.Ay,_xlfn.XLOOKUP(TRUE,(Z$52:Z72&lt;&gt;""),$N$52:$N72,_xlpm.Fundo,,-1),
_xlpm.By,_xlfn.XLOOKUP(TRUE,(Z74:Z$95&lt;&gt;""),$N74:$N$95,_xlpm.Fundo,,1),
_xlpm.Cy,_xlfn.XLOOKUP(TRUE,(Z$52:Z72&lt;&gt;""),Z$52:Z72,_xlpm.Fundo,,-1),
_xlpm.Dy,_xlfn.XLOOKUP(TRUE,(Z74:Z$95&lt;&gt;""),Z74:Z$95,_xlpm.Fundo,,1),
_xlpm.Xy,$N73,_xlpm.Yy,PRODUCT(SUM(_xlpm.Dy,-_xlpm.Cy),1/SUM(_xlpm.By,-_xlpm.Ay))*SUM(_xlpm.Xy,-_xlpm.Ay)+_xlpm.Cy,
ROUND(_xlpm.Yy,2)))</f>
        <v>0.48</v>
      </c>
      <c r="AA171" s="21" cm="1">
        <f t="array" ref="AA171">IF(AA73&lt;&gt;"","",
_xlfn.LET(_xlpm.Fundo,$L$8,
_xlpm.Ax,_xlfn.XLOOKUP(TRUE,($O73:Z73&lt;&gt;""),$O$51:Z$51,_xlpm.Fundo,,-1),
_xlpm.Bx,_xlfn.XLOOKUP(TRUE,(AB73:$AZ73&lt;&gt;""),AB$51:$AZ$51,_xlpm.Fundo,,1),
_xlpm.Cx,_xlfn.XLOOKUP(TRUE,($O73:Z73&lt;&gt;""),$O73:Z73,_xlpm.Fundo,,-1),
_xlpm.Dx,_xlfn.XLOOKUP(TRUE,(AB73:$AZ73&lt;&gt;""),AB73:$AZ73,_xlpm.Fundo,,1),
_xlpm.Xx,AA$51,_xlpm.Yx,PRODUCT(SUM(_xlpm.Dx,-_xlpm.Cx),1/SUM(_xlpm.Bx,-_xlpm.Ax))*SUM(_xlpm.Xx,-_xlpm.Ax)+_xlpm.Cx,
_xlpm.Ay,_xlfn.XLOOKUP(TRUE,(AA$52:AA72&lt;&gt;""),$N$52:$N72,_xlpm.Fundo,,-1),
_xlpm.By,_xlfn.XLOOKUP(TRUE,(AA74:AA$95&lt;&gt;""),$N74:$N$95,_xlpm.Fundo,,1),
_xlpm.Cy,_xlfn.XLOOKUP(TRUE,(AA$52:AA72&lt;&gt;""),AA$52:AA72,_xlpm.Fundo,,-1),
_xlpm.Dy,_xlfn.XLOOKUP(TRUE,(AA74:AA$95&lt;&gt;""),AA74:AA$95,_xlpm.Fundo,,1),
_xlpm.Xy,$N73,_xlpm.Yy,PRODUCT(SUM(_xlpm.Dy,-_xlpm.Cy),1/SUM(_xlpm.By,-_xlpm.Ay))*SUM(_xlpm.Xy,-_xlpm.Ay)+_xlpm.Cy,
ROUND(_xlpm.Yy,2)))</f>
        <v>-0.3</v>
      </c>
      <c r="AB171" s="21" cm="1">
        <f t="array" ref="AB171">IF(AB73&lt;&gt;"","",
_xlfn.LET(_xlpm.Fundo,$L$8,
_xlpm.Ax,_xlfn.XLOOKUP(TRUE,($O73:AA73&lt;&gt;""),$O$51:AA$51,_xlpm.Fundo,,-1),
_xlpm.Bx,_xlfn.XLOOKUP(TRUE,(AC73:$AZ73&lt;&gt;""),AC$51:$AZ$51,_xlpm.Fundo,,1),
_xlpm.Cx,_xlfn.XLOOKUP(TRUE,($O73:AA73&lt;&gt;""),$O73:AA73,_xlpm.Fundo,,-1),
_xlpm.Dx,_xlfn.XLOOKUP(TRUE,(AC73:$AZ73&lt;&gt;""),AC73:$AZ73,_xlpm.Fundo,,1),
_xlpm.Xx,AB$51,_xlpm.Yx,PRODUCT(SUM(_xlpm.Dx,-_xlpm.Cx),1/SUM(_xlpm.Bx,-_xlpm.Ax))*SUM(_xlpm.Xx,-_xlpm.Ax)+_xlpm.Cx,
_xlpm.Ay,_xlfn.XLOOKUP(TRUE,(AB$52:AB72&lt;&gt;""),$N$52:$N72,_xlpm.Fundo,,-1),
_xlpm.By,_xlfn.XLOOKUP(TRUE,(AB74:AB$95&lt;&gt;""),$N74:$N$95,_xlpm.Fundo,,1),
_xlpm.Cy,_xlfn.XLOOKUP(TRUE,(AB$52:AB72&lt;&gt;""),AB$52:AB72,_xlpm.Fundo,,-1),
_xlpm.Dy,_xlfn.XLOOKUP(TRUE,(AB74:AB$95&lt;&gt;""),AB74:AB$95,_xlpm.Fundo,,1),
_xlpm.Xy,$N73,_xlpm.Yy,PRODUCT(SUM(_xlpm.Dy,-_xlpm.Cy),1/SUM(_xlpm.By,-_xlpm.Ay))*SUM(_xlpm.Xy,-_xlpm.Ay)+_xlpm.Cy,
ROUND(_xlpm.Yy,2)))</f>
        <v>0.33</v>
      </c>
      <c r="AC171" s="21" cm="1">
        <f t="array" ref="AC171">IF(AC73&lt;&gt;"","",
_xlfn.LET(_xlpm.Fundo,$L$8,
_xlpm.Ax,_xlfn.XLOOKUP(TRUE,($O73:AB73&lt;&gt;""),$O$51:AB$51,_xlpm.Fundo,,-1),
_xlpm.Bx,_xlfn.XLOOKUP(TRUE,(AD73:$AZ73&lt;&gt;""),AD$51:$AZ$51,_xlpm.Fundo,,1),
_xlpm.Cx,_xlfn.XLOOKUP(TRUE,($O73:AB73&lt;&gt;""),$O73:AB73,_xlpm.Fundo,,-1),
_xlpm.Dx,_xlfn.XLOOKUP(TRUE,(AD73:$AZ73&lt;&gt;""),AD73:$AZ73,_xlpm.Fundo,,1),
_xlpm.Xx,AC$51,_xlpm.Yx,PRODUCT(SUM(_xlpm.Dx,-_xlpm.Cx),1/SUM(_xlpm.Bx,-_xlpm.Ax))*SUM(_xlpm.Xx,-_xlpm.Ax)+_xlpm.Cx,
_xlpm.Ay,_xlfn.XLOOKUP(TRUE,(AC$52:AC72&lt;&gt;""),$N$52:$N72,_xlpm.Fundo,,-1),
_xlpm.By,_xlfn.XLOOKUP(TRUE,(AC74:AC$95&lt;&gt;""),$N74:$N$95,_xlpm.Fundo,,1),
_xlpm.Cy,_xlfn.XLOOKUP(TRUE,(AC$52:AC72&lt;&gt;""),AC$52:AC72,_xlpm.Fundo,,-1),
_xlpm.Dy,_xlfn.XLOOKUP(TRUE,(AC74:AC$95&lt;&gt;""),AC74:AC$95,_xlpm.Fundo,,1),
_xlpm.Xy,$N73,_xlpm.Yy,PRODUCT(SUM(_xlpm.Dy,-_xlpm.Cy),1/SUM(_xlpm.By,-_xlpm.Ay))*SUM(_xlpm.Xy,-_xlpm.Ay)+_xlpm.Cy,
ROUND(_xlpm.Yy,2)))</f>
        <v>0.04</v>
      </c>
      <c r="AD171" s="21" cm="1">
        <f t="array" ref="AD171">IF(AD73&lt;&gt;"","",
_xlfn.LET(_xlpm.Fundo,$L$8,
_xlpm.Ax,_xlfn.XLOOKUP(TRUE,($O73:AC73&lt;&gt;""),$O$51:AC$51,_xlpm.Fundo,,-1),
_xlpm.Bx,_xlfn.XLOOKUP(TRUE,(AE73:$AZ73&lt;&gt;""),AE$51:$AZ$51,_xlpm.Fundo,,1),
_xlpm.Cx,_xlfn.XLOOKUP(TRUE,($O73:AC73&lt;&gt;""),$O73:AC73,_xlpm.Fundo,,-1),
_xlpm.Dx,_xlfn.XLOOKUP(TRUE,(AE73:$AZ73&lt;&gt;""),AE73:$AZ73,_xlpm.Fundo,,1),
_xlpm.Xx,AD$51,_xlpm.Yx,PRODUCT(SUM(_xlpm.Dx,-_xlpm.Cx),1/SUM(_xlpm.Bx,-_xlpm.Ax))*SUM(_xlpm.Xx,-_xlpm.Ax)+_xlpm.Cx,
_xlpm.Ay,_xlfn.XLOOKUP(TRUE,(AD$52:AD72&lt;&gt;""),$N$52:$N72,_xlpm.Fundo,,-1),
_xlpm.By,_xlfn.XLOOKUP(TRUE,(AD74:AD$95&lt;&gt;""),$N74:$N$95,_xlpm.Fundo,,1),
_xlpm.Cy,_xlfn.XLOOKUP(TRUE,(AD$52:AD72&lt;&gt;""),AD$52:AD72,_xlpm.Fundo,,-1),
_xlpm.Dy,_xlfn.XLOOKUP(TRUE,(AD74:AD$95&lt;&gt;""),AD74:AD$95,_xlpm.Fundo,,1),
_xlpm.Xy,$N73,_xlpm.Yy,PRODUCT(SUM(_xlpm.Dy,-_xlpm.Cy),1/SUM(_xlpm.By,-_xlpm.Ay))*SUM(_xlpm.Xy,-_xlpm.Ay)+_xlpm.Cy,
ROUND(_xlpm.Yy,2)))</f>
        <v>0.7</v>
      </c>
      <c r="AE171" s="21" cm="1">
        <f t="array" ref="AE171">IF(AE73&lt;&gt;"","",
_xlfn.LET(_xlpm.Fundo,$L$8,
_xlpm.Ax,_xlfn.XLOOKUP(TRUE,($O73:AD73&lt;&gt;""),$O$51:AD$51,_xlpm.Fundo,,-1),
_xlpm.Bx,_xlfn.XLOOKUP(TRUE,(AF73:$AZ73&lt;&gt;""),AF$51:$AZ$51,_xlpm.Fundo,,1),
_xlpm.Cx,_xlfn.XLOOKUP(TRUE,($O73:AD73&lt;&gt;""),$O73:AD73,_xlpm.Fundo,,-1),
_xlpm.Dx,_xlfn.XLOOKUP(TRUE,(AF73:$AZ73&lt;&gt;""),AF73:$AZ73,_xlpm.Fundo,,1),
_xlpm.Xx,AE$51,_xlpm.Yx,PRODUCT(SUM(_xlpm.Dx,-_xlpm.Cx),1/SUM(_xlpm.Bx,-_xlpm.Ax))*SUM(_xlpm.Xx,-_xlpm.Ax)+_xlpm.Cx,
_xlpm.Ay,_xlfn.XLOOKUP(TRUE,(AE$52:AE72&lt;&gt;""),$N$52:$N72,_xlpm.Fundo,,-1),
_xlpm.By,_xlfn.XLOOKUP(TRUE,(AE74:AE$95&lt;&gt;""),$N74:$N$95,_xlpm.Fundo,,1),
_xlpm.Cy,_xlfn.XLOOKUP(TRUE,(AE$52:AE72&lt;&gt;""),AE$52:AE72,_xlpm.Fundo,,-1),
_xlpm.Dy,_xlfn.XLOOKUP(TRUE,(AE74:AE$95&lt;&gt;""),AE74:AE$95,_xlpm.Fundo,,1),
_xlpm.Xy,$N73,_xlpm.Yy,PRODUCT(SUM(_xlpm.Dy,-_xlpm.Cy),1/SUM(_xlpm.By,-_xlpm.Ay))*SUM(_xlpm.Xy,-_xlpm.Ay)+_xlpm.Cy,
ROUND(_xlpm.Yy,2)))</f>
        <v>0.49</v>
      </c>
      <c r="AF171" s="21" cm="1">
        <f t="array" ref="AF171">IF(AF73&lt;&gt;"","",
_xlfn.LET(_xlpm.Fundo,$L$8,
_xlpm.Ax,_xlfn.XLOOKUP(TRUE,($O73:AE73&lt;&gt;""),$O$51:AE$51,_xlpm.Fundo,,-1),
_xlpm.Bx,_xlfn.XLOOKUP(TRUE,(AG73:$AZ73&lt;&gt;""),AG$51:$AZ$51,_xlpm.Fundo,,1),
_xlpm.Cx,_xlfn.XLOOKUP(TRUE,($O73:AE73&lt;&gt;""),$O73:AE73,_xlpm.Fundo,,-1),
_xlpm.Dx,_xlfn.XLOOKUP(TRUE,(AG73:$AZ73&lt;&gt;""),AG73:$AZ73,_xlpm.Fundo,,1),
_xlpm.Xx,AF$51,_xlpm.Yx,PRODUCT(SUM(_xlpm.Dx,-_xlpm.Cx),1/SUM(_xlpm.Bx,-_xlpm.Ax))*SUM(_xlpm.Xx,-_xlpm.Ax)+_xlpm.Cx,
_xlpm.Ay,_xlfn.XLOOKUP(TRUE,(AF$52:AF72&lt;&gt;""),$N$52:$N72,_xlpm.Fundo,,-1),
_xlpm.By,_xlfn.XLOOKUP(TRUE,(AF74:AF$95&lt;&gt;""),$N74:$N$95,_xlpm.Fundo,,1),
_xlpm.Cy,_xlfn.XLOOKUP(TRUE,(AF$52:AF72&lt;&gt;""),AF$52:AF72,_xlpm.Fundo,,-1),
_xlpm.Dy,_xlfn.XLOOKUP(TRUE,(AF74:AF$95&lt;&gt;""),AF74:AF$95,_xlpm.Fundo,,1),
_xlpm.Xy,$N73,_xlpm.Yy,PRODUCT(SUM(_xlpm.Dy,-_xlpm.Cy),1/SUM(_xlpm.By,-_xlpm.Ay))*SUM(_xlpm.Xy,-_xlpm.Ay)+_xlpm.Cy,
ROUND(_xlpm.Yy,2)))</f>
        <v>0</v>
      </c>
      <c r="AG171" s="21" cm="1">
        <f t="array" ref="AG171">IF(AG73&lt;&gt;"","",
_xlfn.LET(_xlpm.Fundo,$L$8,
_xlpm.Ax,_xlfn.XLOOKUP(TRUE,($O73:AF73&lt;&gt;""),$O$51:AF$51,_xlpm.Fundo,,-1),
_xlpm.Bx,_xlfn.XLOOKUP(TRUE,(AH73:$AZ73&lt;&gt;""),AH$51:$AZ$51,_xlpm.Fundo,,1),
_xlpm.Cx,_xlfn.XLOOKUP(TRUE,($O73:AF73&lt;&gt;""),$O73:AF73,_xlpm.Fundo,,-1),
_xlpm.Dx,_xlfn.XLOOKUP(TRUE,(AH73:$AZ73&lt;&gt;""),AH73:$AZ73,_xlpm.Fundo,,1),
_xlpm.Xx,AG$51,_xlpm.Yx,PRODUCT(SUM(_xlpm.Dx,-_xlpm.Cx),1/SUM(_xlpm.Bx,-_xlpm.Ax))*SUM(_xlpm.Xx,-_xlpm.Ax)+_xlpm.Cx,
_xlpm.Ay,_xlfn.XLOOKUP(TRUE,(AG$52:AG72&lt;&gt;""),$N$52:$N72,_xlpm.Fundo,,-1),
_xlpm.By,_xlfn.XLOOKUP(TRUE,(AG74:AG$95&lt;&gt;""),$N74:$N$95,_xlpm.Fundo,,1),
_xlpm.Cy,_xlfn.XLOOKUP(TRUE,(AG$52:AG72&lt;&gt;""),AG$52:AG72,_xlpm.Fundo,,-1),
_xlpm.Dy,_xlfn.XLOOKUP(TRUE,(AG74:AG$95&lt;&gt;""),AG74:AG$95,_xlpm.Fundo,,1),
_xlpm.Xy,$N73,_xlpm.Yy,PRODUCT(SUM(_xlpm.Dy,-_xlpm.Cy),1/SUM(_xlpm.By,-_xlpm.Ay))*SUM(_xlpm.Xy,-_xlpm.Ay)+_xlpm.Cy,
ROUND(_xlpm.Yy,2)))</f>
        <v>0</v>
      </c>
      <c r="AH171" s="21" t="str" cm="1">
        <f t="array" ref="AH171">IF(AH73&lt;&gt;"","",
_xlfn.LET(_xlpm.Fundo,$L$8,
_xlpm.Ax,_xlfn.XLOOKUP(TRUE,($O73:AG73&lt;&gt;""),$O$51:AG$51,_xlpm.Fundo,,-1),
_xlpm.Bx,_xlfn.XLOOKUP(TRUE,(AI73:$AZ73&lt;&gt;""),AI$51:$AZ$51,_xlpm.Fundo,,1),
_xlpm.Cx,_xlfn.XLOOKUP(TRUE,($O73:AG73&lt;&gt;""),$O73:AG73,_xlpm.Fundo,,-1),
_xlpm.Dx,_xlfn.XLOOKUP(TRUE,(AI73:$AZ73&lt;&gt;""),AI73:$AZ73,_xlpm.Fundo,,1),
_xlpm.Xx,AH$51,_xlpm.Yx,PRODUCT(SUM(_xlpm.Dx,-_xlpm.Cx),1/SUM(_xlpm.Bx,-_xlpm.Ax))*SUM(_xlpm.Xx,-_xlpm.Ax)+_xlpm.Cx,
_xlpm.Ay,_xlfn.XLOOKUP(TRUE,(AH$52:AH72&lt;&gt;""),$N$52:$N72,_xlpm.Fundo,,-1),
_xlpm.By,_xlfn.XLOOKUP(TRUE,(AH74:AH$95&lt;&gt;""),$N74:$N$95,_xlpm.Fundo,,1),
_xlpm.Cy,_xlfn.XLOOKUP(TRUE,(AH$52:AH72&lt;&gt;""),AH$52:AH72,_xlpm.Fundo,,-1),
_xlpm.Dy,_xlfn.XLOOKUP(TRUE,(AH74:AH$95&lt;&gt;""),AH74:AH$95,_xlpm.Fundo,,1),
_xlpm.Xy,$N73,_xlpm.Yy,PRODUCT(SUM(_xlpm.Dy,-_xlpm.Cy),1/SUM(_xlpm.By,-_xlpm.Ay))*SUM(_xlpm.Xy,-_xlpm.Ay)+_xlpm.Cy,
ROUND(_xlpm.Yy,2)))</f>
        <v/>
      </c>
      <c r="AI171" s="21" cm="1">
        <f t="array" ref="AI171">IF(AI73&lt;&gt;"","",
_xlfn.LET(_xlpm.Fundo,$L$8,
_xlpm.Ax,_xlfn.XLOOKUP(TRUE,($O73:AH73&lt;&gt;""),$O$51:AH$51,_xlpm.Fundo,,-1),
_xlpm.Bx,_xlfn.XLOOKUP(TRUE,(AJ73:$AZ73&lt;&gt;""),AJ$51:$AZ$51,_xlpm.Fundo,,1),
_xlpm.Cx,_xlfn.XLOOKUP(TRUE,($O73:AH73&lt;&gt;""),$O73:AH73,_xlpm.Fundo,,-1),
_xlpm.Dx,_xlfn.XLOOKUP(TRUE,(AJ73:$AZ73&lt;&gt;""),AJ73:$AZ73,_xlpm.Fundo,,1),
_xlpm.Xx,AI$51,_xlpm.Yx,PRODUCT(SUM(_xlpm.Dx,-_xlpm.Cx),1/SUM(_xlpm.Bx,-_xlpm.Ax))*SUM(_xlpm.Xx,-_xlpm.Ax)+_xlpm.Cx,
_xlpm.Ay,_xlfn.XLOOKUP(TRUE,(AI$52:AI72&lt;&gt;""),$N$52:$N72,_xlpm.Fundo,,-1),
_xlpm.By,_xlfn.XLOOKUP(TRUE,(AI74:AI$95&lt;&gt;""),$N74:$N$95,_xlpm.Fundo,,1),
_xlpm.Cy,_xlfn.XLOOKUP(TRUE,(AI$52:AI72&lt;&gt;""),AI$52:AI72,_xlpm.Fundo,,-1),
_xlpm.Dy,_xlfn.XLOOKUP(TRUE,(AI74:AI$95&lt;&gt;""),AI74:AI$95,_xlpm.Fundo,,1),
_xlpm.Xy,$N73,_xlpm.Yy,PRODUCT(SUM(_xlpm.Dy,-_xlpm.Cy),1/SUM(_xlpm.By,-_xlpm.Ay))*SUM(_xlpm.Xy,-_xlpm.Ay)+_xlpm.Cy,
ROUND(_xlpm.Yy,2)))</f>
        <v>0.4</v>
      </c>
      <c r="AJ171" s="21" t="str" cm="1">
        <f t="array" ref="AJ171">IF(AJ73&lt;&gt;"","",
_xlfn.LET(_xlpm.Fundo,$L$8,
_xlpm.Ax,_xlfn.XLOOKUP(TRUE,($O73:AI73&lt;&gt;""),$O$51:AI$51,_xlpm.Fundo,,-1),
_xlpm.Bx,_xlfn.XLOOKUP(TRUE,(AK73:$AZ73&lt;&gt;""),AK$51:$AZ$51,_xlpm.Fundo,,1),
_xlpm.Cx,_xlfn.XLOOKUP(TRUE,($O73:AI73&lt;&gt;""),$O73:AI73,_xlpm.Fundo,,-1),
_xlpm.Dx,_xlfn.XLOOKUP(TRUE,(AK73:$AZ73&lt;&gt;""),AK73:$AZ73,_xlpm.Fundo,,1),
_xlpm.Xx,AJ$51,_xlpm.Yx,PRODUCT(SUM(_xlpm.Dx,-_xlpm.Cx),1/SUM(_xlpm.Bx,-_xlpm.Ax))*SUM(_xlpm.Xx,-_xlpm.Ax)+_xlpm.Cx,
_xlpm.Ay,_xlfn.XLOOKUP(TRUE,(AJ$52:AJ72&lt;&gt;""),$N$52:$N72,_xlpm.Fundo,,-1),
_xlpm.By,_xlfn.XLOOKUP(TRUE,(AJ74:AJ$95&lt;&gt;""),$N74:$N$95,_xlpm.Fundo,,1),
_xlpm.Cy,_xlfn.XLOOKUP(TRUE,(AJ$52:AJ72&lt;&gt;""),AJ$52:AJ72,_xlpm.Fundo,,-1),
_xlpm.Dy,_xlfn.XLOOKUP(TRUE,(AJ74:AJ$95&lt;&gt;""),AJ74:AJ$95,_xlpm.Fundo,,1),
_xlpm.Xy,$N73,_xlpm.Yy,PRODUCT(SUM(_xlpm.Dy,-_xlpm.Cy),1/SUM(_xlpm.By,-_xlpm.Ay))*SUM(_xlpm.Xy,-_xlpm.Ay)+_xlpm.Cy,
ROUND(_xlpm.Yy,2)))</f>
        <v/>
      </c>
      <c r="AK171" s="21" cm="1">
        <f t="array" ref="AK171">IF(AK73&lt;&gt;"","",
_xlfn.LET(_xlpm.Fundo,$L$8,
_xlpm.Ax,_xlfn.XLOOKUP(TRUE,($O73:AJ73&lt;&gt;""),$O$51:AJ$51,_xlpm.Fundo,,-1),
_xlpm.Bx,_xlfn.XLOOKUP(TRUE,(AL73:$AZ73&lt;&gt;""),AL$51:$AZ$51,_xlpm.Fundo,,1),
_xlpm.Cx,_xlfn.XLOOKUP(TRUE,($O73:AJ73&lt;&gt;""),$O73:AJ73,_xlpm.Fundo,,-1),
_xlpm.Dx,_xlfn.XLOOKUP(TRUE,(AL73:$AZ73&lt;&gt;""),AL73:$AZ73,_xlpm.Fundo,,1),
_xlpm.Xx,AK$51,_xlpm.Yx,PRODUCT(SUM(_xlpm.Dx,-_xlpm.Cx),1/SUM(_xlpm.Bx,-_xlpm.Ax))*SUM(_xlpm.Xx,-_xlpm.Ax)+_xlpm.Cx,
_xlpm.Ay,_xlfn.XLOOKUP(TRUE,(AK$52:AK72&lt;&gt;""),$N$52:$N72,_xlpm.Fundo,,-1),
_xlpm.By,_xlfn.XLOOKUP(TRUE,(AK74:AK$95&lt;&gt;""),$N74:$N$95,_xlpm.Fundo,,1),
_xlpm.Cy,_xlfn.XLOOKUP(TRUE,(AK$52:AK72&lt;&gt;""),AK$52:AK72,_xlpm.Fundo,,-1),
_xlpm.Dy,_xlfn.XLOOKUP(TRUE,(AK74:AK$95&lt;&gt;""),AK74:AK$95,_xlpm.Fundo,,1),
_xlpm.Xy,$N73,_xlpm.Yy,PRODUCT(SUM(_xlpm.Dy,-_xlpm.Cy),1/SUM(_xlpm.By,-_xlpm.Ay))*SUM(_xlpm.Xy,-_xlpm.Ay)+_xlpm.Cy,
ROUND(_xlpm.Yy,2)))</f>
        <v>0</v>
      </c>
      <c r="AL171" s="21" t="str" cm="1">
        <f t="array" ref="AL171">IF(AL73&lt;&gt;"","",
_xlfn.LET(_xlpm.Fundo,$L$8,
_xlpm.Ax,_xlfn.XLOOKUP(TRUE,($O73:AK73&lt;&gt;""),$O$51:AK$51,_xlpm.Fundo,,-1),
_xlpm.Bx,_xlfn.XLOOKUP(TRUE,(AM73:$AZ73&lt;&gt;""),AM$51:$AZ$51,_xlpm.Fundo,,1),
_xlpm.Cx,_xlfn.XLOOKUP(TRUE,($O73:AK73&lt;&gt;""),$O73:AK73,_xlpm.Fundo,,-1),
_xlpm.Dx,_xlfn.XLOOKUP(TRUE,(AM73:$AZ73&lt;&gt;""),AM73:$AZ73,_xlpm.Fundo,,1),
_xlpm.Xx,AL$51,_xlpm.Yx,PRODUCT(SUM(_xlpm.Dx,-_xlpm.Cx),1/SUM(_xlpm.Bx,-_xlpm.Ax))*SUM(_xlpm.Xx,-_xlpm.Ax)+_xlpm.Cx,
_xlpm.Ay,_xlfn.XLOOKUP(TRUE,(AL$52:AL72&lt;&gt;""),$N$52:$N72,_xlpm.Fundo,,-1),
_xlpm.By,_xlfn.XLOOKUP(TRUE,(AL74:AL$95&lt;&gt;""),$N74:$N$95,_xlpm.Fundo,,1),
_xlpm.Cy,_xlfn.XLOOKUP(TRUE,(AL$52:AL72&lt;&gt;""),AL$52:AL72,_xlpm.Fundo,,-1),
_xlpm.Dy,_xlfn.XLOOKUP(TRUE,(AL74:AL$95&lt;&gt;""),AL74:AL$95,_xlpm.Fundo,,1),
_xlpm.Xy,$N73,_xlpm.Yy,PRODUCT(SUM(_xlpm.Dy,-_xlpm.Cy),1/SUM(_xlpm.By,-_xlpm.Ay))*SUM(_xlpm.Xy,-_xlpm.Ay)+_xlpm.Cy,
ROUND(_xlpm.Yy,2)))</f>
        <v/>
      </c>
      <c r="AM171" s="21" t="str" cm="1">
        <f t="array" ref="AM171">IF(AM73&lt;&gt;"","",
_xlfn.LET(_xlpm.Fundo,$L$8,
_xlpm.Ax,_xlfn.XLOOKUP(TRUE,($O73:AL73&lt;&gt;""),$O$51:AL$51,_xlpm.Fundo,,-1),
_xlpm.Bx,_xlfn.XLOOKUP(TRUE,(AN73:$AZ73&lt;&gt;""),AN$51:$AZ$51,_xlpm.Fundo,,1),
_xlpm.Cx,_xlfn.XLOOKUP(TRUE,($O73:AL73&lt;&gt;""),$O73:AL73,_xlpm.Fundo,,-1),
_xlpm.Dx,_xlfn.XLOOKUP(TRUE,(AN73:$AZ73&lt;&gt;""),AN73:$AZ73,_xlpm.Fundo,,1),
_xlpm.Xx,AM$51,_xlpm.Yx,PRODUCT(SUM(_xlpm.Dx,-_xlpm.Cx),1/SUM(_xlpm.Bx,-_xlpm.Ax))*SUM(_xlpm.Xx,-_xlpm.Ax)+_xlpm.Cx,
_xlpm.Ay,_xlfn.XLOOKUP(TRUE,(AM$52:AM72&lt;&gt;""),$N$52:$N72,_xlpm.Fundo,,-1),
_xlpm.By,_xlfn.XLOOKUP(TRUE,(AM74:AM$95&lt;&gt;""),$N74:$N$95,_xlpm.Fundo,,1),
_xlpm.Cy,_xlfn.XLOOKUP(TRUE,(AM$52:AM72&lt;&gt;""),AM$52:AM72,_xlpm.Fundo,,-1),
_xlpm.Dy,_xlfn.XLOOKUP(TRUE,(AM74:AM$95&lt;&gt;""),AM74:AM$95,_xlpm.Fundo,,1),
_xlpm.Xy,$N73,_xlpm.Yy,PRODUCT(SUM(_xlpm.Dy,-_xlpm.Cy),1/SUM(_xlpm.By,-_xlpm.Ay))*SUM(_xlpm.Xy,-_xlpm.Ay)+_xlpm.Cy,
ROUND(_xlpm.Yy,2)))</f>
        <v/>
      </c>
      <c r="AN171" s="21" cm="1">
        <f t="array" ref="AN171">IF(AN73&lt;&gt;"","",
_xlfn.LET(_xlpm.Fundo,$L$8,
_xlpm.Ax,_xlfn.XLOOKUP(TRUE,($O73:AM73&lt;&gt;""),$O$51:AM$51,_xlpm.Fundo,,-1),
_xlpm.Bx,_xlfn.XLOOKUP(TRUE,(AO73:$AZ73&lt;&gt;""),AO$51:$AZ$51,_xlpm.Fundo,,1),
_xlpm.Cx,_xlfn.XLOOKUP(TRUE,($O73:AM73&lt;&gt;""),$O73:AM73,_xlpm.Fundo,,-1),
_xlpm.Dx,_xlfn.XLOOKUP(TRUE,(AO73:$AZ73&lt;&gt;""),AO73:$AZ73,_xlpm.Fundo,,1),
_xlpm.Xx,AN$51,_xlpm.Yx,PRODUCT(SUM(_xlpm.Dx,-_xlpm.Cx),1/SUM(_xlpm.Bx,-_xlpm.Ax))*SUM(_xlpm.Xx,-_xlpm.Ax)+_xlpm.Cx,
_xlpm.Ay,_xlfn.XLOOKUP(TRUE,(AN$52:AN72&lt;&gt;""),$N$52:$N72,_xlpm.Fundo,,-1),
_xlpm.By,_xlfn.XLOOKUP(TRUE,(AN74:AN$95&lt;&gt;""),$N74:$N$95,_xlpm.Fundo,,1),
_xlpm.Cy,_xlfn.XLOOKUP(TRUE,(AN$52:AN72&lt;&gt;""),AN$52:AN72,_xlpm.Fundo,,-1),
_xlpm.Dy,_xlfn.XLOOKUP(TRUE,(AN74:AN$95&lt;&gt;""),AN74:AN$95,_xlpm.Fundo,,1),
_xlpm.Xy,$N73,_xlpm.Yy,PRODUCT(SUM(_xlpm.Dy,-_xlpm.Cy),1/SUM(_xlpm.By,-_xlpm.Ay))*SUM(_xlpm.Xy,-_xlpm.Ay)+_xlpm.Cy,
ROUND(_xlpm.Yy,2)))</f>
        <v>-9</v>
      </c>
      <c r="AO171" s="21" cm="1">
        <f t="array" ref="AO171">IF(AO73&lt;&gt;"","",
_xlfn.LET(_xlpm.Fundo,$L$8,
_xlpm.Ax,_xlfn.XLOOKUP(TRUE,($O73:AN73&lt;&gt;""),$O$51:AN$51,_xlpm.Fundo,,-1),
_xlpm.Bx,_xlfn.XLOOKUP(TRUE,(AP73:$AZ73&lt;&gt;""),AP$51:$AZ$51,_xlpm.Fundo,,1),
_xlpm.Cx,_xlfn.XLOOKUP(TRUE,($O73:AN73&lt;&gt;""),$O73:AN73,_xlpm.Fundo,,-1),
_xlpm.Dx,_xlfn.XLOOKUP(TRUE,(AP73:$AZ73&lt;&gt;""),AP73:$AZ73,_xlpm.Fundo,,1),
_xlpm.Xx,AO$51,_xlpm.Yx,PRODUCT(SUM(_xlpm.Dx,-_xlpm.Cx),1/SUM(_xlpm.Bx,-_xlpm.Ax))*SUM(_xlpm.Xx,-_xlpm.Ax)+_xlpm.Cx,
_xlpm.Ay,_xlfn.XLOOKUP(TRUE,(AO$52:AO72&lt;&gt;""),$N$52:$N72,_xlpm.Fundo,,-1),
_xlpm.By,_xlfn.XLOOKUP(TRUE,(AO74:AO$95&lt;&gt;""),$N74:$N$95,_xlpm.Fundo,,1),
_xlpm.Cy,_xlfn.XLOOKUP(TRUE,(AO$52:AO72&lt;&gt;""),AO$52:AO72,_xlpm.Fundo,,-1),
_xlpm.Dy,_xlfn.XLOOKUP(TRUE,(AO74:AO$95&lt;&gt;""),AO74:AO$95,_xlpm.Fundo,,1),
_xlpm.Xy,$N73,_xlpm.Yy,PRODUCT(SUM(_xlpm.Dy,-_xlpm.Cy),1/SUM(_xlpm.By,-_xlpm.Ay))*SUM(_xlpm.Xy,-_xlpm.Ay)+_xlpm.Cy,
ROUND(_xlpm.Yy,2)))</f>
        <v>-9</v>
      </c>
      <c r="AP171" s="21" t="str" cm="1">
        <f t="array" ref="AP171">IF(AP73&lt;&gt;"","",
_xlfn.LET(_xlpm.Fundo,$L$8,
_xlpm.Ax,_xlfn.XLOOKUP(TRUE,($O73:AO73&lt;&gt;""),$O$51:AO$51,_xlpm.Fundo,,-1),
_xlpm.Bx,_xlfn.XLOOKUP(TRUE,(AQ73:$AZ73&lt;&gt;""),AQ$51:$AZ$51,_xlpm.Fundo,,1),
_xlpm.Cx,_xlfn.XLOOKUP(TRUE,($O73:AO73&lt;&gt;""),$O73:AO73,_xlpm.Fundo,,-1),
_xlpm.Dx,_xlfn.XLOOKUP(TRUE,(AQ73:$AZ73&lt;&gt;""),AQ73:$AZ73,_xlpm.Fundo,,1),
_xlpm.Xx,AP$51,_xlpm.Yx,PRODUCT(SUM(_xlpm.Dx,-_xlpm.Cx),1/SUM(_xlpm.Bx,-_xlpm.Ax))*SUM(_xlpm.Xx,-_xlpm.Ax)+_xlpm.Cx,
_xlpm.Ay,_xlfn.XLOOKUP(TRUE,(AP$52:AP72&lt;&gt;""),$N$52:$N72,_xlpm.Fundo,,-1),
_xlpm.By,_xlfn.XLOOKUP(TRUE,(AP74:AP$95&lt;&gt;""),$N74:$N$95,_xlpm.Fundo,,1),
_xlpm.Cy,_xlfn.XLOOKUP(TRUE,(AP$52:AP72&lt;&gt;""),AP$52:AP72,_xlpm.Fundo,,-1),
_xlpm.Dy,_xlfn.XLOOKUP(TRUE,(AP74:AP$95&lt;&gt;""),AP74:AP$95,_xlpm.Fundo,,1),
_xlpm.Xy,$N73,_xlpm.Yy,PRODUCT(SUM(_xlpm.Dy,-_xlpm.Cy),1/SUM(_xlpm.By,-_xlpm.Ay))*SUM(_xlpm.Xy,-_xlpm.Ay)+_xlpm.Cy,
ROUND(_xlpm.Yy,2)))</f>
        <v/>
      </c>
      <c r="AQ171" s="21" cm="1">
        <f t="array" ref="AQ171">IF(AQ73&lt;&gt;"","",
_xlfn.LET(_xlpm.Fundo,$L$8,
_xlpm.Ax,_xlfn.XLOOKUP(TRUE,($O73:AP73&lt;&gt;""),$O$51:AP$51,_xlpm.Fundo,,-1),
_xlpm.Bx,_xlfn.XLOOKUP(TRUE,(AR73:$AZ73&lt;&gt;""),AR$51:$AZ$51,_xlpm.Fundo,,1),
_xlpm.Cx,_xlfn.XLOOKUP(TRUE,($O73:AP73&lt;&gt;""),$O73:AP73,_xlpm.Fundo,,-1),
_xlpm.Dx,_xlfn.XLOOKUP(TRUE,(AR73:$AZ73&lt;&gt;""),AR73:$AZ73,_xlpm.Fundo,,1),
_xlpm.Xx,AQ$51,_xlpm.Yx,PRODUCT(SUM(_xlpm.Dx,-_xlpm.Cx),1/SUM(_xlpm.Bx,-_xlpm.Ax))*SUM(_xlpm.Xx,-_xlpm.Ax)+_xlpm.Cx,
_xlpm.Ay,_xlfn.XLOOKUP(TRUE,(AQ$52:AQ72&lt;&gt;""),$N$52:$N72,_xlpm.Fundo,,-1),
_xlpm.By,_xlfn.XLOOKUP(TRUE,(AQ74:AQ$95&lt;&gt;""),$N74:$N$95,_xlpm.Fundo,,1),
_xlpm.Cy,_xlfn.XLOOKUP(TRUE,(AQ$52:AQ72&lt;&gt;""),AQ$52:AQ72,_xlpm.Fundo,,-1),
_xlpm.Dy,_xlfn.XLOOKUP(TRUE,(AQ74:AQ$95&lt;&gt;""),AQ74:AQ$95,_xlpm.Fundo,,1),
_xlpm.Xy,$N73,_xlpm.Yy,PRODUCT(SUM(_xlpm.Dy,-_xlpm.Cy),1/SUM(_xlpm.By,-_xlpm.Ay))*SUM(_xlpm.Xy,-_xlpm.Ay)+_xlpm.Cy,
ROUND(_xlpm.Yy,2)))</f>
        <v>-9</v>
      </c>
      <c r="AR171" s="21" t="str" cm="1">
        <f t="array" ref="AR171">IF(AR73&lt;&gt;"","",
_xlfn.LET(_xlpm.Fundo,$L$8,
_xlpm.Ax,_xlfn.XLOOKUP(TRUE,($O73:AQ73&lt;&gt;""),$O$51:AQ$51,_xlpm.Fundo,,-1),
_xlpm.Bx,_xlfn.XLOOKUP(TRUE,(AS73:$AZ73&lt;&gt;""),AS$51:$AZ$51,_xlpm.Fundo,,1),
_xlpm.Cx,_xlfn.XLOOKUP(TRUE,($O73:AQ73&lt;&gt;""),$O73:AQ73,_xlpm.Fundo,,-1),
_xlpm.Dx,_xlfn.XLOOKUP(TRUE,(AS73:$AZ73&lt;&gt;""),AS73:$AZ73,_xlpm.Fundo,,1),
_xlpm.Xx,AR$51,_xlpm.Yx,PRODUCT(SUM(_xlpm.Dx,-_xlpm.Cx),1/SUM(_xlpm.Bx,-_xlpm.Ax))*SUM(_xlpm.Xx,-_xlpm.Ax)+_xlpm.Cx,
_xlpm.Ay,_xlfn.XLOOKUP(TRUE,(AR$52:AR72&lt;&gt;""),$N$52:$N72,_xlpm.Fundo,,-1),
_xlpm.By,_xlfn.XLOOKUP(TRUE,(AR74:AR$95&lt;&gt;""),$N74:$N$95,_xlpm.Fundo,,1),
_xlpm.Cy,_xlfn.XLOOKUP(TRUE,(AR$52:AR72&lt;&gt;""),AR$52:AR72,_xlpm.Fundo,,-1),
_xlpm.Dy,_xlfn.XLOOKUP(TRUE,(AR74:AR$95&lt;&gt;""),AR74:AR$95,_xlpm.Fundo,,1),
_xlpm.Xy,$N73,_xlpm.Yy,PRODUCT(SUM(_xlpm.Dy,-_xlpm.Cy),1/SUM(_xlpm.By,-_xlpm.Ay))*SUM(_xlpm.Xy,-_xlpm.Ay)+_xlpm.Cy,
ROUND(_xlpm.Yy,2)))</f>
        <v/>
      </c>
      <c r="AS171" s="21" t="str" cm="1">
        <f t="array" ref="AS171">IF(AS73&lt;&gt;"","",
_xlfn.LET(_xlpm.Fundo,$L$8,
_xlpm.Ax,_xlfn.XLOOKUP(TRUE,($O73:AR73&lt;&gt;""),$O$51:AR$51,_xlpm.Fundo,,-1),
_xlpm.Bx,_xlfn.XLOOKUP(TRUE,(AT73:$AZ73&lt;&gt;""),AT$51:$AZ$51,_xlpm.Fundo,,1),
_xlpm.Cx,_xlfn.XLOOKUP(TRUE,($O73:AR73&lt;&gt;""),$O73:AR73,_xlpm.Fundo,,-1),
_xlpm.Dx,_xlfn.XLOOKUP(TRUE,(AT73:$AZ73&lt;&gt;""),AT73:$AZ73,_xlpm.Fundo,,1),
_xlpm.Xx,AS$51,_xlpm.Yx,PRODUCT(SUM(_xlpm.Dx,-_xlpm.Cx),1/SUM(_xlpm.Bx,-_xlpm.Ax))*SUM(_xlpm.Xx,-_xlpm.Ax)+_xlpm.Cx,
_xlpm.Ay,_xlfn.XLOOKUP(TRUE,(AS$52:AS72&lt;&gt;""),$N$52:$N72,_xlpm.Fundo,,-1),
_xlpm.By,_xlfn.XLOOKUP(TRUE,(AS74:AS$95&lt;&gt;""),$N74:$N$95,_xlpm.Fundo,,1),
_xlpm.Cy,_xlfn.XLOOKUP(TRUE,(AS$52:AS72&lt;&gt;""),AS$52:AS72,_xlpm.Fundo,,-1),
_xlpm.Dy,_xlfn.XLOOKUP(TRUE,(AS74:AS$95&lt;&gt;""),AS74:AS$95,_xlpm.Fundo,,1),
_xlpm.Xy,$N73,_xlpm.Yy,PRODUCT(SUM(_xlpm.Dy,-_xlpm.Cy),1/SUM(_xlpm.By,-_xlpm.Ay))*SUM(_xlpm.Xy,-_xlpm.Ay)+_xlpm.Cy,
ROUND(_xlpm.Yy,2)))</f>
        <v/>
      </c>
      <c r="AT171" s="21" t="str" cm="1">
        <f t="array" ref="AT171">IF(AT73&lt;&gt;"","",
_xlfn.LET(_xlpm.Fundo,$L$8,
_xlpm.Ax,_xlfn.XLOOKUP(TRUE,($O73:AS73&lt;&gt;""),$O$51:AS$51,_xlpm.Fundo,,-1),
_xlpm.Bx,_xlfn.XLOOKUP(TRUE,(AU73:$AZ73&lt;&gt;""),AU$51:$AZ$51,_xlpm.Fundo,,1),
_xlpm.Cx,_xlfn.XLOOKUP(TRUE,($O73:AS73&lt;&gt;""),$O73:AS73,_xlpm.Fundo,,-1),
_xlpm.Dx,_xlfn.XLOOKUP(TRUE,(AU73:$AZ73&lt;&gt;""),AU73:$AZ73,_xlpm.Fundo,,1),
_xlpm.Xx,AT$51,_xlpm.Yx,PRODUCT(SUM(_xlpm.Dx,-_xlpm.Cx),1/SUM(_xlpm.Bx,-_xlpm.Ax))*SUM(_xlpm.Xx,-_xlpm.Ax)+_xlpm.Cx,
_xlpm.Ay,_xlfn.XLOOKUP(TRUE,(AT$52:AT72&lt;&gt;""),$N$52:$N72,_xlpm.Fundo,,-1),
_xlpm.By,_xlfn.XLOOKUP(TRUE,(AT74:AT$95&lt;&gt;""),$N74:$N$95,_xlpm.Fundo,,1),
_xlpm.Cy,_xlfn.XLOOKUP(TRUE,(AT$52:AT72&lt;&gt;""),AT$52:AT72,_xlpm.Fundo,,-1),
_xlpm.Dy,_xlfn.XLOOKUP(TRUE,(AT74:AT$95&lt;&gt;""),AT74:AT$95,_xlpm.Fundo,,1),
_xlpm.Xy,$N73,_xlpm.Yy,PRODUCT(SUM(_xlpm.Dy,-_xlpm.Cy),1/SUM(_xlpm.By,-_xlpm.Ay))*SUM(_xlpm.Xy,-_xlpm.Ay)+_xlpm.Cy,
ROUND(_xlpm.Yy,2)))</f>
        <v/>
      </c>
      <c r="AU171" s="21" t="str" cm="1">
        <f t="array" ref="AU171">IF(AU73&lt;&gt;"","",
_xlfn.LET(_xlpm.Fundo,$L$8,
_xlpm.Ax,_xlfn.XLOOKUP(TRUE,($O73:AT73&lt;&gt;""),$O$51:AT$51,_xlpm.Fundo,,-1),
_xlpm.Bx,_xlfn.XLOOKUP(TRUE,(AV73:$AZ73&lt;&gt;""),AV$51:$AZ$51,_xlpm.Fundo,,1),
_xlpm.Cx,_xlfn.XLOOKUP(TRUE,($O73:AT73&lt;&gt;""),$O73:AT73,_xlpm.Fundo,,-1),
_xlpm.Dx,_xlfn.XLOOKUP(TRUE,(AV73:$AZ73&lt;&gt;""),AV73:$AZ73,_xlpm.Fundo,,1),
_xlpm.Xx,AU$51,_xlpm.Yx,PRODUCT(SUM(_xlpm.Dx,-_xlpm.Cx),1/SUM(_xlpm.Bx,-_xlpm.Ax))*SUM(_xlpm.Xx,-_xlpm.Ax)+_xlpm.Cx,
_xlpm.Ay,_xlfn.XLOOKUP(TRUE,(AU$52:AU72&lt;&gt;""),$N$52:$N72,_xlpm.Fundo,,-1),
_xlpm.By,_xlfn.XLOOKUP(TRUE,(AU74:AU$95&lt;&gt;""),$N74:$N$95,_xlpm.Fundo,,1),
_xlpm.Cy,_xlfn.XLOOKUP(TRUE,(AU$52:AU72&lt;&gt;""),AU$52:AU72,_xlpm.Fundo,,-1),
_xlpm.Dy,_xlfn.XLOOKUP(TRUE,(AU74:AU$95&lt;&gt;""),AU74:AU$95,_xlpm.Fundo,,1),
_xlpm.Xy,$N73,_xlpm.Yy,PRODUCT(SUM(_xlpm.Dy,-_xlpm.Cy),1/SUM(_xlpm.By,-_xlpm.Ay))*SUM(_xlpm.Xy,-_xlpm.Ay)+_xlpm.Cy,
ROUND(_xlpm.Yy,2)))</f>
        <v/>
      </c>
      <c r="AV171" s="21" t="str" cm="1">
        <f t="array" ref="AV171">IF(AV73&lt;&gt;"","",
_xlfn.LET(_xlpm.Fundo,$L$8,
_xlpm.Ax,_xlfn.XLOOKUP(TRUE,($O73:AU73&lt;&gt;""),$O$51:AU$51,_xlpm.Fundo,,-1),
_xlpm.Bx,_xlfn.XLOOKUP(TRUE,(AW73:$AZ73&lt;&gt;""),AW$51:$AZ$51,_xlpm.Fundo,,1),
_xlpm.Cx,_xlfn.XLOOKUP(TRUE,($O73:AU73&lt;&gt;""),$O73:AU73,_xlpm.Fundo,,-1),
_xlpm.Dx,_xlfn.XLOOKUP(TRUE,(AW73:$AZ73&lt;&gt;""),AW73:$AZ73,_xlpm.Fundo,,1),
_xlpm.Xx,AV$51,_xlpm.Yx,PRODUCT(SUM(_xlpm.Dx,-_xlpm.Cx),1/SUM(_xlpm.Bx,-_xlpm.Ax))*SUM(_xlpm.Xx,-_xlpm.Ax)+_xlpm.Cx,
_xlpm.Ay,_xlfn.XLOOKUP(TRUE,(AV$52:AV72&lt;&gt;""),$N$52:$N72,_xlpm.Fundo,,-1),
_xlpm.By,_xlfn.XLOOKUP(TRUE,(AV74:AV$95&lt;&gt;""),$N74:$N$95,_xlpm.Fundo,,1),
_xlpm.Cy,_xlfn.XLOOKUP(TRUE,(AV$52:AV72&lt;&gt;""),AV$52:AV72,_xlpm.Fundo,,-1),
_xlpm.Dy,_xlfn.XLOOKUP(TRUE,(AV74:AV$95&lt;&gt;""),AV74:AV$95,_xlpm.Fundo,,1),
_xlpm.Xy,$N73,_xlpm.Yy,PRODUCT(SUM(_xlpm.Dy,-_xlpm.Cy),1/SUM(_xlpm.By,-_xlpm.Ay))*SUM(_xlpm.Xy,-_xlpm.Ay)+_xlpm.Cy,
ROUND(_xlpm.Yy,2)))</f>
        <v/>
      </c>
      <c r="AW171" s="21" t="str" cm="1">
        <f t="array" ref="AW171">IF(AW73&lt;&gt;"","",
_xlfn.LET(_xlpm.Fundo,$L$8,
_xlpm.Ax,_xlfn.XLOOKUP(TRUE,($O73:AV73&lt;&gt;""),$O$51:AV$51,_xlpm.Fundo,,-1),
_xlpm.Bx,_xlfn.XLOOKUP(TRUE,(AX73:$AZ73&lt;&gt;""),AX$51:$AZ$51,_xlpm.Fundo,,1),
_xlpm.Cx,_xlfn.XLOOKUP(TRUE,($O73:AV73&lt;&gt;""),$O73:AV73,_xlpm.Fundo,,-1),
_xlpm.Dx,_xlfn.XLOOKUP(TRUE,(AX73:$AZ73&lt;&gt;""),AX73:$AZ73,_xlpm.Fundo,,1),
_xlpm.Xx,AW$51,_xlpm.Yx,PRODUCT(SUM(_xlpm.Dx,-_xlpm.Cx),1/SUM(_xlpm.Bx,-_xlpm.Ax))*SUM(_xlpm.Xx,-_xlpm.Ax)+_xlpm.Cx,
_xlpm.Ay,_xlfn.XLOOKUP(TRUE,(AW$52:AW72&lt;&gt;""),$N$52:$N72,_xlpm.Fundo,,-1),
_xlpm.By,_xlfn.XLOOKUP(TRUE,(AW74:AW$95&lt;&gt;""),$N74:$N$95,_xlpm.Fundo,,1),
_xlpm.Cy,_xlfn.XLOOKUP(TRUE,(AW$52:AW72&lt;&gt;""),AW$52:AW72,_xlpm.Fundo,,-1),
_xlpm.Dy,_xlfn.XLOOKUP(TRUE,(AW74:AW$95&lt;&gt;""),AW74:AW$95,_xlpm.Fundo,,1),
_xlpm.Xy,$N73,_xlpm.Yy,PRODUCT(SUM(_xlpm.Dy,-_xlpm.Cy),1/SUM(_xlpm.By,-_xlpm.Ay))*SUM(_xlpm.Xy,-_xlpm.Ay)+_xlpm.Cy,
ROUND(_xlpm.Yy,2)))</f>
        <v/>
      </c>
      <c r="AX171" s="8"/>
      <c r="AY171" s="8"/>
    </row>
    <row r="172" spans="1:51" ht="20.100000000000001" customHeight="1" x14ac:dyDescent="0.3">
      <c r="A172" s="8"/>
      <c r="B172" s="8" t="s">
        <v>622</v>
      </c>
      <c r="C172" s="17">
        <f t="shared" si="23"/>
        <v>43.9754</v>
      </c>
      <c r="D172" s="18">
        <f t="shared" si="23"/>
        <v>118.9509</v>
      </c>
      <c r="E172" s="64">
        <f t="shared" si="23"/>
        <v>-1</v>
      </c>
      <c r="F172" s="17">
        <f t="shared" si="16"/>
        <v>0.95</v>
      </c>
      <c r="G172" s="18">
        <f t="shared" si="17"/>
        <v>13.9</v>
      </c>
      <c r="H172" s="19">
        <f t="shared" si="18"/>
        <v>-1</v>
      </c>
      <c r="I172" s="8" t="str" cm="1">
        <f t="array" ref="I172">_xlfn.CONCAT(ROUND(F172:H172,2)&amp;", ")</f>
        <v xml:space="preserve">0.95, 13.9, -1, </v>
      </c>
      <c r="J172" s="8"/>
      <c r="N172" s="31">
        <v>6.9</v>
      </c>
      <c r="O172" s="15"/>
      <c r="P172" s="21" t="str" cm="1">
        <f t="array" ref="P172">IF(P74&lt;&gt;"","",
_xlfn.LET(_xlpm.Fundo,$L$8,
_xlpm.Ax,_xlfn.XLOOKUP(TRUE,($O74:O74&lt;&gt;""),$O$51:O$51,_xlpm.Fundo,,-1),
_xlpm.Bx,_xlfn.XLOOKUP(TRUE,(Q74:$AZ74&lt;&gt;""),Q$51:$AZ$51,_xlpm.Fundo,,1),
_xlpm.Cx,_xlfn.XLOOKUP(TRUE,($O74:O74&lt;&gt;""),$O74:O74,_xlpm.Fundo,,-1),
_xlpm.Dx,_xlfn.XLOOKUP(TRUE,(Q74:$AZ74&lt;&gt;""),Q74:$AZ74,_xlpm.Fundo,,1),
_xlpm.Xx,P$51,_xlpm.Yx,PRODUCT(SUM(_xlpm.Dx,-_xlpm.Cx),1/SUM(_xlpm.Bx,-_xlpm.Ax))*SUM(_xlpm.Xx,-_xlpm.Ax)+_xlpm.Cx,
_xlpm.Ay,_xlfn.XLOOKUP(TRUE,(P$52:P73&lt;&gt;""),$N$52:$N73,_xlpm.Fundo,,-1),
_xlpm.By,_xlfn.XLOOKUP(TRUE,(P75:P$95&lt;&gt;""),$N75:$N$95,_xlpm.Fundo,,1),
_xlpm.Cy,_xlfn.XLOOKUP(TRUE,(P$52:P73&lt;&gt;""),P$52:P73,_xlpm.Fundo,,-1),
_xlpm.Dy,_xlfn.XLOOKUP(TRUE,(P75:P$95&lt;&gt;""),P75:P$95,_xlpm.Fundo,,1),
_xlpm.Xy,$N74,_xlpm.Yy,PRODUCT(SUM(_xlpm.Dy,-_xlpm.Cy),1/SUM(_xlpm.By,-_xlpm.Ay))*SUM(_xlpm.Xy,-_xlpm.Ay)+_xlpm.Cy,
ROUND(_xlpm.Yy,2)))</f>
        <v/>
      </c>
      <c r="Q172" s="21" t="str" cm="1">
        <f t="array" ref="Q172">IF(Q74&lt;&gt;"","",
_xlfn.LET(_xlpm.Fundo,$L$8,
_xlpm.Ax,_xlfn.XLOOKUP(TRUE,($O74:P74&lt;&gt;""),$O$51:P$51,_xlpm.Fundo,,-1),
_xlpm.Bx,_xlfn.XLOOKUP(TRUE,(R74:$AZ74&lt;&gt;""),R$51:$AZ$51,_xlpm.Fundo,,1),
_xlpm.Cx,_xlfn.XLOOKUP(TRUE,($O74:P74&lt;&gt;""),$O74:P74,_xlpm.Fundo,,-1),
_xlpm.Dx,_xlfn.XLOOKUP(TRUE,(R74:$AZ74&lt;&gt;""),R74:$AZ74,_xlpm.Fundo,,1),
_xlpm.Xx,Q$51,_xlpm.Yx,PRODUCT(SUM(_xlpm.Dx,-_xlpm.Cx),1/SUM(_xlpm.Bx,-_xlpm.Ax))*SUM(_xlpm.Xx,-_xlpm.Ax)+_xlpm.Cx,
_xlpm.Ay,_xlfn.XLOOKUP(TRUE,(Q$52:Q73&lt;&gt;""),$N$52:$N73,_xlpm.Fundo,,-1),
_xlpm.By,_xlfn.XLOOKUP(TRUE,(Q75:Q$95&lt;&gt;""),$N75:$N$95,_xlpm.Fundo,,1),
_xlpm.Cy,_xlfn.XLOOKUP(TRUE,(Q$52:Q73&lt;&gt;""),Q$52:Q73,_xlpm.Fundo,,-1),
_xlpm.Dy,_xlfn.XLOOKUP(TRUE,(Q75:Q$95&lt;&gt;""),Q75:Q$95,_xlpm.Fundo,,1),
_xlpm.Xy,$N74,_xlpm.Yy,PRODUCT(SUM(_xlpm.Dy,-_xlpm.Cy),1/SUM(_xlpm.By,-_xlpm.Ay))*SUM(_xlpm.Xy,-_xlpm.Ay)+_xlpm.Cy,
ROUND(_xlpm.Yy,2)))</f>
        <v/>
      </c>
      <c r="R172" s="21" t="str" cm="1">
        <f t="array" ref="R172">IF(R74&lt;&gt;"","",
_xlfn.LET(_xlpm.Fundo,$L$8,
_xlpm.Ax,_xlfn.XLOOKUP(TRUE,($O74:Q74&lt;&gt;""),$O$51:Q$51,_xlpm.Fundo,,-1),
_xlpm.Bx,_xlfn.XLOOKUP(TRUE,(S74:$AZ74&lt;&gt;""),S$51:$AZ$51,_xlpm.Fundo,,1),
_xlpm.Cx,_xlfn.XLOOKUP(TRUE,($O74:Q74&lt;&gt;""),$O74:Q74,_xlpm.Fundo,,-1),
_xlpm.Dx,_xlfn.XLOOKUP(TRUE,(S74:$AZ74&lt;&gt;""),S74:$AZ74,_xlpm.Fundo,,1),
_xlpm.Xx,R$51,_xlpm.Yx,PRODUCT(SUM(_xlpm.Dx,-_xlpm.Cx),1/SUM(_xlpm.Bx,-_xlpm.Ax))*SUM(_xlpm.Xx,-_xlpm.Ax)+_xlpm.Cx,
_xlpm.Ay,_xlfn.XLOOKUP(TRUE,(R$52:R73&lt;&gt;""),$N$52:$N73,_xlpm.Fundo,,-1),
_xlpm.By,_xlfn.XLOOKUP(TRUE,(R75:R$95&lt;&gt;""),$N75:$N$95,_xlpm.Fundo,,1),
_xlpm.Cy,_xlfn.XLOOKUP(TRUE,(R$52:R73&lt;&gt;""),R$52:R73,_xlpm.Fundo,,-1),
_xlpm.Dy,_xlfn.XLOOKUP(TRUE,(R75:R$95&lt;&gt;""),R75:R$95,_xlpm.Fundo,,1),
_xlpm.Xy,$N74,_xlpm.Yy,PRODUCT(SUM(_xlpm.Dy,-_xlpm.Cy),1/SUM(_xlpm.By,-_xlpm.Ay))*SUM(_xlpm.Xy,-_xlpm.Ay)+_xlpm.Cy,
ROUND(_xlpm.Yy,2)))</f>
        <v/>
      </c>
      <c r="S172" s="21" cm="1">
        <f t="array" ref="S172">IF(S74&lt;&gt;"","",
_xlfn.LET(_xlpm.Fundo,$L$8,
_xlpm.Ax,_xlfn.XLOOKUP(TRUE,($O74:R74&lt;&gt;""),$O$51:R$51,_xlpm.Fundo,,-1),
_xlpm.Bx,_xlfn.XLOOKUP(TRUE,(T74:$AZ74&lt;&gt;""),T$51:$AZ$51,_xlpm.Fundo,,1),
_xlpm.Cx,_xlfn.XLOOKUP(TRUE,($O74:R74&lt;&gt;""),$O74:R74,_xlpm.Fundo,,-1),
_xlpm.Dx,_xlfn.XLOOKUP(TRUE,(T74:$AZ74&lt;&gt;""),T74:$AZ74,_xlpm.Fundo,,1),
_xlpm.Xx,S$51,_xlpm.Yx,PRODUCT(SUM(_xlpm.Dx,-_xlpm.Cx),1/SUM(_xlpm.Bx,-_xlpm.Ax))*SUM(_xlpm.Xx,-_xlpm.Ax)+_xlpm.Cx,
_xlpm.Ay,_xlfn.XLOOKUP(TRUE,(S$52:S73&lt;&gt;""),$N$52:$N73,_xlpm.Fundo,,-1),
_xlpm.By,_xlfn.XLOOKUP(TRUE,(S75:S$95&lt;&gt;""),$N75:$N$95,_xlpm.Fundo,,1),
_xlpm.Cy,_xlfn.XLOOKUP(TRUE,(S$52:S73&lt;&gt;""),S$52:S73,_xlpm.Fundo,,-1),
_xlpm.Dy,_xlfn.XLOOKUP(TRUE,(S75:S$95&lt;&gt;""),S75:S$95,_xlpm.Fundo,,1),
_xlpm.Xy,$N74,_xlpm.Yy,PRODUCT(SUM(_xlpm.Dy,-_xlpm.Cy),1/SUM(_xlpm.By,-_xlpm.Ay))*SUM(_xlpm.Xy,-_xlpm.Ay)+_xlpm.Cy,
ROUND(_xlpm.Yy,2)))</f>
        <v>0.78</v>
      </c>
      <c r="T172" s="21" cm="1">
        <f t="array" ref="T172">IF(T74&lt;&gt;"","",
_xlfn.LET(_xlpm.Fundo,$L$8,
_xlpm.Ax,_xlfn.XLOOKUP(TRUE,($O74:S74&lt;&gt;""),$O$51:S$51,_xlpm.Fundo,,-1),
_xlpm.Bx,_xlfn.XLOOKUP(TRUE,(U74:$AZ74&lt;&gt;""),U$51:$AZ$51,_xlpm.Fundo,,1),
_xlpm.Cx,_xlfn.XLOOKUP(TRUE,($O74:S74&lt;&gt;""),$O74:S74,_xlpm.Fundo,,-1),
_xlpm.Dx,_xlfn.XLOOKUP(TRUE,(U74:$AZ74&lt;&gt;""),U74:$AZ74,_xlpm.Fundo,,1),
_xlpm.Xx,T$51,_xlpm.Yx,PRODUCT(SUM(_xlpm.Dx,-_xlpm.Cx),1/SUM(_xlpm.Bx,-_xlpm.Ax))*SUM(_xlpm.Xx,-_xlpm.Ax)+_xlpm.Cx,
_xlpm.Ay,_xlfn.XLOOKUP(TRUE,(T$52:T73&lt;&gt;""),$N$52:$N73,_xlpm.Fundo,,-1),
_xlpm.By,_xlfn.XLOOKUP(TRUE,(T75:T$95&lt;&gt;""),$N75:$N$95,_xlpm.Fundo,,1),
_xlpm.Cy,_xlfn.XLOOKUP(TRUE,(T$52:T73&lt;&gt;""),T$52:T73,_xlpm.Fundo,,-1),
_xlpm.Dy,_xlfn.XLOOKUP(TRUE,(T75:T$95&lt;&gt;""),T75:T$95,_xlpm.Fundo,,1),
_xlpm.Xy,$N74,_xlpm.Yy,PRODUCT(SUM(_xlpm.Dy,-_xlpm.Cy),1/SUM(_xlpm.By,-_xlpm.Ay))*SUM(_xlpm.Xy,-_xlpm.Ay)+_xlpm.Cy,
ROUND(_xlpm.Yy,2)))</f>
        <v>-0.01</v>
      </c>
      <c r="U172" s="21" cm="1">
        <f t="array" ref="U172">IF(U74&lt;&gt;"","",
_xlfn.LET(_xlpm.Fundo,$L$8,
_xlpm.Ax,_xlfn.XLOOKUP(TRUE,($O74:T74&lt;&gt;""),$O$51:T$51,_xlpm.Fundo,,-1),
_xlpm.Bx,_xlfn.XLOOKUP(TRUE,(V74:$AZ74&lt;&gt;""),V$51:$AZ$51,_xlpm.Fundo,,1),
_xlpm.Cx,_xlfn.XLOOKUP(TRUE,($O74:T74&lt;&gt;""),$O74:T74,_xlpm.Fundo,,-1),
_xlpm.Dx,_xlfn.XLOOKUP(TRUE,(V74:$AZ74&lt;&gt;""),V74:$AZ74,_xlpm.Fundo,,1),
_xlpm.Xx,U$51,_xlpm.Yx,PRODUCT(SUM(_xlpm.Dx,-_xlpm.Cx),1/SUM(_xlpm.Bx,-_xlpm.Ax))*SUM(_xlpm.Xx,-_xlpm.Ax)+_xlpm.Cx,
_xlpm.Ay,_xlfn.XLOOKUP(TRUE,(U$52:U73&lt;&gt;""),$N$52:$N73,_xlpm.Fundo,,-1),
_xlpm.By,_xlfn.XLOOKUP(TRUE,(U75:U$95&lt;&gt;""),$N75:$N$95,_xlpm.Fundo,,1),
_xlpm.Cy,_xlfn.XLOOKUP(TRUE,(U$52:U73&lt;&gt;""),U$52:U73,_xlpm.Fundo,,-1),
_xlpm.Dy,_xlfn.XLOOKUP(TRUE,(U75:U$95&lt;&gt;""),U75:U$95,_xlpm.Fundo,,1),
_xlpm.Xy,$N74,_xlpm.Yy,PRODUCT(SUM(_xlpm.Dy,-_xlpm.Cy),1/SUM(_xlpm.By,-_xlpm.Ay))*SUM(_xlpm.Xy,-_xlpm.Ay)+_xlpm.Cy,
ROUND(_xlpm.Yy,2)))</f>
        <v>1.29</v>
      </c>
      <c r="V172" s="21" cm="1">
        <f t="array" ref="V172">IF(V74&lt;&gt;"","",
_xlfn.LET(_xlpm.Fundo,$L$8,
_xlpm.Ax,_xlfn.XLOOKUP(TRUE,($O74:U74&lt;&gt;""),$O$51:U$51,_xlpm.Fundo,,-1),
_xlpm.Bx,_xlfn.XLOOKUP(TRUE,(W74:$AZ74&lt;&gt;""),W$51:$AZ$51,_xlpm.Fundo,,1),
_xlpm.Cx,_xlfn.XLOOKUP(TRUE,($O74:U74&lt;&gt;""),$O74:U74,_xlpm.Fundo,,-1),
_xlpm.Dx,_xlfn.XLOOKUP(TRUE,(W74:$AZ74&lt;&gt;""),W74:$AZ74,_xlpm.Fundo,,1),
_xlpm.Xx,V$51,_xlpm.Yx,PRODUCT(SUM(_xlpm.Dx,-_xlpm.Cx),1/SUM(_xlpm.Bx,-_xlpm.Ax))*SUM(_xlpm.Xx,-_xlpm.Ax)+_xlpm.Cx,
_xlpm.Ay,_xlfn.XLOOKUP(TRUE,(V$52:V73&lt;&gt;""),$N$52:$N73,_xlpm.Fundo,,-1),
_xlpm.By,_xlfn.XLOOKUP(TRUE,(V75:V$95&lt;&gt;""),$N75:$N$95,_xlpm.Fundo,,1),
_xlpm.Cy,_xlfn.XLOOKUP(TRUE,(V$52:V73&lt;&gt;""),V$52:V73,_xlpm.Fundo,,-1),
_xlpm.Dy,_xlfn.XLOOKUP(TRUE,(V75:V$95&lt;&gt;""),V75:V$95,_xlpm.Fundo,,1),
_xlpm.Xy,$N74,_xlpm.Yy,PRODUCT(SUM(_xlpm.Dy,-_xlpm.Cy),1/SUM(_xlpm.By,-_xlpm.Ay))*SUM(_xlpm.Xy,-_xlpm.Ay)+_xlpm.Cy,
ROUND(_xlpm.Yy,2)))</f>
        <v>0</v>
      </c>
      <c r="W172" s="21" cm="1">
        <f t="array" ref="W172">IF(W74&lt;&gt;"","",
_xlfn.LET(_xlpm.Fundo,$L$8,
_xlpm.Ax,_xlfn.XLOOKUP(TRUE,($O74:V74&lt;&gt;""),$O$51:V$51,_xlpm.Fundo,,-1),
_xlpm.Bx,_xlfn.XLOOKUP(TRUE,(X74:$AZ74&lt;&gt;""),X$51:$AZ$51,_xlpm.Fundo,,1),
_xlpm.Cx,_xlfn.XLOOKUP(TRUE,($O74:V74&lt;&gt;""),$O74:V74,_xlpm.Fundo,,-1),
_xlpm.Dx,_xlfn.XLOOKUP(TRUE,(X74:$AZ74&lt;&gt;""),X74:$AZ74,_xlpm.Fundo,,1),
_xlpm.Xx,W$51,_xlpm.Yx,PRODUCT(SUM(_xlpm.Dx,-_xlpm.Cx),1/SUM(_xlpm.Bx,-_xlpm.Ax))*SUM(_xlpm.Xx,-_xlpm.Ax)+_xlpm.Cx,
_xlpm.Ay,_xlfn.XLOOKUP(TRUE,(W$52:W73&lt;&gt;""),$N$52:$N73,_xlpm.Fundo,,-1),
_xlpm.By,_xlfn.XLOOKUP(TRUE,(W75:W$95&lt;&gt;""),$N75:$N$95,_xlpm.Fundo,,1),
_xlpm.Cy,_xlfn.XLOOKUP(TRUE,(W$52:W73&lt;&gt;""),W$52:W73,_xlpm.Fundo,,-1),
_xlpm.Dy,_xlfn.XLOOKUP(TRUE,(W75:W$95&lt;&gt;""),W75:W$95,_xlpm.Fundo,,1),
_xlpm.Xy,$N74,_xlpm.Yy,PRODUCT(SUM(_xlpm.Dy,-_xlpm.Cy),1/SUM(_xlpm.By,-_xlpm.Ay))*SUM(_xlpm.Xy,-_xlpm.Ay)+_xlpm.Cy,
ROUND(_xlpm.Yy,2)))</f>
        <v>0.24</v>
      </c>
      <c r="X172" s="21" cm="1">
        <f t="array" ref="X172">IF(X74&lt;&gt;"","",
_xlfn.LET(_xlpm.Fundo,$L$8,
_xlpm.Ax,_xlfn.XLOOKUP(TRUE,($O74:W74&lt;&gt;""),$O$51:W$51,_xlpm.Fundo,,-1),
_xlpm.Bx,_xlfn.XLOOKUP(TRUE,(Y74:$AZ74&lt;&gt;""),Y$51:$AZ$51,_xlpm.Fundo,,1),
_xlpm.Cx,_xlfn.XLOOKUP(TRUE,($O74:W74&lt;&gt;""),$O74:W74,_xlpm.Fundo,,-1),
_xlpm.Dx,_xlfn.XLOOKUP(TRUE,(Y74:$AZ74&lt;&gt;""),Y74:$AZ74,_xlpm.Fundo,,1),
_xlpm.Xx,X$51,_xlpm.Yx,PRODUCT(SUM(_xlpm.Dx,-_xlpm.Cx),1/SUM(_xlpm.Bx,-_xlpm.Ax))*SUM(_xlpm.Xx,-_xlpm.Ax)+_xlpm.Cx,
_xlpm.Ay,_xlfn.XLOOKUP(TRUE,(X$52:X73&lt;&gt;""),$N$52:$N73,_xlpm.Fundo,,-1),
_xlpm.By,_xlfn.XLOOKUP(TRUE,(X75:X$95&lt;&gt;""),$N75:$N$95,_xlpm.Fundo,,1),
_xlpm.Cy,_xlfn.XLOOKUP(TRUE,(X$52:X73&lt;&gt;""),X$52:X73,_xlpm.Fundo,,-1),
_xlpm.Dy,_xlfn.XLOOKUP(TRUE,(X75:X$95&lt;&gt;""),X75:X$95,_xlpm.Fundo,,1),
_xlpm.Xy,$N74,_xlpm.Yy,PRODUCT(SUM(_xlpm.Dy,-_xlpm.Cy),1/SUM(_xlpm.By,-_xlpm.Ay))*SUM(_xlpm.Xy,-_xlpm.Ay)+_xlpm.Cy,
ROUND(_xlpm.Yy,2)))</f>
        <v>1.1499999999999999</v>
      </c>
      <c r="Y172" s="21" cm="1">
        <f t="array" ref="Y172">IF(Y74&lt;&gt;"","",
_xlfn.LET(_xlpm.Fundo,$L$8,
_xlpm.Ax,_xlfn.XLOOKUP(TRUE,($O74:X74&lt;&gt;""),$O$51:X$51,_xlpm.Fundo,,-1),
_xlpm.Bx,_xlfn.XLOOKUP(TRUE,(Z74:$AZ74&lt;&gt;""),Z$51:$AZ$51,_xlpm.Fundo,,1),
_xlpm.Cx,_xlfn.XLOOKUP(TRUE,($O74:X74&lt;&gt;""),$O74:X74,_xlpm.Fundo,,-1),
_xlpm.Dx,_xlfn.XLOOKUP(TRUE,(Z74:$AZ74&lt;&gt;""),Z74:$AZ74,_xlpm.Fundo,,1),
_xlpm.Xx,Y$51,_xlpm.Yx,PRODUCT(SUM(_xlpm.Dx,-_xlpm.Cx),1/SUM(_xlpm.Bx,-_xlpm.Ax))*SUM(_xlpm.Xx,-_xlpm.Ax)+_xlpm.Cx,
_xlpm.Ay,_xlfn.XLOOKUP(TRUE,(Y$52:Y73&lt;&gt;""),$N$52:$N73,_xlpm.Fundo,,-1),
_xlpm.By,_xlfn.XLOOKUP(TRUE,(Y75:Y$95&lt;&gt;""),$N75:$N$95,_xlpm.Fundo,,1),
_xlpm.Cy,_xlfn.XLOOKUP(TRUE,(Y$52:Y73&lt;&gt;""),Y$52:Y73,_xlpm.Fundo,,-1),
_xlpm.Dy,_xlfn.XLOOKUP(TRUE,(Y75:Y$95&lt;&gt;""),Y75:Y$95,_xlpm.Fundo,,1),
_xlpm.Xy,$N74,_xlpm.Yy,PRODUCT(SUM(_xlpm.Dy,-_xlpm.Cy),1/SUM(_xlpm.By,-_xlpm.Ay))*SUM(_xlpm.Xy,-_xlpm.Ay)+_xlpm.Cy,
ROUND(_xlpm.Yy,2)))</f>
        <v>0.82</v>
      </c>
      <c r="Z172" s="21" cm="1">
        <f t="array" ref="Z172">IF(Z74&lt;&gt;"","",
_xlfn.LET(_xlpm.Fundo,$L$8,
_xlpm.Ax,_xlfn.XLOOKUP(TRUE,($O74:Y74&lt;&gt;""),$O$51:Y$51,_xlpm.Fundo,,-1),
_xlpm.Bx,_xlfn.XLOOKUP(TRUE,(AA74:$AZ74&lt;&gt;""),AA$51:$AZ$51,_xlpm.Fundo,,1),
_xlpm.Cx,_xlfn.XLOOKUP(TRUE,($O74:Y74&lt;&gt;""),$O74:Y74,_xlpm.Fundo,,-1),
_xlpm.Dx,_xlfn.XLOOKUP(TRUE,(AA74:$AZ74&lt;&gt;""),AA74:$AZ74,_xlpm.Fundo,,1),
_xlpm.Xx,Z$51,_xlpm.Yx,PRODUCT(SUM(_xlpm.Dx,-_xlpm.Cx),1/SUM(_xlpm.Bx,-_xlpm.Ax))*SUM(_xlpm.Xx,-_xlpm.Ax)+_xlpm.Cx,
_xlpm.Ay,_xlfn.XLOOKUP(TRUE,(Z$52:Z73&lt;&gt;""),$N$52:$N73,_xlpm.Fundo,,-1),
_xlpm.By,_xlfn.XLOOKUP(TRUE,(Z75:Z$95&lt;&gt;""),$N75:$N$95,_xlpm.Fundo,,1),
_xlpm.Cy,_xlfn.XLOOKUP(TRUE,(Z$52:Z73&lt;&gt;""),Z$52:Z73,_xlpm.Fundo,,-1),
_xlpm.Dy,_xlfn.XLOOKUP(TRUE,(Z75:Z$95&lt;&gt;""),Z75:Z$95,_xlpm.Fundo,,1),
_xlpm.Xy,$N74,_xlpm.Yy,PRODUCT(SUM(_xlpm.Dy,-_xlpm.Cy),1/SUM(_xlpm.By,-_xlpm.Ay))*SUM(_xlpm.Xy,-_xlpm.Ay)+_xlpm.Cy,
ROUND(_xlpm.Yy,2)))</f>
        <v>0.62</v>
      </c>
      <c r="AA172" s="21" cm="1">
        <f t="array" ref="AA172">IF(AA74&lt;&gt;"","",
_xlfn.LET(_xlpm.Fundo,$L$8,
_xlpm.Ax,_xlfn.XLOOKUP(TRUE,($O74:Z74&lt;&gt;""),$O$51:Z$51,_xlpm.Fundo,,-1),
_xlpm.Bx,_xlfn.XLOOKUP(TRUE,(AB74:$AZ74&lt;&gt;""),AB$51:$AZ$51,_xlpm.Fundo,,1),
_xlpm.Cx,_xlfn.XLOOKUP(TRUE,($O74:Z74&lt;&gt;""),$O74:Z74,_xlpm.Fundo,,-1),
_xlpm.Dx,_xlfn.XLOOKUP(TRUE,(AB74:$AZ74&lt;&gt;""),AB74:$AZ74,_xlpm.Fundo,,1),
_xlpm.Xx,AA$51,_xlpm.Yx,PRODUCT(SUM(_xlpm.Dx,-_xlpm.Cx),1/SUM(_xlpm.Bx,-_xlpm.Ax))*SUM(_xlpm.Xx,-_xlpm.Ax)+_xlpm.Cx,
_xlpm.Ay,_xlfn.XLOOKUP(TRUE,(AA$52:AA73&lt;&gt;""),$N$52:$N73,_xlpm.Fundo,,-1),
_xlpm.By,_xlfn.XLOOKUP(TRUE,(AA75:AA$95&lt;&gt;""),$N75:$N$95,_xlpm.Fundo,,1),
_xlpm.Cy,_xlfn.XLOOKUP(TRUE,(AA$52:AA73&lt;&gt;""),AA$52:AA73,_xlpm.Fundo,,-1),
_xlpm.Dy,_xlfn.XLOOKUP(TRUE,(AA75:AA$95&lt;&gt;""),AA75:AA$95,_xlpm.Fundo,,1),
_xlpm.Xy,$N74,_xlpm.Yy,PRODUCT(SUM(_xlpm.Dy,-_xlpm.Cy),1/SUM(_xlpm.By,-_xlpm.Ay))*SUM(_xlpm.Xy,-_xlpm.Ay)+_xlpm.Cy,
ROUND(_xlpm.Yy,2)))</f>
        <v>0.38</v>
      </c>
      <c r="AB172" s="21" cm="1">
        <f t="array" ref="AB172">IF(AB74&lt;&gt;"","",
_xlfn.LET(_xlpm.Fundo,$L$8,
_xlpm.Ax,_xlfn.XLOOKUP(TRUE,($O74:AA74&lt;&gt;""),$O$51:AA$51,_xlpm.Fundo,,-1),
_xlpm.Bx,_xlfn.XLOOKUP(TRUE,(AC74:$AZ74&lt;&gt;""),AC$51:$AZ$51,_xlpm.Fundo,,1),
_xlpm.Cx,_xlfn.XLOOKUP(TRUE,($O74:AA74&lt;&gt;""),$O74:AA74,_xlpm.Fundo,,-1),
_xlpm.Dx,_xlfn.XLOOKUP(TRUE,(AC74:$AZ74&lt;&gt;""),AC74:$AZ74,_xlpm.Fundo,,1),
_xlpm.Xx,AB$51,_xlpm.Yx,PRODUCT(SUM(_xlpm.Dx,-_xlpm.Cx),1/SUM(_xlpm.Bx,-_xlpm.Ax))*SUM(_xlpm.Xx,-_xlpm.Ax)+_xlpm.Cx,
_xlpm.Ay,_xlfn.XLOOKUP(TRUE,(AB$52:AB73&lt;&gt;""),$N$52:$N73,_xlpm.Fundo,,-1),
_xlpm.By,_xlfn.XLOOKUP(TRUE,(AB75:AB$95&lt;&gt;""),$N75:$N$95,_xlpm.Fundo,,1),
_xlpm.Cy,_xlfn.XLOOKUP(TRUE,(AB$52:AB73&lt;&gt;""),AB$52:AB73,_xlpm.Fundo,,-1),
_xlpm.Dy,_xlfn.XLOOKUP(TRUE,(AB75:AB$95&lt;&gt;""),AB75:AB$95,_xlpm.Fundo,,1),
_xlpm.Xy,$N74,_xlpm.Yy,PRODUCT(SUM(_xlpm.Dy,-_xlpm.Cy),1/SUM(_xlpm.By,-_xlpm.Ay))*SUM(_xlpm.Xy,-_xlpm.Ay)+_xlpm.Cy,
ROUND(_xlpm.Yy,2)))</f>
        <v>0.31</v>
      </c>
      <c r="AC172" s="21" cm="1">
        <f t="array" ref="AC172">IF(AC74&lt;&gt;"","",
_xlfn.LET(_xlpm.Fundo,$L$8,
_xlpm.Ax,_xlfn.XLOOKUP(TRUE,($O74:AB74&lt;&gt;""),$O$51:AB$51,_xlpm.Fundo,,-1),
_xlpm.Bx,_xlfn.XLOOKUP(TRUE,(AD74:$AZ74&lt;&gt;""),AD$51:$AZ$51,_xlpm.Fundo,,1),
_xlpm.Cx,_xlfn.XLOOKUP(TRUE,($O74:AB74&lt;&gt;""),$O74:AB74,_xlpm.Fundo,,-1),
_xlpm.Dx,_xlfn.XLOOKUP(TRUE,(AD74:$AZ74&lt;&gt;""),AD74:$AZ74,_xlpm.Fundo,,1),
_xlpm.Xx,AC$51,_xlpm.Yx,PRODUCT(SUM(_xlpm.Dx,-_xlpm.Cx),1/SUM(_xlpm.Bx,-_xlpm.Ax))*SUM(_xlpm.Xx,-_xlpm.Ax)+_xlpm.Cx,
_xlpm.Ay,_xlfn.XLOOKUP(TRUE,(AC$52:AC73&lt;&gt;""),$N$52:$N73,_xlpm.Fundo,,-1),
_xlpm.By,_xlfn.XLOOKUP(TRUE,(AC75:AC$95&lt;&gt;""),$N75:$N$95,_xlpm.Fundo,,1),
_xlpm.Cy,_xlfn.XLOOKUP(TRUE,(AC$52:AC73&lt;&gt;""),AC$52:AC73,_xlpm.Fundo,,-1),
_xlpm.Dy,_xlfn.XLOOKUP(TRUE,(AC75:AC$95&lt;&gt;""),AC75:AC$95,_xlpm.Fundo,,1),
_xlpm.Xy,$N74,_xlpm.Yy,PRODUCT(SUM(_xlpm.Dy,-_xlpm.Cy),1/SUM(_xlpm.By,-_xlpm.Ay))*SUM(_xlpm.Xy,-_xlpm.Ay)+_xlpm.Cy,
ROUND(_xlpm.Yy,2)))</f>
        <v>0.02</v>
      </c>
      <c r="AD172" s="21" cm="1">
        <f t="array" ref="AD172">IF(AD74&lt;&gt;"","",
_xlfn.LET(_xlpm.Fundo,$L$8,
_xlpm.Ax,_xlfn.XLOOKUP(TRUE,($O74:AC74&lt;&gt;""),$O$51:AC$51,_xlpm.Fundo,,-1),
_xlpm.Bx,_xlfn.XLOOKUP(TRUE,(AE74:$AZ74&lt;&gt;""),AE$51:$AZ$51,_xlpm.Fundo,,1),
_xlpm.Cx,_xlfn.XLOOKUP(TRUE,($O74:AC74&lt;&gt;""),$O74:AC74,_xlpm.Fundo,,-1),
_xlpm.Dx,_xlfn.XLOOKUP(TRUE,(AE74:$AZ74&lt;&gt;""),AE74:$AZ74,_xlpm.Fundo,,1),
_xlpm.Xx,AD$51,_xlpm.Yx,PRODUCT(SUM(_xlpm.Dx,-_xlpm.Cx),1/SUM(_xlpm.Bx,-_xlpm.Ax))*SUM(_xlpm.Xx,-_xlpm.Ax)+_xlpm.Cx,
_xlpm.Ay,_xlfn.XLOOKUP(TRUE,(AD$52:AD73&lt;&gt;""),$N$52:$N73,_xlpm.Fundo,,-1),
_xlpm.By,_xlfn.XLOOKUP(TRUE,(AD75:AD$95&lt;&gt;""),$N75:$N$95,_xlpm.Fundo,,1),
_xlpm.Cy,_xlfn.XLOOKUP(TRUE,(AD$52:AD73&lt;&gt;""),AD$52:AD73,_xlpm.Fundo,,-1),
_xlpm.Dy,_xlfn.XLOOKUP(TRUE,(AD75:AD$95&lt;&gt;""),AD75:AD$95,_xlpm.Fundo,,1),
_xlpm.Xy,$N74,_xlpm.Yy,PRODUCT(SUM(_xlpm.Dy,-_xlpm.Cy),1/SUM(_xlpm.By,-_xlpm.Ay))*SUM(_xlpm.Xy,-_xlpm.Ay)+_xlpm.Cy,
ROUND(_xlpm.Yy,2)))</f>
        <v>0.02</v>
      </c>
      <c r="AE172" s="21" t="str" cm="1">
        <f t="array" ref="AE172">IF(AE74&lt;&gt;"","",
_xlfn.LET(_xlpm.Fundo,$L$8,
_xlpm.Ax,_xlfn.XLOOKUP(TRUE,($O74:AD74&lt;&gt;""),$O$51:AD$51,_xlpm.Fundo,,-1),
_xlpm.Bx,_xlfn.XLOOKUP(TRUE,(AF74:$AZ74&lt;&gt;""),AF$51:$AZ$51,_xlpm.Fundo,,1),
_xlpm.Cx,_xlfn.XLOOKUP(TRUE,($O74:AD74&lt;&gt;""),$O74:AD74,_xlpm.Fundo,,-1),
_xlpm.Dx,_xlfn.XLOOKUP(TRUE,(AF74:$AZ74&lt;&gt;""),AF74:$AZ74,_xlpm.Fundo,,1),
_xlpm.Xx,AE$51,_xlpm.Yx,PRODUCT(SUM(_xlpm.Dx,-_xlpm.Cx),1/SUM(_xlpm.Bx,-_xlpm.Ax))*SUM(_xlpm.Xx,-_xlpm.Ax)+_xlpm.Cx,
_xlpm.Ay,_xlfn.XLOOKUP(TRUE,(AE$52:AE73&lt;&gt;""),$N$52:$N73,_xlpm.Fundo,,-1),
_xlpm.By,_xlfn.XLOOKUP(TRUE,(AE75:AE$95&lt;&gt;""),$N75:$N$95,_xlpm.Fundo,,1),
_xlpm.Cy,_xlfn.XLOOKUP(TRUE,(AE$52:AE73&lt;&gt;""),AE$52:AE73,_xlpm.Fundo,,-1),
_xlpm.Dy,_xlfn.XLOOKUP(TRUE,(AE75:AE$95&lt;&gt;""),AE75:AE$95,_xlpm.Fundo,,1),
_xlpm.Xy,$N74,_xlpm.Yy,PRODUCT(SUM(_xlpm.Dy,-_xlpm.Cy),1/SUM(_xlpm.By,-_xlpm.Ay))*SUM(_xlpm.Xy,-_xlpm.Ay)+_xlpm.Cy,
ROUND(_xlpm.Yy,2)))</f>
        <v/>
      </c>
      <c r="AF172" s="21" cm="1">
        <f t="array" ref="AF172">IF(AF74&lt;&gt;"","",
_xlfn.LET(_xlpm.Fundo,$L$8,
_xlpm.Ax,_xlfn.XLOOKUP(TRUE,($O74:AE74&lt;&gt;""),$O$51:AE$51,_xlpm.Fundo,,-1),
_xlpm.Bx,_xlfn.XLOOKUP(TRUE,(AG74:$AZ74&lt;&gt;""),AG$51:$AZ$51,_xlpm.Fundo,,1),
_xlpm.Cx,_xlfn.XLOOKUP(TRUE,($O74:AE74&lt;&gt;""),$O74:AE74,_xlpm.Fundo,,-1),
_xlpm.Dx,_xlfn.XLOOKUP(TRUE,(AG74:$AZ74&lt;&gt;""),AG74:$AZ74,_xlpm.Fundo,,1),
_xlpm.Xx,AF$51,_xlpm.Yx,PRODUCT(SUM(_xlpm.Dx,-_xlpm.Cx),1/SUM(_xlpm.Bx,-_xlpm.Ax))*SUM(_xlpm.Xx,-_xlpm.Ax)+_xlpm.Cx,
_xlpm.Ay,_xlfn.XLOOKUP(TRUE,(AF$52:AF73&lt;&gt;""),$N$52:$N73,_xlpm.Fundo,,-1),
_xlpm.By,_xlfn.XLOOKUP(TRUE,(AF75:AF$95&lt;&gt;""),$N75:$N$95,_xlpm.Fundo,,1),
_xlpm.Cy,_xlfn.XLOOKUP(TRUE,(AF$52:AF73&lt;&gt;""),AF$52:AF73,_xlpm.Fundo,,-1),
_xlpm.Dy,_xlfn.XLOOKUP(TRUE,(AF75:AF$95&lt;&gt;""),AF75:AF$95,_xlpm.Fundo,,1),
_xlpm.Xy,$N74,_xlpm.Yy,PRODUCT(SUM(_xlpm.Dy,-_xlpm.Cy),1/SUM(_xlpm.By,-_xlpm.Ay))*SUM(_xlpm.Xy,-_xlpm.Ay)+_xlpm.Cy,
ROUND(_xlpm.Yy,2)))</f>
        <v>0</v>
      </c>
      <c r="AG172" s="21" t="str" cm="1">
        <f t="array" ref="AG172">IF(AG74&lt;&gt;"","",
_xlfn.LET(_xlpm.Fundo,$L$8,
_xlpm.Ax,_xlfn.XLOOKUP(TRUE,($O74:AF74&lt;&gt;""),$O$51:AF$51,_xlpm.Fundo,,-1),
_xlpm.Bx,_xlfn.XLOOKUP(TRUE,(AH74:$AZ74&lt;&gt;""),AH$51:$AZ$51,_xlpm.Fundo,,1),
_xlpm.Cx,_xlfn.XLOOKUP(TRUE,($O74:AF74&lt;&gt;""),$O74:AF74,_xlpm.Fundo,,-1),
_xlpm.Dx,_xlfn.XLOOKUP(TRUE,(AH74:$AZ74&lt;&gt;""),AH74:$AZ74,_xlpm.Fundo,,1),
_xlpm.Xx,AG$51,_xlpm.Yx,PRODUCT(SUM(_xlpm.Dx,-_xlpm.Cx),1/SUM(_xlpm.Bx,-_xlpm.Ax))*SUM(_xlpm.Xx,-_xlpm.Ax)+_xlpm.Cx,
_xlpm.Ay,_xlfn.XLOOKUP(TRUE,(AG$52:AG73&lt;&gt;""),$N$52:$N73,_xlpm.Fundo,,-1),
_xlpm.By,_xlfn.XLOOKUP(TRUE,(AG75:AG$95&lt;&gt;""),$N75:$N$95,_xlpm.Fundo,,1),
_xlpm.Cy,_xlfn.XLOOKUP(TRUE,(AG$52:AG73&lt;&gt;""),AG$52:AG73,_xlpm.Fundo,,-1),
_xlpm.Dy,_xlfn.XLOOKUP(TRUE,(AG75:AG$95&lt;&gt;""),AG75:AG$95,_xlpm.Fundo,,1),
_xlpm.Xy,$N74,_xlpm.Yy,PRODUCT(SUM(_xlpm.Dy,-_xlpm.Cy),1/SUM(_xlpm.By,-_xlpm.Ay))*SUM(_xlpm.Xy,-_xlpm.Ay)+_xlpm.Cy,
ROUND(_xlpm.Yy,2)))</f>
        <v/>
      </c>
      <c r="AH172" s="21" t="str" cm="1">
        <f t="array" ref="AH172">IF(AH74&lt;&gt;"","",
_xlfn.LET(_xlpm.Fundo,$L$8,
_xlpm.Ax,_xlfn.XLOOKUP(TRUE,($O74:AG74&lt;&gt;""),$O$51:AG$51,_xlpm.Fundo,,-1),
_xlpm.Bx,_xlfn.XLOOKUP(TRUE,(AI74:$AZ74&lt;&gt;""),AI$51:$AZ$51,_xlpm.Fundo,,1),
_xlpm.Cx,_xlfn.XLOOKUP(TRUE,($O74:AG74&lt;&gt;""),$O74:AG74,_xlpm.Fundo,,-1),
_xlpm.Dx,_xlfn.XLOOKUP(TRUE,(AI74:$AZ74&lt;&gt;""),AI74:$AZ74,_xlpm.Fundo,,1),
_xlpm.Xx,AH$51,_xlpm.Yx,PRODUCT(SUM(_xlpm.Dx,-_xlpm.Cx),1/SUM(_xlpm.Bx,-_xlpm.Ax))*SUM(_xlpm.Xx,-_xlpm.Ax)+_xlpm.Cx,
_xlpm.Ay,_xlfn.XLOOKUP(TRUE,(AH$52:AH73&lt;&gt;""),$N$52:$N73,_xlpm.Fundo,,-1),
_xlpm.By,_xlfn.XLOOKUP(TRUE,(AH75:AH$95&lt;&gt;""),$N75:$N$95,_xlpm.Fundo,,1),
_xlpm.Cy,_xlfn.XLOOKUP(TRUE,(AH$52:AH73&lt;&gt;""),AH$52:AH73,_xlpm.Fundo,,-1),
_xlpm.Dy,_xlfn.XLOOKUP(TRUE,(AH75:AH$95&lt;&gt;""),AH75:AH$95,_xlpm.Fundo,,1),
_xlpm.Xy,$N74,_xlpm.Yy,PRODUCT(SUM(_xlpm.Dy,-_xlpm.Cy),1/SUM(_xlpm.By,-_xlpm.Ay))*SUM(_xlpm.Xy,-_xlpm.Ay)+_xlpm.Cy,
ROUND(_xlpm.Yy,2)))</f>
        <v/>
      </c>
      <c r="AI172" s="21" cm="1">
        <f t="array" ref="AI172">IF(AI74&lt;&gt;"","",
_xlfn.LET(_xlpm.Fundo,$L$8,
_xlpm.Ax,_xlfn.XLOOKUP(TRUE,($O74:AH74&lt;&gt;""),$O$51:AH$51,_xlpm.Fundo,,-1),
_xlpm.Bx,_xlfn.XLOOKUP(TRUE,(AJ74:$AZ74&lt;&gt;""),AJ$51:$AZ$51,_xlpm.Fundo,,1),
_xlpm.Cx,_xlfn.XLOOKUP(TRUE,($O74:AH74&lt;&gt;""),$O74:AH74,_xlpm.Fundo,,-1),
_xlpm.Dx,_xlfn.XLOOKUP(TRUE,(AJ74:$AZ74&lt;&gt;""),AJ74:$AZ74,_xlpm.Fundo,,1),
_xlpm.Xx,AI$51,_xlpm.Yx,PRODUCT(SUM(_xlpm.Dx,-_xlpm.Cx),1/SUM(_xlpm.Bx,-_xlpm.Ax))*SUM(_xlpm.Xx,-_xlpm.Ax)+_xlpm.Cx,
_xlpm.Ay,_xlfn.XLOOKUP(TRUE,(AI$52:AI73&lt;&gt;""),$N$52:$N73,_xlpm.Fundo,,-1),
_xlpm.By,_xlfn.XLOOKUP(TRUE,(AI75:AI$95&lt;&gt;""),$N75:$N$95,_xlpm.Fundo,,1),
_xlpm.Cy,_xlfn.XLOOKUP(TRUE,(AI$52:AI73&lt;&gt;""),AI$52:AI73,_xlpm.Fundo,,-1),
_xlpm.Dy,_xlfn.XLOOKUP(TRUE,(AI75:AI$95&lt;&gt;""),AI75:AI$95,_xlpm.Fundo,,1),
_xlpm.Xy,$N74,_xlpm.Yy,PRODUCT(SUM(_xlpm.Dy,-_xlpm.Cy),1/SUM(_xlpm.By,-_xlpm.Ay))*SUM(_xlpm.Xy,-_xlpm.Ay)+_xlpm.Cy,
ROUND(_xlpm.Yy,2)))</f>
        <v>0.4</v>
      </c>
      <c r="AJ172" s="21" cm="1">
        <f t="array" ref="AJ172">IF(AJ74&lt;&gt;"","",
_xlfn.LET(_xlpm.Fundo,$L$8,
_xlpm.Ax,_xlfn.XLOOKUP(TRUE,($O74:AI74&lt;&gt;""),$O$51:AI$51,_xlpm.Fundo,,-1),
_xlpm.Bx,_xlfn.XLOOKUP(TRUE,(AK74:$AZ74&lt;&gt;""),AK$51:$AZ$51,_xlpm.Fundo,,1),
_xlpm.Cx,_xlfn.XLOOKUP(TRUE,($O74:AI74&lt;&gt;""),$O74:AI74,_xlpm.Fundo,,-1),
_xlpm.Dx,_xlfn.XLOOKUP(TRUE,(AK74:$AZ74&lt;&gt;""),AK74:$AZ74,_xlpm.Fundo,,1),
_xlpm.Xx,AJ$51,_xlpm.Yx,PRODUCT(SUM(_xlpm.Dx,-_xlpm.Cx),1/SUM(_xlpm.Bx,-_xlpm.Ax))*SUM(_xlpm.Xx,-_xlpm.Ax)+_xlpm.Cx,
_xlpm.Ay,_xlfn.XLOOKUP(TRUE,(AJ$52:AJ73&lt;&gt;""),$N$52:$N73,_xlpm.Fundo,,-1),
_xlpm.By,_xlfn.XLOOKUP(TRUE,(AJ75:AJ$95&lt;&gt;""),$N75:$N$95,_xlpm.Fundo,,1),
_xlpm.Cy,_xlfn.XLOOKUP(TRUE,(AJ$52:AJ73&lt;&gt;""),AJ$52:AJ73,_xlpm.Fundo,,-1),
_xlpm.Dy,_xlfn.XLOOKUP(TRUE,(AJ75:AJ$95&lt;&gt;""),AJ75:AJ$95,_xlpm.Fundo,,1),
_xlpm.Xy,$N74,_xlpm.Yy,PRODUCT(SUM(_xlpm.Dy,-_xlpm.Cy),1/SUM(_xlpm.By,-_xlpm.Ay))*SUM(_xlpm.Xy,-_xlpm.Ay)+_xlpm.Cy,
ROUND(_xlpm.Yy,2)))</f>
        <v>0</v>
      </c>
      <c r="AK172" s="21" cm="1">
        <f t="array" ref="AK172">IF(AK74&lt;&gt;"","",
_xlfn.LET(_xlpm.Fundo,$L$8,
_xlpm.Ax,_xlfn.XLOOKUP(TRUE,($O74:AJ74&lt;&gt;""),$O$51:AJ$51,_xlpm.Fundo,,-1),
_xlpm.Bx,_xlfn.XLOOKUP(TRUE,(AL74:$AZ74&lt;&gt;""),AL$51:$AZ$51,_xlpm.Fundo,,1),
_xlpm.Cx,_xlfn.XLOOKUP(TRUE,($O74:AJ74&lt;&gt;""),$O74:AJ74,_xlpm.Fundo,,-1),
_xlpm.Dx,_xlfn.XLOOKUP(TRUE,(AL74:$AZ74&lt;&gt;""),AL74:$AZ74,_xlpm.Fundo,,1),
_xlpm.Xx,AK$51,_xlpm.Yx,PRODUCT(SUM(_xlpm.Dx,-_xlpm.Cx),1/SUM(_xlpm.Bx,-_xlpm.Ax))*SUM(_xlpm.Xx,-_xlpm.Ax)+_xlpm.Cx,
_xlpm.Ay,_xlfn.XLOOKUP(TRUE,(AK$52:AK73&lt;&gt;""),$N$52:$N73,_xlpm.Fundo,,-1),
_xlpm.By,_xlfn.XLOOKUP(TRUE,(AK75:AK$95&lt;&gt;""),$N75:$N$95,_xlpm.Fundo,,1),
_xlpm.Cy,_xlfn.XLOOKUP(TRUE,(AK$52:AK73&lt;&gt;""),AK$52:AK73,_xlpm.Fundo,,-1),
_xlpm.Dy,_xlfn.XLOOKUP(TRUE,(AK75:AK$95&lt;&gt;""),AK75:AK$95,_xlpm.Fundo,,1),
_xlpm.Xy,$N74,_xlpm.Yy,PRODUCT(SUM(_xlpm.Dy,-_xlpm.Cy),1/SUM(_xlpm.By,-_xlpm.Ay))*SUM(_xlpm.Xy,-_xlpm.Ay)+_xlpm.Cy,
ROUND(_xlpm.Yy,2)))</f>
        <v>0</v>
      </c>
      <c r="AL172" s="21" t="str" cm="1">
        <f t="array" ref="AL172">IF(AL74&lt;&gt;"","",
_xlfn.LET(_xlpm.Fundo,$L$8,
_xlpm.Ax,_xlfn.XLOOKUP(TRUE,($O74:AK74&lt;&gt;""),$O$51:AK$51,_xlpm.Fundo,,-1),
_xlpm.Bx,_xlfn.XLOOKUP(TRUE,(AM74:$AZ74&lt;&gt;""),AM$51:$AZ$51,_xlpm.Fundo,,1),
_xlpm.Cx,_xlfn.XLOOKUP(TRUE,($O74:AK74&lt;&gt;""),$O74:AK74,_xlpm.Fundo,,-1),
_xlpm.Dx,_xlfn.XLOOKUP(TRUE,(AM74:$AZ74&lt;&gt;""),AM74:$AZ74,_xlpm.Fundo,,1),
_xlpm.Xx,AL$51,_xlpm.Yx,PRODUCT(SUM(_xlpm.Dx,-_xlpm.Cx),1/SUM(_xlpm.Bx,-_xlpm.Ax))*SUM(_xlpm.Xx,-_xlpm.Ax)+_xlpm.Cx,
_xlpm.Ay,_xlfn.XLOOKUP(TRUE,(AL$52:AL73&lt;&gt;""),$N$52:$N73,_xlpm.Fundo,,-1),
_xlpm.By,_xlfn.XLOOKUP(TRUE,(AL75:AL$95&lt;&gt;""),$N75:$N$95,_xlpm.Fundo,,1),
_xlpm.Cy,_xlfn.XLOOKUP(TRUE,(AL$52:AL73&lt;&gt;""),AL$52:AL73,_xlpm.Fundo,,-1),
_xlpm.Dy,_xlfn.XLOOKUP(TRUE,(AL75:AL$95&lt;&gt;""),AL75:AL$95,_xlpm.Fundo,,1),
_xlpm.Xy,$N74,_xlpm.Yy,PRODUCT(SUM(_xlpm.Dy,-_xlpm.Cy),1/SUM(_xlpm.By,-_xlpm.Ay))*SUM(_xlpm.Xy,-_xlpm.Ay)+_xlpm.Cy,
ROUND(_xlpm.Yy,2)))</f>
        <v/>
      </c>
      <c r="AM172" s="21" t="str" cm="1">
        <f t="array" ref="AM172">IF(AM74&lt;&gt;"","",
_xlfn.LET(_xlpm.Fundo,$L$8,
_xlpm.Ax,_xlfn.XLOOKUP(TRUE,($O74:AL74&lt;&gt;""),$O$51:AL$51,_xlpm.Fundo,,-1),
_xlpm.Bx,_xlfn.XLOOKUP(TRUE,(AN74:$AZ74&lt;&gt;""),AN$51:$AZ$51,_xlpm.Fundo,,1),
_xlpm.Cx,_xlfn.XLOOKUP(TRUE,($O74:AL74&lt;&gt;""),$O74:AL74,_xlpm.Fundo,,-1),
_xlpm.Dx,_xlfn.XLOOKUP(TRUE,(AN74:$AZ74&lt;&gt;""),AN74:$AZ74,_xlpm.Fundo,,1),
_xlpm.Xx,AM$51,_xlpm.Yx,PRODUCT(SUM(_xlpm.Dx,-_xlpm.Cx),1/SUM(_xlpm.Bx,-_xlpm.Ax))*SUM(_xlpm.Xx,-_xlpm.Ax)+_xlpm.Cx,
_xlpm.Ay,_xlfn.XLOOKUP(TRUE,(AM$52:AM73&lt;&gt;""),$N$52:$N73,_xlpm.Fundo,,-1),
_xlpm.By,_xlfn.XLOOKUP(TRUE,(AM75:AM$95&lt;&gt;""),$N75:$N$95,_xlpm.Fundo,,1),
_xlpm.Cy,_xlfn.XLOOKUP(TRUE,(AM$52:AM73&lt;&gt;""),AM$52:AM73,_xlpm.Fundo,,-1),
_xlpm.Dy,_xlfn.XLOOKUP(TRUE,(AM75:AM$95&lt;&gt;""),AM75:AM$95,_xlpm.Fundo,,1),
_xlpm.Xy,$N74,_xlpm.Yy,PRODUCT(SUM(_xlpm.Dy,-_xlpm.Cy),1/SUM(_xlpm.By,-_xlpm.Ay))*SUM(_xlpm.Xy,-_xlpm.Ay)+_xlpm.Cy,
ROUND(_xlpm.Yy,2)))</f>
        <v/>
      </c>
      <c r="AN172" s="21" cm="1">
        <f t="array" ref="AN172">IF(AN74&lt;&gt;"","",
_xlfn.LET(_xlpm.Fundo,$L$8,
_xlpm.Ax,_xlfn.XLOOKUP(TRUE,($O74:AM74&lt;&gt;""),$O$51:AM$51,_xlpm.Fundo,,-1),
_xlpm.Bx,_xlfn.XLOOKUP(TRUE,(AO74:$AZ74&lt;&gt;""),AO$51:$AZ$51,_xlpm.Fundo,,1),
_xlpm.Cx,_xlfn.XLOOKUP(TRUE,($O74:AM74&lt;&gt;""),$O74:AM74,_xlpm.Fundo,,-1),
_xlpm.Dx,_xlfn.XLOOKUP(TRUE,(AO74:$AZ74&lt;&gt;""),AO74:$AZ74,_xlpm.Fundo,,1),
_xlpm.Xx,AN$51,_xlpm.Yx,PRODUCT(SUM(_xlpm.Dx,-_xlpm.Cx),1/SUM(_xlpm.Bx,-_xlpm.Ax))*SUM(_xlpm.Xx,-_xlpm.Ax)+_xlpm.Cx,
_xlpm.Ay,_xlfn.XLOOKUP(TRUE,(AN$52:AN73&lt;&gt;""),$N$52:$N73,_xlpm.Fundo,,-1),
_xlpm.By,_xlfn.XLOOKUP(TRUE,(AN75:AN$95&lt;&gt;""),$N75:$N$95,_xlpm.Fundo,,1),
_xlpm.Cy,_xlfn.XLOOKUP(TRUE,(AN$52:AN73&lt;&gt;""),AN$52:AN73,_xlpm.Fundo,,-1),
_xlpm.Dy,_xlfn.XLOOKUP(TRUE,(AN75:AN$95&lt;&gt;""),AN75:AN$95,_xlpm.Fundo,,1),
_xlpm.Xy,$N74,_xlpm.Yy,PRODUCT(SUM(_xlpm.Dy,-_xlpm.Cy),1/SUM(_xlpm.By,-_xlpm.Ay))*SUM(_xlpm.Xy,-_xlpm.Ay)+_xlpm.Cy,
ROUND(_xlpm.Yy,2)))</f>
        <v>-9</v>
      </c>
      <c r="AO172" s="21" cm="1">
        <f t="array" ref="AO172">IF(AO74&lt;&gt;"","",
_xlfn.LET(_xlpm.Fundo,$L$8,
_xlpm.Ax,_xlfn.XLOOKUP(TRUE,($O74:AN74&lt;&gt;""),$O$51:AN$51,_xlpm.Fundo,,-1),
_xlpm.Bx,_xlfn.XLOOKUP(TRUE,(AP74:$AZ74&lt;&gt;""),AP$51:$AZ$51,_xlpm.Fundo,,1),
_xlpm.Cx,_xlfn.XLOOKUP(TRUE,($O74:AN74&lt;&gt;""),$O74:AN74,_xlpm.Fundo,,-1),
_xlpm.Dx,_xlfn.XLOOKUP(TRUE,(AP74:$AZ74&lt;&gt;""),AP74:$AZ74,_xlpm.Fundo,,1),
_xlpm.Xx,AO$51,_xlpm.Yx,PRODUCT(SUM(_xlpm.Dx,-_xlpm.Cx),1/SUM(_xlpm.Bx,-_xlpm.Ax))*SUM(_xlpm.Xx,-_xlpm.Ax)+_xlpm.Cx,
_xlpm.Ay,_xlfn.XLOOKUP(TRUE,(AO$52:AO73&lt;&gt;""),$N$52:$N73,_xlpm.Fundo,,-1),
_xlpm.By,_xlfn.XLOOKUP(TRUE,(AO75:AO$95&lt;&gt;""),$N75:$N$95,_xlpm.Fundo,,1),
_xlpm.Cy,_xlfn.XLOOKUP(TRUE,(AO$52:AO73&lt;&gt;""),AO$52:AO73,_xlpm.Fundo,,-1),
_xlpm.Dy,_xlfn.XLOOKUP(TRUE,(AO75:AO$95&lt;&gt;""),AO75:AO$95,_xlpm.Fundo,,1),
_xlpm.Xy,$N74,_xlpm.Yy,PRODUCT(SUM(_xlpm.Dy,-_xlpm.Cy),1/SUM(_xlpm.By,-_xlpm.Ay))*SUM(_xlpm.Xy,-_xlpm.Ay)+_xlpm.Cy,
ROUND(_xlpm.Yy,2)))</f>
        <v>-9</v>
      </c>
      <c r="AP172" s="21" cm="1">
        <f t="array" ref="AP172">IF(AP74&lt;&gt;"","",
_xlfn.LET(_xlpm.Fundo,$L$8,
_xlpm.Ax,_xlfn.XLOOKUP(TRUE,($O74:AO74&lt;&gt;""),$O$51:AO$51,_xlpm.Fundo,,-1),
_xlpm.Bx,_xlfn.XLOOKUP(TRUE,(AQ74:$AZ74&lt;&gt;""),AQ$51:$AZ$51,_xlpm.Fundo,,1),
_xlpm.Cx,_xlfn.XLOOKUP(TRUE,($O74:AO74&lt;&gt;""),$O74:AO74,_xlpm.Fundo,,-1),
_xlpm.Dx,_xlfn.XLOOKUP(TRUE,(AQ74:$AZ74&lt;&gt;""),AQ74:$AZ74,_xlpm.Fundo,,1),
_xlpm.Xx,AP$51,_xlpm.Yx,PRODUCT(SUM(_xlpm.Dx,-_xlpm.Cx),1/SUM(_xlpm.Bx,-_xlpm.Ax))*SUM(_xlpm.Xx,-_xlpm.Ax)+_xlpm.Cx,
_xlpm.Ay,_xlfn.XLOOKUP(TRUE,(AP$52:AP73&lt;&gt;""),$N$52:$N73,_xlpm.Fundo,,-1),
_xlpm.By,_xlfn.XLOOKUP(TRUE,(AP75:AP$95&lt;&gt;""),$N75:$N$95,_xlpm.Fundo,,1),
_xlpm.Cy,_xlfn.XLOOKUP(TRUE,(AP$52:AP73&lt;&gt;""),AP$52:AP73,_xlpm.Fundo,,-1),
_xlpm.Dy,_xlfn.XLOOKUP(TRUE,(AP75:AP$95&lt;&gt;""),AP75:AP$95,_xlpm.Fundo,,1),
_xlpm.Xy,$N74,_xlpm.Yy,PRODUCT(SUM(_xlpm.Dy,-_xlpm.Cy),1/SUM(_xlpm.By,-_xlpm.Ay))*SUM(_xlpm.Xy,-_xlpm.Ay)+_xlpm.Cy,
ROUND(_xlpm.Yy,2)))</f>
        <v>-9</v>
      </c>
      <c r="AQ172" s="21" cm="1">
        <f t="array" ref="AQ172">IF(AQ74&lt;&gt;"","",
_xlfn.LET(_xlpm.Fundo,$L$8,
_xlpm.Ax,_xlfn.XLOOKUP(TRUE,($O74:AP74&lt;&gt;""),$O$51:AP$51,_xlpm.Fundo,,-1),
_xlpm.Bx,_xlfn.XLOOKUP(TRUE,(AR74:$AZ74&lt;&gt;""),AR$51:$AZ$51,_xlpm.Fundo,,1),
_xlpm.Cx,_xlfn.XLOOKUP(TRUE,($O74:AP74&lt;&gt;""),$O74:AP74,_xlpm.Fundo,,-1),
_xlpm.Dx,_xlfn.XLOOKUP(TRUE,(AR74:$AZ74&lt;&gt;""),AR74:$AZ74,_xlpm.Fundo,,1),
_xlpm.Xx,AQ$51,_xlpm.Yx,PRODUCT(SUM(_xlpm.Dx,-_xlpm.Cx),1/SUM(_xlpm.Bx,-_xlpm.Ax))*SUM(_xlpm.Xx,-_xlpm.Ax)+_xlpm.Cx,
_xlpm.Ay,_xlfn.XLOOKUP(TRUE,(AQ$52:AQ73&lt;&gt;""),$N$52:$N73,_xlpm.Fundo,,-1),
_xlpm.By,_xlfn.XLOOKUP(TRUE,(AQ75:AQ$95&lt;&gt;""),$N75:$N$95,_xlpm.Fundo,,1),
_xlpm.Cy,_xlfn.XLOOKUP(TRUE,(AQ$52:AQ73&lt;&gt;""),AQ$52:AQ73,_xlpm.Fundo,,-1),
_xlpm.Dy,_xlfn.XLOOKUP(TRUE,(AQ75:AQ$95&lt;&gt;""),AQ75:AQ$95,_xlpm.Fundo,,1),
_xlpm.Xy,$N74,_xlpm.Yy,PRODUCT(SUM(_xlpm.Dy,-_xlpm.Cy),1/SUM(_xlpm.By,-_xlpm.Ay))*SUM(_xlpm.Xy,-_xlpm.Ay)+_xlpm.Cy,
ROUND(_xlpm.Yy,2)))</f>
        <v>-9</v>
      </c>
      <c r="AR172" s="21" cm="1">
        <f t="array" ref="AR172">IF(AR74&lt;&gt;"","",
_xlfn.LET(_xlpm.Fundo,$L$8,
_xlpm.Ax,_xlfn.XLOOKUP(TRUE,($O74:AQ74&lt;&gt;""),$O$51:AQ$51,_xlpm.Fundo,,-1),
_xlpm.Bx,_xlfn.XLOOKUP(TRUE,(AS74:$AZ74&lt;&gt;""),AS$51:$AZ$51,_xlpm.Fundo,,1),
_xlpm.Cx,_xlfn.XLOOKUP(TRUE,($O74:AQ74&lt;&gt;""),$O74:AQ74,_xlpm.Fundo,,-1),
_xlpm.Dx,_xlfn.XLOOKUP(TRUE,(AS74:$AZ74&lt;&gt;""),AS74:$AZ74,_xlpm.Fundo,,1),
_xlpm.Xx,AR$51,_xlpm.Yx,PRODUCT(SUM(_xlpm.Dx,-_xlpm.Cx),1/SUM(_xlpm.Bx,-_xlpm.Ax))*SUM(_xlpm.Xx,-_xlpm.Ax)+_xlpm.Cx,
_xlpm.Ay,_xlfn.XLOOKUP(TRUE,(AR$52:AR73&lt;&gt;""),$N$52:$N73,_xlpm.Fundo,,-1),
_xlpm.By,_xlfn.XLOOKUP(TRUE,(AR75:AR$95&lt;&gt;""),$N75:$N$95,_xlpm.Fundo,,1),
_xlpm.Cy,_xlfn.XLOOKUP(TRUE,(AR$52:AR73&lt;&gt;""),AR$52:AR73,_xlpm.Fundo,,-1),
_xlpm.Dy,_xlfn.XLOOKUP(TRUE,(AR75:AR$95&lt;&gt;""),AR75:AR$95,_xlpm.Fundo,,1),
_xlpm.Xy,$N74,_xlpm.Yy,PRODUCT(SUM(_xlpm.Dy,-_xlpm.Cy),1/SUM(_xlpm.By,-_xlpm.Ay))*SUM(_xlpm.Xy,-_xlpm.Ay)+_xlpm.Cy,
ROUND(_xlpm.Yy,2)))</f>
        <v>-9</v>
      </c>
      <c r="AS172" s="21" cm="1">
        <f t="array" ref="AS172">IF(AS74&lt;&gt;"","",
_xlfn.LET(_xlpm.Fundo,$L$8,
_xlpm.Ax,_xlfn.XLOOKUP(TRUE,($O74:AR74&lt;&gt;""),$O$51:AR$51,_xlpm.Fundo,,-1),
_xlpm.Bx,_xlfn.XLOOKUP(TRUE,(AT74:$AZ74&lt;&gt;""),AT$51:$AZ$51,_xlpm.Fundo,,1),
_xlpm.Cx,_xlfn.XLOOKUP(TRUE,($O74:AR74&lt;&gt;""),$O74:AR74,_xlpm.Fundo,,-1),
_xlpm.Dx,_xlfn.XLOOKUP(TRUE,(AT74:$AZ74&lt;&gt;""),AT74:$AZ74,_xlpm.Fundo,,1),
_xlpm.Xx,AS$51,_xlpm.Yx,PRODUCT(SUM(_xlpm.Dx,-_xlpm.Cx),1/SUM(_xlpm.Bx,-_xlpm.Ax))*SUM(_xlpm.Xx,-_xlpm.Ax)+_xlpm.Cx,
_xlpm.Ay,_xlfn.XLOOKUP(TRUE,(AS$52:AS73&lt;&gt;""),$N$52:$N73,_xlpm.Fundo,,-1),
_xlpm.By,_xlfn.XLOOKUP(TRUE,(AS75:AS$95&lt;&gt;""),$N75:$N$95,_xlpm.Fundo,,1),
_xlpm.Cy,_xlfn.XLOOKUP(TRUE,(AS$52:AS73&lt;&gt;""),AS$52:AS73,_xlpm.Fundo,,-1),
_xlpm.Dy,_xlfn.XLOOKUP(TRUE,(AS75:AS$95&lt;&gt;""),AS75:AS$95,_xlpm.Fundo,,1),
_xlpm.Xy,$N74,_xlpm.Yy,PRODUCT(SUM(_xlpm.Dy,-_xlpm.Cy),1/SUM(_xlpm.By,-_xlpm.Ay))*SUM(_xlpm.Xy,-_xlpm.Ay)+_xlpm.Cy,
ROUND(_xlpm.Yy,2)))</f>
        <v>-9</v>
      </c>
      <c r="AT172" s="21" t="str" cm="1">
        <f t="array" ref="AT172">IF(AT74&lt;&gt;"","",
_xlfn.LET(_xlpm.Fundo,$L$8,
_xlpm.Ax,_xlfn.XLOOKUP(TRUE,($O74:AS74&lt;&gt;""),$O$51:AS$51,_xlpm.Fundo,,-1),
_xlpm.Bx,_xlfn.XLOOKUP(TRUE,(AU74:$AZ74&lt;&gt;""),AU$51:$AZ$51,_xlpm.Fundo,,1),
_xlpm.Cx,_xlfn.XLOOKUP(TRUE,($O74:AS74&lt;&gt;""),$O74:AS74,_xlpm.Fundo,,-1),
_xlpm.Dx,_xlfn.XLOOKUP(TRUE,(AU74:$AZ74&lt;&gt;""),AU74:$AZ74,_xlpm.Fundo,,1),
_xlpm.Xx,AT$51,_xlpm.Yx,PRODUCT(SUM(_xlpm.Dx,-_xlpm.Cx),1/SUM(_xlpm.Bx,-_xlpm.Ax))*SUM(_xlpm.Xx,-_xlpm.Ax)+_xlpm.Cx,
_xlpm.Ay,_xlfn.XLOOKUP(TRUE,(AT$52:AT73&lt;&gt;""),$N$52:$N73,_xlpm.Fundo,,-1),
_xlpm.By,_xlfn.XLOOKUP(TRUE,(AT75:AT$95&lt;&gt;""),$N75:$N$95,_xlpm.Fundo,,1),
_xlpm.Cy,_xlfn.XLOOKUP(TRUE,(AT$52:AT73&lt;&gt;""),AT$52:AT73,_xlpm.Fundo,,-1),
_xlpm.Dy,_xlfn.XLOOKUP(TRUE,(AT75:AT$95&lt;&gt;""),AT75:AT$95,_xlpm.Fundo,,1),
_xlpm.Xy,$N74,_xlpm.Yy,PRODUCT(SUM(_xlpm.Dy,-_xlpm.Cy),1/SUM(_xlpm.By,-_xlpm.Ay))*SUM(_xlpm.Xy,-_xlpm.Ay)+_xlpm.Cy,
ROUND(_xlpm.Yy,2)))</f>
        <v/>
      </c>
      <c r="AU172" s="21" t="str" cm="1">
        <f t="array" ref="AU172">IF(AU74&lt;&gt;"","",
_xlfn.LET(_xlpm.Fundo,$L$8,
_xlpm.Ax,_xlfn.XLOOKUP(TRUE,($O74:AT74&lt;&gt;""),$O$51:AT$51,_xlpm.Fundo,,-1),
_xlpm.Bx,_xlfn.XLOOKUP(TRUE,(AV74:$AZ74&lt;&gt;""),AV$51:$AZ$51,_xlpm.Fundo,,1),
_xlpm.Cx,_xlfn.XLOOKUP(TRUE,($O74:AT74&lt;&gt;""),$O74:AT74,_xlpm.Fundo,,-1),
_xlpm.Dx,_xlfn.XLOOKUP(TRUE,(AV74:$AZ74&lt;&gt;""),AV74:$AZ74,_xlpm.Fundo,,1),
_xlpm.Xx,AU$51,_xlpm.Yx,PRODUCT(SUM(_xlpm.Dx,-_xlpm.Cx),1/SUM(_xlpm.Bx,-_xlpm.Ax))*SUM(_xlpm.Xx,-_xlpm.Ax)+_xlpm.Cx,
_xlpm.Ay,_xlfn.XLOOKUP(TRUE,(AU$52:AU73&lt;&gt;""),$N$52:$N73,_xlpm.Fundo,,-1),
_xlpm.By,_xlfn.XLOOKUP(TRUE,(AU75:AU$95&lt;&gt;""),$N75:$N$95,_xlpm.Fundo,,1),
_xlpm.Cy,_xlfn.XLOOKUP(TRUE,(AU$52:AU73&lt;&gt;""),AU$52:AU73,_xlpm.Fundo,,-1),
_xlpm.Dy,_xlfn.XLOOKUP(TRUE,(AU75:AU$95&lt;&gt;""),AU75:AU$95,_xlpm.Fundo,,1),
_xlpm.Xy,$N74,_xlpm.Yy,PRODUCT(SUM(_xlpm.Dy,-_xlpm.Cy),1/SUM(_xlpm.By,-_xlpm.Ay))*SUM(_xlpm.Xy,-_xlpm.Ay)+_xlpm.Cy,
ROUND(_xlpm.Yy,2)))</f>
        <v/>
      </c>
      <c r="AV172" s="21" t="str" cm="1">
        <f t="array" ref="AV172">IF(AV74&lt;&gt;"","",
_xlfn.LET(_xlpm.Fundo,$L$8,
_xlpm.Ax,_xlfn.XLOOKUP(TRUE,($O74:AU74&lt;&gt;""),$O$51:AU$51,_xlpm.Fundo,,-1),
_xlpm.Bx,_xlfn.XLOOKUP(TRUE,(AW74:$AZ74&lt;&gt;""),AW$51:$AZ$51,_xlpm.Fundo,,1),
_xlpm.Cx,_xlfn.XLOOKUP(TRUE,($O74:AU74&lt;&gt;""),$O74:AU74,_xlpm.Fundo,,-1),
_xlpm.Dx,_xlfn.XLOOKUP(TRUE,(AW74:$AZ74&lt;&gt;""),AW74:$AZ74,_xlpm.Fundo,,1),
_xlpm.Xx,AV$51,_xlpm.Yx,PRODUCT(SUM(_xlpm.Dx,-_xlpm.Cx),1/SUM(_xlpm.Bx,-_xlpm.Ax))*SUM(_xlpm.Xx,-_xlpm.Ax)+_xlpm.Cx,
_xlpm.Ay,_xlfn.XLOOKUP(TRUE,(AV$52:AV73&lt;&gt;""),$N$52:$N73,_xlpm.Fundo,,-1),
_xlpm.By,_xlfn.XLOOKUP(TRUE,(AV75:AV$95&lt;&gt;""),$N75:$N$95,_xlpm.Fundo,,1),
_xlpm.Cy,_xlfn.XLOOKUP(TRUE,(AV$52:AV73&lt;&gt;""),AV$52:AV73,_xlpm.Fundo,,-1),
_xlpm.Dy,_xlfn.XLOOKUP(TRUE,(AV75:AV$95&lt;&gt;""),AV75:AV$95,_xlpm.Fundo,,1),
_xlpm.Xy,$N74,_xlpm.Yy,PRODUCT(SUM(_xlpm.Dy,-_xlpm.Cy),1/SUM(_xlpm.By,-_xlpm.Ay))*SUM(_xlpm.Xy,-_xlpm.Ay)+_xlpm.Cy,
ROUND(_xlpm.Yy,2)))</f>
        <v/>
      </c>
      <c r="AW172" s="21" t="str" cm="1">
        <f t="array" ref="AW172">IF(AW74&lt;&gt;"","",
_xlfn.LET(_xlpm.Fundo,$L$8,
_xlpm.Ax,_xlfn.XLOOKUP(TRUE,($O74:AV74&lt;&gt;""),$O$51:AV$51,_xlpm.Fundo,,-1),
_xlpm.Bx,_xlfn.XLOOKUP(TRUE,(AX74:$AZ74&lt;&gt;""),AX$51:$AZ$51,_xlpm.Fundo,,1),
_xlpm.Cx,_xlfn.XLOOKUP(TRUE,($O74:AV74&lt;&gt;""),$O74:AV74,_xlpm.Fundo,,-1),
_xlpm.Dx,_xlfn.XLOOKUP(TRUE,(AX74:$AZ74&lt;&gt;""),AX74:$AZ74,_xlpm.Fundo,,1),
_xlpm.Xx,AW$51,_xlpm.Yx,PRODUCT(SUM(_xlpm.Dx,-_xlpm.Cx),1/SUM(_xlpm.Bx,-_xlpm.Ax))*SUM(_xlpm.Xx,-_xlpm.Ax)+_xlpm.Cx,
_xlpm.Ay,_xlfn.XLOOKUP(TRUE,(AW$52:AW73&lt;&gt;""),$N$52:$N73,_xlpm.Fundo,,-1),
_xlpm.By,_xlfn.XLOOKUP(TRUE,(AW75:AW$95&lt;&gt;""),$N75:$N$95,_xlpm.Fundo,,1),
_xlpm.Cy,_xlfn.XLOOKUP(TRUE,(AW$52:AW73&lt;&gt;""),AW$52:AW73,_xlpm.Fundo,,-1),
_xlpm.Dy,_xlfn.XLOOKUP(TRUE,(AW75:AW$95&lt;&gt;""),AW75:AW$95,_xlpm.Fundo,,1),
_xlpm.Xy,$N74,_xlpm.Yy,PRODUCT(SUM(_xlpm.Dy,-_xlpm.Cy),1/SUM(_xlpm.By,-_xlpm.Ay))*SUM(_xlpm.Xy,-_xlpm.Ay)+_xlpm.Cy,
ROUND(_xlpm.Yy,2)))</f>
        <v/>
      </c>
      <c r="AX172" s="8"/>
      <c r="AY172" s="8"/>
    </row>
    <row r="173" spans="1:51" ht="20.100000000000001" customHeight="1" x14ac:dyDescent="0.3">
      <c r="A173" s="8"/>
      <c r="B173" s="8" t="s">
        <v>623</v>
      </c>
      <c r="C173" s="17">
        <f t="shared" si="23"/>
        <v>44.9754</v>
      </c>
      <c r="D173" s="18">
        <f t="shared" si="23"/>
        <v>118.9509</v>
      </c>
      <c r="E173" s="64">
        <f t="shared" si="23"/>
        <v>-1.3</v>
      </c>
      <c r="F173" s="17">
        <f t="shared" si="16"/>
        <v>1.95</v>
      </c>
      <c r="G173" s="18">
        <f t="shared" si="17"/>
        <v>13.9</v>
      </c>
      <c r="H173" s="19">
        <f t="shared" si="18"/>
        <v>-1.3</v>
      </c>
      <c r="I173" s="8" t="str" cm="1">
        <f t="array" ref="I173">_xlfn.CONCAT(ROUND(F173:H173,2)&amp;", ")</f>
        <v xml:space="preserve">1.95, 13.9, -1.3, </v>
      </c>
      <c r="J173" s="8"/>
      <c r="N173" s="31">
        <v>6.87</v>
      </c>
      <c r="O173" s="15"/>
      <c r="P173" s="21" t="str" cm="1">
        <f t="array" ref="P173">IF(P75&lt;&gt;"","",
_xlfn.LET(_xlpm.Fundo,$L$8,
_xlpm.Ax,_xlfn.XLOOKUP(TRUE,($O75:O75&lt;&gt;""),$O$51:O$51,_xlpm.Fundo,,-1),
_xlpm.Bx,_xlfn.XLOOKUP(TRUE,(Q75:$AZ75&lt;&gt;""),Q$51:$AZ$51,_xlpm.Fundo,,1),
_xlpm.Cx,_xlfn.XLOOKUP(TRUE,($O75:O75&lt;&gt;""),$O75:O75,_xlpm.Fundo,,-1),
_xlpm.Dx,_xlfn.XLOOKUP(TRUE,(Q75:$AZ75&lt;&gt;""),Q75:$AZ75,_xlpm.Fundo,,1),
_xlpm.Xx,P$51,_xlpm.Yx,PRODUCT(SUM(_xlpm.Dx,-_xlpm.Cx),1/SUM(_xlpm.Bx,-_xlpm.Ax))*SUM(_xlpm.Xx,-_xlpm.Ax)+_xlpm.Cx,
_xlpm.Ay,_xlfn.XLOOKUP(TRUE,(P$52:P74&lt;&gt;""),$N$52:$N74,_xlpm.Fundo,,-1),
_xlpm.By,_xlfn.XLOOKUP(TRUE,(P76:P$95&lt;&gt;""),$N76:$N$95,_xlpm.Fundo,,1),
_xlpm.Cy,_xlfn.XLOOKUP(TRUE,(P$52:P74&lt;&gt;""),P$52:P74,_xlpm.Fundo,,-1),
_xlpm.Dy,_xlfn.XLOOKUP(TRUE,(P76:P$95&lt;&gt;""),P76:P$95,_xlpm.Fundo,,1),
_xlpm.Xy,$N75,_xlpm.Yy,PRODUCT(SUM(_xlpm.Dy,-_xlpm.Cy),1/SUM(_xlpm.By,-_xlpm.Ay))*SUM(_xlpm.Xy,-_xlpm.Ay)+_xlpm.Cy,
ROUND(_xlpm.Yy,2)))</f>
        <v/>
      </c>
      <c r="Q173" s="21" t="str" cm="1">
        <f t="array" ref="Q173">IF(Q75&lt;&gt;"","",
_xlfn.LET(_xlpm.Fundo,$L$8,
_xlpm.Ax,_xlfn.XLOOKUP(TRUE,($O75:P75&lt;&gt;""),$O$51:P$51,_xlpm.Fundo,,-1),
_xlpm.Bx,_xlfn.XLOOKUP(TRUE,(R75:$AZ75&lt;&gt;""),R$51:$AZ$51,_xlpm.Fundo,,1),
_xlpm.Cx,_xlfn.XLOOKUP(TRUE,($O75:P75&lt;&gt;""),$O75:P75,_xlpm.Fundo,,-1),
_xlpm.Dx,_xlfn.XLOOKUP(TRUE,(R75:$AZ75&lt;&gt;""),R75:$AZ75,_xlpm.Fundo,,1),
_xlpm.Xx,Q$51,_xlpm.Yx,PRODUCT(SUM(_xlpm.Dx,-_xlpm.Cx),1/SUM(_xlpm.Bx,-_xlpm.Ax))*SUM(_xlpm.Xx,-_xlpm.Ax)+_xlpm.Cx,
_xlpm.Ay,_xlfn.XLOOKUP(TRUE,(Q$52:Q74&lt;&gt;""),$N$52:$N74,_xlpm.Fundo,,-1),
_xlpm.By,_xlfn.XLOOKUP(TRUE,(Q76:Q$95&lt;&gt;""),$N76:$N$95,_xlpm.Fundo,,1),
_xlpm.Cy,_xlfn.XLOOKUP(TRUE,(Q$52:Q74&lt;&gt;""),Q$52:Q74,_xlpm.Fundo,,-1),
_xlpm.Dy,_xlfn.XLOOKUP(TRUE,(Q76:Q$95&lt;&gt;""),Q76:Q$95,_xlpm.Fundo,,1),
_xlpm.Xy,$N75,_xlpm.Yy,PRODUCT(SUM(_xlpm.Dy,-_xlpm.Cy),1/SUM(_xlpm.By,-_xlpm.Ay))*SUM(_xlpm.Xy,-_xlpm.Ay)+_xlpm.Cy,
ROUND(_xlpm.Yy,2)))</f>
        <v/>
      </c>
      <c r="R173" s="21" t="str" cm="1">
        <f t="array" ref="R173">IF(R75&lt;&gt;"","",
_xlfn.LET(_xlpm.Fundo,$L$8,
_xlpm.Ax,_xlfn.XLOOKUP(TRUE,($O75:Q75&lt;&gt;""),$O$51:Q$51,_xlpm.Fundo,,-1),
_xlpm.Bx,_xlfn.XLOOKUP(TRUE,(S75:$AZ75&lt;&gt;""),S$51:$AZ$51,_xlpm.Fundo,,1),
_xlpm.Cx,_xlfn.XLOOKUP(TRUE,($O75:Q75&lt;&gt;""),$O75:Q75,_xlpm.Fundo,,-1),
_xlpm.Dx,_xlfn.XLOOKUP(TRUE,(S75:$AZ75&lt;&gt;""),S75:$AZ75,_xlpm.Fundo,,1),
_xlpm.Xx,R$51,_xlpm.Yx,PRODUCT(SUM(_xlpm.Dx,-_xlpm.Cx),1/SUM(_xlpm.Bx,-_xlpm.Ax))*SUM(_xlpm.Xx,-_xlpm.Ax)+_xlpm.Cx,
_xlpm.Ay,_xlfn.XLOOKUP(TRUE,(R$52:R74&lt;&gt;""),$N$52:$N74,_xlpm.Fundo,,-1),
_xlpm.By,_xlfn.XLOOKUP(TRUE,(R76:R$95&lt;&gt;""),$N76:$N$95,_xlpm.Fundo,,1),
_xlpm.Cy,_xlfn.XLOOKUP(TRUE,(R$52:R74&lt;&gt;""),R$52:R74,_xlpm.Fundo,,-1),
_xlpm.Dy,_xlfn.XLOOKUP(TRUE,(R76:R$95&lt;&gt;""),R76:R$95,_xlpm.Fundo,,1),
_xlpm.Xy,$N75,_xlpm.Yy,PRODUCT(SUM(_xlpm.Dy,-_xlpm.Cy),1/SUM(_xlpm.By,-_xlpm.Ay))*SUM(_xlpm.Xy,-_xlpm.Ay)+_xlpm.Cy,
ROUND(_xlpm.Yy,2)))</f>
        <v/>
      </c>
      <c r="S173" s="21" cm="1">
        <f t="array" ref="S173">IF(S75&lt;&gt;"","",
_xlfn.LET(_xlpm.Fundo,$L$8,
_xlpm.Ax,_xlfn.XLOOKUP(TRUE,($O75:R75&lt;&gt;""),$O$51:R$51,_xlpm.Fundo,,-1),
_xlpm.Bx,_xlfn.XLOOKUP(TRUE,(T75:$AZ75&lt;&gt;""),T$51:$AZ$51,_xlpm.Fundo,,1),
_xlpm.Cx,_xlfn.XLOOKUP(TRUE,($O75:R75&lt;&gt;""),$O75:R75,_xlpm.Fundo,,-1),
_xlpm.Dx,_xlfn.XLOOKUP(TRUE,(T75:$AZ75&lt;&gt;""),T75:$AZ75,_xlpm.Fundo,,1),
_xlpm.Xx,S$51,_xlpm.Yx,PRODUCT(SUM(_xlpm.Dx,-_xlpm.Cx),1/SUM(_xlpm.Bx,-_xlpm.Ax))*SUM(_xlpm.Xx,-_xlpm.Ax)+_xlpm.Cx,
_xlpm.Ay,_xlfn.XLOOKUP(TRUE,(S$52:S74&lt;&gt;""),$N$52:$N74,_xlpm.Fundo,,-1),
_xlpm.By,_xlfn.XLOOKUP(TRUE,(S76:S$95&lt;&gt;""),$N76:$N$95,_xlpm.Fundo,,1),
_xlpm.Cy,_xlfn.XLOOKUP(TRUE,(S$52:S74&lt;&gt;""),S$52:S74,_xlpm.Fundo,,-1),
_xlpm.Dy,_xlfn.XLOOKUP(TRUE,(S76:S$95&lt;&gt;""),S76:S$95,_xlpm.Fundo,,1),
_xlpm.Xy,$N75,_xlpm.Yy,PRODUCT(SUM(_xlpm.Dy,-_xlpm.Cy),1/SUM(_xlpm.By,-_xlpm.Ay))*SUM(_xlpm.Xy,-_xlpm.Ay)+_xlpm.Cy,
ROUND(_xlpm.Yy,2)))</f>
        <v>0.77</v>
      </c>
      <c r="T173" s="21" t="str" cm="1">
        <f t="array" ref="T173">IF(T75&lt;&gt;"","",
_xlfn.LET(_xlpm.Fundo,$L$8,
_xlpm.Ax,_xlfn.XLOOKUP(TRUE,($O75:S75&lt;&gt;""),$O$51:S$51,_xlpm.Fundo,,-1),
_xlpm.Bx,_xlfn.XLOOKUP(TRUE,(U75:$AZ75&lt;&gt;""),U$51:$AZ$51,_xlpm.Fundo,,1),
_xlpm.Cx,_xlfn.XLOOKUP(TRUE,($O75:S75&lt;&gt;""),$O75:S75,_xlpm.Fundo,,-1),
_xlpm.Dx,_xlfn.XLOOKUP(TRUE,(U75:$AZ75&lt;&gt;""),U75:$AZ75,_xlpm.Fundo,,1),
_xlpm.Xx,T$51,_xlpm.Yx,PRODUCT(SUM(_xlpm.Dx,-_xlpm.Cx),1/SUM(_xlpm.Bx,-_xlpm.Ax))*SUM(_xlpm.Xx,-_xlpm.Ax)+_xlpm.Cx,
_xlpm.Ay,_xlfn.XLOOKUP(TRUE,(T$52:T74&lt;&gt;""),$N$52:$N74,_xlpm.Fundo,,-1),
_xlpm.By,_xlfn.XLOOKUP(TRUE,(T76:T$95&lt;&gt;""),$N76:$N$95,_xlpm.Fundo,,1),
_xlpm.Cy,_xlfn.XLOOKUP(TRUE,(T$52:T74&lt;&gt;""),T$52:T74,_xlpm.Fundo,,-1),
_xlpm.Dy,_xlfn.XLOOKUP(TRUE,(T76:T$95&lt;&gt;""),T76:T$95,_xlpm.Fundo,,1),
_xlpm.Xy,$N75,_xlpm.Yy,PRODUCT(SUM(_xlpm.Dy,-_xlpm.Cy),1/SUM(_xlpm.By,-_xlpm.Ay))*SUM(_xlpm.Xy,-_xlpm.Ay)+_xlpm.Cy,
ROUND(_xlpm.Yy,2)))</f>
        <v/>
      </c>
      <c r="U173" s="21" cm="1">
        <f t="array" ref="U173">IF(U75&lt;&gt;"","",
_xlfn.LET(_xlpm.Fundo,$L$8,
_xlpm.Ax,_xlfn.XLOOKUP(TRUE,($O75:T75&lt;&gt;""),$O$51:T$51,_xlpm.Fundo,,-1),
_xlpm.Bx,_xlfn.XLOOKUP(TRUE,(V75:$AZ75&lt;&gt;""),V$51:$AZ$51,_xlpm.Fundo,,1),
_xlpm.Cx,_xlfn.XLOOKUP(TRUE,($O75:T75&lt;&gt;""),$O75:T75,_xlpm.Fundo,,-1),
_xlpm.Dx,_xlfn.XLOOKUP(TRUE,(V75:$AZ75&lt;&gt;""),V75:$AZ75,_xlpm.Fundo,,1),
_xlpm.Xx,U$51,_xlpm.Yx,PRODUCT(SUM(_xlpm.Dx,-_xlpm.Cx),1/SUM(_xlpm.Bx,-_xlpm.Ax))*SUM(_xlpm.Xx,-_xlpm.Ax)+_xlpm.Cx,
_xlpm.Ay,_xlfn.XLOOKUP(TRUE,(U$52:U74&lt;&gt;""),$N$52:$N74,_xlpm.Fundo,,-1),
_xlpm.By,_xlfn.XLOOKUP(TRUE,(U76:U$95&lt;&gt;""),$N76:$N$95,_xlpm.Fundo,,1),
_xlpm.Cy,_xlfn.XLOOKUP(TRUE,(U$52:U74&lt;&gt;""),U$52:U74,_xlpm.Fundo,,-1),
_xlpm.Dy,_xlfn.XLOOKUP(TRUE,(U76:U$95&lt;&gt;""),U76:U$95,_xlpm.Fundo,,1),
_xlpm.Xy,$N75,_xlpm.Yy,PRODUCT(SUM(_xlpm.Dy,-_xlpm.Cy),1/SUM(_xlpm.By,-_xlpm.Ay))*SUM(_xlpm.Xy,-_xlpm.Ay)+_xlpm.Cy,
ROUND(_xlpm.Yy,2)))</f>
        <v>1.29</v>
      </c>
      <c r="V173" s="21" t="str" cm="1">
        <f t="array" ref="V173">IF(V75&lt;&gt;"","",
_xlfn.LET(_xlpm.Fundo,$L$8,
_xlpm.Ax,_xlfn.XLOOKUP(TRUE,($O75:U75&lt;&gt;""),$O$51:U$51,_xlpm.Fundo,,-1),
_xlpm.Bx,_xlfn.XLOOKUP(TRUE,(W75:$AZ75&lt;&gt;""),W$51:$AZ$51,_xlpm.Fundo,,1),
_xlpm.Cx,_xlfn.XLOOKUP(TRUE,($O75:U75&lt;&gt;""),$O75:U75,_xlpm.Fundo,,-1),
_xlpm.Dx,_xlfn.XLOOKUP(TRUE,(W75:$AZ75&lt;&gt;""),W75:$AZ75,_xlpm.Fundo,,1),
_xlpm.Xx,V$51,_xlpm.Yx,PRODUCT(SUM(_xlpm.Dx,-_xlpm.Cx),1/SUM(_xlpm.Bx,-_xlpm.Ax))*SUM(_xlpm.Xx,-_xlpm.Ax)+_xlpm.Cx,
_xlpm.Ay,_xlfn.XLOOKUP(TRUE,(V$52:V74&lt;&gt;""),$N$52:$N74,_xlpm.Fundo,,-1),
_xlpm.By,_xlfn.XLOOKUP(TRUE,(V76:V$95&lt;&gt;""),$N76:$N$95,_xlpm.Fundo,,1),
_xlpm.Cy,_xlfn.XLOOKUP(TRUE,(V$52:V74&lt;&gt;""),V$52:V74,_xlpm.Fundo,,-1),
_xlpm.Dy,_xlfn.XLOOKUP(TRUE,(V76:V$95&lt;&gt;""),V76:V$95,_xlpm.Fundo,,1),
_xlpm.Xy,$N75,_xlpm.Yy,PRODUCT(SUM(_xlpm.Dy,-_xlpm.Cy),1/SUM(_xlpm.By,-_xlpm.Ay))*SUM(_xlpm.Xy,-_xlpm.Ay)+_xlpm.Cy,
ROUND(_xlpm.Yy,2)))</f>
        <v/>
      </c>
      <c r="W173" s="21" t="str" cm="1">
        <f t="array" ref="W173">IF(W75&lt;&gt;"","",
_xlfn.LET(_xlpm.Fundo,$L$8,
_xlpm.Ax,_xlfn.XLOOKUP(TRUE,($O75:V75&lt;&gt;""),$O$51:V$51,_xlpm.Fundo,,-1),
_xlpm.Bx,_xlfn.XLOOKUP(TRUE,(X75:$AZ75&lt;&gt;""),X$51:$AZ$51,_xlpm.Fundo,,1),
_xlpm.Cx,_xlfn.XLOOKUP(TRUE,($O75:V75&lt;&gt;""),$O75:V75,_xlpm.Fundo,,-1),
_xlpm.Dx,_xlfn.XLOOKUP(TRUE,(X75:$AZ75&lt;&gt;""),X75:$AZ75,_xlpm.Fundo,,1),
_xlpm.Xx,W$51,_xlpm.Yx,PRODUCT(SUM(_xlpm.Dx,-_xlpm.Cx),1/SUM(_xlpm.Bx,-_xlpm.Ax))*SUM(_xlpm.Xx,-_xlpm.Ax)+_xlpm.Cx,
_xlpm.Ay,_xlfn.XLOOKUP(TRUE,(W$52:W74&lt;&gt;""),$N$52:$N74,_xlpm.Fundo,,-1),
_xlpm.By,_xlfn.XLOOKUP(TRUE,(W76:W$95&lt;&gt;""),$N76:$N$95,_xlpm.Fundo,,1),
_xlpm.Cy,_xlfn.XLOOKUP(TRUE,(W$52:W74&lt;&gt;""),W$52:W74,_xlpm.Fundo,,-1),
_xlpm.Dy,_xlfn.XLOOKUP(TRUE,(W76:W$95&lt;&gt;""),W76:W$95,_xlpm.Fundo,,1),
_xlpm.Xy,$N75,_xlpm.Yy,PRODUCT(SUM(_xlpm.Dy,-_xlpm.Cy),1/SUM(_xlpm.By,-_xlpm.Ay))*SUM(_xlpm.Xy,-_xlpm.Ay)+_xlpm.Cy,
ROUND(_xlpm.Yy,2)))</f>
        <v/>
      </c>
      <c r="X173" s="21" t="str" cm="1">
        <f t="array" ref="X173">IF(X75&lt;&gt;"","",
_xlfn.LET(_xlpm.Fundo,$L$8,
_xlpm.Ax,_xlfn.XLOOKUP(TRUE,($O75:W75&lt;&gt;""),$O$51:W$51,_xlpm.Fundo,,-1),
_xlpm.Bx,_xlfn.XLOOKUP(TRUE,(Y75:$AZ75&lt;&gt;""),Y$51:$AZ$51,_xlpm.Fundo,,1),
_xlpm.Cx,_xlfn.XLOOKUP(TRUE,($O75:W75&lt;&gt;""),$O75:W75,_xlpm.Fundo,,-1),
_xlpm.Dx,_xlfn.XLOOKUP(TRUE,(Y75:$AZ75&lt;&gt;""),Y75:$AZ75,_xlpm.Fundo,,1),
_xlpm.Xx,X$51,_xlpm.Yx,PRODUCT(SUM(_xlpm.Dx,-_xlpm.Cx),1/SUM(_xlpm.Bx,-_xlpm.Ax))*SUM(_xlpm.Xx,-_xlpm.Ax)+_xlpm.Cx,
_xlpm.Ay,_xlfn.XLOOKUP(TRUE,(X$52:X74&lt;&gt;""),$N$52:$N74,_xlpm.Fundo,,-1),
_xlpm.By,_xlfn.XLOOKUP(TRUE,(X76:X$95&lt;&gt;""),$N76:$N$95,_xlpm.Fundo,,1),
_xlpm.Cy,_xlfn.XLOOKUP(TRUE,(X$52:X74&lt;&gt;""),X$52:X74,_xlpm.Fundo,,-1),
_xlpm.Dy,_xlfn.XLOOKUP(TRUE,(X76:X$95&lt;&gt;""),X76:X$95,_xlpm.Fundo,,1),
_xlpm.Xy,$N75,_xlpm.Yy,PRODUCT(SUM(_xlpm.Dy,-_xlpm.Cy),1/SUM(_xlpm.By,-_xlpm.Ay))*SUM(_xlpm.Xy,-_xlpm.Ay)+_xlpm.Cy,
ROUND(_xlpm.Yy,2)))</f>
        <v/>
      </c>
      <c r="Y173" s="21" t="str" cm="1">
        <f t="array" ref="Y173">IF(Y75&lt;&gt;"","",
_xlfn.LET(_xlpm.Fundo,$L$8,
_xlpm.Ax,_xlfn.XLOOKUP(TRUE,($O75:X75&lt;&gt;""),$O$51:X$51,_xlpm.Fundo,,-1),
_xlpm.Bx,_xlfn.XLOOKUP(TRUE,(Z75:$AZ75&lt;&gt;""),Z$51:$AZ$51,_xlpm.Fundo,,1),
_xlpm.Cx,_xlfn.XLOOKUP(TRUE,($O75:X75&lt;&gt;""),$O75:X75,_xlpm.Fundo,,-1),
_xlpm.Dx,_xlfn.XLOOKUP(TRUE,(Z75:$AZ75&lt;&gt;""),Z75:$AZ75,_xlpm.Fundo,,1),
_xlpm.Xx,Y$51,_xlpm.Yx,PRODUCT(SUM(_xlpm.Dx,-_xlpm.Cx),1/SUM(_xlpm.Bx,-_xlpm.Ax))*SUM(_xlpm.Xx,-_xlpm.Ax)+_xlpm.Cx,
_xlpm.Ay,_xlfn.XLOOKUP(TRUE,(Y$52:Y74&lt;&gt;""),$N$52:$N74,_xlpm.Fundo,,-1),
_xlpm.By,_xlfn.XLOOKUP(TRUE,(Y76:Y$95&lt;&gt;""),$N76:$N$95,_xlpm.Fundo,,1),
_xlpm.Cy,_xlfn.XLOOKUP(TRUE,(Y$52:Y74&lt;&gt;""),Y$52:Y74,_xlpm.Fundo,,-1),
_xlpm.Dy,_xlfn.XLOOKUP(TRUE,(Y76:Y$95&lt;&gt;""),Y76:Y$95,_xlpm.Fundo,,1),
_xlpm.Xy,$N75,_xlpm.Yy,PRODUCT(SUM(_xlpm.Dy,-_xlpm.Cy),1/SUM(_xlpm.By,-_xlpm.Ay))*SUM(_xlpm.Xy,-_xlpm.Ay)+_xlpm.Cy,
ROUND(_xlpm.Yy,2)))</f>
        <v/>
      </c>
      <c r="Z173" s="21" t="str" cm="1">
        <f t="array" ref="Z173">IF(Z75&lt;&gt;"","",
_xlfn.LET(_xlpm.Fundo,$L$8,
_xlpm.Ax,_xlfn.XLOOKUP(TRUE,($O75:Y75&lt;&gt;""),$O$51:Y$51,_xlpm.Fundo,,-1),
_xlpm.Bx,_xlfn.XLOOKUP(TRUE,(AA75:$AZ75&lt;&gt;""),AA$51:$AZ$51,_xlpm.Fundo,,1),
_xlpm.Cx,_xlfn.XLOOKUP(TRUE,($O75:Y75&lt;&gt;""),$O75:Y75,_xlpm.Fundo,,-1),
_xlpm.Dx,_xlfn.XLOOKUP(TRUE,(AA75:$AZ75&lt;&gt;""),AA75:$AZ75,_xlpm.Fundo,,1),
_xlpm.Xx,Z$51,_xlpm.Yx,PRODUCT(SUM(_xlpm.Dx,-_xlpm.Cx),1/SUM(_xlpm.Bx,-_xlpm.Ax))*SUM(_xlpm.Xx,-_xlpm.Ax)+_xlpm.Cx,
_xlpm.Ay,_xlfn.XLOOKUP(TRUE,(Z$52:Z74&lt;&gt;""),$N$52:$N74,_xlpm.Fundo,,-1),
_xlpm.By,_xlfn.XLOOKUP(TRUE,(Z76:Z$95&lt;&gt;""),$N76:$N$95,_xlpm.Fundo,,1),
_xlpm.Cy,_xlfn.XLOOKUP(TRUE,(Z$52:Z74&lt;&gt;""),Z$52:Z74,_xlpm.Fundo,,-1),
_xlpm.Dy,_xlfn.XLOOKUP(TRUE,(Z76:Z$95&lt;&gt;""),Z76:Z$95,_xlpm.Fundo,,1),
_xlpm.Xy,$N75,_xlpm.Yy,PRODUCT(SUM(_xlpm.Dy,-_xlpm.Cy),1/SUM(_xlpm.By,-_xlpm.Ay))*SUM(_xlpm.Xy,-_xlpm.Ay)+_xlpm.Cy,
ROUND(_xlpm.Yy,2)))</f>
        <v/>
      </c>
      <c r="AA173" s="21" t="str" cm="1">
        <f t="array" ref="AA173">IF(AA75&lt;&gt;"","",
_xlfn.LET(_xlpm.Fundo,$L$8,
_xlpm.Ax,_xlfn.XLOOKUP(TRUE,($O75:Z75&lt;&gt;""),$O$51:Z$51,_xlpm.Fundo,,-1),
_xlpm.Bx,_xlfn.XLOOKUP(TRUE,(AB75:$AZ75&lt;&gt;""),AB$51:$AZ$51,_xlpm.Fundo,,1),
_xlpm.Cx,_xlfn.XLOOKUP(TRUE,($O75:Z75&lt;&gt;""),$O75:Z75,_xlpm.Fundo,,-1),
_xlpm.Dx,_xlfn.XLOOKUP(TRUE,(AB75:$AZ75&lt;&gt;""),AB75:$AZ75,_xlpm.Fundo,,1),
_xlpm.Xx,AA$51,_xlpm.Yx,PRODUCT(SUM(_xlpm.Dx,-_xlpm.Cx),1/SUM(_xlpm.Bx,-_xlpm.Ax))*SUM(_xlpm.Xx,-_xlpm.Ax)+_xlpm.Cx,
_xlpm.Ay,_xlfn.XLOOKUP(TRUE,(AA$52:AA74&lt;&gt;""),$N$52:$N74,_xlpm.Fundo,,-1),
_xlpm.By,_xlfn.XLOOKUP(TRUE,(AA76:AA$95&lt;&gt;""),$N76:$N$95,_xlpm.Fundo,,1),
_xlpm.Cy,_xlfn.XLOOKUP(TRUE,(AA$52:AA74&lt;&gt;""),AA$52:AA74,_xlpm.Fundo,,-1),
_xlpm.Dy,_xlfn.XLOOKUP(TRUE,(AA76:AA$95&lt;&gt;""),AA76:AA$95,_xlpm.Fundo,,1),
_xlpm.Xy,$N75,_xlpm.Yy,PRODUCT(SUM(_xlpm.Dy,-_xlpm.Cy),1/SUM(_xlpm.By,-_xlpm.Ay))*SUM(_xlpm.Xy,-_xlpm.Ay)+_xlpm.Cy,
ROUND(_xlpm.Yy,2)))</f>
        <v/>
      </c>
      <c r="AB173" s="21" t="str" cm="1">
        <f t="array" ref="AB173">IF(AB75&lt;&gt;"","",
_xlfn.LET(_xlpm.Fundo,$L$8,
_xlpm.Ax,_xlfn.XLOOKUP(TRUE,($O75:AA75&lt;&gt;""),$O$51:AA$51,_xlpm.Fundo,,-1),
_xlpm.Bx,_xlfn.XLOOKUP(TRUE,(AC75:$AZ75&lt;&gt;""),AC$51:$AZ$51,_xlpm.Fundo,,1),
_xlpm.Cx,_xlfn.XLOOKUP(TRUE,($O75:AA75&lt;&gt;""),$O75:AA75,_xlpm.Fundo,,-1),
_xlpm.Dx,_xlfn.XLOOKUP(TRUE,(AC75:$AZ75&lt;&gt;""),AC75:$AZ75,_xlpm.Fundo,,1),
_xlpm.Xx,AB$51,_xlpm.Yx,PRODUCT(SUM(_xlpm.Dx,-_xlpm.Cx),1/SUM(_xlpm.Bx,-_xlpm.Ax))*SUM(_xlpm.Xx,-_xlpm.Ax)+_xlpm.Cx,
_xlpm.Ay,_xlfn.XLOOKUP(TRUE,(AB$52:AB74&lt;&gt;""),$N$52:$N74,_xlpm.Fundo,,-1),
_xlpm.By,_xlfn.XLOOKUP(TRUE,(AB76:AB$95&lt;&gt;""),$N76:$N$95,_xlpm.Fundo,,1),
_xlpm.Cy,_xlfn.XLOOKUP(TRUE,(AB$52:AB74&lt;&gt;""),AB$52:AB74,_xlpm.Fundo,,-1),
_xlpm.Dy,_xlfn.XLOOKUP(TRUE,(AB76:AB$95&lt;&gt;""),AB76:AB$95,_xlpm.Fundo,,1),
_xlpm.Xy,$N75,_xlpm.Yy,PRODUCT(SUM(_xlpm.Dy,-_xlpm.Cy),1/SUM(_xlpm.By,-_xlpm.Ay))*SUM(_xlpm.Xy,-_xlpm.Ay)+_xlpm.Cy,
ROUND(_xlpm.Yy,2)))</f>
        <v/>
      </c>
      <c r="AC173" s="21" t="str" cm="1">
        <f t="array" ref="AC173">IF(AC75&lt;&gt;"","",
_xlfn.LET(_xlpm.Fundo,$L$8,
_xlpm.Ax,_xlfn.XLOOKUP(TRUE,($O75:AB75&lt;&gt;""),$O$51:AB$51,_xlpm.Fundo,,-1),
_xlpm.Bx,_xlfn.XLOOKUP(TRUE,(AD75:$AZ75&lt;&gt;""),AD$51:$AZ$51,_xlpm.Fundo,,1),
_xlpm.Cx,_xlfn.XLOOKUP(TRUE,($O75:AB75&lt;&gt;""),$O75:AB75,_xlpm.Fundo,,-1),
_xlpm.Dx,_xlfn.XLOOKUP(TRUE,(AD75:$AZ75&lt;&gt;""),AD75:$AZ75,_xlpm.Fundo,,1),
_xlpm.Xx,AC$51,_xlpm.Yx,PRODUCT(SUM(_xlpm.Dx,-_xlpm.Cx),1/SUM(_xlpm.Bx,-_xlpm.Ax))*SUM(_xlpm.Xx,-_xlpm.Ax)+_xlpm.Cx,
_xlpm.Ay,_xlfn.XLOOKUP(TRUE,(AC$52:AC74&lt;&gt;""),$N$52:$N74,_xlpm.Fundo,,-1),
_xlpm.By,_xlfn.XLOOKUP(TRUE,(AC76:AC$95&lt;&gt;""),$N76:$N$95,_xlpm.Fundo,,1),
_xlpm.Cy,_xlfn.XLOOKUP(TRUE,(AC$52:AC74&lt;&gt;""),AC$52:AC74,_xlpm.Fundo,,-1),
_xlpm.Dy,_xlfn.XLOOKUP(TRUE,(AC76:AC$95&lt;&gt;""),AC76:AC$95,_xlpm.Fundo,,1),
_xlpm.Xy,$N75,_xlpm.Yy,PRODUCT(SUM(_xlpm.Dy,-_xlpm.Cy),1/SUM(_xlpm.By,-_xlpm.Ay))*SUM(_xlpm.Xy,-_xlpm.Ay)+_xlpm.Cy,
ROUND(_xlpm.Yy,2)))</f>
        <v/>
      </c>
      <c r="AD173" s="21" t="str" cm="1">
        <f t="array" ref="AD173">IF(AD75&lt;&gt;"","",
_xlfn.LET(_xlpm.Fundo,$L$8,
_xlpm.Ax,_xlfn.XLOOKUP(TRUE,($O75:AC75&lt;&gt;""),$O$51:AC$51,_xlpm.Fundo,,-1),
_xlpm.Bx,_xlfn.XLOOKUP(TRUE,(AE75:$AZ75&lt;&gt;""),AE$51:$AZ$51,_xlpm.Fundo,,1),
_xlpm.Cx,_xlfn.XLOOKUP(TRUE,($O75:AC75&lt;&gt;""),$O75:AC75,_xlpm.Fundo,,-1),
_xlpm.Dx,_xlfn.XLOOKUP(TRUE,(AE75:$AZ75&lt;&gt;""),AE75:$AZ75,_xlpm.Fundo,,1),
_xlpm.Xx,AD$51,_xlpm.Yx,PRODUCT(SUM(_xlpm.Dx,-_xlpm.Cx),1/SUM(_xlpm.Bx,-_xlpm.Ax))*SUM(_xlpm.Xx,-_xlpm.Ax)+_xlpm.Cx,
_xlpm.Ay,_xlfn.XLOOKUP(TRUE,(AD$52:AD74&lt;&gt;""),$N$52:$N74,_xlpm.Fundo,,-1),
_xlpm.By,_xlfn.XLOOKUP(TRUE,(AD76:AD$95&lt;&gt;""),$N76:$N$95,_xlpm.Fundo,,1),
_xlpm.Cy,_xlfn.XLOOKUP(TRUE,(AD$52:AD74&lt;&gt;""),AD$52:AD74,_xlpm.Fundo,,-1),
_xlpm.Dy,_xlfn.XLOOKUP(TRUE,(AD76:AD$95&lt;&gt;""),AD76:AD$95,_xlpm.Fundo,,1),
_xlpm.Xy,$N75,_xlpm.Yy,PRODUCT(SUM(_xlpm.Dy,-_xlpm.Cy),1/SUM(_xlpm.By,-_xlpm.Ay))*SUM(_xlpm.Xy,-_xlpm.Ay)+_xlpm.Cy,
ROUND(_xlpm.Yy,2)))</f>
        <v/>
      </c>
      <c r="AE173" s="21" cm="1">
        <f t="array" ref="AE173">IF(AE75&lt;&gt;"","",
_xlfn.LET(_xlpm.Fundo,$L$8,
_xlpm.Ax,_xlfn.XLOOKUP(TRUE,($O75:AD75&lt;&gt;""),$O$51:AD$51,_xlpm.Fundo,,-1),
_xlpm.Bx,_xlfn.XLOOKUP(TRUE,(AF75:$AZ75&lt;&gt;""),AF$51:$AZ$51,_xlpm.Fundo,,1),
_xlpm.Cx,_xlfn.XLOOKUP(TRUE,($O75:AD75&lt;&gt;""),$O75:AD75,_xlpm.Fundo,,-1),
_xlpm.Dx,_xlfn.XLOOKUP(TRUE,(AF75:$AZ75&lt;&gt;""),AF75:$AZ75,_xlpm.Fundo,,1),
_xlpm.Xx,AE$51,_xlpm.Yx,PRODUCT(SUM(_xlpm.Dx,-_xlpm.Cx),1/SUM(_xlpm.Bx,-_xlpm.Ax))*SUM(_xlpm.Xx,-_xlpm.Ax)+_xlpm.Cx,
_xlpm.Ay,_xlfn.XLOOKUP(TRUE,(AE$52:AE74&lt;&gt;""),$N$52:$N74,_xlpm.Fundo,,-1),
_xlpm.By,_xlfn.XLOOKUP(TRUE,(AE76:AE$95&lt;&gt;""),$N76:$N$95,_xlpm.Fundo,,1),
_xlpm.Cy,_xlfn.XLOOKUP(TRUE,(AE$52:AE74&lt;&gt;""),AE$52:AE74,_xlpm.Fundo,,-1),
_xlpm.Dy,_xlfn.XLOOKUP(TRUE,(AE76:AE$95&lt;&gt;""),AE76:AE$95,_xlpm.Fundo,,1),
_xlpm.Xy,$N75,_xlpm.Yy,PRODUCT(SUM(_xlpm.Dy,-_xlpm.Cy),1/SUM(_xlpm.By,-_xlpm.Ay))*SUM(_xlpm.Xy,-_xlpm.Ay)+_xlpm.Cy,
ROUND(_xlpm.Yy,2)))</f>
        <v>0.39</v>
      </c>
      <c r="AF173" s="21" cm="1">
        <f t="array" ref="AF173">IF(AF75&lt;&gt;"","",
_xlfn.LET(_xlpm.Fundo,$L$8,
_xlpm.Ax,_xlfn.XLOOKUP(TRUE,($O75:AE75&lt;&gt;""),$O$51:AE$51,_xlpm.Fundo,,-1),
_xlpm.Bx,_xlfn.XLOOKUP(TRUE,(AG75:$AZ75&lt;&gt;""),AG$51:$AZ$51,_xlpm.Fundo,,1),
_xlpm.Cx,_xlfn.XLOOKUP(TRUE,($O75:AE75&lt;&gt;""),$O75:AE75,_xlpm.Fundo,,-1),
_xlpm.Dx,_xlfn.XLOOKUP(TRUE,(AG75:$AZ75&lt;&gt;""),AG75:$AZ75,_xlpm.Fundo,,1),
_xlpm.Xx,AF$51,_xlpm.Yx,PRODUCT(SUM(_xlpm.Dx,-_xlpm.Cx),1/SUM(_xlpm.Bx,-_xlpm.Ax))*SUM(_xlpm.Xx,-_xlpm.Ax)+_xlpm.Cx,
_xlpm.Ay,_xlfn.XLOOKUP(TRUE,(AF$52:AF74&lt;&gt;""),$N$52:$N74,_xlpm.Fundo,,-1),
_xlpm.By,_xlfn.XLOOKUP(TRUE,(AF76:AF$95&lt;&gt;""),$N76:$N$95,_xlpm.Fundo,,1),
_xlpm.Cy,_xlfn.XLOOKUP(TRUE,(AF$52:AF74&lt;&gt;""),AF$52:AF74,_xlpm.Fundo,,-1),
_xlpm.Dy,_xlfn.XLOOKUP(TRUE,(AF76:AF$95&lt;&gt;""),AF76:AF$95,_xlpm.Fundo,,1),
_xlpm.Xy,$N75,_xlpm.Yy,PRODUCT(SUM(_xlpm.Dy,-_xlpm.Cy),1/SUM(_xlpm.By,-_xlpm.Ay))*SUM(_xlpm.Xy,-_xlpm.Ay)+_xlpm.Cy,
ROUND(_xlpm.Yy,2)))</f>
        <v>0</v>
      </c>
      <c r="AG173" s="21" cm="1">
        <f t="array" ref="AG173">IF(AG75&lt;&gt;"","",
_xlfn.LET(_xlpm.Fundo,$L$8,
_xlpm.Ax,_xlfn.XLOOKUP(TRUE,($O75:AF75&lt;&gt;""),$O$51:AF$51,_xlpm.Fundo,,-1),
_xlpm.Bx,_xlfn.XLOOKUP(TRUE,(AH75:$AZ75&lt;&gt;""),AH$51:$AZ$51,_xlpm.Fundo,,1),
_xlpm.Cx,_xlfn.XLOOKUP(TRUE,($O75:AF75&lt;&gt;""),$O75:AF75,_xlpm.Fundo,,-1),
_xlpm.Dx,_xlfn.XLOOKUP(TRUE,(AH75:$AZ75&lt;&gt;""),AH75:$AZ75,_xlpm.Fundo,,1),
_xlpm.Xx,AG$51,_xlpm.Yx,PRODUCT(SUM(_xlpm.Dx,-_xlpm.Cx),1/SUM(_xlpm.Bx,-_xlpm.Ax))*SUM(_xlpm.Xx,-_xlpm.Ax)+_xlpm.Cx,
_xlpm.Ay,_xlfn.XLOOKUP(TRUE,(AG$52:AG74&lt;&gt;""),$N$52:$N74,_xlpm.Fundo,,-1),
_xlpm.By,_xlfn.XLOOKUP(TRUE,(AG76:AG$95&lt;&gt;""),$N76:$N$95,_xlpm.Fundo,,1),
_xlpm.Cy,_xlfn.XLOOKUP(TRUE,(AG$52:AG74&lt;&gt;""),AG$52:AG74,_xlpm.Fundo,,-1),
_xlpm.Dy,_xlfn.XLOOKUP(TRUE,(AG76:AG$95&lt;&gt;""),AG76:AG$95,_xlpm.Fundo,,1),
_xlpm.Xy,$N75,_xlpm.Yy,PRODUCT(SUM(_xlpm.Dy,-_xlpm.Cy),1/SUM(_xlpm.By,-_xlpm.Ay))*SUM(_xlpm.Xy,-_xlpm.Ay)+_xlpm.Cy,
ROUND(_xlpm.Yy,2)))</f>
        <v>0</v>
      </c>
      <c r="AH173" s="21" cm="1">
        <f t="array" ref="AH173">IF(AH75&lt;&gt;"","",
_xlfn.LET(_xlpm.Fundo,$L$8,
_xlpm.Ax,_xlfn.XLOOKUP(TRUE,($O75:AG75&lt;&gt;""),$O$51:AG$51,_xlpm.Fundo,,-1),
_xlpm.Bx,_xlfn.XLOOKUP(TRUE,(AI75:$AZ75&lt;&gt;""),AI$51:$AZ$51,_xlpm.Fundo,,1),
_xlpm.Cx,_xlfn.XLOOKUP(TRUE,($O75:AG75&lt;&gt;""),$O75:AG75,_xlpm.Fundo,,-1),
_xlpm.Dx,_xlfn.XLOOKUP(TRUE,(AI75:$AZ75&lt;&gt;""),AI75:$AZ75,_xlpm.Fundo,,1),
_xlpm.Xx,AH$51,_xlpm.Yx,PRODUCT(SUM(_xlpm.Dx,-_xlpm.Cx),1/SUM(_xlpm.Bx,-_xlpm.Ax))*SUM(_xlpm.Xx,-_xlpm.Ax)+_xlpm.Cx,
_xlpm.Ay,_xlfn.XLOOKUP(TRUE,(AH$52:AH74&lt;&gt;""),$N$52:$N74,_xlpm.Fundo,,-1),
_xlpm.By,_xlfn.XLOOKUP(TRUE,(AH76:AH$95&lt;&gt;""),$N76:$N$95,_xlpm.Fundo,,1),
_xlpm.Cy,_xlfn.XLOOKUP(TRUE,(AH$52:AH74&lt;&gt;""),AH$52:AH74,_xlpm.Fundo,,-1),
_xlpm.Dy,_xlfn.XLOOKUP(TRUE,(AH76:AH$95&lt;&gt;""),AH76:AH$95,_xlpm.Fundo,,1),
_xlpm.Xy,$N75,_xlpm.Yy,PRODUCT(SUM(_xlpm.Dy,-_xlpm.Cy),1/SUM(_xlpm.By,-_xlpm.Ay))*SUM(_xlpm.Xy,-_xlpm.Ay)+_xlpm.Cy,
ROUND(_xlpm.Yy,2)))</f>
        <v>0.4</v>
      </c>
      <c r="AI173" s="21" cm="1">
        <f t="array" ref="AI173">IF(AI75&lt;&gt;"","",
_xlfn.LET(_xlpm.Fundo,$L$8,
_xlpm.Ax,_xlfn.XLOOKUP(TRUE,($O75:AH75&lt;&gt;""),$O$51:AH$51,_xlpm.Fundo,,-1),
_xlpm.Bx,_xlfn.XLOOKUP(TRUE,(AJ75:$AZ75&lt;&gt;""),AJ$51:$AZ$51,_xlpm.Fundo,,1),
_xlpm.Cx,_xlfn.XLOOKUP(TRUE,($O75:AH75&lt;&gt;""),$O75:AH75,_xlpm.Fundo,,-1),
_xlpm.Dx,_xlfn.XLOOKUP(TRUE,(AJ75:$AZ75&lt;&gt;""),AJ75:$AZ75,_xlpm.Fundo,,1),
_xlpm.Xx,AI$51,_xlpm.Yx,PRODUCT(SUM(_xlpm.Dx,-_xlpm.Cx),1/SUM(_xlpm.Bx,-_xlpm.Ax))*SUM(_xlpm.Xx,-_xlpm.Ax)+_xlpm.Cx,
_xlpm.Ay,_xlfn.XLOOKUP(TRUE,(AI$52:AI74&lt;&gt;""),$N$52:$N74,_xlpm.Fundo,,-1),
_xlpm.By,_xlfn.XLOOKUP(TRUE,(AI76:AI$95&lt;&gt;""),$N76:$N$95,_xlpm.Fundo,,1),
_xlpm.Cy,_xlfn.XLOOKUP(TRUE,(AI$52:AI74&lt;&gt;""),AI$52:AI74,_xlpm.Fundo,,-1),
_xlpm.Dy,_xlfn.XLOOKUP(TRUE,(AI76:AI$95&lt;&gt;""),AI76:AI$95,_xlpm.Fundo,,1),
_xlpm.Xy,$N75,_xlpm.Yy,PRODUCT(SUM(_xlpm.Dy,-_xlpm.Cy),1/SUM(_xlpm.By,-_xlpm.Ay))*SUM(_xlpm.Xy,-_xlpm.Ay)+_xlpm.Cy,
ROUND(_xlpm.Yy,2)))</f>
        <v>0.4</v>
      </c>
      <c r="AJ173" s="21" cm="1">
        <f t="array" ref="AJ173">IF(AJ75&lt;&gt;"","",
_xlfn.LET(_xlpm.Fundo,$L$8,
_xlpm.Ax,_xlfn.XLOOKUP(TRUE,($O75:AI75&lt;&gt;""),$O$51:AI$51,_xlpm.Fundo,,-1),
_xlpm.Bx,_xlfn.XLOOKUP(TRUE,(AK75:$AZ75&lt;&gt;""),AK$51:$AZ$51,_xlpm.Fundo,,1),
_xlpm.Cx,_xlfn.XLOOKUP(TRUE,($O75:AI75&lt;&gt;""),$O75:AI75,_xlpm.Fundo,,-1),
_xlpm.Dx,_xlfn.XLOOKUP(TRUE,(AK75:$AZ75&lt;&gt;""),AK75:$AZ75,_xlpm.Fundo,,1),
_xlpm.Xx,AJ$51,_xlpm.Yx,PRODUCT(SUM(_xlpm.Dx,-_xlpm.Cx),1/SUM(_xlpm.Bx,-_xlpm.Ax))*SUM(_xlpm.Xx,-_xlpm.Ax)+_xlpm.Cx,
_xlpm.Ay,_xlfn.XLOOKUP(TRUE,(AJ$52:AJ74&lt;&gt;""),$N$52:$N74,_xlpm.Fundo,,-1),
_xlpm.By,_xlfn.XLOOKUP(TRUE,(AJ76:AJ$95&lt;&gt;""),$N76:$N$95,_xlpm.Fundo,,1),
_xlpm.Cy,_xlfn.XLOOKUP(TRUE,(AJ$52:AJ74&lt;&gt;""),AJ$52:AJ74,_xlpm.Fundo,,-1),
_xlpm.Dy,_xlfn.XLOOKUP(TRUE,(AJ76:AJ$95&lt;&gt;""),AJ76:AJ$95,_xlpm.Fundo,,1),
_xlpm.Xy,$N75,_xlpm.Yy,PRODUCT(SUM(_xlpm.Dy,-_xlpm.Cy),1/SUM(_xlpm.By,-_xlpm.Ay))*SUM(_xlpm.Xy,-_xlpm.Ay)+_xlpm.Cy,
ROUND(_xlpm.Yy,2)))</f>
        <v>0</v>
      </c>
      <c r="AK173" s="21" cm="1">
        <f t="array" ref="AK173">IF(AK75&lt;&gt;"","",
_xlfn.LET(_xlpm.Fundo,$L$8,
_xlpm.Ax,_xlfn.XLOOKUP(TRUE,($O75:AJ75&lt;&gt;""),$O$51:AJ$51,_xlpm.Fundo,,-1),
_xlpm.Bx,_xlfn.XLOOKUP(TRUE,(AL75:$AZ75&lt;&gt;""),AL$51:$AZ$51,_xlpm.Fundo,,1),
_xlpm.Cx,_xlfn.XLOOKUP(TRUE,($O75:AJ75&lt;&gt;""),$O75:AJ75,_xlpm.Fundo,,-1),
_xlpm.Dx,_xlfn.XLOOKUP(TRUE,(AL75:$AZ75&lt;&gt;""),AL75:$AZ75,_xlpm.Fundo,,1),
_xlpm.Xx,AK$51,_xlpm.Yx,PRODUCT(SUM(_xlpm.Dx,-_xlpm.Cx),1/SUM(_xlpm.Bx,-_xlpm.Ax))*SUM(_xlpm.Xx,-_xlpm.Ax)+_xlpm.Cx,
_xlpm.Ay,_xlfn.XLOOKUP(TRUE,(AK$52:AK74&lt;&gt;""),$N$52:$N74,_xlpm.Fundo,,-1),
_xlpm.By,_xlfn.XLOOKUP(TRUE,(AK76:AK$95&lt;&gt;""),$N76:$N$95,_xlpm.Fundo,,1),
_xlpm.Cy,_xlfn.XLOOKUP(TRUE,(AK$52:AK74&lt;&gt;""),AK$52:AK74,_xlpm.Fundo,,-1),
_xlpm.Dy,_xlfn.XLOOKUP(TRUE,(AK76:AK$95&lt;&gt;""),AK76:AK$95,_xlpm.Fundo,,1),
_xlpm.Xy,$N75,_xlpm.Yy,PRODUCT(SUM(_xlpm.Dy,-_xlpm.Cy),1/SUM(_xlpm.By,-_xlpm.Ay))*SUM(_xlpm.Xy,-_xlpm.Ay)+_xlpm.Cy,
ROUND(_xlpm.Yy,2)))</f>
        <v>0</v>
      </c>
      <c r="AL173" s="21" t="str" cm="1">
        <f t="array" ref="AL173">IF(AL75&lt;&gt;"","",
_xlfn.LET(_xlpm.Fundo,$L$8,
_xlpm.Ax,_xlfn.XLOOKUP(TRUE,($O75:AK75&lt;&gt;""),$O$51:AK$51,_xlpm.Fundo,,-1),
_xlpm.Bx,_xlfn.XLOOKUP(TRUE,(AM75:$AZ75&lt;&gt;""),AM$51:$AZ$51,_xlpm.Fundo,,1),
_xlpm.Cx,_xlfn.XLOOKUP(TRUE,($O75:AK75&lt;&gt;""),$O75:AK75,_xlpm.Fundo,,-1),
_xlpm.Dx,_xlfn.XLOOKUP(TRUE,(AM75:$AZ75&lt;&gt;""),AM75:$AZ75,_xlpm.Fundo,,1),
_xlpm.Xx,AL$51,_xlpm.Yx,PRODUCT(SUM(_xlpm.Dx,-_xlpm.Cx),1/SUM(_xlpm.Bx,-_xlpm.Ax))*SUM(_xlpm.Xx,-_xlpm.Ax)+_xlpm.Cx,
_xlpm.Ay,_xlfn.XLOOKUP(TRUE,(AL$52:AL74&lt;&gt;""),$N$52:$N74,_xlpm.Fundo,,-1),
_xlpm.By,_xlfn.XLOOKUP(TRUE,(AL76:AL$95&lt;&gt;""),$N76:$N$95,_xlpm.Fundo,,1),
_xlpm.Cy,_xlfn.XLOOKUP(TRUE,(AL$52:AL74&lt;&gt;""),AL$52:AL74,_xlpm.Fundo,,-1),
_xlpm.Dy,_xlfn.XLOOKUP(TRUE,(AL76:AL$95&lt;&gt;""),AL76:AL$95,_xlpm.Fundo,,1),
_xlpm.Xy,$N75,_xlpm.Yy,PRODUCT(SUM(_xlpm.Dy,-_xlpm.Cy),1/SUM(_xlpm.By,-_xlpm.Ay))*SUM(_xlpm.Xy,-_xlpm.Ay)+_xlpm.Cy,
ROUND(_xlpm.Yy,2)))</f>
        <v/>
      </c>
      <c r="AM173" s="21" t="str" cm="1">
        <f t="array" ref="AM173">IF(AM75&lt;&gt;"","",
_xlfn.LET(_xlpm.Fundo,$L$8,
_xlpm.Ax,_xlfn.XLOOKUP(TRUE,($O75:AL75&lt;&gt;""),$O$51:AL$51,_xlpm.Fundo,,-1),
_xlpm.Bx,_xlfn.XLOOKUP(TRUE,(AN75:$AZ75&lt;&gt;""),AN$51:$AZ$51,_xlpm.Fundo,,1),
_xlpm.Cx,_xlfn.XLOOKUP(TRUE,($O75:AL75&lt;&gt;""),$O75:AL75,_xlpm.Fundo,,-1),
_xlpm.Dx,_xlfn.XLOOKUP(TRUE,(AN75:$AZ75&lt;&gt;""),AN75:$AZ75,_xlpm.Fundo,,1),
_xlpm.Xx,AM$51,_xlpm.Yx,PRODUCT(SUM(_xlpm.Dx,-_xlpm.Cx),1/SUM(_xlpm.Bx,-_xlpm.Ax))*SUM(_xlpm.Xx,-_xlpm.Ax)+_xlpm.Cx,
_xlpm.Ay,_xlfn.XLOOKUP(TRUE,(AM$52:AM74&lt;&gt;""),$N$52:$N74,_xlpm.Fundo,,-1),
_xlpm.By,_xlfn.XLOOKUP(TRUE,(AM76:AM$95&lt;&gt;""),$N76:$N$95,_xlpm.Fundo,,1),
_xlpm.Cy,_xlfn.XLOOKUP(TRUE,(AM$52:AM74&lt;&gt;""),AM$52:AM74,_xlpm.Fundo,,-1),
_xlpm.Dy,_xlfn.XLOOKUP(TRUE,(AM76:AM$95&lt;&gt;""),AM76:AM$95,_xlpm.Fundo,,1),
_xlpm.Xy,$N75,_xlpm.Yy,PRODUCT(SUM(_xlpm.Dy,-_xlpm.Cy),1/SUM(_xlpm.By,-_xlpm.Ay))*SUM(_xlpm.Xy,-_xlpm.Ay)+_xlpm.Cy,
ROUND(_xlpm.Yy,2)))</f>
        <v/>
      </c>
      <c r="AN173" s="21" cm="1">
        <f t="array" ref="AN173">IF(AN75&lt;&gt;"","",
_xlfn.LET(_xlpm.Fundo,$L$8,
_xlpm.Ax,_xlfn.XLOOKUP(TRUE,($O75:AM75&lt;&gt;""),$O$51:AM$51,_xlpm.Fundo,,-1),
_xlpm.Bx,_xlfn.XLOOKUP(TRUE,(AO75:$AZ75&lt;&gt;""),AO$51:$AZ$51,_xlpm.Fundo,,1),
_xlpm.Cx,_xlfn.XLOOKUP(TRUE,($O75:AM75&lt;&gt;""),$O75:AM75,_xlpm.Fundo,,-1),
_xlpm.Dx,_xlfn.XLOOKUP(TRUE,(AO75:$AZ75&lt;&gt;""),AO75:$AZ75,_xlpm.Fundo,,1),
_xlpm.Xx,AN$51,_xlpm.Yx,PRODUCT(SUM(_xlpm.Dx,-_xlpm.Cx),1/SUM(_xlpm.Bx,-_xlpm.Ax))*SUM(_xlpm.Xx,-_xlpm.Ax)+_xlpm.Cx,
_xlpm.Ay,_xlfn.XLOOKUP(TRUE,(AN$52:AN74&lt;&gt;""),$N$52:$N74,_xlpm.Fundo,,-1),
_xlpm.By,_xlfn.XLOOKUP(TRUE,(AN76:AN$95&lt;&gt;""),$N76:$N$95,_xlpm.Fundo,,1),
_xlpm.Cy,_xlfn.XLOOKUP(TRUE,(AN$52:AN74&lt;&gt;""),AN$52:AN74,_xlpm.Fundo,,-1),
_xlpm.Dy,_xlfn.XLOOKUP(TRUE,(AN76:AN$95&lt;&gt;""),AN76:AN$95,_xlpm.Fundo,,1),
_xlpm.Xy,$N75,_xlpm.Yy,PRODUCT(SUM(_xlpm.Dy,-_xlpm.Cy),1/SUM(_xlpm.By,-_xlpm.Ay))*SUM(_xlpm.Xy,-_xlpm.Ay)+_xlpm.Cy,
ROUND(_xlpm.Yy,2)))</f>
        <v>-9</v>
      </c>
      <c r="AO173" s="21" cm="1">
        <f t="array" ref="AO173">IF(AO75&lt;&gt;"","",
_xlfn.LET(_xlpm.Fundo,$L$8,
_xlpm.Ax,_xlfn.XLOOKUP(TRUE,($O75:AN75&lt;&gt;""),$O$51:AN$51,_xlpm.Fundo,,-1),
_xlpm.Bx,_xlfn.XLOOKUP(TRUE,(AP75:$AZ75&lt;&gt;""),AP$51:$AZ$51,_xlpm.Fundo,,1),
_xlpm.Cx,_xlfn.XLOOKUP(TRUE,($O75:AN75&lt;&gt;""),$O75:AN75,_xlpm.Fundo,,-1),
_xlpm.Dx,_xlfn.XLOOKUP(TRUE,(AP75:$AZ75&lt;&gt;""),AP75:$AZ75,_xlpm.Fundo,,1),
_xlpm.Xx,AO$51,_xlpm.Yx,PRODUCT(SUM(_xlpm.Dx,-_xlpm.Cx),1/SUM(_xlpm.Bx,-_xlpm.Ax))*SUM(_xlpm.Xx,-_xlpm.Ax)+_xlpm.Cx,
_xlpm.Ay,_xlfn.XLOOKUP(TRUE,(AO$52:AO74&lt;&gt;""),$N$52:$N74,_xlpm.Fundo,,-1),
_xlpm.By,_xlfn.XLOOKUP(TRUE,(AO76:AO$95&lt;&gt;""),$N76:$N$95,_xlpm.Fundo,,1),
_xlpm.Cy,_xlfn.XLOOKUP(TRUE,(AO$52:AO74&lt;&gt;""),AO$52:AO74,_xlpm.Fundo,,-1),
_xlpm.Dy,_xlfn.XLOOKUP(TRUE,(AO76:AO$95&lt;&gt;""),AO76:AO$95,_xlpm.Fundo,,1),
_xlpm.Xy,$N75,_xlpm.Yy,PRODUCT(SUM(_xlpm.Dy,-_xlpm.Cy),1/SUM(_xlpm.By,-_xlpm.Ay))*SUM(_xlpm.Xy,-_xlpm.Ay)+_xlpm.Cy,
ROUND(_xlpm.Yy,2)))</f>
        <v>-9</v>
      </c>
      <c r="AP173" s="21" cm="1">
        <f t="array" ref="AP173">IF(AP75&lt;&gt;"","",
_xlfn.LET(_xlpm.Fundo,$L$8,
_xlpm.Ax,_xlfn.XLOOKUP(TRUE,($O75:AO75&lt;&gt;""),$O$51:AO$51,_xlpm.Fundo,,-1),
_xlpm.Bx,_xlfn.XLOOKUP(TRUE,(AQ75:$AZ75&lt;&gt;""),AQ$51:$AZ$51,_xlpm.Fundo,,1),
_xlpm.Cx,_xlfn.XLOOKUP(TRUE,($O75:AO75&lt;&gt;""),$O75:AO75,_xlpm.Fundo,,-1),
_xlpm.Dx,_xlfn.XLOOKUP(TRUE,(AQ75:$AZ75&lt;&gt;""),AQ75:$AZ75,_xlpm.Fundo,,1),
_xlpm.Xx,AP$51,_xlpm.Yx,PRODUCT(SUM(_xlpm.Dx,-_xlpm.Cx),1/SUM(_xlpm.Bx,-_xlpm.Ax))*SUM(_xlpm.Xx,-_xlpm.Ax)+_xlpm.Cx,
_xlpm.Ay,_xlfn.XLOOKUP(TRUE,(AP$52:AP74&lt;&gt;""),$N$52:$N74,_xlpm.Fundo,,-1),
_xlpm.By,_xlfn.XLOOKUP(TRUE,(AP76:AP$95&lt;&gt;""),$N76:$N$95,_xlpm.Fundo,,1),
_xlpm.Cy,_xlfn.XLOOKUP(TRUE,(AP$52:AP74&lt;&gt;""),AP$52:AP74,_xlpm.Fundo,,-1),
_xlpm.Dy,_xlfn.XLOOKUP(TRUE,(AP76:AP$95&lt;&gt;""),AP76:AP$95,_xlpm.Fundo,,1),
_xlpm.Xy,$N75,_xlpm.Yy,PRODUCT(SUM(_xlpm.Dy,-_xlpm.Cy),1/SUM(_xlpm.By,-_xlpm.Ay))*SUM(_xlpm.Xy,-_xlpm.Ay)+_xlpm.Cy,
ROUND(_xlpm.Yy,2)))</f>
        <v>-9</v>
      </c>
      <c r="AQ173" s="21" cm="1">
        <f t="array" ref="AQ173">IF(AQ75&lt;&gt;"","",
_xlfn.LET(_xlpm.Fundo,$L$8,
_xlpm.Ax,_xlfn.XLOOKUP(TRUE,($O75:AP75&lt;&gt;""),$O$51:AP$51,_xlpm.Fundo,,-1),
_xlpm.Bx,_xlfn.XLOOKUP(TRUE,(AR75:$AZ75&lt;&gt;""),AR$51:$AZ$51,_xlpm.Fundo,,1),
_xlpm.Cx,_xlfn.XLOOKUP(TRUE,($O75:AP75&lt;&gt;""),$O75:AP75,_xlpm.Fundo,,-1),
_xlpm.Dx,_xlfn.XLOOKUP(TRUE,(AR75:$AZ75&lt;&gt;""),AR75:$AZ75,_xlpm.Fundo,,1),
_xlpm.Xx,AQ$51,_xlpm.Yx,PRODUCT(SUM(_xlpm.Dx,-_xlpm.Cx),1/SUM(_xlpm.Bx,-_xlpm.Ax))*SUM(_xlpm.Xx,-_xlpm.Ax)+_xlpm.Cx,
_xlpm.Ay,_xlfn.XLOOKUP(TRUE,(AQ$52:AQ74&lt;&gt;""),$N$52:$N74,_xlpm.Fundo,,-1),
_xlpm.By,_xlfn.XLOOKUP(TRUE,(AQ76:AQ$95&lt;&gt;""),$N76:$N$95,_xlpm.Fundo,,1),
_xlpm.Cy,_xlfn.XLOOKUP(TRUE,(AQ$52:AQ74&lt;&gt;""),AQ$52:AQ74,_xlpm.Fundo,,-1),
_xlpm.Dy,_xlfn.XLOOKUP(TRUE,(AQ76:AQ$95&lt;&gt;""),AQ76:AQ$95,_xlpm.Fundo,,1),
_xlpm.Xy,$N75,_xlpm.Yy,PRODUCT(SUM(_xlpm.Dy,-_xlpm.Cy),1/SUM(_xlpm.By,-_xlpm.Ay))*SUM(_xlpm.Xy,-_xlpm.Ay)+_xlpm.Cy,
ROUND(_xlpm.Yy,2)))</f>
        <v>-9</v>
      </c>
      <c r="AR173" s="21" cm="1">
        <f t="array" ref="AR173">IF(AR75&lt;&gt;"","",
_xlfn.LET(_xlpm.Fundo,$L$8,
_xlpm.Ax,_xlfn.XLOOKUP(TRUE,($O75:AQ75&lt;&gt;""),$O$51:AQ$51,_xlpm.Fundo,,-1),
_xlpm.Bx,_xlfn.XLOOKUP(TRUE,(AS75:$AZ75&lt;&gt;""),AS$51:$AZ$51,_xlpm.Fundo,,1),
_xlpm.Cx,_xlfn.XLOOKUP(TRUE,($O75:AQ75&lt;&gt;""),$O75:AQ75,_xlpm.Fundo,,-1),
_xlpm.Dx,_xlfn.XLOOKUP(TRUE,(AS75:$AZ75&lt;&gt;""),AS75:$AZ75,_xlpm.Fundo,,1),
_xlpm.Xx,AR$51,_xlpm.Yx,PRODUCT(SUM(_xlpm.Dx,-_xlpm.Cx),1/SUM(_xlpm.Bx,-_xlpm.Ax))*SUM(_xlpm.Xx,-_xlpm.Ax)+_xlpm.Cx,
_xlpm.Ay,_xlfn.XLOOKUP(TRUE,(AR$52:AR74&lt;&gt;""),$N$52:$N74,_xlpm.Fundo,,-1),
_xlpm.By,_xlfn.XLOOKUP(TRUE,(AR76:AR$95&lt;&gt;""),$N76:$N$95,_xlpm.Fundo,,1),
_xlpm.Cy,_xlfn.XLOOKUP(TRUE,(AR$52:AR74&lt;&gt;""),AR$52:AR74,_xlpm.Fundo,,-1),
_xlpm.Dy,_xlfn.XLOOKUP(TRUE,(AR76:AR$95&lt;&gt;""),AR76:AR$95,_xlpm.Fundo,,1),
_xlpm.Xy,$N75,_xlpm.Yy,PRODUCT(SUM(_xlpm.Dy,-_xlpm.Cy),1/SUM(_xlpm.By,-_xlpm.Ay))*SUM(_xlpm.Xy,-_xlpm.Ay)+_xlpm.Cy,
ROUND(_xlpm.Yy,2)))</f>
        <v>-9</v>
      </c>
      <c r="AS173" s="21" cm="1">
        <f t="array" ref="AS173">IF(AS75&lt;&gt;"","",
_xlfn.LET(_xlpm.Fundo,$L$8,
_xlpm.Ax,_xlfn.XLOOKUP(TRUE,($O75:AR75&lt;&gt;""),$O$51:AR$51,_xlpm.Fundo,,-1),
_xlpm.Bx,_xlfn.XLOOKUP(TRUE,(AT75:$AZ75&lt;&gt;""),AT$51:$AZ$51,_xlpm.Fundo,,1),
_xlpm.Cx,_xlfn.XLOOKUP(TRUE,($O75:AR75&lt;&gt;""),$O75:AR75,_xlpm.Fundo,,-1),
_xlpm.Dx,_xlfn.XLOOKUP(TRUE,(AT75:$AZ75&lt;&gt;""),AT75:$AZ75,_xlpm.Fundo,,1),
_xlpm.Xx,AS$51,_xlpm.Yx,PRODUCT(SUM(_xlpm.Dx,-_xlpm.Cx),1/SUM(_xlpm.Bx,-_xlpm.Ax))*SUM(_xlpm.Xx,-_xlpm.Ax)+_xlpm.Cx,
_xlpm.Ay,_xlfn.XLOOKUP(TRUE,(AS$52:AS74&lt;&gt;""),$N$52:$N74,_xlpm.Fundo,,-1),
_xlpm.By,_xlfn.XLOOKUP(TRUE,(AS76:AS$95&lt;&gt;""),$N76:$N$95,_xlpm.Fundo,,1),
_xlpm.Cy,_xlfn.XLOOKUP(TRUE,(AS$52:AS74&lt;&gt;""),AS$52:AS74,_xlpm.Fundo,,-1),
_xlpm.Dy,_xlfn.XLOOKUP(TRUE,(AS76:AS$95&lt;&gt;""),AS76:AS$95,_xlpm.Fundo,,1),
_xlpm.Xy,$N75,_xlpm.Yy,PRODUCT(SUM(_xlpm.Dy,-_xlpm.Cy),1/SUM(_xlpm.By,-_xlpm.Ay))*SUM(_xlpm.Xy,-_xlpm.Ay)+_xlpm.Cy,
ROUND(_xlpm.Yy,2)))</f>
        <v>-9</v>
      </c>
      <c r="AT173" s="21" t="str" cm="1">
        <f t="array" ref="AT173">IF(AT75&lt;&gt;"","",
_xlfn.LET(_xlpm.Fundo,$L$8,
_xlpm.Ax,_xlfn.XLOOKUP(TRUE,($O75:AS75&lt;&gt;""),$O$51:AS$51,_xlpm.Fundo,,-1),
_xlpm.Bx,_xlfn.XLOOKUP(TRUE,(AU75:$AZ75&lt;&gt;""),AU$51:$AZ$51,_xlpm.Fundo,,1),
_xlpm.Cx,_xlfn.XLOOKUP(TRUE,($O75:AS75&lt;&gt;""),$O75:AS75,_xlpm.Fundo,,-1),
_xlpm.Dx,_xlfn.XLOOKUP(TRUE,(AU75:$AZ75&lt;&gt;""),AU75:$AZ75,_xlpm.Fundo,,1),
_xlpm.Xx,AT$51,_xlpm.Yx,PRODUCT(SUM(_xlpm.Dx,-_xlpm.Cx),1/SUM(_xlpm.Bx,-_xlpm.Ax))*SUM(_xlpm.Xx,-_xlpm.Ax)+_xlpm.Cx,
_xlpm.Ay,_xlfn.XLOOKUP(TRUE,(AT$52:AT74&lt;&gt;""),$N$52:$N74,_xlpm.Fundo,,-1),
_xlpm.By,_xlfn.XLOOKUP(TRUE,(AT76:AT$95&lt;&gt;""),$N76:$N$95,_xlpm.Fundo,,1),
_xlpm.Cy,_xlfn.XLOOKUP(TRUE,(AT$52:AT74&lt;&gt;""),AT$52:AT74,_xlpm.Fundo,,-1),
_xlpm.Dy,_xlfn.XLOOKUP(TRUE,(AT76:AT$95&lt;&gt;""),AT76:AT$95,_xlpm.Fundo,,1),
_xlpm.Xy,$N75,_xlpm.Yy,PRODUCT(SUM(_xlpm.Dy,-_xlpm.Cy),1/SUM(_xlpm.By,-_xlpm.Ay))*SUM(_xlpm.Xy,-_xlpm.Ay)+_xlpm.Cy,
ROUND(_xlpm.Yy,2)))</f>
        <v/>
      </c>
      <c r="AU173" s="21" t="str" cm="1">
        <f t="array" ref="AU173">IF(AU75&lt;&gt;"","",
_xlfn.LET(_xlpm.Fundo,$L$8,
_xlpm.Ax,_xlfn.XLOOKUP(TRUE,($O75:AT75&lt;&gt;""),$O$51:AT$51,_xlpm.Fundo,,-1),
_xlpm.Bx,_xlfn.XLOOKUP(TRUE,(AV75:$AZ75&lt;&gt;""),AV$51:$AZ$51,_xlpm.Fundo,,1),
_xlpm.Cx,_xlfn.XLOOKUP(TRUE,($O75:AT75&lt;&gt;""),$O75:AT75,_xlpm.Fundo,,-1),
_xlpm.Dx,_xlfn.XLOOKUP(TRUE,(AV75:$AZ75&lt;&gt;""),AV75:$AZ75,_xlpm.Fundo,,1),
_xlpm.Xx,AU$51,_xlpm.Yx,PRODUCT(SUM(_xlpm.Dx,-_xlpm.Cx),1/SUM(_xlpm.Bx,-_xlpm.Ax))*SUM(_xlpm.Xx,-_xlpm.Ax)+_xlpm.Cx,
_xlpm.Ay,_xlfn.XLOOKUP(TRUE,(AU$52:AU74&lt;&gt;""),$N$52:$N74,_xlpm.Fundo,,-1),
_xlpm.By,_xlfn.XLOOKUP(TRUE,(AU76:AU$95&lt;&gt;""),$N76:$N$95,_xlpm.Fundo,,1),
_xlpm.Cy,_xlfn.XLOOKUP(TRUE,(AU$52:AU74&lt;&gt;""),AU$52:AU74,_xlpm.Fundo,,-1),
_xlpm.Dy,_xlfn.XLOOKUP(TRUE,(AU76:AU$95&lt;&gt;""),AU76:AU$95,_xlpm.Fundo,,1),
_xlpm.Xy,$N75,_xlpm.Yy,PRODUCT(SUM(_xlpm.Dy,-_xlpm.Cy),1/SUM(_xlpm.By,-_xlpm.Ay))*SUM(_xlpm.Xy,-_xlpm.Ay)+_xlpm.Cy,
ROUND(_xlpm.Yy,2)))</f>
        <v/>
      </c>
      <c r="AV173" s="21" t="str" cm="1">
        <f t="array" ref="AV173">IF(AV75&lt;&gt;"","",
_xlfn.LET(_xlpm.Fundo,$L$8,
_xlpm.Ax,_xlfn.XLOOKUP(TRUE,($O75:AU75&lt;&gt;""),$O$51:AU$51,_xlpm.Fundo,,-1),
_xlpm.Bx,_xlfn.XLOOKUP(TRUE,(AW75:$AZ75&lt;&gt;""),AW$51:$AZ$51,_xlpm.Fundo,,1),
_xlpm.Cx,_xlfn.XLOOKUP(TRUE,($O75:AU75&lt;&gt;""),$O75:AU75,_xlpm.Fundo,,-1),
_xlpm.Dx,_xlfn.XLOOKUP(TRUE,(AW75:$AZ75&lt;&gt;""),AW75:$AZ75,_xlpm.Fundo,,1),
_xlpm.Xx,AV$51,_xlpm.Yx,PRODUCT(SUM(_xlpm.Dx,-_xlpm.Cx),1/SUM(_xlpm.Bx,-_xlpm.Ax))*SUM(_xlpm.Xx,-_xlpm.Ax)+_xlpm.Cx,
_xlpm.Ay,_xlfn.XLOOKUP(TRUE,(AV$52:AV74&lt;&gt;""),$N$52:$N74,_xlpm.Fundo,,-1),
_xlpm.By,_xlfn.XLOOKUP(TRUE,(AV76:AV$95&lt;&gt;""),$N76:$N$95,_xlpm.Fundo,,1),
_xlpm.Cy,_xlfn.XLOOKUP(TRUE,(AV$52:AV74&lt;&gt;""),AV$52:AV74,_xlpm.Fundo,,-1),
_xlpm.Dy,_xlfn.XLOOKUP(TRUE,(AV76:AV$95&lt;&gt;""),AV76:AV$95,_xlpm.Fundo,,1),
_xlpm.Xy,$N75,_xlpm.Yy,PRODUCT(SUM(_xlpm.Dy,-_xlpm.Cy),1/SUM(_xlpm.By,-_xlpm.Ay))*SUM(_xlpm.Xy,-_xlpm.Ay)+_xlpm.Cy,
ROUND(_xlpm.Yy,2)))</f>
        <v/>
      </c>
      <c r="AW173" s="21" t="str" cm="1">
        <f t="array" ref="AW173">IF(AW75&lt;&gt;"","",
_xlfn.LET(_xlpm.Fundo,$L$8,
_xlpm.Ax,_xlfn.XLOOKUP(TRUE,($O75:AV75&lt;&gt;""),$O$51:AV$51,_xlpm.Fundo,,-1),
_xlpm.Bx,_xlfn.XLOOKUP(TRUE,(AX75:$AZ75&lt;&gt;""),AX$51:$AZ$51,_xlpm.Fundo,,1),
_xlpm.Cx,_xlfn.XLOOKUP(TRUE,($O75:AV75&lt;&gt;""),$O75:AV75,_xlpm.Fundo,,-1),
_xlpm.Dx,_xlfn.XLOOKUP(TRUE,(AX75:$AZ75&lt;&gt;""),AX75:$AZ75,_xlpm.Fundo,,1),
_xlpm.Xx,AW$51,_xlpm.Yx,PRODUCT(SUM(_xlpm.Dx,-_xlpm.Cx),1/SUM(_xlpm.Bx,-_xlpm.Ax))*SUM(_xlpm.Xx,-_xlpm.Ax)+_xlpm.Cx,
_xlpm.Ay,_xlfn.XLOOKUP(TRUE,(AW$52:AW74&lt;&gt;""),$N$52:$N74,_xlpm.Fundo,,-1),
_xlpm.By,_xlfn.XLOOKUP(TRUE,(AW76:AW$95&lt;&gt;""),$N76:$N$95,_xlpm.Fundo,,1),
_xlpm.Cy,_xlfn.XLOOKUP(TRUE,(AW$52:AW74&lt;&gt;""),AW$52:AW74,_xlpm.Fundo,,-1),
_xlpm.Dy,_xlfn.XLOOKUP(TRUE,(AW76:AW$95&lt;&gt;""),AW76:AW$95,_xlpm.Fundo,,1),
_xlpm.Xy,$N75,_xlpm.Yy,PRODUCT(SUM(_xlpm.Dy,-_xlpm.Cy),1/SUM(_xlpm.By,-_xlpm.Ay))*SUM(_xlpm.Xy,-_xlpm.Ay)+_xlpm.Cy,
ROUND(_xlpm.Yy,2)))</f>
        <v/>
      </c>
      <c r="AX173" s="8"/>
      <c r="AY173" s="8"/>
    </row>
    <row r="174" spans="1:51" ht="20.100000000000001" customHeight="1" x14ac:dyDescent="0.3">
      <c r="A174" s="8"/>
      <c r="B174" s="8" t="s">
        <v>656</v>
      </c>
      <c r="C174" s="17">
        <f t="shared" si="23"/>
        <v>45.9754</v>
      </c>
      <c r="D174" s="18">
        <f t="shared" si="23"/>
        <v>118.9509</v>
      </c>
      <c r="E174" s="64">
        <f t="shared" si="23"/>
        <v>-1.1000000000000001</v>
      </c>
      <c r="F174" s="17">
        <f t="shared" si="16"/>
        <v>2.95</v>
      </c>
      <c r="G174" s="18">
        <f t="shared" si="17"/>
        <v>13.9</v>
      </c>
      <c r="H174" s="19">
        <f t="shared" si="18"/>
        <v>-1.1000000000000001</v>
      </c>
      <c r="I174" s="8" t="str" cm="1">
        <f t="array" ref="I174">_xlfn.CONCAT(ROUND(F174:H174,2)&amp;", ")</f>
        <v xml:space="preserve">2.95, 13.9, -1.1, </v>
      </c>
      <c r="J174" s="8"/>
      <c r="N174" s="31">
        <v>6.82</v>
      </c>
      <c r="O174" s="15"/>
      <c r="P174" s="21" t="str" cm="1">
        <f t="array" ref="P174">IF(P76&lt;&gt;"","",
_xlfn.LET(_xlpm.Fundo,$L$8,
_xlpm.Ax,_xlfn.XLOOKUP(TRUE,($O76:O76&lt;&gt;""),$O$51:O$51,_xlpm.Fundo,,-1),
_xlpm.Bx,_xlfn.XLOOKUP(TRUE,(Q76:$AZ76&lt;&gt;""),Q$51:$AZ$51,_xlpm.Fundo,,1),
_xlpm.Cx,_xlfn.XLOOKUP(TRUE,($O76:O76&lt;&gt;""),$O76:O76,_xlpm.Fundo,,-1),
_xlpm.Dx,_xlfn.XLOOKUP(TRUE,(Q76:$AZ76&lt;&gt;""),Q76:$AZ76,_xlpm.Fundo,,1),
_xlpm.Xx,P$51,_xlpm.Yx,PRODUCT(SUM(_xlpm.Dx,-_xlpm.Cx),1/SUM(_xlpm.Bx,-_xlpm.Ax))*SUM(_xlpm.Xx,-_xlpm.Ax)+_xlpm.Cx,
_xlpm.Ay,_xlfn.XLOOKUP(TRUE,(P$52:P75&lt;&gt;""),$N$52:$N75,_xlpm.Fundo,,-1),
_xlpm.By,_xlfn.XLOOKUP(TRUE,(P77:P$95&lt;&gt;""),$N77:$N$95,_xlpm.Fundo,,1),
_xlpm.Cy,_xlfn.XLOOKUP(TRUE,(P$52:P75&lt;&gt;""),P$52:P75,_xlpm.Fundo,,-1),
_xlpm.Dy,_xlfn.XLOOKUP(TRUE,(P77:P$95&lt;&gt;""),P77:P$95,_xlpm.Fundo,,1),
_xlpm.Xy,$N76,_xlpm.Yy,PRODUCT(SUM(_xlpm.Dy,-_xlpm.Cy),1/SUM(_xlpm.By,-_xlpm.Ay))*SUM(_xlpm.Xy,-_xlpm.Ay)+_xlpm.Cy,
ROUND(_xlpm.Yy,2)))</f>
        <v/>
      </c>
      <c r="Q174" s="21" t="str" cm="1">
        <f t="array" ref="Q174">IF(Q76&lt;&gt;"","",
_xlfn.LET(_xlpm.Fundo,$L$8,
_xlpm.Ax,_xlfn.XLOOKUP(TRUE,($O76:P76&lt;&gt;""),$O$51:P$51,_xlpm.Fundo,,-1),
_xlpm.Bx,_xlfn.XLOOKUP(TRUE,(R76:$AZ76&lt;&gt;""),R$51:$AZ$51,_xlpm.Fundo,,1),
_xlpm.Cx,_xlfn.XLOOKUP(TRUE,($O76:P76&lt;&gt;""),$O76:P76,_xlpm.Fundo,,-1),
_xlpm.Dx,_xlfn.XLOOKUP(TRUE,(R76:$AZ76&lt;&gt;""),R76:$AZ76,_xlpm.Fundo,,1),
_xlpm.Xx,Q$51,_xlpm.Yx,PRODUCT(SUM(_xlpm.Dx,-_xlpm.Cx),1/SUM(_xlpm.Bx,-_xlpm.Ax))*SUM(_xlpm.Xx,-_xlpm.Ax)+_xlpm.Cx,
_xlpm.Ay,_xlfn.XLOOKUP(TRUE,(Q$52:Q75&lt;&gt;""),$N$52:$N75,_xlpm.Fundo,,-1),
_xlpm.By,_xlfn.XLOOKUP(TRUE,(Q77:Q$95&lt;&gt;""),$N77:$N$95,_xlpm.Fundo,,1),
_xlpm.Cy,_xlfn.XLOOKUP(TRUE,(Q$52:Q75&lt;&gt;""),Q$52:Q75,_xlpm.Fundo,,-1),
_xlpm.Dy,_xlfn.XLOOKUP(TRUE,(Q77:Q$95&lt;&gt;""),Q77:Q$95,_xlpm.Fundo,,1),
_xlpm.Xy,$N76,_xlpm.Yy,PRODUCT(SUM(_xlpm.Dy,-_xlpm.Cy),1/SUM(_xlpm.By,-_xlpm.Ay))*SUM(_xlpm.Xy,-_xlpm.Ay)+_xlpm.Cy,
ROUND(_xlpm.Yy,2)))</f>
        <v/>
      </c>
      <c r="R174" s="21" t="str" cm="1">
        <f t="array" ref="R174">IF(R76&lt;&gt;"","",
_xlfn.LET(_xlpm.Fundo,$L$8,
_xlpm.Ax,_xlfn.XLOOKUP(TRUE,($O76:Q76&lt;&gt;""),$O$51:Q$51,_xlpm.Fundo,,-1),
_xlpm.Bx,_xlfn.XLOOKUP(TRUE,(S76:$AZ76&lt;&gt;""),S$51:$AZ$51,_xlpm.Fundo,,1),
_xlpm.Cx,_xlfn.XLOOKUP(TRUE,($O76:Q76&lt;&gt;""),$O76:Q76,_xlpm.Fundo,,-1),
_xlpm.Dx,_xlfn.XLOOKUP(TRUE,(S76:$AZ76&lt;&gt;""),S76:$AZ76,_xlpm.Fundo,,1),
_xlpm.Xx,R$51,_xlpm.Yx,PRODUCT(SUM(_xlpm.Dx,-_xlpm.Cx),1/SUM(_xlpm.Bx,-_xlpm.Ax))*SUM(_xlpm.Xx,-_xlpm.Ax)+_xlpm.Cx,
_xlpm.Ay,_xlfn.XLOOKUP(TRUE,(R$52:R75&lt;&gt;""),$N$52:$N75,_xlpm.Fundo,,-1),
_xlpm.By,_xlfn.XLOOKUP(TRUE,(R77:R$95&lt;&gt;""),$N77:$N$95,_xlpm.Fundo,,1),
_xlpm.Cy,_xlfn.XLOOKUP(TRUE,(R$52:R75&lt;&gt;""),R$52:R75,_xlpm.Fundo,,-1),
_xlpm.Dy,_xlfn.XLOOKUP(TRUE,(R77:R$95&lt;&gt;""),R77:R$95,_xlpm.Fundo,,1),
_xlpm.Xy,$N76,_xlpm.Yy,PRODUCT(SUM(_xlpm.Dy,-_xlpm.Cy),1/SUM(_xlpm.By,-_xlpm.Ay))*SUM(_xlpm.Xy,-_xlpm.Ay)+_xlpm.Cy,
ROUND(_xlpm.Yy,2)))</f>
        <v/>
      </c>
      <c r="S174" s="21" cm="1">
        <f t="array" ref="S174">IF(S76&lt;&gt;"","",
_xlfn.LET(_xlpm.Fundo,$L$8,
_xlpm.Ax,_xlfn.XLOOKUP(TRUE,($O76:R76&lt;&gt;""),$O$51:R$51,_xlpm.Fundo,,-1),
_xlpm.Bx,_xlfn.XLOOKUP(TRUE,(T76:$AZ76&lt;&gt;""),T$51:$AZ$51,_xlpm.Fundo,,1),
_xlpm.Cx,_xlfn.XLOOKUP(TRUE,($O76:R76&lt;&gt;""),$O76:R76,_xlpm.Fundo,,-1),
_xlpm.Dx,_xlfn.XLOOKUP(TRUE,(T76:$AZ76&lt;&gt;""),T76:$AZ76,_xlpm.Fundo,,1),
_xlpm.Xx,S$51,_xlpm.Yx,PRODUCT(SUM(_xlpm.Dx,-_xlpm.Cx),1/SUM(_xlpm.Bx,-_xlpm.Ax))*SUM(_xlpm.Xx,-_xlpm.Ax)+_xlpm.Cx,
_xlpm.Ay,_xlfn.XLOOKUP(TRUE,(S$52:S75&lt;&gt;""),$N$52:$N75,_xlpm.Fundo,,-1),
_xlpm.By,_xlfn.XLOOKUP(TRUE,(S77:S$95&lt;&gt;""),$N77:$N$95,_xlpm.Fundo,,1),
_xlpm.Cy,_xlfn.XLOOKUP(TRUE,(S$52:S75&lt;&gt;""),S$52:S75,_xlpm.Fundo,,-1),
_xlpm.Dy,_xlfn.XLOOKUP(TRUE,(S77:S$95&lt;&gt;""),S77:S$95,_xlpm.Fundo,,1),
_xlpm.Xy,$N76,_xlpm.Yy,PRODUCT(SUM(_xlpm.Dy,-_xlpm.Cy),1/SUM(_xlpm.By,-_xlpm.Ay))*SUM(_xlpm.Xy,-_xlpm.Ay)+_xlpm.Cy,
ROUND(_xlpm.Yy,2)))</f>
        <v>0.77</v>
      </c>
      <c r="T174" s="21" cm="1">
        <f t="array" ref="T174">IF(T76&lt;&gt;"","",
_xlfn.LET(_xlpm.Fundo,$L$8,
_xlpm.Ax,_xlfn.XLOOKUP(TRUE,($O76:S76&lt;&gt;""),$O$51:S$51,_xlpm.Fundo,,-1),
_xlpm.Bx,_xlfn.XLOOKUP(TRUE,(U76:$AZ76&lt;&gt;""),U$51:$AZ$51,_xlpm.Fundo,,1),
_xlpm.Cx,_xlfn.XLOOKUP(TRUE,($O76:S76&lt;&gt;""),$O76:S76,_xlpm.Fundo,,-1),
_xlpm.Dx,_xlfn.XLOOKUP(TRUE,(U76:$AZ76&lt;&gt;""),U76:$AZ76,_xlpm.Fundo,,1),
_xlpm.Xx,T$51,_xlpm.Yx,PRODUCT(SUM(_xlpm.Dx,-_xlpm.Cx),1/SUM(_xlpm.Bx,-_xlpm.Ax))*SUM(_xlpm.Xx,-_xlpm.Ax)+_xlpm.Cx,
_xlpm.Ay,_xlfn.XLOOKUP(TRUE,(T$52:T75&lt;&gt;""),$N$52:$N75,_xlpm.Fundo,,-1),
_xlpm.By,_xlfn.XLOOKUP(TRUE,(T77:T$95&lt;&gt;""),$N77:$N$95,_xlpm.Fundo,,1),
_xlpm.Cy,_xlfn.XLOOKUP(TRUE,(T$52:T75&lt;&gt;""),T$52:T75,_xlpm.Fundo,,-1),
_xlpm.Dy,_xlfn.XLOOKUP(TRUE,(T77:T$95&lt;&gt;""),T77:T$95,_xlpm.Fundo,,1),
_xlpm.Xy,$N76,_xlpm.Yy,PRODUCT(SUM(_xlpm.Dy,-_xlpm.Cy),1/SUM(_xlpm.By,-_xlpm.Ay))*SUM(_xlpm.Xy,-_xlpm.Ay)+_xlpm.Cy,
ROUND(_xlpm.Yy,2)))</f>
        <v>0.15</v>
      </c>
      <c r="U174" s="21" cm="1">
        <f t="array" ref="U174">IF(U76&lt;&gt;"","",
_xlfn.LET(_xlpm.Fundo,$L$8,
_xlpm.Ax,_xlfn.XLOOKUP(TRUE,($O76:T76&lt;&gt;""),$O$51:T$51,_xlpm.Fundo,,-1),
_xlpm.Bx,_xlfn.XLOOKUP(TRUE,(V76:$AZ76&lt;&gt;""),V$51:$AZ$51,_xlpm.Fundo,,1),
_xlpm.Cx,_xlfn.XLOOKUP(TRUE,($O76:T76&lt;&gt;""),$O76:T76,_xlpm.Fundo,,-1),
_xlpm.Dx,_xlfn.XLOOKUP(TRUE,(V76:$AZ76&lt;&gt;""),V76:$AZ76,_xlpm.Fundo,,1),
_xlpm.Xx,U$51,_xlpm.Yx,PRODUCT(SUM(_xlpm.Dx,-_xlpm.Cx),1/SUM(_xlpm.Bx,-_xlpm.Ax))*SUM(_xlpm.Xx,-_xlpm.Ax)+_xlpm.Cx,
_xlpm.Ay,_xlfn.XLOOKUP(TRUE,(U$52:U75&lt;&gt;""),$N$52:$N75,_xlpm.Fundo,,-1),
_xlpm.By,_xlfn.XLOOKUP(TRUE,(U77:U$95&lt;&gt;""),$N77:$N$95,_xlpm.Fundo,,1),
_xlpm.Cy,_xlfn.XLOOKUP(TRUE,(U$52:U75&lt;&gt;""),U$52:U75,_xlpm.Fundo,,-1),
_xlpm.Dy,_xlfn.XLOOKUP(TRUE,(U77:U$95&lt;&gt;""),U77:U$95,_xlpm.Fundo,,1),
_xlpm.Xy,$N76,_xlpm.Yy,PRODUCT(SUM(_xlpm.Dy,-_xlpm.Cy),1/SUM(_xlpm.By,-_xlpm.Ay))*SUM(_xlpm.Xy,-_xlpm.Ay)+_xlpm.Cy,
ROUND(_xlpm.Yy,2)))</f>
        <v>1.28</v>
      </c>
      <c r="V174" s="21" t="str" cm="1">
        <f t="array" ref="V174">IF(V76&lt;&gt;"","",
_xlfn.LET(_xlpm.Fundo,$L$8,
_xlpm.Ax,_xlfn.XLOOKUP(TRUE,($O76:U76&lt;&gt;""),$O$51:U$51,_xlpm.Fundo,,-1),
_xlpm.Bx,_xlfn.XLOOKUP(TRUE,(W76:$AZ76&lt;&gt;""),W$51:$AZ$51,_xlpm.Fundo,,1),
_xlpm.Cx,_xlfn.XLOOKUP(TRUE,($O76:U76&lt;&gt;""),$O76:U76,_xlpm.Fundo,,-1),
_xlpm.Dx,_xlfn.XLOOKUP(TRUE,(W76:$AZ76&lt;&gt;""),W76:$AZ76,_xlpm.Fundo,,1),
_xlpm.Xx,V$51,_xlpm.Yx,PRODUCT(SUM(_xlpm.Dx,-_xlpm.Cx),1/SUM(_xlpm.Bx,-_xlpm.Ax))*SUM(_xlpm.Xx,-_xlpm.Ax)+_xlpm.Cx,
_xlpm.Ay,_xlfn.XLOOKUP(TRUE,(V$52:V75&lt;&gt;""),$N$52:$N75,_xlpm.Fundo,,-1),
_xlpm.By,_xlfn.XLOOKUP(TRUE,(V77:V$95&lt;&gt;""),$N77:$N$95,_xlpm.Fundo,,1),
_xlpm.Cy,_xlfn.XLOOKUP(TRUE,(V$52:V75&lt;&gt;""),V$52:V75,_xlpm.Fundo,,-1),
_xlpm.Dy,_xlfn.XLOOKUP(TRUE,(V77:V$95&lt;&gt;""),V77:V$95,_xlpm.Fundo,,1),
_xlpm.Xy,$N76,_xlpm.Yy,PRODUCT(SUM(_xlpm.Dy,-_xlpm.Cy),1/SUM(_xlpm.By,-_xlpm.Ay))*SUM(_xlpm.Xy,-_xlpm.Ay)+_xlpm.Cy,
ROUND(_xlpm.Yy,2)))</f>
        <v/>
      </c>
      <c r="W174" s="21" t="str" cm="1">
        <f t="array" ref="W174">IF(W76&lt;&gt;"","",
_xlfn.LET(_xlpm.Fundo,$L$8,
_xlpm.Ax,_xlfn.XLOOKUP(TRUE,($O76:V76&lt;&gt;""),$O$51:V$51,_xlpm.Fundo,,-1),
_xlpm.Bx,_xlfn.XLOOKUP(TRUE,(X76:$AZ76&lt;&gt;""),X$51:$AZ$51,_xlpm.Fundo,,1),
_xlpm.Cx,_xlfn.XLOOKUP(TRUE,($O76:V76&lt;&gt;""),$O76:V76,_xlpm.Fundo,,-1),
_xlpm.Dx,_xlfn.XLOOKUP(TRUE,(X76:$AZ76&lt;&gt;""),X76:$AZ76,_xlpm.Fundo,,1),
_xlpm.Xx,W$51,_xlpm.Yx,PRODUCT(SUM(_xlpm.Dx,-_xlpm.Cx),1/SUM(_xlpm.Bx,-_xlpm.Ax))*SUM(_xlpm.Xx,-_xlpm.Ax)+_xlpm.Cx,
_xlpm.Ay,_xlfn.XLOOKUP(TRUE,(W$52:W75&lt;&gt;""),$N$52:$N75,_xlpm.Fundo,,-1),
_xlpm.By,_xlfn.XLOOKUP(TRUE,(W77:W$95&lt;&gt;""),$N77:$N$95,_xlpm.Fundo,,1),
_xlpm.Cy,_xlfn.XLOOKUP(TRUE,(W$52:W75&lt;&gt;""),W$52:W75,_xlpm.Fundo,,-1),
_xlpm.Dy,_xlfn.XLOOKUP(TRUE,(W77:W$95&lt;&gt;""),W77:W$95,_xlpm.Fundo,,1),
_xlpm.Xy,$N76,_xlpm.Yy,PRODUCT(SUM(_xlpm.Dy,-_xlpm.Cy),1/SUM(_xlpm.By,-_xlpm.Ay))*SUM(_xlpm.Xy,-_xlpm.Ay)+_xlpm.Cy,
ROUND(_xlpm.Yy,2)))</f>
        <v/>
      </c>
      <c r="X174" s="21" t="str" cm="1">
        <f t="array" ref="X174">IF(X76&lt;&gt;"","",
_xlfn.LET(_xlpm.Fundo,$L$8,
_xlpm.Ax,_xlfn.XLOOKUP(TRUE,($O76:W76&lt;&gt;""),$O$51:W$51,_xlpm.Fundo,,-1),
_xlpm.Bx,_xlfn.XLOOKUP(TRUE,(Y76:$AZ76&lt;&gt;""),Y$51:$AZ$51,_xlpm.Fundo,,1),
_xlpm.Cx,_xlfn.XLOOKUP(TRUE,($O76:W76&lt;&gt;""),$O76:W76,_xlpm.Fundo,,-1),
_xlpm.Dx,_xlfn.XLOOKUP(TRUE,(Y76:$AZ76&lt;&gt;""),Y76:$AZ76,_xlpm.Fundo,,1),
_xlpm.Xx,X$51,_xlpm.Yx,PRODUCT(SUM(_xlpm.Dx,-_xlpm.Cx),1/SUM(_xlpm.Bx,-_xlpm.Ax))*SUM(_xlpm.Xx,-_xlpm.Ax)+_xlpm.Cx,
_xlpm.Ay,_xlfn.XLOOKUP(TRUE,(X$52:X75&lt;&gt;""),$N$52:$N75,_xlpm.Fundo,,-1),
_xlpm.By,_xlfn.XLOOKUP(TRUE,(X77:X$95&lt;&gt;""),$N77:$N$95,_xlpm.Fundo,,1),
_xlpm.Cy,_xlfn.XLOOKUP(TRUE,(X$52:X75&lt;&gt;""),X$52:X75,_xlpm.Fundo,,-1),
_xlpm.Dy,_xlfn.XLOOKUP(TRUE,(X77:X$95&lt;&gt;""),X77:X$95,_xlpm.Fundo,,1),
_xlpm.Xy,$N76,_xlpm.Yy,PRODUCT(SUM(_xlpm.Dy,-_xlpm.Cy),1/SUM(_xlpm.By,-_xlpm.Ay))*SUM(_xlpm.Xy,-_xlpm.Ay)+_xlpm.Cy,
ROUND(_xlpm.Yy,2)))</f>
        <v/>
      </c>
      <c r="Y174" s="21" t="str" cm="1">
        <f t="array" ref="Y174">IF(Y76&lt;&gt;"","",
_xlfn.LET(_xlpm.Fundo,$L$8,
_xlpm.Ax,_xlfn.XLOOKUP(TRUE,($O76:X76&lt;&gt;""),$O$51:X$51,_xlpm.Fundo,,-1),
_xlpm.Bx,_xlfn.XLOOKUP(TRUE,(Z76:$AZ76&lt;&gt;""),Z$51:$AZ$51,_xlpm.Fundo,,1),
_xlpm.Cx,_xlfn.XLOOKUP(TRUE,($O76:X76&lt;&gt;""),$O76:X76,_xlpm.Fundo,,-1),
_xlpm.Dx,_xlfn.XLOOKUP(TRUE,(Z76:$AZ76&lt;&gt;""),Z76:$AZ76,_xlpm.Fundo,,1),
_xlpm.Xx,Y$51,_xlpm.Yx,PRODUCT(SUM(_xlpm.Dx,-_xlpm.Cx),1/SUM(_xlpm.Bx,-_xlpm.Ax))*SUM(_xlpm.Xx,-_xlpm.Ax)+_xlpm.Cx,
_xlpm.Ay,_xlfn.XLOOKUP(TRUE,(Y$52:Y75&lt;&gt;""),$N$52:$N75,_xlpm.Fundo,,-1),
_xlpm.By,_xlfn.XLOOKUP(TRUE,(Y77:Y$95&lt;&gt;""),$N77:$N$95,_xlpm.Fundo,,1),
_xlpm.Cy,_xlfn.XLOOKUP(TRUE,(Y$52:Y75&lt;&gt;""),Y$52:Y75,_xlpm.Fundo,,-1),
_xlpm.Dy,_xlfn.XLOOKUP(TRUE,(Y77:Y$95&lt;&gt;""),Y77:Y$95,_xlpm.Fundo,,1),
_xlpm.Xy,$N76,_xlpm.Yy,PRODUCT(SUM(_xlpm.Dy,-_xlpm.Cy),1/SUM(_xlpm.By,-_xlpm.Ay))*SUM(_xlpm.Xy,-_xlpm.Ay)+_xlpm.Cy,
ROUND(_xlpm.Yy,2)))</f>
        <v/>
      </c>
      <c r="Z174" s="21" t="str" cm="1">
        <f t="array" ref="Z174">IF(Z76&lt;&gt;"","",
_xlfn.LET(_xlpm.Fundo,$L$8,
_xlpm.Ax,_xlfn.XLOOKUP(TRUE,($O76:Y76&lt;&gt;""),$O$51:Y$51,_xlpm.Fundo,,-1),
_xlpm.Bx,_xlfn.XLOOKUP(TRUE,(AA76:$AZ76&lt;&gt;""),AA$51:$AZ$51,_xlpm.Fundo,,1),
_xlpm.Cx,_xlfn.XLOOKUP(TRUE,($O76:Y76&lt;&gt;""),$O76:Y76,_xlpm.Fundo,,-1),
_xlpm.Dx,_xlfn.XLOOKUP(TRUE,(AA76:$AZ76&lt;&gt;""),AA76:$AZ76,_xlpm.Fundo,,1),
_xlpm.Xx,Z$51,_xlpm.Yx,PRODUCT(SUM(_xlpm.Dx,-_xlpm.Cx),1/SUM(_xlpm.Bx,-_xlpm.Ax))*SUM(_xlpm.Xx,-_xlpm.Ax)+_xlpm.Cx,
_xlpm.Ay,_xlfn.XLOOKUP(TRUE,(Z$52:Z75&lt;&gt;""),$N$52:$N75,_xlpm.Fundo,,-1),
_xlpm.By,_xlfn.XLOOKUP(TRUE,(Z77:Z$95&lt;&gt;""),$N77:$N$95,_xlpm.Fundo,,1),
_xlpm.Cy,_xlfn.XLOOKUP(TRUE,(Z$52:Z75&lt;&gt;""),Z$52:Z75,_xlpm.Fundo,,-1),
_xlpm.Dy,_xlfn.XLOOKUP(TRUE,(Z77:Z$95&lt;&gt;""),Z77:Z$95,_xlpm.Fundo,,1),
_xlpm.Xy,$N76,_xlpm.Yy,PRODUCT(SUM(_xlpm.Dy,-_xlpm.Cy),1/SUM(_xlpm.By,-_xlpm.Ay))*SUM(_xlpm.Xy,-_xlpm.Ay)+_xlpm.Cy,
ROUND(_xlpm.Yy,2)))</f>
        <v/>
      </c>
      <c r="AA174" s="21" t="str" cm="1">
        <f t="array" ref="AA174">IF(AA76&lt;&gt;"","",
_xlfn.LET(_xlpm.Fundo,$L$8,
_xlpm.Ax,_xlfn.XLOOKUP(TRUE,($O76:Z76&lt;&gt;""),$O$51:Z$51,_xlpm.Fundo,,-1),
_xlpm.Bx,_xlfn.XLOOKUP(TRUE,(AB76:$AZ76&lt;&gt;""),AB$51:$AZ$51,_xlpm.Fundo,,1),
_xlpm.Cx,_xlfn.XLOOKUP(TRUE,($O76:Z76&lt;&gt;""),$O76:Z76,_xlpm.Fundo,,-1),
_xlpm.Dx,_xlfn.XLOOKUP(TRUE,(AB76:$AZ76&lt;&gt;""),AB76:$AZ76,_xlpm.Fundo,,1),
_xlpm.Xx,AA$51,_xlpm.Yx,PRODUCT(SUM(_xlpm.Dx,-_xlpm.Cx),1/SUM(_xlpm.Bx,-_xlpm.Ax))*SUM(_xlpm.Xx,-_xlpm.Ax)+_xlpm.Cx,
_xlpm.Ay,_xlfn.XLOOKUP(TRUE,(AA$52:AA75&lt;&gt;""),$N$52:$N75,_xlpm.Fundo,,-1),
_xlpm.By,_xlfn.XLOOKUP(TRUE,(AA77:AA$95&lt;&gt;""),$N77:$N$95,_xlpm.Fundo,,1),
_xlpm.Cy,_xlfn.XLOOKUP(TRUE,(AA$52:AA75&lt;&gt;""),AA$52:AA75,_xlpm.Fundo,,-1),
_xlpm.Dy,_xlfn.XLOOKUP(TRUE,(AA77:AA$95&lt;&gt;""),AA77:AA$95,_xlpm.Fundo,,1),
_xlpm.Xy,$N76,_xlpm.Yy,PRODUCT(SUM(_xlpm.Dy,-_xlpm.Cy),1/SUM(_xlpm.By,-_xlpm.Ay))*SUM(_xlpm.Xy,-_xlpm.Ay)+_xlpm.Cy,
ROUND(_xlpm.Yy,2)))</f>
        <v/>
      </c>
      <c r="AB174" s="21" t="str" cm="1">
        <f t="array" ref="AB174">IF(AB76&lt;&gt;"","",
_xlfn.LET(_xlpm.Fundo,$L$8,
_xlpm.Ax,_xlfn.XLOOKUP(TRUE,($O76:AA76&lt;&gt;""),$O$51:AA$51,_xlpm.Fundo,,-1),
_xlpm.Bx,_xlfn.XLOOKUP(TRUE,(AC76:$AZ76&lt;&gt;""),AC$51:$AZ$51,_xlpm.Fundo,,1),
_xlpm.Cx,_xlfn.XLOOKUP(TRUE,($O76:AA76&lt;&gt;""),$O76:AA76,_xlpm.Fundo,,-1),
_xlpm.Dx,_xlfn.XLOOKUP(TRUE,(AC76:$AZ76&lt;&gt;""),AC76:$AZ76,_xlpm.Fundo,,1),
_xlpm.Xx,AB$51,_xlpm.Yx,PRODUCT(SUM(_xlpm.Dx,-_xlpm.Cx),1/SUM(_xlpm.Bx,-_xlpm.Ax))*SUM(_xlpm.Xx,-_xlpm.Ax)+_xlpm.Cx,
_xlpm.Ay,_xlfn.XLOOKUP(TRUE,(AB$52:AB75&lt;&gt;""),$N$52:$N75,_xlpm.Fundo,,-1),
_xlpm.By,_xlfn.XLOOKUP(TRUE,(AB77:AB$95&lt;&gt;""),$N77:$N$95,_xlpm.Fundo,,1),
_xlpm.Cy,_xlfn.XLOOKUP(TRUE,(AB$52:AB75&lt;&gt;""),AB$52:AB75,_xlpm.Fundo,,-1),
_xlpm.Dy,_xlfn.XLOOKUP(TRUE,(AB77:AB$95&lt;&gt;""),AB77:AB$95,_xlpm.Fundo,,1),
_xlpm.Xy,$N76,_xlpm.Yy,PRODUCT(SUM(_xlpm.Dy,-_xlpm.Cy),1/SUM(_xlpm.By,-_xlpm.Ay))*SUM(_xlpm.Xy,-_xlpm.Ay)+_xlpm.Cy,
ROUND(_xlpm.Yy,2)))</f>
        <v/>
      </c>
      <c r="AC174" s="21" t="str" cm="1">
        <f t="array" ref="AC174">IF(AC76&lt;&gt;"","",
_xlfn.LET(_xlpm.Fundo,$L$8,
_xlpm.Ax,_xlfn.XLOOKUP(TRUE,($O76:AB76&lt;&gt;""),$O$51:AB$51,_xlpm.Fundo,,-1),
_xlpm.Bx,_xlfn.XLOOKUP(TRUE,(AD76:$AZ76&lt;&gt;""),AD$51:$AZ$51,_xlpm.Fundo,,1),
_xlpm.Cx,_xlfn.XLOOKUP(TRUE,($O76:AB76&lt;&gt;""),$O76:AB76,_xlpm.Fundo,,-1),
_xlpm.Dx,_xlfn.XLOOKUP(TRUE,(AD76:$AZ76&lt;&gt;""),AD76:$AZ76,_xlpm.Fundo,,1),
_xlpm.Xx,AC$51,_xlpm.Yx,PRODUCT(SUM(_xlpm.Dx,-_xlpm.Cx),1/SUM(_xlpm.Bx,-_xlpm.Ax))*SUM(_xlpm.Xx,-_xlpm.Ax)+_xlpm.Cx,
_xlpm.Ay,_xlfn.XLOOKUP(TRUE,(AC$52:AC75&lt;&gt;""),$N$52:$N75,_xlpm.Fundo,,-1),
_xlpm.By,_xlfn.XLOOKUP(TRUE,(AC77:AC$95&lt;&gt;""),$N77:$N$95,_xlpm.Fundo,,1),
_xlpm.Cy,_xlfn.XLOOKUP(TRUE,(AC$52:AC75&lt;&gt;""),AC$52:AC75,_xlpm.Fundo,,-1),
_xlpm.Dy,_xlfn.XLOOKUP(TRUE,(AC77:AC$95&lt;&gt;""),AC77:AC$95,_xlpm.Fundo,,1),
_xlpm.Xy,$N76,_xlpm.Yy,PRODUCT(SUM(_xlpm.Dy,-_xlpm.Cy),1/SUM(_xlpm.By,-_xlpm.Ay))*SUM(_xlpm.Xy,-_xlpm.Ay)+_xlpm.Cy,
ROUND(_xlpm.Yy,2)))</f>
        <v/>
      </c>
      <c r="AD174" s="21" t="str" cm="1">
        <f t="array" ref="AD174">IF(AD76&lt;&gt;"","",
_xlfn.LET(_xlpm.Fundo,$L$8,
_xlpm.Ax,_xlfn.XLOOKUP(TRUE,($O76:AC76&lt;&gt;""),$O$51:AC$51,_xlpm.Fundo,,-1),
_xlpm.Bx,_xlfn.XLOOKUP(TRUE,(AE76:$AZ76&lt;&gt;""),AE$51:$AZ$51,_xlpm.Fundo,,1),
_xlpm.Cx,_xlfn.XLOOKUP(TRUE,($O76:AC76&lt;&gt;""),$O76:AC76,_xlpm.Fundo,,-1),
_xlpm.Dx,_xlfn.XLOOKUP(TRUE,(AE76:$AZ76&lt;&gt;""),AE76:$AZ76,_xlpm.Fundo,,1),
_xlpm.Xx,AD$51,_xlpm.Yx,PRODUCT(SUM(_xlpm.Dx,-_xlpm.Cx),1/SUM(_xlpm.Bx,-_xlpm.Ax))*SUM(_xlpm.Xx,-_xlpm.Ax)+_xlpm.Cx,
_xlpm.Ay,_xlfn.XLOOKUP(TRUE,(AD$52:AD75&lt;&gt;""),$N$52:$N75,_xlpm.Fundo,,-1),
_xlpm.By,_xlfn.XLOOKUP(TRUE,(AD77:AD$95&lt;&gt;""),$N77:$N$95,_xlpm.Fundo,,1),
_xlpm.Cy,_xlfn.XLOOKUP(TRUE,(AD$52:AD75&lt;&gt;""),AD$52:AD75,_xlpm.Fundo,,-1),
_xlpm.Dy,_xlfn.XLOOKUP(TRUE,(AD77:AD$95&lt;&gt;""),AD77:AD$95,_xlpm.Fundo,,1),
_xlpm.Xy,$N76,_xlpm.Yy,PRODUCT(SUM(_xlpm.Dy,-_xlpm.Cy),1/SUM(_xlpm.By,-_xlpm.Ay))*SUM(_xlpm.Xy,-_xlpm.Ay)+_xlpm.Cy,
ROUND(_xlpm.Yy,2)))</f>
        <v/>
      </c>
      <c r="AE174" s="21" cm="1">
        <f t="array" ref="AE174">IF(AE76&lt;&gt;"","",
_xlfn.LET(_xlpm.Fundo,$L$8,
_xlpm.Ax,_xlfn.XLOOKUP(TRUE,($O76:AD76&lt;&gt;""),$O$51:AD$51,_xlpm.Fundo,,-1),
_xlpm.Bx,_xlfn.XLOOKUP(TRUE,(AF76:$AZ76&lt;&gt;""),AF$51:$AZ$51,_xlpm.Fundo,,1),
_xlpm.Cx,_xlfn.XLOOKUP(TRUE,($O76:AD76&lt;&gt;""),$O76:AD76,_xlpm.Fundo,,-1),
_xlpm.Dx,_xlfn.XLOOKUP(TRUE,(AF76:$AZ76&lt;&gt;""),AF76:$AZ76,_xlpm.Fundo,,1),
_xlpm.Xx,AE$51,_xlpm.Yx,PRODUCT(SUM(_xlpm.Dx,-_xlpm.Cx),1/SUM(_xlpm.Bx,-_xlpm.Ax))*SUM(_xlpm.Xx,-_xlpm.Ax)+_xlpm.Cx,
_xlpm.Ay,_xlfn.XLOOKUP(TRUE,(AE$52:AE75&lt;&gt;""),$N$52:$N75,_xlpm.Fundo,,-1),
_xlpm.By,_xlfn.XLOOKUP(TRUE,(AE77:AE$95&lt;&gt;""),$N77:$N$95,_xlpm.Fundo,,1),
_xlpm.Cy,_xlfn.XLOOKUP(TRUE,(AE$52:AE75&lt;&gt;""),AE$52:AE75,_xlpm.Fundo,,-1),
_xlpm.Dy,_xlfn.XLOOKUP(TRUE,(AE77:AE$95&lt;&gt;""),AE77:AE$95,_xlpm.Fundo,,1),
_xlpm.Xy,$N76,_xlpm.Yy,PRODUCT(SUM(_xlpm.Dy,-_xlpm.Cy),1/SUM(_xlpm.By,-_xlpm.Ay))*SUM(_xlpm.Xy,-_xlpm.Ay)+_xlpm.Cy,
ROUND(_xlpm.Yy,2)))</f>
        <v>0.37</v>
      </c>
      <c r="AF174" s="21" cm="1">
        <f t="array" ref="AF174">IF(AF76&lt;&gt;"","",
_xlfn.LET(_xlpm.Fundo,$L$8,
_xlpm.Ax,_xlfn.XLOOKUP(TRUE,($O76:AE76&lt;&gt;""),$O$51:AE$51,_xlpm.Fundo,,-1),
_xlpm.Bx,_xlfn.XLOOKUP(TRUE,(AG76:$AZ76&lt;&gt;""),AG$51:$AZ$51,_xlpm.Fundo,,1),
_xlpm.Cx,_xlfn.XLOOKUP(TRUE,($O76:AE76&lt;&gt;""),$O76:AE76,_xlpm.Fundo,,-1),
_xlpm.Dx,_xlfn.XLOOKUP(TRUE,(AG76:$AZ76&lt;&gt;""),AG76:$AZ76,_xlpm.Fundo,,1),
_xlpm.Xx,AF$51,_xlpm.Yx,PRODUCT(SUM(_xlpm.Dx,-_xlpm.Cx),1/SUM(_xlpm.Bx,-_xlpm.Ax))*SUM(_xlpm.Xx,-_xlpm.Ax)+_xlpm.Cx,
_xlpm.Ay,_xlfn.XLOOKUP(TRUE,(AF$52:AF75&lt;&gt;""),$N$52:$N75,_xlpm.Fundo,,-1),
_xlpm.By,_xlfn.XLOOKUP(TRUE,(AF77:AF$95&lt;&gt;""),$N77:$N$95,_xlpm.Fundo,,1),
_xlpm.Cy,_xlfn.XLOOKUP(TRUE,(AF$52:AF75&lt;&gt;""),AF$52:AF75,_xlpm.Fundo,,-1),
_xlpm.Dy,_xlfn.XLOOKUP(TRUE,(AF77:AF$95&lt;&gt;""),AF77:AF$95,_xlpm.Fundo,,1),
_xlpm.Xy,$N76,_xlpm.Yy,PRODUCT(SUM(_xlpm.Dy,-_xlpm.Cy),1/SUM(_xlpm.By,-_xlpm.Ay))*SUM(_xlpm.Xy,-_xlpm.Ay)+_xlpm.Cy,
ROUND(_xlpm.Yy,2)))</f>
        <v>0</v>
      </c>
      <c r="AG174" s="21" cm="1">
        <f t="array" ref="AG174">IF(AG76&lt;&gt;"","",
_xlfn.LET(_xlpm.Fundo,$L$8,
_xlpm.Ax,_xlfn.XLOOKUP(TRUE,($O76:AF76&lt;&gt;""),$O$51:AF$51,_xlpm.Fundo,,-1),
_xlpm.Bx,_xlfn.XLOOKUP(TRUE,(AH76:$AZ76&lt;&gt;""),AH$51:$AZ$51,_xlpm.Fundo,,1),
_xlpm.Cx,_xlfn.XLOOKUP(TRUE,($O76:AF76&lt;&gt;""),$O76:AF76,_xlpm.Fundo,,-1),
_xlpm.Dx,_xlfn.XLOOKUP(TRUE,(AH76:$AZ76&lt;&gt;""),AH76:$AZ76,_xlpm.Fundo,,1),
_xlpm.Xx,AG$51,_xlpm.Yx,PRODUCT(SUM(_xlpm.Dx,-_xlpm.Cx),1/SUM(_xlpm.Bx,-_xlpm.Ax))*SUM(_xlpm.Xx,-_xlpm.Ax)+_xlpm.Cx,
_xlpm.Ay,_xlfn.XLOOKUP(TRUE,(AG$52:AG75&lt;&gt;""),$N$52:$N75,_xlpm.Fundo,,-1),
_xlpm.By,_xlfn.XLOOKUP(TRUE,(AG77:AG$95&lt;&gt;""),$N77:$N$95,_xlpm.Fundo,,1),
_xlpm.Cy,_xlfn.XLOOKUP(TRUE,(AG$52:AG75&lt;&gt;""),AG$52:AG75,_xlpm.Fundo,,-1),
_xlpm.Dy,_xlfn.XLOOKUP(TRUE,(AG77:AG$95&lt;&gt;""),AG77:AG$95,_xlpm.Fundo,,1),
_xlpm.Xy,$N76,_xlpm.Yy,PRODUCT(SUM(_xlpm.Dy,-_xlpm.Cy),1/SUM(_xlpm.By,-_xlpm.Ay))*SUM(_xlpm.Xy,-_xlpm.Ay)+_xlpm.Cy,
ROUND(_xlpm.Yy,2)))</f>
        <v>0</v>
      </c>
      <c r="AH174" s="21" cm="1">
        <f t="array" ref="AH174">IF(AH76&lt;&gt;"","",
_xlfn.LET(_xlpm.Fundo,$L$8,
_xlpm.Ax,_xlfn.XLOOKUP(TRUE,($O76:AG76&lt;&gt;""),$O$51:AG$51,_xlpm.Fundo,,-1),
_xlpm.Bx,_xlfn.XLOOKUP(TRUE,(AI76:$AZ76&lt;&gt;""),AI$51:$AZ$51,_xlpm.Fundo,,1),
_xlpm.Cx,_xlfn.XLOOKUP(TRUE,($O76:AG76&lt;&gt;""),$O76:AG76,_xlpm.Fundo,,-1),
_xlpm.Dx,_xlfn.XLOOKUP(TRUE,(AI76:$AZ76&lt;&gt;""),AI76:$AZ76,_xlpm.Fundo,,1),
_xlpm.Xx,AH$51,_xlpm.Yx,PRODUCT(SUM(_xlpm.Dx,-_xlpm.Cx),1/SUM(_xlpm.Bx,-_xlpm.Ax))*SUM(_xlpm.Xx,-_xlpm.Ax)+_xlpm.Cx,
_xlpm.Ay,_xlfn.XLOOKUP(TRUE,(AH$52:AH75&lt;&gt;""),$N$52:$N75,_xlpm.Fundo,,-1),
_xlpm.By,_xlfn.XLOOKUP(TRUE,(AH77:AH$95&lt;&gt;""),$N77:$N$95,_xlpm.Fundo,,1),
_xlpm.Cy,_xlfn.XLOOKUP(TRUE,(AH$52:AH75&lt;&gt;""),AH$52:AH75,_xlpm.Fundo,,-1),
_xlpm.Dy,_xlfn.XLOOKUP(TRUE,(AH77:AH$95&lt;&gt;""),AH77:AH$95,_xlpm.Fundo,,1),
_xlpm.Xy,$N76,_xlpm.Yy,PRODUCT(SUM(_xlpm.Dy,-_xlpm.Cy),1/SUM(_xlpm.By,-_xlpm.Ay))*SUM(_xlpm.Xy,-_xlpm.Ay)+_xlpm.Cy,
ROUND(_xlpm.Yy,2)))</f>
        <v>0.4</v>
      </c>
      <c r="AI174" s="21" cm="1">
        <f t="array" ref="AI174">IF(AI76&lt;&gt;"","",
_xlfn.LET(_xlpm.Fundo,$L$8,
_xlpm.Ax,_xlfn.XLOOKUP(TRUE,($O76:AH76&lt;&gt;""),$O$51:AH$51,_xlpm.Fundo,,-1),
_xlpm.Bx,_xlfn.XLOOKUP(TRUE,(AJ76:$AZ76&lt;&gt;""),AJ$51:$AZ$51,_xlpm.Fundo,,1),
_xlpm.Cx,_xlfn.XLOOKUP(TRUE,($O76:AH76&lt;&gt;""),$O76:AH76,_xlpm.Fundo,,-1),
_xlpm.Dx,_xlfn.XLOOKUP(TRUE,(AJ76:$AZ76&lt;&gt;""),AJ76:$AZ76,_xlpm.Fundo,,1),
_xlpm.Xx,AI$51,_xlpm.Yx,PRODUCT(SUM(_xlpm.Dx,-_xlpm.Cx),1/SUM(_xlpm.Bx,-_xlpm.Ax))*SUM(_xlpm.Xx,-_xlpm.Ax)+_xlpm.Cx,
_xlpm.Ay,_xlfn.XLOOKUP(TRUE,(AI$52:AI75&lt;&gt;""),$N$52:$N75,_xlpm.Fundo,,-1),
_xlpm.By,_xlfn.XLOOKUP(TRUE,(AI77:AI$95&lt;&gt;""),$N77:$N$95,_xlpm.Fundo,,1),
_xlpm.Cy,_xlfn.XLOOKUP(TRUE,(AI$52:AI75&lt;&gt;""),AI$52:AI75,_xlpm.Fundo,,-1),
_xlpm.Dy,_xlfn.XLOOKUP(TRUE,(AI77:AI$95&lt;&gt;""),AI77:AI$95,_xlpm.Fundo,,1),
_xlpm.Xy,$N76,_xlpm.Yy,PRODUCT(SUM(_xlpm.Dy,-_xlpm.Cy),1/SUM(_xlpm.By,-_xlpm.Ay))*SUM(_xlpm.Xy,-_xlpm.Ay)+_xlpm.Cy,
ROUND(_xlpm.Yy,2)))</f>
        <v>0.4</v>
      </c>
      <c r="AJ174" s="21" cm="1">
        <f t="array" ref="AJ174">IF(AJ76&lt;&gt;"","",
_xlfn.LET(_xlpm.Fundo,$L$8,
_xlpm.Ax,_xlfn.XLOOKUP(TRUE,($O76:AI76&lt;&gt;""),$O$51:AI$51,_xlpm.Fundo,,-1),
_xlpm.Bx,_xlfn.XLOOKUP(TRUE,(AK76:$AZ76&lt;&gt;""),AK$51:$AZ$51,_xlpm.Fundo,,1),
_xlpm.Cx,_xlfn.XLOOKUP(TRUE,($O76:AI76&lt;&gt;""),$O76:AI76,_xlpm.Fundo,,-1),
_xlpm.Dx,_xlfn.XLOOKUP(TRUE,(AK76:$AZ76&lt;&gt;""),AK76:$AZ76,_xlpm.Fundo,,1),
_xlpm.Xx,AJ$51,_xlpm.Yx,PRODUCT(SUM(_xlpm.Dx,-_xlpm.Cx),1/SUM(_xlpm.Bx,-_xlpm.Ax))*SUM(_xlpm.Xx,-_xlpm.Ax)+_xlpm.Cx,
_xlpm.Ay,_xlfn.XLOOKUP(TRUE,(AJ$52:AJ75&lt;&gt;""),$N$52:$N75,_xlpm.Fundo,,-1),
_xlpm.By,_xlfn.XLOOKUP(TRUE,(AJ77:AJ$95&lt;&gt;""),$N77:$N$95,_xlpm.Fundo,,1),
_xlpm.Cy,_xlfn.XLOOKUP(TRUE,(AJ$52:AJ75&lt;&gt;""),AJ$52:AJ75,_xlpm.Fundo,,-1),
_xlpm.Dy,_xlfn.XLOOKUP(TRUE,(AJ77:AJ$95&lt;&gt;""),AJ77:AJ$95,_xlpm.Fundo,,1),
_xlpm.Xy,$N76,_xlpm.Yy,PRODUCT(SUM(_xlpm.Dy,-_xlpm.Cy),1/SUM(_xlpm.By,-_xlpm.Ay))*SUM(_xlpm.Xy,-_xlpm.Ay)+_xlpm.Cy,
ROUND(_xlpm.Yy,2)))</f>
        <v>0</v>
      </c>
      <c r="AK174" s="21" cm="1">
        <f t="array" ref="AK174">IF(AK76&lt;&gt;"","",
_xlfn.LET(_xlpm.Fundo,$L$8,
_xlpm.Ax,_xlfn.XLOOKUP(TRUE,($O76:AJ76&lt;&gt;""),$O$51:AJ$51,_xlpm.Fundo,,-1),
_xlpm.Bx,_xlfn.XLOOKUP(TRUE,(AL76:$AZ76&lt;&gt;""),AL$51:$AZ$51,_xlpm.Fundo,,1),
_xlpm.Cx,_xlfn.XLOOKUP(TRUE,($O76:AJ76&lt;&gt;""),$O76:AJ76,_xlpm.Fundo,,-1),
_xlpm.Dx,_xlfn.XLOOKUP(TRUE,(AL76:$AZ76&lt;&gt;""),AL76:$AZ76,_xlpm.Fundo,,1),
_xlpm.Xx,AK$51,_xlpm.Yx,PRODUCT(SUM(_xlpm.Dx,-_xlpm.Cx),1/SUM(_xlpm.Bx,-_xlpm.Ax))*SUM(_xlpm.Xx,-_xlpm.Ax)+_xlpm.Cx,
_xlpm.Ay,_xlfn.XLOOKUP(TRUE,(AK$52:AK75&lt;&gt;""),$N$52:$N75,_xlpm.Fundo,,-1),
_xlpm.By,_xlfn.XLOOKUP(TRUE,(AK77:AK$95&lt;&gt;""),$N77:$N$95,_xlpm.Fundo,,1),
_xlpm.Cy,_xlfn.XLOOKUP(TRUE,(AK$52:AK75&lt;&gt;""),AK$52:AK75,_xlpm.Fundo,,-1),
_xlpm.Dy,_xlfn.XLOOKUP(TRUE,(AK77:AK$95&lt;&gt;""),AK77:AK$95,_xlpm.Fundo,,1),
_xlpm.Xy,$N76,_xlpm.Yy,PRODUCT(SUM(_xlpm.Dy,-_xlpm.Cy),1/SUM(_xlpm.By,-_xlpm.Ay))*SUM(_xlpm.Xy,-_xlpm.Ay)+_xlpm.Cy,
ROUND(_xlpm.Yy,2)))</f>
        <v>0</v>
      </c>
      <c r="AL174" s="21" t="str" cm="1">
        <f t="array" ref="AL174">IF(AL76&lt;&gt;"","",
_xlfn.LET(_xlpm.Fundo,$L$8,
_xlpm.Ax,_xlfn.XLOOKUP(TRUE,($O76:AK76&lt;&gt;""),$O$51:AK$51,_xlpm.Fundo,,-1),
_xlpm.Bx,_xlfn.XLOOKUP(TRUE,(AM76:$AZ76&lt;&gt;""),AM$51:$AZ$51,_xlpm.Fundo,,1),
_xlpm.Cx,_xlfn.XLOOKUP(TRUE,($O76:AK76&lt;&gt;""),$O76:AK76,_xlpm.Fundo,,-1),
_xlpm.Dx,_xlfn.XLOOKUP(TRUE,(AM76:$AZ76&lt;&gt;""),AM76:$AZ76,_xlpm.Fundo,,1),
_xlpm.Xx,AL$51,_xlpm.Yx,PRODUCT(SUM(_xlpm.Dx,-_xlpm.Cx),1/SUM(_xlpm.Bx,-_xlpm.Ax))*SUM(_xlpm.Xx,-_xlpm.Ax)+_xlpm.Cx,
_xlpm.Ay,_xlfn.XLOOKUP(TRUE,(AL$52:AL75&lt;&gt;""),$N$52:$N75,_xlpm.Fundo,,-1),
_xlpm.By,_xlfn.XLOOKUP(TRUE,(AL77:AL$95&lt;&gt;""),$N77:$N$95,_xlpm.Fundo,,1),
_xlpm.Cy,_xlfn.XLOOKUP(TRUE,(AL$52:AL75&lt;&gt;""),AL$52:AL75,_xlpm.Fundo,,-1),
_xlpm.Dy,_xlfn.XLOOKUP(TRUE,(AL77:AL$95&lt;&gt;""),AL77:AL$95,_xlpm.Fundo,,1),
_xlpm.Xy,$N76,_xlpm.Yy,PRODUCT(SUM(_xlpm.Dy,-_xlpm.Cy),1/SUM(_xlpm.By,-_xlpm.Ay))*SUM(_xlpm.Xy,-_xlpm.Ay)+_xlpm.Cy,
ROUND(_xlpm.Yy,2)))</f>
        <v/>
      </c>
      <c r="AM174" s="21" t="str" cm="1">
        <f t="array" ref="AM174">IF(AM76&lt;&gt;"","",
_xlfn.LET(_xlpm.Fundo,$L$8,
_xlpm.Ax,_xlfn.XLOOKUP(TRUE,($O76:AL76&lt;&gt;""),$O$51:AL$51,_xlpm.Fundo,,-1),
_xlpm.Bx,_xlfn.XLOOKUP(TRUE,(AN76:$AZ76&lt;&gt;""),AN$51:$AZ$51,_xlpm.Fundo,,1),
_xlpm.Cx,_xlfn.XLOOKUP(TRUE,($O76:AL76&lt;&gt;""),$O76:AL76,_xlpm.Fundo,,-1),
_xlpm.Dx,_xlfn.XLOOKUP(TRUE,(AN76:$AZ76&lt;&gt;""),AN76:$AZ76,_xlpm.Fundo,,1),
_xlpm.Xx,AM$51,_xlpm.Yx,PRODUCT(SUM(_xlpm.Dx,-_xlpm.Cx),1/SUM(_xlpm.Bx,-_xlpm.Ax))*SUM(_xlpm.Xx,-_xlpm.Ax)+_xlpm.Cx,
_xlpm.Ay,_xlfn.XLOOKUP(TRUE,(AM$52:AM75&lt;&gt;""),$N$52:$N75,_xlpm.Fundo,,-1),
_xlpm.By,_xlfn.XLOOKUP(TRUE,(AM77:AM$95&lt;&gt;""),$N77:$N$95,_xlpm.Fundo,,1),
_xlpm.Cy,_xlfn.XLOOKUP(TRUE,(AM$52:AM75&lt;&gt;""),AM$52:AM75,_xlpm.Fundo,,-1),
_xlpm.Dy,_xlfn.XLOOKUP(TRUE,(AM77:AM$95&lt;&gt;""),AM77:AM$95,_xlpm.Fundo,,1),
_xlpm.Xy,$N76,_xlpm.Yy,PRODUCT(SUM(_xlpm.Dy,-_xlpm.Cy),1/SUM(_xlpm.By,-_xlpm.Ay))*SUM(_xlpm.Xy,-_xlpm.Ay)+_xlpm.Cy,
ROUND(_xlpm.Yy,2)))</f>
        <v/>
      </c>
      <c r="AN174" s="21" cm="1">
        <f t="array" ref="AN174">IF(AN76&lt;&gt;"","",
_xlfn.LET(_xlpm.Fundo,$L$8,
_xlpm.Ax,_xlfn.XLOOKUP(TRUE,($O76:AM76&lt;&gt;""),$O$51:AM$51,_xlpm.Fundo,,-1),
_xlpm.Bx,_xlfn.XLOOKUP(TRUE,(AO76:$AZ76&lt;&gt;""),AO$51:$AZ$51,_xlpm.Fundo,,1),
_xlpm.Cx,_xlfn.XLOOKUP(TRUE,($O76:AM76&lt;&gt;""),$O76:AM76,_xlpm.Fundo,,-1),
_xlpm.Dx,_xlfn.XLOOKUP(TRUE,(AO76:$AZ76&lt;&gt;""),AO76:$AZ76,_xlpm.Fundo,,1),
_xlpm.Xx,AN$51,_xlpm.Yx,PRODUCT(SUM(_xlpm.Dx,-_xlpm.Cx),1/SUM(_xlpm.Bx,-_xlpm.Ax))*SUM(_xlpm.Xx,-_xlpm.Ax)+_xlpm.Cx,
_xlpm.Ay,_xlfn.XLOOKUP(TRUE,(AN$52:AN75&lt;&gt;""),$N$52:$N75,_xlpm.Fundo,,-1),
_xlpm.By,_xlfn.XLOOKUP(TRUE,(AN77:AN$95&lt;&gt;""),$N77:$N$95,_xlpm.Fundo,,1),
_xlpm.Cy,_xlfn.XLOOKUP(TRUE,(AN$52:AN75&lt;&gt;""),AN$52:AN75,_xlpm.Fundo,,-1),
_xlpm.Dy,_xlfn.XLOOKUP(TRUE,(AN77:AN$95&lt;&gt;""),AN77:AN$95,_xlpm.Fundo,,1),
_xlpm.Xy,$N76,_xlpm.Yy,PRODUCT(SUM(_xlpm.Dy,-_xlpm.Cy),1/SUM(_xlpm.By,-_xlpm.Ay))*SUM(_xlpm.Xy,-_xlpm.Ay)+_xlpm.Cy,
ROUND(_xlpm.Yy,2)))</f>
        <v>-9</v>
      </c>
      <c r="AO174" s="21" cm="1">
        <f t="array" ref="AO174">IF(AO76&lt;&gt;"","",
_xlfn.LET(_xlpm.Fundo,$L$8,
_xlpm.Ax,_xlfn.XLOOKUP(TRUE,($O76:AN76&lt;&gt;""),$O$51:AN$51,_xlpm.Fundo,,-1),
_xlpm.Bx,_xlfn.XLOOKUP(TRUE,(AP76:$AZ76&lt;&gt;""),AP$51:$AZ$51,_xlpm.Fundo,,1),
_xlpm.Cx,_xlfn.XLOOKUP(TRUE,($O76:AN76&lt;&gt;""),$O76:AN76,_xlpm.Fundo,,-1),
_xlpm.Dx,_xlfn.XLOOKUP(TRUE,(AP76:$AZ76&lt;&gt;""),AP76:$AZ76,_xlpm.Fundo,,1),
_xlpm.Xx,AO$51,_xlpm.Yx,PRODUCT(SUM(_xlpm.Dx,-_xlpm.Cx),1/SUM(_xlpm.Bx,-_xlpm.Ax))*SUM(_xlpm.Xx,-_xlpm.Ax)+_xlpm.Cx,
_xlpm.Ay,_xlfn.XLOOKUP(TRUE,(AO$52:AO75&lt;&gt;""),$N$52:$N75,_xlpm.Fundo,,-1),
_xlpm.By,_xlfn.XLOOKUP(TRUE,(AO77:AO$95&lt;&gt;""),$N77:$N$95,_xlpm.Fundo,,1),
_xlpm.Cy,_xlfn.XLOOKUP(TRUE,(AO$52:AO75&lt;&gt;""),AO$52:AO75,_xlpm.Fundo,,-1),
_xlpm.Dy,_xlfn.XLOOKUP(TRUE,(AO77:AO$95&lt;&gt;""),AO77:AO$95,_xlpm.Fundo,,1),
_xlpm.Xy,$N76,_xlpm.Yy,PRODUCT(SUM(_xlpm.Dy,-_xlpm.Cy),1/SUM(_xlpm.By,-_xlpm.Ay))*SUM(_xlpm.Xy,-_xlpm.Ay)+_xlpm.Cy,
ROUND(_xlpm.Yy,2)))</f>
        <v>-9</v>
      </c>
      <c r="AP174" s="21" cm="1">
        <f t="array" ref="AP174">IF(AP76&lt;&gt;"","",
_xlfn.LET(_xlpm.Fundo,$L$8,
_xlpm.Ax,_xlfn.XLOOKUP(TRUE,($O76:AO76&lt;&gt;""),$O$51:AO$51,_xlpm.Fundo,,-1),
_xlpm.Bx,_xlfn.XLOOKUP(TRUE,(AQ76:$AZ76&lt;&gt;""),AQ$51:$AZ$51,_xlpm.Fundo,,1),
_xlpm.Cx,_xlfn.XLOOKUP(TRUE,($O76:AO76&lt;&gt;""),$O76:AO76,_xlpm.Fundo,,-1),
_xlpm.Dx,_xlfn.XLOOKUP(TRUE,(AQ76:$AZ76&lt;&gt;""),AQ76:$AZ76,_xlpm.Fundo,,1),
_xlpm.Xx,AP$51,_xlpm.Yx,PRODUCT(SUM(_xlpm.Dx,-_xlpm.Cx),1/SUM(_xlpm.Bx,-_xlpm.Ax))*SUM(_xlpm.Xx,-_xlpm.Ax)+_xlpm.Cx,
_xlpm.Ay,_xlfn.XLOOKUP(TRUE,(AP$52:AP75&lt;&gt;""),$N$52:$N75,_xlpm.Fundo,,-1),
_xlpm.By,_xlfn.XLOOKUP(TRUE,(AP77:AP$95&lt;&gt;""),$N77:$N$95,_xlpm.Fundo,,1),
_xlpm.Cy,_xlfn.XLOOKUP(TRUE,(AP$52:AP75&lt;&gt;""),AP$52:AP75,_xlpm.Fundo,,-1),
_xlpm.Dy,_xlfn.XLOOKUP(TRUE,(AP77:AP$95&lt;&gt;""),AP77:AP$95,_xlpm.Fundo,,1),
_xlpm.Xy,$N76,_xlpm.Yy,PRODUCT(SUM(_xlpm.Dy,-_xlpm.Cy),1/SUM(_xlpm.By,-_xlpm.Ay))*SUM(_xlpm.Xy,-_xlpm.Ay)+_xlpm.Cy,
ROUND(_xlpm.Yy,2)))</f>
        <v>-9</v>
      </c>
      <c r="AQ174" s="21" cm="1">
        <f t="array" ref="AQ174">IF(AQ76&lt;&gt;"","",
_xlfn.LET(_xlpm.Fundo,$L$8,
_xlpm.Ax,_xlfn.XLOOKUP(TRUE,($O76:AP76&lt;&gt;""),$O$51:AP$51,_xlpm.Fundo,,-1),
_xlpm.Bx,_xlfn.XLOOKUP(TRUE,(AR76:$AZ76&lt;&gt;""),AR$51:$AZ$51,_xlpm.Fundo,,1),
_xlpm.Cx,_xlfn.XLOOKUP(TRUE,($O76:AP76&lt;&gt;""),$O76:AP76,_xlpm.Fundo,,-1),
_xlpm.Dx,_xlfn.XLOOKUP(TRUE,(AR76:$AZ76&lt;&gt;""),AR76:$AZ76,_xlpm.Fundo,,1),
_xlpm.Xx,AQ$51,_xlpm.Yx,PRODUCT(SUM(_xlpm.Dx,-_xlpm.Cx),1/SUM(_xlpm.Bx,-_xlpm.Ax))*SUM(_xlpm.Xx,-_xlpm.Ax)+_xlpm.Cx,
_xlpm.Ay,_xlfn.XLOOKUP(TRUE,(AQ$52:AQ75&lt;&gt;""),$N$52:$N75,_xlpm.Fundo,,-1),
_xlpm.By,_xlfn.XLOOKUP(TRUE,(AQ77:AQ$95&lt;&gt;""),$N77:$N$95,_xlpm.Fundo,,1),
_xlpm.Cy,_xlfn.XLOOKUP(TRUE,(AQ$52:AQ75&lt;&gt;""),AQ$52:AQ75,_xlpm.Fundo,,-1),
_xlpm.Dy,_xlfn.XLOOKUP(TRUE,(AQ77:AQ$95&lt;&gt;""),AQ77:AQ$95,_xlpm.Fundo,,1),
_xlpm.Xy,$N76,_xlpm.Yy,PRODUCT(SUM(_xlpm.Dy,-_xlpm.Cy),1/SUM(_xlpm.By,-_xlpm.Ay))*SUM(_xlpm.Xy,-_xlpm.Ay)+_xlpm.Cy,
ROUND(_xlpm.Yy,2)))</f>
        <v>-9</v>
      </c>
      <c r="AR174" s="21" cm="1">
        <f t="array" ref="AR174">IF(AR76&lt;&gt;"","",
_xlfn.LET(_xlpm.Fundo,$L$8,
_xlpm.Ax,_xlfn.XLOOKUP(TRUE,($O76:AQ76&lt;&gt;""),$O$51:AQ$51,_xlpm.Fundo,,-1),
_xlpm.Bx,_xlfn.XLOOKUP(TRUE,(AS76:$AZ76&lt;&gt;""),AS$51:$AZ$51,_xlpm.Fundo,,1),
_xlpm.Cx,_xlfn.XLOOKUP(TRUE,($O76:AQ76&lt;&gt;""),$O76:AQ76,_xlpm.Fundo,,-1),
_xlpm.Dx,_xlfn.XLOOKUP(TRUE,(AS76:$AZ76&lt;&gt;""),AS76:$AZ76,_xlpm.Fundo,,1),
_xlpm.Xx,AR$51,_xlpm.Yx,PRODUCT(SUM(_xlpm.Dx,-_xlpm.Cx),1/SUM(_xlpm.Bx,-_xlpm.Ax))*SUM(_xlpm.Xx,-_xlpm.Ax)+_xlpm.Cx,
_xlpm.Ay,_xlfn.XLOOKUP(TRUE,(AR$52:AR75&lt;&gt;""),$N$52:$N75,_xlpm.Fundo,,-1),
_xlpm.By,_xlfn.XLOOKUP(TRUE,(AR77:AR$95&lt;&gt;""),$N77:$N$95,_xlpm.Fundo,,1),
_xlpm.Cy,_xlfn.XLOOKUP(TRUE,(AR$52:AR75&lt;&gt;""),AR$52:AR75,_xlpm.Fundo,,-1),
_xlpm.Dy,_xlfn.XLOOKUP(TRUE,(AR77:AR$95&lt;&gt;""),AR77:AR$95,_xlpm.Fundo,,1),
_xlpm.Xy,$N76,_xlpm.Yy,PRODUCT(SUM(_xlpm.Dy,-_xlpm.Cy),1/SUM(_xlpm.By,-_xlpm.Ay))*SUM(_xlpm.Xy,-_xlpm.Ay)+_xlpm.Cy,
ROUND(_xlpm.Yy,2)))</f>
        <v>-9</v>
      </c>
      <c r="AS174" s="21" cm="1">
        <f t="array" ref="AS174">IF(AS76&lt;&gt;"","",
_xlfn.LET(_xlpm.Fundo,$L$8,
_xlpm.Ax,_xlfn.XLOOKUP(TRUE,($O76:AR76&lt;&gt;""),$O$51:AR$51,_xlpm.Fundo,,-1),
_xlpm.Bx,_xlfn.XLOOKUP(TRUE,(AT76:$AZ76&lt;&gt;""),AT$51:$AZ$51,_xlpm.Fundo,,1),
_xlpm.Cx,_xlfn.XLOOKUP(TRUE,($O76:AR76&lt;&gt;""),$O76:AR76,_xlpm.Fundo,,-1),
_xlpm.Dx,_xlfn.XLOOKUP(TRUE,(AT76:$AZ76&lt;&gt;""),AT76:$AZ76,_xlpm.Fundo,,1),
_xlpm.Xx,AS$51,_xlpm.Yx,PRODUCT(SUM(_xlpm.Dx,-_xlpm.Cx),1/SUM(_xlpm.Bx,-_xlpm.Ax))*SUM(_xlpm.Xx,-_xlpm.Ax)+_xlpm.Cx,
_xlpm.Ay,_xlfn.XLOOKUP(TRUE,(AS$52:AS75&lt;&gt;""),$N$52:$N75,_xlpm.Fundo,,-1),
_xlpm.By,_xlfn.XLOOKUP(TRUE,(AS77:AS$95&lt;&gt;""),$N77:$N$95,_xlpm.Fundo,,1),
_xlpm.Cy,_xlfn.XLOOKUP(TRUE,(AS$52:AS75&lt;&gt;""),AS$52:AS75,_xlpm.Fundo,,-1),
_xlpm.Dy,_xlfn.XLOOKUP(TRUE,(AS77:AS$95&lt;&gt;""),AS77:AS$95,_xlpm.Fundo,,1),
_xlpm.Xy,$N76,_xlpm.Yy,PRODUCT(SUM(_xlpm.Dy,-_xlpm.Cy),1/SUM(_xlpm.By,-_xlpm.Ay))*SUM(_xlpm.Xy,-_xlpm.Ay)+_xlpm.Cy,
ROUND(_xlpm.Yy,2)))</f>
        <v>-9</v>
      </c>
      <c r="AT174" s="21" t="str" cm="1">
        <f t="array" ref="AT174">IF(AT76&lt;&gt;"","",
_xlfn.LET(_xlpm.Fundo,$L$8,
_xlpm.Ax,_xlfn.XLOOKUP(TRUE,($O76:AS76&lt;&gt;""),$O$51:AS$51,_xlpm.Fundo,,-1),
_xlpm.Bx,_xlfn.XLOOKUP(TRUE,(AU76:$AZ76&lt;&gt;""),AU$51:$AZ$51,_xlpm.Fundo,,1),
_xlpm.Cx,_xlfn.XLOOKUP(TRUE,($O76:AS76&lt;&gt;""),$O76:AS76,_xlpm.Fundo,,-1),
_xlpm.Dx,_xlfn.XLOOKUP(TRUE,(AU76:$AZ76&lt;&gt;""),AU76:$AZ76,_xlpm.Fundo,,1),
_xlpm.Xx,AT$51,_xlpm.Yx,PRODUCT(SUM(_xlpm.Dx,-_xlpm.Cx),1/SUM(_xlpm.Bx,-_xlpm.Ax))*SUM(_xlpm.Xx,-_xlpm.Ax)+_xlpm.Cx,
_xlpm.Ay,_xlfn.XLOOKUP(TRUE,(AT$52:AT75&lt;&gt;""),$N$52:$N75,_xlpm.Fundo,,-1),
_xlpm.By,_xlfn.XLOOKUP(TRUE,(AT77:AT$95&lt;&gt;""),$N77:$N$95,_xlpm.Fundo,,1),
_xlpm.Cy,_xlfn.XLOOKUP(TRUE,(AT$52:AT75&lt;&gt;""),AT$52:AT75,_xlpm.Fundo,,-1),
_xlpm.Dy,_xlfn.XLOOKUP(TRUE,(AT77:AT$95&lt;&gt;""),AT77:AT$95,_xlpm.Fundo,,1),
_xlpm.Xy,$N76,_xlpm.Yy,PRODUCT(SUM(_xlpm.Dy,-_xlpm.Cy),1/SUM(_xlpm.By,-_xlpm.Ay))*SUM(_xlpm.Xy,-_xlpm.Ay)+_xlpm.Cy,
ROUND(_xlpm.Yy,2)))</f>
        <v/>
      </c>
      <c r="AU174" s="21" t="str" cm="1">
        <f t="array" ref="AU174">IF(AU76&lt;&gt;"","",
_xlfn.LET(_xlpm.Fundo,$L$8,
_xlpm.Ax,_xlfn.XLOOKUP(TRUE,($O76:AT76&lt;&gt;""),$O$51:AT$51,_xlpm.Fundo,,-1),
_xlpm.Bx,_xlfn.XLOOKUP(TRUE,(AV76:$AZ76&lt;&gt;""),AV$51:$AZ$51,_xlpm.Fundo,,1),
_xlpm.Cx,_xlfn.XLOOKUP(TRUE,($O76:AT76&lt;&gt;""),$O76:AT76,_xlpm.Fundo,,-1),
_xlpm.Dx,_xlfn.XLOOKUP(TRUE,(AV76:$AZ76&lt;&gt;""),AV76:$AZ76,_xlpm.Fundo,,1),
_xlpm.Xx,AU$51,_xlpm.Yx,PRODUCT(SUM(_xlpm.Dx,-_xlpm.Cx),1/SUM(_xlpm.Bx,-_xlpm.Ax))*SUM(_xlpm.Xx,-_xlpm.Ax)+_xlpm.Cx,
_xlpm.Ay,_xlfn.XLOOKUP(TRUE,(AU$52:AU75&lt;&gt;""),$N$52:$N75,_xlpm.Fundo,,-1),
_xlpm.By,_xlfn.XLOOKUP(TRUE,(AU77:AU$95&lt;&gt;""),$N77:$N$95,_xlpm.Fundo,,1),
_xlpm.Cy,_xlfn.XLOOKUP(TRUE,(AU$52:AU75&lt;&gt;""),AU$52:AU75,_xlpm.Fundo,,-1),
_xlpm.Dy,_xlfn.XLOOKUP(TRUE,(AU77:AU$95&lt;&gt;""),AU77:AU$95,_xlpm.Fundo,,1),
_xlpm.Xy,$N76,_xlpm.Yy,PRODUCT(SUM(_xlpm.Dy,-_xlpm.Cy),1/SUM(_xlpm.By,-_xlpm.Ay))*SUM(_xlpm.Xy,-_xlpm.Ay)+_xlpm.Cy,
ROUND(_xlpm.Yy,2)))</f>
        <v/>
      </c>
      <c r="AV174" s="21" t="str" cm="1">
        <f t="array" ref="AV174">IF(AV76&lt;&gt;"","",
_xlfn.LET(_xlpm.Fundo,$L$8,
_xlpm.Ax,_xlfn.XLOOKUP(TRUE,($O76:AU76&lt;&gt;""),$O$51:AU$51,_xlpm.Fundo,,-1),
_xlpm.Bx,_xlfn.XLOOKUP(TRUE,(AW76:$AZ76&lt;&gt;""),AW$51:$AZ$51,_xlpm.Fundo,,1),
_xlpm.Cx,_xlfn.XLOOKUP(TRUE,($O76:AU76&lt;&gt;""),$O76:AU76,_xlpm.Fundo,,-1),
_xlpm.Dx,_xlfn.XLOOKUP(TRUE,(AW76:$AZ76&lt;&gt;""),AW76:$AZ76,_xlpm.Fundo,,1),
_xlpm.Xx,AV$51,_xlpm.Yx,PRODUCT(SUM(_xlpm.Dx,-_xlpm.Cx),1/SUM(_xlpm.Bx,-_xlpm.Ax))*SUM(_xlpm.Xx,-_xlpm.Ax)+_xlpm.Cx,
_xlpm.Ay,_xlfn.XLOOKUP(TRUE,(AV$52:AV75&lt;&gt;""),$N$52:$N75,_xlpm.Fundo,,-1),
_xlpm.By,_xlfn.XLOOKUP(TRUE,(AV77:AV$95&lt;&gt;""),$N77:$N$95,_xlpm.Fundo,,1),
_xlpm.Cy,_xlfn.XLOOKUP(TRUE,(AV$52:AV75&lt;&gt;""),AV$52:AV75,_xlpm.Fundo,,-1),
_xlpm.Dy,_xlfn.XLOOKUP(TRUE,(AV77:AV$95&lt;&gt;""),AV77:AV$95,_xlpm.Fundo,,1),
_xlpm.Xy,$N76,_xlpm.Yy,PRODUCT(SUM(_xlpm.Dy,-_xlpm.Cy),1/SUM(_xlpm.By,-_xlpm.Ay))*SUM(_xlpm.Xy,-_xlpm.Ay)+_xlpm.Cy,
ROUND(_xlpm.Yy,2)))</f>
        <v/>
      </c>
      <c r="AW174" s="21" t="str" cm="1">
        <f t="array" ref="AW174">IF(AW76&lt;&gt;"","",
_xlfn.LET(_xlpm.Fundo,$L$8,
_xlpm.Ax,_xlfn.XLOOKUP(TRUE,($O76:AV76&lt;&gt;""),$O$51:AV$51,_xlpm.Fundo,,-1),
_xlpm.Bx,_xlfn.XLOOKUP(TRUE,(AX76:$AZ76&lt;&gt;""),AX$51:$AZ$51,_xlpm.Fundo,,1),
_xlpm.Cx,_xlfn.XLOOKUP(TRUE,($O76:AV76&lt;&gt;""),$O76:AV76,_xlpm.Fundo,,-1),
_xlpm.Dx,_xlfn.XLOOKUP(TRUE,(AX76:$AZ76&lt;&gt;""),AX76:$AZ76,_xlpm.Fundo,,1),
_xlpm.Xx,AW$51,_xlpm.Yx,PRODUCT(SUM(_xlpm.Dx,-_xlpm.Cx),1/SUM(_xlpm.Bx,-_xlpm.Ax))*SUM(_xlpm.Xx,-_xlpm.Ax)+_xlpm.Cx,
_xlpm.Ay,_xlfn.XLOOKUP(TRUE,(AW$52:AW75&lt;&gt;""),$N$52:$N75,_xlpm.Fundo,,-1),
_xlpm.By,_xlfn.XLOOKUP(TRUE,(AW77:AW$95&lt;&gt;""),$N77:$N$95,_xlpm.Fundo,,1),
_xlpm.Cy,_xlfn.XLOOKUP(TRUE,(AW$52:AW75&lt;&gt;""),AW$52:AW75,_xlpm.Fundo,,-1),
_xlpm.Dy,_xlfn.XLOOKUP(TRUE,(AW77:AW$95&lt;&gt;""),AW77:AW$95,_xlpm.Fundo,,1),
_xlpm.Xy,$N76,_xlpm.Yy,PRODUCT(SUM(_xlpm.Dy,-_xlpm.Cy),1/SUM(_xlpm.By,-_xlpm.Ay))*SUM(_xlpm.Xy,-_xlpm.Ay)+_xlpm.Cy,
ROUND(_xlpm.Yy,2)))</f>
        <v/>
      </c>
      <c r="AX174" s="8"/>
      <c r="AY174" s="8"/>
    </row>
    <row r="175" spans="1:51" ht="20.100000000000001" customHeight="1" x14ac:dyDescent="0.3">
      <c r="A175" s="8"/>
      <c r="B175" s="8" t="s">
        <v>624</v>
      </c>
      <c r="C175" s="17">
        <f t="shared" si="23"/>
        <v>46.9754</v>
      </c>
      <c r="D175" s="18">
        <f t="shared" si="23"/>
        <v>118.9509</v>
      </c>
      <c r="E175" s="64">
        <f t="shared" si="23"/>
        <v>0.4</v>
      </c>
      <c r="F175" s="17">
        <f t="shared" si="16"/>
        <v>3.95</v>
      </c>
      <c r="G175" s="18">
        <f t="shared" si="17"/>
        <v>13.9</v>
      </c>
      <c r="H175" s="19">
        <f t="shared" si="18"/>
        <v>0.4</v>
      </c>
      <c r="I175" s="8" t="str" cm="1">
        <f t="array" ref="I175">_xlfn.CONCAT(ROUND(F175:H175,2)&amp;", ")</f>
        <v xml:space="preserve">3.95, 13.9, 0.4, </v>
      </c>
      <c r="J175" s="8"/>
      <c r="N175" s="31">
        <v>6.77</v>
      </c>
      <c r="O175" s="15"/>
      <c r="P175" s="21" t="str" cm="1">
        <f t="array" ref="P175">IF(P77&lt;&gt;"","",
_xlfn.LET(_xlpm.Fundo,$L$8,
_xlpm.Ax,_xlfn.XLOOKUP(TRUE,($O77:O77&lt;&gt;""),$O$51:O$51,_xlpm.Fundo,,-1),
_xlpm.Bx,_xlfn.XLOOKUP(TRUE,(Q77:$AZ77&lt;&gt;""),Q$51:$AZ$51,_xlpm.Fundo,,1),
_xlpm.Cx,_xlfn.XLOOKUP(TRUE,($O77:O77&lt;&gt;""),$O77:O77,_xlpm.Fundo,,-1),
_xlpm.Dx,_xlfn.XLOOKUP(TRUE,(Q77:$AZ77&lt;&gt;""),Q77:$AZ77,_xlpm.Fundo,,1),
_xlpm.Xx,P$51,_xlpm.Yx,PRODUCT(SUM(_xlpm.Dx,-_xlpm.Cx),1/SUM(_xlpm.Bx,-_xlpm.Ax))*SUM(_xlpm.Xx,-_xlpm.Ax)+_xlpm.Cx,
_xlpm.Ay,_xlfn.XLOOKUP(TRUE,(P$52:P76&lt;&gt;""),$N$52:$N76,_xlpm.Fundo,,-1),
_xlpm.By,_xlfn.XLOOKUP(TRUE,(P78:P$95&lt;&gt;""),$N78:$N$95,_xlpm.Fundo,,1),
_xlpm.Cy,_xlfn.XLOOKUP(TRUE,(P$52:P76&lt;&gt;""),P$52:P76,_xlpm.Fundo,,-1),
_xlpm.Dy,_xlfn.XLOOKUP(TRUE,(P78:P$95&lt;&gt;""),P78:P$95,_xlpm.Fundo,,1),
_xlpm.Xy,$N77,_xlpm.Yy,PRODUCT(SUM(_xlpm.Dy,-_xlpm.Cy),1/SUM(_xlpm.By,-_xlpm.Ay))*SUM(_xlpm.Xy,-_xlpm.Ay)+_xlpm.Cy,
ROUND(_xlpm.Yy,2)))</f>
        <v/>
      </c>
      <c r="Q175" s="21" t="str" cm="1">
        <f t="array" ref="Q175">IF(Q77&lt;&gt;"","",
_xlfn.LET(_xlpm.Fundo,$L$8,
_xlpm.Ax,_xlfn.XLOOKUP(TRUE,($O77:P77&lt;&gt;""),$O$51:P$51,_xlpm.Fundo,,-1),
_xlpm.Bx,_xlfn.XLOOKUP(TRUE,(R77:$AZ77&lt;&gt;""),R$51:$AZ$51,_xlpm.Fundo,,1),
_xlpm.Cx,_xlfn.XLOOKUP(TRUE,($O77:P77&lt;&gt;""),$O77:P77,_xlpm.Fundo,,-1),
_xlpm.Dx,_xlfn.XLOOKUP(TRUE,(R77:$AZ77&lt;&gt;""),R77:$AZ77,_xlpm.Fundo,,1),
_xlpm.Xx,Q$51,_xlpm.Yx,PRODUCT(SUM(_xlpm.Dx,-_xlpm.Cx),1/SUM(_xlpm.Bx,-_xlpm.Ax))*SUM(_xlpm.Xx,-_xlpm.Ax)+_xlpm.Cx,
_xlpm.Ay,_xlfn.XLOOKUP(TRUE,(Q$52:Q76&lt;&gt;""),$N$52:$N76,_xlpm.Fundo,,-1),
_xlpm.By,_xlfn.XLOOKUP(TRUE,(Q78:Q$95&lt;&gt;""),$N78:$N$95,_xlpm.Fundo,,1),
_xlpm.Cy,_xlfn.XLOOKUP(TRUE,(Q$52:Q76&lt;&gt;""),Q$52:Q76,_xlpm.Fundo,,-1),
_xlpm.Dy,_xlfn.XLOOKUP(TRUE,(Q78:Q$95&lt;&gt;""),Q78:Q$95,_xlpm.Fundo,,1),
_xlpm.Xy,$N77,_xlpm.Yy,PRODUCT(SUM(_xlpm.Dy,-_xlpm.Cy),1/SUM(_xlpm.By,-_xlpm.Ay))*SUM(_xlpm.Xy,-_xlpm.Ay)+_xlpm.Cy,
ROUND(_xlpm.Yy,2)))</f>
        <v/>
      </c>
      <c r="R175" s="21" t="str" cm="1">
        <f t="array" ref="R175">IF(R77&lt;&gt;"","",
_xlfn.LET(_xlpm.Fundo,$L$8,
_xlpm.Ax,_xlfn.XLOOKUP(TRUE,($O77:Q77&lt;&gt;""),$O$51:Q$51,_xlpm.Fundo,,-1),
_xlpm.Bx,_xlfn.XLOOKUP(TRUE,(S77:$AZ77&lt;&gt;""),S$51:$AZ$51,_xlpm.Fundo,,1),
_xlpm.Cx,_xlfn.XLOOKUP(TRUE,($O77:Q77&lt;&gt;""),$O77:Q77,_xlpm.Fundo,,-1),
_xlpm.Dx,_xlfn.XLOOKUP(TRUE,(S77:$AZ77&lt;&gt;""),S77:$AZ77,_xlpm.Fundo,,1),
_xlpm.Xx,R$51,_xlpm.Yx,PRODUCT(SUM(_xlpm.Dx,-_xlpm.Cx),1/SUM(_xlpm.Bx,-_xlpm.Ax))*SUM(_xlpm.Xx,-_xlpm.Ax)+_xlpm.Cx,
_xlpm.Ay,_xlfn.XLOOKUP(TRUE,(R$52:R76&lt;&gt;""),$N$52:$N76,_xlpm.Fundo,,-1),
_xlpm.By,_xlfn.XLOOKUP(TRUE,(R78:R$95&lt;&gt;""),$N78:$N$95,_xlpm.Fundo,,1),
_xlpm.Cy,_xlfn.XLOOKUP(TRUE,(R$52:R76&lt;&gt;""),R$52:R76,_xlpm.Fundo,,-1),
_xlpm.Dy,_xlfn.XLOOKUP(TRUE,(R78:R$95&lt;&gt;""),R78:R$95,_xlpm.Fundo,,1),
_xlpm.Xy,$N77,_xlpm.Yy,PRODUCT(SUM(_xlpm.Dy,-_xlpm.Cy),1/SUM(_xlpm.By,-_xlpm.Ay))*SUM(_xlpm.Xy,-_xlpm.Ay)+_xlpm.Cy,
ROUND(_xlpm.Yy,2)))</f>
        <v/>
      </c>
      <c r="S175" s="21" cm="1">
        <f t="array" ref="S175">IF(S77&lt;&gt;"","",
_xlfn.LET(_xlpm.Fundo,$L$8,
_xlpm.Ax,_xlfn.XLOOKUP(TRUE,($O77:R77&lt;&gt;""),$O$51:R$51,_xlpm.Fundo,,-1),
_xlpm.Bx,_xlfn.XLOOKUP(TRUE,(T77:$AZ77&lt;&gt;""),T$51:$AZ$51,_xlpm.Fundo,,1),
_xlpm.Cx,_xlfn.XLOOKUP(TRUE,($O77:R77&lt;&gt;""),$O77:R77,_xlpm.Fundo,,-1),
_xlpm.Dx,_xlfn.XLOOKUP(TRUE,(T77:$AZ77&lt;&gt;""),T77:$AZ77,_xlpm.Fundo,,1),
_xlpm.Xx,S$51,_xlpm.Yx,PRODUCT(SUM(_xlpm.Dx,-_xlpm.Cx),1/SUM(_xlpm.Bx,-_xlpm.Ax))*SUM(_xlpm.Xx,-_xlpm.Ax)+_xlpm.Cx,
_xlpm.Ay,_xlfn.XLOOKUP(TRUE,(S$52:S76&lt;&gt;""),$N$52:$N76,_xlpm.Fundo,,-1),
_xlpm.By,_xlfn.XLOOKUP(TRUE,(S78:S$95&lt;&gt;""),$N78:$N$95,_xlpm.Fundo,,1),
_xlpm.Cy,_xlfn.XLOOKUP(TRUE,(S$52:S76&lt;&gt;""),S$52:S76,_xlpm.Fundo,,-1),
_xlpm.Dy,_xlfn.XLOOKUP(TRUE,(S78:S$95&lt;&gt;""),S78:S$95,_xlpm.Fundo,,1),
_xlpm.Xy,$N77,_xlpm.Yy,PRODUCT(SUM(_xlpm.Dy,-_xlpm.Cy),1/SUM(_xlpm.By,-_xlpm.Ay))*SUM(_xlpm.Xy,-_xlpm.Ay)+_xlpm.Cy,
ROUND(_xlpm.Yy,2)))</f>
        <v>0.76</v>
      </c>
      <c r="T175" s="21" cm="1">
        <f t="array" ref="T175">IF(T77&lt;&gt;"","",
_xlfn.LET(_xlpm.Fundo,$L$8,
_xlpm.Ax,_xlfn.XLOOKUP(TRUE,($O77:S77&lt;&gt;""),$O$51:S$51,_xlpm.Fundo,,-1),
_xlpm.Bx,_xlfn.XLOOKUP(TRUE,(U77:$AZ77&lt;&gt;""),U$51:$AZ$51,_xlpm.Fundo,,1),
_xlpm.Cx,_xlfn.XLOOKUP(TRUE,($O77:S77&lt;&gt;""),$O77:S77,_xlpm.Fundo,,-1),
_xlpm.Dx,_xlfn.XLOOKUP(TRUE,(U77:$AZ77&lt;&gt;""),U77:$AZ77,_xlpm.Fundo,,1),
_xlpm.Xx,T$51,_xlpm.Yx,PRODUCT(SUM(_xlpm.Dx,-_xlpm.Cx),1/SUM(_xlpm.Bx,-_xlpm.Ax))*SUM(_xlpm.Xx,-_xlpm.Ax)+_xlpm.Cx,
_xlpm.Ay,_xlfn.XLOOKUP(TRUE,(T$52:T76&lt;&gt;""),$N$52:$N76,_xlpm.Fundo,,-1),
_xlpm.By,_xlfn.XLOOKUP(TRUE,(T78:T$95&lt;&gt;""),$N78:$N$95,_xlpm.Fundo,,1),
_xlpm.Cy,_xlfn.XLOOKUP(TRUE,(T$52:T76&lt;&gt;""),T$52:T76,_xlpm.Fundo,,-1),
_xlpm.Dy,_xlfn.XLOOKUP(TRUE,(T78:T$95&lt;&gt;""),T78:T$95,_xlpm.Fundo,,1),
_xlpm.Xy,$N77,_xlpm.Yy,PRODUCT(SUM(_xlpm.Dy,-_xlpm.Cy),1/SUM(_xlpm.By,-_xlpm.Ay))*SUM(_xlpm.Xy,-_xlpm.Ay)+_xlpm.Cy,
ROUND(_xlpm.Yy,2)))</f>
        <v>0.28999999999999998</v>
      </c>
      <c r="U175" s="21" cm="1">
        <f t="array" ref="U175">IF(U77&lt;&gt;"","",
_xlfn.LET(_xlpm.Fundo,$L$8,
_xlpm.Ax,_xlfn.XLOOKUP(TRUE,($O77:T77&lt;&gt;""),$O$51:T$51,_xlpm.Fundo,,-1),
_xlpm.Bx,_xlfn.XLOOKUP(TRUE,(V77:$AZ77&lt;&gt;""),V$51:$AZ$51,_xlpm.Fundo,,1),
_xlpm.Cx,_xlfn.XLOOKUP(TRUE,($O77:T77&lt;&gt;""),$O77:T77,_xlpm.Fundo,,-1),
_xlpm.Dx,_xlfn.XLOOKUP(TRUE,(V77:$AZ77&lt;&gt;""),V77:$AZ77,_xlpm.Fundo,,1),
_xlpm.Xx,U$51,_xlpm.Yx,PRODUCT(SUM(_xlpm.Dx,-_xlpm.Cx),1/SUM(_xlpm.Bx,-_xlpm.Ax))*SUM(_xlpm.Xx,-_xlpm.Ax)+_xlpm.Cx,
_xlpm.Ay,_xlfn.XLOOKUP(TRUE,(U$52:U76&lt;&gt;""),$N$52:$N76,_xlpm.Fundo,,-1),
_xlpm.By,_xlfn.XLOOKUP(TRUE,(U78:U$95&lt;&gt;""),$N78:$N$95,_xlpm.Fundo,,1),
_xlpm.Cy,_xlfn.XLOOKUP(TRUE,(U$52:U76&lt;&gt;""),U$52:U76,_xlpm.Fundo,,-1),
_xlpm.Dy,_xlfn.XLOOKUP(TRUE,(U78:U$95&lt;&gt;""),U78:U$95,_xlpm.Fundo,,1),
_xlpm.Xy,$N77,_xlpm.Yy,PRODUCT(SUM(_xlpm.Dy,-_xlpm.Cy),1/SUM(_xlpm.By,-_xlpm.Ay))*SUM(_xlpm.Xy,-_xlpm.Ay)+_xlpm.Cy,
ROUND(_xlpm.Yy,2)))</f>
        <v>1.27</v>
      </c>
      <c r="V175" s="21" t="str" cm="1">
        <f t="array" ref="V175">IF(V77&lt;&gt;"","",
_xlfn.LET(_xlpm.Fundo,$L$8,
_xlpm.Ax,_xlfn.XLOOKUP(TRUE,($O77:U77&lt;&gt;""),$O$51:U$51,_xlpm.Fundo,,-1),
_xlpm.Bx,_xlfn.XLOOKUP(TRUE,(W77:$AZ77&lt;&gt;""),W$51:$AZ$51,_xlpm.Fundo,,1),
_xlpm.Cx,_xlfn.XLOOKUP(TRUE,($O77:U77&lt;&gt;""),$O77:U77,_xlpm.Fundo,,-1),
_xlpm.Dx,_xlfn.XLOOKUP(TRUE,(W77:$AZ77&lt;&gt;""),W77:$AZ77,_xlpm.Fundo,,1),
_xlpm.Xx,V$51,_xlpm.Yx,PRODUCT(SUM(_xlpm.Dx,-_xlpm.Cx),1/SUM(_xlpm.Bx,-_xlpm.Ax))*SUM(_xlpm.Xx,-_xlpm.Ax)+_xlpm.Cx,
_xlpm.Ay,_xlfn.XLOOKUP(TRUE,(V$52:V76&lt;&gt;""),$N$52:$N76,_xlpm.Fundo,,-1),
_xlpm.By,_xlfn.XLOOKUP(TRUE,(V78:V$95&lt;&gt;""),$N78:$N$95,_xlpm.Fundo,,1),
_xlpm.Cy,_xlfn.XLOOKUP(TRUE,(V$52:V76&lt;&gt;""),V$52:V76,_xlpm.Fundo,,-1),
_xlpm.Dy,_xlfn.XLOOKUP(TRUE,(V78:V$95&lt;&gt;""),V78:V$95,_xlpm.Fundo,,1),
_xlpm.Xy,$N77,_xlpm.Yy,PRODUCT(SUM(_xlpm.Dy,-_xlpm.Cy),1/SUM(_xlpm.By,-_xlpm.Ay))*SUM(_xlpm.Xy,-_xlpm.Ay)+_xlpm.Cy,
ROUND(_xlpm.Yy,2)))</f>
        <v/>
      </c>
      <c r="W175" s="21" t="str" cm="1">
        <f t="array" ref="W175">IF(W77&lt;&gt;"","",
_xlfn.LET(_xlpm.Fundo,$L$8,
_xlpm.Ax,_xlfn.XLOOKUP(TRUE,($O77:V77&lt;&gt;""),$O$51:V$51,_xlpm.Fundo,,-1),
_xlpm.Bx,_xlfn.XLOOKUP(TRUE,(X77:$AZ77&lt;&gt;""),X$51:$AZ$51,_xlpm.Fundo,,1),
_xlpm.Cx,_xlfn.XLOOKUP(TRUE,($O77:V77&lt;&gt;""),$O77:V77,_xlpm.Fundo,,-1),
_xlpm.Dx,_xlfn.XLOOKUP(TRUE,(X77:$AZ77&lt;&gt;""),X77:$AZ77,_xlpm.Fundo,,1),
_xlpm.Xx,W$51,_xlpm.Yx,PRODUCT(SUM(_xlpm.Dx,-_xlpm.Cx),1/SUM(_xlpm.Bx,-_xlpm.Ax))*SUM(_xlpm.Xx,-_xlpm.Ax)+_xlpm.Cx,
_xlpm.Ay,_xlfn.XLOOKUP(TRUE,(W$52:W76&lt;&gt;""),$N$52:$N76,_xlpm.Fundo,,-1),
_xlpm.By,_xlfn.XLOOKUP(TRUE,(W78:W$95&lt;&gt;""),$N78:$N$95,_xlpm.Fundo,,1),
_xlpm.Cy,_xlfn.XLOOKUP(TRUE,(W$52:W76&lt;&gt;""),W$52:W76,_xlpm.Fundo,,-1),
_xlpm.Dy,_xlfn.XLOOKUP(TRUE,(W78:W$95&lt;&gt;""),W78:W$95,_xlpm.Fundo,,1),
_xlpm.Xy,$N77,_xlpm.Yy,PRODUCT(SUM(_xlpm.Dy,-_xlpm.Cy),1/SUM(_xlpm.By,-_xlpm.Ay))*SUM(_xlpm.Xy,-_xlpm.Ay)+_xlpm.Cy,
ROUND(_xlpm.Yy,2)))</f>
        <v/>
      </c>
      <c r="X175" s="21" cm="1">
        <f t="array" ref="X175">IF(X77&lt;&gt;"","",
_xlfn.LET(_xlpm.Fundo,$L$8,
_xlpm.Ax,_xlfn.XLOOKUP(TRUE,($O77:W77&lt;&gt;""),$O$51:W$51,_xlpm.Fundo,,-1),
_xlpm.Bx,_xlfn.XLOOKUP(TRUE,(Y77:$AZ77&lt;&gt;""),Y$51:$AZ$51,_xlpm.Fundo,,1),
_xlpm.Cx,_xlfn.XLOOKUP(TRUE,($O77:W77&lt;&gt;""),$O77:W77,_xlpm.Fundo,,-1),
_xlpm.Dx,_xlfn.XLOOKUP(TRUE,(Y77:$AZ77&lt;&gt;""),Y77:$AZ77,_xlpm.Fundo,,1),
_xlpm.Xx,X$51,_xlpm.Yx,PRODUCT(SUM(_xlpm.Dx,-_xlpm.Cx),1/SUM(_xlpm.Bx,-_xlpm.Ax))*SUM(_xlpm.Xx,-_xlpm.Ax)+_xlpm.Cx,
_xlpm.Ay,_xlfn.XLOOKUP(TRUE,(X$52:X76&lt;&gt;""),$N$52:$N76,_xlpm.Fundo,,-1),
_xlpm.By,_xlfn.XLOOKUP(TRUE,(X78:X$95&lt;&gt;""),$N78:$N$95,_xlpm.Fundo,,1),
_xlpm.Cy,_xlfn.XLOOKUP(TRUE,(X$52:X76&lt;&gt;""),X$52:X76,_xlpm.Fundo,,-1),
_xlpm.Dy,_xlfn.XLOOKUP(TRUE,(X78:X$95&lt;&gt;""),X78:X$95,_xlpm.Fundo,,1),
_xlpm.Xy,$N77,_xlpm.Yy,PRODUCT(SUM(_xlpm.Dy,-_xlpm.Cy),1/SUM(_xlpm.By,-_xlpm.Ay))*SUM(_xlpm.Xy,-_xlpm.Ay)+_xlpm.Cy,
ROUND(_xlpm.Yy,2)))</f>
        <v>-9</v>
      </c>
      <c r="Y175" s="21" cm="1">
        <f t="array" ref="Y175">IF(Y77&lt;&gt;"","",
_xlfn.LET(_xlpm.Fundo,$L$8,
_xlpm.Ax,_xlfn.XLOOKUP(TRUE,($O77:X77&lt;&gt;""),$O$51:X$51,_xlpm.Fundo,,-1),
_xlpm.Bx,_xlfn.XLOOKUP(TRUE,(Z77:$AZ77&lt;&gt;""),Z$51:$AZ$51,_xlpm.Fundo,,1),
_xlpm.Cx,_xlfn.XLOOKUP(TRUE,($O77:X77&lt;&gt;""),$O77:X77,_xlpm.Fundo,,-1),
_xlpm.Dx,_xlfn.XLOOKUP(TRUE,(Z77:$AZ77&lt;&gt;""),Z77:$AZ77,_xlpm.Fundo,,1),
_xlpm.Xx,Y$51,_xlpm.Yx,PRODUCT(SUM(_xlpm.Dx,-_xlpm.Cx),1/SUM(_xlpm.Bx,-_xlpm.Ax))*SUM(_xlpm.Xx,-_xlpm.Ax)+_xlpm.Cx,
_xlpm.Ay,_xlfn.XLOOKUP(TRUE,(Y$52:Y76&lt;&gt;""),$N$52:$N76,_xlpm.Fundo,,-1),
_xlpm.By,_xlfn.XLOOKUP(TRUE,(Y78:Y$95&lt;&gt;""),$N78:$N$95,_xlpm.Fundo,,1),
_xlpm.Cy,_xlfn.XLOOKUP(TRUE,(Y$52:Y76&lt;&gt;""),Y$52:Y76,_xlpm.Fundo,,-1),
_xlpm.Dy,_xlfn.XLOOKUP(TRUE,(Y78:Y$95&lt;&gt;""),Y78:Y$95,_xlpm.Fundo,,1),
_xlpm.Xy,$N77,_xlpm.Yy,PRODUCT(SUM(_xlpm.Dy,-_xlpm.Cy),1/SUM(_xlpm.By,-_xlpm.Ay))*SUM(_xlpm.Xy,-_xlpm.Ay)+_xlpm.Cy,
ROUND(_xlpm.Yy,2)))</f>
        <v>-9</v>
      </c>
      <c r="Z175" s="21" cm="1">
        <f t="array" ref="Z175">IF(Z77&lt;&gt;"","",
_xlfn.LET(_xlpm.Fundo,$L$8,
_xlpm.Ax,_xlfn.XLOOKUP(TRUE,($O77:Y77&lt;&gt;""),$O$51:Y$51,_xlpm.Fundo,,-1),
_xlpm.Bx,_xlfn.XLOOKUP(TRUE,(AA77:$AZ77&lt;&gt;""),AA$51:$AZ$51,_xlpm.Fundo,,1),
_xlpm.Cx,_xlfn.XLOOKUP(TRUE,($O77:Y77&lt;&gt;""),$O77:Y77,_xlpm.Fundo,,-1),
_xlpm.Dx,_xlfn.XLOOKUP(TRUE,(AA77:$AZ77&lt;&gt;""),AA77:$AZ77,_xlpm.Fundo,,1),
_xlpm.Xx,Z$51,_xlpm.Yx,PRODUCT(SUM(_xlpm.Dx,-_xlpm.Cx),1/SUM(_xlpm.Bx,-_xlpm.Ax))*SUM(_xlpm.Xx,-_xlpm.Ax)+_xlpm.Cx,
_xlpm.Ay,_xlfn.XLOOKUP(TRUE,(Z$52:Z76&lt;&gt;""),$N$52:$N76,_xlpm.Fundo,,-1),
_xlpm.By,_xlfn.XLOOKUP(TRUE,(Z78:Z$95&lt;&gt;""),$N78:$N$95,_xlpm.Fundo,,1),
_xlpm.Cy,_xlfn.XLOOKUP(TRUE,(Z$52:Z76&lt;&gt;""),Z$52:Z76,_xlpm.Fundo,,-1),
_xlpm.Dy,_xlfn.XLOOKUP(TRUE,(Z78:Z$95&lt;&gt;""),Z78:Z$95,_xlpm.Fundo,,1),
_xlpm.Xy,$N77,_xlpm.Yy,PRODUCT(SUM(_xlpm.Dy,-_xlpm.Cy),1/SUM(_xlpm.By,-_xlpm.Ay))*SUM(_xlpm.Xy,-_xlpm.Ay)+_xlpm.Cy,
ROUND(_xlpm.Yy,2)))</f>
        <v>-9</v>
      </c>
      <c r="AA175" s="21" cm="1">
        <f t="array" ref="AA175">IF(AA77&lt;&gt;"","",
_xlfn.LET(_xlpm.Fundo,$L$8,
_xlpm.Ax,_xlfn.XLOOKUP(TRUE,($O77:Z77&lt;&gt;""),$O$51:Z$51,_xlpm.Fundo,,-1),
_xlpm.Bx,_xlfn.XLOOKUP(TRUE,(AB77:$AZ77&lt;&gt;""),AB$51:$AZ$51,_xlpm.Fundo,,1),
_xlpm.Cx,_xlfn.XLOOKUP(TRUE,($O77:Z77&lt;&gt;""),$O77:Z77,_xlpm.Fundo,,-1),
_xlpm.Dx,_xlfn.XLOOKUP(TRUE,(AB77:$AZ77&lt;&gt;""),AB77:$AZ77,_xlpm.Fundo,,1),
_xlpm.Xx,AA$51,_xlpm.Yx,PRODUCT(SUM(_xlpm.Dx,-_xlpm.Cx),1/SUM(_xlpm.Bx,-_xlpm.Ax))*SUM(_xlpm.Xx,-_xlpm.Ax)+_xlpm.Cx,
_xlpm.Ay,_xlfn.XLOOKUP(TRUE,(AA$52:AA76&lt;&gt;""),$N$52:$N76,_xlpm.Fundo,,-1),
_xlpm.By,_xlfn.XLOOKUP(TRUE,(AA78:AA$95&lt;&gt;""),$N78:$N$95,_xlpm.Fundo,,1),
_xlpm.Cy,_xlfn.XLOOKUP(TRUE,(AA$52:AA76&lt;&gt;""),AA$52:AA76,_xlpm.Fundo,,-1),
_xlpm.Dy,_xlfn.XLOOKUP(TRUE,(AA78:AA$95&lt;&gt;""),AA78:AA$95,_xlpm.Fundo,,1),
_xlpm.Xy,$N77,_xlpm.Yy,PRODUCT(SUM(_xlpm.Dy,-_xlpm.Cy),1/SUM(_xlpm.By,-_xlpm.Ay))*SUM(_xlpm.Xy,-_xlpm.Ay)+_xlpm.Cy,
ROUND(_xlpm.Yy,2)))</f>
        <v>-9</v>
      </c>
      <c r="AB175" s="21" cm="1">
        <f t="array" ref="AB175">IF(AB77&lt;&gt;"","",
_xlfn.LET(_xlpm.Fundo,$L$8,
_xlpm.Ax,_xlfn.XLOOKUP(TRUE,($O77:AA77&lt;&gt;""),$O$51:AA$51,_xlpm.Fundo,,-1),
_xlpm.Bx,_xlfn.XLOOKUP(TRUE,(AC77:$AZ77&lt;&gt;""),AC$51:$AZ$51,_xlpm.Fundo,,1),
_xlpm.Cx,_xlfn.XLOOKUP(TRUE,($O77:AA77&lt;&gt;""),$O77:AA77,_xlpm.Fundo,,-1),
_xlpm.Dx,_xlfn.XLOOKUP(TRUE,(AC77:$AZ77&lt;&gt;""),AC77:$AZ77,_xlpm.Fundo,,1),
_xlpm.Xx,AB$51,_xlpm.Yx,PRODUCT(SUM(_xlpm.Dx,-_xlpm.Cx),1/SUM(_xlpm.Bx,-_xlpm.Ax))*SUM(_xlpm.Xx,-_xlpm.Ax)+_xlpm.Cx,
_xlpm.Ay,_xlfn.XLOOKUP(TRUE,(AB$52:AB76&lt;&gt;""),$N$52:$N76,_xlpm.Fundo,,-1),
_xlpm.By,_xlfn.XLOOKUP(TRUE,(AB78:AB$95&lt;&gt;""),$N78:$N$95,_xlpm.Fundo,,1),
_xlpm.Cy,_xlfn.XLOOKUP(TRUE,(AB$52:AB76&lt;&gt;""),AB$52:AB76,_xlpm.Fundo,,-1),
_xlpm.Dy,_xlfn.XLOOKUP(TRUE,(AB78:AB$95&lt;&gt;""),AB78:AB$95,_xlpm.Fundo,,1),
_xlpm.Xy,$N77,_xlpm.Yy,PRODUCT(SUM(_xlpm.Dy,-_xlpm.Cy),1/SUM(_xlpm.By,-_xlpm.Ay))*SUM(_xlpm.Xy,-_xlpm.Ay)+_xlpm.Cy,
ROUND(_xlpm.Yy,2)))</f>
        <v>-9</v>
      </c>
      <c r="AC175" s="21" t="str" cm="1">
        <f t="array" ref="AC175">IF(AC77&lt;&gt;"","",
_xlfn.LET(_xlpm.Fundo,$L$8,
_xlpm.Ax,_xlfn.XLOOKUP(TRUE,($O77:AB77&lt;&gt;""),$O$51:AB$51,_xlpm.Fundo,,-1),
_xlpm.Bx,_xlfn.XLOOKUP(TRUE,(AD77:$AZ77&lt;&gt;""),AD$51:$AZ$51,_xlpm.Fundo,,1),
_xlpm.Cx,_xlfn.XLOOKUP(TRUE,($O77:AB77&lt;&gt;""),$O77:AB77,_xlpm.Fundo,,-1),
_xlpm.Dx,_xlfn.XLOOKUP(TRUE,(AD77:$AZ77&lt;&gt;""),AD77:$AZ77,_xlpm.Fundo,,1),
_xlpm.Xx,AC$51,_xlpm.Yx,PRODUCT(SUM(_xlpm.Dx,-_xlpm.Cx),1/SUM(_xlpm.Bx,-_xlpm.Ax))*SUM(_xlpm.Xx,-_xlpm.Ax)+_xlpm.Cx,
_xlpm.Ay,_xlfn.XLOOKUP(TRUE,(AC$52:AC76&lt;&gt;""),$N$52:$N76,_xlpm.Fundo,,-1),
_xlpm.By,_xlfn.XLOOKUP(TRUE,(AC78:AC$95&lt;&gt;""),$N78:$N$95,_xlpm.Fundo,,1),
_xlpm.Cy,_xlfn.XLOOKUP(TRUE,(AC$52:AC76&lt;&gt;""),AC$52:AC76,_xlpm.Fundo,,-1),
_xlpm.Dy,_xlfn.XLOOKUP(TRUE,(AC78:AC$95&lt;&gt;""),AC78:AC$95,_xlpm.Fundo,,1),
_xlpm.Xy,$N77,_xlpm.Yy,PRODUCT(SUM(_xlpm.Dy,-_xlpm.Cy),1/SUM(_xlpm.By,-_xlpm.Ay))*SUM(_xlpm.Xy,-_xlpm.Ay)+_xlpm.Cy,
ROUND(_xlpm.Yy,2)))</f>
        <v/>
      </c>
      <c r="AD175" s="21" t="str" cm="1">
        <f t="array" ref="AD175">IF(AD77&lt;&gt;"","",
_xlfn.LET(_xlpm.Fundo,$L$8,
_xlpm.Ax,_xlfn.XLOOKUP(TRUE,($O77:AC77&lt;&gt;""),$O$51:AC$51,_xlpm.Fundo,,-1),
_xlpm.Bx,_xlfn.XLOOKUP(TRUE,(AE77:$AZ77&lt;&gt;""),AE$51:$AZ$51,_xlpm.Fundo,,1),
_xlpm.Cx,_xlfn.XLOOKUP(TRUE,($O77:AC77&lt;&gt;""),$O77:AC77,_xlpm.Fundo,,-1),
_xlpm.Dx,_xlfn.XLOOKUP(TRUE,(AE77:$AZ77&lt;&gt;""),AE77:$AZ77,_xlpm.Fundo,,1),
_xlpm.Xx,AD$51,_xlpm.Yx,PRODUCT(SUM(_xlpm.Dx,-_xlpm.Cx),1/SUM(_xlpm.Bx,-_xlpm.Ax))*SUM(_xlpm.Xx,-_xlpm.Ax)+_xlpm.Cx,
_xlpm.Ay,_xlfn.XLOOKUP(TRUE,(AD$52:AD76&lt;&gt;""),$N$52:$N76,_xlpm.Fundo,,-1),
_xlpm.By,_xlfn.XLOOKUP(TRUE,(AD78:AD$95&lt;&gt;""),$N78:$N$95,_xlpm.Fundo,,1),
_xlpm.Cy,_xlfn.XLOOKUP(TRUE,(AD$52:AD76&lt;&gt;""),AD$52:AD76,_xlpm.Fundo,,-1),
_xlpm.Dy,_xlfn.XLOOKUP(TRUE,(AD78:AD$95&lt;&gt;""),AD78:AD$95,_xlpm.Fundo,,1),
_xlpm.Xy,$N77,_xlpm.Yy,PRODUCT(SUM(_xlpm.Dy,-_xlpm.Cy),1/SUM(_xlpm.By,-_xlpm.Ay))*SUM(_xlpm.Xy,-_xlpm.Ay)+_xlpm.Cy,
ROUND(_xlpm.Yy,2)))</f>
        <v/>
      </c>
      <c r="AE175" s="21" cm="1">
        <f t="array" ref="AE175">IF(AE77&lt;&gt;"","",
_xlfn.LET(_xlpm.Fundo,$L$8,
_xlpm.Ax,_xlfn.XLOOKUP(TRUE,($O77:AD77&lt;&gt;""),$O$51:AD$51,_xlpm.Fundo,,-1),
_xlpm.Bx,_xlfn.XLOOKUP(TRUE,(AF77:$AZ77&lt;&gt;""),AF$51:$AZ$51,_xlpm.Fundo,,1),
_xlpm.Cx,_xlfn.XLOOKUP(TRUE,($O77:AD77&lt;&gt;""),$O77:AD77,_xlpm.Fundo,,-1),
_xlpm.Dx,_xlfn.XLOOKUP(TRUE,(AF77:$AZ77&lt;&gt;""),AF77:$AZ77,_xlpm.Fundo,,1),
_xlpm.Xx,AE$51,_xlpm.Yx,PRODUCT(SUM(_xlpm.Dx,-_xlpm.Cx),1/SUM(_xlpm.Bx,-_xlpm.Ax))*SUM(_xlpm.Xx,-_xlpm.Ax)+_xlpm.Cx,
_xlpm.Ay,_xlfn.XLOOKUP(TRUE,(AE$52:AE76&lt;&gt;""),$N$52:$N76,_xlpm.Fundo,,-1),
_xlpm.By,_xlfn.XLOOKUP(TRUE,(AE78:AE$95&lt;&gt;""),$N78:$N$95,_xlpm.Fundo,,1),
_xlpm.Cy,_xlfn.XLOOKUP(TRUE,(AE$52:AE76&lt;&gt;""),AE$52:AE76,_xlpm.Fundo,,-1),
_xlpm.Dy,_xlfn.XLOOKUP(TRUE,(AE78:AE$95&lt;&gt;""),AE78:AE$95,_xlpm.Fundo,,1),
_xlpm.Xy,$N77,_xlpm.Yy,PRODUCT(SUM(_xlpm.Dy,-_xlpm.Cy),1/SUM(_xlpm.By,-_xlpm.Ay))*SUM(_xlpm.Xy,-_xlpm.Ay)+_xlpm.Cy,
ROUND(_xlpm.Yy,2)))</f>
        <v>0.35</v>
      </c>
      <c r="AF175" s="21" cm="1">
        <f t="array" ref="AF175">IF(AF77&lt;&gt;"","",
_xlfn.LET(_xlpm.Fundo,$L$8,
_xlpm.Ax,_xlfn.XLOOKUP(TRUE,($O77:AE77&lt;&gt;""),$O$51:AE$51,_xlpm.Fundo,,-1),
_xlpm.Bx,_xlfn.XLOOKUP(TRUE,(AG77:$AZ77&lt;&gt;""),AG$51:$AZ$51,_xlpm.Fundo,,1),
_xlpm.Cx,_xlfn.XLOOKUP(TRUE,($O77:AE77&lt;&gt;""),$O77:AE77,_xlpm.Fundo,,-1),
_xlpm.Dx,_xlfn.XLOOKUP(TRUE,(AG77:$AZ77&lt;&gt;""),AG77:$AZ77,_xlpm.Fundo,,1),
_xlpm.Xx,AF$51,_xlpm.Yx,PRODUCT(SUM(_xlpm.Dx,-_xlpm.Cx),1/SUM(_xlpm.Bx,-_xlpm.Ax))*SUM(_xlpm.Xx,-_xlpm.Ax)+_xlpm.Cx,
_xlpm.Ay,_xlfn.XLOOKUP(TRUE,(AF$52:AF76&lt;&gt;""),$N$52:$N76,_xlpm.Fundo,,-1),
_xlpm.By,_xlfn.XLOOKUP(TRUE,(AF78:AF$95&lt;&gt;""),$N78:$N$95,_xlpm.Fundo,,1),
_xlpm.Cy,_xlfn.XLOOKUP(TRUE,(AF$52:AF76&lt;&gt;""),AF$52:AF76,_xlpm.Fundo,,-1),
_xlpm.Dy,_xlfn.XLOOKUP(TRUE,(AF78:AF$95&lt;&gt;""),AF78:AF$95,_xlpm.Fundo,,1),
_xlpm.Xy,$N77,_xlpm.Yy,PRODUCT(SUM(_xlpm.Dy,-_xlpm.Cy),1/SUM(_xlpm.By,-_xlpm.Ay))*SUM(_xlpm.Xy,-_xlpm.Ay)+_xlpm.Cy,
ROUND(_xlpm.Yy,2)))</f>
        <v>0</v>
      </c>
      <c r="AG175" s="21" cm="1">
        <f t="array" ref="AG175">IF(AG77&lt;&gt;"","",
_xlfn.LET(_xlpm.Fundo,$L$8,
_xlpm.Ax,_xlfn.XLOOKUP(TRUE,($O77:AF77&lt;&gt;""),$O$51:AF$51,_xlpm.Fundo,,-1),
_xlpm.Bx,_xlfn.XLOOKUP(TRUE,(AH77:$AZ77&lt;&gt;""),AH$51:$AZ$51,_xlpm.Fundo,,1),
_xlpm.Cx,_xlfn.XLOOKUP(TRUE,($O77:AF77&lt;&gt;""),$O77:AF77,_xlpm.Fundo,,-1),
_xlpm.Dx,_xlfn.XLOOKUP(TRUE,(AH77:$AZ77&lt;&gt;""),AH77:$AZ77,_xlpm.Fundo,,1),
_xlpm.Xx,AG$51,_xlpm.Yx,PRODUCT(SUM(_xlpm.Dx,-_xlpm.Cx),1/SUM(_xlpm.Bx,-_xlpm.Ax))*SUM(_xlpm.Xx,-_xlpm.Ax)+_xlpm.Cx,
_xlpm.Ay,_xlfn.XLOOKUP(TRUE,(AG$52:AG76&lt;&gt;""),$N$52:$N76,_xlpm.Fundo,,-1),
_xlpm.By,_xlfn.XLOOKUP(TRUE,(AG78:AG$95&lt;&gt;""),$N78:$N$95,_xlpm.Fundo,,1),
_xlpm.Cy,_xlfn.XLOOKUP(TRUE,(AG$52:AG76&lt;&gt;""),AG$52:AG76,_xlpm.Fundo,,-1),
_xlpm.Dy,_xlfn.XLOOKUP(TRUE,(AG78:AG$95&lt;&gt;""),AG78:AG$95,_xlpm.Fundo,,1),
_xlpm.Xy,$N77,_xlpm.Yy,PRODUCT(SUM(_xlpm.Dy,-_xlpm.Cy),1/SUM(_xlpm.By,-_xlpm.Ay))*SUM(_xlpm.Xy,-_xlpm.Ay)+_xlpm.Cy,
ROUND(_xlpm.Yy,2)))</f>
        <v>0</v>
      </c>
      <c r="AH175" s="21" t="str" cm="1">
        <f t="array" ref="AH175">IF(AH77&lt;&gt;"","",
_xlfn.LET(_xlpm.Fundo,$L$8,
_xlpm.Ax,_xlfn.XLOOKUP(TRUE,($O77:AG77&lt;&gt;""),$O$51:AG$51,_xlpm.Fundo,,-1),
_xlpm.Bx,_xlfn.XLOOKUP(TRUE,(AI77:$AZ77&lt;&gt;""),AI$51:$AZ$51,_xlpm.Fundo,,1),
_xlpm.Cx,_xlfn.XLOOKUP(TRUE,($O77:AG77&lt;&gt;""),$O77:AG77,_xlpm.Fundo,,-1),
_xlpm.Dx,_xlfn.XLOOKUP(TRUE,(AI77:$AZ77&lt;&gt;""),AI77:$AZ77,_xlpm.Fundo,,1),
_xlpm.Xx,AH$51,_xlpm.Yx,PRODUCT(SUM(_xlpm.Dx,-_xlpm.Cx),1/SUM(_xlpm.Bx,-_xlpm.Ax))*SUM(_xlpm.Xx,-_xlpm.Ax)+_xlpm.Cx,
_xlpm.Ay,_xlfn.XLOOKUP(TRUE,(AH$52:AH76&lt;&gt;""),$N$52:$N76,_xlpm.Fundo,,-1),
_xlpm.By,_xlfn.XLOOKUP(TRUE,(AH78:AH$95&lt;&gt;""),$N78:$N$95,_xlpm.Fundo,,1),
_xlpm.Cy,_xlfn.XLOOKUP(TRUE,(AH$52:AH76&lt;&gt;""),AH$52:AH76,_xlpm.Fundo,,-1),
_xlpm.Dy,_xlfn.XLOOKUP(TRUE,(AH78:AH$95&lt;&gt;""),AH78:AH$95,_xlpm.Fundo,,1),
_xlpm.Xy,$N77,_xlpm.Yy,PRODUCT(SUM(_xlpm.Dy,-_xlpm.Cy),1/SUM(_xlpm.By,-_xlpm.Ay))*SUM(_xlpm.Xy,-_xlpm.Ay)+_xlpm.Cy,
ROUND(_xlpm.Yy,2)))</f>
        <v/>
      </c>
      <c r="AI175" s="21" cm="1">
        <f t="array" ref="AI175">IF(AI77&lt;&gt;"","",
_xlfn.LET(_xlpm.Fundo,$L$8,
_xlpm.Ax,_xlfn.XLOOKUP(TRUE,($O77:AH77&lt;&gt;""),$O$51:AH$51,_xlpm.Fundo,,-1),
_xlpm.Bx,_xlfn.XLOOKUP(TRUE,(AJ77:$AZ77&lt;&gt;""),AJ$51:$AZ$51,_xlpm.Fundo,,1),
_xlpm.Cx,_xlfn.XLOOKUP(TRUE,($O77:AH77&lt;&gt;""),$O77:AH77,_xlpm.Fundo,,-1),
_xlpm.Dx,_xlfn.XLOOKUP(TRUE,(AJ77:$AZ77&lt;&gt;""),AJ77:$AZ77,_xlpm.Fundo,,1),
_xlpm.Xx,AI$51,_xlpm.Yx,PRODUCT(SUM(_xlpm.Dx,-_xlpm.Cx),1/SUM(_xlpm.Bx,-_xlpm.Ax))*SUM(_xlpm.Xx,-_xlpm.Ax)+_xlpm.Cx,
_xlpm.Ay,_xlfn.XLOOKUP(TRUE,(AI$52:AI76&lt;&gt;""),$N$52:$N76,_xlpm.Fundo,,-1),
_xlpm.By,_xlfn.XLOOKUP(TRUE,(AI78:AI$95&lt;&gt;""),$N78:$N$95,_xlpm.Fundo,,1),
_xlpm.Cy,_xlfn.XLOOKUP(TRUE,(AI$52:AI76&lt;&gt;""),AI$52:AI76,_xlpm.Fundo,,-1),
_xlpm.Dy,_xlfn.XLOOKUP(TRUE,(AI78:AI$95&lt;&gt;""),AI78:AI$95,_xlpm.Fundo,,1),
_xlpm.Xy,$N77,_xlpm.Yy,PRODUCT(SUM(_xlpm.Dy,-_xlpm.Cy),1/SUM(_xlpm.By,-_xlpm.Ay))*SUM(_xlpm.Xy,-_xlpm.Ay)+_xlpm.Cy,
ROUND(_xlpm.Yy,2)))</f>
        <v>0.4</v>
      </c>
      <c r="AJ175" s="21" t="str" cm="1">
        <f t="array" ref="AJ175">IF(AJ77&lt;&gt;"","",
_xlfn.LET(_xlpm.Fundo,$L$8,
_xlpm.Ax,_xlfn.XLOOKUP(TRUE,($O77:AI77&lt;&gt;""),$O$51:AI$51,_xlpm.Fundo,,-1),
_xlpm.Bx,_xlfn.XLOOKUP(TRUE,(AK77:$AZ77&lt;&gt;""),AK$51:$AZ$51,_xlpm.Fundo,,1),
_xlpm.Cx,_xlfn.XLOOKUP(TRUE,($O77:AI77&lt;&gt;""),$O77:AI77,_xlpm.Fundo,,-1),
_xlpm.Dx,_xlfn.XLOOKUP(TRUE,(AK77:$AZ77&lt;&gt;""),AK77:$AZ77,_xlpm.Fundo,,1),
_xlpm.Xx,AJ$51,_xlpm.Yx,PRODUCT(SUM(_xlpm.Dx,-_xlpm.Cx),1/SUM(_xlpm.Bx,-_xlpm.Ax))*SUM(_xlpm.Xx,-_xlpm.Ax)+_xlpm.Cx,
_xlpm.Ay,_xlfn.XLOOKUP(TRUE,(AJ$52:AJ76&lt;&gt;""),$N$52:$N76,_xlpm.Fundo,,-1),
_xlpm.By,_xlfn.XLOOKUP(TRUE,(AJ78:AJ$95&lt;&gt;""),$N78:$N$95,_xlpm.Fundo,,1),
_xlpm.Cy,_xlfn.XLOOKUP(TRUE,(AJ$52:AJ76&lt;&gt;""),AJ$52:AJ76,_xlpm.Fundo,,-1),
_xlpm.Dy,_xlfn.XLOOKUP(TRUE,(AJ78:AJ$95&lt;&gt;""),AJ78:AJ$95,_xlpm.Fundo,,1),
_xlpm.Xy,$N77,_xlpm.Yy,PRODUCT(SUM(_xlpm.Dy,-_xlpm.Cy),1/SUM(_xlpm.By,-_xlpm.Ay))*SUM(_xlpm.Xy,-_xlpm.Ay)+_xlpm.Cy,
ROUND(_xlpm.Yy,2)))</f>
        <v/>
      </c>
      <c r="AK175" s="21" cm="1">
        <f t="array" ref="AK175">IF(AK77&lt;&gt;"","",
_xlfn.LET(_xlpm.Fundo,$L$8,
_xlpm.Ax,_xlfn.XLOOKUP(TRUE,($O77:AJ77&lt;&gt;""),$O$51:AJ$51,_xlpm.Fundo,,-1),
_xlpm.Bx,_xlfn.XLOOKUP(TRUE,(AL77:$AZ77&lt;&gt;""),AL$51:$AZ$51,_xlpm.Fundo,,1),
_xlpm.Cx,_xlfn.XLOOKUP(TRUE,($O77:AJ77&lt;&gt;""),$O77:AJ77,_xlpm.Fundo,,-1),
_xlpm.Dx,_xlfn.XLOOKUP(TRUE,(AL77:$AZ77&lt;&gt;""),AL77:$AZ77,_xlpm.Fundo,,1),
_xlpm.Xx,AK$51,_xlpm.Yx,PRODUCT(SUM(_xlpm.Dx,-_xlpm.Cx),1/SUM(_xlpm.Bx,-_xlpm.Ax))*SUM(_xlpm.Xx,-_xlpm.Ax)+_xlpm.Cx,
_xlpm.Ay,_xlfn.XLOOKUP(TRUE,(AK$52:AK76&lt;&gt;""),$N$52:$N76,_xlpm.Fundo,,-1),
_xlpm.By,_xlfn.XLOOKUP(TRUE,(AK78:AK$95&lt;&gt;""),$N78:$N$95,_xlpm.Fundo,,1),
_xlpm.Cy,_xlfn.XLOOKUP(TRUE,(AK$52:AK76&lt;&gt;""),AK$52:AK76,_xlpm.Fundo,,-1),
_xlpm.Dy,_xlfn.XLOOKUP(TRUE,(AK78:AK$95&lt;&gt;""),AK78:AK$95,_xlpm.Fundo,,1),
_xlpm.Xy,$N77,_xlpm.Yy,PRODUCT(SUM(_xlpm.Dy,-_xlpm.Cy),1/SUM(_xlpm.By,-_xlpm.Ay))*SUM(_xlpm.Xy,-_xlpm.Ay)+_xlpm.Cy,
ROUND(_xlpm.Yy,2)))</f>
        <v>0</v>
      </c>
      <c r="AL175" s="21" t="str" cm="1">
        <f t="array" ref="AL175">IF(AL77&lt;&gt;"","",
_xlfn.LET(_xlpm.Fundo,$L$8,
_xlpm.Ax,_xlfn.XLOOKUP(TRUE,($O77:AK77&lt;&gt;""),$O$51:AK$51,_xlpm.Fundo,,-1),
_xlpm.Bx,_xlfn.XLOOKUP(TRUE,(AM77:$AZ77&lt;&gt;""),AM$51:$AZ$51,_xlpm.Fundo,,1),
_xlpm.Cx,_xlfn.XLOOKUP(TRUE,($O77:AK77&lt;&gt;""),$O77:AK77,_xlpm.Fundo,,-1),
_xlpm.Dx,_xlfn.XLOOKUP(TRUE,(AM77:$AZ77&lt;&gt;""),AM77:$AZ77,_xlpm.Fundo,,1),
_xlpm.Xx,AL$51,_xlpm.Yx,PRODUCT(SUM(_xlpm.Dx,-_xlpm.Cx),1/SUM(_xlpm.Bx,-_xlpm.Ax))*SUM(_xlpm.Xx,-_xlpm.Ax)+_xlpm.Cx,
_xlpm.Ay,_xlfn.XLOOKUP(TRUE,(AL$52:AL76&lt;&gt;""),$N$52:$N76,_xlpm.Fundo,,-1),
_xlpm.By,_xlfn.XLOOKUP(TRUE,(AL78:AL$95&lt;&gt;""),$N78:$N$95,_xlpm.Fundo,,1),
_xlpm.Cy,_xlfn.XLOOKUP(TRUE,(AL$52:AL76&lt;&gt;""),AL$52:AL76,_xlpm.Fundo,,-1),
_xlpm.Dy,_xlfn.XLOOKUP(TRUE,(AL78:AL$95&lt;&gt;""),AL78:AL$95,_xlpm.Fundo,,1),
_xlpm.Xy,$N77,_xlpm.Yy,PRODUCT(SUM(_xlpm.Dy,-_xlpm.Cy),1/SUM(_xlpm.By,-_xlpm.Ay))*SUM(_xlpm.Xy,-_xlpm.Ay)+_xlpm.Cy,
ROUND(_xlpm.Yy,2)))</f>
        <v/>
      </c>
      <c r="AM175" s="21" t="str" cm="1">
        <f t="array" ref="AM175">IF(AM77&lt;&gt;"","",
_xlfn.LET(_xlpm.Fundo,$L$8,
_xlpm.Ax,_xlfn.XLOOKUP(TRUE,($O77:AL77&lt;&gt;""),$O$51:AL$51,_xlpm.Fundo,,-1),
_xlpm.Bx,_xlfn.XLOOKUP(TRUE,(AN77:$AZ77&lt;&gt;""),AN$51:$AZ$51,_xlpm.Fundo,,1),
_xlpm.Cx,_xlfn.XLOOKUP(TRUE,($O77:AL77&lt;&gt;""),$O77:AL77,_xlpm.Fundo,,-1),
_xlpm.Dx,_xlfn.XLOOKUP(TRUE,(AN77:$AZ77&lt;&gt;""),AN77:$AZ77,_xlpm.Fundo,,1),
_xlpm.Xx,AM$51,_xlpm.Yx,PRODUCT(SUM(_xlpm.Dx,-_xlpm.Cx),1/SUM(_xlpm.Bx,-_xlpm.Ax))*SUM(_xlpm.Xx,-_xlpm.Ax)+_xlpm.Cx,
_xlpm.Ay,_xlfn.XLOOKUP(TRUE,(AM$52:AM76&lt;&gt;""),$N$52:$N76,_xlpm.Fundo,,-1),
_xlpm.By,_xlfn.XLOOKUP(TRUE,(AM78:AM$95&lt;&gt;""),$N78:$N$95,_xlpm.Fundo,,1),
_xlpm.Cy,_xlfn.XLOOKUP(TRUE,(AM$52:AM76&lt;&gt;""),AM$52:AM76,_xlpm.Fundo,,-1),
_xlpm.Dy,_xlfn.XLOOKUP(TRUE,(AM78:AM$95&lt;&gt;""),AM78:AM$95,_xlpm.Fundo,,1),
_xlpm.Xy,$N77,_xlpm.Yy,PRODUCT(SUM(_xlpm.Dy,-_xlpm.Cy),1/SUM(_xlpm.By,-_xlpm.Ay))*SUM(_xlpm.Xy,-_xlpm.Ay)+_xlpm.Cy,
ROUND(_xlpm.Yy,2)))</f>
        <v/>
      </c>
      <c r="AN175" s="21" cm="1">
        <f t="array" ref="AN175">IF(AN77&lt;&gt;"","",
_xlfn.LET(_xlpm.Fundo,$L$8,
_xlpm.Ax,_xlfn.XLOOKUP(TRUE,($O77:AM77&lt;&gt;""),$O$51:AM$51,_xlpm.Fundo,,-1),
_xlpm.Bx,_xlfn.XLOOKUP(TRUE,(AO77:$AZ77&lt;&gt;""),AO$51:$AZ$51,_xlpm.Fundo,,1),
_xlpm.Cx,_xlfn.XLOOKUP(TRUE,($O77:AM77&lt;&gt;""),$O77:AM77,_xlpm.Fundo,,-1),
_xlpm.Dx,_xlfn.XLOOKUP(TRUE,(AO77:$AZ77&lt;&gt;""),AO77:$AZ77,_xlpm.Fundo,,1),
_xlpm.Xx,AN$51,_xlpm.Yx,PRODUCT(SUM(_xlpm.Dx,-_xlpm.Cx),1/SUM(_xlpm.Bx,-_xlpm.Ax))*SUM(_xlpm.Xx,-_xlpm.Ax)+_xlpm.Cx,
_xlpm.Ay,_xlfn.XLOOKUP(TRUE,(AN$52:AN76&lt;&gt;""),$N$52:$N76,_xlpm.Fundo,,-1),
_xlpm.By,_xlfn.XLOOKUP(TRUE,(AN78:AN$95&lt;&gt;""),$N78:$N$95,_xlpm.Fundo,,1),
_xlpm.Cy,_xlfn.XLOOKUP(TRUE,(AN$52:AN76&lt;&gt;""),AN$52:AN76,_xlpm.Fundo,,-1),
_xlpm.Dy,_xlfn.XLOOKUP(TRUE,(AN78:AN$95&lt;&gt;""),AN78:AN$95,_xlpm.Fundo,,1),
_xlpm.Xy,$N77,_xlpm.Yy,PRODUCT(SUM(_xlpm.Dy,-_xlpm.Cy),1/SUM(_xlpm.By,-_xlpm.Ay))*SUM(_xlpm.Xy,-_xlpm.Ay)+_xlpm.Cy,
ROUND(_xlpm.Yy,2)))</f>
        <v>-9</v>
      </c>
      <c r="AO175" s="21" cm="1">
        <f t="array" ref="AO175">IF(AO77&lt;&gt;"","",
_xlfn.LET(_xlpm.Fundo,$L$8,
_xlpm.Ax,_xlfn.XLOOKUP(TRUE,($O77:AN77&lt;&gt;""),$O$51:AN$51,_xlpm.Fundo,,-1),
_xlpm.Bx,_xlfn.XLOOKUP(TRUE,(AP77:$AZ77&lt;&gt;""),AP$51:$AZ$51,_xlpm.Fundo,,1),
_xlpm.Cx,_xlfn.XLOOKUP(TRUE,($O77:AN77&lt;&gt;""),$O77:AN77,_xlpm.Fundo,,-1),
_xlpm.Dx,_xlfn.XLOOKUP(TRUE,(AP77:$AZ77&lt;&gt;""),AP77:$AZ77,_xlpm.Fundo,,1),
_xlpm.Xx,AO$51,_xlpm.Yx,PRODUCT(SUM(_xlpm.Dx,-_xlpm.Cx),1/SUM(_xlpm.Bx,-_xlpm.Ax))*SUM(_xlpm.Xx,-_xlpm.Ax)+_xlpm.Cx,
_xlpm.Ay,_xlfn.XLOOKUP(TRUE,(AO$52:AO76&lt;&gt;""),$N$52:$N76,_xlpm.Fundo,,-1),
_xlpm.By,_xlfn.XLOOKUP(TRUE,(AO78:AO$95&lt;&gt;""),$N78:$N$95,_xlpm.Fundo,,1),
_xlpm.Cy,_xlfn.XLOOKUP(TRUE,(AO$52:AO76&lt;&gt;""),AO$52:AO76,_xlpm.Fundo,,-1),
_xlpm.Dy,_xlfn.XLOOKUP(TRUE,(AO78:AO$95&lt;&gt;""),AO78:AO$95,_xlpm.Fundo,,1),
_xlpm.Xy,$N77,_xlpm.Yy,PRODUCT(SUM(_xlpm.Dy,-_xlpm.Cy),1/SUM(_xlpm.By,-_xlpm.Ay))*SUM(_xlpm.Xy,-_xlpm.Ay)+_xlpm.Cy,
ROUND(_xlpm.Yy,2)))</f>
        <v>-9</v>
      </c>
      <c r="AP175" s="21" t="str" cm="1">
        <f t="array" ref="AP175">IF(AP77&lt;&gt;"","",
_xlfn.LET(_xlpm.Fundo,$L$8,
_xlpm.Ax,_xlfn.XLOOKUP(TRUE,($O77:AO77&lt;&gt;""),$O$51:AO$51,_xlpm.Fundo,,-1),
_xlpm.Bx,_xlfn.XLOOKUP(TRUE,(AQ77:$AZ77&lt;&gt;""),AQ$51:$AZ$51,_xlpm.Fundo,,1),
_xlpm.Cx,_xlfn.XLOOKUP(TRUE,($O77:AO77&lt;&gt;""),$O77:AO77,_xlpm.Fundo,,-1),
_xlpm.Dx,_xlfn.XLOOKUP(TRUE,(AQ77:$AZ77&lt;&gt;""),AQ77:$AZ77,_xlpm.Fundo,,1),
_xlpm.Xx,AP$51,_xlpm.Yx,PRODUCT(SUM(_xlpm.Dx,-_xlpm.Cx),1/SUM(_xlpm.Bx,-_xlpm.Ax))*SUM(_xlpm.Xx,-_xlpm.Ax)+_xlpm.Cx,
_xlpm.Ay,_xlfn.XLOOKUP(TRUE,(AP$52:AP76&lt;&gt;""),$N$52:$N76,_xlpm.Fundo,,-1),
_xlpm.By,_xlfn.XLOOKUP(TRUE,(AP78:AP$95&lt;&gt;""),$N78:$N$95,_xlpm.Fundo,,1),
_xlpm.Cy,_xlfn.XLOOKUP(TRUE,(AP$52:AP76&lt;&gt;""),AP$52:AP76,_xlpm.Fundo,,-1),
_xlpm.Dy,_xlfn.XLOOKUP(TRUE,(AP78:AP$95&lt;&gt;""),AP78:AP$95,_xlpm.Fundo,,1),
_xlpm.Xy,$N77,_xlpm.Yy,PRODUCT(SUM(_xlpm.Dy,-_xlpm.Cy),1/SUM(_xlpm.By,-_xlpm.Ay))*SUM(_xlpm.Xy,-_xlpm.Ay)+_xlpm.Cy,
ROUND(_xlpm.Yy,2)))</f>
        <v/>
      </c>
      <c r="AQ175" s="21" cm="1">
        <f t="array" ref="AQ175">IF(AQ77&lt;&gt;"","",
_xlfn.LET(_xlpm.Fundo,$L$8,
_xlpm.Ax,_xlfn.XLOOKUP(TRUE,($O77:AP77&lt;&gt;""),$O$51:AP$51,_xlpm.Fundo,,-1),
_xlpm.Bx,_xlfn.XLOOKUP(TRUE,(AR77:$AZ77&lt;&gt;""),AR$51:$AZ$51,_xlpm.Fundo,,1),
_xlpm.Cx,_xlfn.XLOOKUP(TRUE,($O77:AP77&lt;&gt;""),$O77:AP77,_xlpm.Fundo,,-1),
_xlpm.Dx,_xlfn.XLOOKUP(TRUE,(AR77:$AZ77&lt;&gt;""),AR77:$AZ77,_xlpm.Fundo,,1),
_xlpm.Xx,AQ$51,_xlpm.Yx,PRODUCT(SUM(_xlpm.Dx,-_xlpm.Cx),1/SUM(_xlpm.Bx,-_xlpm.Ax))*SUM(_xlpm.Xx,-_xlpm.Ax)+_xlpm.Cx,
_xlpm.Ay,_xlfn.XLOOKUP(TRUE,(AQ$52:AQ76&lt;&gt;""),$N$52:$N76,_xlpm.Fundo,,-1),
_xlpm.By,_xlfn.XLOOKUP(TRUE,(AQ78:AQ$95&lt;&gt;""),$N78:$N$95,_xlpm.Fundo,,1),
_xlpm.Cy,_xlfn.XLOOKUP(TRUE,(AQ$52:AQ76&lt;&gt;""),AQ$52:AQ76,_xlpm.Fundo,,-1),
_xlpm.Dy,_xlfn.XLOOKUP(TRUE,(AQ78:AQ$95&lt;&gt;""),AQ78:AQ$95,_xlpm.Fundo,,1),
_xlpm.Xy,$N77,_xlpm.Yy,PRODUCT(SUM(_xlpm.Dy,-_xlpm.Cy),1/SUM(_xlpm.By,-_xlpm.Ay))*SUM(_xlpm.Xy,-_xlpm.Ay)+_xlpm.Cy,
ROUND(_xlpm.Yy,2)))</f>
        <v>-9</v>
      </c>
      <c r="AR175" s="21" t="str" cm="1">
        <f t="array" ref="AR175">IF(AR77&lt;&gt;"","",
_xlfn.LET(_xlpm.Fundo,$L$8,
_xlpm.Ax,_xlfn.XLOOKUP(TRUE,($O77:AQ77&lt;&gt;""),$O$51:AQ$51,_xlpm.Fundo,,-1),
_xlpm.Bx,_xlfn.XLOOKUP(TRUE,(AS77:$AZ77&lt;&gt;""),AS$51:$AZ$51,_xlpm.Fundo,,1),
_xlpm.Cx,_xlfn.XLOOKUP(TRUE,($O77:AQ77&lt;&gt;""),$O77:AQ77,_xlpm.Fundo,,-1),
_xlpm.Dx,_xlfn.XLOOKUP(TRUE,(AS77:$AZ77&lt;&gt;""),AS77:$AZ77,_xlpm.Fundo,,1),
_xlpm.Xx,AR$51,_xlpm.Yx,PRODUCT(SUM(_xlpm.Dx,-_xlpm.Cx),1/SUM(_xlpm.Bx,-_xlpm.Ax))*SUM(_xlpm.Xx,-_xlpm.Ax)+_xlpm.Cx,
_xlpm.Ay,_xlfn.XLOOKUP(TRUE,(AR$52:AR76&lt;&gt;""),$N$52:$N76,_xlpm.Fundo,,-1),
_xlpm.By,_xlfn.XLOOKUP(TRUE,(AR78:AR$95&lt;&gt;""),$N78:$N$95,_xlpm.Fundo,,1),
_xlpm.Cy,_xlfn.XLOOKUP(TRUE,(AR$52:AR76&lt;&gt;""),AR$52:AR76,_xlpm.Fundo,,-1),
_xlpm.Dy,_xlfn.XLOOKUP(TRUE,(AR78:AR$95&lt;&gt;""),AR78:AR$95,_xlpm.Fundo,,1),
_xlpm.Xy,$N77,_xlpm.Yy,PRODUCT(SUM(_xlpm.Dy,-_xlpm.Cy),1/SUM(_xlpm.By,-_xlpm.Ay))*SUM(_xlpm.Xy,-_xlpm.Ay)+_xlpm.Cy,
ROUND(_xlpm.Yy,2)))</f>
        <v/>
      </c>
      <c r="AS175" s="21" t="str" cm="1">
        <f t="array" ref="AS175">IF(AS77&lt;&gt;"","",
_xlfn.LET(_xlpm.Fundo,$L$8,
_xlpm.Ax,_xlfn.XLOOKUP(TRUE,($O77:AR77&lt;&gt;""),$O$51:AR$51,_xlpm.Fundo,,-1),
_xlpm.Bx,_xlfn.XLOOKUP(TRUE,(AT77:$AZ77&lt;&gt;""),AT$51:$AZ$51,_xlpm.Fundo,,1),
_xlpm.Cx,_xlfn.XLOOKUP(TRUE,($O77:AR77&lt;&gt;""),$O77:AR77,_xlpm.Fundo,,-1),
_xlpm.Dx,_xlfn.XLOOKUP(TRUE,(AT77:$AZ77&lt;&gt;""),AT77:$AZ77,_xlpm.Fundo,,1),
_xlpm.Xx,AS$51,_xlpm.Yx,PRODUCT(SUM(_xlpm.Dx,-_xlpm.Cx),1/SUM(_xlpm.Bx,-_xlpm.Ax))*SUM(_xlpm.Xx,-_xlpm.Ax)+_xlpm.Cx,
_xlpm.Ay,_xlfn.XLOOKUP(TRUE,(AS$52:AS76&lt;&gt;""),$N$52:$N76,_xlpm.Fundo,,-1),
_xlpm.By,_xlfn.XLOOKUP(TRUE,(AS78:AS$95&lt;&gt;""),$N78:$N$95,_xlpm.Fundo,,1),
_xlpm.Cy,_xlfn.XLOOKUP(TRUE,(AS$52:AS76&lt;&gt;""),AS$52:AS76,_xlpm.Fundo,,-1),
_xlpm.Dy,_xlfn.XLOOKUP(TRUE,(AS78:AS$95&lt;&gt;""),AS78:AS$95,_xlpm.Fundo,,1),
_xlpm.Xy,$N77,_xlpm.Yy,PRODUCT(SUM(_xlpm.Dy,-_xlpm.Cy),1/SUM(_xlpm.By,-_xlpm.Ay))*SUM(_xlpm.Xy,-_xlpm.Ay)+_xlpm.Cy,
ROUND(_xlpm.Yy,2)))</f>
        <v/>
      </c>
      <c r="AT175" s="21" t="str" cm="1">
        <f t="array" ref="AT175">IF(AT77&lt;&gt;"","",
_xlfn.LET(_xlpm.Fundo,$L$8,
_xlpm.Ax,_xlfn.XLOOKUP(TRUE,($O77:AS77&lt;&gt;""),$O$51:AS$51,_xlpm.Fundo,,-1),
_xlpm.Bx,_xlfn.XLOOKUP(TRUE,(AU77:$AZ77&lt;&gt;""),AU$51:$AZ$51,_xlpm.Fundo,,1),
_xlpm.Cx,_xlfn.XLOOKUP(TRUE,($O77:AS77&lt;&gt;""),$O77:AS77,_xlpm.Fundo,,-1),
_xlpm.Dx,_xlfn.XLOOKUP(TRUE,(AU77:$AZ77&lt;&gt;""),AU77:$AZ77,_xlpm.Fundo,,1),
_xlpm.Xx,AT$51,_xlpm.Yx,PRODUCT(SUM(_xlpm.Dx,-_xlpm.Cx),1/SUM(_xlpm.Bx,-_xlpm.Ax))*SUM(_xlpm.Xx,-_xlpm.Ax)+_xlpm.Cx,
_xlpm.Ay,_xlfn.XLOOKUP(TRUE,(AT$52:AT76&lt;&gt;""),$N$52:$N76,_xlpm.Fundo,,-1),
_xlpm.By,_xlfn.XLOOKUP(TRUE,(AT78:AT$95&lt;&gt;""),$N78:$N$95,_xlpm.Fundo,,1),
_xlpm.Cy,_xlfn.XLOOKUP(TRUE,(AT$52:AT76&lt;&gt;""),AT$52:AT76,_xlpm.Fundo,,-1),
_xlpm.Dy,_xlfn.XLOOKUP(TRUE,(AT78:AT$95&lt;&gt;""),AT78:AT$95,_xlpm.Fundo,,1),
_xlpm.Xy,$N77,_xlpm.Yy,PRODUCT(SUM(_xlpm.Dy,-_xlpm.Cy),1/SUM(_xlpm.By,-_xlpm.Ay))*SUM(_xlpm.Xy,-_xlpm.Ay)+_xlpm.Cy,
ROUND(_xlpm.Yy,2)))</f>
        <v/>
      </c>
      <c r="AU175" s="21" t="str" cm="1">
        <f t="array" ref="AU175">IF(AU77&lt;&gt;"","",
_xlfn.LET(_xlpm.Fundo,$L$8,
_xlpm.Ax,_xlfn.XLOOKUP(TRUE,($O77:AT77&lt;&gt;""),$O$51:AT$51,_xlpm.Fundo,,-1),
_xlpm.Bx,_xlfn.XLOOKUP(TRUE,(AV77:$AZ77&lt;&gt;""),AV$51:$AZ$51,_xlpm.Fundo,,1),
_xlpm.Cx,_xlfn.XLOOKUP(TRUE,($O77:AT77&lt;&gt;""),$O77:AT77,_xlpm.Fundo,,-1),
_xlpm.Dx,_xlfn.XLOOKUP(TRUE,(AV77:$AZ77&lt;&gt;""),AV77:$AZ77,_xlpm.Fundo,,1),
_xlpm.Xx,AU$51,_xlpm.Yx,PRODUCT(SUM(_xlpm.Dx,-_xlpm.Cx),1/SUM(_xlpm.Bx,-_xlpm.Ax))*SUM(_xlpm.Xx,-_xlpm.Ax)+_xlpm.Cx,
_xlpm.Ay,_xlfn.XLOOKUP(TRUE,(AU$52:AU76&lt;&gt;""),$N$52:$N76,_xlpm.Fundo,,-1),
_xlpm.By,_xlfn.XLOOKUP(TRUE,(AU78:AU$95&lt;&gt;""),$N78:$N$95,_xlpm.Fundo,,1),
_xlpm.Cy,_xlfn.XLOOKUP(TRUE,(AU$52:AU76&lt;&gt;""),AU$52:AU76,_xlpm.Fundo,,-1),
_xlpm.Dy,_xlfn.XLOOKUP(TRUE,(AU78:AU$95&lt;&gt;""),AU78:AU$95,_xlpm.Fundo,,1),
_xlpm.Xy,$N77,_xlpm.Yy,PRODUCT(SUM(_xlpm.Dy,-_xlpm.Cy),1/SUM(_xlpm.By,-_xlpm.Ay))*SUM(_xlpm.Xy,-_xlpm.Ay)+_xlpm.Cy,
ROUND(_xlpm.Yy,2)))</f>
        <v/>
      </c>
      <c r="AV175" s="21" t="str" cm="1">
        <f t="array" ref="AV175">IF(AV77&lt;&gt;"","",
_xlfn.LET(_xlpm.Fundo,$L$8,
_xlpm.Ax,_xlfn.XLOOKUP(TRUE,($O77:AU77&lt;&gt;""),$O$51:AU$51,_xlpm.Fundo,,-1),
_xlpm.Bx,_xlfn.XLOOKUP(TRUE,(AW77:$AZ77&lt;&gt;""),AW$51:$AZ$51,_xlpm.Fundo,,1),
_xlpm.Cx,_xlfn.XLOOKUP(TRUE,($O77:AU77&lt;&gt;""),$O77:AU77,_xlpm.Fundo,,-1),
_xlpm.Dx,_xlfn.XLOOKUP(TRUE,(AW77:$AZ77&lt;&gt;""),AW77:$AZ77,_xlpm.Fundo,,1),
_xlpm.Xx,AV$51,_xlpm.Yx,PRODUCT(SUM(_xlpm.Dx,-_xlpm.Cx),1/SUM(_xlpm.Bx,-_xlpm.Ax))*SUM(_xlpm.Xx,-_xlpm.Ax)+_xlpm.Cx,
_xlpm.Ay,_xlfn.XLOOKUP(TRUE,(AV$52:AV76&lt;&gt;""),$N$52:$N76,_xlpm.Fundo,,-1),
_xlpm.By,_xlfn.XLOOKUP(TRUE,(AV78:AV$95&lt;&gt;""),$N78:$N$95,_xlpm.Fundo,,1),
_xlpm.Cy,_xlfn.XLOOKUP(TRUE,(AV$52:AV76&lt;&gt;""),AV$52:AV76,_xlpm.Fundo,,-1),
_xlpm.Dy,_xlfn.XLOOKUP(TRUE,(AV78:AV$95&lt;&gt;""),AV78:AV$95,_xlpm.Fundo,,1),
_xlpm.Xy,$N77,_xlpm.Yy,PRODUCT(SUM(_xlpm.Dy,-_xlpm.Cy),1/SUM(_xlpm.By,-_xlpm.Ay))*SUM(_xlpm.Xy,-_xlpm.Ay)+_xlpm.Cy,
ROUND(_xlpm.Yy,2)))</f>
        <v/>
      </c>
      <c r="AW175" s="21" t="str" cm="1">
        <f t="array" ref="AW175">IF(AW77&lt;&gt;"","",
_xlfn.LET(_xlpm.Fundo,$L$8,
_xlpm.Ax,_xlfn.XLOOKUP(TRUE,($O77:AV77&lt;&gt;""),$O$51:AV$51,_xlpm.Fundo,,-1),
_xlpm.Bx,_xlfn.XLOOKUP(TRUE,(AX77:$AZ77&lt;&gt;""),AX$51:$AZ$51,_xlpm.Fundo,,1),
_xlpm.Cx,_xlfn.XLOOKUP(TRUE,($O77:AV77&lt;&gt;""),$O77:AV77,_xlpm.Fundo,,-1),
_xlpm.Dx,_xlfn.XLOOKUP(TRUE,(AX77:$AZ77&lt;&gt;""),AX77:$AZ77,_xlpm.Fundo,,1),
_xlpm.Xx,AW$51,_xlpm.Yx,PRODUCT(SUM(_xlpm.Dx,-_xlpm.Cx),1/SUM(_xlpm.Bx,-_xlpm.Ax))*SUM(_xlpm.Xx,-_xlpm.Ax)+_xlpm.Cx,
_xlpm.Ay,_xlfn.XLOOKUP(TRUE,(AW$52:AW76&lt;&gt;""),$N$52:$N76,_xlpm.Fundo,,-1),
_xlpm.By,_xlfn.XLOOKUP(TRUE,(AW78:AW$95&lt;&gt;""),$N78:$N$95,_xlpm.Fundo,,1),
_xlpm.Cy,_xlfn.XLOOKUP(TRUE,(AW$52:AW76&lt;&gt;""),AW$52:AW76,_xlpm.Fundo,,-1),
_xlpm.Dy,_xlfn.XLOOKUP(TRUE,(AW78:AW$95&lt;&gt;""),AW78:AW$95,_xlpm.Fundo,,1),
_xlpm.Xy,$N77,_xlpm.Yy,PRODUCT(SUM(_xlpm.Dy,-_xlpm.Cy),1/SUM(_xlpm.By,-_xlpm.Ay))*SUM(_xlpm.Xy,-_xlpm.Ay)+_xlpm.Cy,
ROUND(_xlpm.Yy,2)))</f>
        <v/>
      </c>
      <c r="AX175" s="8"/>
      <c r="AY175" s="8"/>
    </row>
    <row r="176" spans="1:51" ht="20.100000000000001" customHeight="1" x14ac:dyDescent="0.3">
      <c r="A176" s="8"/>
      <c r="B176" s="8" t="s">
        <v>625</v>
      </c>
      <c r="C176" s="17">
        <f t="shared" si="23"/>
        <v>47.925400000000003</v>
      </c>
      <c r="D176" s="18">
        <f t="shared" si="23"/>
        <v>118.9509</v>
      </c>
      <c r="E176" s="64">
        <f t="shared" si="23"/>
        <v>3.3</v>
      </c>
      <c r="F176" s="17">
        <f t="shared" si="16"/>
        <v>4.9000000000000004</v>
      </c>
      <c r="G176" s="18">
        <f t="shared" si="17"/>
        <v>13.9</v>
      </c>
      <c r="H176" s="19">
        <f t="shared" si="18"/>
        <v>3.3</v>
      </c>
      <c r="I176" s="8" t="str" cm="1">
        <f t="array" ref="I176">_xlfn.CONCAT(ROUND(F176:H176,2)&amp;", ")</f>
        <v xml:space="preserve">4.9, 13.9, 3.3, </v>
      </c>
      <c r="J176" s="8"/>
      <c r="N176" s="31">
        <v>6.7</v>
      </c>
      <c r="O176" s="15"/>
      <c r="P176" s="21" t="str" cm="1">
        <f t="array" ref="P176">IF(P78&lt;&gt;"","",
_xlfn.LET(_xlpm.Fundo,$L$8,
_xlpm.Ax,_xlfn.XLOOKUP(TRUE,($O78:O78&lt;&gt;""),$O$51:O$51,_xlpm.Fundo,,-1),
_xlpm.Bx,_xlfn.XLOOKUP(TRUE,(Q78:$AZ78&lt;&gt;""),Q$51:$AZ$51,_xlpm.Fundo,,1),
_xlpm.Cx,_xlfn.XLOOKUP(TRUE,($O78:O78&lt;&gt;""),$O78:O78,_xlpm.Fundo,,-1),
_xlpm.Dx,_xlfn.XLOOKUP(TRUE,(Q78:$AZ78&lt;&gt;""),Q78:$AZ78,_xlpm.Fundo,,1),
_xlpm.Xx,P$51,_xlpm.Yx,PRODUCT(SUM(_xlpm.Dx,-_xlpm.Cx),1/SUM(_xlpm.Bx,-_xlpm.Ax))*SUM(_xlpm.Xx,-_xlpm.Ax)+_xlpm.Cx,
_xlpm.Ay,_xlfn.XLOOKUP(TRUE,(P$52:P77&lt;&gt;""),$N$52:$N77,_xlpm.Fundo,,-1),
_xlpm.By,_xlfn.XLOOKUP(TRUE,(P79:P$95&lt;&gt;""),$N79:$N$95,_xlpm.Fundo,,1),
_xlpm.Cy,_xlfn.XLOOKUP(TRUE,(P$52:P77&lt;&gt;""),P$52:P77,_xlpm.Fundo,,-1),
_xlpm.Dy,_xlfn.XLOOKUP(TRUE,(P79:P$95&lt;&gt;""),P79:P$95,_xlpm.Fundo,,1),
_xlpm.Xy,$N78,_xlpm.Yy,PRODUCT(SUM(_xlpm.Dy,-_xlpm.Cy),1/SUM(_xlpm.By,-_xlpm.Ay))*SUM(_xlpm.Xy,-_xlpm.Ay)+_xlpm.Cy,
ROUND(_xlpm.Yy,2)))</f>
        <v/>
      </c>
      <c r="Q176" s="21" t="str" cm="1">
        <f t="array" ref="Q176">IF(Q78&lt;&gt;"","",
_xlfn.LET(_xlpm.Fundo,$L$8,
_xlpm.Ax,_xlfn.XLOOKUP(TRUE,($O78:P78&lt;&gt;""),$O$51:P$51,_xlpm.Fundo,,-1),
_xlpm.Bx,_xlfn.XLOOKUP(TRUE,(R78:$AZ78&lt;&gt;""),R$51:$AZ$51,_xlpm.Fundo,,1),
_xlpm.Cx,_xlfn.XLOOKUP(TRUE,($O78:P78&lt;&gt;""),$O78:P78,_xlpm.Fundo,,-1),
_xlpm.Dx,_xlfn.XLOOKUP(TRUE,(R78:$AZ78&lt;&gt;""),R78:$AZ78,_xlpm.Fundo,,1),
_xlpm.Xx,Q$51,_xlpm.Yx,PRODUCT(SUM(_xlpm.Dx,-_xlpm.Cx),1/SUM(_xlpm.Bx,-_xlpm.Ax))*SUM(_xlpm.Xx,-_xlpm.Ax)+_xlpm.Cx,
_xlpm.Ay,_xlfn.XLOOKUP(TRUE,(Q$52:Q77&lt;&gt;""),$N$52:$N77,_xlpm.Fundo,,-1),
_xlpm.By,_xlfn.XLOOKUP(TRUE,(Q79:Q$95&lt;&gt;""),$N79:$N$95,_xlpm.Fundo,,1),
_xlpm.Cy,_xlfn.XLOOKUP(TRUE,(Q$52:Q77&lt;&gt;""),Q$52:Q77,_xlpm.Fundo,,-1),
_xlpm.Dy,_xlfn.XLOOKUP(TRUE,(Q79:Q$95&lt;&gt;""),Q79:Q$95,_xlpm.Fundo,,1),
_xlpm.Xy,$N78,_xlpm.Yy,PRODUCT(SUM(_xlpm.Dy,-_xlpm.Cy),1/SUM(_xlpm.By,-_xlpm.Ay))*SUM(_xlpm.Xy,-_xlpm.Ay)+_xlpm.Cy,
ROUND(_xlpm.Yy,2)))</f>
        <v/>
      </c>
      <c r="R176" s="21" t="str" cm="1">
        <f t="array" ref="R176">IF(R78&lt;&gt;"","",
_xlfn.LET(_xlpm.Fundo,$L$8,
_xlpm.Ax,_xlfn.XLOOKUP(TRUE,($O78:Q78&lt;&gt;""),$O$51:Q$51,_xlpm.Fundo,,-1),
_xlpm.Bx,_xlfn.XLOOKUP(TRUE,(S78:$AZ78&lt;&gt;""),S$51:$AZ$51,_xlpm.Fundo,,1),
_xlpm.Cx,_xlfn.XLOOKUP(TRUE,($O78:Q78&lt;&gt;""),$O78:Q78,_xlpm.Fundo,,-1),
_xlpm.Dx,_xlfn.XLOOKUP(TRUE,(S78:$AZ78&lt;&gt;""),S78:$AZ78,_xlpm.Fundo,,1),
_xlpm.Xx,R$51,_xlpm.Yx,PRODUCT(SUM(_xlpm.Dx,-_xlpm.Cx),1/SUM(_xlpm.Bx,-_xlpm.Ax))*SUM(_xlpm.Xx,-_xlpm.Ax)+_xlpm.Cx,
_xlpm.Ay,_xlfn.XLOOKUP(TRUE,(R$52:R77&lt;&gt;""),$N$52:$N77,_xlpm.Fundo,,-1),
_xlpm.By,_xlfn.XLOOKUP(TRUE,(R79:R$95&lt;&gt;""),$N79:$N$95,_xlpm.Fundo,,1),
_xlpm.Cy,_xlfn.XLOOKUP(TRUE,(R$52:R77&lt;&gt;""),R$52:R77,_xlpm.Fundo,,-1),
_xlpm.Dy,_xlfn.XLOOKUP(TRUE,(R79:R$95&lt;&gt;""),R79:R$95,_xlpm.Fundo,,1),
_xlpm.Xy,$N78,_xlpm.Yy,PRODUCT(SUM(_xlpm.Dy,-_xlpm.Cy),1/SUM(_xlpm.By,-_xlpm.Ay))*SUM(_xlpm.Xy,-_xlpm.Ay)+_xlpm.Cy,
ROUND(_xlpm.Yy,2)))</f>
        <v/>
      </c>
      <c r="S176" s="21" cm="1">
        <f t="array" ref="S176">IF(S78&lt;&gt;"","",
_xlfn.LET(_xlpm.Fundo,$L$8,
_xlpm.Ax,_xlfn.XLOOKUP(TRUE,($O78:R78&lt;&gt;""),$O$51:R$51,_xlpm.Fundo,,-1),
_xlpm.Bx,_xlfn.XLOOKUP(TRUE,(T78:$AZ78&lt;&gt;""),T$51:$AZ$51,_xlpm.Fundo,,1),
_xlpm.Cx,_xlfn.XLOOKUP(TRUE,($O78:R78&lt;&gt;""),$O78:R78,_xlpm.Fundo,,-1),
_xlpm.Dx,_xlfn.XLOOKUP(TRUE,(T78:$AZ78&lt;&gt;""),T78:$AZ78,_xlpm.Fundo,,1),
_xlpm.Xx,S$51,_xlpm.Yx,PRODUCT(SUM(_xlpm.Dx,-_xlpm.Cx),1/SUM(_xlpm.Bx,-_xlpm.Ax))*SUM(_xlpm.Xx,-_xlpm.Ax)+_xlpm.Cx,
_xlpm.Ay,_xlfn.XLOOKUP(TRUE,(S$52:S77&lt;&gt;""),$N$52:$N77,_xlpm.Fundo,,-1),
_xlpm.By,_xlfn.XLOOKUP(TRUE,(S79:S$95&lt;&gt;""),$N79:$N$95,_xlpm.Fundo,,1),
_xlpm.Cy,_xlfn.XLOOKUP(TRUE,(S$52:S77&lt;&gt;""),S$52:S77,_xlpm.Fundo,,-1),
_xlpm.Dy,_xlfn.XLOOKUP(TRUE,(S79:S$95&lt;&gt;""),S79:S$95,_xlpm.Fundo,,1),
_xlpm.Xy,$N78,_xlpm.Yy,PRODUCT(SUM(_xlpm.Dy,-_xlpm.Cy),1/SUM(_xlpm.By,-_xlpm.Ay))*SUM(_xlpm.Xy,-_xlpm.Ay)+_xlpm.Cy,
ROUND(_xlpm.Yy,2)))</f>
        <v>0.75</v>
      </c>
      <c r="T176" s="21" t="str" cm="1">
        <f t="array" ref="T176">IF(T78&lt;&gt;"","",
_xlfn.LET(_xlpm.Fundo,$L$8,
_xlpm.Ax,_xlfn.XLOOKUP(TRUE,($O78:S78&lt;&gt;""),$O$51:S$51,_xlpm.Fundo,,-1),
_xlpm.Bx,_xlfn.XLOOKUP(TRUE,(U78:$AZ78&lt;&gt;""),U$51:$AZ$51,_xlpm.Fundo,,1),
_xlpm.Cx,_xlfn.XLOOKUP(TRUE,($O78:S78&lt;&gt;""),$O78:S78,_xlpm.Fundo,,-1),
_xlpm.Dx,_xlfn.XLOOKUP(TRUE,(U78:$AZ78&lt;&gt;""),U78:$AZ78,_xlpm.Fundo,,1),
_xlpm.Xx,T$51,_xlpm.Yx,PRODUCT(SUM(_xlpm.Dx,-_xlpm.Cx),1/SUM(_xlpm.Bx,-_xlpm.Ax))*SUM(_xlpm.Xx,-_xlpm.Ax)+_xlpm.Cx,
_xlpm.Ay,_xlfn.XLOOKUP(TRUE,(T$52:T77&lt;&gt;""),$N$52:$N77,_xlpm.Fundo,,-1),
_xlpm.By,_xlfn.XLOOKUP(TRUE,(T79:T$95&lt;&gt;""),$N79:$N$95,_xlpm.Fundo,,1),
_xlpm.Cy,_xlfn.XLOOKUP(TRUE,(T$52:T77&lt;&gt;""),T$52:T77,_xlpm.Fundo,,-1),
_xlpm.Dy,_xlfn.XLOOKUP(TRUE,(T79:T$95&lt;&gt;""),T79:T$95,_xlpm.Fundo,,1),
_xlpm.Xy,$N78,_xlpm.Yy,PRODUCT(SUM(_xlpm.Dy,-_xlpm.Cy),1/SUM(_xlpm.By,-_xlpm.Ay))*SUM(_xlpm.Xy,-_xlpm.Ay)+_xlpm.Cy,
ROUND(_xlpm.Yy,2)))</f>
        <v/>
      </c>
      <c r="U176" s="21" cm="1">
        <f t="array" ref="U176">IF(U78&lt;&gt;"","",
_xlfn.LET(_xlpm.Fundo,$L$8,
_xlpm.Ax,_xlfn.XLOOKUP(TRUE,($O78:T78&lt;&gt;""),$O$51:T$51,_xlpm.Fundo,,-1),
_xlpm.Bx,_xlfn.XLOOKUP(TRUE,(V78:$AZ78&lt;&gt;""),V$51:$AZ$51,_xlpm.Fundo,,1),
_xlpm.Cx,_xlfn.XLOOKUP(TRUE,($O78:T78&lt;&gt;""),$O78:T78,_xlpm.Fundo,,-1),
_xlpm.Dx,_xlfn.XLOOKUP(TRUE,(V78:$AZ78&lt;&gt;""),V78:$AZ78,_xlpm.Fundo,,1),
_xlpm.Xx,U$51,_xlpm.Yx,PRODUCT(SUM(_xlpm.Dx,-_xlpm.Cx),1/SUM(_xlpm.Bx,-_xlpm.Ax))*SUM(_xlpm.Xx,-_xlpm.Ax)+_xlpm.Cx,
_xlpm.Ay,_xlfn.XLOOKUP(TRUE,(U$52:U77&lt;&gt;""),$N$52:$N77,_xlpm.Fundo,,-1),
_xlpm.By,_xlfn.XLOOKUP(TRUE,(U79:U$95&lt;&gt;""),$N79:$N$95,_xlpm.Fundo,,1),
_xlpm.Cy,_xlfn.XLOOKUP(TRUE,(U$52:U77&lt;&gt;""),U$52:U77,_xlpm.Fundo,,-1),
_xlpm.Dy,_xlfn.XLOOKUP(TRUE,(U79:U$95&lt;&gt;""),U79:U$95,_xlpm.Fundo,,1),
_xlpm.Xy,$N78,_xlpm.Yy,PRODUCT(SUM(_xlpm.Dy,-_xlpm.Cy),1/SUM(_xlpm.By,-_xlpm.Ay))*SUM(_xlpm.Xy,-_xlpm.Ay)+_xlpm.Cy,
ROUND(_xlpm.Yy,2)))</f>
        <v>1.26</v>
      </c>
      <c r="V176" s="21" t="str" cm="1">
        <f t="array" ref="V176">IF(V78&lt;&gt;"","",
_xlfn.LET(_xlpm.Fundo,$L$8,
_xlpm.Ax,_xlfn.XLOOKUP(TRUE,($O78:U78&lt;&gt;""),$O$51:U$51,_xlpm.Fundo,,-1),
_xlpm.Bx,_xlfn.XLOOKUP(TRUE,(W78:$AZ78&lt;&gt;""),W$51:$AZ$51,_xlpm.Fundo,,1),
_xlpm.Cx,_xlfn.XLOOKUP(TRUE,($O78:U78&lt;&gt;""),$O78:U78,_xlpm.Fundo,,-1),
_xlpm.Dx,_xlfn.XLOOKUP(TRUE,(W78:$AZ78&lt;&gt;""),W78:$AZ78,_xlpm.Fundo,,1),
_xlpm.Xx,V$51,_xlpm.Yx,PRODUCT(SUM(_xlpm.Dx,-_xlpm.Cx),1/SUM(_xlpm.Bx,-_xlpm.Ax))*SUM(_xlpm.Xx,-_xlpm.Ax)+_xlpm.Cx,
_xlpm.Ay,_xlfn.XLOOKUP(TRUE,(V$52:V77&lt;&gt;""),$N$52:$N77,_xlpm.Fundo,,-1),
_xlpm.By,_xlfn.XLOOKUP(TRUE,(V79:V$95&lt;&gt;""),$N79:$N$95,_xlpm.Fundo,,1),
_xlpm.Cy,_xlfn.XLOOKUP(TRUE,(V$52:V77&lt;&gt;""),V$52:V77,_xlpm.Fundo,,-1),
_xlpm.Dy,_xlfn.XLOOKUP(TRUE,(V79:V$95&lt;&gt;""),V79:V$95,_xlpm.Fundo,,1),
_xlpm.Xy,$N78,_xlpm.Yy,PRODUCT(SUM(_xlpm.Dy,-_xlpm.Cy),1/SUM(_xlpm.By,-_xlpm.Ay))*SUM(_xlpm.Xy,-_xlpm.Ay)+_xlpm.Cy,
ROUND(_xlpm.Yy,2)))</f>
        <v/>
      </c>
      <c r="W176" s="21" t="str" cm="1">
        <f t="array" ref="W176">IF(W78&lt;&gt;"","",
_xlfn.LET(_xlpm.Fundo,$L$8,
_xlpm.Ax,_xlfn.XLOOKUP(TRUE,($O78:V78&lt;&gt;""),$O$51:V$51,_xlpm.Fundo,,-1),
_xlpm.Bx,_xlfn.XLOOKUP(TRUE,(X78:$AZ78&lt;&gt;""),X$51:$AZ$51,_xlpm.Fundo,,1),
_xlpm.Cx,_xlfn.XLOOKUP(TRUE,($O78:V78&lt;&gt;""),$O78:V78,_xlpm.Fundo,,-1),
_xlpm.Dx,_xlfn.XLOOKUP(TRUE,(X78:$AZ78&lt;&gt;""),X78:$AZ78,_xlpm.Fundo,,1),
_xlpm.Xx,W$51,_xlpm.Yx,PRODUCT(SUM(_xlpm.Dx,-_xlpm.Cx),1/SUM(_xlpm.Bx,-_xlpm.Ax))*SUM(_xlpm.Xx,-_xlpm.Ax)+_xlpm.Cx,
_xlpm.Ay,_xlfn.XLOOKUP(TRUE,(W$52:W77&lt;&gt;""),$N$52:$N77,_xlpm.Fundo,,-1),
_xlpm.By,_xlfn.XLOOKUP(TRUE,(W79:W$95&lt;&gt;""),$N79:$N$95,_xlpm.Fundo,,1),
_xlpm.Cy,_xlfn.XLOOKUP(TRUE,(W$52:W77&lt;&gt;""),W$52:W77,_xlpm.Fundo,,-1),
_xlpm.Dy,_xlfn.XLOOKUP(TRUE,(W79:W$95&lt;&gt;""),W79:W$95,_xlpm.Fundo,,1),
_xlpm.Xy,$N78,_xlpm.Yy,PRODUCT(SUM(_xlpm.Dy,-_xlpm.Cy),1/SUM(_xlpm.By,-_xlpm.Ay))*SUM(_xlpm.Xy,-_xlpm.Ay)+_xlpm.Cy,
ROUND(_xlpm.Yy,2)))</f>
        <v/>
      </c>
      <c r="X176" s="21" t="str" cm="1">
        <f t="array" ref="X176">IF(X78&lt;&gt;"","",
_xlfn.LET(_xlpm.Fundo,$L$8,
_xlpm.Ax,_xlfn.XLOOKUP(TRUE,($O78:W78&lt;&gt;""),$O$51:W$51,_xlpm.Fundo,,-1),
_xlpm.Bx,_xlfn.XLOOKUP(TRUE,(Y78:$AZ78&lt;&gt;""),Y$51:$AZ$51,_xlpm.Fundo,,1),
_xlpm.Cx,_xlfn.XLOOKUP(TRUE,($O78:W78&lt;&gt;""),$O78:W78,_xlpm.Fundo,,-1),
_xlpm.Dx,_xlfn.XLOOKUP(TRUE,(Y78:$AZ78&lt;&gt;""),Y78:$AZ78,_xlpm.Fundo,,1),
_xlpm.Xx,X$51,_xlpm.Yx,PRODUCT(SUM(_xlpm.Dx,-_xlpm.Cx),1/SUM(_xlpm.Bx,-_xlpm.Ax))*SUM(_xlpm.Xx,-_xlpm.Ax)+_xlpm.Cx,
_xlpm.Ay,_xlfn.XLOOKUP(TRUE,(X$52:X77&lt;&gt;""),$N$52:$N77,_xlpm.Fundo,,-1),
_xlpm.By,_xlfn.XLOOKUP(TRUE,(X79:X$95&lt;&gt;""),$N79:$N$95,_xlpm.Fundo,,1),
_xlpm.Cy,_xlfn.XLOOKUP(TRUE,(X$52:X77&lt;&gt;""),X$52:X77,_xlpm.Fundo,,-1),
_xlpm.Dy,_xlfn.XLOOKUP(TRUE,(X79:X$95&lt;&gt;""),X79:X$95,_xlpm.Fundo,,1),
_xlpm.Xy,$N78,_xlpm.Yy,PRODUCT(SUM(_xlpm.Dy,-_xlpm.Cy),1/SUM(_xlpm.By,-_xlpm.Ay))*SUM(_xlpm.Xy,-_xlpm.Ay)+_xlpm.Cy,
ROUND(_xlpm.Yy,2)))</f>
        <v/>
      </c>
      <c r="Y176" s="21" cm="1">
        <f t="array" ref="Y176">IF(Y78&lt;&gt;"","",
_xlfn.LET(_xlpm.Fundo,$L$8,
_xlpm.Ax,_xlfn.XLOOKUP(TRUE,($O78:X78&lt;&gt;""),$O$51:X$51,_xlpm.Fundo,,-1),
_xlpm.Bx,_xlfn.XLOOKUP(TRUE,(Z78:$AZ78&lt;&gt;""),Z$51:$AZ$51,_xlpm.Fundo,,1),
_xlpm.Cx,_xlfn.XLOOKUP(TRUE,($O78:X78&lt;&gt;""),$O78:X78,_xlpm.Fundo,,-1),
_xlpm.Dx,_xlfn.XLOOKUP(TRUE,(Z78:$AZ78&lt;&gt;""),Z78:$AZ78,_xlpm.Fundo,,1),
_xlpm.Xx,Y$51,_xlpm.Yx,PRODUCT(SUM(_xlpm.Dx,-_xlpm.Cx),1/SUM(_xlpm.Bx,-_xlpm.Ax))*SUM(_xlpm.Xx,-_xlpm.Ax)+_xlpm.Cx,
_xlpm.Ay,_xlfn.XLOOKUP(TRUE,(Y$52:Y77&lt;&gt;""),$N$52:$N77,_xlpm.Fundo,,-1),
_xlpm.By,_xlfn.XLOOKUP(TRUE,(Y79:Y$95&lt;&gt;""),$N79:$N$95,_xlpm.Fundo,,1),
_xlpm.Cy,_xlfn.XLOOKUP(TRUE,(Y$52:Y77&lt;&gt;""),Y$52:Y77,_xlpm.Fundo,,-1),
_xlpm.Dy,_xlfn.XLOOKUP(TRUE,(Y79:Y$95&lt;&gt;""),Y79:Y$95,_xlpm.Fundo,,1),
_xlpm.Xy,$N78,_xlpm.Yy,PRODUCT(SUM(_xlpm.Dy,-_xlpm.Cy),1/SUM(_xlpm.By,-_xlpm.Ay))*SUM(_xlpm.Xy,-_xlpm.Ay)+_xlpm.Cy,
ROUND(_xlpm.Yy,2)))</f>
        <v>-9</v>
      </c>
      <c r="Z176" s="21" cm="1">
        <f t="array" ref="Z176">IF(Z78&lt;&gt;"","",
_xlfn.LET(_xlpm.Fundo,$L$8,
_xlpm.Ax,_xlfn.XLOOKUP(TRUE,($O78:Y78&lt;&gt;""),$O$51:Y$51,_xlpm.Fundo,,-1),
_xlpm.Bx,_xlfn.XLOOKUP(TRUE,(AA78:$AZ78&lt;&gt;""),AA$51:$AZ$51,_xlpm.Fundo,,1),
_xlpm.Cx,_xlfn.XLOOKUP(TRUE,($O78:Y78&lt;&gt;""),$O78:Y78,_xlpm.Fundo,,-1),
_xlpm.Dx,_xlfn.XLOOKUP(TRUE,(AA78:$AZ78&lt;&gt;""),AA78:$AZ78,_xlpm.Fundo,,1),
_xlpm.Xx,Z$51,_xlpm.Yx,PRODUCT(SUM(_xlpm.Dx,-_xlpm.Cx),1/SUM(_xlpm.Bx,-_xlpm.Ax))*SUM(_xlpm.Xx,-_xlpm.Ax)+_xlpm.Cx,
_xlpm.Ay,_xlfn.XLOOKUP(TRUE,(Z$52:Z77&lt;&gt;""),$N$52:$N77,_xlpm.Fundo,,-1),
_xlpm.By,_xlfn.XLOOKUP(TRUE,(Z79:Z$95&lt;&gt;""),$N79:$N$95,_xlpm.Fundo,,1),
_xlpm.Cy,_xlfn.XLOOKUP(TRUE,(Z$52:Z77&lt;&gt;""),Z$52:Z77,_xlpm.Fundo,,-1),
_xlpm.Dy,_xlfn.XLOOKUP(TRUE,(Z79:Z$95&lt;&gt;""),Z79:Z$95,_xlpm.Fundo,,1),
_xlpm.Xy,$N78,_xlpm.Yy,PRODUCT(SUM(_xlpm.Dy,-_xlpm.Cy),1/SUM(_xlpm.By,-_xlpm.Ay))*SUM(_xlpm.Xy,-_xlpm.Ay)+_xlpm.Cy,
ROUND(_xlpm.Yy,2)))</f>
        <v>-9</v>
      </c>
      <c r="AA176" s="21" t="str" cm="1">
        <f t="array" ref="AA176">IF(AA78&lt;&gt;"","",
_xlfn.LET(_xlpm.Fundo,$L$8,
_xlpm.Ax,_xlfn.XLOOKUP(TRUE,($O78:Z78&lt;&gt;""),$O$51:Z$51,_xlpm.Fundo,,-1),
_xlpm.Bx,_xlfn.XLOOKUP(TRUE,(AB78:$AZ78&lt;&gt;""),AB$51:$AZ$51,_xlpm.Fundo,,1),
_xlpm.Cx,_xlfn.XLOOKUP(TRUE,($O78:Z78&lt;&gt;""),$O78:Z78,_xlpm.Fundo,,-1),
_xlpm.Dx,_xlfn.XLOOKUP(TRUE,(AB78:$AZ78&lt;&gt;""),AB78:$AZ78,_xlpm.Fundo,,1),
_xlpm.Xx,AA$51,_xlpm.Yx,PRODUCT(SUM(_xlpm.Dx,-_xlpm.Cx),1/SUM(_xlpm.Bx,-_xlpm.Ax))*SUM(_xlpm.Xx,-_xlpm.Ax)+_xlpm.Cx,
_xlpm.Ay,_xlfn.XLOOKUP(TRUE,(AA$52:AA77&lt;&gt;""),$N$52:$N77,_xlpm.Fundo,,-1),
_xlpm.By,_xlfn.XLOOKUP(TRUE,(AA79:AA$95&lt;&gt;""),$N79:$N$95,_xlpm.Fundo,,1),
_xlpm.Cy,_xlfn.XLOOKUP(TRUE,(AA$52:AA77&lt;&gt;""),AA$52:AA77,_xlpm.Fundo,,-1),
_xlpm.Dy,_xlfn.XLOOKUP(TRUE,(AA79:AA$95&lt;&gt;""),AA79:AA$95,_xlpm.Fundo,,1),
_xlpm.Xy,$N78,_xlpm.Yy,PRODUCT(SUM(_xlpm.Dy,-_xlpm.Cy),1/SUM(_xlpm.By,-_xlpm.Ay))*SUM(_xlpm.Xy,-_xlpm.Ay)+_xlpm.Cy,
ROUND(_xlpm.Yy,2)))</f>
        <v/>
      </c>
      <c r="AB176" s="21" cm="1">
        <f t="array" ref="AB176">IF(AB78&lt;&gt;"","",
_xlfn.LET(_xlpm.Fundo,$L$8,
_xlpm.Ax,_xlfn.XLOOKUP(TRUE,($O78:AA78&lt;&gt;""),$O$51:AA$51,_xlpm.Fundo,,-1),
_xlpm.Bx,_xlfn.XLOOKUP(TRUE,(AC78:$AZ78&lt;&gt;""),AC$51:$AZ$51,_xlpm.Fundo,,1),
_xlpm.Cx,_xlfn.XLOOKUP(TRUE,($O78:AA78&lt;&gt;""),$O78:AA78,_xlpm.Fundo,,-1),
_xlpm.Dx,_xlfn.XLOOKUP(TRUE,(AC78:$AZ78&lt;&gt;""),AC78:$AZ78,_xlpm.Fundo,,1),
_xlpm.Xx,AB$51,_xlpm.Yx,PRODUCT(SUM(_xlpm.Dx,-_xlpm.Cx),1/SUM(_xlpm.Bx,-_xlpm.Ax))*SUM(_xlpm.Xx,-_xlpm.Ax)+_xlpm.Cx,
_xlpm.Ay,_xlfn.XLOOKUP(TRUE,(AB$52:AB77&lt;&gt;""),$N$52:$N77,_xlpm.Fundo,,-1),
_xlpm.By,_xlfn.XLOOKUP(TRUE,(AB79:AB$95&lt;&gt;""),$N79:$N$95,_xlpm.Fundo,,1),
_xlpm.Cy,_xlfn.XLOOKUP(TRUE,(AB$52:AB77&lt;&gt;""),AB$52:AB77,_xlpm.Fundo,,-1),
_xlpm.Dy,_xlfn.XLOOKUP(TRUE,(AB79:AB$95&lt;&gt;""),AB79:AB$95,_xlpm.Fundo,,1),
_xlpm.Xy,$N78,_xlpm.Yy,PRODUCT(SUM(_xlpm.Dy,-_xlpm.Cy),1/SUM(_xlpm.By,-_xlpm.Ay))*SUM(_xlpm.Xy,-_xlpm.Ay)+_xlpm.Cy,
ROUND(_xlpm.Yy,2)))</f>
        <v>-9</v>
      </c>
      <c r="AC176" s="21" t="str" cm="1">
        <f t="array" ref="AC176">IF(AC78&lt;&gt;"","",
_xlfn.LET(_xlpm.Fundo,$L$8,
_xlpm.Ax,_xlfn.XLOOKUP(TRUE,($O78:AB78&lt;&gt;""),$O$51:AB$51,_xlpm.Fundo,,-1),
_xlpm.Bx,_xlfn.XLOOKUP(TRUE,(AD78:$AZ78&lt;&gt;""),AD$51:$AZ$51,_xlpm.Fundo,,1),
_xlpm.Cx,_xlfn.XLOOKUP(TRUE,($O78:AB78&lt;&gt;""),$O78:AB78,_xlpm.Fundo,,-1),
_xlpm.Dx,_xlfn.XLOOKUP(TRUE,(AD78:$AZ78&lt;&gt;""),AD78:$AZ78,_xlpm.Fundo,,1),
_xlpm.Xx,AC$51,_xlpm.Yx,PRODUCT(SUM(_xlpm.Dx,-_xlpm.Cx),1/SUM(_xlpm.Bx,-_xlpm.Ax))*SUM(_xlpm.Xx,-_xlpm.Ax)+_xlpm.Cx,
_xlpm.Ay,_xlfn.XLOOKUP(TRUE,(AC$52:AC77&lt;&gt;""),$N$52:$N77,_xlpm.Fundo,,-1),
_xlpm.By,_xlfn.XLOOKUP(TRUE,(AC79:AC$95&lt;&gt;""),$N79:$N$95,_xlpm.Fundo,,1),
_xlpm.Cy,_xlfn.XLOOKUP(TRUE,(AC$52:AC77&lt;&gt;""),AC$52:AC77,_xlpm.Fundo,,-1),
_xlpm.Dy,_xlfn.XLOOKUP(TRUE,(AC79:AC$95&lt;&gt;""),AC79:AC$95,_xlpm.Fundo,,1),
_xlpm.Xy,$N78,_xlpm.Yy,PRODUCT(SUM(_xlpm.Dy,-_xlpm.Cy),1/SUM(_xlpm.By,-_xlpm.Ay))*SUM(_xlpm.Xy,-_xlpm.Ay)+_xlpm.Cy,
ROUND(_xlpm.Yy,2)))</f>
        <v/>
      </c>
      <c r="AD176" s="21" t="str" cm="1">
        <f t="array" ref="AD176">IF(AD78&lt;&gt;"","",
_xlfn.LET(_xlpm.Fundo,$L$8,
_xlpm.Ax,_xlfn.XLOOKUP(TRUE,($O78:AC78&lt;&gt;""),$O$51:AC$51,_xlpm.Fundo,,-1),
_xlpm.Bx,_xlfn.XLOOKUP(TRUE,(AE78:$AZ78&lt;&gt;""),AE$51:$AZ$51,_xlpm.Fundo,,1),
_xlpm.Cx,_xlfn.XLOOKUP(TRUE,($O78:AC78&lt;&gt;""),$O78:AC78,_xlpm.Fundo,,-1),
_xlpm.Dx,_xlfn.XLOOKUP(TRUE,(AE78:$AZ78&lt;&gt;""),AE78:$AZ78,_xlpm.Fundo,,1),
_xlpm.Xx,AD$51,_xlpm.Yx,PRODUCT(SUM(_xlpm.Dx,-_xlpm.Cx),1/SUM(_xlpm.Bx,-_xlpm.Ax))*SUM(_xlpm.Xx,-_xlpm.Ax)+_xlpm.Cx,
_xlpm.Ay,_xlfn.XLOOKUP(TRUE,(AD$52:AD77&lt;&gt;""),$N$52:$N77,_xlpm.Fundo,,-1),
_xlpm.By,_xlfn.XLOOKUP(TRUE,(AD79:AD$95&lt;&gt;""),$N79:$N$95,_xlpm.Fundo,,1),
_xlpm.Cy,_xlfn.XLOOKUP(TRUE,(AD$52:AD77&lt;&gt;""),AD$52:AD77,_xlpm.Fundo,,-1),
_xlpm.Dy,_xlfn.XLOOKUP(TRUE,(AD79:AD$95&lt;&gt;""),AD79:AD$95,_xlpm.Fundo,,1),
_xlpm.Xy,$N78,_xlpm.Yy,PRODUCT(SUM(_xlpm.Dy,-_xlpm.Cy),1/SUM(_xlpm.By,-_xlpm.Ay))*SUM(_xlpm.Xy,-_xlpm.Ay)+_xlpm.Cy,
ROUND(_xlpm.Yy,2)))</f>
        <v/>
      </c>
      <c r="AE176" s="21" cm="1">
        <f t="array" ref="AE176">IF(AE78&lt;&gt;"","",
_xlfn.LET(_xlpm.Fundo,$L$8,
_xlpm.Ax,_xlfn.XLOOKUP(TRUE,($O78:AD78&lt;&gt;""),$O$51:AD$51,_xlpm.Fundo,,-1),
_xlpm.Bx,_xlfn.XLOOKUP(TRUE,(AF78:$AZ78&lt;&gt;""),AF$51:$AZ$51,_xlpm.Fundo,,1),
_xlpm.Cx,_xlfn.XLOOKUP(TRUE,($O78:AD78&lt;&gt;""),$O78:AD78,_xlpm.Fundo,,-1),
_xlpm.Dx,_xlfn.XLOOKUP(TRUE,(AF78:$AZ78&lt;&gt;""),AF78:$AZ78,_xlpm.Fundo,,1),
_xlpm.Xx,AE$51,_xlpm.Yx,PRODUCT(SUM(_xlpm.Dx,-_xlpm.Cx),1/SUM(_xlpm.Bx,-_xlpm.Ax))*SUM(_xlpm.Xx,-_xlpm.Ax)+_xlpm.Cx,
_xlpm.Ay,_xlfn.XLOOKUP(TRUE,(AE$52:AE77&lt;&gt;""),$N$52:$N77,_xlpm.Fundo,,-1),
_xlpm.By,_xlfn.XLOOKUP(TRUE,(AE79:AE$95&lt;&gt;""),$N79:$N$95,_xlpm.Fundo,,1),
_xlpm.Cy,_xlfn.XLOOKUP(TRUE,(AE$52:AE77&lt;&gt;""),AE$52:AE77,_xlpm.Fundo,,-1),
_xlpm.Dy,_xlfn.XLOOKUP(TRUE,(AE79:AE$95&lt;&gt;""),AE79:AE$95,_xlpm.Fundo,,1),
_xlpm.Xy,$N78,_xlpm.Yy,PRODUCT(SUM(_xlpm.Dy,-_xlpm.Cy),1/SUM(_xlpm.By,-_xlpm.Ay))*SUM(_xlpm.Xy,-_xlpm.Ay)+_xlpm.Cy,
ROUND(_xlpm.Yy,2)))</f>
        <v>0.32</v>
      </c>
      <c r="AF176" s="21" cm="1">
        <f t="array" ref="AF176">IF(AF78&lt;&gt;"","",
_xlfn.LET(_xlpm.Fundo,$L$8,
_xlpm.Ax,_xlfn.XLOOKUP(TRUE,($O78:AE78&lt;&gt;""),$O$51:AE$51,_xlpm.Fundo,,-1),
_xlpm.Bx,_xlfn.XLOOKUP(TRUE,(AG78:$AZ78&lt;&gt;""),AG$51:$AZ$51,_xlpm.Fundo,,1),
_xlpm.Cx,_xlfn.XLOOKUP(TRUE,($O78:AE78&lt;&gt;""),$O78:AE78,_xlpm.Fundo,,-1),
_xlpm.Dx,_xlfn.XLOOKUP(TRUE,(AG78:$AZ78&lt;&gt;""),AG78:$AZ78,_xlpm.Fundo,,1),
_xlpm.Xx,AF$51,_xlpm.Yx,PRODUCT(SUM(_xlpm.Dx,-_xlpm.Cx),1/SUM(_xlpm.Bx,-_xlpm.Ax))*SUM(_xlpm.Xx,-_xlpm.Ax)+_xlpm.Cx,
_xlpm.Ay,_xlfn.XLOOKUP(TRUE,(AF$52:AF77&lt;&gt;""),$N$52:$N77,_xlpm.Fundo,,-1),
_xlpm.By,_xlfn.XLOOKUP(TRUE,(AF79:AF$95&lt;&gt;""),$N79:$N$95,_xlpm.Fundo,,1),
_xlpm.Cy,_xlfn.XLOOKUP(TRUE,(AF$52:AF77&lt;&gt;""),AF$52:AF77,_xlpm.Fundo,,-1),
_xlpm.Dy,_xlfn.XLOOKUP(TRUE,(AF79:AF$95&lt;&gt;""),AF79:AF$95,_xlpm.Fundo,,1),
_xlpm.Xy,$N78,_xlpm.Yy,PRODUCT(SUM(_xlpm.Dy,-_xlpm.Cy),1/SUM(_xlpm.By,-_xlpm.Ay))*SUM(_xlpm.Xy,-_xlpm.Ay)+_xlpm.Cy,
ROUND(_xlpm.Yy,2)))</f>
        <v>0</v>
      </c>
      <c r="AG176" s="21" cm="1">
        <f t="array" ref="AG176">IF(AG78&lt;&gt;"","",
_xlfn.LET(_xlpm.Fundo,$L$8,
_xlpm.Ax,_xlfn.XLOOKUP(TRUE,($O78:AF78&lt;&gt;""),$O$51:AF$51,_xlpm.Fundo,,-1),
_xlpm.Bx,_xlfn.XLOOKUP(TRUE,(AH78:$AZ78&lt;&gt;""),AH$51:$AZ$51,_xlpm.Fundo,,1),
_xlpm.Cx,_xlfn.XLOOKUP(TRUE,($O78:AF78&lt;&gt;""),$O78:AF78,_xlpm.Fundo,,-1),
_xlpm.Dx,_xlfn.XLOOKUP(TRUE,(AH78:$AZ78&lt;&gt;""),AH78:$AZ78,_xlpm.Fundo,,1),
_xlpm.Xx,AG$51,_xlpm.Yx,PRODUCT(SUM(_xlpm.Dx,-_xlpm.Cx),1/SUM(_xlpm.Bx,-_xlpm.Ax))*SUM(_xlpm.Xx,-_xlpm.Ax)+_xlpm.Cx,
_xlpm.Ay,_xlfn.XLOOKUP(TRUE,(AG$52:AG77&lt;&gt;""),$N$52:$N77,_xlpm.Fundo,,-1),
_xlpm.By,_xlfn.XLOOKUP(TRUE,(AG79:AG$95&lt;&gt;""),$N79:$N$95,_xlpm.Fundo,,1),
_xlpm.Cy,_xlfn.XLOOKUP(TRUE,(AG$52:AG77&lt;&gt;""),AG$52:AG77,_xlpm.Fundo,,-1),
_xlpm.Dy,_xlfn.XLOOKUP(TRUE,(AG79:AG$95&lt;&gt;""),AG79:AG$95,_xlpm.Fundo,,1),
_xlpm.Xy,$N78,_xlpm.Yy,PRODUCT(SUM(_xlpm.Dy,-_xlpm.Cy),1/SUM(_xlpm.By,-_xlpm.Ay))*SUM(_xlpm.Xy,-_xlpm.Ay)+_xlpm.Cy,
ROUND(_xlpm.Yy,2)))</f>
        <v>0</v>
      </c>
      <c r="AH176" s="21" cm="1">
        <f t="array" ref="AH176">IF(AH78&lt;&gt;"","",
_xlfn.LET(_xlpm.Fundo,$L$8,
_xlpm.Ax,_xlfn.XLOOKUP(TRUE,($O78:AG78&lt;&gt;""),$O$51:AG$51,_xlpm.Fundo,,-1),
_xlpm.Bx,_xlfn.XLOOKUP(TRUE,(AI78:$AZ78&lt;&gt;""),AI$51:$AZ$51,_xlpm.Fundo,,1),
_xlpm.Cx,_xlfn.XLOOKUP(TRUE,($O78:AG78&lt;&gt;""),$O78:AG78,_xlpm.Fundo,,-1),
_xlpm.Dx,_xlfn.XLOOKUP(TRUE,(AI78:$AZ78&lt;&gt;""),AI78:$AZ78,_xlpm.Fundo,,1),
_xlpm.Xx,AH$51,_xlpm.Yx,PRODUCT(SUM(_xlpm.Dx,-_xlpm.Cx),1/SUM(_xlpm.Bx,-_xlpm.Ax))*SUM(_xlpm.Xx,-_xlpm.Ax)+_xlpm.Cx,
_xlpm.Ay,_xlfn.XLOOKUP(TRUE,(AH$52:AH77&lt;&gt;""),$N$52:$N77,_xlpm.Fundo,,-1),
_xlpm.By,_xlfn.XLOOKUP(TRUE,(AH79:AH$95&lt;&gt;""),$N79:$N$95,_xlpm.Fundo,,1),
_xlpm.Cy,_xlfn.XLOOKUP(TRUE,(AH$52:AH77&lt;&gt;""),AH$52:AH77,_xlpm.Fundo,,-1),
_xlpm.Dy,_xlfn.XLOOKUP(TRUE,(AH79:AH$95&lt;&gt;""),AH79:AH$95,_xlpm.Fundo,,1),
_xlpm.Xy,$N78,_xlpm.Yy,PRODUCT(SUM(_xlpm.Dy,-_xlpm.Cy),1/SUM(_xlpm.By,-_xlpm.Ay))*SUM(_xlpm.Xy,-_xlpm.Ay)+_xlpm.Cy,
ROUND(_xlpm.Yy,2)))</f>
        <v>0.4</v>
      </c>
      <c r="AI176" s="21" cm="1">
        <f t="array" ref="AI176">IF(AI78&lt;&gt;"","",
_xlfn.LET(_xlpm.Fundo,$L$8,
_xlpm.Ax,_xlfn.XLOOKUP(TRUE,($O78:AH78&lt;&gt;""),$O$51:AH$51,_xlpm.Fundo,,-1),
_xlpm.Bx,_xlfn.XLOOKUP(TRUE,(AJ78:$AZ78&lt;&gt;""),AJ$51:$AZ$51,_xlpm.Fundo,,1),
_xlpm.Cx,_xlfn.XLOOKUP(TRUE,($O78:AH78&lt;&gt;""),$O78:AH78,_xlpm.Fundo,,-1),
_xlpm.Dx,_xlfn.XLOOKUP(TRUE,(AJ78:$AZ78&lt;&gt;""),AJ78:$AZ78,_xlpm.Fundo,,1),
_xlpm.Xx,AI$51,_xlpm.Yx,PRODUCT(SUM(_xlpm.Dx,-_xlpm.Cx),1/SUM(_xlpm.Bx,-_xlpm.Ax))*SUM(_xlpm.Xx,-_xlpm.Ax)+_xlpm.Cx,
_xlpm.Ay,_xlfn.XLOOKUP(TRUE,(AI$52:AI77&lt;&gt;""),$N$52:$N77,_xlpm.Fundo,,-1),
_xlpm.By,_xlfn.XLOOKUP(TRUE,(AI79:AI$95&lt;&gt;""),$N79:$N$95,_xlpm.Fundo,,1),
_xlpm.Cy,_xlfn.XLOOKUP(TRUE,(AI$52:AI77&lt;&gt;""),AI$52:AI77,_xlpm.Fundo,,-1),
_xlpm.Dy,_xlfn.XLOOKUP(TRUE,(AI79:AI$95&lt;&gt;""),AI79:AI$95,_xlpm.Fundo,,1),
_xlpm.Xy,$N78,_xlpm.Yy,PRODUCT(SUM(_xlpm.Dy,-_xlpm.Cy),1/SUM(_xlpm.By,-_xlpm.Ay))*SUM(_xlpm.Xy,-_xlpm.Ay)+_xlpm.Cy,
ROUND(_xlpm.Yy,2)))</f>
        <v>0.4</v>
      </c>
      <c r="AJ176" s="21" cm="1">
        <f t="array" ref="AJ176">IF(AJ78&lt;&gt;"","",
_xlfn.LET(_xlpm.Fundo,$L$8,
_xlpm.Ax,_xlfn.XLOOKUP(TRUE,($O78:AI78&lt;&gt;""),$O$51:AI$51,_xlpm.Fundo,,-1),
_xlpm.Bx,_xlfn.XLOOKUP(TRUE,(AK78:$AZ78&lt;&gt;""),AK$51:$AZ$51,_xlpm.Fundo,,1),
_xlpm.Cx,_xlfn.XLOOKUP(TRUE,($O78:AI78&lt;&gt;""),$O78:AI78,_xlpm.Fundo,,-1),
_xlpm.Dx,_xlfn.XLOOKUP(TRUE,(AK78:$AZ78&lt;&gt;""),AK78:$AZ78,_xlpm.Fundo,,1),
_xlpm.Xx,AJ$51,_xlpm.Yx,PRODUCT(SUM(_xlpm.Dx,-_xlpm.Cx),1/SUM(_xlpm.Bx,-_xlpm.Ax))*SUM(_xlpm.Xx,-_xlpm.Ax)+_xlpm.Cx,
_xlpm.Ay,_xlfn.XLOOKUP(TRUE,(AJ$52:AJ77&lt;&gt;""),$N$52:$N77,_xlpm.Fundo,,-1),
_xlpm.By,_xlfn.XLOOKUP(TRUE,(AJ79:AJ$95&lt;&gt;""),$N79:$N$95,_xlpm.Fundo,,1),
_xlpm.Cy,_xlfn.XLOOKUP(TRUE,(AJ$52:AJ77&lt;&gt;""),AJ$52:AJ77,_xlpm.Fundo,,-1),
_xlpm.Dy,_xlfn.XLOOKUP(TRUE,(AJ79:AJ$95&lt;&gt;""),AJ79:AJ$95,_xlpm.Fundo,,1),
_xlpm.Xy,$N78,_xlpm.Yy,PRODUCT(SUM(_xlpm.Dy,-_xlpm.Cy),1/SUM(_xlpm.By,-_xlpm.Ay))*SUM(_xlpm.Xy,-_xlpm.Ay)+_xlpm.Cy,
ROUND(_xlpm.Yy,2)))</f>
        <v>0</v>
      </c>
      <c r="AK176" s="21" cm="1">
        <f t="array" ref="AK176">IF(AK78&lt;&gt;"","",
_xlfn.LET(_xlpm.Fundo,$L$8,
_xlpm.Ax,_xlfn.XLOOKUP(TRUE,($O78:AJ78&lt;&gt;""),$O$51:AJ$51,_xlpm.Fundo,,-1),
_xlpm.Bx,_xlfn.XLOOKUP(TRUE,(AL78:$AZ78&lt;&gt;""),AL$51:$AZ$51,_xlpm.Fundo,,1),
_xlpm.Cx,_xlfn.XLOOKUP(TRUE,($O78:AJ78&lt;&gt;""),$O78:AJ78,_xlpm.Fundo,,-1),
_xlpm.Dx,_xlfn.XLOOKUP(TRUE,(AL78:$AZ78&lt;&gt;""),AL78:$AZ78,_xlpm.Fundo,,1),
_xlpm.Xx,AK$51,_xlpm.Yx,PRODUCT(SUM(_xlpm.Dx,-_xlpm.Cx),1/SUM(_xlpm.Bx,-_xlpm.Ax))*SUM(_xlpm.Xx,-_xlpm.Ax)+_xlpm.Cx,
_xlpm.Ay,_xlfn.XLOOKUP(TRUE,(AK$52:AK77&lt;&gt;""),$N$52:$N77,_xlpm.Fundo,,-1),
_xlpm.By,_xlfn.XLOOKUP(TRUE,(AK79:AK$95&lt;&gt;""),$N79:$N$95,_xlpm.Fundo,,1),
_xlpm.Cy,_xlfn.XLOOKUP(TRUE,(AK$52:AK77&lt;&gt;""),AK$52:AK77,_xlpm.Fundo,,-1),
_xlpm.Dy,_xlfn.XLOOKUP(TRUE,(AK79:AK$95&lt;&gt;""),AK79:AK$95,_xlpm.Fundo,,1),
_xlpm.Xy,$N78,_xlpm.Yy,PRODUCT(SUM(_xlpm.Dy,-_xlpm.Cy),1/SUM(_xlpm.By,-_xlpm.Ay))*SUM(_xlpm.Xy,-_xlpm.Ay)+_xlpm.Cy,
ROUND(_xlpm.Yy,2)))</f>
        <v>0</v>
      </c>
      <c r="AL176" s="21" t="str" cm="1">
        <f t="array" ref="AL176">IF(AL78&lt;&gt;"","",
_xlfn.LET(_xlpm.Fundo,$L$8,
_xlpm.Ax,_xlfn.XLOOKUP(TRUE,($O78:AK78&lt;&gt;""),$O$51:AK$51,_xlpm.Fundo,,-1),
_xlpm.Bx,_xlfn.XLOOKUP(TRUE,(AM78:$AZ78&lt;&gt;""),AM$51:$AZ$51,_xlpm.Fundo,,1),
_xlpm.Cx,_xlfn.XLOOKUP(TRUE,($O78:AK78&lt;&gt;""),$O78:AK78,_xlpm.Fundo,,-1),
_xlpm.Dx,_xlfn.XLOOKUP(TRUE,(AM78:$AZ78&lt;&gt;""),AM78:$AZ78,_xlpm.Fundo,,1),
_xlpm.Xx,AL$51,_xlpm.Yx,PRODUCT(SUM(_xlpm.Dx,-_xlpm.Cx),1/SUM(_xlpm.Bx,-_xlpm.Ax))*SUM(_xlpm.Xx,-_xlpm.Ax)+_xlpm.Cx,
_xlpm.Ay,_xlfn.XLOOKUP(TRUE,(AL$52:AL77&lt;&gt;""),$N$52:$N77,_xlpm.Fundo,,-1),
_xlpm.By,_xlfn.XLOOKUP(TRUE,(AL79:AL$95&lt;&gt;""),$N79:$N$95,_xlpm.Fundo,,1),
_xlpm.Cy,_xlfn.XLOOKUP(TRUE,(AL$52:AL77&lt;&gt;""),AL$52:AL77,_xlpm.Fundo,,-1),
_xlpm.Dy,_xlfn.XLOOKUP(TRUE,(AL79:AL$95&lt;&gt;""),AL79:AL$95,_xlpm.Fundo,,1),
_xlpm.Xy,$N78,_xlpm.Yy,PRODUCT(SUM(_xlpm.Dy,-_xlpm.Cy),1/SUM(_xlpm.By,-_xlpm.Ay))*SUM(_xlpm.Xy,-_xlpm.Ay)+_xlpm.Cy,
ROUND(_xlpm.Yy,2)))</f>
        <v/>
      </c>
      <c r="AM176" s="21" t="str" cm="1">
        <f t="array" ref="AM176">IF(AM78&lt;&gt;"","",
_xlfn.LET(_xlpm.Fundo,$L$8,
_xlpm.Ax,_xlfn.XLOOKUP(TRUE,($O78:AL78&lt;&gt;""),$O$51:AL$51,_xlpm.Fundo,,-1),
_xlpm.Bx,_xlfn.XLOOKUP(TRUE,(AN78:$AZ78&lt;&gt;""),AN$51:$AZ$51,_xlpm.Fundo,,1),
_xlpm.Cx,_xlfn.XLOOKUP(TRUE,($O78:AL78&lt;&gt;""),$O78:AL78,_xlpm.Fundo,,-1),
_xlpm.Dx,_xlfn.XLOOKUP(TRUE,(AN78:$AZ78&lt;&gt;""),AN78:$AZ78,_xlpm.Fundo,,1),
_xlpm.Xx,AM$51,_xlpm.Yx,PRODUCT(SUM(_xlpm.Dx,-_xlpm.Cx),1/SUM(_xlpm.Bx,-_xlpm.Ax))*SUM(_xlpm.Xx,-_xlpm.Ax)+_xlpm.Cx,
_xlpm.Ay,_xlfn.XLOOKUP(TRUE,(AM$52:AM77&lt;&gt;""),$N$52:$N77,_xlpm.Fundo,,-1),
_xlpm.By,_xlfn.XLOOKUP(TRUE,(AM79:AM$95&lt;&gt;""),$N79:$N$95,_xlpm.Fundo,,1),
_xlpm.Cy,_xlfn.XLOOKUP(TRUE,(AM$52:AM77&lt;&gt;""),AM$52:AM77,_xlpm.Fundo,,-1),
_xlpm.Dy,_xlfn.XLOOKUP(TRUE,(AM79:AM$95&lt;&gt;""),AM79:AM$95,_xlpm.Fundo,,1),
_xlpm.Xy,$N78,_xlpm.Yy,PRODUCT(SUM(_xlpm.Dy,-_xlpm.Cy),1/SUM(_xlpm.By,-_xlpm.Ay))*SUM(_xlpm.Xy,-_xlpm.Ay)+_xlpm.Cy,
ROUND(_xlpm.Yy,2)))</f>
        <v/>
      </c>
      <c r="AN176" s="21" cm="1">
        <f t="array" ref="AN176">IF(AN78&lt;&gt;"","",
_xlfn.LET(_xlpm.Fundo,$L$8,
_xlpm.Ax,_xlfn.XLOOKUP(TRUE,($O78:AM78&lt;&gt;""),$O$51:AM$51,_xlpm.Fundo,,-1),
_xlpm.Bx,_xlfn.XLOOKUP(TRUE,(AO78:$AZ78&lt;&gt;""),AO$51:$AZ$51,_xlpm.Fundo,,1),
_xlpm.Cx,_xlfn.XLOOKUP(TRUE,($O78:AM78&lt;&gt;""),$O78:AM78,_xlpm.Fundo,,-1),
_xlpm.Dx,_xlfn.XLOOKUP(TRUE,(AO78:$AZ78&lt;&gt;""),AO78:$AZ78,_xlpm.Fundo,,1),
_xlpm.Xx,AN$51,_xlpm.Yx,PRODUCT(SUM(_xlpm.Dx,-_xlpm.Cx),1/SUM(_xlpm.Bx,-_xlpm.Ax))*SUM(_xlpm.Xx,-_xlpm.Ax)+_xlpm.Cx,
_xlpm.Ay,_xlfn.XLOOKUP(TRUE,(AN$52:AN77&lt;&gt;""),$N$52:$N77,_xlpm.Fundo,,-1),
_xlpm.By,_xlfn.XLOOKUP(TRUE,(AN79:AN$95&lt;&gt;""),$N79:$N$95,_xlpm.Fundo,,1),
_xlpm.Cy,_xlfn.XLOOKUP(TRUE,(AN$52:AN77&lt;&gt;""),AN$52:AN77,_xlpm.Fundo,,-1),
_xlpm.Dy,_xlfn.XLOOKUP(TRUE,(AN79:AN$95&lt;&gt;""),AN79:AN$95,_xlpm.Fundo,,1),
_xlpm.Xy,$N78,_xlpm.Yy,PRODUCT(SUM(_xlpm.Dy,-_xlpm.Cy),1/SUM(_xlpm.By,-_xlpm.Ay))*SUM(_xlpm.Xy,-_xlpm.Ay)+_xlpm.Cy,
ROUND(_xlpm.Yy,2)))</f>
        <v>-9</v>
      </c>
      <c r="AO176" s="21" cm="1">
        <f t="array" ref="AO176">IF(AO78&lt;&gt;"","",
_xlfn.LET(_xlpm.Fundo,$L$8,
_xlpm.Ax,_xlfn.XLOOKUP(TRUE,($O78:AN78&lt;&gt;""),$O$51:AN$51,_xlpm.Fundo,,-1),
_xlpm.Bx,_xlfn.XLOOKUP(TRUE,(AP78:$AZ78&lt;&gt;""),AP$51:$AZ$51,_xlpm.Fundo,,1),
_xlpm.Cx,_xlfn.XLOOKUP(TRUE,($O78:AN78&lt;&gt;""),$O78:AN78,_xlpm.Fundo,,-1),
_xlpm.Dx,_xlfn.XLOOKUP(TRUE,(AP78:$AZ78&lt;&gt;""),AP78:$AZ78,_xlpm.Fundo,,1),
_xlpm.Xx,AO$51,_xlpm.Yx,PRODUCT(SUM(_xlpm.Dx,-_xlpm.Cx),1/SUM(_xlpm.Bx,-_xlpm.Ax))*SUM(_xlpm.Xx,-_xlpm.Ax)+_xlpm.Cx,
_xlpm.Ay,_xlfn.XLOOKUP(TRUE,(AO$52:AO77&lt;&gt;""),$N$52:$N77,_xlpm.Fundo,,-1),
_xlpm.By,_xlfn.XLOOKUP(TRUE,(AO79:AO$95&lt;&gt;""),$N79:$N$95,_xlpm.Fundo,,1),
_xlpm.Cy,_xlfn.XLOOKUP(TRUE,(AO$52:AO77&lt;&gt;""),AO$52:AO77,_xlpm.Fundo,,-1),
_xlpm.Dy,_xlfn.XLOOKUP(TRUE,(AO79:AO$95&lt;&gt;""),AO79:AO$95,_xlpm.Fundo,,1),
_xlpm.Xy,$N78,_xlpm.Yy,PRODUCT(SUM(_xlpm.Dy,-_xlpm.Cy),1/SUM(_xlpm.By,-_xlpm.Ay))*SUM(_xlpm.Xy,-_xlpm.Ay)+_xlpm.Cy,
ROUND(_xlpm.Yy,2)))</f>
        <v>-9</v>
      </c>
      <c r="AP176" s="21" cm="1">
        <f t="array" ref="AP176">IF(AP78&lt;&gt;"","",
_xlfn.LET(_xlpm.Fundo,$L$8,
_xlpm.Ax,_xlfn.XLOOKUP(TRUE,($O78:AO78&lt;&gt;""),$O$51:AO$51,_xlpm.Fundo,,-1),
_xlpm.Bx,_xlfn.XLOOKUP(TRUE,(AQ78:$AZ78&lt;&gt;""),AQ$51:$AZ$51,_xlpm.Fundo,,1),
_xlpm.Cx,_xlfn.XLOOKUP(TRUE,($O78:AO78&lt;&gt;""),$O78:AO78,_xlpm.Fundo,,-1),
_xlpm.Dx,_xlfn.XLOOKUP(TRUE,(AQ78:$AZ78&lt;&gt;""),AQ78:$AZ78,_xlpm.Fundo,,1),
_xlpm.Xx,AP$51,_xlpm.Yx,PRODUCT(SUM(_xlpm.Dx,-_xlpm.Cx),1/SUM(_xlpm.Bx,-_xlpm.Ax))*SUM(_xlpm.Xx,-_xlpm.Ax)+_xlpm.Cx,
_xlpm.Ay,_xlfn.XLOOKUP(TRUE,(AP$52:AP77&lt;&gt;""),$N$52:$N77,_xlpm.Fundo,,-1),
_xlpm.By,_xlfn.XLOOKUP(TRUE,(AP79:AP$95&lt;&gt;""),$N79:$N$95,_xlpm.Fundo,,1),
_xlpm.Cy,_xlfn.XLOOKUP(TRUE,(AP$52:AP77&lt;&gt;""),AP$52:AP77,_xlpm.Fundo,,-1),
_xlpm.Dy,_xlfn.XLOOKUP(TRUE,(AP79:AP$95&lt;&gt;""),AP79:AP$95,_xlpm.Fundo,,1),
_xlpm.Xy,$N78,_xlpm.Yy,PRODUCT(SUM(_xlpm.Dy,-_xlpm.Cy),1/SUM(_xlpm.By,-_xlpm.Ay))*SUM(_xlpm.Xy,-_xlpm.Ay)+_xlpm.Cy,
ROUND(_xlpm.Yy,2)))</f>
        <v>-9</v>
      </c>
      <c r="AQ176" s="21" cm="1">
        <f t="array" ref="AQ176">IF(AQ78&lt;&gt;"","",
_xlfn.LET(_xlpm.Fundo,$L$8,
_xlpm.Ax,_xlfn.XLOOKUP(TRUE,($O78:AP78&lt;&gt;""),$O$51:AP$51,_xlpm.Fundo,,-1),
_xlpm.Bx,_xlfn.XLOOKUP(TRUE,(AR78:$AZ78&lt;&gt;""),AR$51:$AZ$51,_xlpm.Fundo,,1),
_xlpm.Cx,_xlfn.XLOOKUP(TRUE,($O78:AP78&lt;&gt;""),$O78:AP78,_xlpm.Fundo,,-1),
_xlpm.Dx,_xlfn.XLOOKUP(TRUE,(AR78:$AZ78&lt;&gt;""),AR78:$AZ78,_xlpm.Fundo,,1),
_xlpm.Xx,AQ$51,_xlpm.Yx,PRODUCT(SUM(_xlpm.Dx,-_xlpm.Cx),1/SUM(_xlpm.Bx,-_xlpm.Ax))*SUM(_xlpm.Xx,-_xlpm.Ax)+_xlpm.Cx,
_xlpm.Ay,_xlfn.XLOOKUP(TRUE,(AQ$52:AQ77&lt;&gt;""),$N$52:$N77,_xlpm.Fundo,,-1),
_xlpm.By,_xlfn.XLOOKUP(TRUE,(AQ79:AQ$95&lt;&gt;""),$N79:$N$95,_xlpm.Fundo,,1),
_xlpm.Cy,_xlfn.XLOOKUP(TRUE,(AQ$52:AQ77&lt;&gt;""),AQ$52:AQ77,_xlpm.Fundo,,-1),
_xlpm.Dy,_xlfn.XLOOKUP(TRUE,(AQ79:AQ$95&lt;&gt;""),AQ79:AQ$95,_xlpm.Fundo,,1),
_xlpm.Xy,$N78,_xlpm.Yy,PRODUCT(SUM(_xlpm.Dy,-_xlpm.Cy),1/SUM(_xlpm.By,-_xlpm.Ay))*SUM(_xlpm.Xy,-_xlpm.Ay)+_xlpm.Cy,
ROUND(_xlpm.Yy,2)))</f>
        <v>-9</v>
      </c>
      <c r="AR176" s="21" cm="1">
        <f t="array" ref="AR176">IF(AR78&lt;&gt;"","",
_xlfn.LET(_xlpm.Fundo,$L$8,
_xlpm.Ax,_xlfn.XLOOKUP(TRUE,($O78:AQ78&lt;&gt;""),$O$51:AQ$51,_xlpm.Fundo,,-1),
_xlpm.Bx,_xlfn.XLOOKUP(TRUE,(AS78:$AZ78&lt;&gt;""),AS$51:$AZ$51,_xlpm.Fundo,,1),
_xlpm.Cx,_xlfn.XLOOKUP(TRUE,($O78:AQ78&lt;&gt;""),$O78:AQ78,_xlpm.Fundo,,-1),
_xlpm.Dx,_xlfn.XLOOKUP(TRUE,(AS78:$AZ78&lt;&gt;""),AS78:$AZ78,_xlpm.Fundo,,1),
_xlpm.Xx,AR$51,_xlpm.Yx,PRODUCT(SUM(_xlpm.Dx,-_xlpm.Cx),1/SUM(_xlpm.Bx,-_xlpm.Ax))*SUM(_xlpm.Xx,-_xlpm.Ax)+_xlpm.Cx,
_xlpm.Ay,_xlfn.XLOOKUP(TRUE,(AR$52:AR77&lt;&gt;""),$N$52:$N77,_xlpm.Fundo,,-1),
_xlpm.By,_xlfn.XLOOKUP(TRUE,(AR79:AR$95&lt;&gt;""),$N79:$N$95,_xlpm.Fundo,,1),
_xlpm.Cy,_xlfn.XLOOKUP(TRUE,(AR$52:AR77&lt;&gt;""),AR$52:AR77,_xlpm.Fundo,,-1),
_xlpm.Dy,_xlfn.XLOOKUP(TRUE,(AR79:AR$95&lt;&gt;""),AR79:AR$95,_xlpm.Fundo,,1),
_xlpm.Xy,$N78,_xlpm.Yy,PRODUCT(SUM(_xlpm.Dy,-_xlpm.Cy),1/SUM(_xlpm.By,-_xlpm.Ay))*SUM(_xlpm.Xy,-_xlpm.Ay)+_xlpm.Cy,
ROUND(_xlpm.Yy,2)))</f>
        <v>-9</v>
      </c>
      <c r="AS176" s="21" cm="1">
        <f t="array" ref="AS176">IF(AS78&lt;&gt;"","",
_xlfn.LET(_xlpm.Fundo,$L$8,
_xlpm.Ax,_xlfn.XLOOKUP(TRUE,($O78:AR78&lt;&gt;""),$O$51:AR$51,_xlpm.Fundo,,-1),
_xlpm.Bx,_xlfn.XLOOKUP(TRUE,(AT78:$AZ78&lt;&gt;""),AT$51:$AZ$51,_xlpm.Fundo,,1),
_xlpm.Cx,_xlfn.XLOOKUP(TRUE,($O78:AR78&lt;&gt;""),$O78:AR78,_xlpm.Fundo,,-1),
_xlpm.Dx,_xlfn.XLOOKUP(TRUE,(AT78:$AZ78&lt;&gt;""),AT78:$AZ78,_xlpm.Fundo,,1),
_xlpm.Xx,AS$51,_xlpm.Yx,PRODUCT(SUM(_xlpm.Dx,-_xlpm.Cx),1/SUM(_xlpm.Bx,-_xlpm.Ax))*SUM(_xlpm.Xx,-_xlpm.Ax)+_xlpm.Cx,
_xlpm.Ay,_xlfn.XLOOKUP(TRUE,(AS$52:AS77&lt;&gt;""),$N$52:$N77,_xlpm.Fundo,,-1),
_xlpm.By,_xlfn.XLOOKUP(TRUE,(AS79:AS$95&lt;&gt;""),$N79:$N$95,_xlpm.Fundo,,1),
_xlpm.Cy,_xlfn.XLOOKUP(TRUE,(AS$52:AS77&lt;&gt;""),AS$52:AS77,_xlpm.Fundo,,-1),
_xlpm.Dy,_xlfn.XLOOKUP(TRUE,(AS79:AS$95&lt;&gt;""),AS79:AS$95,_xlpm.Fundo,,1),
_xlpm.Xy,$N78,_xlpm.Yy,PRODUCT(SUM(_xlpm.Dy,-_xlpm.Cy),1/SUM(_xlpm.By,-_xlpm.Ay))*SUM(_xlpm.Xy,-_xlpm.Ay)+_xlpm.Cy,
ROUND(_xlpm.Yy,2)))</f>
        <v>-9</v>
      </c>
      <c r="AT176" s="21" t="str" cm="1">
        <f t="array" ref="AT176">IF(AT78&lt;&gt;"","",
_xlfn.LET(_xlpm.Fundo,$L$8,
_xlpm.Ax,_xlfn.XLOOKUP(TRUE,($O78:AS78&lt;&gt;""),$O$51:AS$51,_xlpm.Fundo,,-1),
_xlpm.Bx,_xlfn.XLOOKUP(TRUE,(AU78:$AZ78&lt;&gt;""),AU$51:$AZ$51,_xlpm.Fundo,,1),
_xlpm.Cx,_xlfn.XLOOKUP(TRUE,($O78:AS78&lt;&gt;""),$O78:AS78,_xlpm.Fundo,,-1),
_xlpm.Dx,_xlfn.XLOOKUP(TRUE,(AU78:$AZ78&lt;&gt;""),AU78:$AZ78,_xlpm.Fundo,,1),
_xlpm.Xx,AT$51,_xlpm.Yx,PRODUCT(SUM(_xlpm.Dx,-_xlpm.Cx),1/SUM(_xlpm.Bx,-_xlpm.Ax))*SUM(_xlpm.Xx,-_xlpm.Ax)+_xlpm.Cx,
_xlpm.Ay,_xlfn.XLOOKUP(TRUE,(AT$52:AT77&lt;&gt;""),$N$52:$N77,_xlpm.Fundo,,-1),
_xlpm.By,_xlfn.XLOOKUP(TRUE,(AT79:AT$95&lt;&gt;""),$N79:$N$95,_xlpm.Fundo,,1),
_xlpm.Cy,_xlfn.XLOOKUP(TRUE,(AT$52:AT77&lt;&gt;""),AT$52:AT77,_xlpm.Fundo,,-1),
_xlpm.Dy,_xlfn.XLOOKUP(TRUE,(AT79:AT$95&lt;&gt;""),AT79:AT$95,_xlpm.Fundo,,1),
_xlpm.Xy,$N78,_xlpm.Yy,PRODUCT(SUM(_xlpm.Dy,-_xlpm.Cy),1/SUM(_xlpm.By,-_xlpm.Ay))*SUM(_xlpm.Xy,-_xlpm.Ay)+_xlpm.Cy,
ROUND(_xlpm.Yy,2)))</f>
        <v/>
      </c>
      <c r="AU176" s="21" t="str" cm="1">
        <f t="array" ref="AU176">IF(AU78&lt;&gt;"","",
_xlfn.LET(_xlpm.Fundo,$L$8,
_xlpm.Ax,_xlfn.XLOOKUP(TRUE,($O78:AT78&lt;&gt;""),$O$51:AT$51,_xlpm.Fundo,,-1),
_xlpm.Bx,_xlfn.XLOOKUP(TRUE,(AV78:$AZ78&lt;&gt;""),AV$51:$AZ$51,_xlpm.Fundo,,1),
_xlpm.Cx,_xlfn.XLOOKUP(TRUE,($O78:AT78&lt;&gt;""),$O78:AT78,_xlpm.Fundo,,-1),
_xlpm.Dx,_xlfn.XLOOKUP(TRUE,(AV78:$AZ78&lt;&gt;""),AV78:$AZ78,_xlpm.Fundo,,1),
_xlpm.Xx,AU$51,_xlpm.Yx,PRODUCT(SUM(_xlpm.Dx,-_xlpm.Cx),1/SUM(_xlpm.Bx,-_xlpm.Ax))*SUM(_xlpm.Xx,-_xlpm.Ax)+_xlpm.Cx,
_xlpm.Ay,_xlfn.XLOOKUP(TRUE,(AU$52:AU77&lt;&gt;""),$N$52:$N77,_xlpm.Fundo,,-1),
_xlpm.By,_xlfn.XLOOKUP(TRUE,(AU79:AU$95&lt;&gt;""),$N79:$N$95,_xlpm.Fundo,,1),
_xlpm.Cy,_xlfn.XLOOKUP(TRUE,(AU$52:AU77&lt;&gt;""),AU$52:AU77,_xlpm.Fundo,,-1),
_xlpm.Dy,_xlfn.XLOOKUP(TRUE,(AU79:AU$95&lt;&gt;""),AU79:AU$95,_xlpm.Fundo,,1),
_xlpm.Xy,$N78,_xlpm.Yy,PRODUCT(SUM(_xlpm.Dy,-_xlpm.Cy),1/SUM(_xlpm.By,-_xlpm.Ay))*SUM(_xlpm.Xy,-_xlpm.Ay)+_xlpm.Cy,
ROUND(_xlpm.Yy,2)))</f>
        <v/>
      </c>
      <c r="AV176" s="21" t="str" cm="1">
        <f t="array" ref="AV176">IF(AV78&lt;&gt;"","",
_xlfn.LET(_xlpm.Fundo,$L$8,
_xlpm.Ax,_xlfn.XLOOKUP(TRUE,($O78:AU78&lt;&gt;""),$O$51:AU$51,_xlpm.Fundo,,-1),
_xlpm.Bx,_xlfn.XLOOKUP(TRUE,(AW78:$AZ78&lt;&gt;""),AW$51:$AZ$51,_xlpm.Fundo,,1),
_xlpm.Cx,_xlfn.XLOOKUP(TRUE,($O78:AU78&lt;&gt;""),$O78:AU78,_xlpm.Fundo,,-1),
_xlpm.Dx,_xlfn.XLOOKUP(TRUE,(AW78:$AZ78&lt;&gt;""),AW78:$AZ78,_xlpm.Fundo,,1),
_xlpm.Xx,AV$51,_xlpm.Yx,PRODUCT(SUM(_xlpm.Dx,-_xlpm.Cx),1/SUM(_xlpm.Bx,-_xlpm.Ax))*SUM(_xlpm.Xx,-_xlpm.Ax)+_xlpm.Cx,
_xlpm.Ay,_xlfn.XLOOKUP(TRUE,(AV$52:AV77&lt;&gt;""),$N$52:$N77,_xlpm.Fundo,,-1),
_xlpm.By,_xlfn.XLOOKUP(TRUE,(AV79:AV$95&lt;&gt;""),$N79:$N$95,_xlpm.Fundo,,1),
_xlpm.Cy,_xlfn.XLOOKUP(TRUE,(AV$52:AV77&lt;&gt;""),AV$52:AV77,_xlpm.Fundo,,-1),
_xlpm.Dy,_xlfn.XLOOKUP(TRUE,(AV79:AV$95&lt;&gt;""),AV79:AV$95,_xlpm.Fundo,,1),
_xlpm.Xy,$N78,_xlpm.Yy,PRODUCT(SUM(_xlpm.Dy,-_xlpm.Cy),1/SUM(_xlpm.By,-_xlpm.Ay))*SUM(_xlpm.Xy,-_xlpm.Ay)+_xlpm.Cy,
ROUND(_xlpm.Yy,2)))</f>
        <v/>
      </c>
      <c r="AW176" s="21" t="str" cm="1">
        <f t="array" ref="AW176">IF(AW78&lt;&gt;"","",
_xlfn.LET(_xlpm.Fundo,$L$8,
_xlpm.Ax,_xlfn.XLOOKUP(TRUE,($O78:AV78&lt;&gt;""),$O$51:AV$51,_xlpm.Fundo,,-1),
_xlpm.Bx,_xlfn.XLOOKUP(TRUE,(AX78:$AZ78&lt;&gt;""),AX$51:$AZ$51,_xlpm.Fundo,,1),
_xlpm.Cx,_xlfn.XLOOKUP(TRUE,($O78:AV78&lt;&gt;""),$O78:AV78,_xlpm.Fundo,,-1),
_xlpm.Dx,_xlfn.XLOOKUP(TRUE,(AX78:$AZ78&lt;&gt;""),AX78:$AZ78,_xlpm.Fundo,,1),
_xlpm.Xx,AW$51,_xlpm.Yx,PRODUCT(SUM(_xlpm.Dx,-_xlpm.Cx),1/SUM(_xlpm.Bx,-_xlpm.Ax))*SUM(_xlpm.Xx,-_xlpm.Ax)+_xlpm.Cx,
_xlpm.Ay,_xlfn.XLOOKUP(TRUE,(AW$52:AW77&lt;&gt;""),$N$52:$N77,_xlpm.Fundo,,-1),
_xlpm.By,_xlfn.XLOOKUP(TRUE,(AW79:AW$95&lt;&gt;""),$N79:$N$95,_xlpm.Fundo,,1),
_xlpm.Cy,_xlfn.XLOOKUP(TRUE,(AW$52:AW77&lt;&gt;""),AW$52:AW77,_xlpm.Fundo,,-1),
_xlpm.Dy,_xlfn.XLOOKUP(TRUE,(AW79:AW$95&lt;&gt;""),AW79:AW$95,_xlpm.Fundo,,1),
_xlpm.Xy,$N78,_xlpm.Yy,PRODUCT(SUM(_xlpm.Dy,-_xlpm.Cy),1/SUM(_xlpm.By,-_xlpm.Ay))*SUM(_xlpm.Xy,-_xlpm.Ay)+_xlpm.Cy,
ROUND(_xlpm.Yy,2)))</f>
        <v/>
      </c>
      <c r="AX176" s="8"/>
      <c r="AY176" s="8"/>
    </row>
    <row r="177" spans="1:51" ht="20.100000000000001" customHeight="1" x14ac:dyDescent="0.3">
      <c r="A177" s="8"/>
      <c r="B177" s="8" t="s">
        <v>626</v>
      </c>
      <c r="C177" s="17">
        <f t="shared" si="23"/>
        <v>48.875399999999999</v>
      </c>
      <c r="D177" s="18">
        <f t="shared" si="23"/>
        <v>118.9509</v>
      </c>
      <c r="E177" s="64">
        <f t="shared" si="23"/>
        <v>0.4</v>
      </c>
      <c r="F177" s="17">
        <f t="shared" si="16"/>
        <v>5.85</v>
      </c>
      <c r="G177" s="18">
        <f t="shared" si="17"/>
        <v>13.9</v>
      </c>
      <c r="H177" s="19">
        <f t="shared" si="18"/>
        <v>0.4</v>
      </c>
      <c r="I177" s="8" t="str" cm="1">
        <f t="array" ref="I177">_xlfn.CONCAT(ROUND(F177:H177,2)&amp;", ")</f>
        <v xml:space="preserve">5.85, 13.9, 0.4, </v>
      </c>
      <c r="J177" s="8"/>
      <c r="N177" s="31">
        <v>5.9</v>
      </c>
      <c r="O177" s="15"/>
      <c r="P177" s="21" t="str" cm="1">
        <f t="array" ref="P177">IF(P79&lt;&gt;"","",
_xlfn.LET(_xlpm.Fundo,$L$8,
_xlpm.Ax,_xlfn.XLOOKUP(TRUE,($O79:O79&lt;&gt;""),$O$51:O$51,_xlpm.Fundo,,-1),
_xlpm.Bx,_xlfn.XLOOKUP(TRUE,(Q79:$AZ79&lt;&gt;""),Q$51:$AZ$51,_xlpm.Fundo,,1),
_xlpm.Cx,_xlfn.XLOOKUP(TRUE,($O79:O79&lt;&gt;""),$O79:O79,_xlpm.Fundo,,-1),
_xlpm.Dx,_xlfn.XLOOKUP(TRUE,(Q79:$AZ79&lt;&gt;""),Q79:$AZ79,_xlpm.Fundo,,1),
_xlpm.Xx,P$51,_xlpm.Yx,PRODUCT(SUM(_xlpm.Dx,-_xlpm.Cx),1/SUM(_xlpm.Bx,-_xlpm.Ax))*SUM(_xlpm.Xx,-_xlpm.Ax)+_xlpm.Cx,
_xlpm.Ay,_xlfn.XLOOKUP(TRUE,(P$52:P78&lt;&gt;""),$N$52:$N78,_xlpm.Fundo,,-1),
_xlpm.By,_xlfn.XLOOKUP(TRUE,(P80:P$95&lt;&gt;""),$N80:$N$95,_xlpm.Fundo,,1),
_xlpm.Cy,_xlfn.XLOOKUP(TRUE,(P$52:P78&lt;&gt;""),P$52:P78,_xlpm.Fundo,,-1),
_xlpm.Dy,_xlfn.XLOOKUP(TRUE,(P80:P$95&lt;&gt;""),P80:P$95,_xlpm.Fundo,,1),
_xlpm.Xy,$N79,_xlpm.Yy,PRODUCT(SUM(_xlpm.Dy,-_xlpm.Cy),1/SUM(_xlpm.By,-_xlpm.Ay))*SUM(_xlpm.Xy,-_xlpm.Ay)+_xlpm.Cy,
ROUND(_xlpm.Yy,2)))</f>
        <v/>
      </c>
      <c r="Q177" s="21" t="str" cm="1">
        <f t="array" ref="Q177">IF(Q79&lt;&gt;"","",
_xlfn.LET(_xlpm.Fundo,$L$8,
_xlpm.Ax,_xlfn.XLOOKUP(TRUE,($O79:P79&lt;&gt;""),$O$51:P$51,_xlpm.Fundo,,-1),
_xlpm.Bx,_xlfn.XLOOKUP(TRUE,(R79:$AZ79&lt;&gt;""),R$51:$AZ$51,_xlpm.Fundo,,1),
_xlpm.Cx,_xlfn.XLOOKUP(TRUE,($O79:P79&lt;&gt;""),$O79:P79,_xlpm.Fundo,,-1),
_xlpm.Dx,_xlfn.XLOOKUP(TRUE,(R79:$AZ79&lt;&gt;""),R79:$AZ79,_xlpm.Fundo,,1),
_xlpm.Xx,Q$51,_xlpm.Yx,PRODUCT(SUM(_xlpm.Dx,-_xlpm.Cx),1/SUM(_xlpm.Bx,-_xlpm.Ax))*SUM(_xlpm.Xx,-_xlpm.Ax)+_xlpm.Cx,
_xlpm.Ay,_xlfn.XLOOKUP(TRUE,(Q$52:Q78&lt;&gt;""),$N$52:$N78,_xlpm.Fundo,,-1),
_xlpm.By,_xlfn.XLOOKUP(TRUE,(Q80:Q$95&lt;&gt;""),$N80:$N$95,_xlpm.Fundo,,1),
_xlpm.Cy,_xlfn.XLOOKUP(TRUE,(Q$52:Q78&lt;&gt;""),Q$52:Q78,_xlpm.Fundo,,-1),
_xlpm.Dy,_xlfn.XLOOKUP(TRUE,(Q80:Q$95&lt;&gt;""),Q80:Q$95,_xlpm.Fundo,,1),
_xlpm.Xy,$N79,_xlpm.Yy,PRODUCT(SUM(_xlpm.Dy,-_xlpm.Cy),1/SUM(_xlpm.By,-_xlpm.Ay))*SUM(_xlpm.Xy,-_xlpm.Ay)+_xlpm.Cy,
ROUND(_xlpm.Yy,2)))</f>
        <v/>
      </c>
      <c r="R177" s="21" t="str" cm="1">
        <f t="array" ref="R177">IF(R79&lt;&gt;"","",
_xlfn.LET(_xlpm.Fundo,$L$8,
_xlpm.Ax,_xlfn.XLOOKUP(TRUE,($O79:Q79&lt;&gt;""),$O$51:Q$51,_xlpm.Fundo,,-1),
_xlpm.Bx,_xlfn.XLOOKUP(TRUE,(S79:$AZ79&lt;&gt;""),S$51:$AZ$51,_xlpm.Fundo,,1),
_xlpm.Cx,_xlfn.XLOOKUP(TRUE,($O79:Q79&lt;&gt;""),$O79:Q79,_xlpm.Fundo,,-1),
_xlpm.Dx,_xlfn.XLOOKUP(TRUE,(S79:$AZ79&lt;&gt;""),S79:$AZ79,_xlpm.Fundo,,1),
_xlpm.Xx,R$51,_xlpm.Yx,PRODUCT(SUM(_xlpm.Dx,-_xlpm.Cx),1/SUM(_xlpm.Bx,-_xlpm.Ax))*SUM(_xlpm.Xx,-_xlpm.Ax)+_xlpm.Cx,
_xlpm.Ay,_xlfn.XLOOKUP(TRUE,(R$52:R78&lt;&gt;""),$N$52:$N78,_xlpm.Fundo,,-1),
_xlpm.By,_xlfn.XLOOKUP(TRUE,(R80:R$95&lt;&gt;""),$N80:$N$95,_xlpm.Fundo,,1),
_xlpm.Cy,_xlfn.XLOOKUP(TRUE,(R$52:R78&lt;&gt;""),R$52:R78,_xlpm.Fundo,,-1),
_xlpm.Dy,_xlfn.XLOOKUP(TRUE,(R80:R$95&lt;&gt;""),R80:R$95,_xlpm.Fundo,,1),
_xlpm.Xy,$N79,_xlpm.Yy,PRODUCT(SUM(_xlpm.Dy,-_xlpm.Cy),1/SUM(_xlpm.By,-_xlpm.Ay))*SUM(_xlpm.Xy,-_xlpm.Ay)+_xlpm.Cy,
ROUND(_xlpm.Yy,2)))</f>
        <v/>
      </c>
      <c r="S177" s="21" cm="1">
        <f t="array" ref="S177">IF(S79&lt;&gt;"","",
_xlfn.LET(_xlpm.Fundo,$L$8,
_xlpm.Ax,_xlfn.XLOOKUP(TRUE,($O79:R79&lt;&gt;""),$O$51:R$51,_xlpm.Fundo,,-1),
_xlpm.Bx,_xlfn.XLOOKUP(TRUE,(T79:$AZ79&lt;&gt;""),T$51:$AZ$51,_xlpm.Fundo,,1),
_xlpm.Cx,_xlfn.XLOOKUP(TRUE,($O79:R79&lt;&gt;""),$O79:R79,_xlpm.Fundo,,-1),
_xlpm.Dx,_xlfn.XLOOKUP(TRUE,(T79:$AZ79&lt;&gt;""),T79:$AZ79,_xlpm.Fundo,,1),
_xlpm.Xx,S$51,_xlpm.Yx,PRODUCT(SUM(_xlpm.Dx,-_xlpm.Cx),1/SUM(_xlpm.Bx,-_xlpm.Ax))*SUM(_xlpm.Xx,-_xlpm.Ax)+_xlpm.Cx,
_xlpm.Ay,_xlfn.XLOOKUP(TRUE,(S$52:S78&lt;&gt;""),$N$52:$N78,_xlpm.Fundo,,-1),
_xlpm.By,_xlfn.XLOOKUP(TRUE,(S80:S$95&lt;&gt;""),$N80:$N$95,_xlpm.Fundo,,1),
_xlpm.Cy,_xlfn.XLOOKUP(TRUE,(S$52:S78&lt;&gt;""),S$52:S78,_xlpm.Fundo,,-1),
_xlpm.Dy,_xlfn.XLOOKUP(TRUE,(S80:S$95&lt;&gt;""),S80:S$95,_xlpm.Fundo,,1),
_xlpm.Xy,$N79,_xlpm.Yy,PRODUCT(SUM(_xlpm.Dy,-_xlpm.Cy),1/SUM(_xlpm.By,-_xlpm.Ay))*SUM(_xlpm.Xy,-_xlpm.Ay)+_xlpm.Cy,
ROUND(_xlpm.Yy,2)))</f>
        <v>0.66</v>
      </c>
      <c r="T177" s="21" cm="1">
        <f t="array" ref="T177">IF(T79&lt;&gt;"","",
_xlfn.LET(_xlpm.Fundo,$L$8,
_xlpm.Ax,_xlfn.XLOOKUP(TRUE,($O79:S79&lt;&gt;""),$O$51:S$51,_xlpm.Fundo,,-1),
_xlpm.Bx,_xlfn.XLOOKUP(TRUE,(U79:$AZ79&lt;&gt;""),U$51:$AZ$51,_xlpm.Fundo,,1),
_xlpm.Cx,_xlfn.XLOOKUP(TRUE,($O79:S79&lt;&gt;""),$O79:S79,_xlpm.Fundo,,-1),
_xlpm.Dx,_xlfn.XLOOKUP(TRUE,(U79:$AZ79&lt;&gt;""),U79:$AZ79,_xlpm.Fundo,,1),
_xlpm.Xx,T$51,_xlpm.Yx,PRODUCT(SUM(_xlpm.Dx,-_xlpm.Cx),1/SUM(_xlpm.Bx,-_xlpm.Ax))*SUM(_xlpm.Xx,-_xlpm.Ax)+_xlpm.Cx,
_xlpm.Ay,_xlfn.XLOOKUP(TRUE,(T$52:T78&lt;&gt;""),$N$52:$N78,_xlpm.Fundo,,-1),
_xlpm.By,_xlfn.XLOOKUP(TRUE,(T80:T$95&lt;&gt;""),$N80:$N$95,_xlpm.Fundo,,1),
_xlpm.Cy,_xlfn.XLOOKUP(TRUE,(T$52:T78&lt;&gt;""),T$52:T78,_xlpm.Fundo,,-1),
_xlpm.Dy,_xlfn.XLOOKUP(TRUE,(T80:T$95&lt;&gt;""),T80:T$95,_xlpm.Fundo,,1),
_xlpm.Xy,$N79,_xlpm.Yy,PRODUCT(SUM(_xlpm.Dy,-_xlpm.Cy),1/SUM(_xlpm.By,-_xlpm.Ay))*SUM(_xlpm.Xy,-_xlpm.Ay)+_xlpm.Cy,
ROUND(_xlpm.Yy,2)))</f>
        <v>0.1</v>
      </c>
      <c r="U177" s="21" cm="1">
        <f t="array" ref="U177">IF(U79&lt;&gt;"","",
_xlfn.LET(_xlpm.Fundo,$L$8,
_xlpm.Ax,_xlfn.XLOOKUP(TRUE,($O79:T79&lt;&gt;""),$O$51:T$51,_xlpm.Fundo,,-1),
_xlpm.Bx,_xlfn.XLOOKUP(TRUE,(V79:$AZ79&lt;&gt;""),V$51:$AZ$51,_xlpm.Fundo,,1),
_xlpm.Cx,_xlfn.XLOOKUP(TRUE,($O79:T79&lt;&gt;""),$O79:T79,_xlpm.Fundo,,-1),
_xlpm.Dx,_xlfn.XLOOKUP(TRUE,(V79:$AZ79&lt;&gt;""),V79:$AZ79,_xlpm.Fundo,,1),
_xlpm.Xx,U$51,_xlpm.Yx,PRODUCT(SUM(_xlpm.Dx,-_xlpm.Cx),1/SUM(_xlpm.Bx,-_xlpm.Ax))*SUM(_xlpm.Xx,-_xlpm.Ax)+_xlpm.Cx,
_xlpm.Ay,_xlfn.XLOOKUP(TRUE,(U$52:U78&lt;&gt;""),$N$52:$N78,_xlpm.Fundo,,-1),
_xlpm.By,_xlfn.XLOOKUP(TRUE,(U80:U$95&lt;&gt;""),$N80:$N$95,_xlpm.Fundo,,1),
_xlpm.Cy,_xlfn.XLOOKUP(TRUE,(U$52:U78&lt;&gt;""),U$52:U78,_xlpm.Fundo,,-1),
_xlpm.Dy,_xlfn.XLOOKUP(TRUE,(U80:U$95&lt;&gt;""),U80:U$95,_xlpm.Fundo,,1),
_xlpm.Xy,$N79,_xlpm.Yy,PRODUCT(SUM(_xlpm.Dy,-_xlpm.Cy),1/SUM(_xlpm.By,-_xlpm.Ay))*SUM(_xlpm.Xy,-_xlpm.Ay)+_xlpm.Cy,
ROUND(_xlpm.Yy,2)))</f>
        <v>1.1100000000000001</v>
      </c>
      <c r="V177" s="21" t="str" cm="1">
        <f t="array" ref="V177">IF(V79&lt;&gt;"","",
_xlfn.LET(_xlpm.Fundo,$L$8,
_xlpm.Ax,_xlfn.XLOOKUP(TRUE,($O79:U79&lt;&gt;""),$O$51:U$51,_xlpm.Fundo,,-1),
_xlpm.Bx,_xlfn.XLOOKUP(TRUE,(W79:$AZ79&lt;&gt;""),W$51:$AZ$51,_xlpm.Fundo,,1),
_xlpm.Cx,_xlfn.XLOOKUP(TRUE,($O79:U79&lt;&gt;""),$O79:U79,_xlpm.Fundo,,-1),
_xlpm.Dx,_xlfn.XLOOKUP(TRUE,(W79:$AZ79&lt;&gt;""),W79:$AZ79,_xlpm.Fundo,,1),
_xlpm.Xx,V$51,_xlpm.Yx,PRODUCT(SUM(_xlpm.Dx,-_xlpm.Cx),1/SUM(_xlpm.Bx,-_xlpm.Ax))*SUM(_xlpm.Xx,-_xlpm.Ax)+_xlpm.Cx,
_xlpm.Ay,_xlfn.XLOOKUP(TRUE,(V$52:V78&lt;&gt;""),$N$52:$N78,_xlpm.Fundo,,-1),
_xlpm.By,_xlfn.XLOOKUP(TRUE,(V80:V$95&lt;&gt;""),$N80:$N$95,_xlpm.Fundo,,1),
_xlpm.Cy,_xlfn.XLOOKUP(TRUE,(V$52:V78&lt;&gt;""),V$52:V78,_xlpm.Fundo,,-1),
_xlpm.Dy,_xlfn.XLOOKUP(TRUE,(V80:V$95&lt;&gt;""),V80:V$95,_xlpm.Fundo,,1),
_xlpm.Xy,$N79,_xlpm.Yy,PRODUCT(SUM(_xlpm.Dy,-_xlpm.Cy),1/SUM(_xlpm.By,-_xlpm.Ay))*SUM(_xlpm.Xy,-_xlpm.Ay)+_xlpm.Cy,
ROUND(_xlpm.Yy,2)))</f>
        <v/>
      </c>
      <c r="W177" s="21" t="str" cm="1">
        <f t="array" ref="W177">IF(W79&lt;&gt;"","",
_xlfn.LET(_xlpm.Fundo,$L$8,
_xlpm.Ax,_xlfn.XLOOKUP(TRUE,($O79:V79&lt;&gt;""),$O$51:V$51,_xlpm.Fundo,,-1),
_xlpm.Bx,_xlfn.XLOOKUP(TRUE,(X79:$AZ79&lt;&gt;""),X$51:$AZ$51,_xlpm.Fundo,,1),
_xlpm.Cx,_xlfn.XLOOKUP(TRUE,($O79:V79&lt;&gt;""),$O79:V79,_xlpm.Fundo,,-1),
_xlpm.Dx,_xlfn.XLOOKUP(TRUE,(X79:$AZ79&lt;&gt;""),X79:$AZ79,_xlpm.Fundo,,1),
_xlpm.Xx,W$51,_xlpm.Yx,PRODUCT(SUM(_xlpm.Dx,-_xlpm.Cx),1/SUM(_xlpm.Bx,-_xlpm.Ax))*SUM(_xlpm.Xx,-_xlpm.Ax)+_xlpm.Cx,
_xlpm.Ay,_xlfn.XLOOKUP(TRUE,(W$52:W78&lt;&gt;""),$N$52:$N78,_xlpm.Fundo,,-1),
_xlpm.By,_xlfn.XLOOKUP(TRUE,(W80:W$95&lt;&gt;""),$N80:$N$95,_xlpm.Fundo,,1),
_xlpm.Cy,_xlfn.XLOOKUP(TRUE,(W$52:W78&lt;&gt;""),W$52:W78,_xlpm.Fundo,,-1),
_xlpm.Dy,_xlfn.XLOOKUP(TRUE,(W80:W$95&lt;&gt;""),W80:W$95,_xlpm.Fundo,,1),
_xlpm.Xy,$N79,_xlpm.Yy,PRODUCT(SUM(_xlpm.Dy,-_xlpm.Cy),1/SUM(_xlpm.By,-_xlpm.Ay))*SUM(_xlpm.Xy,-_xlpm.Ay)+_xlpm.Cy,
ROUND(_xlpm.Yy,2)))</f>
        <v/>
      </c>
      <c r="X177" s="21" cm="1">
        <f t="array" ref="X177">IF(X79&lt;&gt;"","",
_xlfn.LET(_xlpm.Fundo,$L$8,
_xlpm.Ax,_xlfn.XLOOKUP(TRUE,($O79:W79&lt;&gt;""),$O$51:W$51,_xlpm.Fundo,,-1),
_xlpm.Bx,_xlfn.XLOOKUP(TRUE,(Y79:$AZ79&lt;&gt;""),Y$51:$AZ$51,_xlpm.Fundo,,1),
_xlpm.Cx,_xlfn.XLOOKUP(TRUE,($O79:W79&lt;&gt;""),$O79:W79,_xlpm.Fundo,,-1),
_xlpm.Dx,_xlfn.XLOOKUP(TRUE,(Y79:$AZ79&lt;&gt;""),Y79:$AZ79,_xlpm.Fundo,,1),
_xlpm.Xx,X$51,_xlpm.Yx,PRODUCT(SUM(_xlpm.Dx,-_xlpm.Cx),1/SUM(_xlpm.Bx,-_xlpm.Ax))*SUM(_xlpm.Xx,-_xlpm.Ax)+_xlpm.Cx,
_xlpm.Ay,_xlfn.XLOOKUP(TRUE,(X$52:X78&lt;&gt;""),$N$52:$N78,_xlpm.Fundo,,-1),
_xlpm.By,_xlfn.XLOOKUP(TRUE,(X80:X$95&lt;&gt;""),$N80:$N$95,_xlpm.Fundo,,1),
_xlpm.Cy,_xlfn.XLOOKUP(TRUE,(X$52:X78&lt;&gt;""),X$52:X78,_xlpm.Fundo,,-1),
_xlpm.Dy,_xlfn.XLOOKUP(TRUE,(X80:X$95&lt;&gt;""),X80:X$95,_xlpm.Fundo,,1),
_xlpm.Xy,$N79,_xlpm.Yy,PRODUCT(SUM(_xlpm.Dy,-_xlpm.Cy),1/SUM(_xlpm.By,-_xlpm.Ay))*SUM(_xlpm.Xy,-_xlpm.Ay)+_xlpm.Cy,
ROUND(_xlpm.Yy,2)))</f>
        <v>-9</v>
      </c>
      <c r="Y177" s="21" cm="1">
        <f t="array" ref="Y177">IF(Y79&lt;&gt;"","",
_xlfn.LET(_xlpm.Fundo,$L$8,
_xlpm.Ax,_xlfn.XLOOKUP(TRUE,($O79:X79&lt;&gt;""),$O$51:X$51,_xlpm.Fundo,,-1),
_xlpm.Bx,_xlfn.XLOOKUP(TRUE,(Z79:$AZ79&lt;&gt;""),Z$51:$AZ$51,_xlpm.Fundo,,1),
_xlpm.Cx,_xlfn.XLOOKUP(TRUE,($O79:X79&lt;&gt;""),$O79:X79,_xlpm.Fundo,,-1),
_xlpm.Dx,_xlfn.XLOOKUP(TRUE,(Z79:$AZ79&lt;&gt;""),Z79:$AZ79,_xlpm.Fundo,,1),
_xlpm.Xx,Y$51,_xlpm.Yx,PRODUCT(SUM(_xlpm.Dx,-_xlpm.Cx),1/SUM(_xlpm.Bx,-_xlpm.Ax))*SUM(_xlpm.Xx,-_xlpm.Ax)+_xlpm.Cx,
_xlpm.Ay,_xlfn.XLOOKUP(TRUE,(Y$52:Y78&lt;&gt;""),$N$52:$N78,_xlpm.Fundo,,-1),
_xlpm.By,_xlfn.XLOOKUP(TRUE,(Y80:Y$95&lt;&gt;""),$N80:$N$95,_xlpm.Fundo,,1),
_xlpm.Cy,_xlfn.XLOOKUP(TRUE,(Y$52:Y78&lt;&gt;""),Y$52:Y78,_xlpm.Fundo,,-1),
_xlpm.Dy,_xlfn.XLOOKUP(TRUE,(Y80:Y$95&lt;&gt;""),Y80:Y$95,_xlpm.Fundo,,1),
_xlpm.Xy,$N79,_xlpm.Yy,PRODUCT(SUM(_xlpm.Dy,-_xlpm.Cy),1/SUM(_xlpm.By,-_xlpm.Ay))*SUM(_xlpm.Xy,-_xlpm.Ay)+_xlpm.Cy,
ROUND(_xlpm.Yy,2)))</f>
        <v>-9</v>
      </c>
      <c r="Z177" s="21" cm="1">
        <f t="array" ref="Z177">IF(Z79&lt;&gt;"","",
_xlfn.LET(_xlpm.Fundo,$L$8,
_xlpm.Ax,_xlfn.XLOOKUP(TRUE,($O79:Y79&lt;&gt;""),$O$51:Y$51,_xlpm.Fundo,,-1),
_xlpm.Bx,_xlfn.XLOOKUP(TRUE,(AA79:$AZ79&lt;&gt;""),AA$51:$AZ$51,_xlpm.Fundo,,1),
_xlpm.Cx,_xlfn.XLOOKUP(TRUE,($O79:Y79&lt;&gt;""),$O79:Y79,_xlpm.Fundo,,-1),
_xlpm.Dx,_xlfn.XLOOKUP(TRUE,(AA79:$AZ79&lt;&gt;""),AA79:$AZ79,_xlpm.Fundo,,1),
_xlpm.Xx,Z$51,_xlpm.Yx,PRODUCT(SUM(_xlpm.Dx,-_xlpm.Cx),1/SUM(_xlpm.Bx,-_xlpm.Ax))*SUM(_xlpm.Xx,-_xlpm.Ax)+_xlpm.Cx,
_xlpm.Ay,_xlfn.XLOOKUP(TRUE,(Z$52:Z78&lt;&gt;""),$N$52:$N78,_xlpm.Fundo,,-1),
_xlpm.By,_xlfn.XLOOKUP(TRUE,(Z80:Z$95&lt;&gt;""),$N80:$N$95,_xlpm.Fundo,,1),
_xlpm.Cy,_xlfn.XLOOKUP(TRUE,(Z$52:Z78&lt;&gt;""),Z$52:Z78,_xlpm.Fundo,,-1),
_xlpm.Dy,_xlfn.XLOOKUP(TRUE,(Z80:Z$95&lt;&gt;""),Z80:Z$95,_xlpm.Fundo,,1),
_xlpm.Xy,$N79,_xlpm.Yy,PRODUCT(SUM(_xlpm.Dy,-_xlpm.Cy),1/SUM(_xlpm.By,-_xlpm.Ay))*SUM(_xlpm.Xy,-_xlpm.Ay)+_xlpm.Cy,
ROUND(_xlpm.Yy,2)))</f>
        <v>-9</v>
      </c>
      <c r="AA177" s="21" cm="1">
        <f t="array" ref="AA177">IF(AA79&lt;&gt;"","",
_xlfn.LET(_xlpm.Fundo,$L$8,
_xlpm.Ax,_xlfn.XLOOKUP(TRUE,($O79:Z79&lt;&gt;""),$O$51:Z$51,_xlpm.Fundo,,-1),
_xlpm.Bx,_xlfn.XLOOKUP(TRUE,(AB79:$AZ79&lt;&gt;""),AB$51:$AZ$51,_xlpm.Fundo,,1),
_xlpm.Cx,_xlfn.XLOOKUP(TRUE,($O79:Z79&lt;&gt;""),$O79:Z79,_xlpm.Fundo,,-1),
_xlpm.Dx,_xlfn.XLOOKUP(TRUE,(AB79:$AZ79&lt;&gt;""),AB79:$AZ79,_xlpm.Fundo,,1),
_xlpm.Xx,AA$51,_xlpm.Yx,PRODUCT(SUM(_xlpm.Dx,-_xlpm.Cx),1/SUM(_xlpm.Bx,-_xlpm.Ax))*SUM(_xlpm.Xx,-_xlpm.Ax)+_xlpm.Cx,
_xlpm.Ay,_xlfn.XLOOKUP(TRUE,(AA$52:AA78&lt;&gt;""),$N$52:$N78,_xlpm.Fundo,,-1),
_xlpm.By,_xlfn.XLOOKUP(TRUE,(AA80:AA$95&lt;&gt;""),$N80:$N$95,_xlpm.Fundo,,1),
_xlpm.Cy,_xlfn.XLOOKUP(TRUE,(AA$52:AA78&lt;&gt;""),AA$52:AA78,_xlpm.Fundo,,-1),
_xlpm.Dy,_xlfn.XLOOKUP(TRUE,(AA80:AA$95&lt;&gt;""),AA80:AA$95,_xlpm.Fundo,,1),
_xlpm.Xy,$N79,_xlpm.Yy,PRODUCT(SUM(_xlpm.Dy,-_xlpm.Cy),1/SUM(_xlpm.By,-_xlpm.Ay))*SUM(_xlpm.Xy,-_xlpm.Ay)+_xlpm.Cy,
ROUND(_xlpm.Yy,2)))</f>
        <v>-9</v>
      </c>
      <c r="AB177" s="21" cm="1">
        <f t="array" ref="AB177">IF(AB79&lt;&gt;"","",
_xlfn.LET(_xlpm.Fundo,$L$8,
_xlpm.Ax,_xlfn.XLOOKUP(TRUE,($O79:AA79&lt;&gt;""),$O$51:AA$51,_xlpm.Fundo,,-1),
_xlpm.Bx,_xlfn.XLOOKUP(TRUE,(AC79:$AZ79&lt;&gt;""),AC$51:$AZ$51,_xlpm.Fundo,,1),
_xlpm.Cx,_xlfn.XLOOKUP(TRUE,($O79:AA79&lt;&gt;""),$O79:AA79,_xlpm.Fundo,,-1),
_xlpm.Dx,_xlfn.XLOOKUP(TRUE,(AC79:$AZ79&lt;&gt;""),AC79:$AZ79,_xlpm.Fundo,,1),
_xlpm.Xx,AB$51,_xlpm.Yx,PRODUCT(SUM(_xlpm.Dx,-_xlpm.Cx),1/SUM(_xlpm.Bx,-_xlpm.Ax))*SUM(_xlpm.Xx,-_xlpm.Ax)+_xlpm.Cx,
_xlpm.Ay,_xlfn.XLOOKUP(TRUE,(AB$52:AB78&lt;&gt;""),$N$52:$N78,_xlpm.Fundo,,-1),
_xlpm.By,_xlfn.XLOOKUP(TRUE,(AB80:AB$95&lt;&gt;""),$N80:$N$95,_xlpm.Fundo,,1),
_xlpm.Cy,_xlfn.XLOOKUP(TRUE,(AB$52:AB78&lt;&gt;""),AB$52:AB78,_xlpm.Fundo,,-1),
_xlpm.Dy,_xlfn.XLOOKUP(TRUE,(AB80:AB$95&lt;&gt;""),AB80:AB$95,_xlpm.Fundo,,1),
_xlpm.Xy,$N79,_xlpm.Yy,PRODUCT(SUM(_xlpm.Dy,-_xlpm.Cy),1/SUM(_xlpm.By,-_xlpm.Ay))*SUM(_xlpm.Xy,-_xlpm.Ay)+_xlpm.Cy,
ROUND(_xlpm.Yy,2)))</f>
        <v>-9</v>
      </c>
      <c r="AC177" s="21" t="str" cm="1">
        <f t="array" ref="AC177">IF(AC79&lt;&gt;"","",
_xlfn.LET(_xlpm.Fundo,$L$8,
_xlpm.Ax,_xlfn.XLOOKUP(TRUE,($O79:AB79&lt;&gt;""),$O$51:AB$51,_xlpm.Fundo,,-1),
_xlpm.Bx,_xlfn.XLOOKUP(TRUE,(AD79:$AZ79&lt;&gt;""),AD$51:$AZ$51,_xlpm.Fundo,,1),
_xlpm.Cx,_xlfn.XLOOKUP(TRUE,($O79:AB79&lt;&gt;""),$O79:AB79,_xlpm.Fundo,,-1),
_xlpm.Dx,_xlfn.XLOOKUP(TRUE,(AD79:$AZ79&lt;&gt;""),AD79:$AZ79,_xlpm.Fundo,,1),
_xlpm.Xx,AC$51,_xlpm.Yx,PRODUCT(SUM(_xlpm.Dx,-_xlpm.Cx),1/SUM(_xlpm.Bx,-_xlpm.Ax))*SUM(_xlpm.Xx,-_xlpm.Ax)+_xlpm.Cx,
_xlpm.Ay,_xlfn.XLOOKUP(TRUE,(AC$52:AC78&lt;&gt;""),$N$52:$N78,_xlpm.Fundo,,-1),
_xlpm.By,_xlfn.XLOOKUP(TRUE,(AC80:AC$95&lt;&gt;""),$N80:$N$95,_xlpm.Fundo,,1),
_xlpm.Cy,_xlfn.XLOOKUP(TRUE,(AC$52:AC78&lt;&gt;""),AC$52:AC78,_xlpm.Fundo,,-1),
_xlpm.Dy,_xlfn.XLOOKUP(TRUE,(AC80:AC$95&lt;&gt;""),AC80:AC$95,_xlpm.Fundo,,1),
_xlpm.Xy,$N79,_xlpm.Yy,PRODUCT(SUM(_xlpm.Dy,-_xlpm.Cy),1/SUM(_xlpm.By,-_xlpm.Ay))*SUM(_xlpm.Xy,-_xlpm.Ay)+_xlpm.Cy,
ROUND(_xlpm.Yy,2)))</f>
        <v/>
      </c>
      <c r="AD177" s="21" t="str" cm="1">
        <f t="array" ref="AD177">IF(AD79&lt;&gt;"","",
_xlfn.LET(_xlpm.Fundo,$L$8,
_xlpm.Ax,_xlfn.XLOOKUP(TRUE,($O79:AC79&lt;&gt;""),$O$51:AC$51,_xlpm.Fundo,,-1),
_xlpm.Bx,_xlfn.XLOOKUP(TRUE,(AE79:$AZ79&lt;&gt;""),AE$51:$AZ$51,_xlpm.Fundo,,1),
_xlpm.Cx,_xlfn.XLOOKUP(TRUE,($O79:AC79&lt;&gt;""),$O79:AC79,_xlpm.Fundo,,-1),
_xlpm.Dx,_xlfn.XLOOKUP(TRUE,(AE79:$AZ79&lt;&gt;""),AE79:$AZ79,_xlpm.Fundo,,1),
_xlpm.Xx,AD$51,_xlpm.Yx,PRODUCT(SUM(_xlpm.Dx,-_xlpm.Cx),1/SUM(_xlpm.Bx,-_xlpm.Ax))*SUM(_xlpm.Xx,-_xlpm.Ax)+_xlpm.Cx,
_xlpm.Ay,_xlfn.XLOOKUP(TRUE,(AD$52:AD78&lt;&gt;""),$N$52:$N78,_xlpm.Fundo,,-1),
_xlpm.By,_xlfn.XLOOKUP(TRUE,(AD80:AD$95&lt;&gt;""),$N80:$N$95,_xlpm.Fundo,,1),
_xlpm.Cy,_xlfn.XLOOKUP(TRUE,(AD$52:AD78&lt;&gt;""),AD$52:AD78,_xlpm.Fundo,,-1),
_xlpm.Dy,_xlfn.XLOOKUP(TRUE,(AD80:AD$95&lt;&gt;""),AD80:AD$95,_xlpm.Fundo,,1),
_xlpm.Xy,$N79,_xlpm.Yy,PRODUCT(SUM(_xlpm.Dy,-_xlpm.Cy),1/SUM(_xlpm.By,-_xlpm.Ay))*SUM(_xlpm.Xy,-_xlpm.Ay)+_xlpm.Cy,
ROUND(_xlpm.Yy,2)))</f>
        <v/>
      </c>
      <c r="AE177" s="21" t="str" cm="1">
        <f t="array" ref="AE177">IF(AE79&lt;&gt;"","",
_xlfn.LET(_xlpm.Fundo,$L$8,
_xlpm.Ax,_xlfn.XLOOKUP(TRUE,($O79:AD79&lt;&gt;""),$O$51:AD$51,_xlpm.Fundo,,-1),
_xlpm.Bx,_xlfn.XLOOKUP(TRUE,(AF79:$AZ79&lt;&gt;""),AF$51:$AZ$51,_xlpm.Fundo,,1),
_xlpm.Cx,_xlfn.XLOOKUP(TRUE,($O79:AD79&lt;&gt;""),$O79:AD79,_xlpm.Fundo,,-1),
_xlpm.Dx,_xlfn.XLOOKUP(TRUE,(AF79:$AZ79&lt;&gt;""),AF79:$AZ79,_xlpm.Fundo,,1),
_xlpm.Xx,AE$51,_xlpm.Yx,PRODUCT(SUM(_xlpm.Dx,-_xlpm.Cx),1/SUM(_xlpm.Bx,-_xlpm.Ax))*SUM(_xlpm.Xx,-_xlpm.Ax)+_xlpm.Cx,
_xlpm.Ay,_xlfn.XLOOKUP(TRUE,(AE$52:AE78&lt;&gt;""),$N$52:$N78,_xlpm.Fundo,,-1),
_xlpm.By,_xlfn.XLOOKUP(TRUE,(AE80:AE$95&lt;&gt;""),$N80:$N$95,_xlpm.Fundo,,1),
_xlpm.Cy,_xlfn.XLOOKUP(TRUE,(AE$52:AE78&lt;&gt;""),AE$52:AE78,_xlpm.Fundo,,-1),
_xlpm.Dy,_xlfn.XLOOKUP(TRUE,(AE80:AE$95&lt;&gt;""),AE80:AE$95,_xlpm.Fundo,,1),
_xlpm.Xy,$N79,_xlpm.Yy,PRODUCT(SUM(_xlpm.Dy,-_xlpm.Cy),1/SUM(_xlpm.By,-_xlpm.Ay))*SUM(_xlpm.Xy,-_xlpm.Ay)+_xlpm.Cy,
ROUND(_xlpm.Yy,2)))</f>
        <v/>
      </c>
      <c r="AF177" s="21" cm="1">
        <f t="array" ref="AF177">IF(AF79&lt;&gt;"","",
_xlfn.LET(_xlpm.Fundo,$L$8,
_xlpm.Ax,_xlfn.XLOOKUP(TRUE,($O79:AE79&lt;&gt;""),$O$51:AE$51,_xlpm.Fundo,,-1),
_xlpm.Bx,_xlfn.XLOOKUP(TRUE,(AG79:$AZ79&lt;&gt;""),AG$51:$AZ$51,_xlpm.Fundo,,1),
_xlpm.Cx,_xlfn.XLOOKUP(TRUE,($O79:AE79&lt;&gt;""),$O79:AE79,_xlpm.Fundo,,-1),
_xlpm.Dx,_xlfn.XLOOKUP(TRUE,(AG79:$AZ79&lt;&gt;""),AG79:$AZ79,_xlpm.Fundo,,1),
_xlpm.Xx,AF$51,_xlpm.Yx,PRODUCT(SUM(_xlpm.Dx,-_xlpm.Cx),1/SUM(_xlpm.Bx,-_xlpm.Ax))*SUM(_xlpm.Xx,-_xlpm.Ax)+_xlpm.Cx,
_xlpm.Ay,_xlfn.XLOOKUP(TRUE,(AF$52:AF78&lt;&gt;""),$N$52:$N78,_xlpm.Fundo,,-1),
_xlpm.By,_xlfn.XLOOKUP(TRUE,(AF80:AF$95&lt;&gt;""),$N80:$N$95,_xlpm.Fundo,,1),
_xlpm.Cy,_xlfn.XLOOKUP(TRUE,(AF$52:AF78&lt;&gt;""),AF$52:AF78,_xlpm.Fundo,,-1),
_xlpm.Dy,_xlfn.XLOOKUP(TRUE,(AF80:AF$95&lt;&gt;""),AF80:AF$95,_xlpm.Fundo,,1),
_xlpm.Xy,$N79,_xlpm.Yy,PRODUCT(SUM(_xlpm.Dy,-_xlpm.Cy),1/SUM(_xlpm.By,-_xlpm.Ay))*SUM(_xlpm.Xy,-_xlpm.Ay)+_xlpm.Cy,
ROUND(_xlpm.Yy,2)))</f>
        <v>0</v>
      </c>
      <c r="AG177" s="21" t="str" cm="1">
        <f t="array" ref="AG177">IF(AG79&lt;&gt;"","",
_xlfn.LET(_xlpm.Fundo,$L$8,
_xlpm.Ax,_xlfn.XLOOKUP(TRUE,($O79:AF79&lt;&gt;""),$O$51:AF$51,_xlpm.Fundo,,-1),
_xlpm.Bx,_xlfn.XLOOKUP(TRUE,(AH79:$AZ79&lt;&gt;""),AH$51:$AZ$51,_xlpm.Fundo,,1),
_xlpm.Cx,_xlfn.XLOOKUP(TRUE,($O79:AF79&lt;&gt;""),$O79:AF79,_xlpm.Fundo,,-1),
_xlpm.Dx,_xlfn.XLOOKUP(TRUE,(AH79:$AZ79&lt;&gt;""),AH79:$AZ79,_xlpm.Fundo,,1),
_xlpm.Xx,AG$51,_xlpm.Yx,PRODUCT(SUM(_xlpm.Dx,-_xlpm.Cx),1/SUM(_xlpm.Bx,-_xlpm.Ax))*SUM(_xlpm.Xx,-_xlpm.Ax)+_xlpm.Cx,
_xlpm.Ay,_xlfn.XLOOKUP(TRUE,(AG$52:AG78&lt;&gt;""),$N$52:$N78,_xlpm.Fundo,,-1),
_xlpm.By,_xlfn.XLOOKUP(TRUE,(AG80:AG$95&lt;&gt;""),$N80:$N$95,_xlpm.Fundo,,1),
_xlpm.Cy,_xlfn.XLOOKUP(TRUE,(AG$52:AG78&lt;&gt;""),AG$52:AG78,_xlpm.Fundo,,-1),
_xlpm.Dy,_xlfn.XLOOKUP(TRUE,(AG80:AG$95&lt;&gt;""),AG80:AG$95,_xlpm.Fundo,,1),
_xlpm.Xy,$N79,_xlpm.Yy,PRODUCT(SUM(_xlpm.Dy,-_xlpm.Cy),1/SUM(_xlpm.By,-_xlpm.Ay))*SUM(_xlpm.Xy,-_xlpm.Ay)+_xlpm.Cy,
ROUND(_xlpm.Yy,2)))</f>
        <v/>
      </c>
      <c r="AH177" s="21" t="str" cm="1">
        <f t="array" ref="AH177">IF(AH79&lt;&gt;"","",
_xlfn.LET(_xlpm.Fundo,$L$8,
_xlpm.Ax,_xlfn.XLOOKUP(TRUE,($O79:AG79&lt;&gt;""),$O$51:AG$51,_xlpm.Fundo,,-1),
_xlpm.Bx,_xlfn.XLOOKUP(TRUE,(AI79:$AZ79&lt;&gt;""),AI$51:$AZ$51,_xlpm.Fundo,,1),
_xlpm.Cx,_xlfn.XLOOKUP(TRUE,($O79:AG79&lt;&gt;""),$O79:AG79,_xlpm.Fundo,,-1),
_xlpm.Dx,_xlfn.XLOOKUP(TRUE,(AI79:$AZ79&lt;&gt;""),AI79:$AZ79,_xlpm.Fundo,,1),
_xlpm.Xx,AH$51,_xlpm.Yx,PRODUCT(SUM(_xlpm.Dx,-_xlpm.Cx),1/SUM(_xlpm.Bx,-_xlpm.Ax))*SUM(_xlpm.Xx,-_xlpm.Ax)+_xlpm.Cx,
_xlpm.Ay,_xlfn.XLOOKUP(TRUE,(AH$52:AH78&lt;&gt;""),$N$52:$N78,_xlpm.Fundo,,-1),
_xlpm.By,_xlfn.XLOOKUP(TRUE,(AH80:AH$95&lt;&gt;""),$N80:$N$95,_xlpm.Fundo,,1),
_xlpm.Cy,_xlfn.XLOOKUP(TRUE,(AH$52:AH78&lt;&gt;""),AH$52:AH78,_xlpm.Fundo,,-1),
_xlpm.Dy,_xlfn.XLOOKUP(TRUE,(AH80:AH$95&lt;&gt;""),AH80:AH$95,_xlpm.Fundo,,1),
_xlpm.Xy,$N79,_xlpm.Yy,PRODUCT(SUM(_xlpm.Dy,-_xlpm.Cy),1/SUM(_xlpm.By,-_xlpm.Ay))*SUM(_xlpm.Xy,-_xlpm.Ay)+_xlpm.Cy,
ROUND(_xlpm.Yy,2)))</f>
        <v/>
      </c>
      <c r="AI177" s="21" cm="1">
        <f t="array" ref="AI177">IF(AI79&lt;&gt;"","",
_xlfn.LET(_xlpm.Fundo,$L$8,
_xlpm.Ax,_xlfn.XLOOKUP(TRUE,($O79:AH79&lt;&gt;""),$O$51:AH$51,_xlpm.Fundo,,-1),
_xlpm.Bx,_xlfn.XLOOKUP(TRUE,(AJ79:$AZ79&lt;&gt;""),AJ$51:$AZ$51,_xlpm.Fundo,,1),
_xlpm.Cx,_xlfn.XLOOKUP(TRUE,($O79:AH79&lt;&gt;""),$O79:AH79,_xlpm.Fundo,,-1),
_xlpm.Dx,_xlfn.XLOOKUP(TRUE,(AJ79:$AZ79&lt;&gt;""),AJ79:$AZ79,_xlpm.Fundo,,1),
_xlpm.Xx,AI$51,_xlpm.Yx,PRODUCT(SUM(_xlpm.Dx,-_xlpm.Cx),1/SUM(_xlpm.Bx,-_xlpm.Ax))*SUM(_xlpm.Xx,-_xlpm.Ax)+_xlpm.Cx,
_xlpm.Ay,_xlfn.XLOOKUP(TRUE,(AI$52:AI78&lt;&gt;""),$N$52:$N78,_xlpm.Fundo,,-1),
_xlpm.By,_xlfn.XLOOKUP(TRUE,(AI80:AI$95&lt;&gt;""),$N80:$N$95,_xlpm.Fundo,,1),
_xlpm.Cy,_xlfn.XLOOKUP(TRUE,(AI$52:AI78&lt;&gt;""),AI$52:AI78,_xlpm.Fundo,,-1),
_xlpm.Dy,_xlfn.XLOOKUP(TRUE,(AI80:AI$95&lt;&gt;""),AI80:AI$95,_xlpm.Fundo,,1),
_xlpm.Xy,$N79,_xlpm.Yy,PRODUCT(SUM(_xlpm.Dy,-_xlpm.Cy),1/SUM(_xlpm.By,-_xlpm.Ay))*SUM(_xlpm.Xy,-_xlpm.Ay)+_xlpm.Cy,
ROUND(_xlpm.Yy,2)))</f>
        <v>0.4</v>
      </c>
      <c r="AJ177" s="21" cm="1">
        <f t="array" ref="AJ177">IF(AJ79&lt;&gt;"","",
_xlfn.LET(_xlpm.Fundo,$L$8,
_xlpm.Ax,_xlfn.XLOOKUP(TRUE,($O79:AI79&lt;&gt;""),$O$51:AI$51,_xlpm.Fundo,,-1),
_xlpm.Bx,_xlfn.XLOOKUP(TRUE,(AK79:$AZ79&lt;&gt;""),AK$51:$AZ$51,_xlpm.Fundo,,1),
_xlpm.Cx,_xlfn.XLOOKUP(TRUE,($O79:AI79&lt;&gt;""),$O79:AI79,_xlpm.Fundo,,-1),
_xlpm.Dx,_xlfn.XLOOKUP(TRUE,(AK79:$AZ79&lt;&gt;""),AK79:$AZ79,_xlpm.Fundo,,1),
_xlpm.Xx,AJ$51,_xlpm.Yx,PRODUCT(SUM(_xlpm.Dx,-_xlpm.Cx),1/SUM(_xlpm.Bx,-_xlpm.Ax))*SUM(_xlpm.Xx,-_xlpm.Ax)+_xlpm.Cx,
_xlpm.Ay,_xlfn.XLOOKUP(TRUE,(AJ$52:AJ78&lt;&gt;""),$N$52:$N78,_xlpm.Fundo,,-1),
_xlpm.By,_xlfn.XLOOKUP(TRUE,(AJ80:AJ$95&lt;&gt;""),$N80:$N$95,_xlpm.Fundo,,1),
_xlpm.Cy,_xlfn.XLOOKUP(TRUE,(AJ$52:AJ78&lt;&gt;""),AJ$52:AJ78,_xlpm.Fundo,,-1),
_xlpm.Dy,_xlfn.XLOOKUP(TRUE,(AJ80:AJ$95&lt;&gt;""),AJ80:AJ$95,_xlpm.Fundo,,1),
_xlpm.Xy,$N79,_xlpm.Yy,PRODUCT(SUM(_xlpm.Dy,-_xlpm.Cy),1/SUM(_xlpm.By,-_xlpm.Ay))*SUM(_xlpm.Xy,-_xlpm.Ay)+_xlpm.Cy,
ROUND(_xlpm.Yy,2)))</f>
        <v>0</v>
      </c>
      <c r="AK177" s="21" cm="1">
        <f t="array" ref="AK177">IF(AK79&lt;&gt;"","",
_xlfn.LET(_xlpm.Fundo,$L$8,
_xlpm.Ax,_xlfn.XLOOKUP(TRUE,($O79:AJ79&lt;&gt;""),$O$51:AJ$51,_xlpm.Fundo,,-1),
_xlpm.Bx,_xlfn.XLOOKUP(TRUE,(AL79:$AZ79&lt;&gt;""),AL$51:$AZ$51,_xlpm.Fundo,,1),
_xlpm.Cx,_xlfn.XLOOKUP(TRUE,($O79:AJ79&lt;&gt;""),$O79:AJ79,_xlpm.Fundo,,-1),
_xlpm.Dx,_xlfn.XLOOKUP(TRUE,(AL79:$AZ79&lt;&gt;""),AL79:$AZ79,_xlpm.Fundo,,1),
_xlpm.Xx,AK$51,_xlpm.Yx,PRODUCT(SUM(_xlpm.Dx,-_xlpm.Cx),1/SUM(_xlpm.Bx,-_xlpm.Ax))*SUM(_xlpm.Xx,-_xlpm.Ax)+_xlpm.Cx,
_xlpm.Ay,_xlfn.XLOOKUP(TRUE,(AK$52:AK78&lt;&gt;""),$N$52:$N78,_xlpm.Fundo,,-1),
_xlpm.By,_xlfn.XLOOKUP(TRUE,(AK80:AK$95&lt;&gt;""),$N80:$N$95,_xlpm.Fundo,,1),
_xlpm.Cy,_xlfn.XLOOKUP(TRUE,(AK$52:AK78&lt;&gt;""),AK$52:AK78,_xlpm.Fundo,,-1),
_xlpm.Dy,_xlfn.XLOOKUP(TRUE,(AK80:AK$95&lt;&gt;""),AK80:AK$95,_xlpm.Fundo,,1),
_xlpm.Xy,$N79,_xlpm.Yy,PRODUCT(SUM(_xlpm.Dy,-_xlpm.Cy),1/SUM(_xlpm.By,-_xlpm.Ay))*SUM(_xlpm.Xy,-_xlpm.Ay)+_xlpm.Cy,
ROUND(_xlpm.Yy,2)))</f>
        <v>0</v>
      </c>
      <c r="AL177" s="21" t="str" cm="1">
        <f t="array" ref="AL177">IF(AL79&lt;&gt;"","",
_xlfn.LET(_xlpm.Fundo,$L$8,
_xlpm.Ax,_xlfn.XLOOKUP(TRUE,($O79:AK79&lt;&gt;""),$O$51:AK$51,_xlpm.Fundo,,-1),
_xlpm.Bx,_xlfn.XLOOKUP(TRUE,(AM79:$AZ79&lt;&gt;""),AM$51:$AZ$51,_xlpm.Fundo,,1),
_xlpm.Cx,_xlfn.XLOOKUP(TRUE,($O79:AK79&lt;&gt;""),$O79:AK79,_xlpm.Fundo,,-1),
_xlpm.Dx,_xlfn.XLOOKUP(TRUE,(AM79:$AZ79&lt;&gt;""),AM79:$AZ79,_xlpm.Fundo,,1),
_xlpm.Xx,AL$51,_xlpm.Yx,PRODUCT(SUM(_xlpm.Dx,-_xlpm.Cx),1/SUM(_xlpm.Bx,-_xlpm.Ax))*SUM(_xlpm.Xx,-_xlpm.Ax)+_xlpm.Cx,
_xlpm.Ay,_xlfn.XLOOKUP(TRUE,(AL$52:AL78&lt;&gt;""),$N$52:$N78,_xlpm.Fundo,,-1),
_xlpm.By,_xlfn.XLOOKUP(TRUE,(AL80:AL$95&lt;&gt;""),$N80:$N$95,_xlpm.Fundo,,1),
_xlpm.Cy,_xlfn.XLOOKUP(TRUE,(AL$52:AL78&lt;&gt;""),AL$52:AL78,_xlpm.Fundo,,-1),
_xlpm.Dy,_xlfn.XLOOKUP(TRUE,(AL80:AL$95&lt;&gt;""),AL80:AL$95,_xlpm.Fundo,,1),
_xlpm.Xy,$N79,_xlpm.Yy,PRODUCT(SUM(_xlpm.Dy,-_xlpm.Cy),1/SUM(_xlpm.By,-_xlpm.Ay))*SUM(_xlpm.Xy,-_xlpm.Ay)+_xlpm.Cy,
ROUND(_xlpm.Yy,2)))</f>
        <v/>
      </c>
      <c r="AM177" s="21" t="str" cm="1">
        <f t="array" ref="AM177">IF(AM79&lt;&gt;"","",
_xlfn.LET(_xlpm.Fundo,$L$8,
_xlpm.Ax,_xlfn.XLOOKUP(TRUE,($O79:AL79&lt;&gt;""),$O$51:AL$51,_xlpm.Fundo,,-1),
_xlpm.Bx,_xlfn.XLOOKUP(TRUE,(AN79:$AZ79&lt;&gt;""),AN$51:$AZ$51,_xlpm.Fundo,,1),
_xlpm.Cx,_xlfn.XLOOKUP(TRUE,($O79:AL79&lt;&gt;""),$O79:AL79,_xlpm.Fundo,,-1),
_xlpm.Dx,_xlfn.XLOOKUP(TRUE,(AN79:$AZ79&lt;&gt;""),AN79:$AZ79,_xlpm.Fundo,,1),
_xlpm.Xx,AM$51,_xlpm.Yx,PRODUCT(SUM(_xlpm.Dx,-_xlpm.Cx),1/SUM(_xlpm.Bx,-_xlpm.Ax))*SUM(_xlpm.Xx,-_xlpm.Ax)+_xlpm.Cx,
_xlpm.Ay,_xlfn.XLOOKUP(TRUE,(AM$52:AM78&lt;&gt;""),$N$52:$N78,_xlpm.Fundo,,-1),
_xlpm.By,_xlfn.XLOOKUP(TRUE,(AM80:AM$95&lt;&gt;""),$N80:$N$95,_xlpm.Fundo,,1),
_xlpm.Cy,_xlfn.XLOOKUP(TRUE,(AM$52:AM78&lt;&gt;""),AM$52:AM78,_xlpm.Fundo,,-1),
_xlpm.Dy,_xlfn.XLOOKUP(TRUE,(AM80:AM$95&lt;&gt;""),AM80:AM$95,_xlpm.Fundo,,1),
_xlpm.Xy,$N79,_xlpm.Yy,PRODUCT(SUM(_xlpm.Dy,-_xlpm.Cy),1/SUM(_xlpm.By,-_xlpm.Ay))*SUM(_xlpm.Xy,-_xlpm.Ay)+_xlpm.Cy,
ROUND(_xlpm.Yy,2)))</f>
        <v/>
      </c>
      <c r="AN177" s="21" cm="1">
        <f t="array" ref="AN177">IF(AN79&lt;&gt;"","",
_xlfn.LET(_xlpm.Fundo,$L$8,
_xlpm.Ax,_xlfn.XLOOKUP(TRUE,($O79:AM79&lt;&gt;""),$O$51:AM$51,_xlpm.Fundo,,-1),
_xlpm.Bx,_xlfn.XLOOKUP(TRUE,(AO79:$AZ79&lt;&gt;""),AO$51:$AZ$51,_xlpm.Fundo,,1),
_xlpm.Cx,_xlfn.XLOOKUP(TRUE,($O79:AM79&lt;&gt;""),$O79:AM79,_xlpm.Fundo,,-1),
_xlpm.Dx,_xlfn.XLOOKUP(TRUE,(AO79:$AZ79&lt;&gt;""),AO79:$AZ79,_xlpm.Fundo,,1),
_xlpm.Xx,AN$51,_xlpm.Yx,PRODUCT(SUM(_xlpm.Dx,-_xlpm.Cx),1/SUM(_xlpm.Bx,-_xlpm.Ax))*SUM(_xlpm.Xx,-_xlpm.Ax)+_xlpm.Cx,
_xlpm.Ay,_xlfn.XLOOKUP(TRUE,(AN$52:AN78&lt;&gt;""),$N$52:$N78,_xlpm.Fundo,,-1),
_xlpm.By,_xlfn.XLOOKUP(TRUE,(AN80:AN$95&lt;&gt;""),$N80:$N$95,_xlpm.Fundo,,1),
_xlpm.Cy,_xlfn.XLOOKUP(TRUE,(AN$52:AN78&lt;&gt;""),AN$52:AN78,_xlpm.Fundo,,-1),
_xlpm.Dy,_xlfn.XLOOKUP(TRUE,(AN80:AN$95&lt;&gt;""),AN80:AN$95,_xlpm.Fundo,,1),
_xlpm.Xy,$N79,_xlpm.Yy,PRODUCT(SUM(_xlpm.Dy,-_xlpm.Cy),1/SUM(_xlpm.By,-_xlpm.Ay))*SUM(_xlpm.Xy,-_xlpm.Ay)+_xlpm.Cy,
ROUND(_xlpm.Yy,2)))</f>
        <v>-9</v>
      </c>
      <c r="AO177" s="21" cm="1">
        <f t="array" ref="AO177">IF(AO79&lt;&gt;"","",
_xlfn.LET(_xlpm.Fundo,$L$8,
_xlpm.Ax,_xlfn.XLOOKUP(TRUE,($O79:AN79&lt;&gt;""),$O$51:AN$51,_xlpm.Fundo,,-1),
_xlpm.Bx,_xlfn.XLOOKUP(TRUE,(AP79:$AZ79&lt;&gt;""),AP$51:$AZ$51,_xlpm.Fundo,,1),
_xlpm.Cx,_xlfn.XLOOKUP(TRUE,($O79:AN79&lt;&gt;""),$O79:AN79,_xlpm.Fundo,,-1),
_xlpm.Dx,_xlfn.XLOOKUP(TRUE,(AP79:$AZ79&lt;&gt;""),AP79:$AZ79,_xlpm.Fundo,,1),
_xlpm.Xx,AO$51,_xlpm.Yx,PRODUCT(SUM(_xlpm.Dx,-_xlpm.Cx),1/SUM(_xlpm.Bx,-_xlpm.Ax))*SUM(_xlpm.Xx,-_xlpm.Ax)+_xlpm.Cx,
_xlpm.Ay,_xlfn.XLOOKUP(TRUE,(AO$52:AO78&lt;&gt;""),$N$52:$N78,_xlpm.Fundo,,-1),
_xlpm.By,_xlfn.XLOOKUP(TRUE,(AO80:AO$95&lt;&gt;""),$N80:$N$95,_xlpm.Fundo,,1),
_xlpm.Cy,_xlfn.XLOOKUP(TRUE,(AO$52:AO78&lt;&gt;""),AO$52:AO78,_xlpm.Fundo,,-1),
_xlpm.Dy,_xlfn.XLOOKUP(TRUE,(AO80:AO$95&lt;&gt;""),AO80:AO$95,_xlpm.Fundo,,1),
_xlpm.Xy,$N79,_xlpm.Yy,PRODUCT(SUM(_xlpm.Dy,-_xlpm.Cy),1/SUM(_xlpm.By,-_xlpm.Ay))*SUM(_xlpm.Xy,-_xlpm.Ay)+_xlpm.Cy,
ROUND(_xlpm.Yy,2)))</f>
        <v>-9</v>
      </c>
      <c r="AP177" s="21" cm="1">
        <f t="array" ref="AP177">IF(AP79&lt;&gt;"","",
_xlfn.LET(_xlpm.Fundo,$L$8,
_xlpm.Ax,_xlfn.XLOOKUP(TRUE,($O79:AO79&lt;&gt;""),$O$51:AO$51,_xlpm.Fundo,,-1),
_xlpm.Bx,_xlfn.XLOOKUP(TRUE,(AQ79:$AZ79&lt;&gt;""),AQ$51:$AZ$51,_xlpm.Fundo,,1),
_xlpm.Cx,_xlfn.XLOOKUP(TRUE,($O79:AO79&lt;&gt;""),$O79:AO79,_xlpm.Fundo,,-1),
_xlpm.Dx,_xlfn.XLOOKUP(TRUE,(AQ79:$AZ79&lt;&gt;""),AQ79:$AZ79,_xlpm.Fundo,,1),
_xlpm.Xx,AP$51,_xlpm.Yx,PRODUCT(SUM(_xlpm.Dx,-_xlpm.Cx),1/SUM(_xlpm.Bx,-_xlpm.Ax))*SUM(_xlpm.Xx,-_xlpm.Ax)+_xlpm.Cx,
_xlpm.Ay,_xlfn.XLOOKUP(TRUE,(AP$52:AP78&lt;&gt;""),$N$52:$N78,_xlpm.Fundo,,-1),
_xlpm.By,_xlfn.XLOOKUP(TRUE,(AP80:AP$95&lt;&gt;""),$N80:$N$95,_xlpm.Fundo,,1),
_xlpm.Cy,_xlfn.XLOOKUP(TRUE,(AP$52:AP78&lt;&gt;""),AP$52:AP78,_xlpm.Fundo,,-1),
_xlpm.Dy,_xlfn.XLOOKUP(TRUE,(AP80:AP$95&lt;&gt;""),AP80:AP$95,_xlpm.Fundo,,1),
_xlpm.Xy,$N79,_xlpm.Yy,PRODUCT(SUM(_xlpm.Dy,-_xlpm.Cy),1/SUM(_xlpm.By,-_xlpm.Ay))*SUM(_xlpm.Xy,-_xlpm.Ay)+_xlpm.Cy,
ROUND(_xlpm.Yy,2)))</f>
        <v>-9</v>
      </c>
      <c r="AQ177" s="21" cm="1">
        <f t="array" ref="AQ177">IF(AQ79&lt;&gt;"","",
_xlfn.LET(_xlpm.Fundo,$L$8,
_xlpm.Ax,_xlfn.XLOOKUP(TRUE,($O79:AP79&lt;&gt;""),$O$51:AP$51,_xlpm.Fundo,,-1),
_xlpm.Bx,_xlfn.XLOOKUP(TRUE,(AR79:$AZ79&lt;&gt;""),AR$51:$AZ$51,_xlpm.Fundo,,1),
_xlpm.Cx,_xlfn.XLOOKUP(TRUE,($O79:AP79&lt;&gt;""),$O79:AP79,_xlpm.Fundo,,-1),
_xlpm.Dx,_xlfn.XLOOKUP(TRUE,(AR79:$AZ79&lt;&gt;""),AR79:$AZ79,_xlpm.Fundo,,1),
_xlpm.Xx,AQ$51,_xlpm.Yx,PRODUCT(SUM(_xlpm.Dx,-_xlpm.Cx),1/SUM(_xlpm.Bx,-_xlpm.Ax))*SUM(_xlpm.Xx,-_xlpm.Ax)+_xlpm.Cx,
_xlpm.Ay,_xlfn.XLOOKUP(TRUE,(AQ$52:AQ78&lt;&gt;""),$N$52:$N78,_xlpm.Fundo,,-1),
_xlpm.By,_xlfn.XLOOKUP(TRUE,(AQ80:AQ$95&lt;&gt;""),$N80:$N$95,_xlpm.Fundo,,1),
_xlpm.Cy,_xlfn.XLOOKUP(TRUE,(AQ$52:AQ78&lt;&gt;""),AQ$52:AQ78,_xlpm.Fundo,,-1),
_xlpm.Dy,_xlfn.XLOOKUP(TRUE,(AQ80:AQ$95&lt;&gt;""),AQ80:AQ$95,_xlpm.Fundo,,1),
_xlpm.Xy,$N79,_xlpm.Yy,PRODUCT(SUM(_xlpm.Dy,-_xlpm.Cy),1/SUM(_xlpm.By,-_xlpm.Ay))*SUM(_xlpm.Xy,-_xlpm.Ay)+_xlpm.Cy,
ROUND(_xlpm.Yy,2)))</f>
        <v>-9</v>
      </c>
      <c r="AR177" s="21" cm="1">
        <f t="array" ref="AR177">IF(AR79&lt;&gt;"","",
_xlfn.LET(_xlpm.Fundo,$L$8,
_xlpm.Ax,_xlfn.XLOOKUP(TRUE,($O79:AQ79&lt;&gt;""),$O$51:AQ$51,_xlpm.Fundo,,-1),
_xlpm.Bx,_xlfn.XLOOKUP(TRUE,(AS79:$AZ79&lt;&gt;""),AS$51:$AZ$51,_xlpm.Fundo,,1),
_xlpm.Cx,_xlfn.XLOOKUP(TRUE,($O79:AQ79&lt;&gt;""),$O79:AQ79,_xlpm.Fundo,,-1),
_xlpm.Dx,_xlfn.XLOOKUP(TRUE,(AS79:$AZ79&lt;&gt;""),AS79:$AZ79,_xlpm.Fundo,,1),
_xlpm.Xx,AR$51,_xlpm.Yx,PRODUCT(SUM(_xlpm.Dx,-_xlpm.Cx),1/SUM(_xlpm.Bx,-_xlpm.Ax))*SUM(_xlpm.Xx,-_xlpm.Ax)+_xlpm.Cx,
_xlpm.Ay,_xlfn.XLOOKUP(TRUE,(AR$52:AR78&lt;&gt;""),$N$52:$N78,_xlpm.Fundo,,-1),
_xlpm.By,_xlfn.XLOOKUP(TRUE,(AR80:AR$95&lt;&gt;""),$N80:$N$95,_xlpm.Fundo,,1),
_xlpm.Cy,_xlfn.XLOOKUP(TRUE,(AR$52:AR78&lt;&gt;""),AR$52:AR78,_xlpm.Fundo,,-1),
_xlpm.Dy,_xlfn.XLOOKUP(TRUE,(AR80:AR$95&lt;&gt;""),AR80:AR$95,_xlpm.Fundo,,1),
_xlpm.Xy,$N79,_xlpm.Yy,PRODUCT(SUM(_xlpm.Dy,-_xlpm.Cy),1/SUM(_xlpm.By,-_xlpm.Ay))*SUM(_xlpm.Xy,-_xlpm.Ay)+_xlpm.Cy,
ROUND(_xlpm.Yy,2)))</f>
        <v>-9</v>
      </c>
      <c r="AS177" s="21" cm="1">
        <f t="array" ref="AS177">IF(AS79&lt;&gt;"","",
_xlfn.LET(_xlpm.Fundo,$L$8,
_xlpm.Ax,_xlfn.XLOOKUP(TRUE,($O79:AR79&lt;&gt;""),$O$51:AR$51,_xlpm.Fundo,,-1),
_xlpm.Bx,_xlfn.XLOOKUP(TRUE,(AT79:$AZ79&lt;&gt;""),AT$51:$AZ$51,_xlpm.Fundo,,1),
_xlpm.Cx,_xlfn.XLOOKUP(TRUE,($O79:AR79&lt;&gt;""),$O79:AR79,_xlpm.Fundo,,-1),
_xlpm.Dx,_xlfn.XLOOKUP(TRUE,(AT79:$AZ79&lt;&gt;""),AT79:$AZ79,_xlpm.Fundo,,1),
_xlpm.Xx,AS$51,_xlpm.Yx,PRODUCT(SUM(_xlpm.Dx,-_xlpm.Cx),1/SUM(_xlpm.Bx,-_xlpm.Ax))*SUM(_xlpm.Xx,-_xlpm.Ax)+_xlpm.Cx,
_xlpm.Ay,_xlfn.XLOOKUP(TRUE,(AS$52:AS78&lt;&gt;""),$N$52:$N78,_xlpm.Fundo,,-1),
_xlpm.By,_xlfn.XLOOKUP(TRUE,(AS80:AS$95&lt;&gt;""),$N80:$N$95,_xlpm.Fundo,,1),
_xlpm.Cy,_xlfn.XLOOKUP(TRUE,(AS$52:AS78&lt;&gt;""),AS$52:AS78,_xlpm.Fundo,,-1),
_xlpm.Dy,_xlfn.XLOOKUP(TRUE,(AS80:AS$95&lt;&gt;""),AS80:AS$95,_xlpm.Fundo,,1),
_xlpm.Xy,$N79,_xlpm.Yy,PRODUCT(SUM(_xlpm.Dy,-_xlpm.Cy),1/SUM(_xlpm.By,-_xlpm.Ay))*SUM(_xlpm.Xy,-_xlpm.Ay)+_xlpm.Cy,
ROUND(_xlpm.Yy,2)))</f>
        <v>-9</v>
      </c>
      <c r="AT177" s="21" t="str" cm="1">
        <f t="array" ref="AT177">IF(AT79&lt;&gt;"","",
_xlfn.LET(_xlpm.Fundo,$L$8,
_xlpm.Ax,_xlfn.XLOOKUP(TRUE,($O79:AS79&lt;&gt;""),$O$51:AS$51,_xlpm.Fundo,,-1),
_xlpm.Bx,_xlfn.XLOOKUP(TRUE,(AU79:$AZ79&lt;&gt;""),AU$51:$AZ$51,_xlpm.Fundo,,1),
_xlpm.Cx,_xlfn.XLOOKUP(TRUE,($O79:AS79&lt;&gt;""),$O79:AS79,_xlpm.Fundo,,-1),
_xlpm.Dx,_xlfn.XLOOKUP(TRUE,(AU79:$AZ79&lt;&gt;""),AU79:$AZ79,_xlpm.Fundo,,1),
_xlpm.Xx,AT$51,_xlpm.Yx,PRODUCT(SUM(_xlpm.Dx,-_xlpm.Cx),1/SUM(_xlpm.Bx,-_xlpm.Ax))*SUM(_xlpm.Xx,-_xlpm.Ax)+_xlpm.Cx,
_xlpm.Ay,_xlfn.XLOOKUP(TRUE,(AT$52:AT78&lt;&gt;""),$N$52:$N78,_xlpm.Fundo,,-1),
_xlpm.By,_xlfn.XLOOKUP(TRUE,(AT80:AT$95&lt;&gt;""),$N80:$N$95,_xlpm.Fundo,,1),
_xlpm.Cy,_xlfn.XLOOKUP(TRUE,(AT$52:AT78&lt;&gt;""),AT$52:AT78,_xlpm.Fundo,,-1),
_xlpm.Dy,_xlfn.XLOOKUP(TRUE,(AT80:AT$95&lt;&gt;""),AT80:AT$95,_xlpm.Fundo,,1),
_xlpm.Xy,$N79,_xlpm.Yy,PRODUCT(SUM(_xlpm.Dy,-_xlpm.Cy),1/SUM(_xlpm.By,-_xlpm.Ay))*SUM(_xlpm.Xy,-_xlpm.Ay)+_xlpm.Cy,
ROUND(_xlpm.Yy,2)))</f>
        <v/>
      </c>
      <c r="AU177" s="21" t="str" cm="1">
        <f t="array" ref="AU177">IF(AU79&lt;&gt;"","",
_xlfn.LET(_xlpm.Fundo,$L$8,
_xlpm.Ax,_xlfn.XLOOKUP(TRUE,($O79:AT79&lt;&gt;""),$O$51:AT$51,_xlpm.Fundo,,-1),
_xlpm.Bx,_xlfn.XLOOKUP(TRUE,(AV79:$AZ79&lt;&gt;""),AV$51:$AZ$51,_xlpm.Fundo,,1),
_xlpm.Cx,_xlfn.XLOOKUP(TRUE,($O79:AT79&lt;&gt;""),$O79:AT79,_xlpm.Fundo,,-1),
_xlpm.Dx,_xlfn.XLOOKUP(TRUE,(AV79:$AZ79&lt;&gt;""),AV79:$AZ79,_xlpm.Fundo,,1),
_xlpm.Xx,AU$51,_xlpm.Yx,PRODUCT(SUM(_xlpm.Dx,-_xlpm.Cx),1/SUM(_xlpm.Bx,-_xlpm.Ax))*SUM(_xlpm.Xx,-_xlpm.Ax)+_xlpm.Cx,
_xlpm.Ay,_xlfn.XLOOKUP(TRUE,(AU$52:AU78&lt;&gt;""),$N$52:$N78,_xlpm.Fundo,,-1),
_xlpm.By,_xlfn.XLOOKUP(TRUE,(AU80:AU$95&lt;&gt;""),$N80:$N$95,_xlpm.Fundo,,1),
_xlpm.Cy,_xlfn.XLOOKUP(TRUE,(AU$52:AU78&lt;&gt;""),AU$52:AU78,_xlpm.Fundo,,-1),
_xlpm.Dy,_xlfn.XLOOKUP(TRUE,(AU80:AU$95&lt;&gt;""),AU80:AU$95,_xlpm.Fundo,,1),
_xlpm.Xy,$N79,_xlpm.Yy,PRODUCT(SUM(_xlpm.Dy,-_xlpm.Cy),1/SUM(_xlpm.By,-_xlpm.Ay))*SUM(_xlpm.Xy,-_xlpm.Ay)+_xlpm.Cy,
ROUND(_xlpm.Yy,2)))</f>
        <v/>
      </c>
      <c r="AV177" s="21" t="str" cm="1">
        <f t="array" ref="AV177">IF(AV79&lt;&gt;"","",
_xlfn.LET(_xlpm.Fundo,$L$8,
_xlpm.Ax,_xlfn.XLOOKUP(TRUE,($O79:AU79&lt;&gt;""),$O$51:AU$51,_xlpm.Fundo,,-1),
_xlpm.Bx,_xlfn.XLOOKUP(TRUE,(AW79:$AZ79&lt;&gt;""),AW$51:$AZ$51,_xlpm.Fundo,,1),
_xlpm.Cx,_xlfn.XLOOKUP(TRUE,($O79:AU79&lt;&gt;""),$O79:AU79,_xlpm.Fundo,,-1),
_xlpm.Dx,_xlfn.XLOOKUP(TRUE,(AW79:$AZ79&lt;&gt;""),AW79:$AZ79,_xlpm.Fundo,,1),
_xlpm.Xx,AV$51,_xlpm.Yx,PRODUCT(SUM(_xlpm.Dx,-_xlpm.Cx),1/SUM(_xlpm.Bx,-_xlpm.Ax))*SUM(_xlpm.Xx,-_xlpm.Ax)+_xlpm.Cx,
_xlpm.Ay,_xlfn.XLOOKUP(TRUE,(AV$52:AV78&lt;&gt;""),$N$52:$N78,_xlpm.Fundo,,-1),
_xlpm.By,_xlfn.XLOOKUP(TRUE,(AV80:AV$95&lt;&gt;""),$N80:$N$95,_xlpm.Fundo,,1),
_xlpm.Cy,_xlfn.XLOOKUP(TRUE,(AV$52:AV78&lt;&gt;""),AV$52:AV78,_xlpm.Fundo,,-1),
_xlpm.Dy,_xlfn.XLOOKUP(TRUE,(AV80:AV$95&lt;&gt;""),AV80:AV$95,_xlpm.Fundo,,1),
_xlpm.Xy,$N79,_xlpm.Yy,PRODUCT(SUM(_xlpm.Dy,-_xlpm.Cy),1/SUM(_xlpm.By,-_xlpm.Ay))*SUM(_xlpm.Xy,-_xlpm.Ay)+_xlpm.Cy,
ROUND(_xlpm.Yy,2)))</f>
        <v/>
      </c>
      <c r="AW177" s="21" t="str" cm="1">
        <f t="array" ref="AW177">IF(AW79&lt;&gt;"","",
_xlfn.LET(_xlpm.Fundo,$L$8,
_xlpm.Ax,_xlfn.XLOOKUP(TRUE,($O79:AV79&lt;&gt;""),$O$51:AV$51,_xlpm.Fundo,,-1),
_xlpm.Bx,_xlfn.XLOOKUP(TRUE,(AX79:$AZ79&lt;&gt;""),AX$51:$AZ$51,_xlpm.Fundo,,1),
_xlpm.Cx,_xlfn.XLOOKUP(TRUE,($O79:AV79&lt;&gt;""),$O79:AV79,_xlpm.Fundo,,-1),
_xlpm.Dx,_xlfn.XLOOKUP(TRUE,(AX79:$AZ79&lt;&gt;""),AX79:$AZ79,_xlpm.Fundo,,1),
_xlpm.Xx,AW$51,_xlpm.Yx,PRODUCT(SUM(_xlpm.Dx,-_xlpm.Cx),1/SUM(_xlpm.Bx,-_xlpm.Ax))*SUM(_xlpm.Xx,-_xlpm.Ax)+_xlpm.Cx,
_xlpm.Ay,_xlfn.XLOOKUP(TRUE,(AW$52:AW78&lt;&gt;""),$N$52:$N78,_xlpm.Fundo,,-1),
_xlpm.By,_xlfn.XLOOKUP(TRUE,(AW80:AW$95&lt;&gt;""),$N80:$N$95,_xlpm.Fundo,,1),
_xlpm.Cy,_xlfn.XLOOKUP(TRUE,(AW$52:AW78&lt;&gt;""),AW$52:AW78,_xlpm.Fundo,,-1),
_xlpm.Dy,_xlfn.XLOOKUP(TRUE,(AW80:AW$95&lt;&gt;""),AW80:AW$95,_xlpm.Fundo,,1),
_xlpm.Xy,$N79,_xlpm.Yy,PRODUCT(SUM(_xlpm.Dy,-_xlpm.Cy),1/SUM(_xlpm.By,-_xlpm.Ay))*SUM(_xlpm.Xy,-_xlpm.Ay)+_xlpm.Cy,
ROUND(_xlpm.Yy,2)))</f>
        <v/>
      </c>
      <c r="AX177" s="8"/>
      <c r="AY177" s="8"/>
    </row>
    <row r="178" spans="1:51" ht="20.100000000000001" customHeight="1" x14ac:dyDescent="0.3">
      <c r="A178" s="8"/>
      <c r="B178" s="8" t="s">
        <v>659</v>
      </c>
      <c r="C178" s="17">
        <f t="shared" si="23"/>
        <v>49.875399999999999</v>
      </c>
      <c r="D178" s="18">
        <f t="shared" si="23"/>
        <v>118.9509</v>
      </c>
      <c r="E178" s="64">
        <f t="shared" si="23"/>
        <v>-1.1000000000000001</v>
      </c>
      <c r="F178" s="17">
        <f t="shared" si="16"/>
        <v>6.85</v>
      </c>
      <c r="G178" s="18">
        <f t="shared" si="17"/>
        <v>13.9</v>
      </c>
      <c r="H178" s="19">
        <f t="shared" si="18"/>
        <v>-1.1000000000000001</v>
      </c>
      <c r="I178" s="8" t="str" cm="1">
        <f t="array" ref="I178">_xlfn.CONCAT(ROUND(F178:H178,2)&amp;", ")</f>
        <v xml:space="preserve">6.85, 13.9, -1.1, </v>
      </c>
      <c r="J178" s="8"/>
      <c r="N178" s="31">
        <v>5.77</v>
      </c>
      <c r="O178" s="15"/>
      <c r="P178" s="21" t="str" cm="1">
        <f t="array" ref="P178">IF(P80&lt;&gt;"","",
_xlfn.LET(_xlpm.Fundo,$L$8,
_xlpm.Ax,_xlfn.XLOOKUP(TRUE,($O80:O80&lt;&gt;""),$O$51:O$51,_xlpm.Fundo,,-1),
_xlpm.Bx,_xlfn.XLOOKUP(TRUE,(Q80:$AZ80&lt;&gt;""),Q$51:$AZ$51,_xlpm.Fundo,,1),
_xlpm.Cx,_xlfn.XLOOKUP(TRUE,($O80:O80&lt;&gt;""),$O80:O80,_xlpm.Fundo,,-1),
_xlpm.Dx,_xlfn.XLOOKUP(TRUE,(Q80:$AZ80&lt;&gt;""),Q80:$AZ80,_xlpm.Fundo,,1),
_xlpm.Xx,P$51,_xlpm.Yx,PRODUCT(SUM(_xlpm.Dx,-_xlpm.Cx),1/SUM(_xlpm.Bx,-_xlpm.Ax))*SUM(_xlpm.Xx,-_xlpm.Ax)+_xlpm.Cx,
_xlpm.Ay,_xlfn.XLOOKUP(TRUE,(P$52:P79&lt;&gt;""),$N$52:$N79,_xlpm.Fundo,,-1),
_xlpm.By,_xlfn.XLOOKUP(TRUE,(P81:P$95&lt;&gt;""),$N81:$N$95,_xlpm.Fundo,,1),
_xlpm.Cy,_xlfn.XLOOKUP(TRUE,(P$52:P79&lt;&gt;""),P$52:P79,_xlpm.Fundo,,-1),
_xlpm.Dy,_xlfn.XLOOKUP(TRUE,(P81:P$95&lt;&gt;""),P81:P$95,_xlpm.Fundo,,1),
_xlpm.Xy,$N80,_xlpm.Yy,PRODUCT(SUM(_xlpm.Dy,-_xlpm.Cy),1/SUM(_xlpm.By,-_xlpm.Ay))*SUM(_xlpm.Xy,-_xlpm.Ay)+_xlpm.Cy,
ROUND(_xlpm.Yy,2)))</f>
        <v/>
      </c>
      <c r="Q178" s="21" t="str" cm="1">
        <f t="array" ref="Q178">IF(Q80&lt;&gt;"","",
_xlfn.LET(_xlpm.Fundo,$L$8,
_xlpm.Ax,_xlfn.XLOOKUP(TRUE,($O80:P80&lt;&gt;""),$O$51:P$51,_xlpm.Fundo,,-1),
_xlpm.Bx,_xlfn.XLOOKUP(TRUE,(R80:$AZ80&lt;&gt;""),R$51:$AZ$51,_xlpm.Fundo,,1),
_xlpm.Cx,_xlfn.XLOOKUP(TRUE,($O80:P80&lt;&gt;""),$O80:P80,_xlpm.Fundo,,-1),
_xlpm.Dx,_xlfn.XLOOKUP(TRUE,(R80:$AZ80&lt;&gt;""),R80:$AZ80,_xlpm.Fundo,,1),
_xlpm.Xx,Q$51,_xlpm.Yx,PRODUCT(SUM(_xlpm.Dx,-_xlpm.Cx),1/SUM(_xlpm.Bx,-_xlpm.Ax))*SUM(_xlpm.Xx,-_xlpm.Ax)+_xlpm.Cx,
_xlpm.Ay,_xlfn.XLOOKUP(TRUE,(Q$52:Q79&lt;&gt;""),$N$52:$N79,_xlpm.Fundo,,-1),
_xlpm.By,_xlfn.XLOOKUP(TRUE,(Q81:Q$95&lt;&gt;""),$N81:$N$95,_xlpm.Fundo,,1),
_xlpm.Cy,_xlfn.XLOOKUP(TRUE,(Q$52:Q79&lt;&gt;""),Q$52:Q79,_xlpm.Fundo,,-1),
_xlpm.Dy,_xlfn.XLOOKUP(TRUE,(Q81:Q$95&lt;&gt;""),Q81:Q$95,_xlpm.Fundo,,1),
_xlpm.Xy,$N80,_xlpm.Yy,PRODUCT(SUM(_xlpm.Dy,-_xlpm.Cy),1/SUM(_xlpm.By,-_xlpm.Ay))*SUM(_xlpm.Xy,-_xlpm.Ay)+_xlpm.Cy,
ROUND(_xlpm.Yy,2)))</f>
        <v/>
      </c>
      <c r="R178" s="21" t="str" cm="1">
        <f t="array" ref="R178">IF(R80&lt;&gt;"","",
_xlfn.LET(_xlpm.Fundo,$L$8,
_xlpm.Ax,_xlfn.XLOOKUP(TRUE,($O80:Q80&lt;&gt;""),$O$51:Q$51,_xlpm.Fundo,,-1),
_xlpm.Bx,_xlfn.XLOOKUP(TRUE,(S80:$AZ80&lt;&gt;""),S$51:$AZ$51,_xlpm.Fundo,,1),
_xlpm.Cx,_xlfn.XLOOKUP(TRUE,($O80:Q80&lt;&gt;""),$O80:Q80,_xlpm.Fundo,,-1),
_xlpm.Dx,_xlfn.XLOOKUP(TRUE,(S80:$AZ80&lt;&gt;""),S80:$AZ80,_xlpm.Fundo,,1),
_xlpm.Xx,R$51,_xlpm.Yx,PRODUCT(SUM(_xlpm.Dx,-_xlpm.Cx),1/SUM(_xlpm.Bx,-_xlpm.Ax))*SUM(_xlpm.Xx,-_xlpm.Ax)+_xlpm.Cx,
_xlpm.Ay,_xlfn.XLOOKUP(TRUE,(R$52:R79&lt;&gt;""),$N$52:$N79,_xlpm.Fundo,,-1),
_xlpm.By,_xlfn.XLOOKUP(TRUE,(R81:R$95&lt;&gt;""),$N81:$N$95,_xlpm.Fundo,,1),
_xlpm.Cy,_xlfn.XLOOKUP(TRUE,(R$52:R79&lt;&gt;""),R$52:R79,_xlpm.Fundo,,-1),
_xlpm.Dy,_xlfn.XLOOKUP(TRUE,(R81:R$95&lt;&gt;""),R81:R$95,_xlpm.Fundo,,1),
_xlpm.Xy,$N80,_xlpm.Yy,PRODUCT(SUM(_xlpm.Dy,-_xlpm.Cy),1/SUM(_xlpm.By,-_xlpm.Ay))*SUM(_xlpm.Xy,-_xlpm.Ay)+_xlpm.Cy,
ROUND(_xlpm.Yy,2)))</f>
        <v/>
      </c>
      <c r="S178" s="21" cm="1">
        <f t="array" ref="S178">IF(S80&lt;&gt;"","",
_xlfn.LET(_xlpm.Fundo,$L$8,
_xlpm.Ax,_xlfn.XLOOKUP(TRUE,($O80:R80&lt;&gt;""),$O$51:R$51,_xlpm.Fundo,,-1),
_xlpm.Bx,_xlfn.XLOOKUP(TRUE,(T80:$AZ80&lt;&gt;""),T$51:$AZ$51,_xlpm.Fundo,,1),
_xlpm.Cx,_xlfn.XLOOKUP(TRUE,($O80:R80&lt;&gt;""),$O80:R80,_xlpm.Fundo,,-1),
_xlpm.Dx,_xlfn.XLOOKUP(TRUE,(T80:$AZ80&lt;&gt;""),T80:$AZ80,_xlpm.Fundo,,1),
_xlpm.Xx,S$51,_xlpm.Yx,PRODUCT(SUM(_xlpm.Dx,-_xlpm.Cx),1/SUM(_xlpm.Bx,-_xlpm.Ax))*SUM(_xlpm.Xx,-_xlpm.Ax)+_xlpm.Cx,
_xlpm.Ay,_xlfn.XLOOKUP(TRUE,(S$52:S79&lt;&gt;""),$N$52:$N79,_xlpm.Fundo,,-1),
_xlpm.By,_xlfn.XLOOKUP(TRUE,(S81:S$95&lt;&gt;""),$N81:$N$95,_xlpm.Fundo,,1),
_xlpm.Cy,_xlfn.XLOOKUP(TRUE,(S$52:S79&lt;&gt;""),S$52:S79,_xlpm.Fundo,,-1),
_xlpm.Dy,_xlfn.XLOOKUP(TRUE,(S81:S$95&lt;&gt;""),S81:S$95,_xlpm.Fundo,,1),
_xlpm.Xy,$N80,_xlpm.Yy,PRODUCT(SUM(_xlpm.Dy,-_xlpm.Cy),1/SUM(_xlpm.By,-_xlpm.Ay))*SUM(_xlpm.Xy,-_xlpm.Ay)+_xlpm.Cy,
ROUND(_xlpm.Yy,2)))</f>
        <v>0.65</v>
      </c>
      <c r="T178" s="21" cm="1">
        <f t="array" ref="T178">IF(T80&lt;&gt;"","",
_xlfn.LET(_xlpm.Fundo,$L$8,
_xlpm.Ax,_xlfn.XLOOKUP(TRUE,($O80:S80&lt;&gt;""),$O$51:S$51,_xlpm.Fundo,,-1),
_xlpm.Bx,_xlfn.XLOOKUP(TRUE,(U80:$AZ80&lt;&gt;""),U$51:$AZ$51,_xlpm.Fundo,,1),
_xlpm.Cx,_xlfn.XLOOKUP(TRUE,($O80:S80&lt;&gt;""),$O80:S80,_xlpm.Fundo,,-1),
_xlpm.Dx,_xlfn.XLOOKUP(TRUE,(U80:$AZ80&lt;&gt;""),U80:$AZ80,_xlpm.Fundo,,1),
_xlpm.Xx,T$51,_xlpm.Yx,PRODUCT(SUM(_xlpm.Dx,-_xlpm.Cx),1/SUM(_xlpm.Bx,-_xlpm.Ax))*SUM(_xlpm.Xx,-_xlpm.Ax)+_xlpm.Cx,
_xlpm.Ay,_xlfn.XLOOKUP(TRUE,(T$52:T79&lt;&gt;""),$N$52:$N79,_xlpm.Fundo,,-1),
_xlpm.By,_xlfn.XLOOKUP(TRUE,(T81:T$95&lt;&gt;""),$N81:$N$95,_xlpm.Fundo,,1),
_xlpm.Cy,_xlfn.XLOOKUP(TRUE,(T$52:T79&lt;&gt;""),T$52:T79,_xlpm.Fundo,,-1),
_xlpm.Dy,_xlfn.XLOOKUP(TRUE,(T81:T$95&lt;&gt;""),T81:T$95,_xlpm.Fundo,,1),
_xlpm.Xy,$N80,_xlpm.Yy,PRODUCT(SUM(_xlpm.Dy,-_xlpm.Cy),1/SUM(_xlpm.By,-_xlpm.Ay))*SUM(_xlpm.Xy,-_xlpm.Ay)+_xlpm.Cy,
ROUND(_xlpm.Yy,2)))</f>
        <v>0.03</v>
      </c>
      <c r="U178" s="21" cm="1">
        <f t="array" ref="U178">IF(U80&lt;&gt;"","",
_xlfn.LET(_xlpm.Fundo,$L$8,
_xlpm.Ax,_xlfn.XLOOKUP(TRUE,($O80:T80&lt;&gt;""),$O$51:T$51,_xlpm.Fundo,,-1),
_xlpm.Bx,_xlfn.XLOOKUP(TRUE,(V80:$AZ80&lt;&gt;""),V$51:$AZ$51,_xlpm.Fundo,,1),
_xlpm.Cx,_xlfn.XLOOKUP(TRUE,($O80:T80&lt;&gt;""),$O80:T80,_xlpm.Fundo,,-1),
_xlpm.Dx,_xlfn.XLOOKUP(TRUE,(V80:$AZ80&lt;&gt;""),V80:$AZ80,_xlpm.Fundo,,1),
_xlpm.Xx,U$51,_xlpm.Yx,PRODUCT(SUM(_xlpm.Dx,-_xlpm.Cx),1/SUM(_xlpm.Bx,-_xlpm.Ax))*SUM(_xlpm.Xx,-_xlpm.Ax)+_xlpm.Cx,
_xlpm.Ay,_xlfn.XLOOKUP(TRUE,(U$52:U79&lt;&gt;""),$N$52:$N79,_xlpm.Fundo,,-1),
_xlpm.By,_xlfn.XLOOKUP(TRUE,(U81:U$95&lt;&gt;""),$N81:$N$95,_xlpm.Fundo,,1),
_xlpm.Cy,_xlfn.XLOOKUP(TRUE,(U$52:U79&lt;&gt;""),U$52:U79,_xlpm.Fundo,,-1),
_xlpm.Dy,_xlfn.XLOOKUP(TRUE,(U81:U$95&lt;&gt;""),U81:U$95,_xlpm.Fundo,,1),
_xlpm.Xy,$N80,_xlpm.Yy,PRODUCT(SUM(_xlpm.Dy,-_xlpm.Cy),1/SUM(_xlpm.By,-_xlpm.Ay))*SUM(_xlpm.Xy,-_xlpm.Ay)+_xlpm.Cy,
ROUND(_xlpm.Yy,2)))</f>
        <v>1.08</v>
      </c>
      <c r="V178" s="21" t="str" cm="1">
        <f t="array" ref="V178">IF(V80&lt;&gt;"","",
_xlfn.LET(_xlpm.Fundo,$L$8,
_xlpm.Ax,_xlfn.XLOOKUP(TRUE,($O80:U80&lt;&gt;""),$O$51:U$51,_xlpm.Fundo,,-1),
_xlpm.Bx,_xlfn.XLOOKUP(TRUE,(W80:$AZ80&lt;&gt;""),W$51:$AZ$51,_xlpm.Fundo,,1),
_xlpm.Cx,_xlfn.XLOOKUP(TRUE,($O80:U80&lt;&gt;""),$O80:U80,_xlpm.Fundo,,-1),
_xlpm.Dx,_xlfn.XLOOKUP(TRUE,(W80:$AZ80&lt;&gt;""),W80:$AZ80,_xlpm.Fundo,,1),
_xlpm.Xx,V$51,_xlpm.Yx,PRODUCT(SUM(_xlpm.Dx,-_xlpm.Cx),1/SUM(_xlpm.Bx,-_xlpm.Ax))*SUM(_xlpm.Xx,-_xlpm.Ax)+_xlpm.Cx,
_xlpm.Ay,_xlfn.XLOOKUP(TRUE,(V$52:V79&lt;&gt;""),$N$52:$N79,_xlpm.Fundo,,-1),
_xlpm.By,_xlfn.XLOOKUP(TRUE,(V81:V$95&lt;&gt;""),$N81:$N$95,_xlpm.Fundo,,1),
_xlpm.Cy,_xlfn.XLOOKUP(TRUE,(V$52:V79&lt;&gt;""),V$52:V79,_xlpm.Fundo,,-1),
_xlpm.Dy,_xlfn.XLOOKUP(TRUE,(V81:V$95&lt;&gt;""),V81:V$95,_xlpm.Fundo,,1),
_xlpm.Xy,$N80,_xlpm.Yy,PRODUCT(SUM(_xlpm.Dy,-_xlpm.Cy),1/SUM(_xlpm.By,-_xlpm.Ay))*SUM(_xlpm.Xy,-_xlpm.Ay)+_xlpm.Cy,
ROUND(_xlpm.Yy,2)))</f>
        <v/>
      </c>
      <c r="W178" s="21" t="str" cm="1">
        <f t="array" ref="W178">IF(W80&lt;&gt;"","",
_xlfn.LET(_xlpm.Fundo,$L$8,
_xlpm.Ax,_xlfn.XLOOKUP(TRUE,($O80:V80&lt;&gt;""),$O$51:V$51,_xlpm.Fundo,,-1),
_xlpm.Bx,_xlfn.XLOOKUP(TRUE,(X80:$AZ80&lt;&gt;""),X$51:$AZ$51,_xlpm.Fundo,,1),
_xlpm.Cx,_xlfn.XLOOKUP(TRUE,($O80:V80&lt;&gt;""),$O80:V80,_xlpm.Fundo,,-1),
_xlpm.Dx,_xlfn.XLOOKUP(TRUE,(X80:$AZ80&lt;&gt;""),X80:$AZ80,_xlpm.Fundo,,1),
_xlpm.Xx,W$51,_xlpm.Yx,PRODUCT(SUM(_xlpm.Dx,-_xlpm.Cx),1/SUM(_xlpm.Bx,-_xlpm.Ax))*SUM(_xlpm.Xx,-_xlpm.Ax)+_xlpm.Cx,
_xlpm.Ay,_xlfn.XLOOKUP(TRUE,(W$52:W79&lt;&gt;""),$N$52:$N79,_xlpm.Fundo,,-1),
_xlpm.By,_xlfn.XLOOKUP(TRUE,(W81:W$95&lt;&gt;""),$N81:$N$95,_xlpm.Fundo,,1),
_xlpm.Cy,_xlfn.XLOOKUP(TRUE,(W$52:W79&lt;&gt;""),W$52:W79,_xlpm.Fundo,,-1),
_xlpm.Dy,_xlfn.XLOOKUP(TRUE,(W81:W$95&lt;&gt;""),W81:W$95,_xlpm.Fundo,,1),
_xlpm.Xy,$N80,_xlpm.Yy,PRODUCT(SUM(_xlpm.Dy,-_xlpm.Cy),1/SUM(_xlpm.By,-_xlpm.Ay))*SUM(_xlpm.Xy,-_xlpm.Ay)+_xlpm.Cy,
ROUND(_xlpm.Yy,2)))</f>
        <v/>
      </c>
      <c r="X178" s="21" cm="1">
        <f t="array" ref="X178">IF(X80&lt;&gt;"","",
_xlfn.LET(_xlpm.Fundo,$L$8,
_xlpm.Ax,_xlfn.XLOOKUP(TRUE,($O80:W80&lt;&gt;""),$O$51:W$51,_xlpm.Fundo,,-1),
_xlpm.Bx,_xlfn.XLOOKUP(TRUE,(Y80:$AZ80&lt;&gt;""),Y$51:$AZ$51,_xlpm.Fundo,,1),
_xlpm.Cx,_xlfn.XLOOKUP(TRUE,($O80:W80&lt;&gt;""),$O80:W80,_xlpm.Fundo,,-1),
_xlpm.Dx,_xlfn.XLOOKUP(TRUE,(Y80:$AZ80&lt;&gt;""),Y80:$AZ80,_xlpm.Fundo,,1),
_xlpm.Xx,X$51,_xlpm.Yx,PRODUCT(SUM(_xlpm.Dx,-_xlpm.Cx),1/SUM(_xlpm.Bx,-_xlpm.Ax))*SUM(_xlpm.Xx,-_xlpm.Ax)+_xlpm.Cx,
_xlpm.Ay,_xlfn.XLOOKUP(TRUE,(X$52:X79&lt;&gt;""),$N$52:$N79,_xlpm.Fundo,,-1),
_xlpm.By,_xlfn.XLOOKUP(TRUE,(X81:X$95&lt;&gt;""),$N81:$N$95,_xlpm.Fundo,,1),
_xlpm.Cy,_xlfn.XLOOKUP(TRUE,(X$52:X79&lt;&gt;""),X$52:X79,_xlpm.Fundo,,-1),
_xlpm.Dy,_xlfn.XLOOKUP(TRUE,(X81:X$95&lt;&gt;""),X81:X$95,_xlpm.Fundo,,1),
_xlpm.Xy,$N80,_xlpm.Yy,PRODUCT(SUM(_xlpm.Dy,-_xlpm.Cy),1/SUM(_xlpm.By,-_xlpm.Ay))*SUM(_xlpm.Xy,-_xlpm.Ay)+_xlpm.Cy,
ROUND(_xlpm.Yy,2)))</f>
        <v>-9</v>
      </c>
      <c r="Y178" s="21" cm="1">
        <f t="array" ref="Y178">IF(Y80&lt;&gt;"","",
_xlfn.LET(_xlpm.Fundo,$L$8,
_xlpm.Ax,_xlfn.XLOOKUP(TRUE,($O80:X80&lt;&gt;""),$O$51:X$51,_xlpm.Fundo,,-1),
_xlpm.Bx,_xlfn.XLOOKUP(TRUE,(Z80:$AZ80&lt;&gt;""),Z$51:$AZ$51,_xlpm.Fundo,,1),
_xlpm.Cx,_xlfn.XLOOKUP(TRUE,($O80:X80&lt;&gt;""),$O80:X80,_xlpm.Fundo,,-1),
_xlpm.Dx,_xlfn.XLOOKUP(TRUE,(Z80:$AZ80&lt;&gt;""),Z80:$AZ80,_xlpm.Fundo,,1),
_xlpm.Xx,Y$51,_xlpm.Yx,PRODUCT(SUM(_xlpm.Dx,-_xlpm.Cx),1/SUM(_xlpm.Bx,-_xlpm.Ax))*SUM(_xlpm.Xx,-_xlpm.Ax)+_xlpm.Cx,
_xlpm.Ay,_xlfn.XLOOKUP(TRUE,(Y$52:Y79&lt;&gt;""),$N$52:$N79,_xlpm.Fundo,,-1),
_xlpm.By,_xlfn.XLOOKUP(TRUE,(Y81:Y$95&lt;&gt;""),$N81:$N$95,_xlpm.Fundo,,1),
_xlpm.Cy,_xlfn.XLOOKUP(TRUE,(Y$52:Y79&lt;&gt;""),Y$52:Y79,_xlpm.Fundo,,-1),
_xlpm.Dy,_xlfn.XLOOKUP(TRUE,(Y81:Y$95&lt;&gt;""),Y81:Y$95,_xlpm.Fundo,,1),
_xlpm.Xy,$N80,_xlpm.Yy,PRODUCT(SUM(_xlpm.Dy,-_xlpm.Cy),1/SUM(_xlpm.By,-_xlpm.Ay))*SUM(_xlpm.Xy,-_xlpm.Ay)+_xlpm.Cy,
ROUND(_xlpm.Yy,2)))</f>
        <v>-9</v>
      </c>
      <c r="Z178" s="21" cm="1">
        <f t="array" ref="Z178">IF(Z80&lt;&gt;"","",
_xlfn.LET(_xlpm.Fundo,$L$8,
_xlpm.Ax,_xlfn.XLOOKUP(TRUE,($O80:Y80&lt;&gt;""),$O$51:Y$51,_xlpm.Fundo,,-1),
_xlpm.Bx,_xlfn.XLOOKUP(TRUE,(AA80:$AZ80&lt;&gt;""),AA$51:$AZ$51,_xlpm.Fundo,,1),
_xlpm.Cx,_xlfn.XLOOKUP(TRUE,($O80:Y80&lt;&gt;""),$O80:Y80,_xlpm.Fundo,,-1),
_xlpm.Dx,_xlfn.XLOOKUP(TRUE,(AA80:$AZ80&lt;&gt;""),AA80:$AZ80,_xlpm.Fundo,,1),
_xlpm.Xx,Z$51,_xlpm.Yx,PRODUCT(SUM(_xlpm.Dx,-_xlpm.Cx),1/SUM(_xlpm.Bx,-_xlpm.Ax))*SUM(_xlpm.Xx,-_xlpm.Ax)+_xlpm.Cx,
_xlpm.Ay,_xlfn.XLOOKUP(TRUE,(Z$52:Z79&lt;&gt;""),$N$52:$N79,_xlpm.Fundo,,-1),
_xlpm.By,_xlfn.XLOOKUP(TRUE,(Z81:Z$95&lt;&gt;""),$N81:$N$95,_xlpm.Fundo,,1),
_xlpm.Cy,_xlfn.XLOOKUP(TRUE,(Z$52:Z79&lt;&gt;""),Z$52:Z79,_xlpm.Fundo,,-1),
_xlpm.Dy,_xlfn.XLOOKUP(TRUE,(Z81:Z$95&lt;&gt;""),Z81:Z$95,_xlpm.Fundo,,1),
_xlpm.Xy,$N80,_xlpm.Yy,PRODUCT(SUM(_xlpm.Dy,-_xlpm.Cy),1/SUM(_xlpm.By,-_xlpm.Ay))*SUM(_xlpm.Xy,-_xlpm.Ay)+_xlpm.Cy,
ROUND(_xlpm.Yy,2)))</f>
        <v>-9</v>
      </c>
      <c r="AA178" s="21" cm="1">
        <f t="array" ref="AA178">IF(AA80&lt;&gt;"","",
_xlfn.LET(_xlpm.Fundo,$L$8,
_xlpm.Ax,_xlfn.XLOOKUP(TRUE,($O80:Z80&lt;&gt;""),$O$51:Z$51,_xlpm.Fundo,,-1),
_xlpm.Bx,_xlfn.XLOOKUP(TRUE,(AB80:$AZ80&lt;&gt;""),AB$51:$AZ$51,_xlpm.Fundo,,1),
_xlpm.Cx,_xlfn.XLOOKUP(TRUE,($O80:Z80&lt;&gt;""),$O80:Z80,_xlpm.Fundo,,-1),
_xlpm.Dx,_xlfn.XLOOKUP(TRUE,(AB80:$AZ80&lt;&gt;""),AB80:$AZ80,_xlpm.Fundo,,1),
_xlpm.Xx,AA$51,_xlpm.Yx,PRODUCT(SUM(_xlpm.Dx,-_xlpm.Cx),1/SUM(_xlpm.Bx,-_xlpm.Ax))*SUM(_xlpm.Xx,-_xlpm.Ax)+_xlpm.Cx,
_xlpm.Ay,_xlfn.XLOOKUP(TRUE,(AA$52:AA79&lt;&gt;""),$N$52:$N79,_xlpm.Fundo,,-1),
_xlpm.By,_xlfn.XLOOKUP(TRUE,(AA81:AA$95&lt;&gt;""),$N81:$N$95,_xlpm.Fundo,,1),
_xlpm.Cy,_xlfn.XLOOKUP(TRUE,(AA$52:AA79&lt;&gt;""),AA$52:AA79,_xlpm.Fundo,,-1),
_xlpm.Dy,_xlfn.XLOOKUP(TRUE,(AA81:AA$95&lt;&gt;""),AA81:AA$95,_xlpm.Fundo,,1),
_xlpm.Xy,$N80,_xlpm.Yy,PRODUCT(SUM(_xlpm.Dy,-_xlpm.Cy),1/SUM(_xlpm.By,-_xlpm.Ay))*SUM(_xlpm.Xy,-_xlpm.Ay)+_xlpm.Cy,
ROUND(_xlpm.Yy,2)))</f>
        <v>-9</v>
      </c>
      <c r="AB178" s="21" cm="1">
        <f t="array" ref="AB178">IF(AB80&lt;&gt;"","",
_xlfn.LET(_xlpm.Fundo,$L$8,
_xlpm.Ax,_xlfn.XLOOKUP(TRUE,($O80:AA80&lt;&gt;""),$O$51:AA$51,_xlpm.Fundo,,-1),
_xlpm.Bx,_xlfn.XLOOKUP(TRUE,(AC80:$AZ80&lt;&gt;""),AC$51:$AZ$51,_xlpm.Fundo,,1),
_xlpm.Cx,_xlfn.XLOOKUP(TRUE,($O80:AA80&lt;&gt;""),$O80:AA80,_xlpm.Fundo,,-1),
_xlpm.Dx,_xlfn.XLOOKUP(TRUE,(AC80:$AZ80&lt;&gt;""),AC80:$AZ80,_xlpm.Fundo,,1),
_xlpm.Xx,AB$51,_xlpm.Yx,PRODUCT(SUM(_xlpm.Dx,-_xlpm.Cx),1/SUM(_xlpm.Bx,-_xlpm.Ax))*SUM(_xlpm.Xx,-_xlpm.Ax)+_xlpm.Cx,
_xlpm.Ay,_xlfn.XLOOKUP(TRUE,(AB$52:AB79&lt;&gt;""),$N$52:$N79,_xlpm.Fundo,,-1),
_xlpm.By,_xlfn.XLOOKUP(TRUE,(AB81:AB$95&lt;&gt;""),$N81:$N$95,_xlpm.Fundo,,1),
_xlpm.Cy,_xlfn.XLOOKUP(TRUE,(AB$52:AB79&lt;&gt;""),AB$52:AB79,_xlpm.Fundo,,-1),
_xlpm.Dy,_xlfn.XLOOKUP(TRUE,(AB81:AB$95&lt;&gt;""),AB81:AB$95,_xlpm.Fundo,,1),
_xlpm.Xy,$N80,_xlpm.Yy,PRODUCT(SUM(_xlpm.Dy,-_xlpm.Cy),1/SUM(_xlpm.By,-_xlpm.Ay))*SUM(_xlpm.Xy,-_xlpm.Ay)+_xlpm.Cy,
ROUND(_xlpm.Yy,2)))</f>
        <v>-9</v>
      </c>
      <c r="AC178" s="21" t="str" cm="1">
        <f t="array" ref="AC178">IF(AC80&lt;&gt;"","",
_xlfn.LET(_xlpm.Fundo,$L$8,
_xlpm.Ax,_xlfn.XLOOKUP(TRUE,($O80:AB80&lt;&gt;""),$O$51:AB$51,_xlpm.Fundo,,-1),
_xlpm.Bx,_xlfn.XLOOKUP(TRUE,(AD80:$AZ80&lt;&gt;""),AD$51:$AZ$51,_xlpm.Fundo,,1),
_xlpm.Cx,_xlfn.XLOOKUP(TRUE,($O80:AB80&lt;&gt;""),$O80:AB80,_xlpm.Fundo,,-1),
_xlpm.Dx,_xlfn.XLOOKUP(TRUE,(AD80:$AZ80&lt;&gt;""),AD80:$AZ80,_xlpm.Fundo,,1),
_xlpm.Xx,AC$51,_xlpm.Yx,PRODUCT(SUM(_xlpm.Dx,-_xlpm.Cx),1/SUM(_xlpm.Bx,-_xlpm.Ax))*SUM(_xlpm.Xx,-_xlpm.Ax)+_xlpm.Cx,
_xlpm.Ay,_xlfn.XLOOKUP(TRUE,(AC$52:AC79&lt;&gt;""),$N$52:$N79,_xlpm.Fundo,,-1),
_xlpm.By,_xlfn.XLOOKUP(TRUE,(AC81:AC$95&lt;&gt;""),$N81:$N$95,_xlpm.Fundo,,1),
_xlpm.Cy,_xlfn.XLOOKUP(TRUE,(AC$52:AC79&lt;&gt;""),AC$52:AC79,_xlpm.Fundo,,-1),
_xlpm.Dy,_xlfn.XLOOKUP(TRUE,(AC81:AC$95&lt;&gt;""),AC81:AC$95,_xlpm.Fundo,,1),
_xlpm.Xy,$N80,_xlpm.Yy,PRODUCT(SUM(_xlpm.Dy,-_xlpm.Cy),1/SUM(_xlpm.By,-_xlpm.Ay))*SUM(_xlpm.Xy,-_xlpm.Ay)+_xlpm.Cy,
ROUND(_xlpm.Yy,2)))</f>
        <v/>
      </c>
      <c r="AD178" s="21" t="str" cm="1">
        <f t="array" ref="AD178">IF(AD80&lt;&gt;"","",
_xlfn.LET(_xlpm.Fundo,$L$8,
_xlpm.Ax,_xlfn.XLOOKUP(TRUE,($O80:AC80&lt;&gt;""),$O$51:AC$51,_xlpm.Fundo,,-1),
_xlpm.Bx,_xlfn.XLOOKUP(TRUE,(AE80:$AZ80&lt;&gt;""),AE$51:$AZ$51,_xlpm.Fundo,,1),
_xlpm.Cx,_xlfn.XLOOKUP(TRUE,($O80:AC80&lt;&gt;""),$O80:AC80,_xlpm.Fundo,,-1),
_xlpm.Dx,_xlfn.XLOOKUP(TRUE,(AE80:$AZ80&lt;&gt;""),AE80:$AZ80,_xlpm.Fundo,,1),
_xlpm.Xx,AD$51,_xlpm.Yx,PRODUCT(SUM(_xlpm.Dx,-_xlpm.Cx),1/SUM(_xlpm.Bx,-_xlpm.Ax))*SUM(_xlpm.Xx,-_xlpm.Ax)+_xlpm.Cx,
_xlpm.Ay,_xlfn.XLOOKUP(TRUE,(AD$52:AD79&lt;&gt;""),$N$52:$N79,_xlpm.Fundo,,-1),
_xlpm.By,_xlfn.XLOOKUP(TRUE,(AD81:AD$95&lt;&gt;""),$N81:$N$95,_xlpm.Fundo,,1),
_xlpm.Cy,_xlfn.XLOOKUP(TRUE,(AD$52:AD79&lt;&gt;""),AD$52:AD79,_xlpm.Fundo,,-1),
_xlpm.Dy,_xlfn.XLOOKUP(TRUE,(AD81:AD$95&lt;&gt;""),AD81:AD$95,_xlpm.Fundo,,1),
_xlpm.Xy,$N80,_xlpm.Yy,PRODUCT(SUM(_xlpm.Dy,-_xlpm.Cy),1/SUM(_xlpm.By,-_xlpm.Ay))*SUM(_xlpm.Xy,-_xlpm.Ay)+_xlpm.Cy,
ROUND(_xlpm.Yy,2)))</f>
        <v/>
      </c>
      <c r="AE178" s="21" cm="1">
        <f t="array" ref="AE178">IF(AE80&lt;&gt;"","",
_xlfn.LET(_xlpm.Fundo,$L$8,
_xlpm.Ax,_xlfn.XLOOKUP(TRUE,($O80:AD80&lt;&gt;""),$O$51:AD$51,_xlpm.Fundo,,-1),
_xlpm.Bx,_xlfn.XLOOKUP(TRUE,(AF80:$AZ80&lt;&gt;""),AF$51:$AZ$51,_xlpm.Fundo,,1),
_xlpm.Cx,_xlfn.XLOOKUP(TRUE,($O80:AD80&lt;&gt;""),$O80:AD80,_xlpm.Fundo,,-1),
_xlpm.Dx,_xlfn.XLOOKUP(TRUE,(AF80:$AZ80&lt;&gt;""),AF80:$AZ80,_xlpm.Fundo,,1),
_xlpm.Xx,AE$51,_xlpm.Yx,PRODUCT(SUM(_xlpm.Dx,-_xlpm.Cx),1/SUM(_xlpm.Bx,-_xlpm.Ax))*SUM(_xlpm.Xx,-_xlpm.Ax)+_xlpm.Cx,
_xlpm.Ay,_xlfn.XLOOKUP(TRUE,(AE$52:AE79&lt;&gt;""),$N$52:$N79,_xlpm.Fundo,,-1),
_xlpm.By,_xlfn.XLOOKUP(TRUE,(AE81:AE$95&lt;&gt;""),$N81:$N$95,_xlpm.Fundo,,1),
_xlpm.Cy,_xlfn.XLOOKUP(TRUE,(AE$52:AE79&lt;&gt;""),AE$52:AE79,_xlpm.Fundo,,-1),
_xlpm.Dy,_xlfn.XLOOKUP(TRUE,(AE81:AE$95&lt;&gt;""),AE81:AE$95,_xlpm.Fundo,,1),
_xlpm.Xy,$N80,_xlpm.Yy,PRODUCT(SUM(_xlpm.Dy,-_xlpm.Cy),1/SUM(_xlpm.By,-_xlpm.Ay))*SUM(_xlpm.Xy,-_xlpm.Ay)+_xlpm.Cy,
ROUND(_xlpm.Yy,2)))</f>
        <v>0.1</v>
      </c>
      <c r="AF178" s="21" cm="1">
        <f t="array" ref="AF178">IF(AF80&lt;&gt;"","",
_xlfn.LET(_xlpm.Fundo,$L$8,
_xlpm.Ax,_xlfn.XLOOKUP(TRUE,($O80:AE80&lt;&gt;""),$O$51:AE$51,_xlpm.Fundo,,-1),
_xlpm.Bx,_xlfn.XLOOKUP(TRUE,(AG80:$AZ80&lt;&gt;""),AG$51:$AZ$51,_xlpm.Fundo,,1),
_xlpm.Cx,_xlfn.XLOOKUP(TRUE,($O80:AE80&lt;&gt;""),$O80:AE80,_xlpm.Fundo,,-1),
_xlpm.Dx,_xlfn.XLOOKUP(TRUE,(AG80:$AZ80&lt;&gt;""),AG80:$AZ80,_xlpm.Fundo,,1),
_xlpm.Xx,AF$51,_xlpm.Yx,PRODUCT(SUM(_xlpm.Dx,-_xlpm.Cx),1/SUM(_xlpm.Bx,-_xlpm.Ax))*SUM(_xlpm.Xx,-_xlpm.Ax)+_xlpm.Cx,
_xlpm.Ay,_xlfn.XLOOKUP(TRUE,(AF$52:AF79&lt;&gt;""),$N$52:$N79,_xlpm.Fundo,,-1),
_xlpm.By,_xlfn.XLOOKUP(TRUE,(AF81:AF$95&lt;&gt;""),$N81:$N$95,_xlpm.Fundo,,1),
_xlpm.Cy,_xlfn.XLOOKUP(TRUE,(AF$52:AF79&lt;&gt;""),AF$52:AF79,_xlpm.Fundo,,-1),
_xlpm.Dy,_xlfn.XLOOKUP(TRUE,(AF81:AF$95&lt;&gt;""),AF81:AF$95,_xlpm.Fundo,,1),
_xlpm.Xy,$N80,_xlpm.Yy,PRODUCT(SUM(_xlpm.Dy,-_xlpm.Cy),1/SUM(_xlpm.By,-_xlpm.Ay))*SUM(_xlpm.Xy,-_xlpm.Ay)+_xlpm.Cy,
ROUND(_xlpm.Yy,2)))</f>
        <v>0</v>
      </c>
      <c r="AG178" s="21" cm="1">
        <f t="array" ref="AG178">IF(AG80&lt;&gt;"","",
_xlfn.LET(_xlpm.Fundo,$L$8,
_xlpm.Ax,_xlfn.XLOOKUP(TRUE,($O80:AF80&lt;&gt;""),$O$51:AF$51,_xlpm.Fundo,,-1),
_xlpm.Bx,_xlfn.XLOOKUP(TRUE,(AH80:$AZ80&lt;&gt;""),AH$51:$AZ$51,_xlpm.Fundo,,1),
_xlpm.Cx,_xlfn.XLOOKUP(TRUE,($O80:AF80&lt;&gt;""),$O80:AF80,_xlpm.Fundo,,-1),
_xlpm.Dx,_xlfn.XLOOKUP(TRUE,(AH80:$AZ80&lt;&gt;""),AH80:$AZ80,_xlpm.Fundo,,1),
_xlpm.Xx,AG$51,_xlpm.Yx,PRODUCT(SUM(_xlpm.Dx,-_xlpm.Cx),1/SUM(_xlpm.Bx,-_xlpm.Ax))*SUM(_xlpm.Xx,-_xlpm.Ax)+_xlpm.Cx,
_xlpm.Ay,_xlfn.XLOOKUP(TRUE,(AG$52:AG79&lt;&gt;""),$N$52:$N79,_xlpm.Fundo,,-1),
_xlpm.By,_xlfn.XLOOKUP(TRUE,(AG81:AG$95&lt;&gt;""),$N81:$N$95,_xlpm.Fundo,,1),
_xlpm.Cy,_xlfn.XLOOKUP(TRUE,(AG$52:AG79&lt;&gt;""),AG$52:AG79,_xlpm.Fundo,,-1),
_xlpm.Dy,_xlfn.XLOOKUP(TRUE,(AG81:AG$95&lt;&gt;""),AG81:AG$95,_xlpm.Fundo,,1),
_xlpm.Xy,$N80,_xlpm.Yy,PRODUCT(SUM(_xlpm.Dy,-_xlpm.Cy),1/SUM(_xlpm.By,-_xlpm.Ay))*SUM(_xlpm.Xy,-_xlpm.Ay)+_xlpm.Cy,
ROUND(_xlpm.Yy,2)))</f>
        <v>7.0000000000000007E-2</v>
      </c>
      <c r="AH178" s="21" t="str" cm="1">
        <f t="array" ref="AH178">IF(AH80&lt;&gt;"","",
_xlfn.LET(_xlpm.Fundo,$L$8,
_xlpm.Ax,_xlfn.XLOOKUP(TRUE,($O80:AG80&lt;&gt;""),$O$51:AG$51,_xlpm.Fundo,,-1),
_xlpm.Bx,_xlfn.XLOOKUP(TRUE,(AI80:$AZ80&lt;&gt;""),AI$51:$AZ$51,_xlpm.Fundo,,1),
_xlpm.Cx,_xlfn.XLOOKUP(TRUE,($O80:AG80&lt;&gt;""),$O80:AG80,_xlpm.Fundo,,-1),
_xlpm.Dx,_xlfn.XLOOKUP(TRUE,(AI80:$AZ80&lt;&gt;""),AI80:$AZ80,_xlpm.Fundo,,1),
_xlpm.Xx,AH$51,_xlpm.Yx,PRODUCT(SUM(_xlpm.Dx,-_xlpm.Cx),1/SUM(_xlpm.Bx,-_xlpm.Ax))*SUM(_xlpm.Xx,-_xlpm.Ax)+_xlpm.Cx,
_xlpm.Ay,_xlfn.XLOOKUP(TRUE,(AH$52:AH79&lt;&gt;""),$N$52:$N79,_xlpm.Fundo,,-1),
_xlpm.By,_xlfn.XLOOKUP(TRUE,(AH81:AH$95&lt;&gt;""),$N81:$N$95,_xlpm.Fundo,,1),
_xlpm.Cy,_xlfn.XLOOKUP(TRUE,(AH$52:AH79&lt;&gt;""),AH$52:AH79,_xlpm.Fundo,,-1),
_xlpm.Dy,_xlfn.XLOOKUP(TRUE,(AH81:AH$95&lt;&gt;""),AH81:AH$95,_xlpm.Fundo,,1),
_xlpm.Xy,$N80,_xlpm.Yy,PRODUCT(SUM(_xlpm.Dy,-_xlpm.Cy),1/SUM(_xlpm.By,-_xlpm.Ay))*SUM(_xlpm.Xy,-_xlpm.Ay)+_xlpm.Cy,
ROUND(_xlpm.Yy,2)))</f>
        <v/>
      </c>
      <c r="AI178" s="21" cm="1">
        <f t="array" ref="AI178">IF(AI80&lt;&gt;"","",
_xlfn.LET(_xlpm.Fundo,$L$8,
_xlpm.Ax,_xlfn.XLOOKUP(TRUE,($O80:AH80&lt;&gt;""),$O$51:AH$51,_xlpm.Fundo,,-1),
_xlpm.Bx,_xlfn.XLOOKUP(TRUE,(AJ80:$AZ80&lt;&gt;""),AJ$51:$AZ$51,_xlpm.Fundo,,1),
_xlpm.Cx,_xlfn.XLOOKUP(TRUE,($O80:AH80&lt;&gt;""),$O80:AH80,_xlpm.Fundo,,-1),
_xlpm.Dx,_xlfn.XLOOKUP(TRUE,(AJ80:$AZ80&lt;&gt;""),AJ80:$AZ80,_xlpm.Fundo,,1),
_xlpm.Xx,AI$51,_xlpm.Yx,PRODUCT(SUM(_xlpm.Dx,-_xlpm.Cx),1/SUM(_xlpm.Bx,-_xlpm.Ax))*SUM(_xlpm.Xx,-_xlpm.Ax)+_xlpm.Cx,
_xlpm.Ay,_xlfn.XLOOKUP(TRUE,(AI$52:AI79&lt;&gt;""),$N$52:$N79,_xlpm.Fundo,,-1),
_xlpm.By,_xlfn.XLOOKUP(TRUE,(AI81:AI$95&lt;&gt;""),$N81:$N$95,_xlpm.Fundo,,1),
_xlpm.Cy,_xlfn.XLOOKUP(TRUE,(AI$52:AI79&lt;&gt;""),AI$52:AI79,_xlpm.Fundo,,-1),
_xlpm.Dy,_xlfn.XLOOKUP(TRUE,(AI81:AI$95&lt;&gt;""),AI81:AI$95,_xlpm.Fundo,,1),
_xlpm.Xy,$N80,_xlpm.Yy,PRODUCT(SUM(_xlpm.Dy,-_xlpm.Cy),1/SUM(_xlpm.By,-_xlpm.Ay))*SUM(_xlpm.Xy,-_xlpm.Ay)+_xlpm.Cy,
ROUND(_xlpm.Yy,2)))</f>
        <v>0.4</v>
      </c>
      <c r="AJ178" s="21" t="str" cm="1">
        <f t="array" ref="AJ178">IF(AJ80&lt;&gt;"","",
_xlfn.LET(_xlpm.Fundo,$L$8,
_xlpm.Ax,_xlfn.XLOOKUP(TRUE,($O80:AI80&lt;&gt;""),$O$51:AI$51,_xlpm.Fundo,,-1),
_xlpm.Bx,_xlfn.XLOOKUP(TRUE,(AK80:$AZ80&lt;&gt;""),AK$51:$AZ$51,_xlpm.Fundo,,1),
_xlpm.Cx,_xlfn.XLOOKUP(TRUE,($O80:AI80&lt;&gt;""),$O80:AI80,_xlpm.Fundo,,-1),
_xlpm.Dx,_xlfn.XLOOKUP(TRUE,(AK80:$AZ80&lt;&gt;""),AK80:$AZ80,_xlpm.Fundo,,1),
_xlpm.Xx,AJ$51,_xlpm.Yx,PRODUCT(SUM(_xlpm.Dx,-_xlpm.Cx),1/SUM(_xlpm.Bx,-_xlpm.Ax))*SUM(_xlpm.Xx,-_xlpm.Ax)+_xlpm.Cx,
_xlpm.Ay,_xlfn.XLOOKUP(TRUE,(AJ$52:AJ79&lt;&gt;""),$N$52:$N79,_xlpm.Fundo,,-1),
_xlpm.By,_xlfn.XLOOKUP(TRUE,(AJ81:AJ$95&lt;&gt;""),$N81:$N$95,_xlpm.Fundo,,1),
_xlpm.Cy,_xlfn.XLOOKUP(TRUE,(AJ$52:AJ79&lt;&gt;""),AJ$52:AJ79,_xlpm.Fundo,,-1),
_xlpm.Dy,_xlfn.XLOOKUP(TRUE,(AJ81:AJ$95&lt;&gt;""),AJ81:AJ$95,_xlpm.Fundo,,1),
_xlpm.Xy,$N80,_xlpm.Yy,PRODUCT(SUM(_xlpm.Dy,-_xlpm.Cy),1/SUM(_xlpm.By,-_xlpm.Ay))*SUM(_xlpm.Xy,-_xlpm.Ay)+_xlpm.Cy,
ROUND(_xlpm.Yy,2)))</f>
        <v/>
      </c>
      <c r="AK178" s="21" cm="1">
        <f t="array" ref="AK178">IF(AK80&lt;&gt;"","",
_xlfn.LET(_xlpm.Fundo,$L$8,
_xlpm.Ax,_xlfn.XLOOKUP(TRUE,($O80:AJ80&lt;&gt;""),$O$51:AJ$51,_xlpm.Fundo,,-1),
_xlpm.Bx,_xlfn.XLOOKUP(TRUE,(AL80:$AZ80&lt;&gt;""),AL$51:$AZ$51,_xlpm.Fundo,,1),
_xlpm.Cx,_xlfn.XLOOKUP(TRUE,($O80:AJ80&lt;&gt;""),$O80:AJ80,_xlpm.Fundo,,-1),
_xlpm.Dx,_xlfn.XLOOKUP(TRUE,(AL80:$AZ80&lt;&gt;""),AL80:$AZ80,_xlpm.Fundo,,1),
_xlpm.Xx,AK$51,_xlpm.Yx,PRODUCT(SUM(_xlpm.Dx,-_xlpm.Cx),1/SUM(_xlpm.Bx,-_xlpm.Ax))*SUM(_xlpm.Xx,-_xlpm.Ax)+_xlpm.Cx,
_xlpm.Ay,_xlfn.XLOOKUP(TRUE,(AK$52:AK79&lt;&gt;""),$N$52:$N79,_xlpm.Fundo,,-1),
_xlpm.By,_xlfn.XLOOKUP(TRUE,(AK81:AK$95&lt;&gt;""),$N81:$N$95,_xlpm.Fundo,,1),
_xlpm.Cy,_xlfn.XLOOKUP(TRUE,(AK$52:AK79&lt;&gt;""),AK$52:AK79,_xlpm.Fundo,,-1),
_xlpm.Dy,_xlfn.XLOOKUP(TRUE,(AK81:AK$95&lt;&gt;""),AK81:AK$95,_xlpm.Fundo,,1),
_xlpm.Xy,$N80,_xlpm.Yy,PRODUCT(SUM(_xlpm.Dy,-_xlpm.Cy),1/SUM(_xlpm.By,-_xlpm.Ay))*SUM(_xlpm.Xy,-_xlpm.Ay)+_xlpm.Cy,
ROUND(_xlpm.Yy,2)))</f>
        <v>0</v>
      </c>
      <c r="AL178" s="21" t="str" cm="1">
        <f t="array" ref="AL178">IF(AL80&lt;&gt;"","",
_xlfn.LET(_xlpm.Fundo,$L$8,
_xlpm.Ax,_xlfn.XLOOKUP(TRUE,($O80:AK80&lt;&gt;""),$O$51:AK$51,_xlpm.Fundo,,-1),
_xlpm.Bx,_xlfn.XLOOKUP(TRUE,(AM80:$AZ80&lt;&gt;""),AM$51:$AZ$51,_xlpm.Fundo,,1),
_xlpm.Cx,_xlfn.XLOOKUP(TRUE,($O80:AK80&lt;&gt;""),$O80:AK80,_xlpm.Fundo,,-1),
_xlpm.Dx,_xlfn.XLOOKUP(TRUE,(AM80:$AZ80&lt;&gt;""),AM80:$AZ80,_xlpm.Fundo,,1),
_xlpm.Xx,AL$51,_xlpm.Yx,PRODUCT(SUM(_xlpm.Dx,-_xlpm.Cx),1/SUM(_xlpm.Bx,-_xlpm.Ax))*SUM(_xlpm.Xx,-_xlpm.Ax)+_xlpm.Cx,
_xlpm.Ay,_xlfn.XLOOKUP(TRUE,(AL$52:AL79&lt;&gt;""),$N$52:$N79,_xlpm.Fundo,,-1),
_xlpm.By,_xlfn.XLOOKUP(TRUE,(AL81:AL$95&lt;&gt;""),$N81:$N$95,_xlpm.Fundo,,1),
_xlpm.Cy,_xlfn.XLOOKUP(TRUE,(AL$52:AL79&lt;&gt;""),AL$52:AL79,_xlpm.Fundo,,-1),
_xlpm.Dy,_xlfn.XLOOKUP(TRUE,(AL81:AL$95&lt;&gt;""),AL81:AL$95,_xlpm.Fundo,,1),
_xlpm.Xy,$N80,_xlpm.Yy,PRODUCT(SUM(_xlpm.Dy,-_xlpm.Cy),1/SUM(_xlpm.By,-_xlpm.Ay))*SUM(_xlpm.Xy,-_xlpm.Ay)+_xlpm.Cy,
ROUND(_xlpm.Yy,2)))</f>
        <v/>
      </c>
      <c r="AM178" s="21" t="str" cm="1">
        <f t="array" ref="AM178">IF(AM80&lt;&gt;"","",
_xlfn.LET(_xlpm.Fundo,$L$8,
_xlpm.Ax,_xlfn.XLOOKUP(TRUE,($O80:AL80&lt;&gt;""),$O$51:AL$51,_xlpm.Fundo,,-1),
_xlpm.Bx,_xlfn.XLOOKUP(TRUE,(AN80:$AZ80&lt;&gt;""),AN$51:$AZ$51,_xlpm.Fundo,,1),
_xlpm.Cx,_xlfn.XLOOKUP(TRUE,($O80:AL80&lt;&gt;""),$O80:AL80,_xlpm.Fundo,,-1),
_xlpm.Dx,_xlfn.XLOOKUP(TRUE,(AN80:$AZ80&lt;&gt;""),AN80:$AZ80,_xlpm.Fundo,,1),
_xlpm.Xx,AM$51,_xlpm.Yx,PRODUCT(SUM(_xlpm.Dx,-_xlpm.Cx),1/SUM(_xlpm.Bx,-_xlpm.Ax))*SUM(_xlpm.Xx,-_xlpm.Ax)+_xlpm.Cx,
_xlpm.Ay,_xlfn.XLOOKUP(TRUE,(AM$52:AM79&lt;&gt;""),$N$52:$N79,_xlpm.Fundo,,-1),
_xlpm.By,_xlfn.XLOOKUP(TRUE,(AM81:AM$95&lt;&gt;""),$N81:$N$95,_xlpm.Fundo,,1),
_xlpm.Cy,_xlfn.XLOOKUP(TRUE,(AM$52:AM79&lt;&gt;""),AM$52:AM79,_xlpm.Fundo,,-1),
_xlpm.Dy,_xlfn.XLOOKUP(TRUE,(AM81:AM$95&lt;&gt;""),AM81:AM$95,_xlpm.Fundo,,1),
_xlpm.Xy,$N80,_xlpm.Yy,PRODUCT(SUM(_xlpm.Dy,-_xlpm.Cy),1/SUM(_xlpm.By,-_xlpm.Ay))*SUM(_xlpm.Xy,-_xlpm.Ay)+_xlpm.Cy,
ROUND(_xlpm.Yy,2)))</f>
        <v/>
      </c>
      <c r="AN178" s="21" cm="1">
        <f t="array" ref="AN178">IF(AN80&lt;&gt;"","",
_xlfn.LET(_xlpm.Fundo,$L$8,
_xlpm.Ax,_xlfn.XLOOKUP(TRUE,($O80:AM80&lt;&gt;""),$O$51:AM$51,_xlpm.Fundo,,-1),
_xlpm.Bx,_xlfn.XLOOKUP(TRUE,(AO80:$AZ80&lt;&gt;""),AO$51:$AZ$51,_xlpm.Fundo,,1),
_xlpm.Cx,_xlfn.XLOOKUP(TRUE,($O80:AM80&lt;&gt;""),$O80:AM80,_xlpm.Fundo,,-1),
_xlpm.Dx,_xlfn.XLOOKUP(TRUE,(AO80:$AZ80&lt;&gt;""),AO80:$AZ80,_xlpm.Fundo,,1),
_xlpm.Xx,AN$51,_xlpm.Yx,PRODUCT(SUM(_xlpm.Dx,-_xlpm.Cx),1/SUM(_xlpm.Bx,-_xlpm.Ax))*SUM(_xlpm.Xx,-_xlpm.Ax)+_xlpm.Cx,
_xlpm.Ay,_xlfn.XLOOKUP(TRUE,(AN$52:AN79&lt;&gt;""),$N$52:$N79,_xlpm.Fundo,,-1),
_xlpm.By,_xlfn.XLOOKUP(TRUE,(AN81:AN$95&lt;&gt;""),$N81:$N$95,_xlpm.Fundo,,1),
_xlpm.Cy,_xlfn.XLOOKUP(TRUE,(AN$52:AN79&lt;&gt;""),AN$52:AN79,_xlpm.Fundo,,-1),
_xlpm.Dy,_xlfn.XLOOKUP(TRUE,(AN81:AN$95&lt;&gt;""),AN81:AN$95,_xlpm.Fundo,,1),
_xlpm.Xy,$N80,_xlpm.Yy,PRODUCT(SUM(_xlpm.Dy,-_xlpm.Cy),1/SUM(_xlpm.By,-_xlpm.Ay))*SUM(_xlpm.Xy,-_xlpm.Ay)+_xlpm.Cy,
ROUND(_xlpm.Yy,2)))</f>
        <v>-9</v>
      </c>
      <c r="AO178" s="21" cm="1">
        <f t="array" ref="AO178">IF(AO80&lt;&gt;"","",
_xlfn.LET(_xlpm.Fundo,$L$8,
_xlpm.Ax,_xlfn.XLOOKUP(TRUE,($O80:AN80&lt;&gt;""),$O$51:AN$51,_xlpm.Fundo,,-1),
_xlpm.Bx,_xlfn.XLOOKUP(TRUE,(AP80:$AZ80&lt;&gt;""),AP$51:$AZ$51,_xlpm.Fundo,,1),
_xlpm.Cx,_xlfn.XLOOKUP(TRUE,($O80:AN80&lt;&gt;""),$O80:AN80,_xlpm.Fundo,,-1),
_xlpm.Dx,_xlfn.XLOOKUP(TRUE,(AP80:$AZ80&lt;&gt;""),AP80:$AZ80,_xlpm.Fundo,,1),
_xlpm.Xx,AO$51,_xlpm.Yx,PRODUCT(SUM(_xlpm.Dx,-_xlpm.Cx),1/SUM(_xlpm.Bx,-_xlpm.Ax))*SUM(_xlpm.Xx,-_xlpm.Ax)+_xlpm.Cx,
_xlpm.Ay,_xlfn.XLOOKUP(TRUE,(AO$52:AO79&lt;&gt;""),$N$52:$N79,_xlpm.Fundo,,-1),
_xlpm.By,_xlfn.XLOOKUP(TRUE,(AO81:AO$95&lt;&gt;""),$N81:$N$95,_xlpm.Fundo,,1),
_xlpm.Cy,_xlfn.XLOOKUP(TRUE,(AO$52:AO79&lt;&gt;""),AO$52:AO79,_xlpm.Fundo,,-1),
_xlpm.Dy,_xlfn.XLOOKUP(TRUE,(AO81:AO$95&lt;&gt;""),AO81:AO$95,_xlpm.Fundo,,1),
_xlpm.Xy,$N80,_xlpm.Yy,PRODUCT(SUM(_xlpm.Dy,-_xlpm.Cy),1/SUM(_xlpm.By,-_xlpm.Ay))*SUM(_xlpm.Xy,-_xlpm.Ay)+_xlpm.Cy,
ROUND(_xlpm.Yy,2)))</f>
        <v>-9</v>
      </c>
      <c r="AP178" s="21" t="str" cm="1">
        <f t="array" ref="AP178">IF(AP80&lt;&gt;"","",
_xlfn.LET(_xlpm.Fundo,$L$8,
_xlpm.Ax,_xlfn.XLOOKUP(TRUE,($O80:AO80&lt;&gt;""),$O$51:AO$51,_xlpm.Fundo,,-1),
_xlpm.Bx,_xlfn.XLOOKUP(TRUE,(AQ80:$AZ80&lt;&gt;""),AQ$51:$AZ$51,_xlpm.Fundo,,1),
_xlpm.Cx,_xlfn.XLOOKUP(TRUE,($O80:AO80&lt;&gt;""),$O80:AO80,_xlpm.Fundo,,-1),
_xlpm.Dx,_xlfn.XLOOKUP(TRUE,(AQ80:$AZ80&lt;&gt;""),AQ80:$AZ80,_xlpm.Fundo,,1),
_xlpm.Xx,AP$51,_xlpm.Yx,PRODUCT(SUM(_xlpm.Dx,-_xlpm.Cx),1/SUM(_xlpm.Bx,-_xlpm.Ax))*SUM(_xlpm.Xx,-_xlpm.Ax)+_xlpm.Cx,
_xlpm.Ay,_xlfn.XLOOKUP(TRUE,(AP$52:AP79&lt;&gt;""),$N$52:$N79,_xlpm.Fundo,,-1),
_xlpm.By,_xlfn.XLOOKUP(TRUE,(AP81:AP$95&lt;&gt;""),$N81:$N$95,_xlpm.Fundo,,1),
_xlpm.Cy,_xlfn.XLOOKUP(TRUE,(AP$52:AP79&lt;&gt;""),AP$52:AP79,_xlpm.Fundo,,-1),
_xlpm.Dy,_xlfn.XLOOKUP(TRUE,(AP81:AP$95&lt;&gt;""),AP81:AP$95,_xlpm.Fundo,,1),
_xlpm.Xy,$N80,_xlpm.Yy,PRODUCT(SUM(_xlpm.Dy,-_xlpm.Cy),1/SUM(_xlpm.By,-_xlpm.Ay))*SUM(_xlpm.Xy,-_xlpm.Ay)+_xlpm.Cy,
ROUND(_xlpm.Yy,2)))</f>
        <v/>
      </c>
      <c r="AQ178" s="21" cm="1">
        <f t="array" ref="AQ178">IF(AQ80&lt;&gt;"","",
_xlfn.LET(_xlpm.Fundo,$L$8,
_xlpm.Ax,_xlfn.XLOOKUP(TRUE,($O80:AP80&lt;&gt;""),$O$51:AP$51,_xlpm.Fundo,,-1),
_xlpm.Bx,_xlfn.XLOOKUP(TRUE,(AR80:$AZ80&lt;&gt;""),AR$51:$AZ$51,_xlpm.Fundo,,1),
_xlpm.Cx,_xlfn.XLOOKUP(TRUE,($O80:AP80&lt;&gt;""),$O80:AP80,_xlpm.Fundo,,-1),
_xlpm.Dx,_xlfn.XLOOKUP(TRUE,(AR80:$AZ80&lt;&gt;""),AR80:$AZ80,_xlpm.Fundo,,1),
_xlpm.Xx,AQ$51,_xlpm.Yx,PRODUCT(SUM(_xlpm.Dx,-_xlpm.Cx),1/SUM(_xlpm.Bx,-_xlpm.Ax))*SUM(_xlpm.Xx,-_xlpm.Ax)+_xlpm.Cx,
_xlpm.Ay,_xlfn.XLOOKUP(TRUE,(AQ$52:AQ79&lt;&gt;""),$N$52:$N79,_xlpm.Fundo,,-1),
_xlpm.By,_xlfn.XLOOKUP(TRUE,(AQ81:AQ$95&lt;&gt;""),$N81:$N$95,_xlpm.Fundo,,1),
_xlpm.Cy,_xlfn.XLOOKUP(TRUE,(AQ$52:AQ79&lt;&gt;""),AQ$52:AQ79,_xlpm.Fundo,,-1),
_xlpm.Dy,_xlfn.XLOOKUP(TRUE,(AQ81:AQ$95&lt;&gt;""),AQ81:AQ$95,_xlpm.Fundo,,1),
_xlpm.Xy,$N80,_xlpm.Yy,PRODUCT(SUM(_xlpm.Dy,-_xlpm.Cy),1/SUM(_xlpm.By,-_xlpm.Ay))*SUM(_xlpm.Xy,-_xlpm.Ay)+_xlpm.Cy,
ROUND(_xlpm.Yy,2)))</f>
        <v>-9</v>
      </c>
      <c r="AR178" s="21" t="str" cm="1">
        <f t="array" ref="AR178">IF(AR80&lt;&gt;"","",
_xlfn.LET(_xlpm.Fundo,$L$8,
_xlpm.Ax,_xlfn.XLOOKUP(TRUE,($O80:AQ80&lt;&gt;""),$O$51:AQ$51,_xlpm.Fundo,,-1),
_xlpm.Bx,_xlfn.XLOOKUP(TRUE,(AS80:$AZ80&lt;&gt;""),AS$51:$AZ$51,_xlpm.Fundo,,1),
_xlpm.Cx,_xlfn.XLOOKUP(TRUE,($O80:AQ80&lt;&gt;""),$O80:AQ80,_xlpm.Fundo,,-1),
_xlpm.Dx,_xlfn.XLOOKUP(TRUE,(AS80:$AZ80&lt;&gt;""),AS80:$AZ80,_xlpm.Fundo,,1),
_xlpm.Xx,AR$51,_xlpm.Yx,PRODUCT(SUM(_xlpm.Dx,-_xlpm.Cx),1/SUM(_xlpm.Bx,-_xlpm.Ax))*SUM(_xlpm.Xx,-_xlpm.Ax)+_xlpm.Cx,
_xlpm.Ay,_xlfn.XLOOKUP(TRUE,(AR$52:AR79&lt;&gt;""),$N$52:$N79,_xlpm.Fundo,,-1),
_xlpm.By,_xlfn.XLOOKUP(TRUE,(AR81:AR$95&lt;&gt;""),$N81:$N$95,_xlpm.Fundo,,1),
_xlpm.Cy,_xlfn.XLOOKUP(TRUE,(AR$52:AR79&lt;&gt;""),AR$52:AR79,_xlpm.Fundo,,-1),
_xlpm.Dy,_xlfn.XLOOKUP(TRUE,(AR81:AR$95&lt;&gt;""),AR81:AR$95,_xlpm.Fundo,,1),
_xlpm.Xy,$N80,_xlpm.Yy,PRODUCT(SUM(_xlpm.Dy,-_xlpm.Cy),1/SUM(_xlpm.By,-_xlpm.Ay))*SUM(_xlpm.Xy,-_xlpm.Ay)+_xlpm.Cy,
ROUND(_xlpm.Yy,2)))</f>
        <v/>
      </c>
      <c r="AS178" s="21" t="str" cm="1">
        <f t="array" ref="AS178">IF(AS80&lt;&gt;"","",
_xlfn.LET(_xlpm.Fundo,$L$8,
_xlpm.Ax,_xlfn.XLOOKUP(TRUE,($O80:AR80&lt;&gt;""),$O$51:AR$51,_xlpm.Fundo,,-1),
_xlpm.Bx,_xlfn.XLOOKUP(TRUE,(AT80:$AZ80&lt;&gt;""),AT$51:$AZ$51,_xlpm.Fundo,,1),
_xlpm.Cx,_xlfn.XLOOKUP(TRUE,($O80:AR80&lt;&gt;""),$O80:AR80,_xlpm.Fundo,,-1),
_xlpm.Dx,_xlfn.XLOOKUP(TRUE,(AT80:$AZ80&lt;&gt;""),AT80:$AZ80,_xlpm.Fundo,,1),
_xlpm.Xx,AS$51,_xlpm.Yx,PRODUCT(SUM(_xlpm.Dx,-_xlpm.Cx),1/SUM(_xlpm.Bx,-_xlpm.Ax))*SUM(_xlpm.Xx,-_xlpm.Ax)+_xlpm.Cx,
_xlpm.Ay,_xlfn.XLOOKUP(TRUE,(AS$52:AS79&lt;&gt;""),$N$52:$N79,_xlpm.Fundo,,-1),
_xlpm.By,_xlfn.XLOOKUP(TRUE,(AS81:AS$95&lt;&gt;""),$N81:$N$95,_xlpm.Fundo,,1),
_xlpm.Cy,_xlfn.XLOOKUP(TRUE,(AS$52:AS79&lt;&gt;""),AS$52:AS79,_xlpm.Fundo,,-1),
_xlpm.Dy,_xlfn.XLOOKUP(TRUE,(AS81:AS$95&lt;&gt;""),AS81:AS$95,_xlpm.Fundo,,1),
_xlpm.Xy,$N80,_xlpm.Yy,PRODUCT(SUM(_xlpm.Dy,-_xlpm.Cy),1/SUM(_xlpm.By,-_xlpm.Ay))*SUM(_xlpm.Xy,-_xlpm.Ay)+_xlpm.Cy,
ROUND(_xlpm.Yy,2)))</f>
        <v/>
      </c>
      <c r="AT178" s="21" t="str" cm="1">
        <f t="array" ref="AT178">IF(AT80&lt;&gt;"","",
_xlfn.LET(_xlpm.Fundo,$L$8,
_xlpm.Ax,_xlfn.XLOOKUP(TRUE,($O80:AS80&lt;&gt;""),$O$51:AS$51,_xlpm.Fundo,,-1),
_xlpm.Bx,_xlfn.XLOOKUP(TRUE,(AU80:$AZ80&lt;&gt;""),AU$51:$AZ$51,_xlpm.Fundo,,1),
_xlpm.Cx,_xlfn.XLOOKUP(TRUE,($O80:AS80&lt;&gt;""),$O80:AS80,_xlpm.Fundo,,-1),
_xlpm.Dx,_xlfn.XLOOKUP(TRUE,(AU80:$AZ80&lt;&gt;""),AU80:$AZ80,_xlpm.Fundo,,1),
_xlpm.Xx,AT$51,_xlpm.Yx,PRODUCT(SUM(_xlpm.Dx,-_xlpm.Cx),1/SUM(_xlpm.Bx,-_xlpm.Ax))*SUM(_xlpm.Xx,-_xlpm.Ax)+_xlpm.Cx,
_xlpm.Ay,_xlfn.XLOOKUP(TRUE,(AT$52:AT79&lt;&gt;""),$N$52:$N79,_xlpm.Fundo,,-1),
_xlpm.By,_xlfn.XLOOKUP(TRUE,(AT81:AT$95&lt;&gt;""),$N81:$N$95,_xlpm.Fundo,,1),
_xlpm.Cy,_xlfn.XLOOKUP(TRUE,(AT$52:AT79&lt;&gt;""),AT$52:AT79,_xlpm.Fundo,,-1),
_xlpm.Dy,_xlfn.XLOOKUP(TRUE,(AT81:AT$95&lt;&gt;""),AT81:AT$95,_xlpm.Fundo,,1),
_xlpm.Xy,$N80,_xlpm.Yy,PRODUCT(SUM(_xlpm.Dy,-_xlpm.Cy),1/SUM(_xlpm.By,-_xlpm.Ay))*SUM(_xlpm.Xy,-_xlpm.Ay)+_xlpm.Cy,
ROUND(_xlpm.Yy,2)))</f>
        <v/>
      </c>
      <c r="AU178" s="21" t="str" cm="1">
        <f t="array" ref="AU178">IF(AU80&lt;&gt;"","",
_xlfn.LET(_xlpm.Fundo,$L$8,
_xlpm.Ax,_xlfn.XLOOKUP(TRUE,($O80:AT80&lt;&gt;""),$O$51:AT$51,_xlpm.Fundo,,-1),
_xlpm.Bx,_xlfn.XLOOKUP(TRUE,(AV80:$AZ80&lt;&gt;""),AV$51:$AZ$51,_xlpm.Fundo,,1),
_xlpm.Cx,_xlfn.XLOOKUP(TRUE,($O80:AT80&lt;&gt;""),$O80:AT80,_xlpm.Fundo,,-1),
_xlpm.Dx,_xlfn.XLOOKUP(TRUE,(AV80:$AZ80&lt;&gt;""),AV80:$AZ80,_xlpm.Fundo,,1),
_xlpm.Xx,AU$51,_xlpm.Yx,PRODUCT(SUM(_xlpm.Dx,-_xlpm.Cx),1/SUM(_xlpm.Bx,-_xlpm.Ax))*SUM(_xlpm.Xx,-_xlpm.Ax)+_xlpm.Cx,
_xlpm.Ay,_xlfn.XLOOKUP(TRUE,(AU$52:AU79&lt;&gt;""),$N$52:$N79,_xlpm.Fundo,,-1),
_xlpm.By,_xlfn.XLOOKUP(TRUE,(AU81:AU$95&lt;&gt;""),$N81:$N$95,_xlpm.Fundo,,1),
_xlpm.Cy,_xlfn.XLOOKUP(TRUE,(AU$52:AU79&lt;&gt;""),AU$52:AU79,_xlpm.Fundo,,-1),
_xlpm.Dy,_xlfn.XLOOKUP(TRUE,(AU81:AU$95&lt;&gt;""),AU81:AU$95,_xlpm.Fundo,,1),
_xlpm.Xy,$N80,_xlpm.Yy,PRODUCT(SUM(_xlpm.Dy,-_xlpm.Cy),1/SUM(_xlpm.By,-_xlpm.Ay))*SUM(_xlpm.Xy,-_xlpm.Ay)+_xlpm.Cy,
ROUND(_xlpm.Yy,2)))</f>
        <v/>
      </c>
      <c r="AV178" s="21" t="str" cm="1">
        <f t="array" ref="AV178">IF(AV80&lt;&gt;"","",
_xlfn.LET(_xlpm.Fundo,$L$8,
_xlpm.Ax,_xlfn.XLOOKUP(TRUE,($O80:AU80&lt;&gt;""),$O$51:AU$51,_xlpm.Fundo,,-1),
_xlpm.Bx,_xlfn.XLOOKUP(TRUE,(AW80:$AZ80&lt;&gt;""),AW$51:$AZ$51,_xlpm.Fundo,,1),
_xlpm.Cx,_xlfn.XLOOKUP(TRUE,($O80:AU80&lt;&gt;""),$O80:AU80,_xlpm.Fundo,,-1),
_xlpm.Dx,_xlfn.XLOOKUP(TRUE,(AW80:$AZ80&lt;&gt;""),AW80:$AZ80,_xlpm.Fundo,,1),
_xlpm.Xx,AV$51,_xlpm.Yx,PRODUCT(SUM(_xlpm.Dx,-_xlpm.Cx),1/SUM(_xlpm.Bx,-_xlpm.Ax))*SUM(_xlpm.Xx,-_xlpm.Ax)+_xlpm.Cx,
_xlpm.Ay,_xlfn.XLOOKUP(TRUE,(AV$52:AV79&lt;&gt;""),$N$52:$N79,_xlpm.Fundo,,-1),
_xlpm.By,_xlfn.XLOOKUP(TRUE,(AV81:AV$95&lt;&gt;""),$N81:$N$95,_xlpm.Fundo,,1),
_xlpm.Cy,_xlfn.XLOOKUP(TRUE,(AV$52:AV79&lt;&gt;""),AV$52:AV79,_xlpm.Fundo,,-1),
_xlpm.Dy,_xlfn.XLOOKUP(TRUE,(AV81:AV$95&lt;&gt;""),AV81:AV$95,_xlpm.Fundo,,1),
_xlpm.Xy,$N80,_xlpm.Yy,PRODUCT(SUM(_xlpm.Dy,-_xlpm.Cy),1/SUM(_xlpm.By,-_xlpm.Ay))*SUM(_xlpm.Xy,-_xlpm.Ay)+_xlpm.Cy,
ROUND(_xlpm.Yy,2)))</f>
        <v/>
      </c>
      <c r="AW178" s="21" t="str" cm="1">
        <f t="array" ref="AW178">IF(AW80&lt;&gt;"","",
_xlfn.LET(_xlpm.Fundo,$L$8,
_xlpm.Ax,_xlfn.XLOOKUP(TRUE,($O80:AV80&lt;&gt;""),$O$51:AV$51,_xlpm.Fundo,,-1),
_xlpm.Bx,_xlfn.XLOOKUP(TRUE,(AX80:$AZ80&lt;&gt;""),AX$51:$AZ$51,_xlpm.Fundo,,1),
_xlpm.Cx,_xlfn.XLOOKUP(TRUE,($O80:AV80&lt;&gt;""),$O80:AV80,_xlpm.Fundo,,-1),
_xlpm.Dx,_xlfn.XLOOKUP(TRUE,(AX80:$AZ80&lt;&gt;""),AX80:$AZ80,_xlpm.Fundo,,1),
_xlpm.Xx,AW$51,_xlpm.Yx,PRODUCT(SUM(_xlpm.Dx,-_xlpm.Cx),1/SUM(_xlpm.Bx,-_xlpm.Ax))*SUM(_xlpm.Xx,-_xlpm.Ax)+_xlpm.Cx,
_xlpm.Ay,_xlfn.XLOOKUP(TRUE,(AW$52:AW79&lt;&gt;""),$N$52:$N79,_xlpm.Fundo,,-1),
_xlpm.By,_xlfn.XLOOKUP(TRUE,(AW81:AW$95&lt;&gt;""),$N81:$N$95,_xlpm.Fundo,,1),
_xlpm.Cy,_xlfn.XLOOKUP(TRUE,(AW$52:AW79&lt;&gt;""),AW$52:AW79,_xlpm.Fundo,,-1),
_xlpm.Dy,_xlfn.XLOOKUP(TRUE,(AW81:AW$95&lt;&gt;""),AW81:AW$95,_xlpm.Fundo,,1),
_xlpm.Xy,$N80,_xlpm.Yy,PRODUCT(SUM(_xlpm.Dy,-_xlpm.Cy),1/SUM(_xlpm.By,-_xlpm.Ay))*SUM(_xlpm.Xy,-_xlpm.Ay)+_xlpm.Cy,
ROUND(_xlpm.Yy,2)))</f>
        <v/>
      </c>
      <c r="AX178" s="8"/>
      <c r="AY178" s="8"/>
    </row>
    <row r="179" spans="1:51" ht="20.100000000000001" customHeight="1" x14ac:dyDescent="0.3">
      <c r="A179" s="8"/>
      <c r="B179" s="8" t="s">
        <v>627</v>
      </c>
      <c r="C179" s="17">
        <f t="shared" si="23"/>
        <v>50.875399999999999</v>
      </c>
      <c r="D179" s="18">
        <f t="shared" si="23"/>
        <v>118.9509</v>
      </c>
      <c r="E179" s="64">
        <f t="shared" si="23"/>
        <v>-1.4</v>
      </c>
      <c r="F179" s="17">
        <f t="shared" si="16"/>
        <v>7.85</v>
      </c>
      <c r="G179" s="18">
        <f t="shared" si="17"/>
        <v>13.9</v>
      </c>
      <c r="H179" s="19">
        <f t="shared" si="18"/>
        <v>-1.4</v>
      </c>
      <c r="I179" s="8" t="str" cm="1">
        <f t="array" ref="I179">_xlfn.CONCAT(ROUND(F179:H179,2)&amp;", ")</f>
        <v xml:space="preserve">7.85, 13.9, -1.4, </v>
      </c>
      <c r="J179" s="8"/>
      <c r="N179" s="31">
        <v>5.7</v>
      </c>
      <c r="O179" s="15"/>
      <c r="P179" s="21" t="str" cm="1">
        <f t="array" ref="P179">IF(P81&lt;&gt;"","",
_xlfn.LET(_xlpm.Fundo,$L$8,
_xlpm.Ax,_xlfn.XLOOKUP(TRUE,($O81:O81&lt;&gt;""),$O$51:O$51,_xlpm.Fundo,,-1),
_xlpm.Bx,_xlfn.XLOOKUP(TRUE,(Q81:$AZ81&lt;&gt;""),Q$51:$AZ$51,_xlpm.Fundo,,1),
_xlpm.Cx,_xlfn.XLOOKUP(TRUE,($O81:O81&lt;&gt;""),$O81:O81,_xlpm.Fundo,,-1),
_xlpm.Dx,_xlfn.XLOOKUP(TRUE,(Q81:$AZ81&lt;&gt;""),Q81:$AZ81,_xlpm.Fundo,,1),
_xlpm.Xx,P$51,_xlpm.Yx,PRODUCT(SUM(_xlpm.Dx,-_xlpm.Cx),1/SUM(_xlpm.Bx,-_xlpm.Ax))*SUM(_xlpm.Xx,-_xlpm.Ax)+_xlpm.Cx,
_xlpm.Ay,_xlfn.XLOOKUP(TRUE,(P$52:P80&lt;&gt;""),$N$52:$N80,_xlpm.Fundo,,-1),
_xlpm.By,_xlfn.XLOOKUP(TRUE,(P82:P$95&lt;&gt;""),$N82:$N$95,_xlpm.Fundo,,1),
_xlpm.Cy,_xlfn.XLOOKUP(TRUE,(P$52:P80&lt;&gt;""),P$52:P80,_xlpm.Fundo,,-1),
_xlpm.Dy,_xlfn.XLOOKUP(TRUE,(P82:P$95&lt;&gt;""),P82:P$95,_xlpm.Fundo,,1),
_xlpm.Xy,$N81,_xlpm.Yy,PRODUCT(SUM(_xlpm.Dy,-_xlpm.Cy),1/SUM(_xlpm.By,-_xlpm.Ay))*SUM(_xlpm.Xy,-_xlpm.Ay)+_xlpm.Cy,
ROUND(_xlpm.Yy,2)))</f>
        <v/>
      </c>
      <c r="Q179" s="21" t="str" cm="1">
        <f t="array" ref="Q179">IF(Q81&lt;&gt;"","",
_xlfn.LET(_xlpm.Fundo,$L$8,
_xlpm.Ax,_xlfn.XLOOKUP(TRUE,($O81:P81&lt;&gt;""),$O$51:P$51,_xlpm.Fundo,,-1),
_xlpm.Bx,_xlfn.XLOOKUP(TRUE,(R81:$AZ81&lt;&gt;""),R$51:$AZ$51,_xlpm.Fundo,,1),
_xlpm.Cx,_xlfn.XLOOKUP(TRUE,($O81:P81&lt;&gt;""),$O81:P81,_xlpm.Fundo,,-1),
_xlpm.Dx,_xlfn.XLOOKUP(TRUE,(R81:$AZ81&lt;&gt;""),R81:$AZ81,_xlpm.Fundo,,1),
_xlpm.Xx,Q$51,_xlpm.Yx,PRODUCT(SUM(_xlpm.Dx,-_xlpm.Cx),1/SUM(_xlpm.Bx,-_xlpm.Ax))*SUM(_xlpm.Xx,-_xlpm.Ax)+_xlpm.Cx,
_xlpm.Ay,_xlfn.XLOOKUP(TRUE,(Q$52:Q80&lt;&gt;""),$N$52:$N80,_xlpm.Fundo,,-1),
_xlpm.By,_xlfn.XLOOKUP(TRUE,(Q82:Q$95&lt;&gt;""),$N82:$N$95,_xlpm.Fundo,,1),
_xlpm.Cy,_xlfn.XLOOKUP(TRUE,(Q$52:Q80&lt;&gt;""),Q$52:Q80,_xlpm.Fundo,,-1),
_xlpm.Dy,_xlfn.XLOOKUP(TRUE,(Q82:Q$95&lt;&gt;""),Q82:Q$95,_xlpm.Fundo,,1),
_xlpm.Xy,$N81,_xlpm.Yy,PRODUCT(SUM(_xlpm.Dy,-_xlpm.Cy),1/SUM(_xlpm.By,-_xlpm.Ay))*SUM(_xlpm.Xy,-_xlpm.Ay)+_xlpm.Cy,
ROUND(_xlpm.Yy,2)))</f>
        <v/>
      </c>
      <c r="R179" s="21" t="str" cm="1">
        <f t="array" ref="R179">IF(R81&lt;&gt;"","",
_xlfn.LET(_xlpm.Fundo,$L$8,
_xlpm.Ax,_xlfn.XLOOKUP(TRUE,($O81:Q81&lt;&gt;""),$O$51:Q$51,_xlpm.Fundo,,-1),
_xlpm.Bx,_xlfn.XLOOKUP(TRUE,(S81:$AZ81&lt;&gt;""),S$51:$AZ$51,_xlpm.Fundo,,1),
_xlpm.Cx,_xlfn.XLOOKUP(TRUE,($O81:Q81&lt;&gt;""),$O81:Q81,_xlpm.Fundo,,-1),
_xlpm.Dx,_xlfn.XLOOKUP(TRUE,(S81:$AZ81&lt;&gt;""),S81:$AZ81,_xlpm.Fundo,,1),
_xlpm.Xx,R$51,_xlpm.Yx,PRODUCT(SUM(_xlpm.Dx,-_xlpm.Cx),1/SUM(_xlpm.Bx,-_xlpm.Ax))*SUM(_xlpm.Xx,-_xlpm.Ax)+_xlpm.Cx,
_xlpm.Ay,_xlfn.XLOOKUP(TRUE,(R$52:R80&lt;&gt;""),$N$52:$N80,_xlpm.Fundo,,-1),
_xlpm.By,_xlfn.XLOOKUP(TRUE,(R82:R$95&lt;&gt;""),$N82:$N$95,_xlpm.Fundo,,1),
_xlpm.Cy,_xlfn.XLOOKUP(TRUE,(R$52:R80&lt;&gt;""),R$52:R80,_xlpm.Fundo,,-1),
_xlpm.Dy,_xlfn.XLOOKUP(TRUE,(R82:R$95&lt;&gt;""),R82:R$95,_xlpm.Fundo,,1),
_xlpm.Xy,$N81,_xlpm.Yy,PRODUCT(SUM(_xlpm.Dy,-_xlpm.Cy),1/SUM(_xlpm.By,-_xlpm.Ay))*SUM(_xlpm.Xy,-_xlpm.Ay)+_xlpm.Cy,
ROUND(_xlpm.Yy,2)))</f>
        <v/>
      </c>
      <c r="S179" s="21" cm="1">
        <f t="array" ref="S179">IF(S81&lt;&gt;"","",
_xlfn.LET(_xlpm.Fundo,$L$8,
_xlpm.Ax,_xlfn.XLOOKUP(TRUE,($O81:R81&lt;&gt;""),$O$51:R$51,_xlpm.Fundo,,-1),
_xlpm.Bx,_xlfn.XLOOKUP(TRUE,(T81:$AZ81&lt;&gt;""),T$51:$AZ$51,_xlpm.Fundo,,1),
_xlpm.Cx,_xlfn.XLOOKUP(TRUE,($O81:R81&lt;&gt;""),$O81:R81,_xlpm.Fundo,,-1),
_xlpm.Dx,_xlfn.XLOOKUP(TRUE,(T81:$AZ81&lt;&gt;""),T81:$AZ81,_xlpm.Fundo,,1),
_xlpm.Xx,S$51,_xlpm.Yx,PRODUCT(SUM(_xlpm.Dx,-_xlpm.Cx),1/SUM(_xlpm.Bx,-_xlpm.Ax))*SUM(_xlpm.Xx,-_xlpm.Ax)+_xlpm.Cx,
_xlpm.Ay,_xlfn.XLOOKUP(TRUE,(S$52:S80&lt;&gt;""),$N$52:$N80,_xlpm.Fundo,,-1),
_xlpm.By,_xlfn.XLOOKUP(TRUE,(S82:S$95&lt;&gt;""),$N82:$N$95,_xlpm.Fundo,,1),
_xlpm.Cy,_xlfn.XLOOKUP(TRUE,(S$52:S80&lt;&gt;""),S$52:S80,_xlpm.Fundo,,-1),
_xlpm.Dy,_xlfn.XLOOKUP(TRUE,(S82:S$95&lt;&gt;""),S82:S$95,_xlpm.Fundo,,1),
_xlpm.Xy,$N81,_xlpm.Yy,PRODUCT(SUM(_xlpm.Dy,-_xlpm.Cy),1/SUM(_xlpm.By,-_xlpm.Ay))*SUM(_xlpm.Xy,-_xlpm.Ay)+_xlpm.Cy,
ROUND(_xlpm.Yy,2)))</f>
        <v>0.64</v>
      </c>
      <c r="T179" s="21" t="str" cm="1">
        <f t="array" ref="T179">IF(T81&lt;&gt;"","",
_xlfn.LET(_xlpm.Fundo,$L$8,
_xlpm.Ax,_xlfn.XLOOKUP(TRUE,($O81:S81&lt;&gt;""),$O$51:S$51,_xlpm.Fundo,,-1),
_xlpm.Bx,_xlfn.XLOOKUP(TRUE,(U81:$AZ81&lt;&gt;""),U$51:$AZ$51,_xlpm.Fundo,,1),
_xlpm.Cx,_xlfn.XLOOKUP(TRUE,($O81:S81&lt;&gt;""),$O81:S81,_xlpm.Fundo,,-1),
_xlpm.Dx,_xlfn.XLOOKUP(TRUE,(U81:$AZ81&lt;&gt;""),U81:$AZ81,_xlpm.Fundo,,1),
_xlpm.Xx,T$51,_xlpm.Yx,PRODUCT(SUM(_xlpm.Dx,-_xlpm.Cx),1/SUM(_xlpm.Bx,-_xlpm.Ax))*SUM(_xlpm.Xx,-_xlpm.Ax)+_xlpm.Cx,
_xlpm.Ay,_xlfn.XLOOKUP(TRUE,(T$52:T80&lt;&gt;""),$N$52:$N80,_xlpm.Fundo,,-1),
_xlpm.By,_xlfn.XLOOKUP(TRUE,(T82:T$95&lt;&gt;""),$N82:$N$95,_xlpm.Fundo,,1),
_xlpm.Cy,_xlfn.XLOOKUP(TRUE,(T$52:T80&lt;&gt;""),T$52:T80,_xlpm.Fundo,,-1),
_xlpm.Dy,_xlfn.XLOOKUP(TRUE,(T82:T$95&lt;&gt;""),T82:T$95,_xlpm.Fundo,,1),
_xlpm.Xy,$N81,_xlpm.Yy,PRODUCT(SUM(_xlpm.Dy,-_xlpm.Cy),1/SUM(_xlpm.By,-_xlpm.Ay))*SUM(_xlpm.Xy,-_xlpm.Ay)+_xlpm.Cy,
ROUND(_xlpm.Yy,2)))</f>
        <v/>
      </c>
      <c r="U179" s="21" cm="1">
        <f t="array" ref="U179">IF(U81&lt;&gt;"","",
_xlfn.LET(_xlpm.Fundo,$L$8,
_xlpm.Ax,_xlfn.XLOOKUP(TRUE,($O81:T81&lt;&gt;""),$O$51:T$51,_xlpm.Fundo,,-1),
_xlpm.Bx,_xlfn.XLOOKUP(TRUE,(V81:$AZ81&lt;&gt;""),V$51:$AZ$51,_xlpm.Fundo,,1),
_xlpm.Cx,_xlfn.XLOOKUP(TRUE,($O81:T81&lt;&gt;""),$O81:T81,_xlpm.Fundo,,-1),
_xlpm.Dx,_xlfn.XLOOKUP(TRUE,(V81:$AZ81&lt;&gt;""),V81:$AZ81,_xlpm.Fundo,,1),
_xlpm.Xx,U$51,_xlpm.Yx,PRODUCT(SUM(_xlpm.Dx,-_xlpm.Cx),1/SUM(_xlpm.Bx,-_xlpm.Ax))*SUM(_xlpm.Xx,-_xlpm.Ax)+_xlpm.Cx,
_xlpm.Ay,_xlfn.XLOOKUP(TRUE,(U$52:U80&lt;&gt;""),$N$52:$N80,_xlpm.Fundo,,-1),
_xlpm.By,_xlfn.XLOOKUP(TRUE,(U82:U$95&lt;&gt;""),$N82:$N$95,_xlpm.Fundo,,1),
_xlpm.Cy,_xlfn.XLOOKUP(TRUE,(U$52:U80&lt;&gt;""),U$52:U80,_xlpm.Fundo,,-1),
_xlpm.Dy,_xlfn.XLOOKUP(TRUE,(U82:U$95&lt;&gt;""),U82:U$95,_xlpm.Fundo,,1),
_xlpm.Xy,$N81,_xlpm.Yy,PRODUCT(SUM(_xlpm.Dy,-_xlpm.Cy),1/SUM(_xlpm.By,-_xlpm.Ay))*SUM(_xlpm.Xy,-_xlpm.Ay)+_xlpm.Cy,
ROUND(_xlpm.Yy,2)))</f>
        <v>1.07</v>
      </c>
      <c r="V179" s="21" t="str" cm="1">
        <f t="array" ref="V179">IF(V81&lt;&gt;"","",
_xlfn.LET(_xlpm.Fundo,$L$8,
_xlpm.Ax,_xlfn.XLOOKUP(TRUE,($O81:U81&lt;&gt;""),$O$51:U$51,_xlpm.Fundo,,-1),
_xlpm.Bx,_xlfn.XLOOKUP(TRUE,(W81:$AZ81&lt;&gt;""),W$51:$AZ$51,_xlpm.Fundo,,1),
_xlpm.Cx,_xlfn.XLOOKUP(TRUE,($O81:U81&lt;&gt;""),$O81:U81,_xlpm.Fundo,,-1),
_xlpm.Dx,_xlfn.XLOOKUP(TRUE,(W81:$AZ81&lt;&gt;""),W81:$AZ81,_xlpm.Fundo,,1),
_xlpm.Xx,V$51,_xlpm.Yx,PRODUCT(SUM(_xlpm.Dx,-_xlpm.Cx),1/SUM(_xlpm.Bx,-_xlpm.Ax))*SUM(_xlpm.Xx,-_xlpm.Ax)+_xlpm.Cx,
_xlpm.Ay,_xlfn.XLOOKUP(TRUE,(V$52:V80&lt;&gt;""),$N$52:$N80,_xlpm.Fundo,,-1),
_xlpm.By,_xlfn.XLOOKUP(TRUE,(V82:V$95&lt;&gt;""),$N82:$N$95,_xlpm.Fundo,,1),
_xlpm.Cy,_xlfn.XLOOKUP(TRUE,(V$52:V80&lt;&gt;""),V$52:V80,_xlpm.Fundo,,-1),
_xlpm.Dy,_xlfn.XLOOKUP(TRUE,(V82:V$95&lt;&gt;""),V82:V$95,_xlpm.Fundo,,1),
_xlpm.Xy,$N81,_xlpm.Yy,PRODUCT(SUM(_xlpm.Dy,-_xlpm.Cy),1/SUM(_xlpm.By,-_xlpm.Ay))*SUM(_xlpm.Xy,-_xlpm.Ay)+_xlpm.Cy,
ROUND(_xlpm.Yy,2)))</f>
        <v/>
      </c>
      <c r="W179" s="21" t="str" cm="1">
        <f t="array" ref="W179">IF(W81&lt;&gt;"","",
_xlfn.LET(_xlpm.Fundo,$L$8,
_xlpm.Ax,_xlfn.XLOOKUP(TRUE,($O81:V81&lt;&gt;""),$O$51:V$51,_xlpm.Fundo,,-1),
_xlpm.Bx,_xlfn.XLOOKUP(TRUE,(X81:$AZ81&lt;&gt;""),X$51:$AZ$51,_xlpm.Fundo,,1),
_xlpm.Cx,_xlfn.XLOOKUP(TRUE,($O81:V81&lt;&gt;""),$O81:V81,_xlpm.Fundo,,-1),
_xlpm.Dx,_xlfn.XLOOKUP(TRUE,(X81:$AZ81&lt;&gt;""),X81:$AZ81,_xlpm.Fundo,,1),
_xlpm.Xx,W$51,_xlpm.Yx,PRODUCT(SUM(_xlpm.Dx,-_xlpm.Cx),1/SUM(_xlpm.Bx,-_xlpm.Ax))*SUM(_xlpm.Xx,-_xlpm.Ax)+_xlpm.Cx,
_xlpm.Ay,_xlfn.XLOOKUP(TRUE,(W$52:W80&lt;&gt;""),$N$52:$N80,_xlpm.Fundo,,-1),
_xlpm.By,_xlfn.XLOOKUP(TRUE,(W82:W$95&lt;&gt;""),$N82:$N$95,_xlpm.Fundo,,1),
_xlpm.Cy,_xlfn.XLOOKUP(TRUE,(W$52:W80&lt;&gt;""),W$52:W80,_xlpm.Fundo,,-1),
_xlpm.Dy,_xlfn.XLOOKUP(TRUE,(W82:W$95&lt;&gt;""),W82:W$95,_xlpm.Fundo,,1),
_xlpm.Xy,$N81,_xlpm.Yy,PRODUCT(SUM(_xlpm.Dy,-_xlpm.Cy),1/SUM(_xlpm.By,-_xlpm.Ay))*SUM(_xlpm.Xy,-_xlpm.Ay)+_xlpm.Cy,
ROUND(_xlpm.Yy,2)))</f>
        <v/>
      </c>
      <c r="X179" s="21" t="str" cm="1">
        <f t="array" ref="X179">IF(X81&lt;&gt;"","",
_xlfn.LET(_xlpm.Fundo,$L$8,
_xlpm.Ax,_xlfn.XLOOKUP(TRUE,($O81:W81&lt;&gt;""),$O$51:W$51,_xlpm.Fundo,,-1),
_xlpm.Bx,_xlfn.XLOOKUP(TRUE,(Y81:$AZ81&lt;&gt;""),Y$51:$AZ$51,_xlpm.Fundo,,1),
_xlpm.Cx,_xlfn.XLOOKUP(TRUE,($O81:W81&lt;&gt;""),$O81:W81,_xlpm.Fundo,,-1),
_xlpm.Dx,_xlfn.XLOOKUP(TRUE,(Y81:$AZ81&lt;&gt;""),Y81:$AZ81,_xlpm.Fundo,,1),
_xlpm.Xx,X$51,_xlpm.Yx,PRODUCT(SUM(_xlpm.Dx,-_xlpm.Cx),1/SUM(_xlpm.Bx,-_xlpm.Ax))*SUM(_xlpm.Xx,-_xlpm.Ax)+_xlpm.Cx,
_xlpm.Ay,_xlfn.XLOOKUP(TRUE,(X$52:X80&lt;&gt;""),$N$52:$N80,_xlpm.Fundo,,-1),
_xlpm.By,_xlfn.XLOOKUP(TRUE,(X82:X$95&lt;&gt;""),$N82:$N$95,_xlpm.Fundo,,1),
_xlpm.Cy,_xlfn.XLOOKUP(TRUE,(X$52:X80&lt;&gt;""),X$52:X80,_xlpm.Fundo,,-1),
_xlpm.Dy,_xlfn.XLOOKUP(TRUE,(X82:X$95&lt;&gt;""),X82:X$95,_xlpm.Fundo,,1),
_xlpm.Xy,$N81,_xlpm.Yy,PRODUCT(SUM(_xlpm.Dy,-_xlpm.Cy),1/SUM(_xlpm.By,-_xlpm.Ay))*SUM(_xlpm.Xy,-_xlpm.Ay)+_xlpm.Cy,
ROUND(_xlpm.Yy,2)))</f>
        <v/>
      </c>
      <c r="Y179" s="21" cm="1">
        <f t="array" ref="Y179">IF(Y81&lt;&gt;"","",
_xlfn.LET(_xlpm.Fundo,$L$8,
_xlpm.Ax,_xlfn.XLOOKUP(TRUE,($O81:X81&lt;&gt;""),$O$51:X$51,_xlpm.Fundo,,-1),
_xlpm.Bx,_xlfn.XLOOKUP(TRUE,(Z81:$AZ81&lt;&gt;""),Z$51:$AZ$51,_xlpm.Fundo,,1),
_xlpm.Cx,_xlfn.XLOOKUP(TRUE,($O81:X81&lt;&gt;""),$O81:X81,_xlpm.Fundo,,-1),
_xlpm.Dx,_xlfn.XLOOKUP(TRUE,(Z81:$AZ81&lt;&gt;""),Z81:$AZ81,_xlpm.Fundo,,1),
_xlpm.Xx,Y$51,_xlpm.Yx,PRODUCT(SUM(_xlpm.Dx,-_xlpm.Cx),1/SUM(_xlpm.Bx,-_xlpm.Ax))*SUM(_xlpm.Xx,-_xlpm.Ax)+_xlpm.Cx,
_xlpm.Ay,_xlfn.XLOOKUP(TRUE,(Y$52:Y80&lt;&gt;""),$N$52:$N80,_xlpm.Fundo,,-1),
_xlpm.By,_xlfn.XLOOKUP(TRUE,(Y82:Y$95&lt;&gt;""),$N82:$N$95,_xlpm.Fundo,,1),
_xlpm.Cy,_xlfn.XLOOKUP(TRUE,(Y$52:Y80&lt;&gt;""),Y$52:Y80,_xlpm.Fundo,,-1),
_xlpm.Dy,_xlfn.XLOOKUP(TRUE,(Y82:Y$95&lt;&gt;""),Y82:Y$95,_xlpm.Fundo,,1),
_xlpm.Xy,$N81,_xlpm.Yy,PRODUCT(SUM(_xlpm.Dy,-_xlpm.Cy),1/SUM(_xlpm.By,-_xlpm.Ay))*SUM(_xlpm.Xy,-_xlpm.Ay)+_xlpm.Cy,
ROUND(_xlpm.Yy,2)))</f>
        <v>-9</v>
      </c>
      <c r="Z179" s="21" cm="1">
        <f t="array" ref="Z179">IF(Z81&lt;&gt;"","",
_xlfn.LET(_xlpm.Fundo,$L$8,
_xlpm.Ax,_xlfn.XLOOKUP(TRUE,($O81:Y81&lt;&gt;""),$O$51:Y$51,_xlpm.Fundo,,-1),
_xlpm.Bx,_xlfn.XLOOKUP(TRUE,(AA81:$AZ81&lt;&gt;""),AA$51:$AZ$51,_xlpm.Fundo,,1),
_xlpm.Cx,_xlfn.XLOOKUP(TRUE,($O81:Y81&lt;&gt;""),$O81:Y81,_xlpm.Fundo,,-1),
_xlpm.Dx,_xlfn.XLOOKUP(TRUE,(AA81:$AZ81&lt;&gt;""),AA81:$AZ81,_xlpm.Fundo,,1),
_xlpm.Xx,Z$51,_xlpm.Yx,PRODUCT(SUM(_xlpm.Dx,-_xlpm.Cx),1/SUM(_xlpm.Bx,-_xlpm.Ax))*SUM(_xlpm.Xx,-_xlpm.Ax)+_xlpm.Cx,
_xlpm.Ay,_xlfn.XLOOKUP(TRUE,(Z$52:Z80&lt;&gt;""),$N$52:$N80,_xlpm.Fundo,,-1),
_xlpm.By,_xlfn.XLOOKUP(TRUE,(Z82:Z$95&lt;&gt;""),$N82:$N$95,_xlpm.Fundo,,1),
_xlpm.Cy,_xlfn.XLOOKUP(TRUE,(Z$52:Z80&lt;&gt;""),Z$52:Z80,_xlpm.Fundo,,-1),
_xlpm.Dy,_xlfn.XLOOKUP(TRUE,(Z82:Z$95&lt;&gt;""),Z82:Z$95,_xlpm.Fundo,,1),
_xlpm.Xy,$N81,_xlpm.Yy,PRODUCT(SUM(_xlpm.Dy,-_xlpm.Cy),1/SUM(_xlpm.By,-_xlpm.Ay))*SUM(_xlpm.Xy,-_xlpm.Ay)+_xlpm.Cy,
ROUND(_xlpm.Yy,2)))</f>
        <v>-9</v>
      </c>
      <c r="AA179" s="21" t="str" cm="1">
        <f t="array" ref="AA179">IF(AA81&lt;&gt;"","",
_xlfn.LET(_xlpm.Fundo,$L$8,
_xlpm.Ax,_xlfn.XLOOKUP(TRUE,($O81:Z81&lt;&gt;""),$O$51:Z$51,_xlpm.Fundo,,-1),
_xlpm.Bx,_xlfn.XLOOKUP(TRUE,(AB81:$AZ81&lt;&gt;""),AB$51:$AZ$51,_xlpm.Fundo,,1),
_xlpm.Cx,_xlfn.XLOOKUP(TRUE,($O81:Z81&lt;&gt;""),$O81:Z81,_xlpm.Fundo,,-1),
_xlpm.Dx,_xlfn.XLOOKUP(TRUE,(AB81:$AZ81&lt;&gt;""),AB81:$AZ81,_xlpm.Fundo,,1),
_xlpm.Xx,AA$51,_xlpm.Yx,PRODUCT(SUM(_xlpm.Dx,-_xlpm.Cx),1/SUM(_xlpm.Bx,-_xlpm.Ax))*SUM(_xlpm.Xx,-_xlpm.Ax)+_xlpm.Cx,
_xlpm.Ay,_xlfn.XLOOKUP(TRUE,(AA$52:AA80&lt;&gt;""),$N$52:$N80,_xlpm.Fundo,,-1),
_xlpm.By,_xlfn.XLOOKUP(TRUE,(AA82:AA$95&lt;&gt;""),$N82:$N$95,_xlpm.Fundo,,1),
_xlpm.Cy,_xlfn.XLOOKUP(TRUE,(AA$52:AA80&lt;&gt;""),AA$52:AA80,_xlpm.Fundo,,-1),
_xlpm.Dy,_xlfn.XLOOKUP(TRUE,(AA82:AA$95&lt;&gt;""),AA82:AA$95,_xlpm.Fundo,,1),
_xlpm.Xy,$N81,_xlpm.Yy,PRODUCT(SUM(_xlpm.Dy,-_xlpm.Cy),1/SUM(_xlpm.By,-_xlpm.Ay))*SUM(_xlpm.Xy,-_xlpm.Ay)+_xlpm.Cy,
ROUND(_xlpm.Yy,2)))</f>
        <v/>
      </c>
      <c r="AB179" s="21" cm="1">
        <f t="array" ref="AB179">IF(AB81&lt;&gt;"","",
_xlfn.LET(_xlpm.Fundo,$L$8,
_xlpm.Ax,_xlfn.XLOOKUP(TRUE,($O81:AA81&lt;&gt;""),$O$51:AA$51,_xlpm.Fundo,,-1),
_xlpm.Bx,_xlfn.XLOOKUP(TRUE,(AC81:$AZ81&lt;&gt;""),AC$51:$AZ$51,_xlpm.Fundo,,1),
_xlpm.Cx,_xlfn.XLOOKUP(TRUE,($O81:AA81&lt;&gt;""),$O81:AA81,_xlpm.Fundo,,-1),
_xlpm.Dx,_xlfn.XLOOKUP(TRUE,(AC81:$AZ81&lt;&gt;""),AC81:$AZ81,_xlpm.Fundo,,1),
_xlpm.Xx,AB$51,_xlpm.Yx,PRODUCT(SUM(_xlpm.Dx,-_xlpm.Cx),1/SUM(_xlpm.Bx,-_xlpm.Ax))*SUM(_xlpm.Xx,-_xlpm.Ax)+_xlpm.Cx,
_xlpm.Ay,_xlfn.XLOOKUP(TRUE,(AB$52:AB80&lt;&gt;""),$N$52:$N80,_xlpm.Fundo,,-1),
_xlpm.By,_xlfn.XLOOKUP(TRUE,(AB82:AB$95&lt;&gt;""),$N82:$N$95,_xlpm.Fundo,,1),
_xlpm.Cy,_xlfn.XLOOKUP(TRUE,(AB$52:AB80&lt;&gt;""),AB$52:AB80,_xlpm.Fundo,,-1),
_xlpm.Dy,_xlfn.XLOOKUP(TRUE,(AB82:AB$95&lt;&gt;""),AB82:AB$95,_xlpm.Fundo,,1),
_xlpm.Xy,$N81,_xlpm.Yy,PRODUCT(SUM(_xlpm.Dy,-_xlpm.Cy),1/SUM(_xlpm.By,-_xlpm.Ay))*SUM(_xlpm.Xy,-_xlpm.Ay)+_xlpm.Cy,
ROUND(_xlpm.Yy,2)))</f>
        <v>-9</v>
      </c>
      <c r="AC179" s="21" t="str" cm="1">
        <f t="array" ref="AC179">IF(AC81&lt;&gt;"","",
_xlfn.LET(_xlpm.Fundo,$L$8,
_xlpm.Ax,_xlfn.XLOOKUP(TRUE,($O81:AB81&lt;&gt;""),$O$51:AB$51,_xlpm.Fundo,,-1),
_xlpm.Bx,_xlfn.XLOOKUP(TRUE,(AD81:$AZ81&lt;&gt;""),AD$51:$AZ$51,_xlpm.Fundo,,1),
_xlpm.Cx,_xlfn.XLOOKUP(TRUE,($O81:AB81&lt;&gt;""),$O81:AB81,_xlpm.Fundo,,-1),
_xlpm.Dx,_xlfn.XLOOKUP(TRUE,(AD81:$AZ81&lt;&gt;""),AD81:$AZ81,_xlpm.Fundo,,1),
_xlpm.Xx,AC$51,_xlpm.Yx,PRODUCT(SUM(_xlpm.Dx,-_xlpm.Cx),1/SUM(_xlpm.Bx,-_xlpm.Ax))*SUM(_xlpm.Xx,-_xlpm.Ax)+_xlpm.Cx,
_xlpm.Ay,_xlfn.XLOOKUP(TRUE,(AC$52:AC80&lt;&gt;""),$N$52:$N80,_xlpm.Fundo,,-1),
_xlpm.By,_xlfn.XLOOKUP(TRUE,(AC82:AC$95&lt;&gt;""),$N82:$N$95,_xlpm.Fundo,,1),
_xlpm.Cy,_xlfn.XLOOKUP(TRUE,(AC$52:AC80&lt;&gt;""),AC$52:AC80,_xlpm.Fundo,,-1),
_xlpm.Dy,_xlfn.XLOOKUP(TRUE,(AC82:AC$95&lt;&gt;""),AC82:AC$95,_xlpm.Fundo,,1),
_xlpm.Xy,$N81,_xlpm.Yy,PRODUCT(SUM(_xlpm.Dy,-_xlpm.Cy),1/SUM(_xlpm.By,-_xlpm.Ay))*SUM(_xlpm.Xy,-_xlpm.Ay)+_xlpm.Cy,
ROUND(_xlpm.Yy,2)))</f>
        <v/>
      </c>
      <c r="AD179" s="21" t="str" cm="1">
        <f t="array" ref="AD179">IF(AD81&lt;&gt;"","",
_xlfn.LET(_xlpm.Fundo,$L$8,
_xlpm.Ax,_xlfn.XLOOKUP(TRUE,($O81:AC81&lt;&gt;""),$O$51:AC$51,_xlpm.Fundo,,-1),
_xlpm.Bx,_xlfn.XLOOKUP(TRUE,(AE81:$AZ81&lt;&gt;""),AE$51:$AZ$51,_xlpm.Fundo,,1),
_xlpm.Cx,_xlfn.XLOOKUP(TRUE,($O81:AC81&lt;&gt;""),$O81:AC81,_xlpm.Fundo,,-1),
_xlpm.Dx,_xlfn.XLOOKUP(TRUE,(AE81:$AZ81&lt;&gt;""),AE81:$AZ81,_xlpm.Fundo,,1),
_xlpm.Xx,AD$51,_xlpm.Yx,PRODUCT(SUM(_xlpm.Dx,-_xlpm.Cx),1/SUM(_xlpm.Bx,-_xlpm.Ax))*SUM(_xlpm.Xx,-_xlpm.Ax)+_xlpm.Cx,
_xlpm.Ay,_xlfn.XLOOKUP(TRUE,(AD$52:AD80&lt;&gt;""),$N$52:$N80,_xlpm.Fundo,,-1),
_xlpm.By,_xlfn.XLOOKUP(TRUE,(AD82:AD$95&lt;&gt;""),$N82:$N$95,_xlpm.Fundo,,1),
_xlpm.Cy,_xlfn.XLOOKUP(TRUE,(AD$52:AD80&lt;&gt;""),AD$52:AD80,_xlpm.Fundo,,-1),
_xlpm.Dy,_xlfn.XLOOKUP(TRUE,(AD82:AD$95&lt;&gt;""),AD82:AD$95,_xlpm.Fundo,,1),
_xlpm.Xy,$N81,_xlpm.Yy,PRODUCT(SUM(_xlpm.Dy,-_xlpm.Cy),1/SUM(_xlpm.By,-_xlpm.Ay))*SUM(_xlpm.Xy,-_xlpm.Ay)+_xlpm.Cy,
ROUND(_xlpm.Yy,2)))</f>
        <v/>
      </c>
      <c r="AE179" s="21" cm="1">
        <f t="array" ref="AE179">IF(AE81&lt;&gt;"","",
_xlfn.LET(_xlpm.Fundo,$L$8,
_xlpm.Ax,_xlfn.XLOOKUP(TRUE,($O81:AD81&lt;&gt;""),$O$51:AD$51,_xlpm.Fundo,,-1),
_xlpm.Bx,_xlfn.XLOOKUP(TRUE,(AF81:$AZ81&lt;&gt;""),AF$51:$AZ$51,_xlpm.Fundo,,1),
_xlpm.Cx,_xlfn.XLOOKUP(TRUE,($O81:AD81&lt;&gt;""),$O81:AD81,_xlpm.Fundo,,-1),
_xlpm.Dx,_xlfn.XLOOKUP(TRUE,(AF81:$AZ81&lt;&gt;""),AF81:$AZ81,_xlpm.Fundo,,1),
_xlpm.Xx,AE$51,_xlpm.Yx,PRODUCT(SUM(_xlpm.Dx,-_xlpm.Cx),1/SUM(_xlpm.Bx,-_xlpm.Ax))*SUM(_xlpm.Xx,-_xlpm.Ax)+_xlpm.Cx,
_xlpm.Ay,_xlfn.XLOOKUP(TRUE,(AE$52:AE80&lt;&gt;""),$N$52:$N80,_xlpm.Fundo,,-1),
_xlpm.By,_xlfn.XLOOKUP(TRUE,(AE82:AE$95&lt;&gt;""),$N82:$N$95,_xlpm.Fundo,,1),
_xlpm.Cy,_xlfn.XLOOKUP(TRUE,(AE$52:AE80&lt;&gt;""),AE$52:AE80,_xlpm.Fundo,,-1),
_xlpm.Dy,_xlfn.XLOOKUP(TRUE,(AE82:AE$95&lt;&gt;""),AE82:AE$95,_xlpm.Fundo,,1),
_xlpm.Xy,$N81,_xlpm.Yy,PRODUCT(SUM(_xlpm.Dy,-_xlpm.Cy),1/SUM(_xlpm.By,-_xlpm.Ay))*SUM(_xlpm.Xy,-_xlpm.Ay)+_xlpm.Cy,
ROUND(_xlpm.Yy,2)))</f>
        <v>0.16</v>
      </c>
      <c r="AF179" s="21" cm="1">
        <f t="array" ref="AF179">IF(AF81&lt;&gt;"","",
_xlfn.LET(_xlpm.Fundo,$L$8,
_xlpm.Ax,_xlfn.XLOOKUP(TRUE,($O81:AE81&lt;&gt;""),$O$51:AE$51,_xlpm.Fundo,,-1),
_xlpm.Bx,_xlfn.XLOOKUP(TRUE,(AG81:$AZ81&lt;&gt;""),AG$51:$AZ$51,_xlpm.Fundo,,1),
_xlpm.Cx,_xlfn.XLOOKUP(TRUE,($O81:AE81&lt;&gt;""),$O81:AE81,_xlpm.Fundo,,-1),
_xlpm.Dx,_xlfn.XLOOKUP(TRUE,(AG81:$AZ81&lt;&gt;""),AG81:$AZ81,_xlpm.Fundo,,1),
_xlpm.Xx,AF$51,_xlpm.Yx,PRODUCT(SUM(_xlpm.Dx,-_xlpm.Cx),1/SUM(_xlpm.Bx,-_xlpm.Ax))*SUM(_xlpm.Xx,-_xlpm.Ax)+_xlpm.Cx,
_xlpm.Ay,_xlfn.XLOOKUP(TRUE,(AF$52:AF80&lt;&gt;""),$N$52:$N80,_xlpm.Fundo,,-1),
_xlpm.By,_xlfn.XLOOKUP(TRUE,(AF82:AF$95&lt;&gt;""),$N82:$N$95,_xlpm.Fundo,,1),
_xlpm.Cy,_xlfn.XLOOKUP(TRUE,(AF$52:AF80&lt;&gt;""),AF$52:AF80,_xlpm.Fundo,,-1),
_xlpm.Dy,_xlfn.XLOOKUP(TRUE,(AF82:AF$95&lt;&gt;""),AF82:AF$95,_xlpm.Fundo,,1),
_xlpm.Xy,$N81,_xlpm.Yy,PRODUCT(SUM(_xlpm.Dy,-_xlpm.Cy),1/SUM(_xlpm.By,-_xlpm.Ay))*SUM(_xlpm.Xy,-_xlpm.Ay)+_xlpm.Cy,
ROUND(_xlpm.Yy,2)))</f>
        <v>0</v>
      </c>
      <c r="AG179" s="21" cm="1">
        <f t="array" ref="AG179">IF(AG81&lt;&gt;"","",
_xlfn.LET(_xlpm.Fundo,$L$8,
_xlpm.Ax,_xlfn.XLOOKUP(TRUE,($O81:AF81&lt;&gt;""),$O$51:AF$51,_xlpm.Fundo,,-1),
_xlpm.Bx,_xlfn.XLOOKUP(TRUE,(AH81:$AZ81&lt;&gt;""),AH$51:$AZ$51,_xlpm.Fundo,,1),
_xlpm.Cx,_xlfn.XLOOKUP(TRUE,($O81:AF81&lt;&gt;""),$O81:AF81,_xlpm.Fundo,,-1),
_xlpm.Dx,_xlfn.XLOOKUP(TRUE,(AH81:$AZ81&lt;&gt;""),AH81:$AZ81,_xlpm.Fundo,,1),
_xlpm.Xx,AG$51,_xlpm.Yx,PRODUCT(SUM(_xlpm.Dx,-_xlpm.Cx),1/SUM(_xlpm.Bx,-_xlpm.Ax))*SUM(_xlpm.Xx,-_xlpm.Ax)+_xlpm.Cx,
_xlpm.Ay,_xlfn.XLOOKUP(TRUE,(AG$52:AG80&lt;&gt;""),$N$52:$N80,_xlpm.Fundo,,-1),
_xlpm.By,_xlfn.XLOOKUP(TRUE,(AG82:AG$95&lt;&gt;""),$N82:$N$95,_xlpm.Fundo,,1),
_xlpm.Cy,_xlfn.XLOOKUP(TRUE,(AG$52:AG80&lt;&gt;""),AG$52:AG80,_xlpm.Fundo,,-1),
_xlpm.Dy,_xlfn.XLOOKUP(TRUE,(AG82:AG$95&lt;&gt;""),AG82:AG$95,_xlpm.Fundo,,1),
_xlpm.Xy,$N81,_xlpm.Yy,PRODUCT(SUM(_xlpm.Dy,-_xlpm.Cy),1/SUM(_xlpm.By,-_xlpm.Ay))*SUM(_xlpm.Xy,-_xlpm.Ay)+_xlpm.Cy,
ROUND(_xlpm.Yy,2)))</f>
        <v>0.11</v>
      </c>
      <c r="AH179" s="21" cm="1">
        <f t="array" ref="AH179">IF(AH81&lt;&gt;"","",
_xlfn.LET(_xlpm.Fundo,$L$8,
_xlpm.Ax,_xlfn.XLOOKUP(TRUE,($O81:AG81&lt;&gt;""),$O$51:AG$51,_xlpm.Fundo,,-1),
_xlpm.Bx,_xlfn.XLOOKUP(TRUE,(AI81:$AZ81&lt;&gt;""),AI$51:$AZ$51,_xlpm.Fundo,,1),
_xlpm.Cx,_xlfn.XLOOKUP(TRUE,($O81:AG81&lt;&gt;""),$O81:AG81,_xlpm.Fundo,,-1),
_xlpm.Dx,_xlfn.XLOOKUP(TRUE,(AI81:$AZ81&lt;&gt;""),AI81:$AZ81,_xlpm.Fundo,,1),
_xlpm.Xx,AH$51,_xlpm.Yx,PRODUCT(SUM(_xlpm.Dx,-_xlpm.Cx),1/SUM(_xlpm.Bx,-_xlpm.Ax))*SUM(_xlpm.Xx,-_xlpm.Ax)+_xlpm.Cx,
_xlpm.Ay,_xlfn.XLOOKUP(TRUE,(AH$52:AH80&lt;&gt;""),$N$52:$N80,_xlpm.Fundo,,-1),
_xlpm.By,_xlfn.XLOOKUP(TRUE,(AH82:AH$95&lt;&gt;""),$N82:$N$95,_xlpm.Fundo,,1),
_xlpm.Cy,_xlfn.XLOOKUP(TRUE,(AH$52:AH80&lt;&gt;""),AH$52:AH80,_xlpm.Fundo,,-1),
_xlpm.Dy,_xlfn.XLOOKUP(TRUE,(AH82:AH$95&lt;&gt;""),AH82:AH$95,_xlpm.Fundo,,1),
_xlpm.Xy,$N81,_xlpm.Yy,PRODUCT(SUM(_xlpm.Dy,-_xlpm.Cy),1/SUM(_xlpm.By,-_xlpm.Ay))*SUM(_xlpm.Xy,-_xlpm.Ay)+_xlpm.Cy,
ROUND(_xlpm.Yy,2)))</f>
        <v>0.36</v>
      </c>
      <c r="AI179" s="21" cm="1">
        <f t="array" ref="AI179">IF(AI81&lt;&gt;"","",
_xlfn.LET(_xlpm.Fundo,$L$8,
_xlpm.Ax,_xlfn.XLOOKUP(TRUE,($O81:AH81&lt;&gt;""),$O$51:AH$51,_xlpm.Fundo,,-1),
_xlpm.Bx,_xlfn.XLOOKUP(TRUE,(AJ81:$AZ81&lt;&gt;""),AJ$51:$AZ$51,_xlpm.Fundo,,1),
_xlpm.Cx,_xlfn.XLOOKUP(TRUE,($O81:AH81&lt;&gt;""),$O81:AH81,_xlpm.Fundo,,-1),
_xlpm.Dx,_xlfn.XLOOKUP(TRUE,(AJ81:$AZ81&lt;&gt;""),AJ81:$AZ81,_xlpm.Fundo,,1),
_xlpm.Xx,AI$51,_xlpm.Yx,PRODUCT(SUM(_xlpm.Dx,-_xlpm.Cx),1/SUM(_xlpm.Bx,-_xlpm.Ax))*SUM(_xlpm.Xx,-_xlpm.Ax)+_xlpm.Cx,
_xlpm.Ay,_xlfn.XLOOKUP(TRUE,(AI$52:AI80&lt;&gt;""),$N$52:$N80,_xlpm.Fundo,,-1),
_xlpm.By,_xlfn.XLOOKUP(TRUE,(AI82:AI$95&lt;&gt;""),$N82:$N$95,_xlpm.Fundo,,1),
_xlpm.Cy,_xlfn.XLOOKUP(TRUE,(AI$52:AI80&lt;&gt;""),AI$52:AI80,_xlpm.Fundo,,-1),
_xlpm.Dy,_xlfn.XLOOKUP(TRUE,(AI82:AI$95&lt;&gt;""),AI82:AI$95,_xlpm.Fundo,,1),
_xlpm.Xy,$N81,_xlpm.Yy,PRODUCT(SUM(_xlpm.Dy,-_xlpm.Cy),1/SUM(_xlpm.By,-_xlpm.Ay))*SUM(_xlpm.Xy,-_xlpm.Ay)+_xlpm.Cy,
ROUND(_xlpm.Yy,2)))</f>
        <v>0.4</v>
      </c>
      <c r="AJ179" s="21" cm="1">
        <f t="array" ref="AJ179">IF(AJ81&lt;&gt;"","",
_xlfn.LET(_xlpm.Fundo,$L$8,
_xlpm.Ax,_xlfn.XLOOKUP(TRUE,($O81:AI81&lt;&gt;""),$O$51:AI$51,_xlpm.Fundo,,-1),
_xlpm.Bx,_xlfn.XLOOKUP(TRUE,(AK81:$AZ81&lt;&gt;""),AK$51:$AZ$51,_xlpm.Fundo,,1),
_xlpm.Cx,_xlfn.XLOOKUP(TRUE,($O81:AI81&lt;&gt;""),$O81:AI81,_xlpm.Fundo,,-1),
_xlpm.Dx,_xlfn.XLOOKUP(TRUE,(AK81:$AZ81&lt;&gt;""),AK81:$AZ81,_xlpm.Fundo,,1),
_xlpm.Xx,AJ$51,_xlpm.Yx,PRODUCT(SUM(_xlpm.Dx,-_xlpm.Cx),1/SUM(_xlpm.Bx,-_xlpm.Ax))*SUM(_xlpm.Xx,-_xlpm.Ax)+_xlpm.Cx,
_xlpm.Ay,_xlfn.XLOOKUP(TRUE,(AJ$52:AJ80&lt;&gt;""),$N$52:$N80,_xlpm.Fundo,,-1),
_xlpm.By,_xlfn.XLOOKUP(TRUE,(AJ82:AJ$95&lt;&gt;""),$N82:$N$95,_xlpm.Fundo,,1),
_xlpm.Cy,_xlfn.XLOOKUP(TRUE,(AJ$52:AJ80&lt;&gt;""),AJ$52:AJ80,_xlpm.Fundo,,-1),
_xlpm.Dy,_xlfn.XLOOKUP(TRUE,(AJ82:AJ$95&lt;&gt;""),AJ82:AJ$95,_xlpm.Fundo,,1),
_xlpm.Xy,$N81,_xlpm.Yy,PRODUCT(SUM(_xlpm.Dy,-_xlpm.Cy),1/SUM(_xlpm.By,-_xlpm.Ay))*SUM(_xlpm.Xy,-_xlpm.Ay)+_xlpm.Cy,
ROUND(_xlpm.Yy,2)))</f>
        <v>0.04</v>
      </c>
      <c r="AK179" s="21" cm="1">
        <f t="array" ref="AK179">IF(AK81&lt;&gt;"","",
_xlfn.LET(_xlpm.Fundo,$L$8,
_xlpm.Ax,_xlfn.XLOOKUP(TRUE,($O81:AJ81&lt;&gt;""),$O$51:AJ$51,_xlpm.Fundo,,-1),
_xlpm.Bx,_xlfn.XLOOKUP(TRUE,(AL81:$AZ81&lt;&gt;""),AL$51:$AZ$51,_xlpm.Fundo,,1),
_xlpm.Cx,_xlfn.XLOOKUP(TRUE,($O81:AJ81&lt;&gt;""),$O81:AJ81,_xlpm.Fundo,,-1),
_xlpm.Dx,_xlfn.XLOOKUP(TRUE,(AL81:$AZ81&lt;&gt;""),AL81:$AZ81,_xlpm.Fundo,,1),
_xlpm.Xx,AK$51,_xlpm.Yx,PRODUCT(SUM(_xlpm.Dx,-_xlpm.Cx),1/SUM(_xlpm.Bx,-_xlpm.Ax))*SUM(_xlpm.Xx,-_xlpm.Ax)+_xlpm.Cx,
_xlpm.Ay,_xlfn.XLOOKUP(TRUE,(AK$52:AK80&lt;&gt;""),$N$52:$N80,_xlpm.Fundo,,-1),
_xlpm.By,_xlfn.XLOOKUP(TRUE,(AK82:AK$95&lt;&gt;""),$N82:$N$95,_xlpm.Fundo,,1),
_xlpm.Cy,_xlfn.XLOOKUP(TRUE,(AK$52:AK80&lt;&gt;""),AK$52:AK80,_xlpm.Fundo,,-1),
_xlpm.Dy,_xlfn.XLOOKUP(TRUE,(AK82:AK$95&lt;&gt;""),AK82:AK$95,_xlpm.Fundo,,1),
_xlpm.Xy,$N81,_xlpm.Yy,PRODUCT(SUM(_xlpm.Dy,-_xlpm.Cy),1/SUM(_xlpm.By,-_xlpm.Ay))*SUM(_xlpm.Xy,-_xlpm.Ay)+_xlpm.Cy,
ROUND(_xlpm.Yy,2)))</f>
        <v>0</v>
      </c>
      <c r="AL179" s="21" t="str" cm="1">
        <f t="array" ref="AL179">IF(AL81&lt;&gt;"","",
_xlfn.LET(_xlpm.Fundo,$L$8,
_xlpm.Ax,_xlfn.XLOOKUP(TRUE,($O81:AK81&lt;&gt;""),$O$51:AK$51,_xlpm.Fundo,,-1),
_xlpm.Bx,_xlfn.XLOOKUP(TRUE,(AM81:$AZ81&lt;&gt;""),AM$51:$AZ$51,_xlpm.Fundo,,1),
_xlpm.Cx,_xlfn.XLOOKUP(TRUE,($O81:AK81&lt;&gt;""),$O81:AK81,_xlpm.Fundo,,-1),
_xlpm.Dx,_xlfn.XLOOKUP(TRUE,(AM81:$AZ81&lt;&gt;""),AM81:$AZ81,_xlpm.Fundo,,1),
_xlpm.Xx,AL$51,_xlpm.Yx,PRODUCT(SUM(_xlpm.Dx,-_xlpm.Cx),1/SUM(_xlpm.Bx,-_xlpm.Ax))*SUM(_xlpm.Xx,-_xlpm.Ax)+_xlpm.Cx,
_xlpm.Ay,_xlfn.XLOOKUP(TRUE,(AL$52:AL80&lt;&gt;""),$N$52:$N80,_xlpm.Fundo,,-1),
_xlpm.By,_xlfn.XLOOKUP(TRUE,(AL82:AL$95&lt;&gt;""),$N82:$N$95,_xlpm.Fundo,,1),
_xlpm.Cy,_xlfn.XLOOKUP(TRUE,(AL$52:AL80&lt;&gt;""),AL$52:AL80,_xlpm.Fundo,,-1),
_xlpm.Dy,_xlfn.XLOOKUP(TRUE,(AL82:AL$95&lt;&gt;""),AL82:AL$95,_xlpm.Fundo,,1),
_xlpm.Xy,$N81,_xlpm.Yy,PRODUCT(SUM(_xlpm.Dy,-_xlpm.Cy),1/SUM(_xlpm.By,-_xlpm.Ay))*SUM(_xlpm.Xy,-_xlpm.Ay)+_xlpm.Cy,
ROUND(_xlpm.Yy,2)))</f>
        <v/>
      </c>
      <c r="AM179" s="21" t="str" cm="1">
        <f t="array" ref="AM179">IF(AM81&lt;&gt;"","",
_xlfn.LET(_xlpm.Fundo,$L$8,
_xlpm.Ax,_xlfn.XLOOKUP(TRUE,($O81:AL81&lt;&gt;""),$O$51:AL$51,_xlpm.Fundo,,-1),
_xlpm.Bx,_xlfn.XLOOKUP(TRUE,(AN81:$AZ81&lt;&gt;""),AN$51:$AZ$51,_xlpm.Fundo,,1),
_xlpm.Cx,_xlfn.XLOOKUP(TRUE,($O81:AL81&lt;&gt;""),$O81:AL81,_xlpm.Fundo,,-1),
_xlpm.Dx,_xlfn.XLOOKUP(TRUE,(AN81:$AZ81&lt;&gt;""),AN81:$AZ81,_xlpm.Fundo,,1),
_xlpm.Xx,AM$51,_xlpm.Yx,PRODUCT(SUM(_xlpm.Dx,-_xlpm.Cx),1/SUM(_xlpm.Bx,-_xlpm.Ax))*SUM(_xlpm.Xx,-_xlpm.Ax)+_xlpm.Cx,
_xlpm.Ay,_xlfn.XLOOKUP(TRUE,(AM$52:AM80&lt;&gt;""),$N$52:$N80,_xlpm.Fundo,,-1),
_xlpm.By,_xlfn.XLOOKUP(TRUE,(AM82:AM$95&lt;&gt;""),$N82:$N$95,_xlpm.Fundo,,1),
_xlpm.Cy,_xlfn.XLOOKUP(TRUE,(AM$52:AM80&lt;&gt;""),AM$52:AM80,_xlpm.Fundo,,-1),
_xlpm.Dy,_xlfn.XLOOKUP(TRUE,(AM82:AM$95&lt;&gt;""),AM82:AM$95,_xlpm.Fundo,,1),
_xlpm.Xy,$N81,_xlpm.Yy,PRODUCT(SUM(_xlpm.Dy,-_xlpm.Cy),1/SUM(_xlpm.By,-_xlpm.Ay))*SUM(_xlpm.Xy,-_xlpm.Ay)+_xlpm.Cy,
ROUND(_xlpm.Yy,2)))</f>
        <v/>
      </c>
      <c r="AN179" s="21" cm="1">
        <f t="array" ref="AN179">IF(AN81&lt;&gt;"","",
_xlfn.LET(_xlpm.Fundo,$L$8,
_xlpm.Ax,_xlfn.XLOOKUP(TRUE,($O81:AM81&lt;&gt;""),$O$51:AM$51,_xlpm.Fundo,,-1),
_xlpm.Bx,_xlfn.XLOOKUP(TRUE,(AO81:$AZ81&lt;&gt;""),AO$51:$AZ$51,_xlpm.Fundo,,1),
_xlpm.Cx,_xlfn.XLOOKUP(TRUE,($O81:AM81&lt;&gt;""),$O81:AM81,_xlpm.Fundo,,-1),
_xlpm.Dx,_xlfn.XLOOKUP(TRUE,(AO81:$AZ81&lt;&gt;""),AO81:$AZ81,_xlpm.Fundo,,1),
_xlpm.Xx,AN$51,_xlpm.Yx,PRODUCT(SUM(_xlpm.Dx,-_xlpm.Cx),1/SUM(_xlpm.Bx,-_xlpm.Ax))*SUM(_xlpm.Xx,-_xlpm.Ax)+_xlpm.Cx,
_xlpm.Ay,_xlfn.XLOOKUP(TRUE,(AN$52:AN80&lt;&gt;""),$N$52:$N80,_xlpm.Fundo,,-1),
_xlpm.By,_xlfn.XLOOKUP(TRUE,(AN82:AN$95&lt;&gt;""),$N82:$N$95,_xlpm.Fundo,,1),
_xlpm.Cy,_xlfn.XLOOKUP(TRUE,(AN$52:AN80&lt;&gt;""),AN$52:AN80,_xlpm.Fundo,,-1),
_xlpm.Dy,_xlfn.XLOOKUP(TRUE,(AN82:AN$95&lt;&gt;""),AN82:AN$95,_xlpm.Fundo,,1),
_xlpm.Xy,$N81,_xlpm.Yy,PRODUCT(SUM(_xlpm.Dy,-_xlpm.Cy),1/SUM(_xlpm.By,-_xlpm.Ay))*SUM(_xlpm.Xy,-_xlpm.Ay)+_xlpm.Cy,
ROUND(_xlpm.Yy,2)))</f>
        <v>-9</v>
      </c>
      <c r="AO179" s="21" cm="1">
        <f t="array" ref="AO179">IF(AO81&lt;&gt;"","",
_xlfn.LET(_xlpm.Fundo,$L$8,
_xlpm.Ax,_xlfn.XLOOKUP(TRUE,($O81:AN81&lt;&gt;""),$O$51:AN$51,_xlpm.Fundo,,-1),
_xlpm.Bx,_xlfn.XLOOKUP(TRUE,(AP81:$AZ81&lt;&gt;""),AP$51:$AZ$51,_xlpm.Fundo,,1),
_xlpm.Cx,_xlfn.XLOOKUP(TRUE,($O81:AN81&lt;&gt;""),$O81:AN81,_xlpm.Fundo,,-1),
_xlpm.Dx,_xlfn.XLOOKUP(TRUE,(AP81:$AZ81&lt;&gt;""),AP81:$AZ81,_xlpm.Fundo,,1),
_xlpm.Xx,AO$51,_xlpm.Yx,PRODUCT(SUM(_xlpm.Dx,-_xlpm.Cx),1/SUM(_xlpm.Bx,-_xlpm.Ax))*SUM(_xlpm.Xx,-_xlpm.Ax)+_xlpm.Cx,
_xlpm.Ay,_xlfn.XLOOKUP(TRUE,(AO$52:AO80&lt;&gt;""),$N$52:$N80,_xlpm.Fundo,,-1),
_xlpm.By,_xlfn.XLOOKUP(TRUE,(AO82:AO$95&lt;&gt;""),$N82:$N$95,_xlpm.Fundo,,1),
_xlpm.Cy,_xlfn.XLOOKUP(TRUE,(AO$52:AO80&lt;&gt;""),AO$52:AO80,_xlpm.Fundo,,-1),
_xlpm.Dy,_xlfn.XLOOKUP(TRUE,(AO82:AO$95&lt;&gt;""),AO82:AO$95,_xlpm.Fundo,,1),
_xlpm.Xy,$N81,_xlpm.Yy,PRODUCT(SUM(_xlpm.Dy,-_xlpm.Cy),1/SUM(_xlpm.By,-_xlpm.Ay))*SUM(_xlpm.Xy,-_xlpm.Ay)+_xlpm.Cy,
ROUND(_xlpm.Yy,2)))</f>
        <v>-9</v>
      </c>
      <c r="AP179" s="21" cm="1">
        <f t="array" ref="AP179">IF(AP81&lt;&gt;"","",
_xlfn.LET(_xlpm.Fundo,$L$8,
_xlpm.Ax,_xlfn.XLOOKUP(TRUE,($O81:AO81&lt;&gt;""),$O$51:AO$51,_xlpm.Fundo,,-1),
_xlpm.Bx,_xlfn.XLOOKUP(TRUE,(AQ81:$AZ81&lt;&gt;""),AQ$51:$AZ$51,_xlpm.Fundo,,1),
_xlpm.Cx,_xlfn.XLOOKUP(TRUE,($O81:AO81&lt;&gt;""),$O81:AO81,_xlpm.Fundo,,-1),
_xlpm.Dx,_xlfn.XLOOKUP(TRUE,(AQ81:$AZ81&lt;&gt;""),AQ81:$AZ81,_xlpm.Fundo,,1),
_xlpm.Xx,AP$51,_xlpm.Yx,PRODUCT(SUM(_xlpm.Dx,-_xlpm.Cx),1/SUM(_xlpm.Bx,-_xlpm.Ax))*SUM(_xlpm.Xx,-_xlpm.Ax)+_xlpm.Cx,
_xlpm.Ay,_xlfn.XLOOKUP(TRUE,(AP$52:AP80&lt;&gt;""),$N$52:$N80,_xlpm.Fundo,,-1),
_xlpm.By,_xlfn.XLOOKUP(TRUE,(AP82:AP$95&lt;&gt;""),$N82:$N$95,_xlpm.Fundo,,1),
_xlpm.Cy,_xlfn.XLOOKUP(TRUE,(AP$52:AP80&lt;&gt;""),AP$52:AP80,_xlpm.Fundo,,-1),
_xlpm.Dy,_xlfn.XLOOKUP(TRUE,(AP82:AP$95&lt;&gt;""),AP82:AP$95,_xlpm.Fundo,,1),
_xlpm.Xy,$N81,_xlpm.Yy,PRODUCT(SUM(_xlpm.Dy,-_xlpm.Cy),1/SUM(_xlpm.By,-_xlpm.Ay))*SUM(_xlpm.Xy,-_xlpm.Ay)+_xlpm.Cy,
ROUND(_xlpm.Yy,2)))</f>
        <v>-9</v>
      </c>
      <c r="AQ179" s="21" cm="1">
        <f t="array" ref="AQ179">IF(AQ81&lt;&gt;"","",
_xlfn.LET(_xlpm.Fundo,$L$8,
_xlpm.Ax,_xlfn.XLOOKUP(TRUE,($O81:AP81&lt;&gt;""),$O$51:AP$51,_xlpm.Fundo,,-1),
_xlpm.Bx,_xlfn.XLOOKUP(TRUE,(AR81:$AZ81&lt;&gt;""),AR$51:$AZ$51,_xlpm.Fundo,,1),
_xlpm.Cx,_xlfn.XLOOKUP(TRUE,($O81:AP81&lt;&gt;""),$O81:AP81,_xlpm.Fundo,,-1),
_xlpm.Dx,_xlfn.XLOOKUP(TRUE,(AR81:$AZ81&lt;&gt;""),AR81:$AZ81,_xlpm.Fundo,,1),
_xlpm.Xx,AQ$51,_xlpm.Yx,PRODUCT(SUM(_xlpm.Dx,-_xlpm.Cx),1/SUM(_xlpm.Bx,-_xlpm.Ax))*SUM(_xlpm.Xx,-_xlpm.Ax)+_xlpm.Cx,
_xlpm.Ay,_xlfn.XLOOKUP(TRUE,(AQ$52:AQ80&lt;&gt;""),$N$52:$N80,_xlpm.Fundo,,-1),
_xlpm.By,_xlfn.XLOOKUP(TRUE,(AQ82:AQ$95&lt;&gt;""),$N82:$N$95,_xlpm.Fundo,,1),
_xlpm.Cy,_xlfn.XLOOKUP(TRUE,(AQ$52:AQ80&lt;&gt;""),AQ$52:AQ80,_xlpm.Fundo,,-1),
_xlpm.Dy,_xlfn.XLOOKUP(TRUE,(AQ82:AQ$95&lt;&gt;""),AQ82:AQ$95,_xlpm.Fundo,,1),
_xlpm.Xy,$N81,_xlpm.Yy,PRODUCT(SUM(_xlpm.Dy,-_xlpm.Cy),1/SUM(_xlpm.By,-_xlpm.Ay))*SUM(_xlpm.Xy,-_xlpm.Ay)+_xlpm.Cy,
ROUND(_xlpm.Yy,2)))</f>
        <v>-9</v>
      </c>
      <c r="AR179" s="21" cm="1">
        <f t="array" ref="AR179">IF(AR81&lt;&gt;"","",
_xlfn.LET(_xlpm.Fundo,$L$8,
_xlpm.Ax,_xlfn.XLOOKUP(TRUE,($O81:AQ81&lt;&gt;""),$O$51:AQ$51,_xlpm.Fundo,,-1),
_xlpm.Bx,_xlfn.XLOOKUP(TRUE,(AS81:$AZ81&lt;&gt;""),AS$51:$AZ$51,_xlpm.Fundo,,1),
_xlpm.Cx,_xlfn.XLOOKUP(TRUE,($O81:AQ81&lt;&gt;""),$O81:AQ81,_xlpm.Fundo,,-1),
_xlpm.Dx,_xlfn.XLOOKUP(TRUE,(AS81:$AZ81&lt;&gt;""),AS81:$AZ81,_xlpm.Fundo,,1),
_xlpm.Xx,AR$51,_xlpm.Yx,PRODUCT(SUM(_xlpm.Dx,-_xlpm.Cx),1/SUM(_xlpm.Bx,-_xlpm.Ax))*SUM(_xlpm.Xx,-_xlpm.Ax)+_xlpm.Cx,
_xlpm.Ay,_xlfn.XLOOKUP(TRUE,(AR$52:AR80&lt;&gt;""),$N$52:$N80,_xlpm.Fundo,,-1),
_xlpm.By,_xlfn.XLOOKUP(TRUE,(AR82:AR$95&lt;&gt;""),$N82:$N$95,_xlpm.Fundo,,1),
_xlpm.Cy,_xlfn.XLOOKUP(TRUE,(AR$52:AR80&lt;&gt;""),AR$52:AR80,_xlpm.Fundo,,-1),
_xlpm.Dy,_xlfn.XLOOKUP(TRUE,(AR82:AR$95&lt;&gt;""),AR82:AR$95,_xlpm.Fundo,,1),
_xlpm.Xy,$N81,_xlpm.Yy,PRODUCT(SUM(_xlpm.Dy,-_xlpm.Cy),1/SUM(_xlpm.By,-_xlpm.Ay))*SUM(_xlpm.Xy,-_xlpm.Ay)+_xlpm.Cy,
ROUND(_xlpm.Yy,2)))</f>
        <v>-9</v>
      </c>
      <c r="AS179" s="21" cm="1">
        <f t="array" ref="AS179">IF(AS81&lt;&gt;"","",
_xlfn.LET(_xlpm.Fundo,$L$8,
_xlpm.Ax,_xlfn.XLOOKUP(TRUE,($O81:AR81&lt;&gt;""),$O$51:AR$51,_xlpm.Fundo,,-1),
_xlpm.Bx,_xlfn.XLOOKUP(TRUE,(AT81:$AZ81&lt;&gt;""),AT$51:$AZ$51,_xlpm.Fundo,,1),
_xlpm.Cx,_xlfn.XLOOKUP(TRUE,($O81:AR81&lt;&gt;""),$O81:AR81,_xlpm.Fundo,,-1),
_xlpm.Dx,_xlfn.XLOOKUP(TRUE,(AT81:$AZ81&lt;&gt;""),AT81:$AZ81,_xlpm.Fundo,,1),
_xlpm.Xx,AS$51,_xlpm.Yx,PRODUCT(SUM(_xlpm.Dx,-_xlpm.Cx),1/SUM(_xlpm.Bx,-_xlpm.Ax))*SUM(_xlpm.Xx,-_xlpm.Ax)+_xlpm.Cx,
_xlpm.Ay,_xlfn.XLOOKUP(TRUE,(AS$52:AS80&lt;&gt;""),$N$52:$N80,_xlpm.Fundo,,-1),
_xlpm.By,_xlfn.XLOOKUP(TRUE,(AS82:AS$95&lt;&gt;""),$N82:$N$95,_xlpm.Fundo,,1),
_xlpm.Cy,_xlfn.XLOOKUP(TRUE,(AS$52:AS80&lt;&gt;""),AS$52:AS80,_xlpm.Fundo,,-1),
_xlpm.Dy,_xlfn.XLOOKUP(TRUE,(AS82:AS$95&lt;&gt;""),AS82:AS$95,_xlpm.Fundo,,1),
_xlpm.Xy,$N81,_xlpm.Yy,PRODUCT(SUM(_xlpm.Dy,-_xlpm.Cy),1/SUM(_xlpm.By,-_xlpm.Ay))*SUM(_xlpm.Xy,-_xlpm.Ay)+_xlpm.Cy,
ROUND(_xlpm.Yy,2)))</f>
        <v>-9</v>
      </c>
      <c r="AT179" s="21" t="str" cm="1">
        <f t="array" ref="AT179">IF(AT81&lt;&gt;"","",
_xlfn.LET(_xlpm.Fundo,$L$8,
_xlpm.Ax,_xlfn.XLOOKUP(TRUE,($O81:AS81&lt;&gt;""),$O$51:AS$51,_xlpm.Fundo,,-1),
_xlpm.Bx,_xlfn.XLOOKUP(TRUE,(AU81:$AZ81&lt;&gt;""),AU$51:$AZ$51,_xlpm.Fundo,,1),
_xlpm.Cx,_xlfn.XLOOKUP(TRUE,($O81:AS81&lt;&gt;""),$O81:AS81,_xlpm.Fundo,,-1),
_xlpm.Dx,_xlfn.XLOOKUP(TRUE,(AU81:$AZ81&lt;&gt;""),AU81:$AZ81,_xlpm.Fundo,,1),
_xlpm.Xx,AT$51,_xlpm.Yx,PRODUCT(SUM(_xlpm.Dx,-_xlpm.Cx),1/SUM(_xlpm.Bx,-_xlpm.Ax))*SUM(_xlpm.Xx,-_xlpm.Ax)+_xlpm.Cx,
_xlpm.Ay,_xlfn.XLOOKUP(TRUE,(AT$52:AT80&lt;&gt;""),$N$52:$N80,_xlpm.Fundo,,-1),
_xlpm.By,_xlfn.XLOOKUP(TRUE,(AT82:AT$95&lt;&gt;""),$N82:$N$95,_xlpm.Fundo,,1),
_xlpm.Cy,_xlfn.XLOOKUP(TRUE,(AT$52:AT80&lt;&gt;""),AT$52:AT80,_xlpm.Fundo,,-1),
_xlpm.Dy,_xlfn.XLOOKUP(TRUE,(AT82:AT$95&lt;&gt;""),AT82:AT$95,_xlpm.Fundo,,1),
_xlpm.Xy,$N81,_xlpm.Yy,PRODUCT(SUM(_xlpm.Dy,-_xlpm.Cy),1/SUM(_xlpm.By,-_xlpm.Ay))*SUM(_xlpm.Xy,-_xlpm.Ay)+_xlpm.Cy,
ROUND(_xlpm.Yy,2)))</f>
        <v/>
      </c>
      <c r="AU179" s="21" t="str" cm="1">
        <f t="array" ref="AU179">IF(AU81&lt;&gt;"","",
_xlfn.LET(_xlpm.Fundo,$L$8,
_xlpm.Ax,_xlfn.XLOOKUP(TRUE,($O81:AT81&lt;&gt;""),$O$51:AT$51,_xlpm.Fundo,,-1),
_xlpm.Bx,_xlfn.XLOOKUP(TRUE,(AV81:$AZ81&lt;&gt;""),AV$51:$AZ$51,_xlpm.Fundo,,1),
_xlpm.Cx,_xlfn.XLOOKUP(TRUE,($O81:AT81&lt;&gt;""),$O81:AT81,_xlpm.Fundo,,-1),
_xlpm.Dx,_xlfn.XLOOKUP(TRUE,(AV81:$AZ81&lt;&gt;""),AV81:$AZ81,_xlpm.Fundo,,1),
_xlpm.Xx,AU$51,_xlpm.Yx,PRODUCT(SUM(_xlpm.Dx,-_xlpm.Cx),1/SUM(_xlpm.Bx,-_xlpm.Ax))*SUM(_xlpm.Xx,-_xlpm.Ax)+_xlpm.Cx,
_xlpm.Ay,_xlfn.XLOOKUP(TRUE,(AU$52:AU80&lt;&gt;""),$N$52:$N80,_xlpm.Fundo,,-1),
_xlpm.By,_xlfn.XLOOKUP(TRUE,(AU82:AU$95&lt;&gt;""),$N82:$N$95,_xlpm.Fundo,,1),
_xlpm.Cy,_xlfn.XLOOKUP(TRUE,(AU$52:AU80&lt;&gt;""),AU$52:AU80,_xlpm.Fundo,,-1),
_xlpm.Dy,_xlfn.XLOOKUP(TRUE,(AU82:AU$95&lt;&gt;""),AU82:AU$95,_xlpm.Fundo,,1),
_xlpm.Xy,$N81,_xlpm.Yy,PRODUCT(SUM(_xlpm.Dy,-_xlpm.Cy),1/SUM(_xlpm.By,-_xlpm.Ay))*SUM(_xlpm.Xy,-_xlpm.Ay)+_xlpm.Cy,
ROUND(_xlpm.Yy,2)))</f>
        <v/>
      </c>
      <c r="AV179" s="21" t="str" cm="1">
        <f t="array" ref="AV179">IF(AV81&lt;&gt;"","",
_xlfn.LET(_xlpm.Fundo,$L$8,
_xlpm.Ax,_xlfn.XLOOKUP(TRUE,($O81:AU81&lt;&gt;""),$O$51:AU$51,_xlpm.Fundo,,-1),
_xlpm.Bx,_xlfn.XLOOKUP(TRUE,(AW81:$AZ81&lt;&gt;""),AW$51:$AZ$51,_xlpm.Fundo,,1),
_xlpm.Cx,_xlfn.XLOOKUP(TRUE,($O81:AU81&lt;&gt;""),$O81:AU81,_xlpm.Fundo,,-1),
_xlpm.Dx,_xlfn.XLOOKUP(TRUE,(AW81:$AZ81&lt;&gt;""),AW81:$AZ81,_xlpm.Fundo,,1),
_xlpm.Xx,AV$51,_xlpm.Yx,PRODUCT(SUM(_xlpm.Dx,-_xlpm.Cx),1/SUM(_xlpm.Bx,-_xlpm.Ax))*SUM(_xlpm.Xx,-_xlpm.Ax)+_xlpm.Cx,
_xlpm.Ay,_xlfn.XLOOKUP(TRUE,(AV$52:AV80&lt;&gt;""),$N$52:$N80,_xlpm.Fundo,,-1),
_xlpm.By,_xlfn.XLOOKUP(TRUE,(AV82:AV$95&lt;&gt;""),$N82:$N$95,_xlpm.Fundo,,1),
_xlpm.Cy,_xlfn.XLOOKUP(TRUE,(AV$52:AV80&lt;&gt;""),AV$52:AV80,_xlpm.Fundo,,-1),
_xlpm.Dy,_xlfn.XLOOKUP(TRUE,(AV82:AV$95&lt;&gt;""),AV82:AV$95,_xlpm.Fundo,,1),
_xlpm.Xy,$N81,_xlpm.Yy,PRODUCT(SUM(_xlpm.Dy,-_xlpm.Cy),1/SUM(_xlpm.By,-_xlpm.Ay))*SUM(_xlpm.Xy,-_xlpm.Ay)+_xlpm.Cy,
ROUND(_xlpm.Yy,2)))</f>
        <v/>
      </c>
      <c r="AW179" s="21" t="str" cm="1">
        <f t="array" ref="AW179">IF(AW81&lt;&gt;"","",
_xlfn.LET(_xlpm.Fundo,$L$8,
_xlpm.Ax,_xlfn.XLOOKUP(TRUE,($O81:AV81&lt;&gt;""),$O$51:AV$51,_xlpm.Fundo,,-1),
_xlpm.Bx,_xlfn.XLOOKUP(TRUE,(AX81:$AZ81&lt;&gt;""),AX$51:$AZ$51,_xlpm.Fundo,,1),
_xlpm.Cx,_xlfn.XLOOKUP(TRUE,($O81:AV81&lt;&gt;""),$O81:AV81,_xlpm.Fundo,,-1),
_xlpm.Dx,_xlfn.XLOOKUP(TRUE,(AX81:$AZ81&lt;&gt;""),AX81:$AZ81,_xlpm.Fundo,,1),
_xlpm.Xx,AW$51,_xlpm.Yx,PRODUCT(SUM(_xlpm.Dx,-_xlpm.Cx),1/SUM(_xlpm.Bx,-_xlpm.Ax))*SUM(_xlpm.Xx,-_xlpm.Ax)+_xlpm.Cx,
_xlpm.Ay,_xlfn.XLOOKUP(TRUE,(AW$52:AW80&lt;&gt;""),$N$52:$N80,_xlpm.Fundo,,-1),
_xlpm.By,_xlfn.XLOOKUP(TRUE,(AW82:AW$95&lt;&gt;""),$N82:$N$95,_xlpm.Fundo,,1),
_xlpm.Cy,_xlfn.XLOOKUP(TRUE,(AW$52:AW80&lt;&gt;""),AW$52:AW80,_xlpm.Fundo,,-1),
_xlpm.Dy,_xlfn.XLOOKUP(TRUE,(AW82:AW$95&lt;&gt;""),AW82:AW$95,_xlpm.Fundo,,1),
_xlpm.Xy,$N81,_xlpm.Yy,PRODUCT(SUM(_xlpm.Dy,-_xlpm.Cy),1/SUM(_xlpm.By,-_xlpm.Ay))*SUM(_xlpm.Xy,-_xlpm.Ay)+_xlpm.Cy,
ROUND(_xlpm.Yy,2)))</f>
        <v/>
      </c>
      <c r="AX179" s="8"/>
      <c r="AY179" s="8"/>
    </row>
    <row r="180" spans="1:51" ht="20.100000000000001" customHeight="1" x14ac:dyDescent="0.3">
      <c r="A180" s="8"/>
      <c r="B180" s="8" t="s">
        <v>628</v>
      </c>
      <c r="C180" s="17">
        <f t="shared" si="23"/>
        <v>51.875399999999999</v>
      </c>
      <c r="D180" s="18">
        <f t="shared" si="23"/>
        <v>118.9509</v>
      </c>
      <c r="E180" s="64">
        <f t="shared" si="23"/>
        <v>-1.1000000000000001</v>
      </c>
      <c r="F180" s="17">
        <f t="shared" si="16"/>
        <v>8.85</v>
      </c>
      <c r="G180" s="18">
        <f t="shared" si="17"/>
        <v>13.9</v>
      </c>
      <c r="H180" s="19">
        <f t="shared" si="18"/>
        <v>-1.1000000000000001</v>
      </c>
      <c r="I180" s="8" t="str" cm="1">
        <f t="array" ref="I180">_xlfn.CONCAT(ROUND(F180:H180,2)&amp;", ")</f>
        <v xml:space="preserve">8.85, 13.9, -1.1, </v>
      </c>
      <c r="J180" s="8"/>
      <c r="N180" s="31">
        <v>5.07</v>
      </c>
      <c r="O180" s="15"/>
      <c r="P180" s="21" t="str" cm="1">
        <f t="array" ref="P180">IF(P82&lt;&gt;"","",
_xlfn.LET(_xlpm.Fundo,$L$8,
_xlpm.Ax,_xlfn.XLOOKUP(TRUE,($O82:O82&lt;&gt;""),$O$51:O$51,_xlpm.Fundo,,-1),
_xlpm.Bx,_xlfn.XLOOKUP(TRUE,(Q82:$AZ82&lt;&gt;""),Q$51:$AZ$51,_xlpm.Fundo,,1),
_xlpm.Cx,_xlfn.XLOOKUP(TRUE,($O82:O82&lt;&gt;""),$O82:O82,_xlpm.Fundo,,-1),
_xlpm.Dx,_xlfn.XLOOKUP(TRUE,(Q82:$AZ82&lt;&gt;""),Q82:$AZ82,_xlpm.Fundo,,1),
_xlpm.Xx,P$51,_xlpm.Yx,PRODUCT(SUM(_xlpm.Dx,-_xlpm.Cx),1/SUM(_xlpm.Bx,-_xlpm.Ax))*SUM(_xlpm.Xx,-_xlpm.Ax)+_xlpm.Cx,
_xlpm.Ay,_xlfn.XLOOKUP(TRUE,(P$52:P81&lt;&gt;""),$N$52:$N81,_xlpm.Fundo,,-1),
_xlpm.By,_xlfn.XLOOKUP(TRUE,(P83:P$95&lt;&gt;""),$N83:$N$95,_xlpm.Fundo,,1),
_xlpm.Cy,_xlfn.XLOOKUP(TRUE,(P$52:P81&lt;&gt;""),P$52:P81,_xlpm.Fundo,,-1),
_xlpm.Dy,_xlfn.XLOOKUP(TRUE,(P83:P$95&lt;&gt;""),P83:P$95,_xlpm.Fundo,,1),
_xlpm.Xy,$N82,_xlpm.Yy,PRODUCT(SUM(_xlpm.Dy,-_xlpm.Cy),1/SUM(_xlpm.By,-_xlpm.Ay))*SUM(_xlpm.Xy,-_xlpm.Ay)+_xlpm.Cy,
ROUND(_xlpm.Yy,2)))</f>
        <v/>
      </c>
      <c r="Q180" s="21" t="str" cm="1">
        <f t="array" ref="Q180">IF(Q82&lt;&gt;"","",
_xlfn.LET(_xlpm.Fundo,$L$8,
_xlpm.Ax,_xlfn.XLOOKUP(TRUE,($O82:P82&lt;&gt;""),$O$51:P$51,_xlpm.Fundo,,-1),
_xlpm.Bx,_xlfn.XLOOKUP(TRUE,(R82:$AZ82&lt;&gt;""),R$51:$AZ$51,_xlpm.Fundo,,1),
_xlpm.Cx,_xlfn.XLOOKUP(TRUE,($O82:P82&lt;&gt;""),$O82:P82,_xlpm.Fundo,,-1),
_xlpm.Dx,_xlfn.XLOOKUP(TRUE,(R82:$AZ82&lt;&gt;""),R82:$AZ82,_xlpm.Fundo,,1),
_xlpm.Xx,Q$51,_xlpm.Yx,PRODUCT(SUM(_xlpm.Dx,-_xlpm.Cx),1/SUM(_xlpm.Bx,-_xlpm.Ax))*SUM(_xlpm.Xx,-_xlpm.Ax)+_xlpm.Cx,
_xlpm.Ay,_xlfn.XLOOKUP(TRUE,(Q$52:Q81&lt;&gt;""),$N$52:$N81,_xlpm.Fundo,,-1),
_xlpm.By,_xlfn.XLOOKUP(TRUE,(Q83:Q$95&lt;&gt;""),$N83:$N$95,_xlpm.Fundo,,1),
_xlpm.Cy,_xlfn.XLOOKUP(TRUE,(Q$52:Q81&lt;&gt;""),Q$52:Q81,_xlpm.Fundo,,-1),
_xlpm.Dy,_xlfn.XLOOKUP(TRUE,(Q83:Q$95&lt;&gt;""),Q83:Q$95,_xlpm.Fundo,,1),
_xlpm.Xy,$N82,_xlpm.Yy,PRODUCT(SUM(_xlpm.Dy,-_xlpm.Cy),1/SUM(_xlpm.By,-_xlpm.Ay))*SUM(_xlpm.Xy,-_xlpm.Ay)+_xlpm.Cy,
ROUND(_xlpm.Yy,2)))</f>
        <v/>
      </c>
      <c r="R180" s="21" t="str" cm="1">
        <f t="array" ref="R180">IF(R82&lt;&gt;"","",
_xlfn.LET(_xlpm.Fundo,$L$8,
_xlpm.Ax,_xlfn.XLOOKUP(TRUE,($O82:Q82&lt;&gt;""),$O$51:Q$51,_xlpm.Fundo,,-1),
_xlpm.Bx,_xlfn.XLOOKUP(TRUE,(S82:$AZ82&lt;&gt;""),S$51:$AZ$51,_xlpm.Fundo,,1),
_xlpm.Cx,_xlfn.XLOOKUP(TRUE,($O82:Q82&lt;&gt;""),$O82:Q82,_xlpm.Fundo,,-1),
_xlpm.Dx,_xlfn.XLOOKUP(TRUE,(S82:$AZ82&lt;&gt;""),S82:$AZ82,_xlpm.Fundo,,1),
_xlpm.Xx,R$51,_xlpm.Yx,PRODUCT(SUM(_xlpm.Dx,-_xlpm.Cx),1/SUM(_xlpm.Bx,-_xlpm.Ax))*SUM(_xlpm.Xx,-_xlpm.Ax)+_xlpm.Cx,
_xlpm.Ay,_xlfn.XLOOKUP(TRUE,(R$52:R81&lt;&gt;""),$N$52:$N81,_xlpm.Fundo,,-1),
_xlpm.By,_xlfn.XLOOKUP(TRUE,(R83:R$95&lt;&gt;""),$N83:$N$95,_xlpm.Fundo,,1),
_xlpm.Cy,_xlfn.XLOOKUP(TRUE,(R$52:R81&lt;&gt;""),R$52:R81,_xlpm.Fundo,,-1),
_xlpm.Dy,_xlfn.XLOOKUP(TRUE,(R83:R$95&lt;&gt;""),R83:R$95,_xlpm.Fundo,,1),
_xlpm.Xy,$N82,_xlpm.Yy,PRODUCT(SUM(_xlpm.Dy,-_xlpm.Cy),1/SUM(_xlpm.By,-_xlpm.Ay))*SUM(_xlpm.Xy,-_xlpm.Ay)+_xlpm.Cy,
ROUND(_xlpm.Yy,2)))</f>
        <v/>
      </c>
      <c r="S180" s="21" cm="1">
        <f t="array" ref="S180">IF(S82&lt;&gt;"","",
_xlfn.LET(_xlpm.Fundo,$L$8,
_xlpm.Ax,_xlfn.XLOOKUP(TRUE,($O82:R82&lt;&gt;""),$O$51:R$51,_xlpm.Fundo,,-1),
_xlpm.Bx,_xlfn.XLOOKUP(TRUE,(T82:$AZ82&lt;&gt;""),T$51:$AZ$51,_xlpm.Fundo,,1),
_xlpm.Cx,_xlfn.XLOOKUP(TRUE,($O82:R82&lt;&gt;""),$O82:R82,_xlpm.Fundo,,-1),
_xlpm.Dx,_xlfn.XLOOKUP(TRUE,(T82:$AZ82&lt;&gt;""),T82:$AZ82,_xlpm.Fundo,,1),
_xlpm.Xx,S$51,_xlpm.Yx,PRODUCT(SUM(_xlpm.Dx,-_xlpm.Cx),1/SUM(_xlpm.Bx,-_xlpm.Ax))*SUM(_xlpm.Xx,-_xlpm.Ax)+_xlpm.Cx,
_xlpm.Ay,_xlfn.XLOOKUP(TRUE,(S$52:S81&lt;&gt;""),$N$52:$N81,_xlpm.Fundo,,-1),
_xlpm.By,_xlfn.XLOOKUP(TRUE,(S83:S$95&lt;&gt;""),$N83:$N$95,_xlpm.Fundo,,1),
_xlpm.Cy,_xlfn.XLOOKUP(TRUE,(S$52:S81&lt;&gt;""),S$52:S81,_xlpm.Fundo,,-1),
_xlpm.Dy,_xlfn.XLOOKUP(TRUE,(S83:S$95&lt;&gt;""),S83:S$95,_xlpm.Fundo,,1),
_xlpm.Xy,$N82,_xlpm.Yy,PRODUCT(SUM(_xlpm.Dy,-_xlpm.Cy),1/SUM(_xlpm.By,-_xlpm.Ay))*SUM(_xlpm.Xy,-_xlpm.Ay)+_xlpm.Cy,
ROUND(_xlpm.Yy,2)))</f>
        <v>0.56999999999999995</v>
      </c>
      <c r="T180" s="21" cm="1">
        <f t="array" ref="T180">IF(T82&lt;&gt;"","",
_xlfn.LET(_xlpm.Fundo,$L$8,
_xlpm.Ax,_xlfn.XLOOKUP(TRUE,($O82:S82&lt;&gt;""),$O$51:S$51,_xlpm.Fundo,,-1),
_xlpm.Bx,_xlfn.XLOOKUP(TRUE,(U82:$AZ82&lt;&gt;""),U$51:$AZ$51,_xlpm.Fundo,,1),
_xlpm.Cx,_xlfn.XLOOKUP(TRUE,($O82:S82&lt;&gt;""),$O82:S82,_xlpm.Fundo,,-1),
_xlpm.Dx,_xlfn.XLOOKUP(TRUE,(U82:$AZ82&lt;&gt;""),U82:$AZ82,_xlpm.Fundo,,1),
_xlpm.Xx,T$51,_xlpm.Yx,PRODUCT(SUM(_xlpm.Dx,-_xlpm.Cx),1/SUM(_xlpm.Bx,-_xlpm.Ax))*SUM(_xlpm.Xx,-_xlpm.Ax)+_xlpm.Cx,
_xlpm.Ay,_xlfn.XLOOKUP(TRUE,(T$52:T81&lt;&gt;""),$N$52:$N81,_xlpm.Fundo,,-1),
_xlpm.By,_xlfn.XLOOKUP(TRUE,(T83:T$95&lt;&gt;""),$N83:$N$95,_xlpm.Fundo,,1),
_xlpm.Cy,_xlfn.XLOOKUP(TRUE,(T$52:T81&lt;&gt;""),T$52:T81,_xlpm.Fundo,,-1),
_xlpm.Dy,_xlfn.XLOOKUP(TRUE,(T83:T$95&lt;&gt;""),T83:T$95,_xlpm.Fundo,,1),
_xlpm.Xy,$N82,_xlpm.Yy,PRODUCT(SUM(_xlpm.Dy,-_xlpm.Cy),1/SUM(_xlpm.By,-_xlpm.Ay))*SUM(_xlpm.Xy,-_xlpm.Ay)+_xlpm.Cy,
ROUND(_xlpm.Yy,2)))</f>
        <v>-0.27</v>
      </c>
      <c r="U180" s="21" cm="1">
        <f t="array" ref="U180">IF(U82&lt;&gt;"","",
_xlfn.LET(_xlpm.Fundo,$L$8,
_xlpm.Ax,_xlfn.XLOOKUP(TRUE,($O82:T82&lt;&gt;""),$O$51:T$51,_xlpm.Fundo,,-1),
_xlpm.Bx,_xlfn.XLOOKUP(TRUE,(V82:$AZ82&lt;&gt;""),V$51:$AZ$51,_xlpm.Fundo,,1),
_xlpm.Cx,_xlfn.XLOOKUP(TRUE,($O82:T82&lt;&gt;""),$O82:T82,_xlpm.Fundo,,-1),
_xlpm.Dx,_xlfn.XLOOKUP(TRUE,(V82:$AZ82&lt;&gt;""),V82:$AZ82,_xlpm.Fundo,,1),
_xlpm.Xx,U$51,_xlpm.Yx,PRODUCT(SUM(_xlpm.Dx,-_xlpm.Cx),1/SUM(_xlpm.Bx,-_xlpm.Ax))*SUM(_xlpm.Xx,-_xlpm.Ax)+_xlpm.Cx,
_xlpm.Ay,_xlfn.XLOOKUP(TRUE,(U$52:U81&lt;&gt;""),$N$52:$N81,_xlpm.Fundo,,-1),
_xlpm.By,_xlfn.XLOOKUP(TRUE,(U83:U$95&lt;&gt;""),$N83:$N$95,_xlpm.Fundo,,1),
_xlpm.Cy,_xlfn.XLOOKUP(TRUE,(U$52:U81&lt;&gt;""),U$52:U81,_xlpm.Fundo,,-1),
_xlpm.Dy,_xlfn.XLOOKUP(TRUE,(U83:U$95&lt;&gt;""),U83:U$95,_xlpm.Fundo,,1),
_xlpm.Xy,$N82,_xlpm.Yy,PRODUCT(SUM(_xlpm.Dy,-_xlpm.Cy),1/SUM(_xlpm.By,-_xlpm.Ay))*SUM(_xlpm.Xy,-_xlpm.Ay)+_xlpm.Cy,
ROUND(_xlpm.Yy,2)))</f>
        <v>0.95</v>
      </c>
      <c r="V180" s="21" t="str" cm="1">
        <f t="array" ref="V180">IF(V82&lt;&gt;"","",
_xlfn.LET(_xlpm.Fundo,$L$8,
_xlpm.Ax,_xlfn.XLOOKUP(TRUE,($O82:U82&lt;&gt;""),$O$51:U$51,_xlpm.Fundo,,-1),
_xlpm.Bx,_xlfn.XLOOKUP(TRUE,(W82:$AZ82&lt;&gt;""),W$51:$AZ$51,_xlpm.Fundo,,1),
_xlpm.Cx,_xlfn.XLOOKUP(TRUE,($O82:U82&lt;&gt;""),$O82:U82,_xlpm.Fundo,,-1),
_xlpm.Dx,_xlfn.XLOOKUP(TRUE,(W82:$AZ82&lt;&gt;""),W82:$AZ82,_xlpm.Fundo,,1),
_xlpm.Xx,V$51,_xlpm.Yx,PRODUCT(SUM(_xlpm.Dx,-_xlpm.Cx),1/SUM(_xlpm.Bx,-_xlpm.Ax))*SUM(_xlpm.Xx,-_xlpm.Ax)+_xlpm.Cx,
_xlpm.Ay,_xlfn.XLOOKUP(TRUE,(V$52:V81&lt;&gt;""),$N$52:$N81,_xlpm.Fundo,,-1),
_xlpm.By,_xlfn.XLOOKUP(TRUE,(V83:V$95&lt;&gt;""),$N83:$N$95,_xlpm.Fundo,,1),
_xlpm.Cy,_xlfn.XLOOKUP(TRUE,(V$52:V81&lt;&gt;""),V$52:V81,_xlpm.Fundo,,-1),
_xlpm.Dy,_xlfn.XLOOKUP(TRUE,(V83:V$95&lt;&gt;""),V83:V$95,_xlpm.Fundo,,1),
_xlpm.Xy,$N82,_xlpm.Yy,PRODUCT(SUM(_xlpm.Dy,-_xlpm.Cy),1/SUM(_xlpm.By,-_xlpm.Ay))*SUM(_xlpm.Xy,-_xlpm.Ay)+_xlpm.Cy,
ROUND(_xlpm.Yy,2)))</f>
        <v/>
      </c>
      <c r="W180" s="21" t="str" cm="1">
        <f t="array" ref="W180">IF(W82&lt;&gt;"","",
_xlfn.LET(_xlpm.Fundo,$L$8,
_xlpm.Ax,_xlfn.XLOOKUP(TRUE,($O82:V82&lt;&gt;""),$O$51:V$51,_xlpm.Fundo,,-1),
_xlpm.Bx,_xlfn.XLOOKUP(TRUE,(X82:$AZ82&lt;&gt;""),X$51:$AZ$51,_xlpm.Fundo,,1),
_xlpm.Cx,_xlfn.XLOOKUP(TRUE,($O82:V82&lt;&gt;""),$O82:V82,_xlpm.Fundo,,-1),
_xlpm.Dx,_xlfn.XLOOKUP(TRUE,(X82:$AZ82&lt;&gt;""),X82:$AZ82,_xlpm.Fundo,,1),
_xlpm.Xx,W$51,_xlpm.Yx,PRODUCT(SUM(_xlpm.Dx,-_xlpm.Cx),1/SUM(_xlpm.Bx,-_xlpm.Ax))*SUM(_xlpm.Xx,-_xlpm.Ax)+_xlpm.Cx,
_xlpm.Ay,_xlfn.XLOOKUP(TRUE,(W$52:W81&lt;&gt;""),$N$52:$N81,_xlpm.Fundo,,-1),
_xlpm.By,_xlfn.XLOOKUP(TRUE,(W83:W$95&lt;&gt;""),$N83:$N$95,_xlpm.Fundo,,1),
_xlpm.Cy,_xlfn.XLOOKUP(TRUE,(W$52:W81&lt;&gt;""),W$52:W81,_xlpm.Fundo,,-1),
_xlpm.Dy,_xlfn.XLOOKUP(TRUE,(W83:W$95&lt;&gt;""),W83:W$95,_xlpm.Fundo,,1),
_xlpm.Xy,$N82,_xlpm.Yy,PRODUCT(SUM(_xlpm.Dy,-_xlpm.Cy),1/SUM(_xlpm.By,-_xlpm.Ay))*SUM(_xlpm.Xy,-_xlpm.Ay)+_xlpm.Cy,
ROUND(_xlpm.Yy,2)))</f>
        <v/>
      </c>
      <c r="X180" s="21" t="str" cm="1">
        <f t="array" ref="X180">IF(X82&lt;&gt;"","",
_xlfn.LET(_xlpm.Fundo,$L$8,
_xlpm.Ax,_xlfn.XLOOKUP(TRUE,($O82:W82&lt;&gt;""),$O$51:W$51,_xlpm.Fundo,,-1),
_xlpm.Bx,_xlfn.XLOOKUP(TRUE,(Y82:$AZ82&lt;&gt;""),Y$51:$AZ$51,_xlpm.Fundo,,1),
_xlpm.Cx,_xlfn.XLOOKUP(TRUE,($O82:W82&lt;&gt;""),$O82:W82,_xlpm.Fundo,,-1),
_xlpm.Dx,_xlfn.XLOOKUP(TRUE,(Y82:$AZ82&lt;&gt;""),Y82:$AZ82,_xlpm.Fundo,,1),
_xlpm.Xx,X$51,_xlpm.Yx,PRODUCT(SUM(_xlpm.Dx,-_xlpm.Cx),1/SUM(_xlpm.Bx,-_xlpm.Ax))*SUM(_xlpm.Xx,-_xlpm.Ax)+_xlpm.Cx,
_xlpm.Ay,_xlfn.XLOOKUP(TRUE,(X$52:X81&lt;&gt;""),$N$52:$N81,_xlpm.Fundo,,-1),
_xlpm.By,_xlfn.XLOOKUP(TRUE,(X83:X$95&lt;&gt;""),$N83:$N$95,_xlpm.Fundo,,1),
_xlpm.Cy,_xlfn.XLOOKUP(TRUE,(X$52:X81&lt;&gt;""),X$52:X81,_xlpm.Fundo,,-1),
_xlpm.Dy,_xlfn.XLOOKUP(TRUE,(X83:X$95&lt;&gt;""),X83:X$95,_xlpm.Fundo,,1),
_xlpm.Xy,$N82,_xlpm.Yy,PRODUCT(SUM(_xlpm.Dy,-_xlpm.Cy),1/SUM(_xlpm.By,-_xlpm.Ay))*SUM(_xlpm.Xy,-_xlpm.Ay)+_xlpm.Cy,
ROUND(_xlpm.Yy,2)))</f>
        <v/>
      </c>
      <c r="Y180" s="21" t="str" cm="1">
        <f t="array" ref="Y180">IF(Y82&lt;&gt;"","",
_xlfn.LET(_xlpm.Fundo,$L$8,
_xlpm.Ax,_xlfn.XLOOKUP(TRUE,($O82:X82&lt;&gt;""),$O$51:X$51,_xlpm.Fundo,,-1),
_xlpm.Bx,_xlfn.XLOOKUP(TRUE,(Z82:$AZ82&lt;&gt;""),Z$51:$AZ$51,_xlpm.Fundo,,1),
_xlpm.Cx,_xlfn.XLOOKUP(TRUE,($O82:X82&lt;&gt;""),$O82:X82,_xlpm.Fundo,,-1),
_xlpm.Dx,_xlfn.XLOOKUP(TRUE,(Z82:$AZ82&lt;&gt;""),Z82:$AZ82,_xlpm.Fundo,,1),
_xlpm.Xx,Y$51,_xlpm.Yx,PRODUCT(SUM(_xlpm.Dx,-_xlpm.Cx),1/SUM(_xlpm.Bx,-_xlpm.Ax))*SUM(_xlpm.Xx,-_xlpm.Ax)+_xlpm.Cx,
_xlpm.Ay,_xlfn.XLOOKUP(TRUE,(Y$52:Y81&lt;&gt;""),$N$52:$N81,_xlpm.Fundo,,-1),
_xlpm.By,_xlfn.XLOOKUP(TRUE,(Y83:Y$95&lt;&gt;""),$N83:$N$95,_xlpm.Fundo,,1),
_xlpm.Cy,_xlfn.XLOOKUP(TRUE,(Y$52:Y81&lt;&gt;""),Y$52:Y81,_xlpm.Fundo,,-1),
_xlpm.Dy,_xlfn.XLOOKUP(TRUE,(Y83:Y$95&lt;&gt;""),Y83:Y$95,_xlpm.Fundo,,1),
_xlpm.Xy,$N82,_xlpm.Yy,PRODUCT(SUM(_xlpm.Dy,-_xlpm.Cy),1/SUM(_xlpm.By,-_xlpm.Ay))*SUM(_xlpm.Xy,-_xlpm.Ay)+_xlpm.Cy,
ROUND(_xlpm.Yy,2)))</f>
        <v/>
      </c>
      <c r="Z180" s="21" t="str" cm="1">
        <f t="array" ref="Z180">IF(Z82&lt;&gt;"","",
_xlfn.LET(_xlpm.Fundo,$L$8,
_xlpm.Ax,_xlfn.XLOOKUP(TRUE,($O82:Y82&lt;&gt;""),$O$51:Y$51,_xlpm.Fundo,,-1),
_xlpm.Bx,_xlfn.XLOOKUP(TRUE,(AA82:$AZ82&lt;&gt;""),AA$51:$AZ$51,_xlpm.Fundo,,1),
_xlpm.Cx,_xlfn.XLOOKUP(TRUE,($O82:Y82&lt;&gt;""),$O82:Y82,_xlpm.Fundo,,-1),
_xlpm.Dx,_xlfn.XLOOKUP(TRUE,(AA82:$AZ82&lt;&gt;""),AA82:$AZ82,_xlpm.Fundo,,1),
_xlpm.Xx,Z$51,_xlpm.Yx,PRODUCT(SUM(_xlpm.Dx,-_xlpm.Cx),1/SUM(_xlpm.Bx,-_xlpm.Ax))*SUM(_xlpm.Xx,-_xlpm.Ax)+_xlpm.Cx,
_xlpm.Ay,_xlfn.XLOOKUP(TRUE,(Z$52:Z81&lt;&gt;""),$N$52:$N81,_xlpm.Fundo,,-1),
_xlpm.By,_xlfn.XLOOKUP(TRUE,(Z83:Z$95&lt;&gt;""),$N83:$N$95,_xlpm.Fundo,,1),
_xlpm.Cy,_xlfn.XLOOKUP(TRUE,(Z$52:Z81&lt;&gt;""),Z$52:Z81,_xlpm.Fundo,,-1),
_xlpm.Dy,_xlfn.XLOOKUP(TRUE,(Z83:Z$95&lt;&gt;""),Z83:Z$95,_xlpm.Fundo,,1),
_xlpm.Xy,$N82,_xlpm.Yy,PRODUCT(SUM(_xlpm.Dy,-_xlpm.Cy),1/SUM(_xlpm.By,-_xlpm.Ay))*SUM(_xlpm.Xy,-_xlpm.Ay)+_xlpm.Cy,
ROUND(_xlpm.Yy,2)))</f>
        <v/>
      </c>
      <c r="AA180" s="21" t="str" cm="1">
        <f t="array" ref="AA180">IF(AA82&lt;&gt;"","",
_xlfn.LET(_xlpm.Fundo,$L$8,
_xlpm.Ax,_xlfn.XLOOKUP(TRUE,($O82:Z82&lt;&gt;""),$O$51:Z$51,_xlpm.Fundo,,-1),
_xlpm.Bx,_xlfn.XLOOKUP(TRUE,(AB82:$AZ82&lt;&gt;""),AB$51:$AZ$51,_xlpm.Fundo,,1),
_xlpm.Cx,_xlfn.XLOOKUP(TRUE,($O82:Z82&lt;&gt;""),$O82:Z82,_xlpm.Fundo,,-1),
_xlpm.Dx,_xlfn.XLOOKUP(TRUE,(AB82:$AZ82&lt;&gt;""),AB82:$AZ82,_xlpm.Fundo,,1),
_xlpm.Xx,AA$51,_xlpm.Yx,PRODUCT(SUM(_xlpm.Dx,-_xlpm.Cx),1/SUM(_xlpm.Bx,-_xlpm.Ax))*SUM(_xlpm.Xx,-_xlpm.Ax)+_xlpm.Cx,
_xlpm.Ay,_xlfn.XLOOKUP(TRUE,(AA$52:AA81&lt;&gt;""),$N$52:$N81,_xlpm.Fundo,,-1),
_xlpm.By,_xlfn.XLOOKUP(TRUE,(AA83:AA$95&lt;&gt;""),$N83:$N$95,_xlpm.Fundo,,1),
_xlpm.Cy,_xlfn.XLOOKUP(TRUE,(AA$52:AA81&lt;&gt;""),AA$52:AA81,_xlpm.Fundo,,-1),
_xlpm.Dy,_xlfn.XLOOKUP(TRUE,(AA83:AA$95&lt;&gt;""),AA83:AA$95,_xlpm.Fundo,,1),
_xlpm.Xy,$N82,_xlpm.Yy,PRODUCT(SUM(_xlpm.Dy,-_xlpm.Cy),1/SUM(_xlpm.By,-_xlpm.Ay))*SUM(_xlpm.Xy,-_xlpm.Ay)+_xlpm.Cy,
ROUND(_xlpm.Yy,2)))</f>
        <v/>
      </c>
      <c r="AB180" s="21" t="str" cm="1">
        <f t="array" ref="AB180">IF(AB82&lt;&gt;"","",
_xlfn.LET(_xlpm.Fundo,$L$8,
_xlpm.Ax,_xlfn.XLOOKUP(TRUE,($O82:AA82&lt;&gt;""),$O$51:AA$51,_xlpm.Fundo,,-1),
_xlpm.Bx,_xlfn.XLOOKUP(TRUE,(AC82:$AZ82&lt;&gt;""),AC$51:$AZ$51,_xlpm.Fundo,,1),
_xlpm.Cx,_xlfn.XLOOKUP(TRUE,($O82:AA82&lt;&gt;""),$O82:AA82,_xlpm.Fundo,,-1),
_xlpm.Dx,_xlfn.XLOOKUP(TRUE,(AC82:$AZ82&lt;&gt;""),AC82:$AZ82,_xlpm.Fundo,,1),
_xlpm.Xx,AB$51,_xlpm.Yx,PRODUCT(SUM(_xlpm.Dx,-_xlpm.Cx),1/SUM(_xlpm.Bx,-_xlpm.Ax))*SUM(_xlpm.Xx,-_xlpm.Ax)+_xlpm.Cx,
_xlpm.Ay,_xlfn.XLOOKUP(TRUE,(AB$52:AB81&lt;&gt;""),$N$52:$N81,_xlpm.Fundo,,-1),
_xlpm.By,_xlfn.XLOOKUP(TRUE,(AB83:AB$95&lt;&gt;""),$N83:$N$95,_xlpm.Fundo,,1),
_xlpm.Cy,_xlfn.XLOOKUP(TRUE,(AB$52:AB81&lt;&gt;""),AB$52:AB81,_xlpm.Fundo,,-1),
_xlpm.Dy,_xlfn.XLOOKUP(TRUE,(AB83:AB$95&lt;&gt;""),AB83:AB$95,_xlpm.Fundo,,1),
_xlpm.Xy,$N82,_xlpm.Yy,PRODUCT(SUM(_xlpm.Dy,-_xlpm.Cy),1/SUM(_xlpm.By,-_xlpm.Ay))*SUM(_xlpm.Xy,-_xlpm.Ay)+_xlpm.Cy,
ROUND(_xlpm.Yy,2)))</f>
        <v/>
      </c>
      <c r="AC180" s="21" t="str" cm="1">
        <f t="array" ref="AC180">IF(AC82&lt;&gt;"","",
_xlfn.LET(_xlpm.Fundo,$L$8,
_xlpm.Ax,_xlfn.XLOOKUP(TRUE,($O82:AB82&lt;&gt;""),$O$51:AB$51,_xlpm.Fundo,,-1),
_xlpm.Bx,_xlfn.XLOOKUP(TRUE,(AD82:$AZ82&lt;&gt;""),AD$51:$AZ$51,_xlpm.Fundo,,1),
_xlpm.Cx,_xlfn.XLOOKUP(TRUE,($O82:AB82&lt;&gt;""),$O82:AB82,_xlpm.Fundo,,-1),
_xlpm.Dx,_xlfn.XLOOKUP(TRUE,(AD82:$AZ82&lt;&gt;""),AD82:$AZ82,_xlpm.Fundo,,1),
_xlpm.Xx,AC$51,_xlpm.Yx,PRODUCT(SUM(_xlpm.Dx,-_xlpm.Cx),1/SUM(_xlpm.Bx,-_xlpm.Ax))*SUM(_xlpm.Xx,-_xlpm.Ax)+_xlpm.Cx,
_xlpm.Ay,_xlfn.XLOOKUP(TRUE,(AC$52:AC81&lt;&gt;""),$N$52:$N81,_xlpm.Fundo,,-1),
_xlpm.By,_xlfn.XLOOKUP(TRUE,(AC83:AC$95&lt;&gt;""),$N83:$N$95,_xlpm.Fundo,,1),
_xlpm.Cy,_xlfn.XLOOKUP(TRUE,(AC$52:AC81&lt;&gt;""),AC$52:AC81,_xlpm.Fundo,,-1),
_xlpm.Dy,_xlfn.XLOOKUP(TRUE,(AC83:AC$95&lt;&gt;""),AC83:AC$95,_xlpm.Fundo,,1),
_xlpm.Xy,$N82,_xlpm.Yy,PRODUCT(SUM(_xlpm.Dy,-_xlpm.Cy),1/SUM(_xlpm.By,-_xlpm.Ay))*SUM(_xlpm.Xy,-_xlpm.Ay)+_xlpm.Cy,
ROUND(_xlpm.Yy,2)))</f>
        <v/>
      </c>
      <c r="AD180" s="21" t="str" cm="1">
        <f t="array" ref="AD180">IF(AD82&lt;&gt;"","",
_xlfn.LET(_xlpm.Fundo,$L$8,
_xlpm.Ax,_xlfn.XLOOKUP(TRUE,($O82:AC82&lt;&gt;""),$O$51:AC$51,_xlpm.Fundo,,-1),
_xlpm.Bx,_xlfn.XLOOKUP(TRUE,(AE82:$AZ82&lt;&gt;""),AE$51:$AZ$51,_xlpm.Fundo,,1),
_xlpm.Cx,_xlfn.XLOOKUP(TRUE,($O82:AC82&lt;&gt;""),$O82:AC82,_xlpm.Fundo,,-1),
_xlpm.Dx,_xlfn.XLOOKUP(TRUE,(AE82:$AZ82&lt;&gt;""),AE82:$AZ82,_xlpm.Fundo,,1),
_xlpm.Xx,AD$51,_xlpm.Yx,PRODUCT(SUM(_xlpm.Dx,-_xlpm.Cx),1/SUM(_xlpm.Bx,-_xlpm.Ax))*SUM(_xlpm.Xx,-_xlpm.Ax)+_xlpm.Cx,
_xlpm.Ay,_xlfn.XLOOKUP(TRUE,(AD$52:AD81&lt;&gt;""),$N$52:$N81,_xlpm.Fundo,,-1),
_xlpm.By,_xlfn.XLOOKUP(TRUE,(AD83:AD$95&lt;&gt;""),$N83:$N$95,_xlpm.Fundo,,1),
_xlpm.Cy,_xlfn.XLOOKUP(TRUE,(AD$52:AD81&lt;&gt;""),AD$52:AD81,_xlpm.Fundo,,-1),
_xlpm.Dy,_xlfn.XLOOKUP(TRUE,(AD83:AD$95&lt;&gt;""),AD83:AD$95,_xlpm.Fundo,,1),
_xlpm.Xy,$N82,_xlpm.Yy,PRODUCT(SUM(_xlpm.Dy,-_xlpm.Cy),1/SUM(_xlpm.By,-_xlpm.Ay))*SUM(_xlpm.Xy,-_xlpm.Ay)+_xlpm.Cy,
ROUND(_xlpm.Yy,2)))</f>
        <v/>
      </c>
      <c r="AE180" s="21" cm="1">
        <f t="array" ref="AE180">IF(AE82&lt;&gt;"","",
_xlfn.LET(_xlpm.Fundo,$L$8,
_xlpm.Ax,_xlfn.XLOOKUP(TRUE,($O82:AD82&lt;&gt;""),$O$51:AD$51,_xlpm.Fundo,,-1),
_xlpm.Bx,_xlfn.XLOOKUP(TRUE,(AF82:$AZ82&lt;&gt;""),AF$51:$AZ$51,_xlpm.Fundo,,1),
_xlpm.Cx,_xlfn.XLOOKUP(TRUE,($O82:AD82&lt;&gt;""),$O82:AD82,_xlpm.Fundo,,-1),
_xlpm.Dx,_xlfn.XLOOKUP(TRUE,(AF82:$AZ82&lt;&gt;""),AF82:$AZ82,_xlpm.Fundo,,1),
_xlpm.Xx,AE$51,_xlpm.Yx,PRODUCT(SUM(_xlpm.Dx,-_xlpm.Cx),1/SUM(_xlpm.Bx,-_xlpm.Ax))*SUM(_xlpm.Xx,-_xlpm.Ax)+_xlpm.Cx,
_xlpm.Ay,_xlfn.XLOOKUP(TRUE,(AE$52:AE81&lt;&gt;""),$N$52:$N81,_xlpm.Fundo,,-1),
_xlpm.By,_xlfn.XLOOKUP(TRUE,(AE83:AE$95&lt;&gt;""),$N83:$N$95,_xlpm.Fundo,,1),
_xlpm.Cy,_xlfn.XLOOKUP(TRUE,(AE$52:AE81&lt;&gt;""),AE$52:AE81,_xlpm.Fundo,,-1),
_xlpm.Dy,_xlfn.XLOOKUP(TRUE,(AE83:AE$95&lt;&gt;""),AE83:AE$95,_xlpm.Fundo,,1),
_xlpm.Xy,$N82,_xlpm.Yy,PRODUCT(SUM(_xlpm.Dy,-_xlpm.Cy),1/SUM(_xlpm.By,-_xlpm.Ay))*SUM(_xlpm.Xy,-_xlpm.Ay)+_xlpm.Cy,
ROUND(_xlpm.Yy,2)))</f>
        <v>0.66</v>
      </c>
      <c r="AF180" s="21" cm="1">
        <f t="array" ref="AF180">IF(AF82&lt;&gt;"","",
_xlfn.LET(_xlpm.Fundo,$L$8,
_xlpm.Ax,_xlfn.XLOOKUP(TRUE,($O82:AE82&lt;&gt;""),$O$51:AE$51,_xlpm.Fundo,,-1),
_xlpm.Bx,_xlfn.XLOOKUP(TRUE,(AG82:$AZ82&lt;&gt;""),AG$51:$AZ$51,_xlpm.Fundo,,1),
_xlpm.Cx,_xlfn.XLOOKUP(TRUE,($O82:AE82&lt;&gt;""),$O82:AE82,_xlpm.Fundo,,-1),
_xlpm.Dx,_xlfn.XLOOKUP(TRUE,(AG82:$AZ82&lt;&gt;""),AG82:$AZ82,_xlpm.Fundo,,1),
_xlpm.Xx,AF$51,_xlpm.Yx,PRODUCT(SUM(_xlpm.Dx,-_xlpm.Cx),1/SUM(_xlpm.Bx,-_xlpm.Ax))*SUM(_xlpm.Xx,-_xlpm.Ax)+_xlpm.Cx,
_xlpm.Ay,_xlfn.XLOOKUP(TRUE,(AF$52:AF81&lt;&gt;""),$N$52:$N81,_xlpm.Fundo,,-1),
_xlpm.By,_xlfn.XLOOKUP(TRUE,(AF83:AF$95&lt;&gt;""),$N83:$N$95,_xlpm.Fundo,,1),
_xlpm.Cy,_xlfn.XLOOKUP(TRUE,(AF$52:AF81&lt;&gt;""),AF$52:AF81,_xlpm.Fundo,,-1),
_xlpm.Dy,_xlfn.XLOOKUP(TRUE,(AF83:AF$95&lt;&gt;""),AF83:AF$95,_xlpm.Fundo,,1),
_xlpm.Xy,$N82,_xlpm.Yy,PRODUCT(SUM(_xlpm.Dy,-_xlpm.Cy),1/SUM(_xlpm.By,-_xlpm.Ay))*SUM(_xlpm.Xy,-_xlpm.Ay)+_xlpm.Cy,
ROUND(_xlpm.Yy,2)))</f>
        <v>0</v>
      </c>
      <c r="AG180" s="21" cm="1">
        <f t="array" ref="AG180">IF(AG82&lt;&gt;"","",
_xlfn.LET(_xlpm.Fundo,$L$8,
_xlpm.Ax,_xlfn.XLOOKUP(TRUE,($O82:AF82&lt;&gt;""),$O$51:AF$51,_xlpm.Fundo,,-1),
_xlpm.Bx,_xlfn.XLOOKUP(TRUE,(AH82:$AZ82&lt;&gt;""),AH$51:$AZ$51,_xlpm.Fundo,,1),
_xlpm.Cx,_xlfn.XLOOKUP(TRUE,($O82:AF82&lt;&gt;""),$O82:AF82,_xlpm.Fundo,,-1),
_xlpm.Dx,_xlfn.XLOOKUP(TRUE,(AH82:$AZ82&lt;&gt;""),AH82:$AZ82,_xlpm.Fundo,,1),
_xlpm.Xx,AG$51,_xlpm.Yx,PRODUCT(SUM(_xlpm.Dx,-_xlpm.Cx),1/SUM(_xlpm.Bx,-_xlpm.Ax))*SUM(_xlpm.Xx,-_xlpm.Ax)+_xlpm.Cx,
_xlpm.Ay,_xlfn.XLOOKUP(TRUE,(AG$52:AG81&lt;&gt;""),$N$52:$N81,_xlpm.Fundo,,-1),
_xlpm.By,_xlfn.XLOOKUP(TRUE,(AG83:AG$95&lt;&gt;""),$N83:$N$95,_xlpm.Fundo,,1),
_xlpm.Cy,_xlfn.XLOOKUP(TRUE,(AG$52:AG81&lt;&gt;""),AG$52:AG81,_xlpm.Fundo,,-1),
_xlpm.Dy,_xlfn.XLOOKUP(TRUE,(AG83:AG$95&lt;&gt;""),AG83:AG$95,_xlpm.Fundo,,1),
_xlpm.Xy,$N82,_xlpm.Yy,PRODUCT(SUM(_xlpm.Dy,-_xlpm.Cy),1/SUM(_xlpm.By,-_xlpm.Ay))*SUM(_xlpm.Xy,-_xlpm.Ay)+_xlpm.Cy,
ROUND(_xlpm.Yy,2)))</f>
        <v>0.47</v>
      </c>
      <c r="AH180" s="21" cm="1">
        <f t="array" ref="AH180">IF(AH82&lt;&gt;"","",
_xlfn.LET(_xlpm.Fundo,$L$8,
_xlpm.Ax,_xlfn.XLOOKUP(TRUE,($O82:AG82&lt;&gt;""),$O$51:AG$51,_xlpm.Fundo,,-1),
_xlpm.Bx,_xlfn.XLOOKUP(TRUE,(AI82:$AZ82&lt;&gt;""),AI$51:$AZ$51,_xlpm.Fundo,,1),
_xlpm.Cx,_xlfn.XLOOKUP(TRUE,($O82:AG82&lt;&gt;""),$O82:AG82,_xlpm.Fundo,,-1),
_xlpm.Dx,_xlfn.XLOOKUP(TRUE,(AI82:$AZ82&lt;&gt;""),AI82:$AZ82,_xlpm.Fundo,,1),
_xlpm.Xx,AH$51,_xlpm.Yx,PRODUCT(SUM(_xlpm.Dx,-_xlpm.Cx),1/SUM(_xlpm.Bx,-_xlpm.Ax))*SUM(_xlpm.Xx,-_xlpm.Ax)+_xlpm.Cx,
_xlpm.Ay,_xlfn.XLOOKUP(TRUE,(AH$52:AH81&lt;&gt;""),$N$52:$N81,_xlpm.Fundo,,-1),
_xlpm.By,_xlfn.XLOOKUP(TRUE,(AH83:AH$95&lt;&gt;""),$N83:$N$95,_xlpm.Fundo,,1),
_xlpm.Cy,_xlfn.XLOOKUP(TRUE,(AH$52:AH81&lt;&gt;""),AH$52:AH81,_xlpm.Fundo,,-1),
_xlpm.Dy,_xlfn.XLOOKUP(TRUE,(AH83:AH$95&lt;&gt;""),AH83:AH$95,_xlpm.Fundo,,1),
_xlpm.Xy,$N82,_xlpm.Yy,PRODUCT(SUM(_xlpm.Dy,-_xlpm.Cy),1/SUM(_xlpm.By,-_xlpm.Ay))*SUM(_xlpm.Xy,-_xlpm.Ay)+_xlpm.Cy,
ROUND(_xlpm.Yy,2)))</f>
        <v>0.03</v>
      </c>
      <c r="AI180" s="21" cm="1">
        <f t="array" ref="AI180">IF(AI82&lt;&gt;"","",
_xlfn.LET(_xlpm.Fundo,$L$8,
_xlpm.Ax,_xlfn.XLOOKUP(TRUE,($O82:AH82&lt;&gt;""),$O$51:AH$51,_xlpm.Fundo,,-1),
_xlpm.Bx,_xlfn.XLOOKUP(TRUE,(AJ82:$AZ82&lt;&gt;""),AJ$51:$AZ$51,_xlpm.Fundo,,1),
_xlpm.Cx,_xlfn.XLOOKUP(TRUE,($O82:AH82&lt;&gt;""),$O82:AH82,_xlpm.Fundo,,-1),
_xlpm.Dx,_xlfn.XLOOKUP(TRUE,(AJ82:$AZ82&lt;&gt;""),AJ82:$AZ82,_xlpm.Fundo,,1),
_xlpm.Xx,AI$51,_xlpm.Yx,PRODUCT(SUM(_xlpm.Dx,-_xlpm.Cx),1/SUM(_xlpm.Bx,-_xlpm.Ax))*SUM(_xlpm.Xx,-_xlpm.Ax)+_xlpm.Cx,
_xlpm.Ay,_xlfn.XLOOKUP(TRUE,(AI$52:AI81&lt;&gt;""),$N$52:$N81,_xlpm.Fundo,,-1),
_xlpm.By,_xlfn.XLOOKUP(TRUE,(AI83:AI$95&lt;&gt;""),$N83:$N$95,_xlpm.Fundo,,1),
_xlpm.Cy,_xlfn.XLOOKUP(TRUE,(AI$52:AI81&lt;&gt;""),AI$52:AI81,_xlpm.Fundo,,-1),
_xlpm.Dy,_xlfn.XLOOKUP(TRUE,(AI83:AI$95&lt;&gt;""),AI83:AI$95,_xlpm.Fundo,,1),
_xlpm.Xy,$N82,_xlpm.Yy,PRODUCT(SUM(_xlpm.Dy,-_xlpm.Cy),1/SUM(_xlpm.By,-_xlpm.Ay))*SUM(_xlpm.Xy,-_xlpm.Ay)+_xlpm.Cy,
ROUND(_xlpm.Yy,2)))</f>
        <v>0.4</v>
      </c>
      <c r="AJ180" s="21" cm="1">
        <f t="array" ref="AJ180">IF(AJ82&lt;&gt;"","",
_xlfn.LET(_xlpm.Fundo,$L$8,
_xlpm.Ax,_xlfn.XLOOKUP(TRUE,($O82:AI82&lt;&gt;""),$O$51:AI$51,_xlpm.Fundo,,-1),
_xlpm.Bx,_xlfn.XLOOKUP(TRUE,(AK82:$AZ82&lt;&gt;""),AK$51:$AZ$51,_xlpm.Fundo,,1),
_xlpm.Cx,_xlfn.XLOOKUP(TRUE,($O82:AI82&lt;&gt;""),$O82:AI82,_xlpm.Fundo,,-1),
_xlpm.Dx,_xlfn.XLOOKUP(TRUE,(AK82:$AZ82&lt;&gt;""),AK82:$AZ82,_xlpm.Fundo,,1),
_xlpm.Xx,AJ$51,_xlpm.Yx,PRODUCT(SUM(_xlpm.Dx,-_xlpm.Cx),1/SUM(_xlpm.Bx,-_xlpm.Ax))*SUM(_xlpm.Xx,-_xlpm.Ax)+_xlpm.Cx,
_xlpm.Ay,_xlfn.XLOOKUP(TRUE,(AJ$52:AJ81&lt;&gt;""),$N$52:$N81,_xlpm.Fundo,,-1),
_xlpm.By,_xlfn.XLOOKUP(TRUE,(AJ83:AJ$95&lt;&gt;""),$N83:$N$95,_xlpm.Fundo,,1),
_xlpm.Cy,_xlfn.XLOOKUP(TRUE,(AJ$52:AJ81&lt;&gt;""),AJ$52:AJ81,_xlpm.Fundo,,-1),
_xlpm.Dy,_xlfn.XLOOKUP(TRUE,(AJ83:AJ$95&lt;&gt;""),AJ83:AJ$95,_xlpm.Fundo,,1),
_xlpm.Xy,$N82,_xlpm.Yy,PRODUCT(SUM(_xlpm.Dy,-_xlpm.Cy),1/SUM(_xlpm.By,-_xlpm.Ay))*SUM(_xlpm.Xy,-_xlpm.Ay)+_xlpm.Cy,
ROUND(_xlpm.Yy,2)))</f>
        <v>0.37</v>
      </c>
      <c r="AK180" s="21" cm="1">
        <f t="array" ref="AK180">IF(AK82&lt;&gt;"","",
_xlfn.LET(_xlpm.Fundo,$L$8,
_xlpm.Ax,_xlfn.XLOOKUP(TRUE,($O82:AJ82&lt;&gt;""),$O$51:AJ$51,_xlpm.Fundo,,-1),
_xlpm.Bx,_xlfn.XLOOKUP(TRUE,(AL82:$AZ82&lt;&gt;""),AL$51:$AZ$51,_xlpm.Fundo,,1),
_xlpm.Cx,_xlfn.XLOOKUP(TRUE,($O82:AJ82&lt;&gt;""),$O82:AJ82,_xlpm.Fundo,,-1),
_xlpm.Dx,_xlfn.XLOOKUP(TRUE,(AL82:$AZ82&lt;&gt;""),AL82:$AZ82,_xlpm.Fundo,,1),
_xlpm.Xx,AK$51,_xlpm.Yx,PRODUCT(SUM(_xlpm.Dx,-_xlpm.Cx),1/SUM(_xlpm.Bx,-_xlpm.Ax))*SUM(_xlpm.Xx,-_xlpm.Ax)+_xlpm.Cx,
_xlpm.Ay,_xlfn.XLOOKUP(TRUE,(AK$52:AK81&lt;&gt;""),$N$52:$N81,_xlpm.Fundo,,-1),
_xlpm.By,_xlfn.XLOOKUP(TRUE,(AK83:AK$95&lt;&gt;""),$N83:$N$95,_xlpm.Fundo,,1),
_xlpm.Cy,_xlfn.XLOOKUP(TRUE,(AK$52:AK81&lt;&gt;""),AK$52:AK81,_xlpm.Fundo,,-1),
_xlpm.Dy,_xlfn.XLOOKUP(TRUE,(AK83:AK$95&lt;&gt;""),AK83:AK$95,_xlpm.Fundo,,1),
_xlpm.Xy,$N82,_xlpm.Yy,PRODUCT(SUM(_xlpm.Dy,-_xlpm.Cy),1/SUM(_xlpm.By,-_xlpm.Ay))*SUM(_xlpm.Xy,-_xlpm.Ay)+_xlpm.Cy,
ROUND(_xlpm.Yy,2)))</f>
        <v>0</v>
      </c>
      <c r="AL180" s="21" t="str" cm="1">
        <f t="array" ref="AL180">IF(AL82&lt;&gt;"","",
_xlfn.LET(_xlpm.Fundo,$L$8,
_xlpm.Ax,_xlfn.XLOOKUP(TRUE,($O82:AK82&lt;&gt;""),$O$51:AK$51,_xlpm.Fundo,,-1),
_xlpm.Bx,_xlfn.XLOOKUP(TRUE,(AM82:$AZ82&lt;&gt;""),AM$51:$AZ$51,_xlpm.Fundo,,1),
_xlpm.Cx,_xlfn.XLOOKUP(TRUE,($O82:AK82&lt;&gt;""),$O82:AK82,_xlpm.Fundo,,-1),
_xlpm.Dx,_xlfn.XLOOKUP(TRUE,(AM82:$AZ82&lt;&gt;""),AM82:$AZ82,_xlpm.Fundo,,1),
_xlpm.Xx,AL$51,_xlpm.Yx,PRODUCT(SUM(_xlpm.Dx,-_xlpm.Cx),1/SUM(_xlpm.Bx,-_xlpm.Ax))*SUM(_xlpm.Xx,-_xlpm.Ax)+_xlpm.Cx,
_xlpm.Ay,_xlfn.XLOOKUP(TRUE,(AL$52:AL81&lt;&gt;""),$N$52:$N81,_xlpm.Fundo,,-1),
_xlpm.By,_xlfn.XLOOKUP(TRUE,(AL83:AL$95&lt;&gt;""),$N83:$N$95,_xlpm.Fundo,,1),
_xlpm.Cy,_xlfn.XLOOKUP(TRUE,(AL$52:AL81&lt;&gt;""),AL$52:AL81,_xlpm.Fundo,,-1),
_xlpm.Dy,_xlfn.XLOOKUP(TRUE,(AL83:AL$95&lt;&gt;""),AL83:AL$95,_xlpm.Fundo,,1),
_xlpm.Xy,$N82,_xlpm.Yy,PRODUCT(SUM(_xlpm.Dy,-_xlpm.Cy),1/SUM(_xlpm.By,-_xlpm.Ay))*SUM(_xlpm.Xy,-_xlpm.Ay)+_xlpm.Cy,
ROUND(_xlpm.Yy,2)))</f>
        <v/>
      </c>
      <c r="AM180" s="21" t="str" cm="1">
        <f t="array" ref="AM180">IF(AM82&lt;&gt;"","",
_xlfn.LET(_xlpm.Fundo,$L$8,
_xlpm.Ax,_xlfn.XLOOKUP(TRUE,($O82:AL82&lt;&gt;""),$O$51:AL$51,_xlpm.Fundo,,-1),
_xlpm.Bx,_xlfn.XLOOKUP(TRUE,(AN82:$AZ82&lt;&gt;""),AN$51:$AZ$51,_xlpm.Fundo,,1),
_xlpm.Cx,_xlfn.XLOOKUP(TRUE,($O82:AL82&lt;&gt;""),$O82:AL82,_xlpm.Fundo,,-1),
_xlpm.Dx,_xlfn.XLOOKUP(TRUE,(AN82:$AZ82&lt;&gt;""),AN82:$AZ82,_xlpm.Fundo,,1),
_xlpm.Xx,AM$51,_xlpm.Yx,PRODUCT(SUM(_xlpm.Dx,-_xlpm.Cx),1/SUM(_xlpm.Bx,-_xlpm.Ax))*SUM(_xlpm.Xx,-_xlpm.Ax)+_xlpm.Cx,
_xlpm.Ay,_xlfn.XLOOKUP(TRUE,(AM$52:AM81&lt;&gt;""),$N$52:$N81,_xlpm.Fundo,,-1),
_xlpm.By,_xlfn.XLOOKUP(TRUE,(AM83:AM$95&lt;&gt;""),$N83:$N$95,_xlpm.Fundo,,1),
_xlpm.Cy,_xlfn.XLOOKUP(TRUE,(AM$52:AM81&lt;&gt;""),AM$52:AM81,_xlpm.Fundo,,-1),
_xlpm.Dy,_xlfn.XLOOKUP(TRUE,(AM83:AM$95&lt;&gt;""),AM83:AM$95,_xlpm.Fundo,,1),
_xlpm.Xy,$N82,_xlpm.Yy,PRODUCT(SUM(_xlpm.Dy,-_xlpm.Cy),1/SUM(_xlpm.By,-_xlpm.Ay))*SUM(_xlpm.Xy,-_xlpm.Ay)+_xlpm.Cy,
ROUND(_xlpm.Yy,2)))</f>
        <v/>
      </c>
      <c r="AN180" s="21" t="str" cm="1">
        <f t="array" ref="AN180">IF(AN82&lt;&gt;"","",
_xlfn.LET(_xlpm.Fundo,$L$8,
_xlpm.Ax,_xlfn.XLOOKUP(TRUE,($O82:AM82&lt;&gt;""),$O$51:AM$51,_xlpm.Fundo,,-1),
_xlpm.Bx,_xlfn.XLOOKUP(TRUE,(AO82:$AZ82&lt;&gt;""),AO$51:$AZ$51,_xlpm.Fundo,,1),
_xlpm.Cx,_xlfn.XLOOKUP(TRUE,($O82:AM82&lt;&gt;""),$O82:AM82,_xlpm.Fundo,,-1),
_xlpm.Dx,_xlfn.XLOOKUP(TRUE,(AO82:$AZ82&lt;&gt;""),AO82:$AZ82,_xlpm.Fundo,,1),
_xlpm.Xx,AN$51,_xlpm.Yx,PRODUCT(SUM(_xlpm.Dx,-_xlpm.Cx),1/SUM(_xlpm.Bx,-_xlpm.Ax))*SUM(_xlpm.Xx,-_xlpm.Ax)+_xlpm.Cx,
_xlpm.Ay,_xlfn.XLOOKUP(TRUE,(AN$52:AN81&lt;&gt;""),$N$52:$N81,_xlpm.Fundo,,-1),
_xlpm.By,_xlfn.XLOOKUP(TRUE,(AN83:AN$95&lt;&gt;""),$N83:$N$95,_xlpm.Fundo,,1),
_xlpm.Cy,_xlfn.XLOOKUP(TRUE,(AN$52:AN81&lt;&gt;""),AN$52:AN81,_xlpm.Fundo,,-1),
_xlpm.Dy,_xlfn.XLOOKUP(TRUE,(AN83:AN$95&lt;&gt;""),AN83:AN$95,_xlpm.Fundo,,1),
_xlpm.Xy,$N82,_xlpm.Yy,PRODUCT(SUM(_xlpm.Dy,-_xlpm.Cy),1/SUM(_xlpm.By,-_xlpm.Ay))*SUM(_xlpm.Xy,-_xlpm.Ay)+_xlpm.Cy,
ROUND(_xlpm.Yy,2)))</f>
        <v/>
      </c>
      <c r="AO180" s="21" t="str" cm="1">
        <f t="array" ref="AO180">IF(AO82&lt;&gt;"","",
_xlfn.LET(_xlpm.Fundo,$L$8,
_xlpm.Ax,_xlfn.XLOOKUP(TRUE,($O82:AN82&lt;&gt;""),$O$51:AN$51,_xlpm.Fundo,,-1),
_xlpm.Bx,_xlfn.XLOOKUP(TRUE,(AP82:$AZ82&lt;&gt;""),AP$51:$AZ$51,_xlpm.Fundo,,1),
_xlpm.Cx,_xlfn.XLOOKUP(TRUE,($O82:AN82&lt;&gt;""),$O82:AN82,_xlpm.Fundo,,-1),
_xlpm.Dx,_xlfn.XLOOKUP(TRUE,(AP82:$AZ82&lt;&gt;""),AP82:$AZ82,_xlpm.Fundo,,1),
_xlpm.Xx,AO$51,_xlpm.Yx,PRODUCT(SUM(_xlpm.Dx,-_xlpm.Cx),1/SUM(_xlpm.Bx,-_xlpm.Ax))*SUM(_xlpm.Xx,-_xlpm.Ax)+_xlpm.Cx,
_xlpm.Ay,_xlfn.XLOOKUP(TRUE,(AO$52:AO81&lt;&gt;""),$N$52:$N81,_xlpm.Fundo,,-1),
_xlpm.By,_xlfn.XLOOKUP(TRUE,(AO83:AO$95&lt;&gt;""),$N83:$N$95,_xlpm.Fundo,,1),
_xlpm.Cy,_xlfn.XLOOKUP(TRUE,(AO$52:AO81&lt;&gt;""),AO$52:AO81,_xlpm.Fundo,,-1),
_xlpm.Dy,_xlfn.XLOOKUP(TRUE,(AO83:AO$95&lt;&gt;""),AO83:AO$95,_xlpm.Fundo,,1),
_xlpm.Xy,$N82,_xlpm.Yy,PRODUCT(SUM(_xlpm.Dy,-_xlpm.Cy),1/SUM(_xlpm.By,-_xlpm.Ay))*SUM(_xlpm.Xy,-_xlpm.Ay)+_xlpm.Cy,
ROUND(_xlpm.Yy,2)))</f>
        <v/>
      </c>
      <c r="AP180" s="21" t="str" cm="1">
        <f t="array" ref="AP180">IF(AP82&lt;&gt;"","",
_xlfn.LET(_xlpm.Fundo,$L$8,
_xlpm.Ax,_xlfn.XLOOKUP(TRUE,($O82:AO82&lt;&gt;""),$O$51:AO$51,_xlpm.Fundo,,-1),
_xlpm.Bx,_xlfn.XLOOKUP(TRUE,(AQ82:$AZ82&lt;&gt;""),AQ$51:$AZ$51,_xlpm.Fundo,,1),
_xlpm.Cx,_xlfn.XLOOKUP(TRUE,($O82:AO82&lt;&gt;""),$O82:AO82,_xlpm.Fundo,,-1),
_xlpm.Dx,_xlfn.XLOOKUP(TRUE,(AQ82:$AZ82&lt;&gt;""),AQ82:$AZ82,_xlpm.Fundo,,1),
_xlpm.Xx,AP$51,_xlpm.Yx,PRODUCT(SUM(_xlpm.Dx,-_xlpm.Cx),1/SUM(_xlpm.Bx,-_xlpm.Ax))*SUM(_xlpm.Xx,-_xlpm.Ax)+_xlpm.Cx,
_xlpm.Ay,_xlfn.XLOOKUP(TRUE,(AP$52:AP81&lt;&gt;""),$N$52:$N81,_xlpm.Fundo,,-1),
_xlpm.By,_xlfn.XLOOKUP(TRUE,(AP83:AP$95&lt;&gt;""),$N83:$N$95,_xlpm.Fundo,,1),
_xlpm.Cy,_xlfn.XLOOKUP(TRUE,(AP$52:AP81&lt;&gt;""),AP$52:AP81,_xlpm.Fundo,,-1),
_xlpm.Dy,_xlfn.XLOOKUP(TRUE,(AP83:AP$95&lt;&gt;""),AP83:AP$95,_xlpm.Fundo,,1),
_xlpm.Xy,$N82,_xlpm.Yy,PRODUCT(SUM(_xlpm.Dy,-_xlpm.Cy),1/SUM(_xlpm.By,-_xlpm.Ay))*SUM(_xlpm.Xy,-_xlpm.Ay)+_xlpm.Cy,
ROUND(_xlpm.Yy,2)))</f>
        <v/>
      </c>
      <c r="AQ180" s="21" t="str" cm="1">
        <f t="array" ref="AQ180">IF(AQ82&lt;&gt;"","",
_xlfn.LET(_xlpm.Fundo,$L$8,
_xlpm.Ax,_xlfn.XLOOKUP(TRUE,($O82:AP82&lt;&gt;""),$O$51:AP$51,_xlpm.Fundo,,-1),
_xlpm.Bx,_xlfn.XLOOKUP(TRUE,(AR82:$AZ82&lt;&gt;""),AR$51:$AZ$51,_xlpm.Fundo,,1),
_xlpm.Cx,_xlfn.XLOOKUP(TRUE,($O82:AP82&lt;&gt;""),$O82:AP82,_xlpm.Fundo,,-1),
_xlpm.Dx,_xlfn.XLOOKUP(TRUE,(AR82:$AZ82&lt;&gt;""),AR82:$AZ82,_xlpm.Fundo,,1),
_xlpm.Xx,AQ$51,_xlpm.Yx,PRODUCT(SUM(_xlpm.Dx,-_xlpm.Cx),1/SUM(_xlpm.Bx,-_xlpm.Ax))*SUM(_xlpm.Xx,-_xlpm.Ax)+_xlpm.Cx,
_xlpm.Ay,_xlfn.XLOOKUP(TRUE,(AQ$52:AQ81&lt;&gt;""),$N$52:$N81,_xlpm.Fundo,,-1),
_xlpm.By,_xlfn.XLOOKUP(TRUE,(AQ83:AQ$95&lt;&gt;""),$N83:$N$95,_xlpm.Fundo,,1),
_xlpm.Cy,_xlfn.XLOOKUP(TRUE,(AQ$52:AQ81&lt;&gt;""),AQ$52:AQ81,_xlpm.Fundo,,-1),
_xlpm.Dy,_xlfn.XLOOKUP(TRUE,(AQ83:AQ$95&lt;&gt;""),AQ83:AQ$95,_xlpm.Fundo,,1),
_xlpm.Xy,$N82,_xlpm.Yy,PRODUCT(SUM(_xlpm.Dy,-_xlpm.Cy),1/SUM(_xlpm.By,-_xlpm.Ay))*SUM(_xlpm.Xy,-_xlpm.Ay)+_xlpm.Cy,
ROUND(_xlpm.Yy,2)))</f>
        <v/>
      </c>
      <c r="AR180" s="21" t="str" cm="1">
        <f t="array" ref="AR180">IF(AR82&lt;&gt;"","",
_xlfn.LET(_xlpm.Fundo,$L$8,
_xlpm.Ax,_xlfn.XLOOKUP(TRUE,($O82:AQ82&lt;&gt;""),$O$51:AQ$51,_xlpm.Fundo,,-1),
_xlpm.Bx,_xlfn.XLOOKUP(TRUE,(AS82:$AZ82&lt;&gt;""),AS$51:$AZ$51,_xlpm.Fundo,,1),
_xlpm.Cx,_xlfn.XLOOKUP(TRUE,($O82:AQ82&lt;&gt;""),$O82:AQ82,_xlpm.Fundo,,-1),
_xlpm.Dx,_xlfn.XLOOKUP(TRUE,(AS82:$AZ82&lt;&gt;""),AS82:$AZ82,_xlpm.Fundo,,1),
_xlpm.Xx,AR$51,_xlpm.Yx,PRODUCT(SUM(_xlpm.Dx,-_xlpm.Cx),1/SUM(_xlpm.Bx,-_xlpm.Ax))*SUM(_xlpm.Xx,-_xlpm.Ax)+_xlpm.Cx,
_xlpm.Ay,_xlfn.XLOOKUP(TRUE,(AR$52:AR81&lt;&gt;""),$N$52:$N81,_xlpm.Fundo,,-1),
_xlpm.By,_xlfn.XLOOKUP(TRUE,(AR83:AR$95&lt;&gt;""),$N83:$N$95,_xlpm.Fundo,,1),
_xlpm.Cy,_xlfn.XLOOKUP(TRUE,(AR$52:AR81&lt;&gt;""),AR$52:AR81,_xlpm.Fundo,,-1),
_xlpm.Dy,_xlfn.XLOOKUP(TRUE,(AR83:AR$95&lt;&gt;""),AR83:AR$95,_xlpm.Fundo,,1),
_xlpm.Xy,$N82,_xlpm.Yy,PRODUCT(SUM(_xlpm.Dy,-_xlpm.Cy),1/SUM(_xlpm.By,-_xlpm.Ay))*SUM(_xlpm.Xy,-_xlpm.Ay)+_xlpm.Cy,
ROUND(_xlpm.Yy,2)))</f>
        <v/>
      </c>
      <c r="AS180" s="21" t="str" cm="1">
        <f t="array" ref="AS180">IF(AS82&lt;&gt;"","",
_xlfn.LET(_xlpm.Fundo,$L$8,
_xlpm.Ax,_xlfn.XLOOKUP(TRUE,($O82:AR82&lt;&gt;""),$O$51:AR$51,_xlpm.Fundo,,-1),
_xlpm.Bx,_xlfn.XLOOKUP(TRUE,(AT82:$AZ82&lt;&gt;""),AT$51:$AZ$51,_xlpm.Fundo,,1),
_xlpm.Cx,_xlfn.XLOOKUP(TRUE,($O82:AR82&lt;&gt;""),$O82:AR82,_xlpm.Fundo,,-1),
_xlpm.Dx,_xlfn.XLOOKUP(TRUE,(AT82:$AZ82&lt;&gt;""),AT82:$AZ82,_xlpm.Fundo,,1),
_xlpm.Xx,AS$51,_xlpm.Yx,PRODUCT(SUM(_xlpm.Dx,-_xlpm.Cx),1/SUM(_xlpm.Bx,-_xlpm.Ax))*SUM(_xlpm.Xx,-_xlpm.Ax)+_xlpm.Cx,
_xlpm.Ay,_xlfn.XLOOKUP(TRUE,(AS$52:AS81&lt;&gt;""),$N$52:$N81,_xlpm.Fundo,,-1),
_xlpm.By,_xlfn.XLOOKUP(TRUE,(AS83:AS$95&lt;&gt;""),$N83:$N$95,_xlpm.Fundo,,1),
_xlpm.Cy,_xlfn.XLOOKUP(TRUE,(AS$52:AS81&lt;&gt;""),AS$52:AS81,_xlpm.Fundo,,-1),
_xlpm.Dy,_xlfn.XLOOKUP(TRUE,(AS83:AS$95&lt;&gt;""),AS83:AS$95,_xlpm.Fundo,,1),
_xlpm.Xy,$N82,_xlpm.Yy,PRODUCT(SUM(_xlpm.Dy,-_xlpm.Cy),1/SUM(_xlpm.By,-_xlpm.Ay))*SUM(_xlpm.Xy,-_xlpm.Ay)+_xlpm.Cy,
ROUND(_xlpm.Yy,2)))</f>
        <v/>
      </c>
      <c r="AT180" s="21" t="str" cm="1">
        <f t="array" ref="AT180">IF(AT82&lt;&gt;"","",
_xlfn.LET(_xlpm.Fundo,$L$8,
_xlpm.Ax,_xlfn.XLOOKUP(TRUE,($O82:AS82&lt;&gt;""),$O$51:AS$51,_xlpm.Fundo,,-1),
_xlpm.Bx,_xlfn.XLOOKUP(TRUE,(AU82:$AZ82&lt;&gt;""),AU$51:$AZ$51,_xlpm.Fundo,,1),
_xlpm.Cx,_xlfn.XLOOKUP(TRUE,($O82:AS82&lt;&gt;""),$O82:AS82,_xlpm.Fundo,,-1),
_xlpm.Dx,_xlfn.XLOOKUP(TRUE,(AU82:$AZ82&lt;&gt;""),AU82:$AZ82,_xlpm.Fundo,,1),
_xlpm.Xx,AT$51,_xlpm.Yx,PRODUCT(SUM(_xlpm.Dx,-_xlpm.Cx),1/SUM(_xlpm.Bx,-_xlpm.Ax))*SUM(_xlpm.Xx,-_xlpm.Ax)+_xlpm.Cx,
_xlpm.Ay,_xlfn.XLOOKUP(TRUE,(AT$52:AT81&lt;&gt;""),$N$52:$N81,_xlpm.Fundo,,-1),
_xlpm.By,_xlfn.XLOOKUP(TRUE,(AT83:AT$95&lt;&gt;""),$N83:$N$95,_xlpm.Fundo,,1),
_xlpm.Cy,_xlfn.XLOOKUP(TRUE,(AT$52:AT81&lt;&gt;""),AT$52:AT81,_xlpm.Fundo,,-1),
_xlpm.Dy,_xlfn.XLOOKUP(TRUE,(AT83:AT$95&lt;&gt;""),AT83:AT$95,_xlpm.Fundo,,1),
_xlpm.Xy,$N82,_xlpm.Yy,PRODUCT(SUM(_xlpm.Dy,-_xlpm.Cy),1/SUM(_xlpm.By,-_xlpm.Ay))*SUM(_xlpm.Xy,-_xlpm.Ay)+_xlpm.Cy,
ROUND(_xlpm.Yy,2)))</f>
        <v/>
      </c>
      <c r="AU180" s="21" t="str" cm="1">
        <f t="array" ref="AU180">IF(AU82&lt;&gt;"","",
_xlfn.LET(_xlpm.Fundo,$L$8,
_xlpm.Ax,_xlfn.XLOOKUP(TRUE,($O82:AT82&lt;&gt;""),$O$51:AT$51,_xlpm.Fundo,,-1),
_xlpm.Bx,_xlfn.XLOOKUP(TRUE,(AV82:$AZ82&lt;&gt;""),AV$51:$AZ$51,_xlpm.Fundo,,1),
_xlpm.Cx,_xlfn.XLOOKUP(TRUE,($O82:AT82&lt;&gt;""),$O82:AT82,_xlpm.Fundo,,-1),
_xlpm.Dx,_xlfn.XLOOKUP(TRUE,(AV82:$AZ82&lt;&gt;""),AV82:$AZ82,_xlpm.Fundo,,1),
_xlpm.Xx,AU$51,_xlpm.Yx,PRODUCT(SUM(_xlpm.Dx,-_xlpm.Cx),1/SUM(_xlpm.Bx,-_xlpm.Ax))*SUM(_xlpm.Xx,-_xlpm.Ax)+_xlpm.Cx,
_xlpm.Ay,_xlfn.XLOOKUP(TRUE,(AU$52:AU81&lt;&gt;""),$N$52:$N81,_xlpm.Fundo,,-1),
_xlpm.By,_xlfn.XLOOKUP(TRUE,(AU83:AU$95&lt;&gt;""),$N83:$N$95,_xlpm.Fundo,,1),
_xlpm.Cy,_xlfn.XLOOKUP(TRUE,(AU$52:AU81&lt;&gt;""),AU$52:AU81,_xlpm.Fundo,,-1),
_xlpm.Dy,_xlfn.XLOOKUP(TRUE,(AU83:AU$95&lt;&gt;""),AU83:AU$95,_xlpm.Fundo,,1),
_xlpm.Xy,$N82,_xlpm.Yy,PRODUCT(SUM(_xlpm.Dy,-_xlpm.Cy),1/SUM(_xlpm.By,-_xlpm.Ay))*SUM(_xlpm.Xy,-_xlpm.Ay)+_xlpm.Cy,
ROUND(_xlpm.Yy,2)))</f>
        <v/>
      </c>
      <c r="AV180" s="21" t="str" cm="1">
        <f t="array" ref="AV180">IF(AV82&lt;&gt;"","",
_xlfn.LET(_xlpm.Fundo,$L$8,
_xlpm.Ax,_xlfn.XLOOKUP(TRUE,($O82:AU82&lt;&gt;""),$O$51:AU$51,_xlpm.Fundo,,-1),
_xlpm.Bx,_xlfn.XLOOKUP(TRUE,(AW82:$AZ82&lt;&gt;""),AW$51:$AZ$51,_xlpm.Fundo,,1),
_xlpm.Cx,_xlfn.XLOOKUP(TRUE,($O82:AU82&lt;&gt;""),$O82:AU82,_xlpm.Fundo,,-1),
_xlpm.Dx,_xlfn.XLOOKUP(TRUE,(AW82:$AZ82&lt;&gt;""),AW82:$AZ82,_xlpm.Fundo,,1),
_xlpm.Xx,AV$51,_xlpm.Yx,PRODUCT(SUM(_xlpm.Dx,-_xlpm.Cx),1/SUM(_xlpm.Bx,-_xlpm.Ax))*SUM(_xlpm.Xx,-_xlpm.Ax)+_xlpm.Cx,
_xlpm.Ay,_xlfn.XLOOKUP(TRUE,(AV$52:AV81&lt;&gt;""),$N$52:$N81,_xlpm.Fundo,,-1),
_xlpm.By,_xlfn.XLOOKUP(TRUE,(AV83:AV$95&lt;&gt;""),$N83:$N$95,_xlpm.Fundo,,1),
_xlpm.Cy,_xlfn.XLOOKUP(TRUE,(AV$52:AV81&lt;&gt;""),AV$52:AV81,_xlpm.Fundo,,-1),
_xlpm.Dy,_xlfn.XLOOKUP(TRUE,(AV83:AV$95&lt;&gt;""),AV83:AV$95,_xlpm.Fundo,,1),
_xlpm.Xy,$N82,_xlpm.Yy,PRODUCT(SUM(_xlpm.Dy,-_xlpm.Cy),1/SUM(_xlpm.By,-_xlpm.Ay))*SUM(_xlpm.Xy,-_xlpm.Ay)+_xlpm.Cy,
ROUND(_xlpm.Yy,2)))</f>
        <v/>
      </c>
      <c r="AW180" s="21" t="str" cm="1">
        <f t="array" ref="AW180">IF(AW82&lt;&gt;"","",
_xlfn.LET(_xlpm.Fundo,$L$8,
_xlpm.Ax,_xlfn.XLOOKUP(TRUE,($O82:AV82&lt;&gt;""),$O$51:AV$51,_xlpm.Fundo,,-1),
_xlpm.Bx,_xlfn.XLOOKUP(TRUE,(AX82:$AZ82&lt;&gt;""),AX$51:$AZ$51,_xlpm.Fundo,,1),
_xlpm.Cx,_xlfn.XLOOKUP(TRUE,($O82:AV82&lt;&gt;""),$O82:AV82,_xlpm.Fundo,,-1),
_xlpm.Dx,_xlfn.XLOOKUP(TRUE,(AX82:$AZ82&lt;&gt;""),AX82:$AZ82,_xlpm.Fundo,,1),
_xlpm.Xx,AW$51,_xlpm.Yx,PRODUCT(SUM(_xlpm.Dx,-_xlpm.Cx),1/SUM(_xlpm.Bx,-_xlpm.Ax))*SUM(_xlpm.Xx,-_xlpm.Ax)+_xlpm.Cx,
_xlpm.Ay,_xlfn.XLOOKUP(TRUE,(AW$52:AW81&lt;&gt;""),$N$52:$N81,_xlpm.Fundo,,-1),
_xlpm.By,_xlfn.XLOOKUP(TRUE,(AW83:AW$95&lt;&gt;""),$N83:$N$95,_xlpm.Fundo,,1),
_xlpm.Cy,_xlfn.XLOOKUP(TRUE,(AW$52:AW81&lt;&gt;""),AW$52:AW81,_xlpm.Fundo,,-1),
_xlpm.Dy,_xlfn.XLOOKUP(TRUE,(AW83:AW$95&lt;&gt;""),AW83:AW$95,_xlpm.Fundo,,1),
_xlpm.Xy,$N82,_xlpm.Yy,PRODUCT(SUM(_xlpm.Dy,-_xlpm.Cy),1/SUM(_xlpm.By,-_xlpm.Ay))*SUM(_xlpm.Xy,-_xlpm.Ay)+_xlpm.Cy,
ROUND(_xlpm.Yy,2)))</f>
        <v/>
      </c>
      <c r="AX180" s="8"/>
      <c r="AY180" s="8"/>
    </row>
    <row r="181" spans="1:51" ht="20.100000000000001" customHeight="1" x14ac:dyDescent="0.3">
      <c r="A181" s="8"/>
      <c r="B181" s="8" t="s">
        <v>121</v>
      </c>
      <c r="C181" s="17">
        <f t="shared" si="23"/>
        <v>52.825400000000002</v>
      </c>
      <c r="D181" s="18">
        <f t="shared" si="23"/>
        <v>118.9509</v>
      </c>
      <c r="E181" s="64">
        <f t="shared" si="23"/>
        <v>0</v>
      </c>
      <c r="F181" s="17">
        <f t="shared" si="16"/>
        <v>9.8000000000000007</v>
      </c>
      <c r="G181" s="18">
        <f t="shared" si="17"/>
        <v>13.9</v>
      </c>
      <c r="H181" s="19">
        <f t="shared" si="18"/>
        <v>0</v>
      </c>
      <c r="I181" s="8" t="str" cm="1">
        <f t="array" ref="I181">_xlfn.CONCAT(ROUND(F181:H181,2)&amp;", ")</f>
        <v xml:space="preserve">9.8, 13.9, 0, </v>
      </c>
      <c r="J181" s="8"/>
      <c r="N181" s="31">
        <v>5.0199999999999996</v>
      </c>
      <c r="O181" s="15"/>
      <c r="P181" s="21" t="str" cm="1">
        <f t="array" ref="P181">IF(P83&lt;&gt;"","",
_xlfn.LET(_xlpm.Fundo,$L$8,
_xlpm.Ax,_xlfn.XLOOKUP(TRUE,($O83:O83&lt;&gt;""),$O$51:O$51,_xlpm.Fundo,,-1),
_xlpm.Bx,_xlfn.XLOOKUP(TRUE,(Q83:$AZ83&lt;&gt;""),Q$51:$AZ$51,_xlpm.Fundo,,1),
_xlpm.Cx,_xlfn.XLOOKUP(TRUE,($O83:O83&lt;&gt;""),$O83:O83,_xlpm.Fundo,,-1),
_xlpm.Dx,_xlfn.XLOOKUP(TRUE,(Q83:$AZ83&lt;&gt;""),Q83:$AZ83,_xlpm.Fundo,,1),
_xlpm.Xx,P$51,_xlpm.Yx,PRODUCT(SUM(_xlpm.Dx,-_xlpm.Cx),1/SUM(_xlpm.Bx,-_xlpm.Ax))*SUM(_xlpm.Xx,-_xlpm.Ax)+_xlpm.Cx,
_xlpm.Ay,_xlfn.XLOOKUP(TRUE,(P$52:P82&lt;&gt;""),$N$52:$N82,_xlpm.Fundo,,-1),
_xlpm.By,_xlfn.XLOOKUP(TRUE,(P84:P$95&lt;&gt;""),$N84:$N$95,_xlpm.Fundo,,1),
_xlpm.Cy,_xlfn.XLOOKUP(TRUE,(P$52:P82&lt;&gt;""),P$52:P82,_xlpm.Fundo,,-1),
_xlpm.Dy,_xlfn.XLOOKUP(TRUE,(P84:P$95&lt;&gt;""),P84:P$95,_xlpm.Fundo,,1),
_xlpm.Xy,$N83,_xlpm.Yy,PRODUCT(SUM(_xlpm.Dy,-_xlpm.Cy),1/SUM(_xlpm.By,-_xlpm.Ay))*SUM(_xlpm.Xy,-_xlpm.Ay)+_xlpm.Cy,
ROUND(_xlpm.Yy,2)))</f>
        <v/>
      </c>
      <c r="Q181" s="21" t="str" cm="1">
        <f t="array" ref="Q181">IF(Q83&lt;&gt;"","",
_xlfn.LET(_xlpm.Fundo,$L$8,
_xlpm.Ax,_xlfn.XLOOKUP(TRUE,($O83:P83&lt;&gt;""),$O$51:P$51,_xlpm.Fundo,,-1),
_xlpm.Bx,_xlfn.XLOOKUP(TRUE,(R83:$AZ83&lt;&gt;""),R$51:$AZ$51,_xlpm.Fundo,,1),
_xlpm.Cx,_xlfn.XLOOKUP(TRUE,($O83:P83&lt;&gt;""),$O83:P83,_xlpm.Fundo,,-1),
_xlpm.Dx,_xlfn.XLOOKUP(TRUE,(R83:$AZ83&lt;&gt;""),R83:$AZ83,_xlpm.Fundo,,1),
_xlpm.Xx,Q$51,_xlpm.Yx,PRODUCT(SUM(_xlpm.Dx,-_xlpm.Cx),1/SUM(_xlpm.Bx,-_xlpm.Ax))*SUM(_xlpm.Xx,-_xlpm.Ax)+_xlpm.Cx,
_xlpm.Ay,_xlfn.XLOOKUP(TRUE,(Q$52:Q82&lt;&gt;""),$N$52:$N82,_xlpm.Fundo,,-1),
_xlpm.By,_xlfn.XLOOKUP(TRUE,(Q84:Q$95&lt;&gt;""),$N84:$N$95,_xlpm.Fundo,,1),
_xlpm.Cy,_xlfn.XLOOKUP(TRUE,(Q$52:Q82&lt;&gt;""),Q$52:Q82,_xlpm.Fundo,,-1),
_xlpm.Dy,_xlfn.XLOOKUP(TRUE,(Q84:Q$95&lt;&gt;""),Q84:Q$95,_xlpm.Fundo,,1),
_xlpm.Xy,$N83,_xlpm.Yy,PRODUCT(SUM(_xlpm.Dy,-_xlpm.Cy),1/SUM(_xlpm.By,-_xlpm.Ay))*SUM(_xlpm.Xy,-_xlpm.Ay)+_xlpm.Cy,
ROUND(_xlpm.Yy,2)))</f>
        <v/>
      </c>
      <c r="R181" s="21" t="str" cm="1">
        <f t="array" ref="R181">IF(R83&lt;&gt;"","",
_xlfn.LET(_xlpm.Fundo,$L$8,
_xlpm.Ax,_xlfn.XLOOKUP(TRUE,($O83:Q83&lt;&gt;""),$O$51:Q$51,_xlpm.Fundo,,-1),
_xlpm.Bx,_xlfn.XLOOKUP(TRUE,(S83:$AZ83&lt;&gt;""),S$51:$AZ$51,_xlpm.Fundo,,1),
_xlpm.Cx,_xlfn.XLOOKUP(TRUE,($O83:Q83&lt;&gt;""),$O83:Q83,_xlpm.Fundo,,-1),
_xlpm.Dx,_xlfn.XLOOKUP(TRUE,(S83:$AZ83&lt;&gt;""),S83:$AZ83,_xlpm.Fundo,,1),
_xlpm.Xx,R$51,_xlpm.Yx,PRODUCT(SUM(_xlpm.Dx,-_xlpm.Cx),1/SUM(_xlpm.Bx,-_xlpm.Ax))*SUM(_xlpm.Xx,-_xlpm.Ax)+_xlpm.Cx,
_xlpm.Ay,_xlfn.XLOOKUP(TRUE,(R$52:R82&lt;&gt;""),$N$52:$N82,_xlpm.Fundo,,-1),
_xlpm.By,_xlfn.XLOOKUP(TRUE,(R84:R$95&lt;&gt;""),$N84:$N$95,_xlpm.Fundo,,1),
_xlpm.Cy,_xlfn.XLOOKUP(TRUE,(R$52:R82&lt;&gt;""),R$52:R82,_xlpm.Fundo,,-1),
_xlpm.Dy,_xlfn.XLOOKUP(TRUE,(R84:R$95&lt;&gt;""),R84:R$95,_xlpm.Fundo,,1),
_xlpm.Xy,$N83,_xlpm.Yy,PRODUCT(SUM(_xlpm.Dy,-_xlpm.Cy),1/SUM(_xlpm.By,-_xlpm.Ay))*SUM(_xlpm.Xy,-_xlpm.Ay)+_xlpm.Cy,
ROUND(_xlpm.Yy,2)))</f>
        <v/>
      </c>
      <c r="S181" s="21" cm="1">
        <f t="array" ref="S181">IF(S83&lt;&gt;"","",
_xlfn.LET(_xlpm.Fundo,$L$8,
_xlpm.Ax,_xlfn.XLOOKUP(TRUE,($O83:R83&lt;&gt;""),$O$51:R$51,_xlpm.Fundo,,-1),
_xlpm.Bx,_xlfn.XLOOKUP(TRUE,(T83:$AZ83&lt;&gt;""),T$51:$AZ$51,_xlpm.Fundo,,1),
_xlpm.Cx,_xlfn.XLOOKUP(TRUE,($O83:R83&lt;&gt;""),$O83:R83,_xlpm.Fundo,,-1),
_xlpm.Dx,_xlfn.XLOOKUP(TRUE,(T83:$AZ83&lt;&gt;""),T83:$AZ83,_xlpm.Fundo,,1),
_xlpm.Xx,S$51,_xlpm.Yx,PRODUCT(SUM(_xlpm.Dx,-_xlpm.Cx),1/SUM(_xlpm.Bx,-_xlpm.Ax))*SUM(_xlpm.Xx,-_xlpm.Ax)+_xlpm.Cx,
_xlpm.Ay,_xlfn.XLOOKUP(TRUE,(S$52:S82&lt;&gt;""),$N$52:$N82,_xlpm.Fundo,,-1),
_xlpm.By,_xlfn.XLOOKUP(TRUE,(S84:S$95&lt;&gt;""),$N84:$N$95,_xlpm.Fundo,,1),
_xlpm.Cy,_xlfn.XLOOKUP(TRUE,(S$52:S82&lt;&gt;""),S$52:S82,_xlpm.Fundo,,-1),
_xlpm.Dy,_xlfn.XLOOKUP(TRUE,(S84:S$95&lt;&gt;""),S84:S$95,_xlpm.Fundo,,1),
_xlpm.Xy,$N83,_xlpm.Yy,PRODUCT(SUM(_xlpm.Dy,-_xlpm.Cy),1/SUM(_xlpm.By,-_xlpm.Ay))*SUM(_xlpm.Xy,-_xlpm.Ay)+_xlpm.Cy,
ROUND(_xlpm.Yy,2)))</f>
        <v>0.56000000000000005</v>
      </c>
      <c r="T181" s="21" cm="1">
        <f t="array" ref="T181">IF(T83&lt;&gt;"","",
_xlfn.LET(_xlpm.Fundo,$L$8,
_xlpm.Ax,_xlfn.XLOOKUP(TRUE,($O83:S83&lt;&gt;""),$O$51:S$51,_xlpm.Fundo,,-1),
_xlpm.Bx,_xlfn.XLOOKUP(TRUE,(U83:$AZ83&lt;&gt;""),U$51:$AZ$51,_xlpm.Fundo,,1),
_xlpm.Cx,_xlfn.XLOOKUP(TRUE,($O83:S83&lt;&gt;""),$O83:S83,_xlpm.Fundo,,-1),
_xlpm.Dx,_xlfn.XLOOKUP(TRUE,(U83:$AZ83&lt;&gt;""),U83:$AZ83,_xlpm.Fundo,,1),
_xlpm.Xx,T$51,_xlpm.Yx,PRODUCT(SUM(_xlpm.Dx,-_xlpm.Cx),1/SUM(_xlpm.Bx,-_xlpm.Ax))*SUM(_xlpm.Xx,-_xlpm.Ax)+_xlpm.Cx,
_xlpm.Ay,_xlfn.XLOOKUP(TRUE,(T$52:T82&lt;&gt;""),$N$52:$N82,_xlpm.Fundo,,-1),
_xlpm.By,_xlfn.XLOOKUP(TRUE,(T84:T$95&lt;&gt;""),$N84:$N$95,_xlpm.Fundo,,1),
_xlpm.Cy,_xlfn.XLOOKUP(TRUE,(T$52:T82&lt;&gt;""),T$52:T82,_xlpm.Fundo,,-1),
_xlpm.Dy,_xlfn.XLOOKUP(TRUE,(T84:T$95&lt;&gt;""),T84:T$95,_xlpm.Fundo,,1),
_xlpm.Xy,$N83,_xlpm.Yy,PRODUCT(SUM(_xlpm.Dy,-_xlpm.Cy),1/SUM(_xlpm.By,-_xlpm.Ay))*SUM(_xlpm.Xy,-_xlpm.Ay)+_xlpm.Cy,
ROUND(_xlpm.Yy,2)))</f>
        <v>-0.28999999999999998</v>
      </c>
      <c r="U181" s="21" cm="1">
        <f t="array" ref="U181">IF(U83&lt;&gt;"","",
_xlfn.LET(_xlpm.Fundo,$L$8,
_xlpm.Ax,_xlfn.XLOOKUP(TRUE,($O83:T83&lt;&gt;""),$O$51:T$51,_xlpm.Fundo,,-1),
_xlpm.Bx,_xlfn.XLOOKUP(TRUE,(V83:$AZ83&lt;&gt;""),V$51:$AZ$51,_xlpm.Fundo,,1),
_xlpm.Cx,_xlfn.XLOOKUP(TRUE,($O83:T83&lt;&gt;""),$O83:T83,_xlpm.Fundo,,-1),
_xlpm.Dx,_xlfn.XLOOKUP(TRUE,(V83:$AZ83&lt;&gt;""),V83:$AZ83,_xlpm.Fundo,,1),
_xlpm.Xx,U$51,_xlpm.Yx,PRODUCT(SUM(_xlpm.Dx,-_xlpm.Cx),1/SUM(_xlpm.Bx,-_xlpm.Ax))*SUM(_xlpm.Xx,-_xlpm.Ax)+_xlpm.Cx,
_xlpm.Ay,_xlfn.XLOOKUP(TRUE,(U$52:U82&lt;&gt;""),$N$52:$N82,_xlpm.Fundo,,-1),
_xlpm.By,_xlfn.XLOOKUP(TRUE,(U84:U$95&lt;&gt;""),$N84:$N$95,_xlpm.Fundo,,1),
_xlpm.Cy,_xlfn.XLOOKUP(TRUE,(U$52:U82&lt;&gt;""),U$52:U82,_xlpm.Fundo,,-1),
_xlpm.Dy,_xlfn.XLOOKUP(TRUE,(U84:U$95&lt;&gt;""),U84:U$95,_xlpm.Fundo,,1),
_xlpm.Xy,$N83,_xlpm.Yy,PRODUCT(SUM(_xlpm.Dy,-_xlpm.Cy),1/SUM(_xlpm.By,-_xlpm.Ay))*SUM(_xlpm.Xy,-_xlpm.Ay)+_xlpm.Cy,
ROUND(_xlpm.Yy,2)))</f>
        <v>0.94</v>
      </c>
      <c r="V181" s="21" t="str" cm="1">
        <f t="array" ref="V181">IF(V83&lt;&gt;"","",
_xlfn.LET(_xlpm.Fundo,$L$8,
_xlpm.Ax,_xlfn.XLOOKUP(TRUE,($O83:U83&lt;&gt;""),$O$51:U$51,_xlpm.Fundo,,-1),
_xlpm.Bx,_xlfn.XLOOKUP(TRUE,(W83:$AZ83&lt;&gt;""),W$51:$AZ$51,_xlpm.Fundo,,1),
_xlpm.Cx,_xlfn.XLOOKUP(TRUE,($O83:U83&lt;&gt;""),$O83:U83,_xlpm.Fundo,,-1),
_xlpm.Dx,_xlfn.XLOOKUP(TRUE,(W83:$AZ83&lt;&gt;""),W83:$AZ83,_xlpm.Fundo,,1),
_xlpm.Xx,V$51,_xlpm.Yx,PRODUCT(SUM(_xlpm.Dx,-_xlpm.Cx),1/SUM(_xlpm.Bx,-_xlpm.Ax))*SUM(_xlpm.Xx,-_xlpm.Ax)+_xlpm.Cx,
_xlpm.Ay,_xlfn.XLOOKUP(TRUE,(V$52:V82&lt;&gt;""),$N$52:$N82,_xlpm.Fundo,,-1),
_xlpm.By,_xlfn.XLOOKUP(TRUE,(V84:V$95&lt;&gt;""),$N84:$N$95,_xlpm.Fundo,,1),
_xlpm.Cy,_xlfn.XLOOKUP(TRUE,(V$52:V82&lt;&gt;""),V$52:V82,_xlpm.Fundo,,-1),
_xlpm.Dy,_xlfn.XLOOKUP(TRUE,(V84:V$95&lt;&gt;""),V84:V$95,_xlpm.Fundo,,1),
_xlpm.Xy,$N83,_xlpm.Yy,PRODUCT(SUM(_xlpm.Dy,-_xlpm.Cy),1/SUM(_xlpm.By,-_xlpm.Ay))*SUM(_xlpm.Xy,-_xlpm.Ay)+_xlpm.Cy,
ROUND(_xlpm.Yy,2)))</f>
        <v/>
      </c>
      <c r="W181" s="21" t="str" cm="1">
        <f t="array" ref="W181">IF(W83&lt;&gt;"","",
_xlfn.LET(_xlpm.Fundo,$L$8,
_xlpm.Ax,_xlfn.XLOOKUP(TRUE,($O83:V83&lt;&gt;""),$O$51:V$51,_xlpm.Fundo,,-1),
_xlpm.Bx,_xlfn.XLOOKUP(TRUE,(X83:$AZ83&lt;&gt;""),X$51:$AZ$51,_xlpm.Fundo,,1),
_xlpm.Cx,_xlfn.XLOOKUP(TRUE,($O83:V83&lt;&gt;""),$O83:V83,_xlpm.Fundo,,-1),
_xlpm.Dx,_xlfn.XLOOKUP(TRUE,(X83:$AZ83&lt;&gt;""),X83:$AZ83,_xlpm.Fundo,,1),
_xlpm.Xx,W$51,_xlpm.Yx,PRODUCT(SUM(_xlpm.Dx,-_xlpm.Cx),1/SUM(_xlpm.Bx,-_xlpm.Ax))*SUM(_xlpm.Xx,-_xlpm.Ax)+_xlpm.Cx,
_xlpm.Ay,_xlfn.XLOOKUP(TRUE,(W$52:W82&lt;&gt;""),$N$52:$N82,_xlpm.Fundo,,-1),
_xlpm.By,_xlfn.XLOOKUP(TRUE,(W84:W$95&lt;&gt;""),$N84:$N$95,_xlpm.Fundo,,1),
_xlpm.Cy,_xlfn.XLOOKUP(TRUE,(W$52:W82&lt;&gt;""),W$52:W82,_xlpm.Fundo,,-1),
_xlpm.Dy,_xlfn.XLOOKUP(TRUE,(W84:W$95&lt;&gt;""),W84:W$95,_xlpm.Fundo,,1),
_xlpm.Xy,$N83,_xlpm.Yy,PRODUCT(SUM(_xlpm.Dy,-_xlpm.Cy),1/SUM(_xlpm.By,-_xlpm.Ay))*SUM(_xlpm.Xy,-_xlpm.Ay)+_xlpm.Cy,
ROUND(_xlpm.Yy,2)))</f>
        <v/>
      </c>
      <c r="X181" s="21" t="str" cm="1">
        <f t="array" ref="X181">IF(X83&lt;&gt;"","",
_xlfn.LET(_xlpm.Fundo,$L$8,
_xlpm.Ax,_xlfn.XLOOKUP(TRUE,($O83:W83&lt;&gt;""),$O$51:W$51,_xlpm.Fundo,,-1),
_xlpm.Bx,_xlfn.XLOOKUP(TRUE,(Y83:$AZ83&lt;&gt;""),Y$51:$AZ$51,_xlpm.Fundo,,1),
_xlpm.Cx,_xlfn.XLOOKUP(TRUE,($O83:W83&lt;&gt;""),$O83:W83,_xlpm.Fundo,,-1),
_xlpm.Dx,_xlfn.XLOOKUP(TRUE,(Y83:$AZ83&lt;&gt;""),Y83:$AZ83,_xlpm.Fundo,,1),
_xlpm.Xx,X$51,_xlpm.Yx,PRODUCT(SUM(_xlpm.Dx,-_xlpm.Cx),1/SUM(_xlpm.Bx,-_xlpm.Ax))*SUM(_xlpm.Xx,-_xlpm.Ax)+_xlpm.Cx,
_xlpm.Ay,_xlfn.XLOOKUP(TRUE,(X$52:X82&lt;&gt;""),$N$52:$N82,_xlpm.Fundo,,-1),
_xlpm.By,_xlfn.XLOOKUP(TRUE,(X84:X$95&lt;&gt;""),$N84:$N$95,_xlpm.Fundo,,1),
_xlpm.Cy,_xlfn.XLOOKUP(TRUE,(X$52:X82&lt;&gt;""),X$52:X82,_xlpm.Fundo,,-1),
_xlpm.Dy,_xlfn.XLOOKUP(TRUE,(X84:X$95&lt;&gt;""),X84:X$95,_xlpm.Fundo,,1),
_xlpm.Xy,$N83,_xlpm.Yy,PRODUCT(SUM(_xlpm.Dy,-_xlpm.Cy),1/SUM(_xlpm.By,-_xlpm.Ay))*SUM(_xlpm.Xy,-_xlpm.Ay)+_xlpm.Cy,
ROUND(_xlpm.Yy,2)))</f>
        <v/>
      </c>
      <c r="Y181" s="21" t="str" cm="1">
        <f t="array" ref="Y181">IF(Y83&lt;&gt;"","",
_xlfn.LET(_xlpm.Fundo,$L$8,
_xlpm.Ax,_xlfn.XLOOKUP(TRUE,($O83:X83&lt;&gt;""),$O$51:X$51,_xlpm.Fundo,,-1),
_xlpm.Bx,_xlfn.XLOOKUP(TRUE,(Z83:$AZ83&lt;&gt;""),Z$51:$AZ$51,_xlpm.Fundo,,1),
_xlpm.Cx,_xlfn.XLOOKUP(TRUE,($O83:X83&lt;&gt;""),$O83:X83,_xlpm.Fundo,,-1),
_xlpm.Dx,_xlfn.XLOOKUP(TRUE,(Z83:$AZ83&lt;&gt;""),Z83:$AZ83,_xlpm.Fundo,,1),
_xlpm.Xx,Y$51,_xlpm.Yx,PRODUCT(SUM(_xlpm.Dx,-_xlpm.Cx),1/SUM(_xlpm.Bx,-_xlpm.Ax))*SUM(_xlpm.Xx,-_xlpm.Ax)+_xlpm.Cx,
_xlpm.Ay,_xlfn.XLOOKUP(TRUE,(Y$52:Y82&lt;&gt;""),$N$52:$N82,_xlpm.Fundo,,-1),
_xlpm.By,_xlfn.XLOOKUP(TRUE,(Y84:Y$95&lt;&gt;""),$N84:$N$95,_xlpm.Fundo,,1),
_xlpm.Cy,_xlfn.XLOOKUP(TRUE,(Y$52:Y82&lt;&gt;""),Y$52:Y82,_xlpm.Fundo,,-1),
_xlpm.Dy,_xlfn.XLOOKUP(TRUE,(Y84:Y$95&lt;&gt;""),Y84:Y$95,_xlpm.Fundo,,1),
_xlpm.Xy,$N83,_xlpm.Yy,PRODUCT(SUM(_xlpm.Dy,-_xlpm.Cy),1/SUM(_xlpm.By,-_xlpm.Ay))*SUM(_xlpm.Xy,-_xlpm.Ay)+_xlpm.Cy,
ROUND(_xlpm.Yy,2)))</f>
        <v/>
      </c>
      <c r="Z181" s="21" t="str" cm="1">
        <f t="array" ref="Z181">IF(Z83&lt;&gt;"","",
_xlfn.LET(_xlpm.Fundo,$L$8,
_xlpm.Ax,_xlfn.XLOOKUP(TRUE,($O83:Y83&lt;&gt;""),$O$51:Y$51,_xlpm.Fundo,,-1),
_xlpm.Bx,_xlfn.XLOOKUP(TRUE,(AA83:$AZ83&lt;&gt;""),AA$51:$AZ$51,_xlpm.Fundo,,1),
_xlpm.Cx,_xlfn.XLOOKUP(TRUE,($O83:Y83&lt;&gt;""),$O83:Y83,_xlpm.Fundo,,-1),
_xlpm.Dx,_xlfn.XLOOKUP(TRUE,(AA83:$AZ83&lt;&gt;""),AA83:$AZ83,_xlpm.Fundo,,1),
_xlpm.Xx,Z$51,_xlpm.Yx,PRODUCT(SUM(_xlpm.Dx,-_xlpm.Cx),1/SUM(_xlpm.Bx,-_xlpm.Ax))*SUM(_xlpm.Xx,-_xlpm.Ax)+_xlpm.Cx,
_xlpm.Ay,_xlfn.XLOOKUP(TRUE,(Z$52:Z82&lt;&gt;""),$N$52:$N82,_xlpm.Fundo,,-1),
_xlpm.By,_xlfn.XLOOKUP(TRUE,(Z84:Z$95&lt;&gt;""),$N84:$N$95,_xlpm.Fundo,,1),
_xlpm.Cy,_xlfn.XLOOKUP(TRUE,(Z$52:Z82&lt;&gt;""),Z$52:Z82,_xlpm.Fundo,,-1),
_xlpm.Dy,_xlfn.XLOOKUP(TRUE,(Z84:Z$95&lt;&gt;""),Z84:Z$95,_xlpm.Fundo,,1),
_xlpm.Xy,$N83,_xlpm.Yy,PRODUCT(SUM(_xlpm.Dy,-_xlpm.Cy),1/SUM(_xlpm.By,-_xlpm.Ay))*SUM(_xlpm.Xy,-_xlpm.Ay)+_xlpm.Cy,
ROUND(_xlpm.Yy,2)))</f>
        <v/>
      </c>
      <c r="AA181" s="21" t="str" cm="1">
        <f t="array" ref="AA181">IF(AA83&lt;&gt;"","",
_xlfn.LET(_xlpm.Fundo,$L$8,
_xlpm.Ax,_xlfn.XLOOKUP(TRUE,($O83:Z83&lt;&gt;""),$O$51:Z$51,_xlpm.Fundo,,-1),
_xlpm.Bx,_xlfn.XLOOKUP(TRUE,(AB83:$AZ83&lt;&gt;""),AB$51:$AZ$51,_xlpm.Fundo,,1),
_xlpm.Cx,_xlfn.XLOOKUP(TRUE,($O83:Z83&lt;&gt;""),$O83:Z83,_xlpm.Fundo,,-1),
_xlpm.Dx,_xlfn.XLOOKUP(TRUE,(AB83:$AZ83&lt;&gt;""),AB83:$AZ83,_xlpm.Fundo,,1),
_xlpm.Xx,AA$51,_xlpm.Yx,PRODUCT(SUM(_xlpm.Dx,-_xlpm.Cx),1/SUM(_xlpm.Bx,-_xlpm.Ax))*SUM(_xlpm.Xx,-_xlpm.Ax)+_xlpm.Cx,
_xlpm.Ay,_xlfn.XLOOKUP(TRUE,(AA$52:AA82&lt;&gt;""),$N$52:$N82,_xlpm.Fundo,,-1),
_xlpm.By,_xlfn.XLOOKUP(TRUE,(AA84:AA$95&lt;&gt;""),$N84:$N$95,_xlpm.Fundo,,1),
_xlpm.Cy,_xlfn.XLOOKUP(TRUE,(AA$52:AA82&lt;&gt;""),AA$52:AA82,_xlpm.Fundo,,-1),
_xlpm.Dy,_xlfn.XLOOKUP(TRUE,(AA84:AA$95&lt;&gt;""),AA84:AA$95,_xlpm.Fundo,,1),
_xlpm.Xy,$N83,_xlpm.Yy,PRODUCT(SUM(_xlpm.Dy,-_xlpm.Cy),1/SUM(_xlpm.By,-_xlpm.Ay))*SUM(_xlpm.Xy,-_xlpm.Ay)+_xlpm.Cy,
ROUND(_xlpm.Yy,2)))</f>
        <v/>
      </c>
      <c r="AB181" s="21" t="str" cm="1">
        <f t="array" ref="AB181">IF(AB83&lt;&gt;"","",
_xlfn.LET(_xlpm.Fundo,$L$8,
_xlpm.Ax,_xlfn.XLOOKUP(TRUE,($O83:AA83&lt;&gt;""),$O$51:AA$51,_xlpm.Fundo,,-1),
_xlpm.Bx,_xlfn.XLOOKUP(TRUE,(AC83:$AZ83&lt;&gt;""),AC$51:$AZ$51,_xlpm.Fundo,,1),
_xlpm.Cx,_xlfn.XLOOKUP(TRUE,($O83:AA83&lt;&gt;""),$O83:AA83,_xlpm.Fundo,,-1),
_xlpm.Dx,_xlfn.XLOOKUP(TRUE,(AC83:$AZ83&lt;&gt;""),AC83:$AZ83,_xlpm.Fundo,,1),
_xlpm.Xx,AB$51,_xlpm.Yx,PRODUCT(SUM(_xlpm.Dx,-_xlpm.Cx),1/SUM(_xlpm.Bx,-_xlpm.Ax))*SUM(_xlpm.Xx,-_xlpm.Ax)+_xlpm.Cx,
_xlpm.Ay,_xlfn.XLOOKUP(TRUE,(AB$52:AB82&lt;&gt;""),$N$52:$N82,_xlpm.Fundo,,-1),
_xlpm.By,_xlfn.XLOOKUP(TRUE,(AB84:AB$95&lt;&gt;""),$N84:$N$95,_xlpm.Fundo,,1),
_xlpm.Cy,_xlfn.XLOOKUP(TRUE,(AB$52:AB82&lt;&gt;""),AB$52:AB82,_xlpm.Fundo,,-1),
_xlpm.Dy,_xlfn.XLOOKUP(TRUE,(AB84:AB$95&lt;&gt;""),AB84:AB$95,_xlpm.Fundo,,1),
_xlpm.Xy,$N83,_xlpm.Yy,PRODUCT(SUM(_xlpm.Dy,-_xlpm.Cy),1/SUM(_xlpm.By,-_xlpm.Ay))*SUM(_xlpm.Xy,-_xlpm.Ay)+_xlpm.Cy,
ROUND(_xlpm.Yy,2)))</f>
        <v/>
      </c>
      <c r="AC181" s="21" t="str" cm="1">
        <f t="array" ref="AC181">IF(AC83&lt;&gt;"","",
_xlfn.LET(_xlpm.Fundo,$L$8,
_xlpm.Ax,_xlfn.XLOOKUP(TRUE,($O83:AB83&lt;&gt;""),$O$51:AB$51,_xlpm.Fundo,,-1),
_xlpm.Bx,_xlfn.XLOOKUP(TRUE,(AD83:$AZ83&lt;&gt;""),AD$51:$AZ$51,_xlpm.Fundo,,1),
_xlpm.Cx,_xlfn.XLOOKUP(TRUE,($O83:AB83&lt;&gt;""),$O83:AB83,_xlpm.Fundo,,-1),
_xlpm.Dx,_xlfn.XLOOKUP(TRUE,(AD83:$AZ83&lt;&gt;""),AD83:$AZ83,_xlpm.Fundo,,1),
_xlpm.Xx,AC$51,_xlpm.Yx,PRODUCT(SUM(_xlpm.Dx,-_xlpm.Cx),1/SUM(_xlpm.Bx,-_xlpm.Ax))*SUM(_xlpm.Xx,-_xlpm.Ax)+_xlpm.Cx,
_xlpm.Ay,_xlfn.XLOOKUP(TRUE,(AC$52:AC82&lt;&gt;""),$N$52:$N82,_xlpm.Fundo,,-1),
_xlpm.By,_xlfn.XLOOKUP(TRUE,(AC84:AC$95&lt;&gt;""),$N84:$N$95,_xlpm.Fundo,,1),
_xlpm.Cy,_xlfn.XLOOKUP(TRUE,(AC$52:AC82&lt;&gt;""),AC$52:AC82,_xlpm.Fundo,,-1),
_xlpm.Dy,_xlfn.XLOOKUP(TRUE,(AC84:AC$95&lt;&gt;""),AC84:AC$95,_xlpm.Fundo,,1),
_xlpm.Xy,$N83,_xlpm.Yy,PRODUCT(SUM(_xlpm.Dy,-_xlpm.Cy),1/SUM(_xlpm.By,-_xlpm.Ay))*SUM(_xlpm.Xy,-_xlpm.Ay)+_xlpm.Cy,
ROUND(_xlpm.Yy,2)))</f>
        <v/>
      </c>
      <c r="AD181" s="21" t="str" cm="1">
        <f t="array" ref="AD181">IF(AD83&lt;&gt;"","",
_xlfn.LET(_xlpm.Fundo,$L$8,
_xlpm.Ax,_xlfn.XLOOKUP(TRUE,($O83:AC83&lt;&gt;""),$O$51:AC$51,_xlpm.Fundo,,-1),
_xlpm.Bx,_xlfn.XLOOKUP(TRUE,(AE83:$AZ83&lt;&gt;""),AE$51:$AZ$51,_xlpm.Fundo,,1),
_xlpm.Cx,_xlfn.XLOOKUP(TRUE,($O83:AC83&lt;&gt;""),$O83:AC83,_xlpm.Fundo,,-1),
_xlpm.Dx,_xlfn.XLOOKUP(TRUE,(AE83:$AZ83&lt;&gt;""),AE83:$AZ83,_xlpm.Fundo,,1),
_xlpm.Xx,AD$51,_xlpm.Yx,PRODUCT(SUM(_xlpm.Dx,-_xlpm.Cx),1/SUM(_xlpm.Bx,-_xlpm.Ax))*SUM(_xlpm.Xx,-_xlpm.Ax)+_xlpm.Cx,
_xlpm.Ay,_xlfn.XLOOKUP(TRUE,(AD$52:AD82&lt;&gt;""),$N$52:$N82,_xlpm.Fundo,,-1),
_xlpm.By,_xlfn.XLOOKUP(TRUE,(AD84:AD$95&lt;&gt;""),$N84:$N$95,_xlpm.Fundo,,1),
_xlpm.Cy,_xlfn.XLOOKUP(TRUE,(AD$52:AD82&lt;&gt;""),AD$52:AD82,_xlpm.Fundo,,-1),
_xlpm.Dy,_xlfn.XLOOKUP(TRUE,(AD84:AD$95&lt;&gt;""),AD84:AD$95,_xlpm.Fundo,,1),
_xlpm.Xy,$N83,_xlpm.Yy,PRODUCT(SUM(_xlpm.Dy,-_xlpm.Cy),1/SUM(_xlpm.By,-_xlpm.Ay))*SUM(_xlpm.Xy,-_xlpm.Ay)+_xlpm.Cy,
ROUND(_xlpm.Yy,2)))</f>
        <v/>
      </c>
      <c r="AE181" s="21" t="str" cm="1">
        <f t="array" ref="AE181">IF(AE83&lt;&gt;"","",
_xlfn.LET(_xlpm.Fundo,$L$8,
_xlpm.Ax,_xlfn.XLOOKUP(TRUE,($O83:AD83&lt;&gt;""),$O$51:AD$51,_xlpm.Fundo,,-1),
_xlpm.Bx,_xlfn.XLOOKUP(TRUE,(AF83:$AZ83&lt;&gt;""),AF$51:$AZ$51,_xlpm.Fundo,,1),
_xlpm.Cx,_xlfn.XLOOKUP(TRUE,($O83:AD83&lt;&gt;""),$O83:AD83,_xlpm.Fundo,,-1),
_xlpm.Dx,_xlfn.XLOOKUP(TRUE,(AF83:$AZ83&lt;&gt;""),AF83:$AZ83,_xlpm.Fundo,,1),
_xlpm.Xx,AE$51,_xlpm.Yx,PRODUCT(SUM(_xlpm.Dx,-_xlpm.Cx),1/SUM(_xlpm.Bx,-_xlpm.Ax))*SUM(_xlpm.Xx,-_xlpm.Ax)+_xlpm.Cx,
_xlpm.Ay,_xlfn.XLOOKUP(TRUE,(AE$52:AE82&lt;&gt;""),$N$52:$N82,_xlpm.Fundo,,-1),
_xlpm.By,_xlfn.XLOOKUP(TRUE,(AE84:AE$95&lt;&gt;""),$N84:$N$95,_xlpm.Fundo,,1),
_xlpm.Cy,_xlfn.XLOOKUP(TRUE,(AE$52:AE82&lt;&gt;""),AE$52:AE82,_xlpm.Fundo,,-1),
_xlpm.Dy,_xlfn.XLOOKUP(TRUE,(AE84:AE$95&lt;&gt;""),AE84:AE$95,_xlpm.Fundo,,1),
_xlpm.Xy,$N83,_xlpm.Yy,PRODUCT(SUM(_xlpm.Dy,-_xlpm.Cy),1/SUM(_xlpm.By,-_xlpm.Ay))*SUM(_xlpm.Xy,-_xlpm.Ay)+_xlpm.Cy,
ROUND(_xlpm.Yy,2)))</f>
        <v/>
      </c>
      <c r="AF181" s="21" cm="1">
        <f t="array" ref="AF181">IF(AF83&lt;&gt;"","",
_xlfn.LET(_xlpm.Fundo,$L$8,
_xlpm.Ax,_xlfn.XLOOKUP(TRUE,($O83:AE83&lt;&gt;""),$O$51:AE$51,_xlpm.Fundo,,-1),
_xlpm.Bx,_xlfn.XLOOKUP(TRUE,(AG83:$AZ83&lt;&gt;""),AG$51:$AZ$51,_xlpm.Fundo,,1),
_xlpm.Cx,_xlfn.XLOOKUP(TRUE,($O83:AE83&lt;&gt;""),$O83:AE83,_xlpm.Fundo,,-1),
_xlpm.Dx,_xlfn.XLOOKUP(TRUE,(AG83:$AZ83&lt;&gt;""),AG83:$AZ83,_xlpm.Fundo,,1),
_xlpm.Xx,AF$51,_xlpm.Yx,PRODUCT(SUM(_xlpm.Dx,-_xlpm.Cx),1/SUM(_xlpm.Bx,-_xlpm.Ax))*SUM(_xlpm.Xx,-_xlpm.Ax)+_xlpm.Cx,
_xlpm.Ay,_xlfn.XLOOKUP(TRUE,(AF$52:AF82&lt;&gt;""),$N$52:$N82,_xlpm.Fundo,,-1),
_xlpm.By,_xlfn.XLOOKUP(TRUE,(AF84:AF$95&lt;&gt;""),$N84:$N$95,_xlpm.Fundo,,1),
_xlpm.Cy,_xlfn.XLOOKUP(TRUE,(AF$52:AF82&lt;&gt;""),AF$52:AF82,_xlpm.Fundo,,-1),
_xlpm.Dy,_xlfn.XLOOKUP(TRUE,(AF84:AF$95&lt;&gt;""),AF84:AF$95,_xlpm.Fundo,,1),
_xlpm.Xy,$N83,_xlpm.Yy,PRODUCT(SUM(_xlpm.Dy,-_xlpm.Cy),1/SUM(_xlpm.By,-_xlpm.Ay))*SUM(_xlpm.Xy,-_xlpm.Ay)+_xlpm.Cy,
ROUND(_xlpm.Yy,2)))</f>
        <v>0</v>
      </c>
      <c r="AG181" s="21" t="str" cm="1">
        <f t="array" ref="AG181">IF(AG83&lt;&gt;"","",
_xlfn.LET(_xlpm.Fundo,$L$8,
_xlpm.Ax,_xlfn.XLOOKUP(TRUE,($O83:AF83&lt;&gt;""),$O$51:AF$51,_xlpm.Fundo,,-1),
_xlpm.Bx,_xlfn.XLOOKUP(TRUE,(AH83:$AZ83&lt;&gt;""),AH$51:$AZ$51,_xlpm.Fundo,,1),
_xlpm.Cx,_xlfn.XLOOKUP(TRUE,($O83:AF83&lt;&gt;""),$O83:AF83,_xlpm.Fundo,,-1),
_xlpm.Dx,_xlfn.XLOOKUP(TRUE,(AH83:$AZ83&lt;&gt;""),AH83:$AZ83,_xlpm.Fundo,,1),
_xlpm.Xx,AG$51,_xlpm.Yx,PRODUCT(SUM(_xlpm.Dx,-_xlpm.Cx),1/SUM(_xlpm.Bx,-_xlpm.Ax))*SUM(_xlpm.Xx,-_xlpm.Ax)+_xlpm.Cx,
_xlpm.Ay,_xlfn.XLOOKUP(TRUE,(AG$52:AG82&lt;&gt;""),$N$52:$N82,_xlpm.Fundo,,-1),
_xlpm.By,_xlfn.XLOOKUP(TRUE,(AG84:AG$95&lt;&gt;""),$N84:$N$95,_xlpm.Fundo,,1),
_xlpm.Cy,_xlfn.XLOOKUP(TRUE,(AG$52:AG82&lt;&gt;""),AG$52:AG82,_xlpm.Fundo,,-1),
_xlpm.Dy,_xlfn.XLOOKUP(TRUE,(AG84:AG$95&lt;&gt;""),AG84:AG$95,_xlpm.Fundo,,1),
_xlpm.Xy,$N83,_xlpm.Yy,PRODUCT(SUM(_xlpm.Dy,-_xlpm.Cy),1/SUM(_xlpm.By,-_xlpm.Ay))*SUM(_xlpm.Xy,-_xlpm.Ay)+_xlpm.Cy,
ROUND(_xlpm.Yy,2)))</f>
        <v/>
      </c>
      <c r="AH181" s="21" t="str" cm="1">
        <f t="array" ref="AH181">IF(AH83&lt;&gt;"","",
_xlfn.LET(_xlpm.Fundo,$L$8,
_xlpm.Ax,_xlfn.XLOOKUP(TRUE,($O83:AG83&lt;&gt;""),$O$51:AG$51,_xlpm.Fundo,,-1),
_xlpm.Bx,_xlfn.XLOOKUP(TRUE,(AI83:$AZ83&lt;&gt;""),AI$51:$AZ$51,_xlpm.Fundo,,1),
_xlpm.Cx,_xlfn.XLOOKUP(TRUE,($O83:AG83&lt;&gt;""),$O83:AG83,_xlpm.Fundo,,-1),
_xlpm.Dx,_xlfn.XLOOKUP(TRUE,(AI83:$AZ83&lt;&gt;""),AI83:$AZ83,_xlpm.Fundo,,1),
_xlpm.Xx,AH$51,_xlpm.Yx,PRODUCT(SUM(_xlpm.Dx,-_xlpm.Cx),1/SUM(_xlpm.Bx,-_xlpm.Ax))*SUM(_xlpm.Xx,-_xlpm.Ax)+_xlpm.Cx,
_xlpm.Ay,_xlfn.XLOOKUP(TRUE,(AH$52:AH82&lt;&gt;""),$N$52:$N82,_xlpm.Fundo,,-1),
_xlpm.By,_xlfn.XLOOKUP(TRUE,(AH84:AH$95&lt;&gt;""),$N84:$N$95,_xlpm.Fundo,,1),
_xlpm.Cy,_xlfn.XLOOKUP(TRUE,(AH$52:AH82&lt;&gt;""),AH$52:AH82,_xlpm.Fundo,,-1),
_xlpm.Dy,_xlfn.XLOOKUP(TRUE,(AH84:AH$95&lt;&gt;""),AH84:AH$95,_xlpm.Fundo,,1),
_xlpm.Xy,$N83,_xlpm.Yy,PRODUCT(SUM(_xlpm.Dy,-_xlpm.Cy),1/SUM(_xlpm.By,-_xlpm.Ay))*SUM(_xlpm.Xy,-_xlpm.Ay)+_xlpm.Cy,
ROUND(_xlpm.Yy,2)))</f>
        <v/>
      </c>
      <c r="AI181" s="21" t="str" cm="1">
        <f t="array" ref="AI181">IF(AI83&lt;&gt;"","",
_xlfn.LET(_xlpm.Fundo,$L$8,
_xlpm.Ax,_xlfn.XLOOKUP(TRUE,($O83:AH83&lt;&gt;""),$O$51:AH$51,_xlpm.Fundo,,-1),
_xlpm.Bx,_xlfn.XLOOKUP(TRUE,(AJ83:$AZ83&lt;&gt;""),AJ$51:$AZ$51,_xlpm.Fundo,,1),
_xlpm.Cx,_xlfn.XLOOKUP(TRUE,($O83:AH83&lt;&gt;""),$O83:AH83,_xlpm.Fundo,,-1),
_xlpm.Dx,_xlfn.XLOOKUP(TRUE,(AJ83:$AZ83&lt;&gt;""),AJ83:$AZ83,_xlpm.Fundo,,1),
_xlpm.Xx,AI$51,_xlpm.Yx,PRODUCT(SUM(_xlpm.Dx,-_xlpm.Cx),1/SUM(_xlpm.Bx,-_xlpm.Ax))*SUM(_xlpm.Xx,-_xlpm.Ax)+_xlpm.Cx,
_xlpm.Ay,_xlfn.XLOOKUP(TRUE,(AI$52:AI82&lt;&gt;""),$N$52:$N82,_xlpm.Fundo,,-1),
_xlpm.By,_xlfn.XLOOKUP(TRUE,(AI84:AI$95&lt;&gt;""),$N84:$N$95,_xlpm.Fundo,,1),
_xlpm.Cy,_xlfn.XLOOKUP(TRUE,(AI$52:AI82&lt;&gt;""),AI$52:AI82,_xlpm.Fundo,,-1),
_xlpm.Dy,_xlfn.XLOOKUP(TRUE,(AI84:AI$95&lt;&gt;""),AI84:AI$95,_xlpm.Fundo,,1),
_xlpm.Xy,$N83,_xlpm.Yy,PRODUCT(SUM(_xlpm.Dy,-_xlpm.Cy),1/SUM(_xlpm.By,-_xlpm.Ay))*SUM(_xlpm.Xy,-_xlpm.Ay)+_xlpm.Cy,
ROUND(_xlpm.Yy,2)))</f>
        <v/>
      </c>
      <c r="AJ181" s="21" t="str" cm="1">
        <f t="array" ref="AJ181">IF(AJ83&lt;&gt;"","",
_xlfn.LET(_xlpm.Fundo,$L$8,
_xlpm.Ax,_xlfn.XLOOKUP(TRUE,($O83:AI83&lt;&gt;""),$O$51:AI$51,_xlpm.Fundo,,-1),
_xlpm.Bx,_xlfn.XLOOKUP(TRUE,(AK83:$AZ83&lt;&gt;""),AK$51:$AZ$51,_xlpm.Fundo,,1),
_xlpm.Cx,_xlfn.XLOOKUP(TRUE,($O83:AI83&lt;&gt;""),$O83:AI83,_xlpm.Fundo,,-1),
_xlpm.Dx,_xlfn.XLOOKUP(TRUE,(AK83:$AZ83&lt;&gt;""),AK83:$AZ83,_xlpm.Fundo,,1),
_xlpm.Xx,AJ$51,_xlpm.Yx,PRODUCT(SUM(_xlpm.Dx,-_xlpm.Cx),1/SUM(_xlpm.Bx,-_xlpm.Ax))*SUM(_xlpm.Xx,-_xlpm.Ax)+_xlpm.Cx,
_xlpm.Ay,_xlfn.XLOOKUP(TRUE,(AJ$52:AJ82&lt;&gt;""),$N$52:$N82,_xlpm.Fundo,,-1),
_xlpm.By,_xlfn.XLOOKUP(TRUE,(AJ84:AJ$95&lt;&gt;""),$N84:$N$95,_xlpm.Fundo,,1),
_xlpm.Cy,_xlfn.XLOOKUP(TRUE,(AJ$52:AJ82&lt;&gt;""),AJ$52:AJ82,_xlpm.Fundo,,-1),
_xlpm.Dy,_xlfn.XLOOKUP(TRUE,(AJ84:AJ$95&lt;&gt;""),AJ84:AJ$95,_xlpm.Fundo,,1),
_xlpm.Xy,$N83,_xlpm.Yy,PRODUCT(SUM(_xlpm.Dy,-_xlpm.Cy),1/SUM(_xlpm.By,-_xlpm.Ay))*SUM(_xlpm.Xy,-_xlpm.Ay)+_xlpm.Cy,
ROUND(_xlpm.Yy,2)))</f>
        <v/>
      </c>
      <c r="AK181" s="21" cm="1">
        <f t="array" ref="AK181">IF(AK83&lt;&gt;"","",
_xlfn.LET(_xlpm.Fundo,$L$8,
_xlpm.Ax,_xlfn.XLOOKUP(TRUE,($O83:AJ83&lt;&gt;""),$O$51:AJ$51,_xlpm.Fundo,,-1),
_xlpm.Bx,_xlfn.XLOOKUP(TRUE,(AL83:$AZ83&lt;&gt;""),AL$51:$AZ$51,_xlpm.Fundo,,1),
_xlpm.Cx,_xlfn.XLOOKUP(TRUE,($O83:AJ83&lt;&gt;""),$O83:AJ83,_xlpm.Fundo,,-1),
_xlpm.Dx,_xlfn.XLOOKUP(TRUE,(AL83:$AZ83&lt;&gt;""),AL83:$AZ83,_xlpm.Fundo,,1),
_xlpm.Xx,AK$51,_xlpm.Yx,PRODUCT(SUM(_xlpm.Dx,-_xlpm.Cx),1/SUM(_xlpm.Bx,-_xlpm.Ax))*SUM(_xlpm.Xx,-_xlpm.Ax)+_xlpm.Cx,
_xlpm.Ay,_xlfn.XLOOKUP(TRUE,(AK$52:AK82&lt;&gt;""),$N$52:$N82,_xlpm.Fundo,,-1),
_xlpm.By,_xlfn.XLOOKUP(TRUE,(AK84:AK$95&lt;&gt;""),$N84:$N$95,_xlpm.Fundo,,1),
_xlpm.Cy,_xlfn.XLOOKUP(TRUE,(AK$52:AK82&lt;&gt;""),AK$52:AK82,_xlpm.Fundo,,-1),
_xlpm.Dy,_xlfn.XLOOKUP(TRUE,(AK84:AK$95&lt;&gt;""),AK84:AK$95,_xlpm.Fundo,,1),
_xlpm.Xy,$N83,_xlpm.Yy,PRODUCT(SUM(_xlpm.Dy,-_xlpm.Cy),1/SUM(_xlpm.By,-_xlpm.Ay))*SUM(_xlpm.Xy,-_xlpm.Ay)+_xlpm.Cy,
ROUND(_xlpm.Yy,2)))</f>
        <v>0</v>
      </c>
      <c r="AL181" s="21" t="str" cm="1">
        <f t="array" ref="AL181">IF(AL83&lt;&gt;"","",
_xlfn.LET(_xlpm.Fundo,$L$8,
_xlpm.Ax,_xlfn.XLOOKUP(TRUE,($O83:AK83&lt;&gt;""),$O$51:AK$51,_xlpm.Fundo,,-1),
_xlpm.Bx,_xlfn.XLOOKUP(TRUE,(AM83:$AZ83&lt;&gt;""),AM$51:$AZ$51,_xlpm.Fundo,,1),
_xlpm.Cx,_xlfn.XLOOKUP(TRUE,($O83:AK83&lt;&gt;""),$O83:AK83,_xlpm.Fundo,,-1),
_xlpm.Dx,_xlfn.XLOOKUP(TRUE,(AM83:$AZ83&lt;&gt;""),AM83:$AZ83,_xlpm.Fundo,,1),
_xlpm.Xx,AL$51,_xlpm.Yx,PRODUCT(SUM(_xlpm.Dx,-_xlpm.Cx),1/SUM(_xlpm.Bx,-_xlpm.Ax))*SUM(_xlpm.Xx,-_xlpm.Ax)+_xlpm.Cx,
_xlpm.Ay,_xlfn.XLOOKUP(TRUE,(AL$52:AL82&lt;&gt;""),$N$52:$N82,_xlpm.Fundo,,-1),
_xlpm.By,_xlfn.XLOOKUP(TRUE,(AL84:AL$95&lt;&gt;""),$N84:$N$95,_xlpm.Fundo,,1),
_xlpm.Cy,_xlfn.XLOOKUP(TRUE,(AL$52:AL82&lt;&gt;""),AL$52:AL82,_xlpm.Fundo,,-1),
_xlpm.Dy,_xlfn.XLOOKUP(TRUE,(AL84:AL$95&lt;&gt;""),AL84:AL$95,_xlpm.Fundo,,1),
_xlpm.Xy,$N83,_xlpm.Yy,PRODUCT(SUM(_xlpm.Dy,-_xlpm.Cy),1/SUM(_xlpm.By,-_xlpm.Ay))*SUM(_xlpm.Xy,-_xlpm.Ay)+_xlpm.Cy,
ROUND(_xlpm.Yy,2)))</f>
        <v/>
      </c>
      <c r="AM181" s="21" t="str" cm="1">
        <f t="array" ref="AM181">IF(AM83&lt;&gt;"","",
_xlfn.LET(_xlpm.Fundo,$L$8,
_xlpm.Ax,_xlfn.XLOOKUP(TRUE,($O83:AL83&lt;&gt;""),$O$51:AL$51,_xlpm.Fundo,,-1),
_xlpm.Bx,_xlfn.XLOOKUP(TRUE,(AN83:$AZ83&lt;&gt;""),AN$51:$AZ$51,_xlpm.Fundo,,1),
_xlpm.Cx,_xlfn.XLOOKUP(TRUE,($O83:AL83&lt;&gt;""),$O83:AL83,_xlpm.Fundo,,-1),
_xlpm.Dx,_xlfn.XLOOKUP(TRUE,(AN83:$AZ83&lt;&gt;""),AN83:$AZ83,_xlpm.Fundo,,1),
_xlpm.Xx,AM$51,_xlpm.Yx,PRODUCT(SUM(_xlpm.Dx,-_xlpm.Cx),1/SUM(_xlpm.Bx,-_xlpm.Ax))*SUM(_xlpm.Xx,-_xlpm.Ax)+_xlpm.Cx,
_xlpm.Ay,_xlfn.XLOOKUP(TRUE,(AM$52:AM82&lt;&gt;""),$N$52:$N82,_xlpm.Fundo,,-1),
_xlpm.By,_xlfn.XLOOKUP(TRUE,(AM84:AM$95&lt;&gt;""),$N84:$N$95,_xlpm.Fundo,,1),
_xlpm.Cy,_xlfn.XLOOKUP(TRUE,(AM$52:AM82&lt;&gt;""),AM$52:AM82,_xlpm.Fundo,,-1),
_xlpm.Dy,_xlfn.XLOOKUP(TRUE,(AM84:AM$95&lt;&gt;""),AM84:AM$95,_xlpm.Fundo,,1),
_xlpm.Xy,$N83,_xlpm.Yy,PRODUCT(SUM(_xlpm.Dy,-_xlpm.Cy),1/SUM(_xlpm.By,-_xlpm.Ay))*SUM(_xlpm.Xy,-_xlpm.Ay)+_xlpm.Cy,
ROUND(_xlpm.Yy,2)))</f>
        <v/>
      </c>
      <c r="AN181" s="21" t="str" cm="1">
        <f t="array" ref="AN181">IF(AN83&lt;&gt;"","",
_xlfn.LET(_xlpm.Fundo,$L$8,
_xlpm.Ax,_xlfn.XLOOKUP(TRUE,($O83:AM83&lt;&gt;""),$O$51:AM$51,_xlpm.Fundo,,-1),
_xlpm.Bx,_xlfn.XLOOKUP(TRUE,(AO83:$AZ83&lt;&gt;""),AO$51:$AZ$51,_xlpm.Fundo,,1),
_xlpm.Cx,_xlfn.XLOOKUP(TRUE,($O83:AM83&lt;&gt;""),$O83:AM83,_xlpm.Fundo,,-1),
_xlpm.Dx,_xlfn.XLOOKUP(TRUE,(AO83:$AZ83&lt;&gt;""),AO83:$AZ83,_xlpm.Fundo,,1),
_xlpm.Xx,AN$51,_xlpm.Yx,PRODUCT(SUM(_xlpm.Dx,-_xlpm.Cx),1/SUM(_xlpm.Bx,-_xlpm.Ax))*SUM(_xlpm.Xx,-_xlpm.Ax)+_xlpm.Cx,
_xlpm.Ay,_xlfn.XLOOKUP(TRUE,(AN$52:AN82&lt;&gt;""),$N$52:$N82,_xlpm.Fundo,,-1),
_xlpm.By,_xlfn.XLOOKUP(TRUE,(AN84:AN$95&lt;&gt;""),$N84:$N$95,_xlpm.Fundo,,1),
_xlpm.Cy,_xlfn.XLOOKUP(TRUE,(AN$52:AN82&lt;&gt;""),AN$52:AN82,_xlpm.Fundo,,-1),
_xlpm.Dy,_xlfn.XLOOKUP(TRUE,(AN84:AN$95&lt;&gt;""),AN84:AN$95,_xlpm.Fundo,,1),
_xlpm.Xy,$N83,_xlpm.Yy,PRODUCT(SUM(_xlpm.Dy,-_xlpm.Cy),1/SUM(_xlpm.By,-_xlpm.Ay))*SUM(_xlpm.Xy,-_xlpm.Ay)+_xlpm.Cy,
ROUND(_xlpm.Yy,2)))</f>
        <v/>
      </c>
      <c r="AO181" s="21" t="str" cm="1">
        <f t="array" ref="AO181">IF(AO83&lt;&gt;"","",
_xlfn.LET(_xlpm.Fundo,$L$8,
_xlpm.Ax,_xlfn.XLOOKUP(TRUE,($O83:AN83&lt;&gt;""),$O$51:AN$51,_xlpm.Fundo,,-1),
_xlpm.Bx,_xlfn.XLOOKUP(TRUE,(AP83:$AZ83&lt;&gt;""),AP$51:$AZ$51,_xlpm.Fundo,,1),
_xlpm.Cx,_xlfn.XLOOKUP(TRUE,($O83:AN83&lt;&gt;""),$O83:AN83,_xlpm.Fundo,,-1),
_xlpm.Dx,_xlfn.XLOOKUP(TRUE,(AP83:$AZ83&lt;&gt;""),AP83:$AZ83,_xlpm.Fundo,,1),
_xlpm.Xx,AO$51,_xlpm.Yx,PRODUCT(SUM(_xlpm.Dx,-_xlpm.Cx),1/SUM(_xlpm.Bx,-_xlpm.Ax))*SUM(_xlpm.Xx,-_xlpm.Ax)+_xlpm.Cx,
_xlpm.Ay,_xlfn.XLOOKUP(TRUE,(AO$52:AO82&lt;&gt;""),$N$52:$N82,_xlpm.Fundo,,-1),
_xlpm.By,_xlfn.XLOOKUP(TRUE,(AO84:AO$95&lt;&gt;""),$N84:$N$95,_xlpm.Fundo,,1),
_xlpm.Cy,_xlfn.XLOOKUP(TRUE,(AO$52:AO82&lt;&gt;""),AO$52:AO82,_xlpm.Fundo,,-1),
_xlpm.Dy,_xlfn.XLOOKUP(TRUE,(AO84:AO$95&lt;&gt;""),AO84:AO$95,_xlpm.Fundo,,1),
_xlpm.Xy,$N83,_xlpm.Yy,PRODUCT(SUM(_xlpm.Dy,-_xlpm.Cy),1/SUM(_xlpm.By,-_xlpm.Ay))*SUM(_xlpm.Xy,-_xlpm.Ay)+_xlpm.Cy,
ROUND(_xlpm.Yy,2)))</f>
        <v/>
      </c>
      <c r="AP181" s="21" t="str" cm="1">
        <f t="array" ref="AP181">IF(AP83&lt;&gt;"","",
_xlfn.LET(_xlpm.Fundo,$L$8,
_xlpm.Ax,_xlfn.XLOOKUP(TRUE,($O83:AO83&lt;&gt;""),$O$51:AO$51,_xlpm.Fundo,,-1),
_xlpm.Bx,_xlfn.XLOOKUP(TRUE,(AQ83:$AZ83&lt;&gt;""),AQ$51:$AZ$51,_xlpm.Fundo,,1),
_xlpm.Cx,_xlfn.XLOOKUP(TRUE,($O83:AO83&lt;&gt;""),$O83:AO83,_xlpm.Fundo,,-1),
_xlpm.Dx,_xlfn.XLOOKUP(TRUE,(AQ83:$AZ83&lt;&gt;""),AQ83:$AZ83,_xlpm.Fundo,,1),
_xlpm.Xx,AP$51,_xlpm.Yx,PRODUCT(SUM(_xlpm.Dx,-_xlpm.Cx),1/SUM(_xlpm.Bx,-_xlpm.Ax))*SUM(_xlpm.Xx,-_xlpm.Ax)+_xlpm.Cx,
_xlpm.Ay,_xlfn.XLOOKUP(TRUE,(AP$52:AP82&lt;&gt;""),$N$52:$N82,_xlpm.Fundo,,-1),
_xlpm.By,_xlfn.XLOOKUP(TRUE,(AP84:AP$95&lt;&gt;""),$N84:$N$95,_xlpm.Fundo,,1),
_xlpm.Cy,_xlfn.XLOOKUP(TRUE,(AP$52:AP82&lt;&gt;""),AP$52:AP82,_xlpm.Fundo,,-1),
_xlpm.Dy,_xlfn.XLOOKUP(TRUE,(AP84:AP$95&lt;&gt;""),AP84:AP$95,_xlpm.Fundo,,1),
_xlpm.Xy,$N83,_xlpm.Yy,PRODUCT(SUM(_xlpm.Dy,-_xlpm.Cy),1/SUM(_xlpm.By,-_xlpm.Ay))*SUM(_xlpm.Xy,-_xlpm.Ay)+_xlpm.Cy,
ROUND(_xlpm.Yy,2)))</f>
        <v/>
      </c>
      <c r="AQ181" s="21" t="str" cm="1">
        <f t="array" ref="AQ181">IF(AQ83&lt;&gt;"","",
_xlfn.LET(_xlpm.Fundo,$L$8,
_xlpm.Ax,_xlfn.XLOOKUP(TRUE,($O83:AP83&lt;&gt;""),$O$51:AP$51,_xlpm.Fundo,,-1),
_xlpm.Bx,_xlfn.XLOOKUP(TRUE,(AR83:$AZ83&lt;&gt;""),AR$51:$AZ$51,_xlpm.Fundo,,1),
_xlpm.Cx,_xlfn.XLOOKUP(TRUE,($O83:AP83&lt;&gt;""),$O83:AP83,_xlpm.Fundo,,-1),
_xlpm.Dx,_xlfn.XLOOKUP(TRUE,(AR83:$AZ83&lt;&gt;""),AR83:$AZ83,_xlpm.Fundo,,1),
_xlpm.Xx,AQ$51,_xlpm.Yx,PRODUCT(SUM(_xlpm.Dx,-_xlpm.Cx),1/SUM(_xlpm.Bx,-_xlpm.Ax))*SUM(_xlpm.Xx,-_xlpm.Ax)+_xlpm.Cx,
_xlpm.Ay,_xlfn.XLOOKUP(TRUE,(AQ$52:AQ82&lt;&gt;""),$N$52:$N82,_xlpm.Fundo,,-1),
_xlpm.By,_xlfn.XLOOKUP(TRUE,(AQ84:AQ$95&lt;&gt;""),$N84:$N$95,_xlpm.Fundo,,1),
_xlpm.Cy,_xlfn.XLOOKUP(TRUE,(AQ$52:AQ82&lt;&gt;""),AQ$52:AQ82,_xlpm.Fundo,,-1),
_xlpm.Dy,_xlfn.XLOOKUP(TRUE,(AQ84:AQ$95&lt;&gt;""),AQ84:AQ$95,_xlpm.Fundo,,1),
_xlpm.Xy,$N83,_xlpm.Yy,PRODUCT(SUM(_xlpm.Dy,-_xlpm.Cy),1/SUM(_xlpm.By,-_xlpm.Ay))*SUM(_xlpm.Xy,-_xlpm.Ay)+_xlpm.Cy,
ROUND(_xlpm.Yy,2)))</f>
        <v/>
      </c>
      <c r="AR181" s="21" t="str" cm="1">
        <f t="array" ref="AR181">IF(AR83&lt;&gt;"","",
_xlfn.LET(_xlpm.Fundo,$L$8,
_xlpm.Ax,_xlfn.XLOOKUP(TRUE,($O83:AQ83&lt;&gt;""),$O$51:AQ$51,_xlpm.Fundo,,-1),
_xlpm.Bx,_xlfn.XLOOKUP(TRUE,(AS83:$AZ83&lt;&gt;""),AS$51:$AZ$51,_xlpm.Fundo,,1),
_xlpm.Cx,_xlfn.XLOOKUP(TRUE,($O83:AQ83&lt;&gt;""),$O83:AQ83,_xlpm.Fundo,,-1),
_xlpm.Dx,_xlfn.XLOOKUP(TRUE,(AS83:$AZ83&lt;&gt;""),AS83:$AZ83,_xlpm.Fundo,,1),
_xlpm.Xx,AR$51,_xlpm.Yx,PRODUCT(SUM(_xlpm.Dx,-_xlpm.Cx),1/SUM(_xlpm.Bx,-_xlpm.Ax))*SUM(_xlpm.Xx,-_xlpm.Ax)+_xlpm.Cx,
_xlpm.Ay,_xlfn.XLOOKUP(TRUE,(AR$52:AR82&lt;&gt;""),$N$52:$N82,_xlpm.Fundo,,-1),
_xlpm.By,_xlfn.XLOOKUP(TRUE,(AR84:AR$95&lt;&gt;""),$N84:$N$95,_xlpm.Fundo,,1),
_xlpm.Cy,_xlfn.XLOOKUP(TRUE,(AR$52:AR82&lt;&gt;""),AR$52:AR82,_xlpm.Fundo,,-1),
_xlpm.Dy,_xlfn.XLOOKUP(TRUE,(AR84:AR$95&lt;&gt;""),AR84:AR$95,_xlpm.Fundo,,1),
_xlpm.Xy,$N83,_xlpm.Yy,PRODUCT(SUM(_xlpm.Dy,-_xlpm.Cy),1/SUM(_xlpm.By,-_xlpm.Ay))*SUM(_xlpm.Xy,-_xlpm.Ay)+_xlpm.Cy,
ROUND(_xlpm.Yy,2)))</f>
        <v/>
      </c>
      <c r="AS181" s="21" t="str" cm="1">
        <f t="array" ref="AS181">IF(AS83&lt;&gt;"","",
_xlfn.LET(_xlpm.Fundo,$L$8,
_xlpm.Ax,_xlfn.XLOOKUP(TRUE,($O83:AR83&lt;&gt;""),$O$51:AR$51,_xlpm.Fundo,,-1),
_xlpm.Bx,_xlfn.XLOOKUP(TRUE,(AT83:$AZ83&lt;&gt;""),AT$51:$AZ$51,_xlpm.Fundo,,1),
_xlpm.Cx,_xlfn.XLOOKUP(TRUE,($O83:AR83&lt;&gt;""),$O83:AR83,_xlpm.Fundo,,-1),
_xlpm.Dx,_xlfn.XLOOKUP(TRUE,(AT83:$AZ83&lt;&gt;""),AT83:$AZ83,_xlpm.Fundo,,1),
_xlpm.Xx,AS$51,_xlpm.Yx,PRODUCT(SUM(_xlpm.Dx,-_xlpm.Cx),1/SUM(_xlpm.Bx,-_xlpm.Ax))*SUM(_xlpm.Xx,-_xlpm.Ax)+_xlpm.Cx,
_xlpm.Ay,_xlfn.XLOOKUP(TRUE,(AS$52:AS82&lt;&gt;""),$N$52:$N82,_xlpm.Fundo,,-1),
_xlpm.By,_xlfn.XLOOKUP(TRUE,(AS84:AS$95&lt;&gt;""),$N84:$N$95,_xlpm.Fundo,,1),
_xlpm.Cy,_xlfn.XLOOKUP(TRUE,(AS$52:AS82&lt;&gt;""),AS$52:AS82,_xlpm.Fundo,,-1),
_xlpm.Dy,_xlfn.XLOOKUP(TRUE,(AS84:AS$95&lt;&gt;""),AS84:AS$95,_xlpm.Fundo,,1),
_xlpm.Xy,$N83,_xlpm.Yy,PRODUCT(SUM(_xlpm.Dy,-_xlpm.Cy),1/SUM(_xlpm.By,-_xlpm.Ay))*SUM(_xlpm.Xy,-_xlpm.Ay)+_xlpm.Cy,
ROUND(_xlpm.Yy,2)))</f>
        <v/>
      </c>
      <c r="AT181" s="21" t="str" cm="1">
        <f t="array" ref="AT181">IF(AT83&lt;&gt;"","",
_xlfn.LET(_xlpm.Fundo,$L$8,
_xlpm.Ax,_xlfn.XLOOKUP(TRUE,($O83:AS83&lt;&gt;""),$O$51:AS$51,_xlpm.Fundo,,-1),
_xlpm.Bx,_xlfn.XLOOKUP(TRUE,(AU83:$AZ83&lt;&gt;""),AU$51:$AZ$51,_xlpm.Fundo,,1),
_xlpm.Cx,_xlfn.XLOOKUP(TRUE,($O83:AS83&lt;&gt;""),$O83:AS83,_xlpm.Fundo,,-1),
_xlpm.Dx,_xlfn.XLOOKUP(TRUE,(AU83:$AZ83&lt;&gt;""),AU83:$AZ83,_xlpm.Fundo,,1),
_xlpm.Xx,AT$51,_xlpm.Yx,PRODUCT(SUM(_xlpm.Dx,-_xlpm.Cx),1/SUM(_xlpm.Bx,-_xlpm.Ax))*SUM(_xlpm.Xx,-_xlpm.Ax)+_xlpm.Cx,
_xlpm.Ay,_xlfn.XLOOKUP(TRUE,(AT$52:AT82&lt;&gt;""),$N$52:$N82,_xlpm.Fundo,,-1),
_xlpm.By,_xlfn.XLOOKUP(TRUE,(AT84:AT$95&lt;&gt;""),$N84:$N$95,_xlpm.Fundo,,1),
_xlpm.Cy,_xlfn.XLOOKUP(TRUE,(AT$52:AT82&lt;&gt;""),AT$52:AT82,_xlpm.Fundo,,-1),
_xlpm.Dy,_xlfn.XLOOKUP(TRUE,(AT84:AT$95&lt;&gt;""),AT84:AT$95,_xlpm.Fundo,,1),
_xlpm.Xy,$N83,_xlpm.Yy,PRODUCT(SUM(_xlpm.Dy,-_xlpm.Cy),1/SUM(_xlpm.By,-_xlpm.Ay))*SUM(_xlpm.Xy,-_xlpm.Ay)+_xlpm.Cy,
ROUND(_xlpm.Yy,2)))</f>
        <v/>
      </c>
      <c r="AU181" s="21" t="str" cm="1">
        <f t="array" ref="AU181">IF(AU83&lt;&gt;"","",
_xlfn.LET(_xlpm.Fundo,$L$8,
_xlpm.Ax,_xlfn.XLOOKUP(TRUE,($O83:AT83&lt;&gt;""),$O$51:AT$51,_xlpm.Fundo,,-1),
_xlpm.Bx,_xlfn.XLOOKUP(TRUE,(AV83:$AZ83&lt;&gt;""),AV$51:$AZ$51,_xlpm.Fundo,,1),
_xlpm.Cx,_xlfn.XLOOKUP(TRUE,($O83:AT83&lt;&gt;""),$O83:AT83,_xlpm.Fundo,,-1),
_xlpm.Dx,_xlfn.XLOOKUP(TRUE,(AV83:$AZ83&lt;&gt;""),AV83:$AZ83,_xlpm.Fundo,,1),
_xlpm.Xx,AU$51,_xlpm.Yx,PRODUCT(SUM(_xlpm.Dx,-_xlpm.Cx),1/SUM(_xlpm.Bx,-_xlpm.Ax))*SUM(_xlpm.Xx,-_xlpm.Ax)+_xlpm.Cx,
_xlpm.Ay,_xlfn.XLOOKUP(TRUE,(AU$52:AU82&lt;&gt;""),$N$52:$N82,_xlpm.Fundo,,-1),
_xlpm.By,_xlfn.XLOOKUP(TRUE,(AU84:AU$95&lt;&gt;""),$N84:$N$95,_xlpm.Fundo,,1),
_xlpm.Cy,_xlfn.XLOOKUP(TRUE,(AU$52:AU82&lt;&gt;""),AU$52:AU82,_xlpm.Fundo,,-1),
_xlpm.Dy,_xlfn.XLOOKUP(TRUE,(AU84:AU$95&lt;&gt;""),AU84:AU$95,_xlpm.Fundo,,1),
_xlpm.Xy,$N83,_xlpm.Yy,PRODUCT(SUM(_xlpm.Dy,-_xlpm.Cy),1/SUM(_xlpm.By,-_xlpm.Ay))*SUM(_xlpm.Xy,-_xlpm.Ay)+_xlpm.Cy,
ROUND(_xlpm.Yy,2)))</f>
        <v/>
      </c>
      <c r="AV181" s="21" t="str" cm="1">
        <f t="array" ref="AV181">IF(AV83&lt;&gt;"","",
_xlfn.LET(_xlpm.Fundo,$L$8,
_xlpm.Ax,_xlfn.XLOOKUP(TRUE,($O83:AU83&lt;&gt;""),$O$51:AU$51,_xlpm.Fundo,,-1),
_xlpm.Bx,_xlfn.XLOOKUP(TRUE,(AW83:$AZ83&lt;&gt;""),AW$51:$AZ$51,_xlpm.Fundo,,1),
_xlpm.Cx,_xlfn.XLOOKUP(TRUE,($O83:AU83&lt;&gt;""),$O83:AU83,_xlpm.Fundo,,-1),
_xlpm.Dx,_xlfn.XLOOKUP(TRUE,(AW83:$AZ83&lt;&gt;""),AW83:$AZ83,_xlpm.Fundo,,1),
_xlpm.Xx,AV$51,_xlpm.Yx,PRODUCT(SUM(_xlpm.Dx,-_xlpm.Cx),1/SUM(_xlpm.Bx,-_xlpm.Ax))*SUM(_xlpm.Xx,-_xlpm.Ax)+_xlpm.Cx,
_xlpm.Ay,_xlfn.XLOOKUP(TRUE,(AV$52:AV82&lt;&gt;""),$N$52:$N82,_xlpm.Fundo,,-1),
_xlpm.By,_xlfn.XLOOKUP(TRUE,(AV84:AV$95&lt;&gt;""),$N84:$N$95,_xlpm.Fundo,,1),
_xlpm.Cy,_xlfn.XLOOKUP(TRUE,(AV$52:AV82&lt;&gt;""),AV$52:AV82,_xlpm.Fundo,,-1),
_xlpm.Dy,_xlfn.XLOOKUP(TRUE,(AV84:AV$95&lt;&gt;""),AV84:AV$95,_xlpm.Fundo,,1),
_xlpm.Xy,$N83,_xlpm.Yy,PRODUCT(SUM(_xlpm.Dy,-_xlpm.Cy),1/SUM(_xlpm.By,-_xlpm.Ay))*SUM(_xlpm.Xy,-_xlpm.Ay)+_xlpm.Cy,
ROUND(_xlpm.Yy,2)))</f>
        <v/>
      </c>
      <c r="AW181" s="21" t="str" cm="1">
        <f t="array" ref="AW181">IF(AW83&lt;&gt;"","",
_xlfn.LET(_xlpm.Fundo,$L$8,
_xlpm.Ax,_xlfn.XLOOKUP(TRUE,($O83:AV83&lt;&gt;""),$O$51:AV$51,_xlpm.Fundo,,-1),
_xlpm.Bx,_xlfn.XLOOKUP(TRUE,(AX83:$AZ83&lt;&gt;""),AX$51:$AZ$51,_xlpm.Fundo,,1),
_xlpm.Cx,_xlfn.XLOOKUP(TRUE,($O83:AV83&lt;&gt;""),$O83:AV83,_xlpm.Fundo,,-1),
_xlpm.Dx,_xlfn.XLOOKUP(TRUE,(AX83:$AZ83&lt;&gt;""),AX83:$AZ83,_xlpm.Fundo,,1),
_xlpm.Xx,AW$51,_xlpm.Yx,PRODUCT(SUM(_xlpm.Dx,-_xlpm.Cx),1/SUM(_xlpm.Bx,-_xlpm.Ax))*SUM(_xlpm.Xx,-_xlpm.Ax)+_xlpm.Cx,
_xlpm.Ay,_xlfn.XLOOKUP(TRUE,(AW$52:AW82&lt;&gt;""),$N$52:$N82,_xlpm.Fundo,,-1),
_xlpm.By,_xlfn.XLOOKUP(TRUE,(AW84:AW$95&lt;&gt;""),$N84:$N$95,_xlpm.Fundo,,1),
_xlpm.Cy,_xlfn.XLOOKUP(TRUE,(AW$52:AW82&lt;&gt;""),AW$52:AW82,_xlpm.Fundo,,-1),
_xlpm.Dy,_xlfn.XLOOKUP(TRUE,(AW84:AW$95&lt;&gt;""),AW84:AW$95,_xlpm.Fundo,,1),
_xlpm.Xy,$N83,_xlpm.Yy,PRODUCT(SUM(_xlpm.Dy,-_xlpm.Cy),1/SUM(_xlpm.By,-_xlpm.Ay))*SUM(_xlpm.Xy,-_xlpm.Ay)+_xlpm.Cy,
ROUND(_xlpm.Yy,2)))</f>
        <v/>
      </c>
      <c r="AX181" s="8"/>
      <c r="AY181" s="8"/>
    </row>
    <row r="182" spans="1:51" ht="20.100000000000001" customHeight="1" x14ac:dyDescent="0.3">
      <c r="A182" s="49"/>
      <c r="B182" s="49" t="s">
        <v>660</v>
      </c>
      <c r="C182" s="50">
        <f t="shared" si="23"/>
        <v>43.025399999999998</v>
      </c>
      <c r="D182" s="51">
        <f t="shared" si="23"/>
        <v>117.9509</v>
      </c>
      <c r="E182" s="70">
        <f t="shared" si="23"/>
        <v>0.6</v>
      </c>
      <c r="F182" s="50">
        <f t="shared" si="16"/>
        <v>0</v>
      </c>
      <c r="G182" s="51">
        <f t="shared" si="17"/>
        <v>12.9</v>
      </c>
      <c r="H182" s="52">
        <f t="shared" si="18"/>
        <v>0.6</v>
      </c>
      <c r="I182" s="8" t="str" cm="1">
        <f t="array" ref="I182">_xlfn.CONCAT(ROUND(F182:H182,2)&amp;", ")</f>
        <v xml:space="preserve">0, 12.9, 0.6, </v>
      </c>
      <c r="J182" s="8"/>
      <c r="N182" s="31">
        <v>4.7699999999999996</v>
      </c>
      <c r="O182" s="15"/>
      <c r="P182" s="21" t="str" cm="1">
        <f t="array" ref="P182">IF(P84&lt;&gt;"","",
_xlfn.LET(_xlpm.Fundo,$L$8,
_xlpm.Ax,_xlfn.XLOOKUP(TRUE,($O84:O84&lt;&gt;""),$O$51:O$51,_xlpm.Fundo,,-1),
_xlpm.Bx,_xlfn.XLOOKUP(TRUE,(Q84:$AZ84&lt;&gt;""),Q$51:$AZ$51,_xlpm.Fundo,,1),
_xlpm.Cx,_xlfn.XLOOKUP(TRUE,($O84:O84&lt;&gt;""),$O84:O84,_xlpm.Fundo,,-1),
_xlpm.Dx,_xlfn.XLOOKUP(TRUE,(Q84:$AZ84&lt;&gt;""),Q84:$AZ84,_xlpm.Fundo,,1),
_xlpm.Xx,P$51,_xlpm.Yx,PRODUCT(SUM(_xlpm.Dx,-_xlpm.Cx),1/SUM(_xlpm.Bx,-_xlpm.Ax))*SUM(_xlpm.Xx,-_xlpm.Ax)+_xlpm.Cx,
_xlpm.Ay,_xlfn.XLOOKUP(TRUE,(P$52:P83&lt;&gt;""),$N$52:$N83,_xlpm.Fundo,,-1),
_xlpm.By,_xlfn.XLOOKUP(TRUE,(P85:P$95&lt;&gt;""),$N85:$N$95,_xlpm.Fundo,,1),
_xlpm.Cy,_xlfn.XLOOKUP(TRUE,(P$52:P83&lt;&gt;""),P$52:P83,_xlpm.Fundo,,-1),
_xlpm.Dy,_xlfn.XLOOKUP(TRUE,(P85:P$95&lt;&gt;""),P85:P$95,_xlpm.Fundo,,1),
_xlpm.Xy,$N84,_xlpm.Yy,PRODUCT(SUM(_xlpm.Dy,-_xlpm.Cy),1/SUM(_xlpm.By,-_xlpm.Ay))*SUM(_xlpm.Xy,-_xlpm.Ay)+_xlpm.Cy,
ROUND(_xlpm.Yy,2)))</f>
        <v/>
      </c>
      <c r="Q182" s="21" t="str" cm="1">
        <f t="array" ref="Q182">IF(Q84&lt;&gt;"","",
_xlfn.LET(_xlpm.Fundo,$L$8,
_xlpm.Ax,_xlfn.XLOOKUP(TRUE,($O84:P84&lt;&gt;""),$O$51:P$51,_xlpm.Fundo,,-1),
_xlpm.Bx,_xlfn.XLOOKUP(TRUE,(R84:$AZ84&lt;&gt;""),R$51:$AZ$51,_xlpm.Fundo,,1),
_xlpm.Cx,_xlfn.XLOOKUP(TRUE,($O84:P84&lt;&gt;""),$O84:P84,_xlpm.Fundo,,-1),
_xlpm.Dx,_xlfn.XLOOKUP(TRUE,(R84:$AZ84&lt;&gt;""),R84:$AZ84,_xlpm.Fundo,,1),
_xlpm.Xx,Q$51,_xlpm.Yx,PRODUCT(SUM(_xlpm.Dx,-_xlpm.Cx),1/SUM(_xlpm.Bx,-_xlpm.Ax))*SUM(_xlpm.Xx,-_xlpm.Ax)+_xlpm.Cx,
_xlpm.Ay,_xlfn.XLOOKUP(TRUE,(Q$52:Q83&lt;&gt;""),$N$52:$N83,_xlpm.Fundo,,-1),
_xlpm.By,_xlfn.XLOOKUP(TRUE,(Q85:Q$95&lt;&gt;""),$N85:$N$95,_xlpm.Fundo,,1),
_xlpm.Cy,_xlfn.XLOOKUP(TRUE,(Q$52:Q83&lt;&gt;""),Q$52:Q83,_xlpm.Fundo,,-1),
_xlpm.Dy,_xlfn.XLOOKUP(TRUE,(Q85:Q$95&lt;&gt;""),Q85:Q$95,_xlpm.Fundo,,1),
_xlpm.Xy,$N84,_xlpm.Yy,PRODUCT(SUM(_xlpm.Dy,-_xlpm.Cy),1/SUM(_xlpm.By,-_xlpm.Ay))*SUM(_xlpm.Xy,-_xlpm.Ay)+_xlpm.Cy,
ROUND(_xlpm.Yy,2)))</f>
        <v/>
      </c>
      <c r="R182" s="21" t="str" cm="1">
        <f t="array" ref="R182">IF(R84&lt;&gt;"","",
_xlfn.LET(_xlpm.Fundo,$L$8,
_xlpm.Ax,_xlfn.XLOOKUP(TRUE,($O84:Q84&lt;&gt;""),$O$51:Q$51,_xlpm.Fundo,,-1),
_xlpm.Bx,_xlfn.XLOOKUP(TRUE,(S84:$AZ84&lt;&gt;""),S$51:$AZ$51,_xlpm.Fundo,,1),
_xlpm.Cx,_xlfn.XLOOKUP(TRUE,($O84:Q84&lt;&gt;""),$O84:Q84,_xlpm.Fundo,,-1),
_xlpm.Dx,_xlfn.XLOOKUP(TRUE,(S84:$AZ84&lt;&gt;""),S84:$AZ84,_xlpm.Fundo,,1),
_xlpm.Xx,R$51,_xlpm.Yx,PRODUCT(SUM(_xlpm.Dx,-_xlpm.Cx),1/SUM(_xlpm.Bx,-_xlpm.Ax))*SUM(_xlpm.Xx,-_xlpm.Ax)+_xlpm.Cx,
_xlpm.Ay,_xlfn.XLOOKUP(TRUE,(R$52:R83&lt;&gt;""),$N$52:$N83,_xlpm.Fundo,,-1),
_xlpm.By,_xlfn.XLOOKUP(TRUE,(R85:R$95&lt;&gt;""),$N85:$N$95,_xlpm.Fundo,,1),
_xlpm.Cy,_xlfn.XLOOKUP(TRUE,(R$52:R83&lt;&gt;""),R$52:R83,_xlpm.Fundo,,-1),
_xlpm.Dy,_xlfn.XLOOKUP(TRUE,(R85:R$95&lt;&gt;""),R85:R$95,_xlpm.Fundo,,1),
_xlpm.Xy,$N84,_xlpm.Yy,PRODUCT(SUM(_xlpm.Dy,-_xlpm.Cy),1/SUM(_xlpm.By,-_xlpm.Ay))*SUM(_xlpm.Xy,-_xlpm.Ay)+_xlpm.Cy,
ROUND(_xlpm.Yy,2)))</f>
        <v/>
      </c>
      <c r="S182" s="21" cm="1">
        <f t="array" ref="S182">IF(S84&lt;&gt;"","",
_xlfn.LET(_xlpm.Fundo,$L$8,
_xlpm.Ax,_xlfn.XLOOKUP(TRUE,($O84:R84&lt;&gt;""),$O$51:R$51,_xlpm.Fundo,,-1),
_xlpm.Bx,_xlfn.XLOOKUP(TRUE,(T84:$AZ84&lt;&gt;""),T$51:$AZ$51,_xlpm.Fundo,,1),
_xlpm.Cx,_xlfn.XLOOKUP(TRUE,($O84:R84&lt;&gt;""),$O84:R84,_xlpm.Fundo,,-1),
_xlpm.Dx,_xlfn.XLOOKUP(TRUE,(T84:$AZ84&lt;&gt;""),T84:$AZ84,_xlpm.Fundo,,1),
_xlpm.Xx,S$51,_xlpm.Yx,PRODUCT(SUM(_xlpm.Dx,-_xlpm.Cx),1/SUM(_xlpm.Bx,-_xlpm.Ax))*SUM(_xlpm.Xx,-_xlpm.Ax)+_xlpm.Cx,
_xlpm.Ay,_xlfn.XLOOKUP(TRUE,(S$52:S83&lt;&gt;""),$N$52:$N83,_xlpm.Fundo,,-1),
_xlpm.By,_xlfn.XLOOKUP(TRUE,(S85:S$95&lt;&gt;""),$N85:$N$95,_xlpm.Fundo,,1),
_xlpm.Cy,_xlfn.XLOOKUP(TRUE,(S$52:S83&lt;&gt;""),S$52:S83,_xlpm.Fundo,,-1),
_xlpm.Dy,_xlfn.XLOOKUP(TRUE,(S85:S$95&lt;&gt;""),S85:S$95,_xlpm.Fundo,,1),
_xlpm.Xy,$N84,_xlpm.Yy,PRODUCT(SUM(_xlpm.Dy,-_xlpm.Cy),1/SUM(_xlpm.By,-_xlpm.Ay))*SUM(_xlpm.Xy,-_xlpm.Ay)+_xlpm.Cy,
ROUND(_xlpm.Yy,2)))</f>
        <v>0.54</v>
      </c>
      <c r="T182" s="21" t="str" cm="1">
        <f t="array" ref="T182">IF(T84&lt;&gt;"","",
_xlfn.LET(_xlpm.Fundo,$L$8,
_xlpm.Ax,_xlfn.XLOOKUP(TRUE,($O84:S84&lt;&gt;""),$O$51:S$51,_xlpm.Fundo,,-1),
_xlpm.Bx,_xlfn.XLOOKUP(TRUE,(U84:$AZ84&lt;&gt;""),U$51:$AZ$51,_xlpm.Fundo,,1),
_xlpm.Cx,_xlfn.XLOOKUP(TRUE,($O84:S84&lt;&gt;""),$O84:S84,_xlpm.Fundo,,-1),
_xlpm.Dx,_xlfn.XLOOKUP(TRUE,(U84:$AZ84&lt;&gt;""),U84:$AZ84,_xlpm.Fundo,,1),
_xlpm.Xx,T$51,_xlpm.Yx,PRODUCT(SUM(_xlpm.Dx,-_xlpm.Cx),1/SUM(_xlpm.Bx,-_xlpm.Ax))*SUM(_xlpm.Xx,-_xlpm.Ax)+_xlpm.Cx,
_xlpm.Ay,_xlfn.XLOOKUP(TRUE,(T$52:T83&lt;&gt;""),$N$52:$N83,_xlpm.Fundo,,-1),
_xlpm.By,_xlfn.XLOOKUP(TRUE,(T85:T$95&lt;&gt;""),$N85:$N$95,_xlpm.Fundo,,1),
_xlpm.Cy,_xlfn.XLOOKUP(TRUE,(T$52:T83&lt;&gt;""),T$52:T83,_xlpm.Fundo,,-1),
_xlpm.Dy,_xlfn.XLOOKUP(TRUE,(T85:T$95&lt;&gt;""),T85:T$95,_xlpm.Fundo,,1),
_xlpm.Xy,$N84,_xlpm.Yy,PRODUCT(SUM(_xlpm.Dy,-_xlpm.Cy),1/SUM(_xlpm.By,-_xlpm.Ay))*SUM(_xlpm.Xy,-_xlpm.Ay)+_xlpm.Cy,
ROUND(_xlpm.Yy,2)))</f>
        <v/>
      </c>
      <c r="U182" s="21" cm="1">
        <f t="array" ref="U182">IF(U84&lt;&gt;"","",
_xlfn.LET(_xlpm.Fundo,$L$8,
_xlpm.Ax,_xlfn.XLOOKUP(TRUE,($O84:T84&lt;&gt;""),$O$51:T$51,_xlpm.Fundo,,-1),
_xlpm.Bx,_xlfn.XLOOKUP(TRUE,(V84:$AZ84&lt;&gt;""),V$51:$AZ$51,_xlpm.Fundo,,1),
_xlpm.Cx,_xlfn.XLOOKUP(TRUE,($O84:T84&lt;&gt;""),$O84:T84,_xlpm.Fundo,,-1),
_xlpm.Dx,_xlfn.XLOOKUP(TRUE,(V84:$AZ84&lt;&gt;""),V84:$AZ84,_xlpm.Fundo,,1),
_xlpm.Xx,U$51,_xlpm.Yx,PRODUCT(SUM(_xlpm.Dx,-_xlpm.Cx),1/SUM(_xlpm.Bx,-_xlpm.Ax))*SUM(_xlpm.Xx,-_xlpm.Ax)+_xlpm.Cx,
_xlpm.Ay,_xlfn.XLOOKUP(TRUE,(U$52:U83&lt;&gt;""),$N$52:$N83,_xlpm.Fundo,,-1),
_xlpm.By,_xlfn.XLOOKUP(TRUE,(U85:U$95&lt;&gt;""),$N85:$N$95,_xlpm.Fundo,,1),
_xlpm.Cy,_xlfn.XLOOKUP(TRUE,(U$52:U83&lt;&gt;""),U$52:U83,_xlpm.Fundo,,-1),
_xlpm.Dy,_xlfn.XLOOKUP(TRUE,(U85:U$95&lt;&gt;""),U85:U$95,_xlpm.Fundo,,1),
_xlpm.Xy,$N84,_xlpm.Yy,PRODUCT(SUM(_xlpm.Dy,-_xlpm.Cy),1/SUM(_xlpm.By,-_xlpm.Ay))*SUM(_xlpm.Xy,-_xlpm.Ay)+_xlpm.Cy,
ROUND(_xlpm.Yy,2)))</f>
        <v>0.89</v>
      </c>
      <c r="V182" s="21" cm="1">
        <f t="array" ref="V182">IF(V84&lt;&gt;"","",
_xlfn.LET(_xlpm.Fundo,$L$8,
_xlpm.Ax,_xlfn.XLOOKUP(TRUE,($O84:U84&lt;&gt;""),$O$51:U$51,_xlpm.Fundo,,-1),
_xlpm.Bx,_xlfn.XLOOKUP(TRUE,(W84:$AZ84&lt;&gt;""),W$51:$AZ$51,_xlpm.Fundo,,1),
_xlpm.Cx,_xlfn.XLOOKUP(TRUE,($O84:U84&lt;&gt;""),$O84:U84,_xlpm.Fundo,,-1),
_xlpm.Dx,_xlfn.XLOOKUP(TRUE,(W84:$AZ84&lt;&gt;""),W84:$AZ84,_xlpm.Fundo,,1),
_xlpm.Xx,V$51,_xlpm.Yx,PRODUCT(SUM(_xlpm.Dx,-_xlpm.Cx),1/SUM(_xlpm.Bx,-_xlpm.Ax))*SUM(_xlpm.Xx,-_xlpm.Ax)+_xlpm.Cx,
_xlpm.Ay,_xlfn.XLOOKUP(TRUE,(V$52:V83&lt;&gt;""),$N$52:$N83,_xlpm.Fundo,,-1),
_xlpm.By,_xlfn.XLOOKUP(TRUE,(V85:V$95&lt;&gt;""),$N85:$N$95,_xlpm.Fundo,,1),
_xlpm.Cy,_xlfn.XLOOKUP(TRUE,(V$52:V83&lt;&gt;""),V$52:V83,_xlpm.Fundo,,-1),
_xlpm.Dy,_xlfn.XLOOKUP(TRUE,(V85:V$95&lt;&gt;""),V85:V$95,_xlpm.Fundo,,1),
_xlpm.Xy,$N84,_xlpm.Yy,PRODUCT(SUM(_xlpm.Dy,-_xlpm.Cy),1/SUM(_xlpm.By,-_xlpm.Ay))*SUM(_xlpm.Xy,-_xlpm.Ay)+_xlpm.Cy,
ROUND(_xlpm.Yy,2)))</f>
        <v>0</v>
      </c>
      <c r="W182" s="21" cm="1">
        <f t="array" ref="W182">IF(W84&lt;&gt;"","",
_xlfn.LET(_xlpm.Fundo,$L$8,
_xlpm.Ax,_xlfn.XLOOKUP(TRUE,($O84:V84&lt;&gt;""),$O$51:V$51,_xlpm.Fundo,,-1),
_xlpm.Bx,_xlfn.XLOOKUP(TRUE,(X84:$AZ84&lt;&gt;""),X$51:$AZ$51,_xlpm.Fundo,,1),
_xlpm.Cx,_xlfn.XLOOKUP(TRUE,($O84:V84&lt;&gt;""),$O84:V84,_xlpm.Fundo,,-1),
_xlpm.Dx,_xlfn.XLOOKUP(TRUE,(X84:$AZ84&lt;&gt;""),X84:$AZ84,_xlpm.Fundo,,1),
_xlpm.Xx,W$51,_xlpm.Yx,PRODUCT(SUM(_xlpm.Dx,-_xlpm.Cx),1/SUM(_xlpm.Bx,-_xlpm.Ax))*SUM(_xlpm.Xx,-_xlpm.Ax)+_xlpm.Cx,
_xlpm.Ay,_xlfn.XLOOKUP(TRUE,(W$52:W83&lt;&gt;""),$N$52:$N83,_xlpm.Fundo,,-1),
_xlpm.By,_xlfn.XLOOKUP(TRUE,(W85:W$95&lt;&gt;""),$N85:$N$95,_xlpm.Fundo,,1),
_xlpm.Cy,_xlfn.XLOOKUP(TRUE,(W$52:W83&lt;&gt;""),W$52:W83,_xlpm.Fundo,,-1),
_xlpm.Dy,_xlfn.XLOOKUP(TRUE,(W85:W$95&lt;&gt;""),W85:W$95,_xlpm.Fundo,,1),
_xlpm.Xy,$N84,_xlpm.Yy,PRODUCT(SUM(_xlpm.Dy,-_xlpm.Cy),1/SUM(_xlpm.By,-_xlpm.Ay))*SUM(_xlpm.Xy,-_xlpm.Ay)+_xlpm.Cy,
ROUND(_xlpm.Yy,2)))</f>
        <v>0.08</v>
      </c>
      <c r="X182" s="21" t="str" cm="1">
        <f t="array" ref="X182">IF(X84&lt;&gt;"","",
_xlfn.LET(_xlpm.Fundo,$L$8,
_xlpm.Ax,_xlfn.XLOOKUP(TRUE,($O84:W84&lt;&gt;""),$O$51:W$51,_xlpm.Fundo,,-1),
_xlpm.Bx,_xlfn.XLOOKUP(TRUE,(Y84:$AZ84&lt;&gt;""),Y$51:$AZ$51,_xlpm.Fundo,,1),
_xlpm.Cx,_xlfn.XLOOKUP(TRUE,($O84:W84&lt;&gt;""),$O84:W84,_xlpm.Fundo,,-1),
_xlpm.Dx,_xlfn.XLOOKUP(TRUE,(Y84:$AZ84&lt;&gt;""),Y84:$AZ84,_xlpm.Fundo,,1),
_xlpm.Xx,X$51,_xlpm.Yx,PRODUCT(SUM(_xlpm.Dx,-_xlpm.Cx),1/SUM(_xlpm.Bx,-_xlpm.Ax))*SUM(_xlpm.Xx,-_xlpm.Ax)+_xlpm.Cx,
_xlpm.Ay,_xlfn.XLOOKUP(TRUE,(X$52:X83&lt;&gt;""),$N$52:$N83,_xlpm.Fundo,,-1),
_xlpm.By,_xlfn.XLOOKUP(TRUE,(X85:X$95&lt;&gt;""),$N85:$N$95,_xlpm.Fundo,,1),
_xlpm.Cy,_xlfn.XLOOKUP(TRUE,(X$52:X83&lt;&gt;""),X$52:X83,_xlpm.Fundo,,-1),
_xlpm.Dy,_xlfn.XLOOKUP(TRUE,(X85:X$95&lt;&gt;""),X85:X$95,_xlpm.Fundo,,1),
_xlpm.Xy,$N84,_xlpm.Yy,PRODUCT(SUM(_xlpm.Dy,-_xlpm.Cy),1/SUM(_xlpm.By,-_xlpm.Ay))*SUM(_xlpm.Xy,-_xlpm.Ay)+_xlpm.Cy,
ROUND(_xlpm.Yy,2)))</f>
        <v/>
      </c>
      <c r="Y182" s="21" cm="1">
        <f t="array" ref="Y182">IF(Y84&lt;&gt;"","",
_xlfn.LET(_xlpm.Fundo,$L$8,
_xlpm.Ax,_xlfn.XLOOKUP(TRUE,($O84:X84&lt;&gt;""),$O$51:X$51,_xlpm.Fundo,,-1),
_xlpm.Bx,_xlfn.XLOOKUP(TRUE,(Z84:$AZ84&lt;&gt;""),Z$51:$AZ$51,_xlpm.Fundo,,1),
_xlpm.Cx,_xlfn.XLOOKUP(TRUE,($O84:X84&lt;&gt;""),$O84:X84,_xlpm.Fundo,,-1),
_xlpm.Dx,_xlfn.XLOOKUP(TRUE,(Z84:$AZ84&lt;&gt;""),Z84:$AZ84,_xlpm.Fundo,,1),
_xlpm.Xx,Y$51,_xlpm.Yx,PRODUCT(SUM(_xlpm.Dx,-_xlpm.Cx),1/SUM(_xlpm.Bx,-_xlpm.Ax))*SUM(_xlpm.Xx,-_xlpm.Ax)+_xlpm.Cx,
_xlpm.Ay,_xlfn.XLOOKUP(TRUE,(Y$52:Y83&lt;&gt;""),$N$52:$N83,_xlpm.Fundo,,-1),
_xlpm.By,_xlfn.XLOOKUP(TRUE,(Y85:Y$95&lt;&gt;""),$N85:$N$95,_xlpm.Fundo,,1),
_xlpm.Cy,_xlfn.XLOOKUP(TRUE,(Y$52:Y83&lt;&gt;""),Y$52:Y83,_xlpm.Fundo,,-1),
_xlpm.Dy,_xlfn.XLOOKUP(TRUE,(Y85:Y$95&lt;&gt;""),Y85:Y$95,_xlpm.Fundo,,1),
_xlpm.Xy,$N84,_xlpm.Yy,PRODUCT(SUM(_xlpm.Dy,-_xlpm.Cy),1/SUM(_xlpm.By,-_xlpm.Ay))*SUM(_xlpm.Xy,-_xlpm.Ay)+_xlpm.Cy,
ROUND(_xlpm.Yy,2)))</f>
        <v>0.38</v>
      </c>
      <c r="Z182" s="21" cm="1">
        <f t="array" ref="Z182">IF(Z84&lt;&gt;"","",
_xlfn.LET(_xlpm.Fundo,$L$8,
_xlpm.Ax,_xlfn.XLOOKUP(TRUE,($O84:Y84&lt;&gt;""),$O$51:Y$51,_xlpm.Fundo,,-1),
_xlpm.Bx,_xlfn.XLOOKUP(TRUE,(AA84:$AZ84&lt;&gt;""),AA$51:$AZ$51,_xlpm.Fundo,,1),
_xlpm.Cx,_xlfn.XLOOKUP(TRUE,($O84:Y84&lt;&gt;""),$O84:Y84,_xlpm.Fundo,,-1),
_xlpm.Dx,_xlfn.XLOOKUP(TRUE,(AA84:$AZ84&lt;&gt;""),AA84:$AZ84,_xlpm.Fundo,,1),
_xlpm.Xx,Z$51,_xlpm.Yx,PRODUCT(SUM(_xlpm.Dx,-_xlpm.Cx),1/SUM(_xlpm.Bx,-_xlpm.Ax))*SUM(_xlpm.Xx,-_xlpm.Ax)+_xlpm.Cx,
_xlpm.Ay,_xlfn.XLOOKUP(TRUE,(Z$52:Z83&lt;&gt;""),$N$52:$N83,_xlpm.Fundo,,-1),
_xlpm.By,_xlfn.XLOOKUP(TRUE,(Z85:Z$95&lt;&gt;""),$N85:$N$95,_xlpm.Fundo,,1),
_xlpm.Cy,_xlfn.XLOOKUP(TRUE,(Z$52:Z83&lt;&gt;""),Z$52:Z83,_xlpm.Fundo,,-1),
_xlpm.Dy,_xlfn.XLOOKUP(TRUE,(Z85:Z$95&lt;&gt;""),Z85:Z$95,_xlpm.Fundo,,1),
_xlpm.Xy,$N84,_xlpm.Yy,PRODUCT(SUM(_xlpm.Dy,-_xlpm.Cy),1/SUM(_xlpm.By,-_xlpm.Ay))*SUM(_xlpm.Xy,-_xlpm.Ay)+_xlpm.Cy,
ROUND(_xlpm.Yy,2)))</f>
        <v>0.38</v>
      </c>
      <c r="AA182" s="21" t="str" cm="1">
        <f t="array" ref="AA182">IF(AA84&lt;&gt;"","",
_xlfn.LET(_xlpm.Fundo,$L$8,
_xlpm.Ax,_xlfn.XLOOKUP(TRUE,($O84:Z84&lt;&gt;""),$O$51:Z$51,_xlpm.Fundo,,-1),
_xlpm.Bx,_xlfn.XLOOKUP(TRUE,(AB84:$AZ84&lt;&gt;""),AB$51:$AZ$51,_xlpm.Fundo,,1),
_xlpm.Cx,_xlfn.XLOOKUP(TRUE,($O84:Z84&lt;&gt;""),$O84:Z84,_xlpm.Fundo,,-1),
_xlpm.Dx,_xlfn.XLOOKUP(TRUE,(AB84:$AZ84&lt;&gt;""),AB84:$AZ84,_xlpm.Fundo,,1),
_xlpm.Xx,AA$51,_xlpm.Yx,PRODUCT(SUM(_xlpm.Dx,-_xlpm.Cx),1/SUM(_xlpm.Bx,-_xlpm.Ax))*SUM(_xlpm.Xx,-_xlpm.Ax)+_xlpm.Cx,
_xlpm.Ay,_xlfn.XLOOKUP(TRUE,(AA$52:AA83&lt;&gt;""),$N$52:$N83,_xlpm.Fundo,,-1),
_xlpm.By,_xlfn.XLOOKUP(TRUE,(AA85:AA$95&lt;&gt;""),$N85:$N$95,_xlpm.Fundo,,1),
_xlpm.Cy,_xlfn.XLOOKUP(TRUE,(AA$52:AA83&lt;&gt;""),AA$52:AA83,_xlpm.Fundo,,-1),
_xlpm.Dy,_xlfn.XLOOKUP(TRUE,(AA85:AA$95&lt;&gt;""),AA85:AA$95,_xlpm.Fundo,,1),
_xlpm.Xy,$N84,_xlpm.Yy,PRODUCT(SUM(_xlpm.Dy,-_xlpm.Cy),1/SUM(_xlpm.By,-_xlpm.Ay))*SUM(_xlpm.Xy,-_xlpm.Ay)+_xlpm.Cy,
ROUND(_xlpm.Yy,2)))</f>
        <v/>
      </c>
      <c r="AB182" s="21" cm="1">
        <f t="array" ref="AB182">IF(AB84&lt;&gt;"","",
_xlfn.LET(_xlpm.Fundo,$L$8,
_xlpm.Ax,_xlfn.XLOOKUP(TRUE,($O84:AA84&lt;&gt;""),$O$51:AA$51,_xlpm.Fundo,,-1),
_xlpm.Bx,_xlfn.XLOOKUP(TRUE,(AC84:$AZ84&lt;&gt;""),AC$51:$AZ$51,_xlpm.Fundo,,1),
_xlpm.Cx,_xlfn.XLOOKUP(TRUE,($O84:AA84&lt;&gt;""),$O84:AA84,_xlpm.Fundo,,-1),
_xlpm.Dx,_xlfn.XLOOKUP(TRUE,(AC84:$AZ84&lt;&gt;""),AC84:$AZ84,_xlpm.Fundo,,1),
_xlpm.Xx,AB$51,_xlpm.Yx,PRODUCT(SUM(_xlpm.Dx,-_xlpm.Cx),1/SUM(_xlpm.Bx,-_xlpm.Ax))*SUM(_xlpm.Xx,-_xlpm.Ax)+_xlpm.Cx,
_xlpm.Ay,_xlfn.XLOOKUP(TRUE,(AB$52:AB83&lt;&gt;""),$N$52:$N83,_xlpm.Fundo,,-1),
_xlpm.By,_xlfn.XLOOKUP(TRUE,(AB85:AB$95&lt;&gt;""),$N85:$N$95,_xlpm.Fundo,,1),
_xlpm.Cy,_xlfn.XLOOKUP(TRUE,(AB$52:AB83&lt;&gt;""),AB$52:AB83,_xlpm.Fundo,,-1),
_xlpm.Dy,_xlfn.XLOOKUP(TRUE,(AB85:AB$95&lt;&gt;""),AB85:AB$95,_xlpm.Fundo,,1),
_xlpm.Xy,$N84,_xlpm.Yy,PRODUCT(SUM(_xlpm.Dy,-_xlpm.Cy),1/SUM(_xlpm.By,-_xlpm.Ay))*SUM(_xlpm.Xy,-_xlpm.Ay)+_xlpm.Cy,
ROUND(_xlpm.Yy,2)))</f>
        <v>0.25</v>
      </c>
      <c r="AC182" s="21" cm="1">
        <f t="array" ref="AC182">IF(AC84&lt;&gt;"","",
_xlfn.LET(_xlpm.Fundo,$L$8,
_xlpm.Ax,_xlfn.XLOOKUP(TRUE,($O84:AB84&lt;&gt;""),$O$51:AB$51,_xlpm.Fundo,,-1),
_xlpm.Bx,_xlfn.XLOOKUP(TRUE,(AD84:$AZ84&lt;&gt;""),AD$51:$AZ$51,_xlpm.Fundo,,1),
_xlpm.Cx,_xlfn.XLOOKUP(TRUE,($O84:AB84&lt;&gt;""),$O84:AB84,_xlpm.Fundo,,-1),
_xlpm.Dx,_xlfn.XLOOKUP(TRUE,(AD84:$AZ84&lt;&gt;""),AD84:$AZ84,_xlpm.Fundo,,1),
_xlpm.Xx,AC$51,_xlpm.Yx,PRODUCT(SUM(_xlpm.Dx,-_xlpm.Cx),1/SUM(_xlpm.Bx,-_xlpm.Ax))*SUM(_xlpm.Xx,-_xlpm.Ax)+_xlpm.Cx,
_xlpm.Ay,_xlfn.XLOOKUP(TRUE,(AC$52:AC83&lt;&gt;""),$N$52:$N83,_xlpm.Fundo,,-1),
_xlpm.By,_xlfn.XLOOKUP(TRUE,(AC85:AC$95&lt;&gt;""),$N85:$N$95,_xlpm.Fundo,,1),
_xlpm.Cy,_xlfn.XLOOKUP(TRUE,(AC$52:AC83&lt;&gt;""),AC$52:AC83,_xlpm.Fundo,,-1),
_xlpm.Dy,_xlfn.XLOOKUP(TRUE,(AC85:AC$95&lt;&gt;""),AC85:AC$95,_xlpm.Fundo,,1),
_xlpm.Xy,$N84,_xlpm.Yy,PRODUCT(SUM(_xlpm.Dy,-_xlpm.Cy),1/SUM(_xlpm.By,-_xlpm.Ay))*SUM(_xlpm.Xy,-_xlpm.Ay)+_xlpm.Cy,
ROUND(_xlpm.Yy,2)))</f>
        <v>0</v>
      </c>
      <c r="AD182" s="21" cm="1">
        <f t="array" ref="AD182">IF(AD84&lt;&gt;"","",
_xlfn.LET(_xlpm.Fundo,$L$8,
_xlpm.Ax,_xlfn.XLOOKUP(TRUE,($O84:AC84&lt;&gt;""),$O$51:AC$51,_xlpm.Fundo,,-1),
_xlpm.Bx,_xlfn.XLOOKUP(TRUE,(AE84:$AZ84&lt;&gt;""),AE$51:$AZ$51,_xlpm.Fundo,,1),
_xlpm.Cx,_xlfn.XLOOKUP(TRUE,($O84:AC84&lt;&gt;""),$O84:AC84,_xlpm.Fundo,,-1),
_xlpm.Dx,_xlfn.XLOOKUP(TRUE,(AE84:$AZ84&lt;&gt;""),AE84:$AZ84,_xlpm.Fundo,,1),
_xlpm.Xx,AD$51,_xlpm.Yx,PRODUCT(SUM(_xlpm.Dx,-_xlpm.Cx),1/SUM(_xlpm.Bx,-_xlpm.Ax))*SUM(_xlpm.Xx,-_xlpm.Ax)+_xlpm.Cx,
_xlpm.Ay,_xlfn.XLOOKUP(TRUE,(AD$52:AD83&lt;&gt;""),$N$52:$N83,_xlpm.Fundo,,-1),
_xlpm.By,_xlfn.XLOOKUP(TRUE,(AD85:AD$95&lt;&gt;""),$N85:$N$95,_xlpm.Fundo,,1),
_xlpm.Cy,_xlfn.XLOOKUP(TRUE,(AD$52:AD83&lt;&gt;""),AD$52:AD83,_xlpm.Fundo,,-1),
_xlpm.Dy,_xlfn.XLOOKUP(TRUE,(AD85:AD$95&lt;&gt;""),AD85:AD$95,_xlpm.Fundo,,1),
_xlpm.Xy,$N84,_xlpm.Yy,PRODUCT(SUM(_xlpm.Dy,-_xlpm.Cy),1/SUM(_xlpm.By,-_xlpm.Ay))*SUM(_xlpm.Xy,-_xlpm.Ay)+_xlpm.Cy,
ROUND(_xlpm.Yy,2)))</f>
        <v>0</v>
      </c>
      <c r="AE182" s="21" t="str" cm="1">
        <f t="array" ref="AE182">IF(AE84&lt;&gt;"","",
_xlfn.LET(_xlpm.Fundo,$L$8,
_xlpm.Ax,_xlfn.XLOOKUP(TRUE,($O84:AD84&lt;&gt;""),$O$51:AD$51,_xlpm.Fundo,,-1),
_xlpm.Bx,_xlfn.XLOOKUP(TRUE,(AF84:$AZ84&lt;&gt;""),AF$51:$AZ$51,_xlpm.Fundo,,1),
_xlpm.Cx,_xlfn.XLOOKUP(TRUE,($O84:AD84&lt;&gt;""),$O84:AD84,_xlpm.Fundo,,-1),
_xlpm.Dx,_xlfn.XLOOKUP(TRUE,(AF84:$AZ84&lt;&gt;""),AF84:$AZ84,_xlpm.Fundo,,1),
_xlpm.Xx,AE$51,_xlpm.Yx,PRODUCT(SUM(_xlpm.Dx,-_xlpm.Cx),1/SUM(_xlpm.Bx,-_xlpm.Ax))*SUM(_xlpm.Xx,-_xlpm.Ax)+_xlpm.Cx,
_xlpm.Ay,_xlfn.XLOOKUP(TRUE,(AE$52:AE83&lt;&gt;""),$N$52:$N83,_xlpm.Fundo,,-1),
_xlpm.By,_xlfn.XLOOKUP(TRUE,(AE85:AE$95&lt;&gt;""),$N85:$N$95,_xlpm.Fundo,,1),
_xlpm.Cy,_xlfn.XLOOKUP(TRUE,(AE$52:AE83&lt;&gt;""),AE$52:AE83,_xlpm.Fundo,,-1),
_xlpm.Dy,_xlfn.XLOOKUP(TRUE,(AE85:AE$95&lt;&gt;""),AE85:AE$95,_xlpm.Fundo,,1),
_xlpm.Xy,$N84,_xlpm.Yy,PRODUCT(SUM(_xlpm.Dy,-_xlpm.Cy),1/SUM(_xlpm.By,-_xlpm.Ay))*SUM(_xlpm.Xy,-_xlpm.Ay)+_xlpm.Cy,
ROUND(_xlpm.Yy,2)))</f>
        <v/>
      </c>
      <c r="AF182" s="21" cm="1">
        <f t="array" ref="AF182">IF(AF84&lt;&gt;"","",
_xlfn.LET(_xlpm.Fundo,$L$8,
_xlpm.Ax,_xlfn.XLOOKUP(TRUE,($O84:AE84&lt;&gt;""),$O$51:AE$51,_xlpm.Fundo,,-1),
_xlpm.Bx,_xlfn.XLOOKUP(TRUE,(AG84:$AZ84&lt;&gt;""),AG$51:$AZ$51,_xlpm.Fundo,,1),
_xlpm.Cx,_xlfn.XLOOKUP(TRUE,($O84:AE84&lt;&gt;""),$O84:AE84,_xlpm.Fundo,,-1),
_xlpm.Dx,_xlfn.XLOOKUP(TRUE,(AG84:$AZ84&lt;&gt;""),AG84:$AZ84,_xlpm.Fundo,,1),
_xlpm.Xx,AF$51,_xlpm.Yx,PRODUCT(SUM(_xlpm.Dx,-_xlpm.Cx),1/SUM(_xlpm.Bx,-_xlpm.Ax))*SUM(_xlpm.Xx,-_xlpm.Ax)+_xlpm.Cx,
_xlpm.Ay,_xlfn.XLOOKUP(TRUE,(AF$52:AF83&lt;&gt;""),$N$52:$N83,_xlpm.Fundo,,-1),
_xlpm.By,_xlfn.XLOOKUP(TRUE,(AF85:AF$95&lt;&gt;""),$N85:$N$95,_xlpm.Fundo,,1),
_xlpm.Cy,_xlfn.XLOOKUP(TRUE,(AF$52:AF83&lt;&gt;""),AF$52:AF83,_xlpm.Fundo,,-1),
_xlpm.Dy,_xlfn.XLOOKUP(TRUE,(AF85:AF$95&lt;&gt;""),AF85:AF$95,_xlpm.Fundo,,1),
_xlpm.Xy,$N84,_xlpm.Yy,PRODUCT(SUM(_xlpm.Dy,-_xlpm.Cy),1/SUM(_xlpm.By,-_xlpm.Ay))*SUM(_xlpm.Xy,-_xlpm.Ay)+_xlpm.Cy,
ROUND(_xlpm.Yy,2)))</f>
        <v>0</v>
      </c>
      <c r="AG182" s="21" t="str" cm="1">
        <f t="array" ref="AG182">IF(AG84&lt;&gt;"","",
_xlfn.LET(_xlpm.Fundo,$L$8,
_xlpm.Ax,_xlfn.XLOOKUP(TRUE,($O84:AF84&lt;&gt;""),$O$51:AF$51,_xlpm.Fundo,,-1),
_xlpm.Bx,_xlfn.XLOOKUP(TRUE,(AH84:$AZ84&lt;&gt;""),AH$51:$AZ$51,_xlpm.Fundo,,1),
_xlpm.Cx,_xlfn.XLOOKUP(TRUE,($O84:AF84&lt;&gt;""),$O84:AF84,_xlpm.Fundo,,-1),
_xlpm.Dx,_xlfn.XLOOKUP(TRUE,(AH84:$AZ84&lt;&gt;""),AH84:$AZ84,_xlpm.Fundo,,1),
_xlpm.Xx,AG$51,_xlpm.Yx,PRODUCT(SUM(_xlpm.Dx,-_xlpm.Cx),1/SUM(_xlpm.Bx,-_xlpm.Ax))*SUM(_xlpm.Xx,-_xlpm.Ax)+_xlpm.Cx,
_xlpm.Ay,_xlfn.XLOOKUP(TRUE,(AG$52:AG83&lt;&gt;""),$N$52:$N83,_xlpm.Fundo,,-1),
_xlpm.By,_xlfn.XLOOKUP(TRUE,(AG85:AG$95&lt;&gt;""),$N85:$N$95,_xlpm.Fundo,,1),
_xlpm.Cy,_xlfn.XLOOKUP(TRUE,(AG$52:AG83&lt;&gt;""),AG$52:AG83,_xlpm.Fundo,,-1),
_xlpm.Dy,_xlfn.XLOOKUP(TRUE,(AG85:AG$95&lt;&gt;""),AG85:AG$95,_xlpm.Fundo,,1),
_xlpm.Xy,$N84,_xlpm.Yy,PRODUCT(SUM(_xlpm.Dy,-_xlpm.Cy),1/SUM(_xlpm.By,-_xlpm.Ay))*SUM(_xlpm.Xy,-_xlpm.Ay)+_xlpm.Cy,
ROUND(_xlpm.Yy,2)))</f>
        <v/>
      </c>
      <c r="AH182" s="21" cm="1">
        <f t="array" ref="AH182">IF(AH84&lt;&gt;"","",
_xlfn.LET(_xlpm.Fundo,$L$8,
_xlpm.Ax,_xlfn.XLOOKUP(TRUE,($O84:AG84&lt;&gt;""),$O$51:AG$51,_xlpm.Fundo,,-1),
_xlpm.Bx,_xlfn.XLOOKUP(TRUE,(AI84:$AZ84&lt;&gt;""),AI$51:$AZ$51,_xlpm.Fundo,,1),
_xlpm.Cx,_xlfn.XLOOKUP(TRUE,($O84:AG84&lt;&gt;""),$O84:AG84,_xlpm.Fundo,,-1),
_xlpm.Dx,_xlfn.XLOOKUP(TRUE,(AI84:$AZ84&lt;&gt;""),AI84:$AZ84,_xlpm.Fundo,,1),
_xlpm.Xx,AH$51,_xlpm.Yx,PRODUCT(SUM(_xlpm.Dx,-_xlpm.Cx),1/SUM(_xlpm.Bx,-_xlpm.Ax))*SUM(_xlpm.Xx,-_xlpm.Ax)+_xlpm.Cx,
_xlpm.Ay,_xlfn.XLOOKUP(TRUE,(AH$52:AH83&lt;&gt;""),$N$52:$N83,_xlpm.Fundo,,-1),
_xlpm.By,_xlfn.XLOOKUP(TRUE,(AH85:AH$95&lt;&gt;""),$N85:$N$95,_xlpm.Fundo,,1),
_xlpm.Cy,_xlfn.XLOOKUP(TRUE,(AH$52:AH83&lt;&gt;""),AH$52:AH83,_xlpm.Fundo,,-1),
_xlpm.Dy,_xlfn.XLOOKUP(TRUE,(AH85:AH$95&lt;&gt;""),AH85:AH$95,_xlpm.Fundo,,1),
_xlpm.Xy,$N84,_xlpm.Yy,PRODUCT(SUM(_xlpm.Dy,-_xlpm.Cy),1/SUM(_xlpm.By,-_xlpm.Ay))*SUM(_xlpm.Xy,-_xlpm.Ay)+_xlpm.Cy,
ROUND(_xlpm.Yy,2)))</f>
        <v>0</v>
      </c>
      <c r="AI182" s="21" t="str" cm="1">
        <f t="array" ref="AI182">IF(AI84&lt;&gt;"","",
_xlfn.LET(_xlpm.Fundo,$L$8,
_xlpm.Ax,_xlfn.XLOOKUP(TRUE,($O84:AH84&lt;&gt;""),$O$51:AH$51,_xlpm.Fundo,,-1),
_xlpm.Bx,_xlfn.XLOOKUP(TRUE,(AJ84:$AZ84&lt;&gt;""),AJ$51:$AZ$51,_xlpm.Fundo,,1),
_xlpm.Cx,_xlfn.XLOOKUP(TRUE,($O84:AH84&lt;&gt;""),$O84:AH84,_xlpm.Fundo,,-1),
_xlpm.Dx,_xlfn.XLOOKUP(TRUE,(AJ84:$AZ84&lt;&gt;""),AJ84:$AZ84,_xlpm.Fundo,,1),
_xlpm.Xx,AI$51,_xlpm.Yx,PRODUCT(SUM(_xlpm.Dx,-_xlpm.Cx),1/SUM(_xlpm.Bx,-_xlpm.Ax))*SUM(_xlpm.Xx,-_xlpm.Ax)+_xlpm.Cx,
_xlpm.Ay,_xlfn.XLOOKUP(TRUE,(AI$52:AI83&lt;&gt;""),$N$52:$N83,_xlpm.Fundo,,-1),
_xlpm.By,_xlfn.XLOOKUP(TRUE,(AI85:AI$95&lt;&gt;""),$N85:$N$95,_xlpm.Fundo,,1),
_xlpm.Cy,_xlfn.XLOOKUP(TRUE,(AI$52:AI83&lt;&gt;""),AI$52:AI83,_xlpm.Fundo,,-1),
_xlpm.Dy,_xlfn.XLOOKUP(TRUE,(AI85:AI$95&lt;&gt;""),AI85:AI$95,_xlpm.Fundo,,1),
_xlpm.Xy,$N84,_xlpm.Yy,PRODUCT(SUM(_xlpm.Dy,-_xlpm.Cy),1/SUM(_xlpm.By,-_xlpm.Ay))*SUM(_xlpm.Xy,-_xlpm.Ay)+_xlpm.Cy,
ROUND(_xlpm.Yy,2)))</f>
        <v/>
      </c>
      <c r="AJ182" s="21" cm="1">
        <f t="array" ref="AJ182">IF(AJ84&lt;&gt;"","",
_xlfn.LET(_xlpm.Fundo,$L$8,
_xlpm.Ax,_xlfn.XLOOKUP(TRUE,($O84:AI84&lt;&gt;""),$O$51:AI$51,_xlpm.Fundo,,-1),
_xlpm.Bx,_xlfn.XLOOKUP(TRUE,(AK84:$AZ84&lt;&gt;""),AK$51:$AZ$51,_xlpm.Fundo,,1),
_xlpm.Cx,_xlfn.XLOOKUP(TRUE,($O84:AI84&lt;&gt;""),$O84:AI84,_xlpm.Fundo,,-1),
_xlpm.Dx,_xlfn.XLOOKUP(TRUE,(AK84:$AZ84&lt;&gt;""),AK84:$AZ84,_xlpm.Fundo,,1),
_xlpm.Xx,AJ$51,_xlpm.Yx,PRODUCT(SUM(_xlpm.Dx,-_xlpm.Cx),1/SUM(_xlpm.Bx,-_xlpm.Ax))*SUM(_xlpm.Xx,-_xlpm.Ax)+_xlpm.Cx,
_xlpm.Ay,_xlfn.XLOOKUP(TRUE,(AJ$52:AJ83&lt;&gt;""),$N$52:$N83,_xlpm.Fundo,,-1),
_xlpm.By,_xlfn.XLOOKUP(TRUE,(AJ85:AJ$95&lt;&gt;""),$N85:$N$95,_xlpm.Fundo,,1),
_xlpm.Cy,_xlfn.XLOOKUP(TRUE,(AJ$52:AJ83&lt;&gt;""),AJ$52:AJ83,_xlpm.Fundo,,-1),
_xlpm.Dy,_xlfn.XLOOKUP(TRUE,(AJ85:AJ$95&lt;&gt;""),AJ85:AJ$95,_xlpm.Fundo,,1),
_xlpm.Xy,$N84,_xlpm.Yy,PRODUCT(SUM(_xlpm.Dy,-_xlpm.Cy),1/SUM(_xlpm.By,-_xlpm.Ay))*SUM(_xlpm.Xy,-_xlpm.Ay)+_xlpm.Cy,
ROUND(_xlpm.Yy,2)))</f>
        <v>0.38</v>
      </c>
      <c r="AK182" s="21" cm="1">
        <f t="array" ref="AK182">IF(AK84&lt;&gt;"","",
_xlfn.LET(_xlpm.Fundo,$L$8,
_xlpm.Ax,_xlfn.XLOOKUP(TRUE,($O84:AJ84&lt;&gt;""),$O$51:AJ$51,_xlpm.Fundo,,-1),
_xlpm.Bx,_xlfn.XLOOKUP(TRUE,(AL84:$AZ84&lt;&gt;""),AL$51:$AZ$51,_xlpm.Fundo,,1),
_xlpm.Cx,_xlfn.XLOOKUP(TRUE,($O84:AJ84&lt;&gt;""),$O84:AJ84,_xlpm.Fundo,,-1),
_xlpm.Dx,_xlfn.XLOOKUP(TRUE,(AL84:$AZ84&lt;&gt;""),AL84:$AZ84,_xlpm.Fundo,,1),
_xlpm.Xx,AK$51,_xlpm.Yx,PRODUCT(SUM(_xlpm.Dx,-_xlpm.Cx),1/SUM(_xlpm.Bx,-_xlpm.Ax))*SUM(_xlpm.Xx,-_xlpm.Ax)+_xlpm.Cx,
_xlpm.Ay,_xlfn.XLOOKUP(TRUE,(AK$52:AK83&lt;&gt;""),$N$52:$N83,_xlpm.Fundo,,-1),
_xlpm.By,_xlfn.XLOOKUP(TRUE,(AK85:AK$95&lt;&gt;""),$N85:$N$95,_xlpm.Fundo,,1),
_xlpm.Cy,_xlfn.XLOOKUP(TRUE,(AK$52:AK83&lt;&gt;""),AK$52:AK83,_xlpm.Fundo,,-1),
_xlpm.Dy,_xlfn.XLOOKUP(TRUE,(AK85:AK$95&lt;&gt;""),AK85:AK$95,_xlpm.Fundo,,1),
_xlpm.Xy,$N84,_xlpm.Yy,PRODUCT(SUM(_xlpm.Dy,-_xlpm.Cy),1/SUM(_xlpm.By,-_xlpm.Ay))*SUM(_xlpm.Xy,-_xlpm.Ay)+_xlpm.Cy,
ROUND(_xlpm.Yy,2)))</f>
        <v>0</v>
      </c>
      <c r="AL182" s="21" cm="1">
        <f t="array" ref="AL182">IF(AL84&lt;&gt;"","",
_xlfn.LET(_xlpm.Fundo,$L$8,
_xlpm.Ax,_xlfn.XLOOKUP(TRUE,($O84:AK84&lt;&gt;""),$O$51:AK$51,_xlpm.Fundo,,-1),
_xlpm.Bx,_xlfn.XLOOKUP(TRUE,(AM84:$AZ84&lt;&gt;""),AM$51:$AZ$51,_xlpm.Fundo,,1),
_xlpm.Cx,_xlfn.XLOOKUP(TRUE,($O84:AK84&lt;&gt;""),$O84:AK84,_xlpm.Fundo,,-1),
_xlpm.Dx,_xlfn.XLOOKUP(TRUE,(AM84:$AZ84&lt;&gt;""),AM84:$AZ84,_xlpm.Fundo,,1),
_xlpm.Xx,AL$51,_xlpm.Yx,PRODUCT(SUM(_xlpm.Dx,-_xlpm.Cx),1/SUM(_xlpm.Bx,-_xlpm.Ax))*SUM(_xlpm.Xx,-_xlpm.Ax)+_xlpm.Cx,
_xlpm.Ay,_xlfn.XLOOKUP(TRUE,(AL$52:AL83&lt;&gt;""),$N$52:$N83,_xlpm.Fundo,,-1),
_xlpm.By,_xlfn.XLOOKUP(TRUE,(AL85:AL$95&lt;&gt;""),$N85:$N$95,_xlpm.Fundo,,1),
_xlpm.Cy,_xlfn.XLOOKUP(TRUE,(AL$52:AL83&lt;&gt;""),AL$52:AL83,_xlpm.Fundo,,-1),
_xlpm.Dy,_xlfn.XLOOKUP(TRUE,(AL85:AL$95&lt;&gt;""),AL85:AL$95,_xlpm.Fundo,,1),
_xlpm.Xy,$N84,_xlpm.Yy,PRODUCT(SUM(_xlpm.Dy,-_xlpm.Cy),1/SUM(_xlpm.By,-_xlpm.Ay))*SUM(_xlpm.Xy,-_xlpm.Ay)+_xlpm.Cy,
ROUND(_xlpm.Yy,2)))</f>
        <v>0</v>
      </c>
      <c r="AM182" s="21" cm="1">
        <f t="array" ref="AM182">IF(AM84&lt;&gt;"","",
_xlfn.LET(_xlpm.Fundo,$L$8,
_xlpm.Ax,_xlfn.XLOOKUP(TRUE,($O84:AL84&lt;&gt;""),$O$51:AL$51,_xlpm.Fundo,,-1),
_xlpm.Bx,_xlfn.XLOOKUP(TRUE,(AN84:$AZ84&lt;&gt;""),AN$51:$AZ$51,_xlpm.Fundo,,1),
_xlpm.Cx,_xlfn.XLOOKUP(TRUE,($O84:AL84&lt;&gt;""),$O84:AL84,_xlpm.Fundo,,-1),
_xlpm.Dx,_xlfn.XLOOKUP(TRUE,(AN84:$AZ84&lt;&gt;""),AN84:$AZ84,_xlpm.Fundo,,1),
_xlpm.Xx,AM$51,_xlpm.Yx,PRODUCT(SUM(_xlpm.Dx,-_xlpm.Cx),1/SUM(_xlpm.Bx,-_xlpm.Ax))*SUM(_xlpm.Xx,-_xlpm.Ax)+_xlpm.Cx,
_xlpm.Ay,_xlfn.XLOOKUP(TRUE,(AM$52:AM83&lt;&gt;""),$N$52:$N83,_xlpm.Fundo,,-1),
_xlpm.By,_xlfn.XLOOKUP(TRUE,(AM85:AM$95&lt;&gt;""),$N85:$N$95,_xlpm.Fundo,,1),
_xlpm.Cy,_xlfn.XLOOKUP(TRUE,(AM$52:AM83&lt;&gt;""),AM$52:AM83,_xlpm.Fundo,,-1),
_xlpm.Dy,_xlfn.XLOOKUP(TRUE,(AM85:AM$95&lt;&gt;""),AM85:AM$95,_xlpm.Fundo,,1),
_xlpm.Xy,$N84,_xlpm.Yy,PRODUCT(SUM(_xlpm.Dy,-_xlpm.Cy),1/SUM(_xlpm.By,-_xlpm.Ay))*SUM(_xlpm.Xy,-_xlpm.Ay)+_xlpm.Cy,
ROUND(_xlpm.Yy,2)))</f>
        <v>0</v>
      </c>
      <c r="AN182" s="21" cm="1">
        <f t="array" ref="AN182">IF(AN84&lt;&gt;"","",
_xlfn.LET(_xlpm.Fundo,$L$8,
_xlpm.Ax,_xlfn.XLOOKUP(TRUE,($O84:AM84&lt;&gt;""),$O$51:AM$51,_xlpm.Fundo,,-1),
_xlpm.Bx,_xlfn.XLOOKUP(TRUE,(AO84:$AZ84&lt;&gt;""),AO$51:$AZ$51,_xlpm.Fundo,,1),
_xlpm.Cx,_xlfn.XLOOKUP(TRUE,($O84:AM84&lt;&gt;""),$O84:AM84,_xlpm.Fundo,,-1),
_xlpm.Dx,_xlfn.XLOOKUP(TRUE,(AO84:$AZ84&lt;&gt;""),AO84:$AZ84,_xlpm.Fundo,,1),
_xlpm.Xx,AN$51,_xlpm.Yx,PRODUCT(SUM(_xlpm.Dx,-_xlpm.Cx),1/SUM(_xlpm.Bx,-_xlpm.Ax))*SUM(_xlpm.Xx,-_xlpm.Ax)+_xlpm.Cx,
_xlpm.Ay,_xlfn.XLOOKUP(TRUE,(AN$52:AN83&lt;&gt;""),$N$52:$N83,_xlpm.Fundo,,-1),
_xlpm.By,_xlfn.XLOOKUP(TRUE,(AN85:AN$95&lt;&gt;""),$N85:$N$95,_xlpm.Fundo,,1),
_xlpm.Cy,_xlfn.XLOOKUP(TRUE,(AN$52:AN83&lt;&gt;""),AN$52:AN83,_xlpm.Fundo,,-1),
_xlpm.Dy,_xlfn.XLOOKUP(TRUE,(AN85:AN$95&lt;&gt;""),AN85:AN$95,_xlpm.Fundo,,1),
_xlpm.Xy,$N84,_xlpm.Yy,PRODUCT(SUM(_xlpm.Dy,-_xlpm.Cy),1/SUM(_xlpm.By,-_xlpm.Ay))*SUM(_xlpm.Xy,-_xlpm.Ay)+_xlpm.Cy,
ROUND(_xlpm.Yy,2)))</f>
        <v>0</v>
      </c>
      <c r="AO182" s="21" cm="1">
        <f t="array" ref="AO182">IF(AO84&lt;&gt;"","",
_xlfn.LET(_xlpm.Fundo,$L$8,
_xlpm.Ax,_xlfn.XLOOKUP(TRUE,($O84:AN84&lt;&gt;""),$O$51:AN$51,_xlpm.Fundo,,-1),
_xlpm.Bx,_xlfn.XLOOKUP(TRUE,(AP84:$AZ84&lt;&gt;""),AP$51:$AZ$51,_xlpm.Fundo,,1),
_xlpm.Cx,_xlfn.XLOOKUP(TRUE,($O84:AN84&lt;&gt;""),$O84:AN84,_xlpm.Fundo,,-1),
_xlpm.Dx,_xlfn.XLOOKUP(TRUE,(AP84:$AZ84&lt;&gt;""),AP84:$AZ84,_xlpm.Fundo,,1),
_xlpm.Xx,AO$51,_xlpm.Yx,PRODUCT(SUM(_xlpm.Dx,-_xlpm.Cx),1/SUM(_xlpm.Bx,-_xlpm.Ax))*SUM(_xlpm.Xx,-_xlpm.Ax)+_xlpm.Cx,
_xlpm.Ay,_xlfn.XLOOKUP(TRUE,(AO$52:AO83&lt;&gt;""),$N$52:$N83,_xlpm.Fundo,,-1),
_xlpm.By,_xlfn.XLOOKUP(TRUE,(AO85:AO$95&lt;&gt;""),$N85:$N$95,_xlpm.Fundo,,1),
_xlpm.Cy,_xlfn.XLOOKUP(TRUE,(AO$52:AO83&lt;&gt;""),AO$52:AO83,_xlpm.Fundo,,-1),
_xlpm.Dy,_xlfn.XLOOKUP(TRUE,(AO85:AO$95&lt;&gt;""),AO85:AO$95,_xlpm.Fundo,,1),
_xlpm.Xy,$N84,_xlpm.Yy,PRODUCT(SUM(_xlpm.Dy,-_xlpm.Cy),1/SUM(_xlpm.By,-_xlpm.Ay))*SUM(_xlpm.Xy,-_xlpm.Ay)+_xlpm.Cy,
ROUND(_xlpm.Yy,2)))</f>
        <v>0</v>
      </c>
      <c r="AP182" s="21" t="str" cm="1">
        <f t="array" ref="AP182">IF(AP84&lt;&gt;"","",
_xlfn.LET(_xlpm.Fundo,$L$8,
_xlpm.Ax,_xlfn.XLOOKUP(TRUE,($O84:AO84&lt;&gt;""),$O$51:AO$51,_xlpm.Fundo,,-1),
_xlpm.Bx,_xlfn.XLOOKUP(TRUE,(AQ84:$AZ84&lt;&gt;""),AQ$51:$AZ$51,_xlpm.Fundo,,1),
_xlpm.Cx,_xlfn.XLOOKUP(TRUE,($O84:AO84&lt;&gt;""),$O84:AO84,_xlpm.Fundo,,-1),
_xlpm.Dx,_xlfn.XLOOKUP(TRUE,(AQ84:$AZ84&lt;&gt;""),AQ84:$AZ84,_xlpm.Fundo,,1),
_xlpm.Xx,AP$51,_xlpm.Yx,PRODUCT(SUM(_xlpm.Dx,-_xlpm.Cx),1/SUM(_xlpm.Bx,-_xlpm.Ax))*SUM(_xlpm.Xx,-_xlpm.Ax)+_xlpm.Cx,
_xlpm.Ay,_xlfn.XLOOKUP(TRUE,(AP$52:AP83&lt;&gt;""),$N$52:$N83,_xlpm.Fundo,,-1),
_xlpm.By,_xlfn.XLOOKUP(TRUE,(AP85:AP$95&lt;&gt;""),$N85:$N$95,_xlpm.Fundo,,1),
_xlpm.Cy,_xlfn.XLOOKUP(TRUE,(AP$52:AP83&lt;&gt;""),AP$52:AP83,_xlpm.Fundo,,-1),
_xlpm.Dy,_xlfn.XLOOKUP(TRUE,(AP85:AP$95&lt;&gt;""),AP85:AP$95,_xlpm.Fundo,,1),
_xlpm.Xy,$N84,_xlpm.Yy,PRODUCT(SUM(_xlpm.Dy,-_xlpm.Cy),1/SUM(_xlpm.By,-_xlpm.Ay))*SUM(_xlpm.Xy,-_xlpm.Ay)+_xlpm.Cy,
ROUND(_xlpm.Yy,2)))</f>
        <v/>
      </c>
      <c r="AQ182" s="21" cm="1">
        <f t="array" ref="AQ182">IF(AQ84&lt;&gt;"","",
_xlfn.LET(_xlpm.Fundo,$L$8,
_xlpm.Ax,_xlfn.XLOOKUP(TRUE,($O84:AP84&lt;&gt;""),$O$51:AP$51,_xlpm.Fundo,,-1),
_xlpm.Bx,_xlfn.XLOOKUP(TRUE,(AR84:$AZ84&lt;&gt;""),AR$51:$AZ$51,_xlpm.Fundo,,1),
_xlpm.Cx,_xlfn.XLOOKUP(TRUE,($O84:AP84&lt;&gt;""),$O84:AP84,_xlpm.Fundo,,-1),
_xlpm.Dx,_xlfn.XLOOKUP(TRUE,(AR84:$AZ84&lt;&gt;""),AR84:$AZ84,_xlpm.Fundo,,1),
_xlpm.Xx,AQ$51,_xlpm.Yx,PRODUCT(SUM(_xlpm.Dx,-_xlpm.Cx),1/SUM(_xlpm.Bx,-_xlpm.Ax))*SUM(_xlpm.Xx,-_xlpm.Ax)+_xlpm.Cx,
_xlpm.Ay,_xlfn.XLOOKUP(TRUE,(AQ$52:AQ83&lt;&gt;""),$N$52:$N83,_xlpm.Fundo,,-1),
_xlpm.By,_xlfn.XLOOKUP(TRUE,(AQ85:AQ$95&lt;&gt;""),$N85:$N$95,_xlpm.Fundo,,1),
_xlpm.Cy,_xlfn.XLOOKUP(TRUE,(AQ$52:AQ83&lt;&gt;""),AQ$52:AQ83,_xlpm.Fundo,,-1),
_xlpm.Dy,_xlfn.XLOOKUP(TRUE,(AQ85:AQ$95&lt;&gt;""),AQ85:AQ$95,_xlpm.Fundo,,1),
_xlpm.Xy,$N84,_xlpm.Yy,PRODUCT(SUM(_xlpm.Dy,-_xlpm.Cy),1/SUM(_xlpm.By,-_xlpm.Ay))*SUM(_xlpm.Xy,-_xlpm.Ay)+_xlpm.Cy,
ROUND(_xlpm.Yy,2)))</f>
        <v>0.02</v>
      </c>
      <c r="AR182" s="21" t="str" cm="1">
        <f t="array" ref="AR182">IF(AR84&lt;&gt;"","",
_xlfn.LET(_xlpm.Fundo,$L$8,
_xlpm.Ax,_xlfn.XLOOKUP(TRUE,($O84:AQ84&lt;&gt;""),$O$51:AQ$51,_xlpm.Fundo,,-1),
_xlpm.Bx,_xlfn.XLOOKUP(TRUE,(AS84:$AZ84&lt;&gt;""),AS$51:$AZ$51,_xlpm.Fundo,,1),
_xlpm.Cx,_xlfn.XLOOKUP(TRUE,($O84:AQ84&lt;&gt;""),$O84:AQ84,_xlpm.Fundo,,-1),
_xlpm.Dx,_xlfn.XLOOKUP(TRUE,(AS84:$AZ84&lt;&gt;""),AS84:$AZ84,_xlpm.Fundo,,1),
_xlpm.Xx,AR$51,_xlpm.Yx,PRODUCT(SUM(_xlpm.Dx,-_xlpm.Cx),1/SUM(_xlpm.Bx,-_xlpm.Ax))*SUM(_xlpm.Xx,-_xlpm.Ax)+_xlpm.Cx,
_xlpm.Ay,_xlfn.XLOOKUP(TRUE,(AR$52:AR83&lt;&gt;""),$N$52:$N83,_xlpm.Fundo,,-1),
_xlpm.By,_xlfn.XLOOKUP(TRUE,(AR85:AR$95&lt;&gt;""),$N85:$N$95,_xlpm.Fundo,,1),
_xlpm.Cy,_xlfn.XLOOKUP(TRUE,(AR$52:AR83&lt;&gt;""),AR$52:AR83,_xlpm.Fundo,,-1),
_xlpm.Dy,_xlfn.XLOOKUP(TRUE,(AR85:AR$95&lt;&gt;""),AR85:AR$95,_xlpm.Fundo,,1),
_xlpm.Xy,$N84,_xlpm.Yy,PRODUCT(SUM(_xlpm.Dy,-_xlpm.Cy),1/SUM(_xlpm.By,-_xlpm.Ay))*SUM(_xlpm.Xy,-_xlpm.Ay)+_xlpm.Cy,
ROUND(_xlpm.Yy,2)))</f>
        <v/>
      </c>
      <c r="AS182" s="21" t="str" cm="1">
        <f t="array" ref="AS182">IF(AS84&lt;&gt;"","",
_xlfn.LET(_xlpm.Fundo,$L$8,
_xlpm.Ax,_xlfn.XLOOKUP(TRUE,($O84:AR84&lt;&gt;""),$O$51:AR$51,_xlpm.Fundo,,-1),
_xlpm.Bx,_xlfn.XLOOKUP(TRUE,(AT84:$AZ84&lt;&gt;""),AT$51:$AZ$51,_xlpm.Fundo,,1),
_xlpm.Cx,_xlfn.XLOOKUP(TRUE,($O84:AR84&lt;&gt;""),$O84:AR84,_xlpm.Fundo,,-1),
_xlpm.Dx,_xlfn.XLOOKUP(TRUE,(AT84:$AZ84&lt;&gt;""),AT84:$AZ84,_xlpm.Fundo,,1),
_xlpm.Xx,AS$51,_xlpm.Yx,PRODUCT(SUM(_xlpm.Dx,-_xlpm.Cx),1/SUM(_xlpm.Bx,-_xlpm.Ax))*SUM(_xlpm.Xx,-_xlpm.Ax)+_xlpm.Cx,
_xlpm.Ay,_xlfn.XLOOKUP(TRUE,(AS$52:AS83&lt;&gt;""),$N$52:$N83,_xlpm.Fundo,,-1),
_xlpm.By,_xlfn.XLOOKUP(TRUE,(AS85:AS$95&lt;&gt;""),$N85:$N$95,_xlpm.Fundo,,1),
_xlpm.Cy,_xlfn.XLOOKUP(TRUE,(AS$52:AS83&lt;&gt;""),AS$52:AS83,_xlpm.Fundo,,-1),
_xlpm.Dy,_xlfn.XLOOKUP(TRUE,(AS85:AS$95&lt;&gt;""),AS85:AS$95,_xlpm.Fundo,,1),
_xlpm.Xy,$N84,_xlpm.Yy,PRODUCT(SUM(_xlpm.Dy,-_xlpm.Cy),1/SUM(_xlpm.By,-_xlpm.Ay))*SUM(_xlpm.Xy,-_xlpm.Ay)+_xlpm.Cy,
ROUND(_xlpm.Yy,2)))</f>
        <v/>
      </c>
      <c r="AT182" s="21" t="str" cm="1">
        <f t="array" ref="AT182">IF(AT84&lt;&gt;"","",
_xlfn.LET(_xlpm.Fundo,$L$8,
_xlpm.Ax,_xlfn.XLOOKUP(TRUE,($O84:AS84&lt;&gt;""),$O$51:AS$51,_xlpm.Fundo,,-1),
_xlpm.Bx,_xlfn.XLOOKUP(TRUE,(AU84:$AZ84&lt;&gt;""),AU$51:$AZ$51,_xlpm.Fundo,,1),
_xlpm.Cx,_xlfn.XLOOKUP(TRUE,($O84:AS84&lt;&gt;""),$O84:AS84,_xlpm.Fundo,,-1),
_xlpm.Dx,_xlfn.XLOOKUP(TRUE,(AU84:$AZ84&lt;&gt;""),AU84:$AZ84,_xlpm.Fundo,,1),
_xlpm.Xx,AT$51,_xlpm.Yx,PRODUCT(SUM(_xlpm.Dx,-_xlpm.Cx),1/SUM(_xlpm.Bx,-_xlpm.Ax))*SUM(_xlpm.Xx,-_xlpm.Ax)+_xlpm.Cx,
_xlpm.Ay,_xlfn.XLOOKUP(TRUE,(AT$52:AT83&lt;&gt;""),$N$52:$N83,_xlpm.Fundo,,-1),
_xlpm.By,_xlfn.XLOOKUP(TRUE,(AT85:AT$95&lt;&gt;""),$N85:$N$95,_xlpm.Fundo,,1),
_xlpm.Cy,_xlfn.XLOOKUP(TRUE,(AT$52:AT83&lt;&gt;""),AT$52:AT83,_xlpm.Fundo,,-1),
_xlpm.Dy,_xlfn.XLOOKUP(TRUE,(AT85:AT$95&lt;&gt;""),AT85:AT$95,_xlpm.Fundo,,1),
_xlpm.Xy,$N84,_xlpm.Yy,PRODUCT(SUM(_xlpm.Dy,-_xlpm.Cy),1/SUM(_xlpm.By,-_xlpm.Ay))*SUM(_xlpm.Xy,-_xlpm.Ay)+_xlpm.Cy,
ROUND(_xlpm.Yy,2)))</f>
        <v/>
      </c>
      <c r="AU182" s="21" t="str" cm="1">
        <f t="array" ref="AU182">IF(AU84&lt;&gt;"","",
_xlfn.LET(_xlpm.Fundo,$L$8,
_xlpm.Ax,_xlfn.XLOOKUP(TRUE,($O84:AT84&lt;&gt;""),$O$51:AT$51,_xlpm.Fundo,,-1),
_xlpm.Bx,_xlfn.XLOOKUP(TRUE,(AV84:$AZ84&lt;&gt;""),AV$51:$AZ$51,_xlpm.Fundo,,1),
_xlpm.Cx,_xlfn.XLOOKUP(TRUE,($O84:AT84&lt;&gt;""),$O84:AT84,_xlpm.Fundo,,-1),
_xlpm.Dx,_xlfn.XLOOKUP(TRUE,(AV84:$AZ84&lt;&gt;""),AV84:$AZ84,_xlpm.Fundo,,1),
_xlpm.Xx,AU$51,_xlpm.Yx,PRODUCT(SUM(_xlpm.Dx,-_xlpm.Cx),1/SUM(_xlpm.Bx,-_xlpm.Ax))*SUM(_xlpm.Xx,-_xlpm.Ax)+_xlpm.Cx,
_xlpm.Ay,_xlfn.XLOOKUP(TRUE,(AU$52:AU83&lt;&gt;""),$N$52:$N83,_xlpm.Fundo,,-1),
_xlpm.By,_xlfn.XLOOKUP(TRUE,(AU85:AU$95&lt;&gt;""),$N85:$N$95,_xlpm.Fundo,,1),
_xlpm.Cy,_xlfn.XLOOKUP(TRUE,(AU$52:AU83&lt;&gt;""),AU$52:AU83,_xlpm.Fundo,,-1),
_xlpm.Dy,_xlfn.XLOOKUP(TRUE,(AU85:AU$95&lt;&gt;""),AU85:AU$95,_xlpm.Fundo,,1),
_xlpm.Xy,$N84,_xlpm.Yy,PRODUCT(SUM(_xlpm.Dy,-_xlpm.Cy),1/SUM(_xlpm.By,-_xlpm.Ay))*SUM(_xlpm.Xy,-_xlpm.Ay)+_xlpm.Cy,
ROUND(_xlpm.Yy,2)))</f>
        <v/>
      </c>
      <c r="AV182" s="21" t="str" cm="1">
        <f t="array" ref="AV182">IF(AV84&lt;&gt;"","",
_xlfn.LET(_xlpm.Fundo,$L$8,
_xlpm.Ax,_xlfn.XLOOKUP(TRUE,($O84:AU84&lt;&gt;""),$O$51:AU$51,_xlpm.Fundo,,-1),
_xlpm.Bx,_xlfn.XLOOKUP(TRUE,(AW84:$AZ84&lt;&gt;""),AW$51:$AZ$51,_xlpm.Fundo,,1),
_xlpm.Cx,_xlfn.XLOOKUP(TRUE,($O84:AU84&lt;&gt;""),$O84:AU84,_xlpm.Fundo,,-1),
_xlpm.Dx,_xlfn.XLOOKUP(TRUE,(AW84:$AZ84&lt;&gt;""),AW84:$AZ84,_xlpm.Fundo,,1),
_xlpm.Xx,AV$51,_xlpm.Yx,PRODUCT(SUM(_xlpm.Dx,-_xlpm.Cx),1/SUM(_xlpm.Bx,-_xlpm.Ax))*SUM(_xlpm.Xx,-_xlpm.Ax)+_xlpm.Cx,
_xlpm.Ay,_xlfn.XLOOKUP(TRUE,(AV$52:AV83&lt;&gt;""),$N$52:$N83,_xlpm.Fundo,,-1),
_xlpm.By,_xlfn.XLOOKUP(TRUE,(AV85:AV$95&lt;&gt;""),$N85:$N$95,_xlpm.Fundo,,1),
_xlpm.Cy,_xlfn.XLOOKUP(TRUE,(AV$52:AV83&lt;&gt;""),AV$52:AV83,_xlpm.Fundo,,-1),
_xlpm.Dy,_xlfn.XLOOKUP(TRUE,(AV85:AV$95&lt;&gt;""),AV85:AV$95,_xlpm.Fundo,,1),
_xlpm.Xy,$N84,_xlpm.Yy,PRODUCT(SUM(_xlpm.Dy,-_xlpm.Cy),1/SUM(_xlpm.By,-_xlpm.Ay))*SUM(_xlpm.Xy,-_xlpm.Ay)+_xlpm.Cy,
ROUND(_xlpm.Yy,2)))</f>
        <v/>
      </c>
      <c r="AW182" s="21" t="str" cm="1">
        <f t="array" ref="AW182">IF(AW84&lt;&gt;"","",
_xlfn.LET(_xlpm.Fundo,$L$8,
_xlpm.Ax,_xlfn.XLOOKUP(TRUE,($O84:AV84&lt;&gt;""),$O$51:AV$51,_xlpm.Fundo,,-1),
_xlpm.Bx,_xlfn.XLOOKUP(TRUE,(AX84:$AZ84&lt;&gt;""),AX$51:$AZ$51,_xlpm.Fundo,,1),
_xlpm.Cx,_xlfn.XLOOKUP(TRUE,($O84:AV84&lt;&gt;""),$O84:AV84,_xlpm.Fundo,,-1),
_xlpm.Dx,_xlfn.XLOOKUP(TRUE,(AX84:$AZ84&lt;&gt;""),AX84:$AZ84,_xlpm.Fundo,,1),
_xlpm.Xx,AW$51,_xlpm.Yx,PRODUCT(SUM(_xlpm.Dx,-_xlpm.Cx),1/SUM(_xlpm.Bx,-_xlpm.Ax))*SUM(_xlpm.Xx,-_xlpm.Ax)+_xlpm.Cx,
_xlpm.Ay,_xlfn.XLOOKUP(TRUE,(AW$52:AW83&lt;&gt;""),$N$52:$N83,_xlpm.Fundo,,-1),
_xlpm.By,_xlfn.XLOOKUP(TRUE,(AW85:AW$95&lt;&gt;""),$N85:$N$95,_xlpm.Fundo,,1),
_xlpm.Cy,_xlfn.XLOOKUP(TRUE,(AW$52:AW83&lt;&gt;""),AW$52:AW83,_xlpm.Fundo,,-1),
_xlpm.Dy,_xlfn.XLOOKUP(TRUE,(AW85:AW$95&lt;&gt;""),AW85:AW$95,_xlpm.Fundo,,1),
_xlpm.Xy,$N84,_xlpm.Yy,PRODUCT(SUM(_xlpm.Dy,-_xlpm.Cy),1/SUM(_xlpm.By,-_xlpm.Ay))*SUM(_xlpm.Xy,-_xlpm.Ay)+_xlpm.Cy,
ROUND(_xlpm.Yy,2)))</f>
        <v/>
      </c>
      <c r="AX182" s="8"/>
      <c r="AY182" s="8"/>
    </row>
    <row r="183" spans="1:51" ht="20.100000000000001" customHeight="1" x14ac:dyDescent="0.3">
      <c r="A183" s="8"/>
      <c r="B183" s="8" t="s">
        <v>629</v>
      </c>
      <c r="C183" s="17">
        <f t="shared" si="23"/>
        <v>43.9754</v>
      </c>
      <c r="D183" s="18">
        <f t="shared" si="23"/>
        <v>117.9509</v>
      </c>
      <c r="E183" s="64">
        <f t="shared" si="23"/>
        <v>-1</v>
      </c>
      <c r="F183" s="17">
        <f t="shared" si="16"/>
        <v>0.95</v>
      </c>
      <c r="G183" s="18">
        <f t="shared" si="17"/>
        <v>12.9</v>
      </c>
      <c r="H183" s="19">
        <f t="shared" si="18"/>
        <v>-1</v>
      </c>
      <c r="I183" s="8" t="str" cm="1">
        <f t="array" ref="I183">_xlfn.CONCAT(ROUND(F183:H183,2)&amp;", ")</f>
        <v xml:space="preserve">0.95, 12.9, -1, </v>
      </c>
      <c r="J183" s="8"/>
      <c r="N183" s="31">
        <v>3.77</v>
      </c>
      <c r="O183" s="15"/>
      <c r="P183" s="21" t="str" cm="1">
        <f t="array" ref="P183">IF(P85&lt;&gt;"","",
_xlfn.LET(_xlpm.Fundo,$L$8,
_xlpm.Ax,_xlfn.XLOOKUP(TRUE,($O85:O85&lt;&gt;""),$O$51:O$51,_xlpm.Fundo,,-1),
_xlpm.Bx,_xlfn.XLOOKUP(TRUE,(Q85:$AZ85&lt;&gt;""),Q$51:$AZ$51,_xlpm.Fundo,,1),
_xlpm.Cx,_xlfn.XLOOKUP(TRUE,($O85:O85&lt;&gt;""),$O85:O85,_xlpm.Fundo,,-1),
_xlpm.Dx,_xlfn.XLOOKUP(TRUE,(Q85:$AZ85&lt;&gt;""),Q85:$AZ85,_xlpm.Fundo,,1),
_xlpm.Xx,P$51,_xlpm.Yx,PRODUCT(SUM(_xlpm.Dx,-_xlpm.Cx),1/SUM(_xlpm.Bx,-_xlpm.Ax))*SUM(_xlpm.Xx,-_xlpm.Ax)+_xlpm.Cx,
_xlpm.Ay,_xlfn.XLOOKUP(TRUE,(P$52:P84&lt;&gt;""),$N$52:$N84,_xlpm.Fundo,,-1),
_xlpm.By,_xlfn.XLOOKUP(TRUE,(P86:P$95&lt;&gt;""),$N86:$N$95,_xlpm.Fundo,,1),
_xlpm.Cy,_xlfn.XLOOKUP(TRUE,(P$52:P84&lt;&gt;""),P$52:P84,_xlpm.Fundo,,-1),
_xlpm.Dy,_xlfn.XLOOKUP(TRUE,(P86:P$95&lt;&gt;""),P86:P$95,_xlpm.Fundo,,1),
_xlpm.Xy,$N85,_xlpm.Yy,PRODUCT(SUM(_xlpm.Dy,-_xlpm.Cy),1/SUM(_xlpm.By,-_xlpm.Ay))*SUM(_xlpm.Xy,-_xlpm.Ay)+_xlpm.Cy,
ROUND(_xlpm.Yy,2)))</f>
        <v/>
      </c>
      <c r="Q183" s="21" t="str" cm="1">
        <f t="array" ref="Q183">IF(Q85&lt;&gt;"","",
_xlfn.LET(_xlpm.Fundo,$L$8,
_xlpm.Ax,_xlfn.XLOOKUP(TRUE,($O85:P85&lt;&gt;""),$O$51:P$51,_xlpm.Fundo,,-1),
_xlpm.Bx,_xlfn.XLOOKUP(TRUE,(R85:$AZ85&lt;&gt;""),R$51:$AZ$51,_xlpm.Fundo,,1),
_xlpm.Cx,_xlfn.XLOOKUP(TRUE,($O85:P85&lt;&gt;""),$O85:P85,_xlpm.Fundo,,-1),
_xlpm.Dx,_xlfn.XLOOKUP(TRUE,(R85:$AZ85&lt;&gt;""),R85:$AZ85,_xlpm.Fundo,,1),
_xlpm.Xx,Q$51,_xlpm.Yx,PRODUCT(SUM(_xlpm.Dx,-_xlpm.Cx),1/SUM(_xlpm.Bx,-_xlpm.Ax))*SUM(_xlpm.Xx,-_xlpm.Ax)+_xlpm.Cx,
_xlpm.Ay,_xlfn.XLOOKUP(TRUE,(Q$52:Q84&lt;&gt;""),$N$52:$N84,_xlpm.Fundo,,-1),
_xlpm.By,_xlfn.XLOOKUP(TRUE,(Q86:Q$95&lt;&gt;""),$N86:$N$95,_xlpm.Fundo,,1),
_xlpm.Cy,_xlfn.XLOOKUP(TRUE,(Q$52:Q84&lt;&gt;""),Q$52:Q84,_xlpm.Fundo,,-1),
_xlpm.Dy,_xlfn.XLOOKUP(TRUE,(Q86:Q$95&lt;&gt;""),Q86:Q$95,_xlpm.Fundo,,1),
_xlpm.Xy,$N85,_xlpm.Yy,PRODUCT(SUM(_xlpm.Dy,-_xlpm.Cy),1/SUM(_xlpm.By,-_xlpm.Ay))*SUM(_xlpm.Xy,-_xlpm.Ay)+_xlpm.Cy,
ROUND(_xlpm.Yy,2)))</f>
        <v/>
      </c>
      <c r="R183" s="21" t="str" cm="1">
        <f t="array" ref="R183">IF(R85&lt;&gt;"","",
_xlfn.LET(_xlpm.Fundo,$L$8,
_xlpm.Ax,_xlfn.XLOOKUP(TRUE,($O85:Q85&lt;&gt;""),$O$51:Q$51,_xlpm.Fundo,,-1),
_xlpm.Bx,_xlfn.XLOOKUP(TRUE,(S85:$AZ85&lt;&gt;""),S$51:$AZ$51,_xlpm.Fundo,,1),
_xlpm.Cx,_xlfn.XLOOKUP(TRUE,($O85:Q85&lt;&gt;""),$O85:Q85,_xlpm.Fundo,,-1),
_xlpm.Dx,_xlfn.XLOOKUP(TRUE,(S85:$AZ85&lt;&gt;""),S85:$AZ85,_xlpm.Fundo,,1),
_xlpm.Xx,R$51,_xlpm.Yx,PRODUCT(SUM(_xlpm.Dx,-_xlpm.Cx),1/SUM(_xlpm.Bx,-_xlpm.Ax))*SUM(_xlpm.Xx,-_xlpm.Ax)+_xlpm.Cx,
_xlpm.Ay,_xlfn.XLOOKUP(TRUE,(R$52:R84&lt;&gt;""),$N$52:$N84,_xlpm.Fundo,,-1),
_xlpm.By,_xlfn.XLOOKUP(TRUE,(R86:R$95&lt;&gt;""),$N86:$N$95,_xlpm.Fundo,,1),
_xlpm.Cy,_xlfn.XLOOKUP(TRUE,(R$52:R84&lt;&gt;""),R$52:R84,_xlpm.Fundo,,-1),
_xlpm.Dy,_xlfn.XLOOKUP(TRUE,(R86:R$95&lt;&gt;""),R86:R$95,_xlpm.Fundo,,1),
_xlpm.Xy,$N85,_xlpm.Yy,PRODUCT(SUM(_xlpm.Dy,-_xlpm.Cy),1/SUM(_xlpm.By,-_xlpm.Ay))*SUM(_xlpm.Xy,-_xlpm.Ay)+_xlpm.Cy,
ROUND(_xlpm.Yy,2)))</f>
        <v/>
      </c>
      <c r="S183" s="21" cm="1">
        <f t="array" ref="S183">IF(S85&lt;&gt;"","",
_xlfn.LET(_xlpm.Fundo,$L$8,
_xlpm.Ax,_xlfn.XLOOKUP(TRUE,($O85:R85&lt;&gt;""),$O$51:R$51,_xlpm.Fundo,,-1),
_xlpm.Bx,_xlfn.XLOOKUP(TRUE,(T85:$AZ85&lt;&gt;""),T$51:$AZ$51,_xlpm.Fundo,,1),
_xlpm.Cx,_xlfn.XLOOKUP(TRUE,($O85:R85&lt;&gt;""),$O85:R85,_xlpm.Fundo,,-1),
_xlpm.Dx,_xlfn.XLOOKUP(TRUE,(T85:$AZ85&lt;&gt;""),T85:$AZ85,_xlpm.Fundo,,1),
_xlpm.Xx,S$51,_xlpm.Yx,PRODUCT(SUM(_xlpm.Dx,-_xlpm.Cx),1/SUM(_xlpm.Bx,-_xlpm.Ax))*SUM(_xlpm.Xx,-_xlpm.Ax)+_xlpm.Cx,
_xlpm.Ay,_xlfn.XLOOKUP(TRUE,(S$52:S84&lt;&gt;""),$N$52:$N84,_xlpm.Fundo,,-1),
_xlpm.By,_xlfn.XLOOKUP(TRUE,(S86:S$95&lt;&gt;""),$N86:$N$95,_xlpm.Fundo,,1),
_xlpm.Cy,_xlfn.XLOOKUP(TRUE,(S$52:S84&lt;&gt;""),S$52:S84,_xlpm.Fundo,,-1),
_xlpm.Dy,_xlfn.XLOOKUP(TRUE,(S86:S$95&lt;&gt;""),S86:S$95,_xlpm.Fundo,,1),
_xlpm.Xy,$N85,_xlpm.Yy,PRODUCT(SUM(_xlpm.Dy,-_xlpm.Cy),1/SUM(_xlpm.By,-_xlpm.Ay))*SUM(_xlpm.Xy,-_xlpm.Ay)+_xlpm.Cy,
ROUND(_xlpm.Yy,2)))</f>
        <v>0.42</v>
      </c>
      <c r="T183" s="21" t="str" cm="1">
        <f t="array" ref="T183">IF(T85&lt;&gt;"","",
_xlfn.LET(_xlpm.Fundo,$L$8,
_xlpm.Ax,_xlfn.XLOOKUP(TRUE,($O85:S85&lt;&gt;""),$O$51:S$51,_xlpm.Fundo,,-1),
_xlpm.Bx,_xlfn.XLOOKUP(TRUE,(U85:$AZ85&lt;&gt;""),U$51:$AZ$51,_xlpm.Fundo,,1),
_xlpm.Cx,_xlfn.XLOOKUP(TRUE,($O85:S85&lt;&gt;""),$O85:S85,_xlpm.Fundo,,-1),
_xlpm.Dx,_xlfn.XLOOKUP(TRUE,(U85:$AZ85&lt;&gt;""),U85:$AZ85,_xlpm.Fundo,,1),
_xlpm.Xx,T$51,_xlpm.Yx,PRODUCT(SUM(_xlpm.Dx,-_xlpm.Cx),1/SUM(_xlpm.Bx,-_xlpm.Ax))*SUM(_xlpm.Xx,-_xlpm.Ax)+_xlpm.Cx,
_xlpm.Ay,_xlfn.XLOOKUP(TRUE,(T$52:T84&lt;&gt;""),$N$52:$N84,_xlpm.Fundo,,-1),
_xlpm.By,_xlfn.XLOOKUP(TRUE,(T86:T$95&lt;&gt;""),$N86:$N$95,_xlpm.Fundo,,1),
_xlpm.Cy,_xlfn.XLOOKUP(TRUE,(T$52:T84&lt;&gt;""),T$52:T84,_xlpm.Fundo,,-1),
_xlpm.Dy,_xlfn.XLOOKUP(TRUE,(T86:T$95&lt;&gt;""),T86:T$95,_xlpm.Fundo,,1),
_xlpm.Xy,$N85,_xlpm.Yy,PRODUCT(SUM(_xlpm.Dy,-_xlpm.Cy),1/SUM(_xlpm.By,-_xlpm.Ay))*SUM(_xlpm.Xy,-_xlpm.Ay)+_xlpm.Cy,
ROUND(_xlpm.Yy,2)))</f>
        <v/>
      </c>
      <c r="U183" s="21" cm="1">
        <f t="array" ref="U183">IF(U85&lt;&gt;"","",
_xlfn.LET(_xlpm.Fundo,$L$8,
_xlpm.Ax,_xlfn.XLOOKUP(TRUE,($O85:T85&lt;&gt;""),$O$51:T$51,_xlpm.Fundo,,-1),
_xlpm.Bx,_xlfn.XLOOKUP(TRUE,(V85:$AZ85&lt;&gt;""),V$51:$AZ$51,_xlpm.Fundo,,1),
_xlpm.Cx,_xlfn.XLOOKUP(TRUE,($O85:T85&lt;&gt;""),$O85:T85,_xlpm.Fundo,,-1),
_xlpm.Dx,_xlfn.XLOOKUP(TRUE,(V85:$AZ85&lt;&gt;""),V85:$AZ85,_xlpm.Fundo,,1),
_xlpm.Xx,U$51,_xlpm.Yx,PRODUCT(SUM(_xlpm.Dx,-_xlpm.Cx),1/SUM(_xlpm.Bx,-_xlpm.Ax))*SUM(_xlpm.Xx,-_xlpm.Ax)+_xlpm.Cx,
_xlpm.Ay,_xlfn.XLOOKUP(TRUE,(U$52:U84&lt;&gt;""),$N$52:$N84,_xlpm.Fundo,,-1),
_xlpm.By,_xlfn.XLOOKUP(TRUE,(U86:U$95&lt;&gt;""),$N86:$N$95,_xlpm.Fundo,,1),
_xlpm.Cy,_xlfn.XLOOKUP(TRUE,(U$52:U84&lt;&gt;""),U$52:U84,_xlpm.Fundo,,-1),
_xlpm.Dy,_xlfn.XLOOKUP(TRUE,(U86:U$95&lt;&gt;""),U86:U$95,_xlpm.Fundo,,1),
_xlpm.Xy,$N85,_xlpm.Yy,PRODUCT(SUM(_xlpm.Dy,-_xlpm.Cy),1/SUM(_xlpm.By,-_xlpm.Ay))*SUM(_xlpm.Xy,-_xlpm.Ay)+_xlpm.Cy,
ROUND(_xlpm.Yy,2)))</f>
        <v>0.71</v>
      </c>
      <c r="V183" s="21" cm="1">
        <f t="array" ref="V183">IF(V85&lt;&gt;"","",
_xlfn.LET(_xlpm.Fundo,$L$8,
_xlpm.Ax,_xlfn.XLOOKUP(TRUE,($O85:U85&lt;&gt;""),$O$51:U$51,_xlpm.Fundo,,-1),
_xlpm.Bx,_xlfn.XLOOKUP(TRUE,(W85:$AZ85&lt;&gt;""),W$51:$AZ$51,_xlpm.Fundo,,1),
_xlpm.Cx,_xlfn.XLOOKUP(TRUE,($O85:U85&lt;&gt;""),$O85:U85,_xlpm.Fundo,,-1),
_xlpm.Dx,_xlfn.XLOOKUP(TRUE,(W85:$AZ85&lt;&gt;""),W85:$AZ85,_xlpm.Fundo,,1),
_xlpm.Xx,V$51,_xlpm.Yx,PRODUCT(SUM(_xlpm.Dx,-_xlpm.Cx),1/SUM(_xlpm.Bx,-_xlpm.Ax))*SUM(_xlpm.Xx,-_xlpm.Ax)+_xlpm.Cx,
_xlpm.Ay,_xlfn.XLOOKUP(TRUE,(V$52:V84&lt;&gt;""),$N$52:$N84,_xlpm.Fundo,,-1),
_xlpm.By,_xlfn.XLOOKUP(TRUE,(V86:V$95&lt;&gt;""),$N86:$N$95,_xlpm.Fundo,,1),
_xlpm.Cy,_xlfn.XLOOKUP(TRUE,(V$52:V84&lt;&gt;""),V$52:V84,_xlpm.Fundo,,-1),
_xlpm.Dy,_xlfn.XLOOKUP(TRUE,(V86:V$95&lt;&gt;""),V86:V$95,_xlpm.Fundo,,1),
_xlpm.Xy,$N85,_xlpm.Yy,PRODUCT(SUM(_xlpm.Dy,-_xlpm.Cy),1/SUM(_xlpm.By,-_xlpm.Ay))*SUM(_xlpm.Xy,-_xlpm.Ay)+_xlpm.Cy,
ROUND(_xlpm.Yy,2)))</f>
        <v>0</v>
      </c>
      <c r="W183" s="21" cm="1">
        <f t="array" ref="W183">IF(W85&lt;&gt;"","",
_xlfn.LET(_xlpm.Fundo,$L$8,
_xlpm.Ax,_xlfn.XLOOKUP(TRUE,($O85:V85&lt;&gt;""),$O$51:V$51,_xlpm.Fundo,,-1),
_xlpm.Bx,_xlfn.XLOOKUP(TRUE,(X85:$AZ85&lt;&gt;""),X$51:$AZ$51,_xlpm.Fundo,,1),
_xlpm.Cx,_xlfn.XLOOKUP(TRUE,($O85:V85&lt;&gt;""),$O85:V85,_xlpm.Fundo,,-1),
_xlpm.Dx,_xlfn.XLOOKUP(TRUE,(X85:$AZ85&lt;&gt;""),X85:$AZ85,_xlpm.Fundo,,1),
_xlpm.Xx,W$51,_xlpm.Yx,PRODUCT(SUM(_xlpm.Dx,-_xlpm.Cx),1/SUM(_xlpm.Bx,-_xlpm.Ax))*SUM(_xlpm.Xx,-_xlpm.Ax)+_xlpm.Cx,
_xlpm.Ay,_xlfn.XLOOKUP(TRUE,(W$52:W84&lt;&gt;""),$N$52:$N84,_xlpm.Fundo,,-1),
_xlpm.By,_xlfn.XLOOKUP(TRUE,(W86:W$95&lt;&gt;""),$N86:$N$95,_xlpm.Fundo,,1),
_xlpm.Cy,_xlfn.XLOOKUP(TRUE,(W$52:W84&lt;&gt;""),W$52:W84,_xlpm.Fundo,,-1),
_xlpm.Dy,_xlfn.XLOOKUP(TRUE,(W86:W$95&lt;&gt;""),W86:W$95,_xlpm.Fundo,,1),
_xlpm.Xy,$N85,_xlpm.Yy,PRODUCT(SUM(_xlpm.Dy,-_xlpm.Cy),1/SUM(_xlpm.By,-_xlpm.Ay))*SUM(_xlpm.Xy,-_xlpm.Ay)+_xlpm.Cy,
ROUND(_xlpm.Yy,2)))</f>
        <v>0.06</v>
      </c>
      <c r="X183" s="21" t="str" cm="1">
        <f t="array" ref="X183">IF(X85&lt;&gt;"","",
_xlfn.LET(_xlpm.Fundo,$L$8,
_xlpm.Ax,_xlfn.XLOOKUP(TRUE,($O85:W85&lt;&gt;""),$O$51:W$51,_xlpm.Fundo,,-1),
_xlpm.Bx,_xlfn.XLOOKUP(TRUE,(Y85:$AZ85&lt;&gt;""),Y$51:$AZ$51,_xlpm.Fundo,,1),
_xlpm.Cx,_xlfn.XLOOKUP(TRUE,($O85:W85&lt;&gt;""),$O85:W85,_xlpm.Fundo,,-1),
_xlpm.Dx,_xlfn.XLOOKUP(TRUE,(Y85:$AZ85&lt;&gt;""),Y85:$AZ85,_xlpm.Fundo,,1),
_xlpm.Xx,X$51,_xlpm.Yx,PRODUCT(SUM(_xlpm.Dx,-_xlpm.Cx),1/SUM(_xlpm.Bx,-_xlpm.Ax))*SUM(_xlpm.Xx,-_xlpm.Ax)+_xlpm.Cx,
_xlpm.Ay,_xlfn.XLOOKUP(TRUE,(X$52:X84&lt;&gt;""),$N$52:$N84,_xlpm.Fundo,,-1),
_xlpm.By,_xlfn.XLOOKUP(TRUE,(X86:X$95&lt;&gt;""),$N86:$N$95,_xlpm.Fundo,,1),
_xlpm.Cy,_xlfn.XLOOKUP(TRUE,(X$52:X84&lt;&gt;""),X$52:X84,_xlpm.Fundo,,-1),
_xlpm.Dy,_xlfn.XLOOKUP(TRUE,(X86:X$95&lt;&gt;""),X86:X$95,_xlpm.Fundo,,1),
_xlpm.Xy,$N85,_xlpm.Yy,PRODUCT(SUM(_xlpm.Dy,-_xlpm.Cy),1/SUM(_xlpm.By,-_xlpm.Ay))*SUM(_xlpm.Xy,-_xlpm.Ay)+_xlpm.Cy,
ROUND(_xlpm.Yy,2)))</f>
        <v/>
      </c>
      <c r="Y183" s="21" cm="1">
        <f t="array" ref="Y183">IF(Y85&lt;&gt;"","",
_xlfn.LET(_xlpm.Fundo,$L$8,
_xlpm.Ax,_xlfn.XLOOKUP(TRUE,($O85:X85&lt;&gt;""),$O$51:X$51,_xlpm.Fundo,,-1),
_xlpm.Bx,_xlfn.XLOOKUP(TRUE,(Z85:$AZ85&lt;&gt;""),Z$51:$AZ$51,_xlpm.Fundo,,1),
_xlpm.Cx,_xlfn.XLOOKUP(TRUE,($O85:X85&lt;&gt;""),$O85:X85,_xlpm.Fundo,,-1),
_xlpm.Dx,_xlfn.XLOOKUP(TRUE,(Z85:$AZ85&lt;&gt;""),Z85:$AZ85,_xlpm.Fundo,,1),
_xlpm.Xx,Y$51,_xlpm.Yx,PRODUCT(SUM(_xlpm.Dx,-_xlpm.Cx),1/SUM(_xlpm.Bx,-_xlpm.Ax))*SUM(_xlpm.Xx,-_xlpm.Ax)+_xlpm.Cx,
_xlpm.Ay,_xlfn.XLOOKUP(TRUE,(Y$52:Y84&lt;&gt;""),$N$52:$N84,_xlpm.Fundo,,-1),
_xlpm.By,_xlfn.XLOOKUP(TRUE,(Y86:Y$95&lt;&gt;""),$N86:$N$95,_xlpm.Fundo,,1),
_xlpm.Cy,_xlfn.XLOOKUP(TRUE,(Y$52:Y84&lt;&gt;""),Y$52:Y84,_xlpm.Fundo,,-1),
_xlpm.Dy,_xlfn.XLOOKUP(TRUE,(Y86:Y$95&lt;&gt;""),Y86:Y$95,_xlpm.Fundo,,1),
_xlpm.Xy,$N85,_xlpm.Yy,PRODUCT(SUM(_xlpm.Dy,-_xlpm.Cy),1/SUM(_xlpm.By,-_xlpm.Ay))*SUM(_xlpm.Xy,-_xlpm.Ay)+_xlpm.Cy,
ROUND(_xlpm.Yy,2)))</f>
        <v>0.3</v>
      </c>
      <c r="Z183" s="21" cm="1">
        <f t="array" ref="Z183">IF(Z85&lt;&gt;"","",
_xlfn.LET(_xlpm.Fundo,$L$8,
_xlpm.Ax,_xlfn.XLOOKUP(TRUE,($O85:Y85&lt;&gt;""),$O$51:Y$51,_xlpm.Fundo,,-1),
_xlpm.Bx,_xlfn.XLOOKUP(TRUE,(AA85:$AZ85&lt;&gt;""),AA$51:$AZ$51,_xlpm.Fundo,,1),
_xlpm.Cx,_xlfn.XLOOKUP(TRUE,($O85:Y85&lt;&gt;""),$O85:Y85,_xlpm.Fundo,,-1),
_xlpm.Dx,_xlfn.XLOOKUP(TRUE,(AA85:$AZ85&lt;&gt;""),AA85:$AZ85,_xlpm.Fundo,,1),
_xlpm.Xx,Z$51,_xlpm.Yx,PRODUCT(SUM(_xlpm.Dx,-_xlpm.Cx),1/SUM(_xlpm.Bx,-_xlpm.Ax))*SUM(_xlpm.Xx,-_xlpm.Ax)+_xlpm.Cx,
_xlpm.Ay,_xlfn.XLOOKUP(TRUE,(Z$52:Z84&lt;&gt;""),$N$52:$N84,_xlpm.Fundo,,-1),
_xlpm.By,_xlfn.XLOOKUP(TRUE,(Z86:Z$95&lt;&gt;""),$N86:$N$95,_xlpm.Fundo,,1),
_xlpm.Cy,_xlfn.XLOOKUP(TRUE,(Z$52:Z84&lt;&gt;""),Z$52:Z84,_xlpm.Fundo,,-1),
_xlpm.Dy,_xlfn.XLOOKUP(TRUE,(Z86:Z$95&lt;&gt;""),Z86:Z$95,_xlpm.Fundo,,1),
_xlpm.Xy,$N85,_xlpm.Yy,PRODUCT(SUM(_xlpm.Dy,-_xlpm.Cy),1/SUM(_xlpm.By,-_xlpm.Ay))*SUM(_xlpm.Xy,-_xlpm.Ay)+_xlpm.Cy,
ROUND(_xlpm.Yy,2)))</f>
        <v>0.3</v>
      </c>
      <c r="AA183" s="21" t="str" cm="1">
        <f t="array" ref="AA183">IF(AA85&lt;&gt;"","",
_xlfn.LET(_xlpm.Fundo,$L$8,
_xlpm.Ax,_xlfn.XLOOKUP(TRUE,($O85:Z85&lt;&gt;""),$O$51:Z$51,_xlpm.Fundo,,-1),
_xlpm.Bx,_xlfn.XLOOKUP(TRUE,(AB85:$AZ85&lt;&gt;""),AB$51:$AZ$51,_xlpm.Fundo,,1),
_xlpm.Cx,_xlfn.XLOOKUP(TRUE,($O85:Z85&lt;&gt;""),$O85:Z85,_xlpm.Fundo,,-1),
_xlpm.Dx,_xlfn.XLOOKUP(TRUE,(AB85:$AZ85&lt;&gt;""),AB85:$AZ85,_xlpm.Fundo,,1),
_xlpm.Xx,AA$51,_xlpm.Yx,PRODUCT(SUM(_xlpm.Dx,-_xlpm.Cx),1/SUM(_xlpm.Bx,-_xlpm.Ax))*SUM(_xlpm.Xx,-_xlpm.Ax)+_xlpm.Cx,
_xlpm.Ay,_xlfn.XLOOKUP(TRUE,(AA$52:AA84&lt;&gt;""),$N$52:$N84,_xlpm.Fundo,,-1),
_xlpm.By,_xlfn.XLOOKUP(TRUE,(AA86:AA$95&lt;&gt;""),$N86:$N$95,_xlpm.Fundo,,1),
_xlpm.Cy,_xlfn.XLOOKUP(TRUE,(AA$52:AA84&lt;&gt;""),AA$52:AA84,_xlpm.Fundo,,-1),
_xlpm.Dy,_xlfn.XLOOKUP(TRUE,(AA86:AA$95&lt;&gt;""),AA86:AA$95,_xlpm.Fundo,,1),
_xlpm.Xy,$N85,_xlpm.Yy,PRODUCT(SUM(_xlpm.Dy,-_xlpm.Cy),1/SUM(_xlpm.By,-_xlpm.Ay))*SUM(_xlpm.Xy,-_xlpm.Ay)+_xlpm.Cy,
ROUND(_xlpm.Yy,2)))</f>
        <v/>
      </c>
      <c r="AB183" s="21" cm="1">
        <f t="array" ref="AB183">IF(AB85&lt;&gt;"","",
_xlfn.LET(_xlpm.Fundo,$L$8,
_xlpm.Ax,_xlfn.XLOOKUP(TRUE,($O85:AA85&lt;&gt;""),$O$51:AA$51,_xlpm.Fundo,,-1),
_xlpm.Bx,_xlfn.XLOOKUP(TRUE,(AC85:$AZ85&lt;&gt;""),AC$51:$AZ$51,_xlpm.Fundo,,1),
_xlpm.Cx,_xlfn.XLOOKUP(TRUE,($O85:AA85&lt;&gt;""),$O85:AA85,_xlpm.Fundo,,-1),
_xlpm.Dx,_xlfn.XLOOKUP(TRUE,(AC85:$AZ85&lt;&gt;""),AC85:$AZ85,_xlpm.Fundo,,1),
_xlpm.Xx,AB$51,_xlpm.Yx,PRODUCT(SUM(_xlpm.Dx,-_xlpm.Cx),1/SUM(_xlpm.Bx,-_xlpm.Ax))*SUM(_xlpm.Xx,-_xlpm.Ax)+_xlpm.Cx,
_xlpm.Ay,_xlfn.XLOOKUP(TRUE,(AB$52:AB84&lt;&gt;""),$N$52:$N84,_xlpm.Fundo,,-1),
_xlpm.By,_xlfn.XLOOKUP(TRUE,(AB86:AB$95&lt;&gt;""),$N86:$N$95,_xlpm.Fundo,,1),
_xlpm.Cy,_xlfn.XLOOKUP(TRUE,(AB$52:AB84&lt;&gt;""),AB$52:AB84,_xlpm.Fundo,,-1),
_xlpm.Dy,_xlfn.XLOOKUP(TRUE,(AB86:AB$95&lt;&gt;""),AB86:AB$95,_xlpm.Fundo,,1),
_xlpm.Xy,$N85,_xlpm.Yy,PRODUCT(SUM(_xlpm.Dy,-_xlpm.Cy),1/SUM(_xlpm.By,-_xlpm.Ay))*SUM(_xlpm.Xy,-_xlpm.Ay)+_xlpm.Cy,
ROUND(_xlpm.Yy,2)))</f>
        <v>7.0000000000000007E-2</v>
      </c>
      <c r="AC183" s="21" cm="1">
        <f t="array" ref="AC183">IF(AC85&lt;&gt;"","",
_xlfn.LET(_xlpm.Fundo,$L$8,
_xlpm.Ax,_xlfn.XLOOKUP(TRUE,($O85:AB85&lt;&gt;""),$O$51:AB$51,_xlpm.Fundo,,-1),
_xlpm.Bx,_xlfn.XLOOKUP(TRUE,(AD85:$AZ85&lt;&gt;""),AD$51:$AZ$51,_xlpm.Fundo,,1),
_xlpm.Cx,_xlfn.XLOOKUP(TRUE,($O85:AB85&lt;&gt;""),$O85:AB85,_xlpm.Fundo,,-1),
_xlpm.Dx,_xlfn.XLOOKUP(TRUE,(AD85:$AZ85&lt;&gt;""),AD85:$AZ85,_xlpm.Fundo,,1),
_xlpm.Xx,AC$51,_xlpm.Yx,PRODUCT(SUM(_xlpm.Dx,-_xlpm.Cx),1/SUM(_xlpm.Bx,-_xlpm.Ax))*SUM(_xlpm.Xx,-_xlpm.Ax)+_xlpm.Cx,
_xlpm.Ay,_xlfn.XLOOKUP(TRUE,(AC$52:AC84&lt;&gt;""),$N$52:$N84,_xlpm.Fundo,,-1),
_xlpm.By,_xlfn.XLOOKUP(TRUE,(AC86:AC$95&lt;&gt;""),$N86:$N$95,_xlpm.Fundo,,1),
_xlpm.Cy,_xlfn.XLOOKUP(TRUE,(AC$52:AC84&lt;&gt;""),AC$52:AC84,_xlpm.Fundo,,-1),
_xlpm.Dy,_xlfn.XLOOKUP(TRUE,(AC86:AC$95&lt;&gt;""),AC86:AC$95,_xlpm.Fundo,,1),
_xlpm.Xy,$N85,_xlpm.Yy,PRODUCT(SUM(_xlpm.Dy,-_xlpm.Cy),1/SUM(_xlpm.By,-_xlpm.Ay))*SUM(_xlpm.Xy,-_xlpm.Ay)+_xlpm.Cy,
ROUND(_xlpm.Yy,2)))</f>
        <v>0</v>
      </c>
      <c r="AD183" s="21" cm="1">
        <f t="array" ref="AD183">IF(AD85&lt;&gt;"","",
_xlfn.LET(_xlpm.Fundo,$L$8,
_xlpm.Ax,_xlfn.XLOOKUP(TRUE,($O85:AC85&lt;&gt;""),$O$51:AC$51,_xlpm.Fundo,,-1),
_xlpm.Bx,_xlfn.XLOOKUP(TRUE,(AE85:$AZ85&lt;&gt;""),AE$51:$AZ$51,_xlpm.Fundo,,1),
_xlpm.Cx,_xlfn.XLOOKUP(TRUE,($O85:AC85&lt;&gt;""),$O85:AC85,_xlpm.Fundo,,-1),
_xlpm.Dx,_xlfn.XLOOKUP(TRUE,(AE85:$AZ85&lt;&gt;""),AE85:$AZ85,_xlpm.Fundo,,1),
_xlpm.Xx,AD$51,_xlpm.Yx,PRODUCT(SUM(_xlpm.Dx,-_xlpm.Cx),1/SUM(_xlpm.Bx,-_xlpm.Ax))*SUM(_xlpm.Xx,-_xlpm.Ax)+_xlpm.Cx,
_xlpm.Ay,_xlfn.XLOOKUP(TRUE,(AD$52:AD84&lt;&gt;""),$N$52:$N84,_xlpm.Fundo,,-1),
_xlpm.By,_xlfn.XLOOKUP(TRUE,(AD86:AD$95&lt;&gt;""),$N86:$N$95,_xlpm.Fundo,,1),
_xlpm.Cy,_xlfn.XLOOKUP(TRUE,(AD$52:AD84&lt;&gt;""),AD$52:AD84,_xlpm.Fundo,,-1),
_xlpm.Dy,_xlfn.XLOOKUP(TRUE,(AD86:AD$95&lt;&gt;""),AD86:AD$95,_xlpm.Fundo,,1),
_xlpm.Xy,$N85,_xlpm.Yy,PRODUCT(SUM(_xlpm.Dy,-_xlpm.Cy),1/SUM(_xlpm.By,-_xlpm.Ay))*SUM(_xlpm.Xy,-_xlpm.Ay)+_xlpm.Cy,
ROUND(_xlpm.Yy,2)))</f>
        <v>0</v>
      </c>
      <c r="AE183" s="21" t="str" cm="1">
        <f t="array" ref="AE183">IF(AE85&lt;&gt;"","",
_xlfn.LET(_xlpm.Fundo,$L$8,
_xlpm.Ax,_xlfn.XLOOKUP(TRUE,($O85:AD85&lt;&gt;""),$O$51:AD$51,_xlpm.Fundo,,-1),
_xlpm.Bx,_xlfn.XLOOKUP(TRUE,(AF85:$AZ85&lt;&gt;""),AF$51:$AZ$51,_xlpm.Fundo,,1),
_xlpm.Cx,_xlfn.XLOOKUP(TRUE,($O85:AD85&lt;&gt;""),$O85:AD85,_xlpm.Fundo,,-1),
_xlpm.Dx,_xlfn.XLOOKUP(TRUE,(AF85:$AZ85&lt;&gt;""),AF85:$AZ85,_xlpm.Fundo,,1),
_xlpm.Xx,AE$51,_xlpm.Yx,PRODUCT(SUM(_xlpm.Dx,-_xlpm.Cx),1/SUM(_xlpm.Bx,-_xlpm.Ax))*SUM(_xlpm.Xx,-_xlpm.Ax)+_xlpm.Cx,
_xlpm.Ay,_xlfn.XLOOKUP(TRUE,(AE$52:AE84&lt;&gt;""),$N$52:$N84,_xlpm.Fundo,,-1),
_xlpm.By,_xlfn.XLOOKUP(TRUE,(AE86:AE$95&lt;&gt;""),$N86:$N$95,_xlpm.Fundo,,1),
_xlpm.Cy,_xlfn.XLOOKUP(TRUE,(AE$52:AE84&lt;&gt;""),AE$52:AE84,_xlpm.Fundo,,-1),
_xlpm.Dy,_xlfn.XLOOKUP(TRUE,(AE86:AE$95&lt;&gt;""),AE86:AE$95,_xlpm.Fundo,,1),
_xlpm.Xy,$N85,_xlpm.Yy,PRODUCT(SUM(_xlpm.Dy,-_xlpm.Cy),1/SUM(_xlpm.By,-_xlpm.Ay))*SUM(_xlpm.Xy,-_xlpm.Ay)+_xlpm.Cy,
ROUND(_xlpm.Yy,2)))</f>
        <v/>
      </c>
      <c r="AF183" s="21" cm="1">
        <f t="array" ref="AF183">IF(AF85&lt;&gt;"","",
_xlfn.LET(_xlpm.Fundo,$L$8,
_xlpm.Ax,_xlfn.XLOOKUP(TRUE,($O85:AE85&lt;&gt;""),$O$51:AE$51,_xlpm.Fundo,,-1),
_xlpm.Bx,_xlfn.XLOOKUP(TRUE,(AG85:$AZ85&lt;&gt;""),AG$51:$AZ$51,_xlpm.Fundo,,1),
_xlpm.Cx,_xlfn.XLOOKUP(TRUE,($O85:AE85&lt;&gt;""),$O85:AE85,_xlpm.Fundo,,-1),
_xlpm.Dx,_xlfn.XLOOKUP(TRUE,(AG85:$AZ85&lt;&gt;""),AG85:$AZ85,_xlpm.Fundo,,1),
_xlpm.Xx,AF$51,_xlpm.Yx,PRODUCT(SUM(_xlpm.Dx,-_xlpm.Cx),1/SUM(_xlpm.Bx,-_xlpm.Ax))*SUM(_xlpm.Xx,-_xlpm.Ax)+_xlpm.Cx,
_xlpm.Ay,_xlfn.XLOOKUP(TRUE,(AF$52:AF84&lt;&gt;""),$N$52:$N84,_xlpm.Fundo,,-1),
_xlpm.By,_xlfn.XLOOKUP(TRUE,(AF86:AF$95&lt;&gt;""),$N86:$N$95,_xlpm.Fundo,,1),
_xlpm.Cy,_xlfn.XLOOKUP(TRUE,(AF$52:AF84&lt;&gt;""),AF$52:AF84,_xlpm.Fundo,,-1),
_xlpm.Dy,_xlfn.XLOOKUP(TRUE,(AF86:AF$95&lt;&gt;""),AF86:AF$95,_xlpm.Fundo,,1),
_xlpm.Xy,$N85,_xlpm.Yy,PRODUCT(SUM(_xlpm.Dy,-_xlpm.Cy),1/SUM(_xlpm.By,-_xlpm.Ay))*SUM(_xlpm.Xy,-_xlpm.Ay)+_xlpm.Cy,
ROUND(_xlpm.Yy,2)))</f>
        <v>0</v>
      </c>
      <c r="AG183" s="21" t="str" cm="1">
        <f t="array" ref="AG183">IF(AG85&lt;&gt;"","",
_xlfn.LET(_xlpm.Fundo,$L$8,
_xlpm.Ax,_xlfn.XLOOKUP(TRUE,($O85:AF85&lt;&gt;""),$O$51:AF$51,_xlpm.Fundo,,-1),
_xlpm.Bx,_xlfn.XLOOKUP(TRUE,(AH85:$AZ85&lt;&gt;""),AH$51:$AZ$51,_xlpm.Fundo,,1),
_xlpm.Cx,_xlfn.XLOOKUP(TRUE,($O85:AF85&lt;&gt;""),$O85:AF85,_xlpm.Fundo,,-1),
_xlpm.Dx,_xlfn.XLOOKUP(TRUE,(AH85:$AZ85&lt;&gt;""),AH85:$AZ85,_xlpm.Fundo,,1),
_xlpm.Xx,AG$51,_xlpm.Yx,PRODUCT(SUM(_xlpm.Dx,-_xlpm.Cx),1/SUM(_xlpm.Bx,-_xlpm.Ax))*SUM(_xlpm.Xx,-_xlpm.Ax)+_xlpm.Cx,
_xlpm.Ay,_xlfn.XLOOKUP(TRUE,(AG$52:AG84&lt;&gt;""),$N$52:$N84,_xlpm.Fundo,,-1),
_xlpm.By,_xlfn.XLOOKUP(TRUE,(AG86:AG$95&lt;&gt;""),$N86:$N$95,_xlpm.Fundo,,1),
_xlpm.Cy,_xlfn.XLOOKUP(TRUE,(AG$52:AG84&lt;&gt;""),AG$52:AG84,_xlpm.Fundo,,-1),
_xlpm.Dy,_xlfn.XLOOKUP(TRUE,(AG86:AG$95&lt;&gt;""),AG86:AG$95,_xlpm.Fundo,,1),
_xlpm.Xy,$N85,_xlpm.Yy,PRODUCT(SUM(_xlpm.Dy,-_xlpm.Cy),1/SUM(_xlpm.By,-_xlpm.Ay))*SUM(_xlpm.Xy,-_xlpm.Ay)+_xlpm.Cy,
ROUND(_xlpm.Yy,2)))</f>
        <v/>
      </c>
      <c r="AH183" s="21" cm="1">
        <f t="array" ref="AH183">IF(AH85&lt;&gt;"","",
_xlfn.LET(_xlpm.Fundo,$L$8,
_xlpm.Ax,_xlfn.XLOOKUP(TRUE,($O85:AG85&lt;&gt;""),$O$51:AG$51,_xlpm.Fundo,,-1),
_xlpm.Bx,_xlfn.XLOOKUP(TRUE,(AI85:$AZ85&lt;&gt;""),AI$51:$AZ$51,_xlpm.Fundo,,1),
_xlpm.Cx,_xlfn.XLOOKUP(TRUE,($O85:AG85&lt;&gt;""),$O85:AG85,_xlpm.Fundo,,-1),
_xlpm.Dx,_xlfn.XLOOKUP(TRUE,(AI85:$AZ85&lt;&gt;""),AI85:$AZ85,_xlpm.Fundo,,1),
_xlpm.Xx,AH$51,_xlpm.Yx,PRODUCT(SUM(_xlpm.Dx,-_xlpm.Cx),1/SUM(_xlpm.Bx,-_xlpm.Ax))*SUM(_xlpm.Xx,-_xlpm.Ax)+_xlpm.Cx,
_xlpm.Ay,_xlfn.XLOOKUP(TRUE,(AH$52:AH84&lt;&gt;""),$N$52:$N84,_xlpm.Fundo,,-1),
_xlpm.By,_xlfn.XLOOKUP(TRUE,(AH86:AH$95&lt;&gt;""),$N86:$N$95,_xlpm.Fundo,,1),
_xlpm.Cy,_xlfn.XLOOKUP(TRUE,(AH$52:AH84&lt;&gt;""),AH$52:AH84,_xlpm.Fundo,,-1),
_xlpm.Dy,_xlfn.XLOOKUP(TRUE,(AH86:AH$95&lt;&gt;""),AH86:AH$95,_xlpm.Fundo,,1),
_xlpm.Xy,$N85,_xlpm.Yy,PRODUCT(SUM(_xlpm.Dy,-_xlpm.Cy),1/SUM(_xlpm.By,-_xlpm.Ay))*SUM(_xlpm.Xy,-_xlpm.Ay)+_xlpm.Cy,
ROUND(_xlpm.Yy,2)))</f>
        <v>0</v>
      </c>
      <c r="AI183" s="21" t="str" cm="1">
        <f t="array" ref="AI183">IF(AI85&lt;&gt;"","",
_xlfn.LET(_xlpm.Fundo,$L$8,
_xlpm.Ax,_xlfn.XLOOKUP(TRUE,($O85:AH85&lt;&gt;""),$O$51:AH$51,_xlpm.Fundo,,-1),
_xlpm.Bx,_xlfn.XLOOKUP(TRUE,(AJ85:$AZ85&lt;&gt;""),AJ$51:$AZ$51,_xlpm.Fundo,,1),
_xlpm.Cx,_xlfn.XLOOKUP(TRUE,($O85:AH85&lt;&gt;""),$O85:AH85,_xlpm.Fundo,,-1),
_xlpm.Dx,_xlfn.XLOOKUP(TRUE,(AJ85:$AZ85&lt;&gt;""),AJ85:$AZ85,_xlpm.Fundo,,1),
_xlpm.Xx,AI$51,_xlpm.Yx,PRODUCT(SUM(_xlpm.Dx,-_xlpm.Cx),1/SUM(_xlpm.Bx,-_xlpm.Ax))*SUM(_xlpm.Xx,-_xlpm.Ax)+_xlpm.Cx,
_xlpm.Ay,_xlfn.XLOOKUP(TRUE,(AI$52:AI84&lt;&gt;""),$N$52:$N84,_xlpm.Fundo,,-1),
_xlpm.By,_xlfn.XLOOKUP(TRUE,(AI86:AI$95&lt;&gt;""),$N86:$N$95,_xlpm.Fundo,,1),
_xlpm.Cy,_xlfn.XLOOKUP(TRUE,(AI$52:AI84&lt;&gt;""),AI$52:AI84,_xlpm.Fundo,,-1),
_xlpm.Dy,_xlfn.XLOOKUP(TRUE,(AI86:AI$95&lt;&gt;""),AI86:AI$95,_xlpm.Fundo,,1),
_xlpm.Xy,$N85,_xlpm.Yy,PRODUCT(SUM(_xlpm.Dy,-_xlpm.Cy),1/SUM(_xlpm.By,-_xlpm.Ay))*SUM(_xlpm.Xy,-_xlpm.Ay)+_xlpm.Cy,
ROUND(_xlpm.Yy,2)))</f>
        <v/>
      </c>
      <c r="AJ183" s="21" cm="1">
        <f t="array" ref="AJ183">IF(AJ85&lt;&gt;"","",
_xlfn.LET(_xlpm.Fundo,$L$8,
_xlpm.Ax,_xlfn.XLOOKUP(TRUE,($O85:AI85&lt;&gt;""),$O$51:AI$51,_xlpm.Fundo,,-1),
_xlpm.Bx,_xlfn.XLOOKUP(TRUE,(AK85:$AZ85&lt;&gt;""),AK$51:$AZ$51,_xlpm.Fundo,,1),
_xlpm.Cx,_xlfn.XLOOKUP(TRUE,($O85:AI85&lt;&gt;""),$O85:AI85,_xlpm.Fundo,,-1),
_xlpm.Dx,_xlfn.XLOOKUP(TRUE,(AK85:$AZ85&lt;&gt;""),AK85:$AZ85,_xlpm.Fundo,,1),
_xlpm.Xx,AJ$51,_xlpm.Yx,PRODUCT(SUM(_xlpm.Dx,-_xlpm.Cx),1/SUM(_xlpm.Bx,-_xlpm.Ax))*SUM(_xlpm.Xx,-_xlpm.Ax)+_xlpm.Cx,
_xlpm.Ay,_xlfn.XLOOKUP(TRUE,(AJ$52:AJ84&lt;&gt;""),$N$52:$N84,_xlpm.Fundo,,-1),
_xlpm.By,_xlfn.XLOOKUP(TRUE,(AJ86:AJ$95&lt;&gt;""),$N86:$N$95,_xlpm.Fundo,,1),
_xlpm.Cy,_xlfn.XLOOKUP(TRUE,(AJ$52:AJ84&lt;&gt;""),AJ$52:AJ84,_xlpm.Fundo,,-1),
_xlpm.Dy,_xlfn.XLOOKUP(TRUE,(AJ86:AJ$95&lt;&gt;""),AJ86:AJ$95,_xlpm.Fundo,,1),
_xlpm.Xy,$N85,_xlpm.Yy,PRODUCT(SUM(_xlpm.Dy,-_xlpm.Cy),1/SUM(_xlpm.By,-_xlpm.Ay))*SUM(_xlpm.Xy,-_xlpm.Ay)+_xlpm.Cy,
ROUND(_xlpm.Yy,2)))</f>
        <v>0.3</v>
      </c>
      <c r="AK183" s="21" cm="1">
        <f t="array" ref="AK183">IF(AK85&lt;&gt;"","",
_xlfn.LET(_xlpm.Fundo,$L$8,
_xlpm.Ax,_xlfn.XLOOKUP(TRUE,($O85:AJ85&lt;&gt;""),$O$51:AJ$51,_xlpm.Fundo,,-1),
_xlpm.Bx,_xlfn.XLOOKUP(TRUE,(AL85:$AZ85&lt;&gt;""),AL$51:$AZ$51,_xlpm.Fundo,,1),
_xlpm.Cx,_xlfn.XLOOKUP(TRUE,($O85:AJ85&lt;&gt;""),$O85:AJ85,_xlpm.Fundo,,-1),
_xlpm.Dx,_xlfn.XLOOKUP(TRUE,(AL85:$AZ85&lt;&gt;""),AL85:$AZ85,_xlpm.Fundo,,1),
_xlpm.Xx,AK$51,_xlpm.Yx,PRODUCT(SUM(_xlpm.Dx,-_xlpm.Cx),1/SUM(_xlpm.Bx,-_xlpm.Ax))*SUM(_xlpm.Xx,-_xlpm.Ax)+_xlpm.Cx,
_xlpm.Ay,_xlfn.XLOOKUP(TRUE,(AK$52:AK84&lt;&gt;""),$N$52:$N84,_xlpm.Fundo,,-1),
_xlpm.By,_xlfn.XLOOKUP(TRUE,(AK86:AK$95&lt;&gt;""),$N86:$N$95,_xlpm.Fundo,,1),
_xlpm.Cy,_xlfn.XLOOKUP(TRUE,(AK$52:AK84&lt;&gt;""),AK$52:AK84,_xlpm.Fundo,,-1),
_xlpm.Dy,_xlfn.XLOOKUP(TRUE,(AK86:AK$95&lt;&gt;""),AK86:AK$95,_xlpm.Fundo,,1),
_xlpm.Xy,$N85,_xlpm.Yy,PRODUCT(SUM(_xlpm.Dy,-_xlpm.Cy),1/SUM(_xlpm.By,-_xlpm.Ay))*SUM(_xlpm.Xy,-_xlpm.Ay)+_xlpm.Cy,
ROUND(_xlpm.Yy,2)))</f>
        <v>0</v>
      </c>
      <c r="AL183" s="21" cm="1">
        <f t="array" ref="AL183">IF(AL85&lt;&gt;"","",
_xlfn.LET(_xlpm.Fundo,$L$8,
_xlpm.Ax,_xlfn.XLOOKUP(TRUE,($O85:AK85&lt;&gt;""),$O$51:AK$51,_xlpm.Fundo,,-1),
_xlpm.Bx,_xlfn.XLOOKUP(TRUE,(AM85:$AZ85&lt;&gt;""),AM$51:$AZ$51,_xlpm.Fundo,,1),
_xlpm.Cx,_xlfn.XLOOKUP(TRUE,($O85:AK85&lt;&gt;""),$O85:AK85,_xlpm.Fundo,,-1),
_xlpm.Dx,_xlfn.XLOOKUP(TRUE,(AM85:$AZ85&lt;&gt;""),AM85:$AZ85,_xlpm.Fundo,,1),
_xlpm.Xx,AL$51,_xlpm.Yx,PRODUCT(SUM(_xlpm.Dx,-_xlpm.Cx),1/SUM(_xlpm.Bx,-_xlpm.Ax))*SUM(_xlpm.Xx,-_xlpm.Ax)+_xlpm.Cx,
_xlpm.Ay,_xlfn.XLOOKUP(TRUE,(AL$52:AL84&lt;&gt;""),$N$52:$N84,_xlpm.Fundo,,-1),
_xlpm.By,_xlfn.XLOOKUP(TRUE,(AL86:AL$95&lt;&gt;""),$N86:$N$95,_xlpm.Fundo,,1),
_xlpm.Cy,_xlfn.XLOOKUP(TRUE,(AL$52:AL84&lt;&gt;""),AL$52:AL84,_xlpm.Fundo,,-1),
_xlpm.Dy,_xlfn.XLOOKUP(TRUE,(AL86:AL$95&lt;&gt;""),AL86:AL$95,_xlpm.Fundo,,1),
_xlpm.Xy,$N85,_xlpm.Yy,PRODUCT(SUM(_xlpm.Dy,-_xlpm.Cy),1/SUM(_xlpm.By,-_xlpm.Ay))*SUM(_xlpm.Xy,-_xlpm.Ay)+_xlpm.Cy,
ROUND(_xlpm.Yy,2)))</f>
        <v>0</v>
      </c>
      <c r="AM183" s="21" cm="1">
        <f t="array" ref="AM183">IF(AM85&lt;&gt;"","",
_xlfn.LET(_xlpm.Fundo,$L$8,
_xlpm.Ax,_xlfn.XLOOKUP(TRUE,($O85:AL85&lt;&gt;""),$O$51:AL$51,_xlpm.Fundo,,-1),
_xlpm.Bx,_xlfn.XLOOKUP(TRUE,(AN85:$AZ85&lt;&gt;""),AN$51:$AZ$51,_xlpm.Fundo,,1),
_xlpm.Cx,_xlfn.XLOOKUP(TRUE,($O85:AL85&lt;&gt;""),$O85:AL85,_xlpm.Fundo,,-1),
_xlpm.Dx,_xlfn.XLOOKUP(TRUE,(AN85:$AZ85&lt;&gt;""),AN85:$AZ85,_xlpm.Fundo,,1),
_xlpm.Xx,AM$51,_xlpm.Yx,PRODUCT(SUM(_xlpm.Dx,-_xlpm.Cx),1/SUM(_xlpm.Bx,-_xlpm.Ax))*SUM(_xlpm.Xx,-_xlpm.Ax)+_xlpm.Cx,
_xlpm.Ay,_xlfn.XLOOKUP(TRUE,(AM$52:AM84&lt;&gt;""),$N$52:$N84,_xlpm.Fundo,,-1),
_xlpm.By,_xlfn.XLOOKUP(TRUE,(AM86:AM$95&lt;&gt;""),$N86:$N$95,_xlpm.Fundo,,1),
_xlpm.Cy,_xlfn.XLOOKUP(TRUE,(AM$52:AM84&lt;&gt;""),AM$52:AM84,_xlpm.Fundo,,-1),
_xlpm.Dy,_xlfn.XLOOKUP(TRUE,(AM86:AM$95&lt;&gt;""),AM86:AM$95,_xlpm.Fundo,,1),
_xlpm.Xy,$N85,_xlpm.Yy,PRODUCT(SUM(_xlpm.Dy,-_xlpm.Cy),1/SUM(_xlpm.By,-_xlpm.Ay))*SUM(_xlpm.Xy,-_xlpm.Ay)+_xlpm.Cy,
ROUND(_xlpm.Yy,2)))</f>
        <v>0</v>
      </c>
      <c r="AN183" s="21" t="str" cm="1">
        <f t="array" ref="AN183">IF(AN85&lt;&gt;"","",
_xlfn.LET(_xlpm.Fundo,$L$8,
_xlpm.Ax,_xlfn.XLOOKUP(TRUE,($O85:AM85&lt;&gt;""),$O$51:AM$51,_xlpm.Fundo,,-1),
_xlpm.Bx,_xlfn.XLOOKUP(TRUE,(AO85:$AZ85&lt;&gt;""),AO$51:$AZ$51,_xlpm.Fundo,,1),
_xlpm.Cx,_xlfn.XLOOKUP(TRUE,($O85:AM85&lt;&gt;""),$O85:AM85,_xlpm.Fundo,,-1),
_xlpm.Dx,_xlfn.XLOOKUP(TRUE,(AO85:$AZ85&lt;&gt;""),AO85:$AZ85,_xlpm.Fundo,,1),
_xlpm.Xx,AN$51,_xlpm.Yx,PRODUCT(SUM(_xlpm.Dx,-_xlpm.Cx),1/SUM(_xlpm.Bx,-_xlpm.Ax))*SUM(_xlpm.Xx,-_xlpm.Ax)+_xlpm.Cx,
_xlpm.Ay,_xlfn.XLOOKUP(TRUE,(AN$52:AN84&lt;&gt;""),$N$52:$N84,_xlpm.Fundo,,-1),
_xlpm.By,_xlfn.XLOOKUP(TRUE,(AN86:AN$95&lt;&gt;""),$N86:$N$95,_xlpm.Fundo,,1),
_xlpm.Cy,_xlfn.XLOOKUP(TRUE,(AN$52:AN84&lt;&gt;""),AN$52:AN84,_xlpm.Fundo,,-1),
_xlpm.Dy,_xlfn.XLOOKUP(TRUE,(AN86:AN$95&lt;&gt;""),AN86:AN$95,_xlpm.Fundo,,1),
_xlpm.Xy,$N85,_xlpm.Yy,PRODUCT(SUM(_xlpm.Dy,-_xlpm.Cy),1/SUM(_xlpm.By,-_xlpm.Ay))*SUM(_xlpm.Xy,-_xlpm.Ay)+_xlpm.Cy,
ROUND(_xlpm.Yy,2)))</f>
        <v/>
      </c>
      <c r="AO183" s="21" cm="1">
        <f t="array" ref="AO183">IF(AO85&lt;&gt;"","",
_xlfn.LET(_xlpm.Fundo,$L$8,
_xlpm.Ax,_xlfn.XLOOKUP(TRUE,($O85:AN85&lt;&gt;""),$O$51:AN$51,_xlpm.Fundo,,-1),
_xlpm.Bx,_xlfn.XLOOKUP(TRUE,(AP85:$AZ85&lt;&gt;""),AP$51:$AZ$51,_xlpm.Fundo,,1),
_xlpm.Cx,_xlfn.XLOOKUP(TRUE,($O85:AN85&lt;&gt;""),$O85:AN85,_xlpm.Fundo,,-1),
_xlpm.Dx,_xlfn.XLOOKUP(TRUE,(AP85:$AZ85&lt;&gt;""),AP85:$AZ85,_xlpm.Fundo,,1),
_xlpm.Xx,AO$51,_xlpm.Yx,PRODUCT(SUM(_xlpm.Dx,-_xlpm.Cx),1/SUM(_xlpm.Bx,-_xlpm.Ax))*SUM(_xlpm.Xx,-_xlpm.Ax)+_xlpm.Cx,
_xlpm.Ay,_xlfn.XLOOKUP(TRUE,(AO$52:AO84&lt;&gt;""),$N$52:$N84,_xlpm.Fundo,,-1),
_xlpm.By,_xlfn.XLOOKUP(TRUE,(AO86:AO$95&lt;&gt;""),$N86:$N$95,_xlpm.Fundo,,1),
_xlpm.Cy,_xlfn.XLOOKUP(TRUE,(AO$52:AO84&lt;&gt;""),AO$52:AO84,_xlpm.Fundo,,-1),
_xlpm.Dy,_xlfn.XLOOKUP(TRUE,(AO86:AO$95&lt;&gt;""),AO86:AO$95,_xlpm.Fundo,,1),
_xlpm.Xy,$N85,_xlpm.Yy,PRODUCT(SUM(_xlpm.Dy,-_xlpm.Cy),1/SUM(_xlpm.By,-_xlpm.Ay))*SUM(_xlpm.Xy,-_xlpm.Ay)+_xlpm.Cy,
ROUND(_xlpm.Yy,2)))</f>
        <v>0.01</v>
      </c>
      <c r="AP183" s="21" t="str" cm="1">
        <f t="array" ref="AP183">IF(AP85&lt;&gt;"","",
_xlfn.LET(_xlpm.Fundo,$L$8,
_xlpm.Ax,_xlfn.XLOOKUP(TRUE,($O85:AO85&lt;&gt;""),$O$51:AO$51,_xlpm.Fundo,,-1),
_xlpm.Bx,_xlfn.XLOOKUP(TRUE,(AQ85:$AZ85&lt;&gt;""),AQ$51:$AZ$51,_xlpm.Fundo,,1),
_xlpm.Cx,_xlfn.XLOOKUP(TRUE,($O85:AO85&lt;&gt;""),$O85:AO85,_xlpm.Fundo,,-1),
_xlpm.Dx,_xlfn.XLOOKUP(TRUE,(AQ85:$AZ85&lt;&gt;""),AQ85:$AZ85,_xlpm.Fundo,,1),
_xlpm.Xx,AP$51,_xlpm.Yx,PRODUCT(SUM(_xlpm.Dx,-_xlpm.Cx),1/SUM(_xlpm.Bx,-_xlpm.Ax))*SUM(_xlpm.Xx,-_xlpm.Ax)+_xlpm.Cx,
_xlpm.Ay,_xlfn.XLOOKUP(TRUE,(AP$52:AP84&lt;&gt;""),$N$52:$N84,_xlpm.Fundo,,-1),
_xlpm.By,_xlfn.XLOOKUP(TRUE,(AP86:AP$95&lt;&gt;""),$N86:$N$95,_xlpm.Fundo,,1),
_xlpm.Cy,_xlfn.XLOOKUP(TRUE,(AP$52:AP84&lt;&gt;""),AP$52:AP84,_xlpm.Fundo,,-1),
_xlpm.Dy,_xlfn.XLOOKUP(TRUE,(AP86:AP$95&lt;&gt;""),AP86:AP$95,_xlpm.Fundo,,1),
_xlpm.Xy,$N85,_xlpm.Yy,PRODUCT(SUM(_xlpm.Dy,-_xlpm.Cy),1/SUM(_xlpm.By,-_xlpm.Ay))*SUM(_xlpm.Xy,-_xlpm.Ay)+_xlpm.Cy,
ROUND(_xlpm.Yy,2)))</f>
        <v/>
      </c>
      <c r="AQ183" s="21" cm="1">
        <f t="array" ref="AQ183">IF(AQ85&lt;&gt;"","",
_xlfn.LET(_xlpm.Fundo,$L$8,
_xlpm.Ax,_xlfn.XLOOKUP(TRUE,($O85:AP85&lt;&gt;""),$O$51:AP$51,_xlpm.Fundo,,-1),
_xlpm.Bx,_xlfn.XLOOKUP(TRUE,(AR85:$AZ85&lt;&gt;""),AR$51:$AZ$51,_xlpm.Fundo,,1),
_xlpm.Cx,_xlfn.XLOOKUP(TRUE,($O85:AP85&lt;&gt;""),$O85:AP85,_xlpm.Fundo,,-1),
_xlpm.Dx,_xlfn.XLOOKUP(TRUE,(AR85:$AZ85&lt;&gt;""),AR85:$AZ85,_xlpm.Fundo,,1),
_xlpm.Xx,AQ$51,_xlpm.Yx,PRODUCT(SUM(_xlpm.Dx,-_xlpm.Cx),1/SUM(_xlpm.Bx,-_xlpm.Ax))*SUM(_xlpm.Xx,-_xlpm.Ax)+_xlpm.Cx,
_xlpm.Ay,_xlfn.XLOOKUP(TRUE,(AQ$52:AQ84&lt;&gt;""),$N$52:$N84,_xlpm.Fundo,,-1),
_xlpm.By,_xlfn.XLOOKUP(TRUE,(AQ86:AQ$95&lt;&gt;""),$N86:$N$95,_xlpm.Fundo,,1),
_xlpm.Cy,_xlfn.XLOOKUP(TRUE,(AQ$52:AQ84&lt;&gt;""),AQ$52:AQ84,_xlpm.Fundo,,-1),
_xlpm.Dy,_xlfn.XLOOKUP(TRUE,(AQ86:AQ$95&lt;&gt;""),AQ86:AQ$95,_xlpm.Fundo,,1),
_xlpm.Xy,$N85,_xlpm.Yy,PRODUCT(SUM(_xlpm.Dy,-_xlpm.Cy),1/SUM(_xlpm.By,-_xlpm.Ay))*SUM(_xlpm.Xy,-_xlpm.Ay)+_xlpm.Cy,
ROUND(_xlpm.Yy,2)))</f>
        <v>0.1</v>
      </c>
      <c r="AR183" s="21" t="str" cm="1">
        <f t="array" ref="AR183">IF(AR85&lt;&gt;"","",
_xlfn.LET(_xlpm.Fundo,$L$8,
_xlpm.Ax,_xlfn.XLOOKUP(TRUE,($O85:AQ85&lt;&gt;""),$O$51:AQ$51,_xlpm.Fundo,,-1),
_xlpm.Bx,_xlfn.XLOOKUP(TRUE,(AS85:$AZ85&lt;&gt;""),AS$51:$AZ$51,_xlpm.Fundo,,1),
_xlpm.Cx,_xlfn.XLOOKUP(TRUE,($O85:AQ85&lt;&gt;""),$O85:AQ85,_xlpm.Fundo,,-1),
_xlpm.Dx,_xlfn.XLOOKUP(TRUE,(AS85:$AZ85&lt;&gt;""),AS85:$AZ85,_xlpm.Fundo,,1),
_xlpm.Xx,AR$51,_xlpm.Yx,PRODUCT(SUM(_xlpm.Dx,-_xlpm.Cx),1/SUM(_xlpm.Bx,-_xlpm.Ax))*SUM(_xlpm.Xx,-_xlpm.Ax)+_xlpm.Cx,
_xlpm.Ay,_xlfn.XLOOKUP(TRUE,(AR$52:AR84&lt;&gt;""),$N$52:$N84,_xlpm.Fundo,,-1),
_xlpm.By,_xlfn.XLOOKUP(TRUE,(AR86:AR$95&lt;&gt;""),$N86:$N$95,_xlpm.Fundo,,1),
_xlpm.Cy,_xlfn.XLOOKUP(TRUE,(AR$52:AR84&lt;&gt;""),AR$52:AR84,_xlpm.Fundo,,-1),
_xlpm.Dy,_xlfn.XLOOKUP(TRUE,(AR86:AR$95&lt;&gt;""),AR86:AR$95,_xlpm.Fundo,,1),
_xlpm.Xy,$N85,_xlpm.Yy,PRODUCT(SUM(_xlpm.Dy,-_xlpm.Cy),1/SUM(_xlpm.By,-_xlpm.Ay))*SUM(_xlpm.Xy,-_xlpm.Ay)+_xlpm.Cy,
ROUND(_xlpm.Yy,2)))</f>
        <v/>
      </c>
      <c r="AS183" s="21" t="str" cm="1">
        <f t="array" ref="AS183">IF(AS85&lt;&gt;"","",
_xlfn.LET(_xlpm.Fundo,$L$8,
_xlpm.Ax,_xlfn.XLOOKUP(TRUE,($O85:AR85&lt;&gt;""),$O$51:AR$51,_xlpm.Fundo,,-1),
_xlpm.Bx,_xlfn.XLOOKUP(TRUE,(AT85:$AZ85&lt;&gt;""),AT$51:$AZ$51,_xlpm.Fundo,,1),
_xlpm.Cx,_xlfn.XLOOKUP(TRUE,($O85:AR85&lt;&gt;""),$O85:AR85,_xlpm.Fundo,,-1),
_xlpm.Dx,_xlfn.XLOOKUP(TRUE,(AT85:$AZ85&lt;&gt;""),AT85:$AZ85,_xlpm.Fundo,,1),
_xlpm.Xx,AS$51,_xlpm.Yx,PRODUCT(SUM(_xlpm.Dx,-_xlpm.Cx),1/SUM(_xlpm.Bx,-_xlpm.Ax))*SUM(_xlpm.Xx,-_xlpm.Ax)+_xlpm.Cx,
_xlpm.Ay,_xlfn.XLOOKUP(TRUE,(AS$52:AS84&lt;&gt;""),$N$52:$N84,_xlpm.Fundo,,-1),
_xlpm.By,_xlfn.XLOOKUP(TRUE,(AS86:AS$95&lt;&gt;""),$N86:$N$95,_xlpm.Fundo,,1),
_xlpm.Cy,_xlfn.XLOOKUP(TRUE,(AS$52:AS84&lt;&gt;""),AS$52:AS84,_xlpm.Fundo,,-1),
_xlpm.Dy,_xlfn.XLOOKUP(TRUE,(AS86:AS$95&lt;&gt;""),AS86:AS$95,_xlpm.Fundo,,1),
_xlpm.Xy,$N85,_xlpm.Yy,PRODUCT(SUM(_xlpm.Dy,-_xlpm.Cy),1/SUM(_xlpm.By,-_xlpm.Ay))*SUM(_xlpm.Xy,-_xlpm.Ay)+_xlpm.Cy,
ROUND(_xlpm.Yy,2)))</f>
        <v/>
      </c>
      <c r="AT183" s="21" cm="1">
        <f t="array" ref="AT183">IF(AT85&lt;&gt;"","",
_xlfn.LET(_xlpm.Fundo,$L$8,
_xlpm.Ax,_xlfn.XLOOKUP(TRUE,($O85:AS85&lt;&gt;""),$O$51:AS$51,_xlpm.Fundo,,-1),
_xlpm.Bx,_xlfn.XLOOKUP(TRUE,(AU85:$AZ85&lt;&gt;""),AU$51:$AZ$51,_xlpm.Fundo,,1),
_xlpm.Cx,_xlfn.XLOOKUP(TRUE,($O85:AS85&lt;&gt;""),$O85:AS85,_xlpm.Fundo,,-1),
_xlpm.Dx,_xlfn.XLOOKUP(TRUE,(AU85:$AZ85&lt;&gt;""),AU85:$AZ85,_xlpm.Fundo,,1),
_xlpm.Xx,AT$51,_xlpm.Yx,PRODUCT(SUM(_xlpm.Dx,-_xlpm.Cx),1/SUM(_xlpm.Bx,-_xlpm.Ax))*SUM(_xlpm.Xx,-_xlpm.Ax)+_xlpm.Cx,
_xlpm.Ay,_xlfn.XLOOKUP(TRUE,(AT$52:AT84&lt;&gt;""),$N$52:$N84,_xlpm.Fundo,,-1),
_xlpm.By,_xlfn.XLOOKUP(TRUE,(AT86:AT$95&lt;&gt;""),$N86:$N$95,_xlpm.Fundo,,1),
_xlpm.Cy,_xlfn.XLOOKUP(TRUE,(AT$52:AT84&lt;&gt;""),AT$52:AT84,_xlpm.Fundo,,-1),
_xlpm.Dy,_xlfn.XLOOKUP(TRUE,(AT86:AT$95&lt;&gt;""),AT86:AT$95,_xlpm.Fundo,,1),
_xlpm.Xy,$N85,_xlpm.Yy,PRODUCT(SUM(_xlpm.Dy,-_xlpm.Cy),1/SUM(_xlpm.By,-_xlpm.Ay))*SUM(_xlpm.Xy,-_xlpm.Ay)+_xlpm.Cy,
ROUND(_xlpm.Yy,2)))</f>
        <v>0.24</v>
      </c>
      <c r="AU183" s="21" t="str" cm="1">
        <f t="array" ref="AU183">IF(AU85&lt;&gt;"","",
_xlfn.LET(_xlpm.Fundo,$L$8,
_xlpm.Ax,_xlfn.XLOOKUP(TRUE,($O85:AT85&lt;&gt;""),$O$51:AT$51,_xlpm.Fundo,,-1),
_xlpm.Bx,_xlfn.XLOOKUP(TRUE,(AV85:$AZ85&lt;&gt;""),AV$51:$AZ$51,_xlpm.Fundo,,1),
_xlpm.Cx,_xlfn.XLOOKUP(TRUE,($O85:AT85&lt;&gt;""),$O85:AT85,_xlpm.Fundo,,-1),
_xlpm.Dx,_xlfn.XLOOKUP(TRUE,(AV85:$AZ85&lt;&gt;""),AV85:$AZ85,_xlpm.Fundo,,1),
_xlpm.Xx,AU$51,_xlpm.Yx,PRODUCT(SUM(_xlpm.Dx,-_xlpm.Cx),1/SUM(_xlpm.Bx,-_xlpm.Ax))*SUM(_xlpm.Xx,-_xlpm.Ax)+_xlpm.Cx,
_xlpm.Ay,_xlfn.XLOOKUP(TRUE,(AU$52:AU84&lt;&gt;""),$N$52:$N84,_xlpm.Fundo,,-1),
_xlpm.By,_xlfn.XLOOKUP(TRUE,(AU86:AU$95&lt;&gt;""),$N86:$N$95,_xlpm.Fundo,,1),
_xlpm.Cy,_xlfn.XLOOKUP(TRUE,(AU$52:AU84&lt;&gt;""),AU$52:AU84,_xlpm.Fundo,,-1),
_xlpm.Dy,_xlfn.XLOOKUP(TRUE,(AU86:AU$95&lt;&gt;""),AU86:AU$95,_xlpm.Fundo,,1),
_xlpm.Xy,$N85,_xlpm.Yy,PRODUCT(SUM(_xlpm.Dy,-_xlpm.Cy),1/SUM(_xlpm.By,-_xlpm.Ay))*SUM(_xlpm.Xy,-_xlpm.Ay)+_xlpm.Cy,
ROUND(_xlpm.Yy,2)))</f>
        <v/>
      </c>
      <c r="AV183" s="21" t="str" cm="1">
        <f t="array" ref="AV183">IF(AV85&lt;&gt;"","",
_xlfn.LET(_xlpm.Fundo,$L$8,
_xlpm.Ax,_xlfn.XLOOKUP(TRUE,($O85:AU85&lt;&gt;""),$O$51:AU$51,_xlpm.Fundo,,-1),
_xlpm.Bx,_xlfn.XLOOKUP(TRUE,(AW85:$AZ85&lt;&gt;""),AW$51:$AZ$51,_xlpm.Fundo,,1),
_xlpm.Cx,_xlfn.XLOOKUP(TRUE,($O85:AU85&lt;&gt;""),$O85:AU85,_xlpm.Fundo,,-1),
_xlpm.Dx,_xlfn.XLOOKUP(TRUE,(AW85:$AZ85&lt;&gt;""),AW85:$AZ85,_xlpm.Fundo,,1),
_xlpm.Xx,AV$51,_xlpm.Yx,PRODUCT(SUM(_xlpm.Dx,-_xlpm.Cx),1/SUM(_xlpm.Bx,-_xlpm.Ax))*SUM(_xlpm.Xx,-_xlpm.Ax)+_xlpm.Cx,
_xlpm.Ay,_xlfn.XLOOKUP(TRUE,(AV$52:AV84&lt;&gt;""),$N$52:$N84,_xlpm.Fundo,,-1),
_xlpm.By,_xlfn.XLOOKUP(TRUE,(AV86:AV$95&lt;&gt;""),$N86:$N$95,_xlpm.Fundo,,1),
_xlpm.Cy,_xlfn.XLOOKUP(TRUE,(AV$52:AV84&lt;&gt;""),AV$52:AV84,_xlpm.Fundo,,-1),
_xlpm.Dy,_xlfn.XLOOKUP(TRUE,(AV86:AV$95&lt;&gt;""),AV86:AV$95,_xlpm.Fundo,,1),
_xlpm.Xy,$N85,_xlpm.Yy,PRODUCT(SUM(_xlpm.Dy,-_xlpm.Cy),1/SUM(_xlpm.By,-_xlpm.Ay))*SUM(_xlpm.Xy,-_xlpm.Ay)+_xlpm.Cy,
ROUND(_xlpm.Yy,2)))</f>
        <v/>
      </c>
      <c r="AW183" s="21" t="str" cm="1">
        <f t="array" ref="AW183">IF(AW85&lt;&gt;"","",
_xlfn.LET(_xlpm.Fundo,$L$8,
_xlpm.Ax,_xlfn.XLOOKUP(TRUE,($O85:AV85&lt;&gt;""),$O$51:AV$51,_xlpm.Fundo,,-1),
_xlpm.Bx,_xlfn.XLOOKUP(TRUE,(AX85:$AZ85&lt;&gt;""),AX$51:$AZ$51,_xlpm.Fundo,,1),
_xlpm.Cx,_xlfn.XLOOKUP(TRUE,($O85:AV85&lt;&gt;""),$O85:AV85,_xlpm.Fundo,,-1),
_xlpm.Dx,_xlfn.XLOOKUP(TRUE,(AX85:$AZ85&lt;&gt;""),AX85:$AZ85,_xlpm.Fundo,,1),
_xlpm.Xx,AW$51,_xlpm.Yx,PRODUCT(SUM(_xlpm.Dx,-_xlpm.Cx),1/SUM(_xlpm.Bx,-_xlpm.Ax))*SUM(_xlpm.Xx,-_xlpm.Ax)+_xlpm.Cx,
_xlpm.Ay,_xlfn.XLOOKUP(TRUE,(AW$52:AW84&lt;&gt;""),$N$52:$N84,_xlpm.Fundo,,-1),
_xlpm.By,_xlfn.XLOOKUP(TRUE,(AW86:AW$95&lt;&gt;""),$N86:$N$95,_xlpm.Fundo,,1),
_xlpm.Cy,_xlfn.XLOOKUP(TRUE,(AW$52:AW84&lt;&gt;""),AW$52:AW84,_xlpm.Fundo,,-1),
_xlpm.Dy,_xlfn.XLOOKUP(TRUE,(AW86:AW$95&lt;&gt;""),AW86:AW$95,_xlpm.Fundo,,1),
_xlpm.Xy,$N85,_xlpm.Yy,PRODUCT(SUM(_xlpm.Dy,-_xlpm.Cy),1/SUM(_xlpm.By,-_xlpm.Ay))*SUM(_xlpm.Xy,-_xlpm.Ay)+_xlpm.Cy,
ROUND(_xlpm.Yy,2)))</f>
        <v/>
      </c>
      <c r="AX183" s="8"/>
      <c r="AY183" s="8"/>
    </row>
    <row r="184" spans="1:51" ht="20.100000000000001" customHeight="1" x14ac:dyDescent="0.3">
      <c r="A184" s="8"/>
      <c r="B184" s="8" t="s">
        <v>630</v>
      </c>
      <c r="C184" s="17">
        <f t="shared" si="23"/>
        <v>44.9754</v>
      </c>
      <c r="D184" s="18">
        <f t="shared" si="23"/>
        <v>117.9509</v>
      </c>
      <c r="E184" s="64">
        <f t="shared" si="23"/>
        <v>-1.3</v>
      </c>
      <c r="F184" s="17">
        <f t="shared" si="16"/>
        <v>1.95</v>
      </c>
      <c r="G184" s="18">
        <f t="shared" si="17"/>
        <v>12.9</v>
      </c>
      <c r="H184" s="19">
        <f t="shared" si="18"/>
        <v>-1.3</v>
      </c>
      <c r="I184" s="8" t="str" cm="1">
        <f t="array" ref="I184">_xlfn.CONCAT(ROUND(F184:H184,2)&amp;", ")</f>
        <v xml:space="preserve">1.95, 12.9, -1.3, </v>
      </c>
      <c r="J184" s="8"/>
      <c r="N184" s="31">
        <v>3.37</v>
      </c>
      <c r="O184" s="15"/>
      <c r="P184" s="21" t="str" cm="1">
        <f t="array" ref="P184">IF(P86&lt;&gt;"","",
_xlfn.LET(_xlpm.Fundo,$L$8,
_xlpm.Ax,_xlfn.XLOOKUP(TRUE,($O86:O86&lt;&gt;""),$O$51:O$51,_xlpm.Fundo,,-1),
_xlpm.Bx,_xlfn.XLOOKUP(TRUE,(Q86:$AZ86&lt;&gt;""),Q$51:$AZ$51,_xlpm.Fundo,,1),
_xlpm.Cx,_xlfn.XLOOKUP(TRUE,($O86:O86&lt;&gt;""),$O86:O86,_xlpm.Fundo,,-1),
_xlpm.Dx,_xlfn.XLOOKUP(TRUE,(Q86:$AZ86&lt;&gt;""),Q86:$AZ86,_xlpm.Fundo,,1),
_xlpm.Xx,P$51,_xlpm.Yx,PRODUCT(SUM(_xlpm.Dx,-_xlpm.Cx),1/SUM(_xlpm.Bx,-_xlpm.Ax))*SUM(_xlpm.Xx,-_xlpm.Ax)+_xlpm.Cx,
_xlpm.Ay,_xlfn.XLOOKUP(TRUE,(P$52:P85&lt;&gt;""),$N$52:$N85,_xlpm.Fundo,,-1),
_xlpm.By,_xlfn.XLOOKUP(TRUE,(P87:P$95&lt;&gt;""),$N87:$N$95,_xlpm.Fundo,,1),
_xlpm.Cy,_xlfn.XLOOKUP(TRUE,(P$52:P85&lt;&gt;""),P$52:P85,_xlpm.Fundo,,-1),
_xlpm.Dy,_xlfn.XLOOKUP(TRUE,(P87:P$95&lt;&gt;""),P87:P$95,_xlpm.Fundo,,1),
_xlpm.Xy,$N86,_xlpm.Yy,PRODUCT(SUM(_xlpm.Dy,-_xlpm.Cy),1/SUM(_xlpm.By,-_xlpm.Ay))*SUM(_xlpm.Xy,-_xlpm.Ay)+_xlpm.Cy,
ROUND(_xlpm.Yy,2)))</f>
        <v/>
      </c>
      <c r="Q184" s="21" t="str" cm="1">
        <f t="array" ref="Q184">IF(Q86&lt;&gt;"","",
_xlfn.LET(_xlpm.Fundo,$L$8,
_xlpm.Ax,_xlfn.XLOOKUP(TRUE,($O86:P86&lt;&gt;""),$O$51:P$51,_xlpm.Fundo,,-1),
_xlpm.Bx,_xlfn.XLOOKUP(TRUE,(R86:$AZ86&lt;&gt;""),R$51:$AZ$51,_xlpm.Fundo,,1),
_xlpm.Cx,_xlfn.XLOOKUP(TRUE,($O86:P86&lt;&gt;""),$O86:P86,_xlpm.Fundo,,-1),
_xlpm.Dx,_xlfn.XLOOKUP(TRUE,(R86:$AZ86&lt;&gt;""),R86:$AZ86,_xlpm.Fundo,,1),
_xlpm.Xx,Q$51,_xlpm.Yx,PRODUCT(SUM(_xlpm.Dx,-_xlpm.Cx),1/SUM(_xlpm.Bx,-_xlpm.Ax))*SUM(_xlpm.Xx,-_xlpm.Ax)+_xlpm.Cx,
_xlpm.Ay,_xlfn.XLOOKUP(TRUE,(Q$52:Q85&lt;&gt;""),$N$52:$N85,_xlpm.Fundo,,-1),
_xlpm.By,_xlfn.XLOOKUP(TRUE,(Q87:Q$95&lt;&gt;""),$N87:$N$95,_xlpm.Fundo,,1),
_xlpm.Cy,_xlfn.XLOOKUP(TRUE,(Q$52:Q85&lt;&gt;""),Q$52:Q85,_xlpm.Fundo,,-1),
_xlpm.Dy,_xlfn.XLOOKUP(TRUE,(Q87:Q$95&lt;&gt;""),Q87:Q$95,_xlpm.Fundo,,1),
_xlpm.Xy,$N86,_xlpm.Yy,PRODUCT(SUM(_xlpm.Dy,-_xlpm.Cy),1/SUM(_xlpm.By,-_xlpm.Ay))*SUM(_xlpm.Xy,-_xlpm.Ay)+_xlpm.Cy,
ROUND(_xlpm.Yy,2)))</f>
        <v/>
      </c>
      <c r="R184" s="21" t="str" cm="1">
        <f t="array" ref="R184">IF(R86&lt;&gt;"","",
_xlfn.LET(_xlpm.Fundo,$L$8,
_xlpm.Ax,_xlfn.XLOOKUP(TRUE,($O86:Q86&lt;&gt;""),$O$51:Q$51,_xlpm.Fundo,,-1),
_xlpm.Bx,_xlfn.XLOOKUP(TRUE,(S86:$AZ86&lt;&gt;""),S$51:$AZ$51,_xlpm.Fundo,,1),
_xlpm.Cx,_xlfn.XLOOKUP(TRUE,($O86:Q86&lt;&gt;""),$O86:Q86,_xlpm.Fundo,,-1),
_xlpm.Dx,_xlfn.XLOOKUP(TRUE,(S86:$AZ86&lt;&gt;""),S86:$AZ86,_xlpm.Fundo,,1),
_xlpm.Xx,R$51,_xlpm.Yx,PRODUCT(SUM(_xlpm.Dx,-_xlpm.Cx),1/SUM(_xlpm.Bx,-_xlpm.Ax))*SUM(_xlpm.Xx,-_xlpm.Ax)+_xlpm.Cx,
_xlpm.Ay,_xlfn.XLOOKUP(TRUE,(R$52:R85&lt;&gt;""),$N$52:$N85,_xlpm.Fundo,,-1),
_xlpm.By,_xlfn.XLOOKUP(TRUE,(R87:R$95&lt;&gt;""),$N87:$N$95,_xlpm.Fundo,,1),
_xlpm.Cy,_xlfn.XLOOKUP(TRUE,(R$52:R85&lt;&gt;""),R$52:R85,_xlpm.Fundo,,-1),
_xlpm.Dy,_xlfn.XLOOKUP(TRUE,(R87:R$95&lt;&gt;""),R87:R$95,_xlpm.Fundo,,1),
_xlpm.Xy,$N86,_xlpm.Yy,PRODUCT(SUM(_xlpm.Dy,-_xlpm.Cy),1/SUM(_xlpm.By,-_xlpm.Ay))*SUM(_xlpm.Xy,-_xlpm.Ay)+_xlpm.Cy,
ROUND(_xlpm.Yy,2)))</f>
        <v/>
      </c>
      <c r="S184" s="21" cm="1">
        <f t="array" ref="S184">IF(S86&lt;&gt;"","",
_xlfn.LET(_xlpm.Fundo,$L$8,
_xlpm.Ax,_xlfn.XLOOKUP(TRUE,($O86:R86&lt;&gt;""),$O$51:R$51,_xlpm.Fundo,,-1),
_xlpm.Bx,_xlfn.XLOOKUP(TRUE,(T86:$AZ86&lt;&gt;""),T$51:$AZ$51,_xlpm.Fundo,,1),
_xlpm.Cx,_xlfn.XLOOKUP(TRUE,($O86:R86&lt;&gt;""),$O86:R86,_xlpm.Fundo,,-1),
_xlpm.Dx,_xlfn.XLOOKUP(TRUE,(T86:$AZ86&lt;&gt;""),T86:$AZ86,_xlpm.Fundo,,1),
_xlpm.Xx,S$51,_xlpm.Yx,PRODUCT(SUM(_xlpm.Dx,-_xlpm.Cx),1/SUM(_xlpm.Bx,-_xlpm.Ax))*SUM(_xlpm.Xx,-_xlpm.Ax)+_xlpm.Cx,
_xlpm.Ay,_xlfn.XLOOKUP(TRUE,(S$52:S85&lt;&gt;""),$N$52:$N85,_xlpm.Fundo,,-1),
_xlpm.By,_xlfn.XLOOKUP(TRUE,(S87:S$95&lt;&gt;""),$N87:$N$95,_xlpm.Fundo,,1),
_xlpm.Cy,_xlfn.XLOOKUP(TRUE,(S$52:S85&lt;&gt;""),S$52:S85,_xlpm.Fundo,,-1),
_xlpm.Dy,_xlfn.XLOOKUP(TRUE,(S87:S$95&lt;&gt;""),S87:S$95,_xlpm.Fundo,,1),
_xlpm.Xy,$N86,_xlpm.Yy,PRODUCT(SUM(_xlpm.Dy,-_xlpm.Cy),1/SUM(_xlpm.By,-_xlpm.Ay))*SUM(_xlpm.Xy,-_xlpm.Ay)+_xlpm.Cy,
ROUND(_xlpm.Yy,2)))</f>
        <v>0.38</v>
      </c>
      <c r="T184" s="21" t="str" cm="1">
        <f t="array" ref="T184">IF(T86&lt;&gt;"","",
_xlfn.LET(_xlpm.Fundo,$L$8,
_xlpm.Ax,_xlfn.XLOOKUP(TRUE,($O86:S86&lt;&gt;""),$O$51:S$51,_xlpm.Fundo,,-1),
_xlpm.Bx,_xlfn.XLOOKUP(TRUE,(U86:$AZ86&lt;&gt;""),U$51:$AZ$51,_xlpm.Fundo,,1),
_xlpm.Cx,_xlfn.XLOOKUP(TRUE,($O86:S86&lt;&gt;""),$O86:S86,_xlpm.Fundo,,-1),
_xlpm.Dx,_xlfn.XLOOKUP(TRUE,(U86:$AZ86&lt;&gt;""),U86:$AZ86,_xlpm.Fundo,,1),
_xlpm.Xx,T$51,_xlpm.Yx,PRODUCT(SUM(_xlpm.Dx,-_xlpm.Cx),1/SUM(_xlpm.Bx,-_xlpm.Ax))*SUM(_xlpm.Xx,-_xlpm.Ax)+_xlpm.Cx,
_xlpm.Ay,_xlfn.XLOOKUP(TRUE,(T$52:T85&lt;&gt;""),$N$52:$N85,_xlpm.Fundo,,-1),
_xlpm.By,_xlfn.XLOOKUP(TRUE,(T87:T$95&lt;&gt;""),$N87:$N$95,_xlpm.Fundo,,1),
_xlpm.Cy,_xlfn.XLOOKUP(TRUE,(T$52:T85&lt;&gt;""),T$52:T85,_xlpm.Fundo,,-1),
_xlpm.Dy,_xlfn.XLOOKUP(TRUE,(T87:T$95&lt;&gt;""),T87:T$95,_xlpm.Fundo,,1),
_xlpm.Xy,$N86,_xlpm.Yy,PRODUCT(SUM(_xlpm.Dy,-_xlpm.Cy),1/SUM(_xlpm.By,-_xlpm.Ay))*SUM(_xlpm.Xy,-_xlpm.Ay)+_xlpm.Cy,
ROUND(_xlpm.Yy,2)))</f>
        <v/>
      </c>
      <c r="U184" s="21" cm="1">
        <f t="array" ref="U184">IF(U86&lt;&gt;"","",
_xlfn.LET(_xlpm.Fundo,$L$8,
_xlpm.Ax,_xlfn.XLOOKUP(TRUE,($O86:T86&lt;&gt;""),$O$51:T$51,_xlpm.Fundo,,-1),
_xlpm.Bx,_xlfn.XLOOKUP(TRUE,(V86:$AZ86&lt;&gt;""),V$51:$AZ$51,_xlpm.Fundo,,1),
_xlpm.Cx,_xlfn.XLOOKUP(TRUE,($O86:T86&lt;&gt;""),$O86:T86,_xlpm.Fundo,,-1),
_xlpm.Dx,_xlfn.XLOOKUP(TRUE,(V86:$AZ86&lt;&gt;""),V86:$AZ86,_xlpm.Fundo,,1),
_xlpm.Xx,U$51,_xlpm.Yx,PRODUCT(SUM(_xlpm.Dx,-_xlpm.Cx),1/SUM(_xlpm.Bx,-_xlpm.Ax))*SUM(_xlpm.Xx,-_xlpm.Ax)+_xlpm.Cx,
_xlpm.Ay,_xlfn.XLOOKUP(TRUE,(U$52:U85&lt;&gt;""),$N$52:$N85,_xlpm.Fundo,,-1),
_xlpm.By,_xlfn.XLOOKUP(TRUE,(U87:U$95&lt;&gt;""),$N87:$N$95,_xlpm.Fundo,,1),
_xlpm.Cy,_xlfn.XLOOKUP(TRUE,(U$52:U85&lt;&gt;""),U$52:U85,_xlpm.Fundo,,-1),
_xlpm.Dy,_xlfn.XLOOKUP(TRUE,(U87:U$95&lt;&gt;""),U87:U$95,_xlpm.Fundo,,1),
_xlpm.Xy,$N86,_xlpm.Yy,PRODUCT(SUM(_xlpm.Dy,-_xlpm.Cy),1/SUM(_xlpm.By,-_xlpm.Ay))*SUM(_xlpm.Xy,-_xlpm.Ay)+_xlpm.Cy,
ROUND(_xlpm.Yy,2)))</f>
        <v>0.63</v>
      </c>
      <c r="V184" s="21" cm="1">
        <f t="array" ref="V184">IF(V86&lt;&gt;"","",
_xlfn.LET(_xlpm.Fundo,$L$8,
_xlpm.Ax,_xlfn.XLOOKUP(TRUE,($O86:U86&lt;&gt;""),$O$51:U$51,_xlpm.Fundo,,-1),
_xlpm.Bx,_xlfn.XLOOKUP(TRUE,(W86:$AZ86&lt;&gt;""),W$51:$AZ$51,_xlpm.Fundo,,1),
_xlpm.Cx,_xlfn.XLOOKUP(TRUE,($O86:U86&lt;&gt;""),$O86:U86,_xlpm.Fundo,,-1),
_xlpm.Dx,_xlfn.XLOOKUP(TRUE,(W86:$AZ86&lt;&gt;""),W86:$AZ86,_xlpm.Fundo,,1),
_xlpm.Xx,V$51,_xlpm.Yx,PRODUCT(SUM(_xlpm.Dx,-_xlpm.Cx),1/SUM(_xlpm.Bx,-_xlpm.Ax))*SUM(_xlpm.Xx,-_xlpm.Ax)+_xlpm.Cx,
_xlpm.Ay,_xlfn.XLOOKUP(TRUE,(V$52:V85&lt;&gt;""),$N$52:$N85,_xlpm.Fundo,,-1),
_xlpm.By,_xlfn.XLOOKUP(TRUE,(V87:V$95&lt;&gt;""),$N87:$N$95,_xlpm.Fundo,,1),
_xlpm.Cy,_xlfn.XLOOKUP(TRUE,(V$52:V85&lt;&gt;""),V$52:V85,_xlpm.Fundo,,-1),
_xlpm.Dy,_xlfn.XLOOKUP(TRUE,(V87:V$95&lt;&gt;""),V87:V$95,_xlpm.Fundo,,1),
_xlpm.Xy,$N86,_xlpm.Yy,PRODUCT(SUM(_xlpm.Dy,-_xlpm.Cy),1/SUM(_xlpm.By,-_xlpm.Ay))*SUM(_xlpm.Xy,-_xlpm.Ay)+_xlpm.Cy,
ROUND(_xlpm.Yy,2)))</f>
        <v>0</v>
      </c>
      <c r="W184" s="21" cm="1">
        <f t="array" ref="W184">IF(W86&lt;&gt;"","",
_xlfn.LET(_xlpm.Fundo,$L$8,
_xlpm.Ax,_xlfn.XLOOKUP(TRUE,($O86:V86&lt;&gt;""),$O$51:V$51,_xlpm.Fundo,,-1),
_xlpm.Bx,_xlfn.XLOOKUP(TRUE,(X86:$AZ86&lt;&gt;""),X$51:$AZ$51,_xlpm.Fundo,,1),
_xlpm.Cx,_xlfn.XLOOKUP(TRUE,($O86:V86&lt;&gt;""),$O86:V86,_xlpm.Fundo,,-1),
_xlpm.Dx,_xlfn.XLOOKUP(TRUE,(X86:$AZ86&lt;&gt;""),X86:$AZ86,_xlpm.Fundo,,1),
_xlpm.Xx,W$51,_xlpm.Yx,PRODUCT(SUM(_xlpm.Dx,-_xlpm.Cx),1/SUM(_xlpm.Bx,-_xlpm.Ax))*SUM(_xlpm.Xx,-_xlpm.Ax)+_xlpm.Cx,
_xlpm.Ay,_xlfn.XLOOKUP(TRUE,(W$52:W85&lt;&gt;""),$N$52:$N85,_xlpm.Fundo,,-1),
_xlpm.By,_xlfn.XLOOKUP(TRUE,(W87:W$95&lt;&gt;""),$N87:$N$95,_xlpm.Fundo,,1),
_xlpm.Cy,_xlfn.XLOOKUP(TRUE,(W$52:W85&lt;&gt;""),W$52:W85,_xlpm.Fundo,,-1),
_xlpm.Dy,_xlfn.XLOOKUP(TRUE,(W87:W$95&lt;&gt;""),W87:W$95,_xlpm.Fundo,,1),
_xlpm.Xy,$N86,_xlpm.Yy,PRODUCT(SUM(_xlpm.Dy,-_xlpm.Cy),1/SUM(_xlpm.By,-_xlpm.Ay))*SUM(_xlpm.Xy,-_xlpm.Ay)+_xlpm.Cy,
ROUND(_xlpm.Yy,2)))</f>
        <v>0.05</v>
      </c>
      <c r="X184" s="21" t="str" cm="1">
        <f t="array" ref="X184">IF(X86&lt;&gt;"","",
_xlfn.LET(_xlpm.Fundo,$L$8,
_xlpm.Ax,_xlfn.XLOOKUP(TRUE,($O86:W86&lt;&gt;""),$O$51:W$51,_xlpm.Fundo,,-1),
_xlpm.Bx,_xlfn.XLOOKUP(TRUE,(Y86:$AZ86&lt;&gt;""),Y$51:$AZ$51,_xlpm.Fundo,,1),
_xlpm.Cx,_xlfn.XLOOKUP(TRUE,($O86:W86&lt;&gt;""),$O86:W86,_xlpm.Fundo,,-1),
_xlpm.Dx,_xlfn.XLOOKUP(TRUE,(Y86:$AZ86&lt;&gt;""),Y86:$AZ86,_xlpm.Fundo,,1),
_xlpm.Xx,X$51,_xlpm.Yx,PRODUCT(SUM(_xlpm.Dx,-_xlpm.Cx),1/SUM(_xlpm.Bx,-_xlpm.Ax))*SUM(_xlpm.Xx,-_xlpm.Ax)+_xlpm.Cx,
_xlpm.Ay,_xlfn.XLOOKUP(TRUE,(X$52:X85&lt;&gt;""),$N$52:$N85,_xlpm.Fundo,,-1),
_xlpm.By,_xlfn.XLOOKUP(TRUE,(X87:X$95&lt;&gt;""),$N87:$N$95,_xlpm.Fundo,,1),
_xlpm.Cy,_xlfn.XLOOKUP(TRUE,(X$52:X85&lt;&gt;""),X$52:X85,_xlpm.Fundo,,-1),
_xlpm.Dy,_xlfn.XLOOKUP(TRUE,(X87:X$95&lt;&gt;""),X87:X$95,_xlpm.Fundo,,1),
_xlpm.Xy,$N86,_xlpm.Yy,PRODUCT(SUM(_xlpm.Dy,-_xlpm.Cy),1/SUM(_xlpm.By,-_xlpm.Ay))*SUM(_xlpm.Xy,-_xlpm.Ay)+_xlpm.Cy,
ROUND(_xlpm.Yy,2)))</f>
        <v/>
      </c>
      <c r="Y184" s="21" cm="1">
        <f t="array" ref="Y184">IF(Y86&lt;&gt;"","",
_xlfn.LET(_xlpm.Fundo,$L$8,
_xlpm.Ax,_xlfn.XLOOKUP(TRUE,($O86:X86&lt;&gt;""),$O$51:X$51,_xlpm.Fundo,,-1),
_xlpm.Bx,_xlfn.XLOOKUP(TRUE,(Z86:$AZ86&lt;&gt;""),Z$51:$AZ$51,_xlpm.Fundo,,1),
_xlpm.Cx,_xlfn.XLOOKUP(TRUE,($O86:X86&lt;&gt;""),$O86:X86,_xlpm.Fundo,,-1),
_xlpm.Dx,_xlfn.XLOOKUP(TRUE,(Z86:$AZ86&lt;&gt;""),Z86:$AZ86,_xlpm.Fundo,,1),
_xlpm.Xx,Y$51,_xlpm.Yx,PRODUCT(SUM(_xlpm.Dx,-_xlpm.Cx),1/SUM(_xlpm.Bx,-_xlpm.Ax))*SUM(_xlpm.Xx,-_xlpm.Ax)+_xlpm.Cx,
_xlpm.Ay,_xlfn.XLOOKUP(TRUE,(Y$52:Y85&lt;&gt;""),$N$52:$N85,_xlpm.Fundo,,-1),
_xlpm.By,_xlfn.XLOOKUP(TRUE,(Y87:Y$95&lt;&gt;""),$N87:$N$95,_xlpm.Fundo,,1),
_xlpm.Cy,_xlfn.XLOOKUP(TRUE,(Y$52:Y85&lt;&gt;""),Y$52:Y85,_xlpm.Fundo,,-1),
_xlpm.Dy,_xlfn.XLOOKUP(TRUE,(Y87:Y$95&lt;&gt;""),Y87:Y$95,_xlpm.Fundo,,1),
_xlpm.Xy,$N86,_xlpm.Yy,PRODUCT(SUM(_xlpm.Dy,-_xlpm.Cy),1/SUM(_xlpm.By,-_xlpm.Ay))*SUM(_xlpm.Xy,-_xlpm.Ay)+_xlpm.Cy,
ROUND(_xlpm.Yy,2)))</f>
        <v>0.27</v>
      </c>
      <c r="Z184" s="21" cm="1">
        <f t="array" ref="Z184">IF(Z86&lt;&gt;"","",
_xlfn.LET(_xlpm.Fundo,$L$8,
_xlpm.Ax,_xlfn.XLOOKUP(TRUE,($O86:Y86&lt;&gt;""),$O$51:Y$51,_xlpm.Fundo,,-1),
_xlpm.Bx,_xlfn.XLOOKUP(TRUE,(AA86:$AZ86&lt;&gt;""),AA$51:$AZ$51,_xlpm.Fundo,,1),
_xlpm.Cx,_xlfn.XLOOKUP(TRUE,($O86:Y86&lt;&gt;""),$O86:Y86,_xlpm.Fundo,,-1),
_xlpm.Dx,_xlfn.XLOOKUP(TRUE,(AA86:$AZ86&lt;&gt;""),AA86:$AZ86,_xlpm.Fundo,,1),
_xlpm.Xx,Z$51,_xlpm.Yx,PRODUCT(SUM(_xlpm.Dx,-_xlpm.Cx),1/SUM(_xlpm.Bx,-_xlpm.Ax))*SUM(_xlpm.Xx,-_xlpm.Ax)+_xlpm.Cx,
_xlpm.Ay,_xlfn.XLOOKUP(TRUE,(Z$52:Z85&lt;&gt;""),$N$52:$N85,_xlpm.Fundo,,-1),
_xlpm.By,_xlfn.XLOOKUP(TRUE,(Z87:Z$95&lt;&gt;""),$N87:$N$95,_xlpm.Fundo,,1),
_xlpm.Cy,_xlfn.XLOOKUP(TRUE,(Z$52:Z85&lt;&gt;""),Z$52:Z85,_xlpm.Fundo,,-1),
_xlpm.Dy,_xlfn.XLOOKUP(TRUE,(Z87:Z$95&lt;&gt;""),Z87:Z$95,_xlpm.Fundo,,1),
_xlpm.Xy,$N86,_xlpm.Yy,PRODUCT(SUM(_xlpm.Dy,-_xlpm.Cy),1/SUM(_xlpm.By,-_xlpm.Ay))*SUM(_xlpm.Xy,-_xlpm.Ay)+_xlpm.Cy,
ROUND(_xlpm.Yy,2)))</f>
        <v>0.27</v>
      </c>
      <c r="AA184" s="21" t="str" cm="1">
        <f t="array" ref="AA184">IF(AA86&lt;&gt;"","",
_xlfn.LET(_xlpm.Fundo,$L$8,
_xlpm.Ax,_xlfn.XLOOKUP(TRUE,($O86:Z86&lt;&gt;""),$O$51:Z$51,_xlpm.Fundo,,-1),
_xlpm.Bx,_xlfn.XLOOKUP(TRUE,(AB86:$AZ86&lt;&gt;""),AB$51:$AZ$51,_xlpm.Fundo,,1),
_xlpm.Cx,_xlfn.XLOOKUP(TRUE,($O86:Z86&lt;&gt;""),$O86:Z86,_xlpm.Fundo,,-1),
_xlpm.Dx,_xlfn.XLOOKUP(TRUE,(AB86:$AZ86&lt;&gt;""),AB86:$AZ86,_xlpm.Fundo,,1),
_xlpm.Xx,AA$51,_xlpm.Yx,PRODUCT(SUM(_xlpm.Dx,-_xlpm.Cx),1/SUM(_xlpm.Bx,-_xlpm.Ax))*SUM(_xlpm.Xx,-_xlpm.Ax)+_xlpm.Cx,
_xlpm.Ay,_xlfn.XLOOKUP(TRUE,(AA$52:AA85&lt;&gt;""),$N$52:$N85,_xlpm.Fundo,,-1),
_xlpm.By,_xlfn.XLOOKUP(TRUE,(AA87:AA$95&lt;&gt;""),$N87:$N$95,_xlpm.Fundo,,1),
_xlpm.Cy,_xlfn.XLOOKUP(TRUE,(AA$52:AA85&lt;&gt;""),AA$52:AA85,_xlpm.Fundo,,-1),
_xlpm.Dy,_xlfn.XLOOKUP(TRUE,(AA87:AA$95&lt;&gt;""),AA87:AA$95,_xlpm.Fundo,,1),
_xlpm.Xy,$N86,_xlpm.Yy,PRODUCT(SUM(_xlpm.Dy,-_xlpm.Cy),1/SUM(_xlpm.By,-_xlpm.Ay))*SUM(_xlpm.Xy,-_xlpm.Ay)+_xlpm.Cy,
ROUND(_xlpm.Yy,2)))</f>
        <v/>
      </c>
      <c r="AB184" s="21" t="str" cm="1">
        <f t="array" ref="AB184">IF(AB86&lt;&gt;"","",
_xlfn.LET(_xlpm.Fundo,$L$8,
_xlpm.Ax,_xlfn.XLOOKUP(TRUE,($O86:AA86&lt;&gt;""),$O$51:AA$51,_xlpm.Fundo,,-1),
_xlpm.Bx,_xlfn.XLOOKUP(TRUE,(AC86:$AZ86&lt;&gt;""),AC$51:$AZ$51,_xlpm.Fundo,,1),
_xlpm.Cx,_xlfn.XLOOKUP(TRUE,($O86:AA86&lt;&gt;""),$O86:AA86,_xlpm.Fundo,,-1),
_xlpm.Dx,_xlfn.XLOOKUP(TRUE,(AC86:$AZ86&lt;&gt;""),AC86:$AZ86,_xlpm.Fundo,,1),
_xlpm.Xx,AB$51,_xlpm.Yx,PRODUCT(SUM(_xlpm.Dx,-_xlpm.Cx),1/SUM(_xlpm.Bx,-_xlpm.Ax))*SUM(_xlpm.Xx,-_xlpm.Ax)+_xlpm.Cx,
_xlpm.Ay,_xlfn.XLOOKUP(TRUE,(AB$52:AB85&lt;&gt;""),$N$52:$N85,_xlpm.Fundo,,-1),
_xlpm.By,_xlfn.XLOOKUP(TRUE,(AB87:AB$95&lt;&gt;""),$N87:$N$95,_xlpm.Fundo,,1),
_xlpm.Cy,_xlfn.XLOOKUP(TRUE,(AB$52:AB85&lt;&gt;""),AB$52:AB85,_xlpm.Fundo,,-1),
_xlpm.Dy,_xlfn.XLOOKUP(TRUE,(AB87:AB$95&lt;&gt;""),AB87:AB$95,_xlpm.Fundo,,1),
_xlpm.Xy,$N86,_xlpm.Yy,PRODUCT(SUM(_xlpm.Dy,-_xlpm.Cy),1/SUM(_xlpm.By,-_xlpm.Ay))*SUM(_xlpm.Xy,-_xlpm.Ay)+_xlpm.Cy,
ROUND(_xlpm.Yy,2)))</f>
        <v/>
      </c>
      <c r="AC184" s="21" cm="1">
        <f t="array" ref="AC184">IF(AC86&lt;&gt;"","",
_xlfn.LET(_xlpm.Fundo,$L$8,
_xlpm.Ax,_xlfn.XLOOKUP(TRUE,($O86:AB86&lt;&gt;""),$O$51:AB$51,_xlpm.Fundo,,-1),
_xlpm.Bx,_xlfn.XLOOKUP(TRUE,(AD86:$AZ86&lt;&gt;""),AD$51:$AZ$51,_xlpm.Fundo,,1),
_xlpm.Cx,_xlfn.XLOOKUP(TRUE,($O86:AB86&lt;&gt;""),$O86:AB86,_xlpm.Fundo,,-1),
_xlpm.Dx,_xlfn.XLOOKUP(TRUE,(AD86:$AZ86&lt;&gt;""),AD86:$AZ86,_xlpm.Fundo,,1),
_xlpm.Xx,AC$51,_xlpm.Yx,PRODUCT(SUM(_xlpm.Dx,-_xlpm.Cx),1/SUM(_xlpm.Bx,-_xlpm.Ax))*SUM(_xlpm.Xx,-_xlpm.Ax)+_xlpm.Cx,
_xlpm.Ay,_xlfn.XLOOKUP(TRUE,(AC$52:AC85&lt;&gt;""),$N$52:$N85,_xlpm.Fundo,,-1),
_xlpm.By,_xlfn.XLOOKUP(TRUE,(AC87:AC$95&lt;&gt;""),$N87:$N$95,_xlpm.Fundo,,1),
_xlpm.Cy,_xlfn.XLOOKUP(TRUE,(AC$52:AC85&lt;&gt;""),AC$52:AC85,_xlpm.Fundo,,-1),
_xlpm.Dy,_xlfn.XLOOKUP(TRUE,(AC87:AC$95&lt;&gt;""),AC87:AC$95,_xlpm.Fundo,,1),
_xlpm.Xy,$N86,_xlpm.Yy,PRODUCT(SUM(_xlpm.Dy,-_xlpm.Cy),1/SUM(_xlpm.By,-_xlpm.Ay))*SUM(_xlpm.Xy,-_xlpm.Ay)+_xlpm.Cy,
ROUND(_xlpm.Yy,2)))</f>
        <v>0</v>
      </c>
      <c r="AD184" s="21" cm="1">
        <f t="array" ref="AD184">IF(AD86&lt;&gt;"","",
_xlfn.LET(_xlpm.Fundo,$L$8,
_xlpm.Ax,_xlfn.XLOOKUP(TRUE,($O86:AC86&lt;&gt;""),$O$51:AC$51,_xlpm.Fundo,,-1),
_xlpm.Bx,_xlfn.XLOOKUP(TRUE,(AE86:$AZ86&lt;&gt;""),AE$51:$AZ$51,_xlpm.Fundo,,1),
_xlpm.Cx,_xlfn.XLOOKUP(TRUE,($O86:AC86&lt;&gt;""),$O86:AC86,_xlpm.Fundo,,-1),
_xlpm.Dx,_xlfn.XLOOKUP(TRUE,(AE86:$AZ86&lt;&gt;""),AE86:$AZ86,_xlpm.Fundo,,1),
_xlpm.Xx,AD$51,_xlpm.Yx,PRODUCT(SUM(_xlpm.Dx,-_xlpm.Cx),1/SUM(_xlpm.Bx,-_xlpm.Ax))*SUM(_xlpm.Xx,-_xlpm.Ax)+_xlpm.Cx,
_xlpm.Ay,_xlfn.XLOOKUP(TRUE,(AD$52:AD85&lt;&gt;""),$N$52:$N85,_xlpm.Fundo,,-1),
_xlpm.By,_xlfn.XLOOKUP(TRUE,(AD87:AD$95&lt;&gt;""),$N87:$N$95,_xlpm.Fundo,,1),
_xlpm.Cy,_xlfn.XLOOKUP(TRUE,(AD$52:AD85&lt;&gt;""),AD$52:AD85,_xlpm.Fundo,,-1),
_xlpm.Dy,_xlfn.XLOOKUP(TRUE,(AD87:AD$95&lt;&gt;""),AD87:AD$95,_xlpm.Fundo,,1),
_xlpm.Xy,$N86,_xlpm.Yy,PRODUCT(SUM(_xlpm.Dy,-_xlpm.Cy),1/SUM(_xlpm.By,-_xlpm.Ay))*SUM(_xlpm.Xy,-_xlpm.Ay)+_xlpm.Cy,
ROUND(_xlpm.Yy,2)))</f>
        <v>0</v>
      </c>
      <c r="AE184" s="21" cm="1">
        <f t="array" ref="AE184">IF(AE86&lt;&gt;"","",
_xlfn.LET(_xlpm.Fundo,$L$8,
_xlpm.Ax,_xlfn.XLOOKUP(TRUE,($O86:AD86&lt;&gt;""),$O$51:AD$51,_xlpm.Fundo,,-1),
_xlpm.Bx,_xlfn.XLOOKUP(TRUE,(AF86:$AZ86&lt;&gt;""),AF$51:$AZ$51,_xlpm.Fundo,,1),
_xlpm.Cx,_xlfn.XLOOKUP(TRUE,($O86:AD86&lt;&gt;""),$O86:AD86,_xlpm.Fundo,,-1),
_xlpm.Dx,_xlfn.XLOOKUP(TRUE,(AF86:$AZ86&lt;&gt;""),AF86:$AZ86,_xlpm.Fundo,,1),
_xlpm.Xx,AE$51,_xlpm.Yx,PRODUCT(SUM(_xlpm.Dx,-_xlpm.Cx),1/SUM(_xlpm.Bx,-_xlpm.Ax))*SUM(_xlpm.Xx,-_xlpm.Ax)+_xlpm.Cx,
_xlpm.Ay,_xlfn.XLOOKUP(TRUE,(AE$52:AE85&lt;&gt;""),$N$52:$N85,_xlpm.Fundo,,-1),
_xlpm.By,_xlfn.XLOOKUP(TRUE,(AE87:AE$95&lt;&gt;""),$N87:$N$95,_xlpm.Fundo,,1),
_xlpm.Cy,_xlfn.XLOOKUP(TRUE,(AE$52:AE85&lt;&gt;""),AE$52:AE85,_xlpm.Fundo,,-1),
_xlpm.Dy,_xlfn.XLOOKUP(TRUE,(AE87:AE$95&lt;&gt;""),AE87:AE$95,_xlpm.Fundo,,1),
_xlpm.Xy,$N86,_xlpm.Yy,PRODUCT(SUM(_xlpm.Dy,-_xlpm.Cy),1/SUM(_xlpm.By,-_xlpm.Ay))*SUM(_xlpm.Xy,-_xlpm.Ay)+_xlpm.Cy,
ROUND(_xlpm.Yy,2)))</f>
        <v>-0.24</v>
      </c>
      <c r="AF184" s="21" cm="1">
        <f t="array" ref="AF184">IF(AF86&lt;&gt;"","",
_xlfn.LET(_xlpm.Fundo,$L$8,
_xlpm.Ax,_xlfn.XLOOKUP(TRUE,($O86:AE86&lt;&gt;""),$O$51:AE$51,_xlpm.Fundo,,-1),
_xlpm.Bx,_xlfn.XLOOKUP(TRUE,(AG86:$AZ86&lt;&gt;""),AG$51:$AZ$51,_xlpm.Fundo,,1),
_xlpm.Cx,_xlfn.XLOOKUP(TRUE,($O86:AE86&lt;&gt;""),$O86:AE86,_xlpm.Fundo,,-1),
_xlpm.Dx,_xlfn.XLOOKUP(TRUE,(AG86:$AZ86&lt;&gt;""),AG86:$AZ86,_xlpm.Fundo,,1),
_xlpm.Xx,AF$51,_xlpm.Yx,PRODUCT(SUM(_xlpm.Dx,-_xlpm.Cx),1/SUM(_xlpm.Bx,-_xlpm.Ax))*SUM(_xlpm.Xx,-_xlpm.Ax)+_xlpm.Cx,
_xlpm.Ay,_xlfn.XLOOKUP(TRUE,(AF$52:AF85&lt;&gt;""),$N$52:$N85,_xlpm.Fundo,,-1),
_xlpm.By,_xlfn.XLOOKUP(TRUE,(AF87:AF$95&lt;&gt;""),$N87:$N$95,_xlpm.Fundo,,1),
_xlpm.Cy,_xlfn.XLOOKUP(TRUE,(AF$52:AF85&lt;&gt;""),AF$52:AF85,_xlpm.Fundo,,-1),
_xlpm.Dy,_xlfn.XLOOKUP(TRUE,(AF87:AF$95&lt;&gt;""),AF87:AF$95,_xlpm.Fundo,,1),
_xlpm.Xy,$N86,_xlpm.Yy,PRODUCT(SUM(_xlpm.Dy,-_xlpm.Cy),1/SUM(_xlpm.By,-_xlpm.Ay))*SUM(_xlpm.Xy,-_xlpm.Ay)+_xlpm.Cy,
ROUND(_xlpm.Yy,2)))</f>
        <v>0</v>
      </c>
      <c r="AG184" s="21" cm="1">
        <f t="array" ref="AG184">IF(AG86&lt;&gt;"","",
_xlfn.LET(_xlpm.Fundo,$L$8,
_xlpm.Ax,_xlfn.XLOOKUP(TRUE,($O86:AF86&lt;&gt;""),$O$51:AF$51,_xlpm.Fundo,,-1),
_xlpm.Bx,_xlfn.XLOOKUP(TRUE,(AH86:$AZ86&lt;&gt;""),AH$51:$AZ$51,_xlpm.Fundo,,1),
_xlpm.Cx,_xlfn.XLOOKUP(TRUE,($O86:AF86&lt;&gt;""),$O86:AF86,_xlpm.Fundo,,-1),
_xlpm.Dx,_xlfn.XLOOKUP(TRUE,(AH86:$AZ86&lt;&gt;""),AH86:$AZ86,_xlpm.Fundo,,1),
_xlpm.Xx,AG$51,_xlpm.Yx,PRODUCT(SUM(_xlpm.Dx,-_xlpm.Cx),1/SUM(_xlpm.Bx,-_xlpm.Ax))*SUM(_xlpm.Xx,-_xlpm.Ax)+_xlpm.Cx,
_xlpm.Ay,_xlfn.XLOOKUP(TRUE,(AG$52:AG85&lt;&gt;""),$N$52:$N85,_xlpm.Fundo,,-1),
_xlpm.By,_xlfn.XLOOKUP(TRUE,(AG87:AG$95&lt;&gt;""),$N87:$N$95,_xlpm.Fundo,,1),
_xlpm.Cy,_xlfn.XLOOKUP(TRUE,(AG$52:AG85&lt;&gt;""),AG$52:AG85,_xlpm.Fundo,,-1),
_xlpm.Dy,_xlfn.XLOOKUP(TRUE,(AG87:AG$95&lt;&gt;""),AG87:AG$95,_xlpm.Fundo,,1),
_xlpm.Xy,$N86,_xlpm.Yy,PRODUCT(SUM(_xlpm.Dy,-_xlpm.Cy),1/SUM(_xlpm.By,-_xlpm.Ay))*SUM(_xlpm.Xy,-_xlpm.Ay)+_xlpm.Cy,
ROUND(_xlpm.Yy,2)))</f>
        <v>-0.4</v>
      </c>
      <c r="AH184" s="21" cm="1">
        <f t="array" ref="AH184">IF(AH86&lt;&gt;"","",
_xlfn.LET(_xlpm.Fundo,$L$8,
_xlpm.Ax,_xlfn.XLOOKUP(TRUE,($O86:AG86&lt;&gt;""),$O$51:AG$51,_xlpm.Fundo,,-1),
_xlpm.Bx,_xlfn.XLOOKUP(TRUE,(AI86:$AZ86&lt;&gt;""),AI$51:$AZ$51,_xlpm.Fundo,,1),
_xlpm.Cx,_xlfn.XLOOKUP(TRUE,($O86:AG86&lt;&gt;""),$O86:AG86,_xlpm.Fundo,,-1),
_xlpm.Dx,_xlfn.XLOOKUP(TRUE,(AI86:$AZ86&lt;&gt;""),AI86:$AZ86,_xlpm.Fundo,,1),
_xlpm.Xx,AH$51,_xlpm.Yx,PRODUCT(SUM(_xlpm.Dx,-_xlpm.Cx),1/SUM(_xlpm.Bx,-_xlpm.Ax))*SUM(_xlpm.Xx,-_xlpm.Ax)+_xlpm.Cx,
_xlpm.Ay,_xlfn.XLOOKUP(TRUE,(AH$52:AH85&lt;&gt;""),$N$52:$N85,_xlpm.Fundo,,-1),
_xlpm.By,_xlfn.XLOOKUP(TRUE,(AH87:AH$95&lt;&gt;""),$N87:$N$95,_xlpm.Fundo,,1),
_xlpm.Cy,_xlfn.XLOOKUP(TRUE,(AH$52:AH85&lt;&gt;""),AH$52:AH85,_xlpm.Fundo,,-1),
_xlpm.Dy,_xlfn.XLOOKUP(TRUE,(AH87:AH$95&lt;&gt;""),AH87:AH$95,_xlpm.Fundo,,1),
_xlpm.Xy,$N86,_xlpm.Yy,PRODUCT(SUM(_xlpm.Dy,-_xlpm.Cy),1/SUM(_xlpm.By,-_xlpm.Ay))*SUM(_xlpm.Xy,-_xlpm.Ay)+_xlpm.Cy,
ROUND(_xlpm.Yy,2)))</f>
        <v>0</v>
      </c>
      <c r="AI184" s="21" cm="1">
        <f t="array" ref="AI184">IF(AI86&lt;&gt;"","",
_xlfn.LET(_xlpm.Fundo,$L$8,
_xlpm.Ax,_xlfn.XLOOKUP(TRUE,($O86:AH86&lt;&gt;""),$O$51:AH$51,_xlpm.Fundo,,-1),
_xlpm.Bx,_xlfn.XLOOKUP(TRUE,(AJ86:$AZ86&lt;&gt;""),AJ$51:$AZ$51,_xlpm.Fundo,,1),
_xlpm.Cx,_xlfn.XLOOKUP(TRUE,($O86:AH86&lt;&gt;""),$O86:AH86,_xlpm.Fundo,,-1),
_xlpm.Dx,_xlfn.XLOOKUP(TRUE,(AJ86:$AZ86&lt;&gt;""),AJ86:$AZ86,_xlpm.Fundo,,1),
_xlpm.Xx,AI$51,_xlpm.Yx,PRODUCT(SUM(_xlpm.Dx,-_xlpm.Cx),1/SUM(_xlpm.Bx,-_xlpm.Ax))*SUM(_xlpm.Xx,-_xlpm.Ax)+_xlpm.Cx,
_xlpm.Ay,_xlfn.XLOOKUP(TRUE,(AI$52:AI85&lt;&gt;""),$N$52:$N85,_xlpm.Fundo,,-1),
_xlpm.By,_xlfn.XLOOKUP(TRUE,(AI87:AI$95&lt;&gt;""),$N87:$N$95,_xlpm.Fundo,,1),
_xlpm.Cy,_xlfn.XLOOKUP(TRUE,(AI$52:AI85&lt;&gt;""),AI$52:AI85,_xlpm.Fundo,,-1),
_xlpm.Dy,_xlfn.XLOOKUP(TRUE,(AI87:AI$95&lt;&gt;""),AI87:AI$95,_xlpm.Fundo,,1),
_xlpm.Xy,$N86,_xlpm.Yy,PRODUCT(SUM(_xlpm.Dy,-_xlpm.Cy),1/SUM(_xlpm.By,-_xlpm.Ay))*SUM(_xlpm.Xy,-_xlpm.Ay)+_xlpm.Cy,
ROUND(_xlpm.Yy,2)))</f>
        <v>0</v>
      </c>
      <c r="AJ184" s="21" cm="1">
        <f t="array" ref="AJ184">IF(AJ86&lt;&gt;"","",
_xlfn.LET(_xlpm.Fundo,$L$8,
_xlpm.Ax,_xlfn.XLOOKUP(TRUE,($O86:AI86&lt;&gt;""),$O$51:AI$51,_xlpm.Fundo,,-1),
_xlpm.Bx,_xlfn.XLOOKUP(TRUE,(AK86:$AZ86&lt;&gt;""),AK$51:$AZ$51,_xlpm.Fundo,,1),
_xlpm.Cx,_xlfn.XLOOKUP(TRUE,($O86:AI86&lt;&gt;""),$O86:AI86,_xlpm.Fundo,,-1),
_xlpm.Dx,_xlfn.XLOOKUP(TRUE,(AK86:$AZ86&lt;&gt;""),AK86:$AZ86,_xlpm.Fundo,,1),
_xlpm.Xx,AJ$51,_xlpm.Yx,PRODUCT(SUM(_xlpm.Dx,-_xlpm.Cx),1/SUM(_xlpm.Bx,-_xlpm.Ax))*SUM(_xlpm.Xx,-_xlpm.Ax)+_xlpm.Cx,
_xlpm.Ay,_xlfn.XLOOKUP(TRUE,(AJ$52:AJ85&lt;&gt;""),$N$52:$N85,_xlpm.Fundo,,-1),
_xlpm.By,_xlfn.XLOOKUP(TRUE,(AJ87:AJ$95&lt;&gt;""),$N87:$N$95,_xlpm.Fundo,,1),
_xlpm.Cy,_xlfn.XLOOKUP(TRUE,(AJ$52:AJ85&lt;&gt;""),AJ$52:AJ85,_xlpm.Fundo,,-1),
_xlpm.Dy,_xlfn.XLOOKUP(TRUE,(AJ87:AJ$95&lt;&gt;""),AJ87:AJ$95,_xlpm.Fundo,,1),
_xlpm.Xy,$N86,_xlpm.Yy,PRODUCT(SUM(_xlpm.Dy,-_xlpm.Cy),1/SUM(_xlpm.By,-_xlpm.Ay))*SUM(_xlpm.Xy,-_xlpm.Ay)+_xlpm.Cy,
ROUND(_xlpm.Yy,2)))</f>
        <v>0.27</v>
      </c>
      <c r="AK184" s="21" cm="1">
        <f t="array" ref="AK184">IF(AK86&lt;&gt;"","",
_xlfn.LET(_xlpm.Fundo,$L$8,
_xlpm.Ax,_xlfn.XLOOKUP(TRUE,($O86:AJ86&lt;&gt;""),$O$51:AJ$51,_xlpm.Fundo,,-1),
_xlpm.Bx,_xlfn.XLOOKUP(TRUE,(AL86:$AZ86&lt;&gt;""),AL$51:$AZ$51,_xlpm.Fundo,,1),
_xlpm.Cx,_xlfn.XLOOKUP(TRUE,($O86:AJ86&lt;&gt;""),$O86:AJ86,_xlpm.Fundo,,-1),
_xlpm.Dx,_xlfn.XLOOKUP(TRUE,(AL86:$AZ86&lt;&gt;""),AL86:$AZ86,_xlpm.Fundo,,1),
_xlpm.Xx,AK$51,_xlpm.Yx,PRODUCT(SUM(_xlpm.Dx,-_xlpm.Cx),1/SUM(_xlpm.Bx,-_xlpm.Ax))*SUM(_xlpm.Xx,-_xlpm.Ax)+_xlpm.Cx,
_xlpm.Ay,_xlfn.XLOOKUP(TRUE,(AK$52:AK85&lt;&gt;""),$N$52:$N85,_xlpm.Fundo,,-1),
_xlpm.By,_xlfn.XLOOKUP(TRUE,(AK87:AK$95&lt;&gt;""),$N87:$N$95,_xlpm.Fundo,,1),
_xlpm.Cy,_xlfn.XLOOKUP(TRUE,(AK$52:AK85&lt;&gt;""),AK$52:AK85,_xlpm.Fundo,,-1),
_xlpm.Dy,_xlfn.XLOOKUP(TRUE,(AK87:AK$95&lt;&gt;""),AK87:AK$95,_xlpm.Fundo,,1),
_xlpm.Xy,$N86,_xlpm.Yy,PRODUCT(SUM(_xlpm.Dy,-_xlpm.Cy),1/SUM(_xlpm.By,-_xlpm.Ay))*SUM(_xlpm.Xy,-_xlpm.Ay)+_xlpm.Cy,
ROUND(_xlpm.Yy,2)))</f>
        <v>0</v>
      </c>
      <c r="AL184" s="21" cm="1">
        <f t="array" ref="AL184">IF(AL86&lt;&gt;"","",
_xlfn.LET(_xlpm.Fundo,$L$8,
_xlpm.Ax,_xlfn.XLOOKUP(TRUE,($O86:AK86&lt;&gt;""),$O$51:AK$51,_xlpm.Fundo,,-1),
_xlpm.Bx,_xlfn.XLOOKUP(TRUE,(AM86:$AZ86&lt;&gt;""),AM$51:$AZ$51,_xlpm.Fundo,,1),
_xlpm.Cx,_xlfn.XLOOKUP(TRUE,($O86:AK86&lt;&gt;""),$O86:AK86,_xlpm.Fundo,,-1),
_xlpm.Dx,_xlfn.XLOOKUP(TRUE,(AM86:$AZ86&lt;&gt;""),AM86:$AZ86,_xlpm.Fundo,,1),
_xlpm.Xx,AL$51,_xlpm.Yx,PRODUCT(SUM(_xlpm.Dx,-_xlpm.Cx),1/SUM(_xlpm.Bx,-_xlpm.Ax))*SUM(_xlpm.Xx,-_xlpm.Ax)+_xlpm.Cx,
_xlpm.Ay,_xlfn.XLOOKUP(TRUE,(AL$52:AL85&lt;&gt;""),$N$52:$N85,_xlpm.Fundo,,-1),
_xlpm.By,_xlfn.XLOOKUP(TRUE,(AL87:AL$95&lt;&gt;""),$N87:$N$95,_xlpm.Fundo,,1),
_xlpm.Cy,_xlfn.XLOOKUP(TRUE,(AL$52:AL85&lt;&gt;""),AL$52:AL85,_xlpm.Fundo,,-1),
_xlpm.Dy,_xlfn.XLOOKUP(TRUE,(AL87:AL$95&lt;&gt;""),AL87:AL$95,_xlpm.Fundo,,1),
_xlpm.Xy,$N86,_xlpm.Yy,PRODUCT(SUM(_xlpm.Dy,-_xlpm.Cy),1/SUM(_xlpm.By,-_xlpm.Ay))*SUM(_xlpm.Xy,-_xlpm.Ay)+_xlpm.Cy,
ROUND(_xlpm.Yy,2)))</f>
        <v>0</v>
      </c>
      <c r="AM184" s="21" cm="1">
        <f t="array" ref="AM184">IF(AM86&lt;&gt;"","",
_xlfn.LET(_xlpm.Fundo,$L$8,
_xlpm.Ax,_xlfn.XLOOKUP(TRUE,($O86:AL86&lt;&gt;""),$O$51:AL$51,_xlpm.Fundo,,-1),
_xlpm.Bx,_xlfn.XLOOKUP(TRUE,(AN86:$AZ86&lt;&gt;""),AN$51:$AZ$51,_xlpm.Fundo,,1),
_xlpm.Cx,_xlfn.XLOOKUP(TRUE,($O86:AL86&lt;&gt;""),$O86:AL86,_xlpm.Fundo,,-1),
_xlpm.Dx,_xlfn.XLOOKUP(TRUE,(AN86:$AZ86&lt;&gt;""),AN86:$AZ86,_xlpm.Fundo,,1),
_xlpm.Xx,AM$51,_xlpm.Yx,PRODUCT(SUM(_xlpm.Dx,-_xlpm.Cx),1/SUM(_xlpm.Bx,-_xlpm.Ax))*SUM(_xlpm.Xx,-_xlpm.Ax)+_xlpm.Cx,
_xlpm.Ay,_xlfn.XLOOKUP(TRUE,(AM$52:AM85&lt;&gt;""),$N$52:$N85,_xlpm.Fundo,,-1),
_xlpm.By,_xlfn.XLOOKUP(TRUE,(AM87:AM$95&lt;&gt;""),$N87:$N$95,_xlpm.Fundo,,1),
_xlpm.Cy,_xlfn.XLOOKUP(TRUE,(AM$52:AM85&lt;&gt;""),AM$52:AM85,_xlpm.Fundo,,-1),
_xlpm.Dy,_xlfn.XLOOKUP(TRUE,(AM87:AM$95&lt;&gt;""),AM87:AM$95,_xlpm.Fundo,,1),
_xlpm.Xy,$N86,_xlpm.Yy,PRODUCT(SUM(_xlpm.Dy,-_xlpm.Cy),1/SUM(_xlpm.By,-_xlpm.Ay))*SUM(_xlpm.Xy,-_xlpm.Ay)+_xlpm.Cy,
ROUND(_xlpm.Yy,2)))</f>
        <v>0</v>
      </c>
      <c r="AN184" s="21" cm="1">
        <f t="array" ref="AN184">IF(AN86&lt;&gt;"","",
_xlfn.LET(_xlpm.Fundo,$L$8,
_xlpm.Ax,_xlfn.XLOOKUP(TRUE,($O86:AM86&lt;&gt;""),$O$51:AM$51,_xlpm.Fundo,,-1),
_xlpm.Bx,_xlfn.XLOOKUP(TRUE,(AO86:$AZ86&lt;&gt;""),AO$51:$AZ$51,_xlpm.Fundo,,1),
_xlpm.Cx,_xlfn.XLOOKUP(TRUE,($O86:AM86&lt;&gt;""),$O86:AM86,_xlpm.Fundo,,-1),
_xlpm.Dx,_xlfn.XLOOKUP(TRUE,(AO86:$AZ86&lt;&gt;""),AO86:$AZ86,_xlpm.Fundo,,1),
_xlpm.Xx,AN$51,_xlpm.Yx,PRODUCT(SUM(_xlpm.Dx,-_xlpm.Cx),1/SUM(_xlpm.Bx,-_xlpm.Ax))*SUM(_xlpm.Xx,-_xlpm.Ax)+_xlpm.Cx,
_xlpm.Ay,_xlfn.XLOOKUP(TRUE,(AN$52:AN85&lt;&gt;""),$N$52:$N85,_xlpm.Fundo,,-1),
_xlpm.By,_xlfn.XLOOKUP(TRUE,(AN87:AN$95&lt;&gt;""),$N87:$N$95,_xlpm.Fundo,,1),
_xlpm.Cy,_xlfn.XLOOKUP(TRUE,(AN$52:AN85&lt;&gt;""),AN$52:AN85,_xlpm.Fundo,,-1),
_xlpm.Dy,_xlfn.XLOOKUP(TRUE,(AN87:AN$95&lt;&gt;""),AN87:AN$95,_xlpm.Fundo,,1),
_xlpm.Xy,$N86,_xlpm.Yy,PRODUCT(SUM(_xlpm.Dy,-_xlpm.Cy),1/SUM(_xlpm.By,-_xlpm.Ay))*SUM(_xlpm.Xy,-_xlpm.Ay)+_xlpm.Cy,
ROUND(_xlpm.Yy,2)))</f>
        <v>0.32</v>
      </c>
      <c r="AO184" s="21" cm="1">
        <f t="array" ref="AO184">IF(AO86&lt;&gt;"","",
_xlfn.LET(_xlpm.Fundo,$L$8,
_xlpm.Ax,_xlfn.XLOOKUP(TRUE,($O86:AN86&lt;&gt;""),$O$51:AN$51,_xlpm.Fundo,,-1),
_xlpm.Bx,_xlfn.XLOOKUP(TRUE,(AP86:$AZ86&lt;&gt;""),AP$51:$AZ$51,_xlpm.Fundo,,1),
_xlpm.Cx,_xlfn.XLOOKUP(TRUE,($O86:AN86&lt;&gt;""),$O86:AN86,_xlpm.Fundo,,-1),
_xlpm.Dx,_xlfn.XLOOKUP(TRUE,(AP86:$AZ86&lt;&gt;""),AP86:$AZ86,_xlpm.Fundo,,1),
_xlpm.Xx,AO$51,_xlpm.Yx,PRODUCT(SUM(_xlpm.Dx,-_xlpm.Cx),1/SUM(_xlpm.Bx,-_xlpm.Ax))*SUM(_xlpm.Xx,-_xlpm.Ax)+_xlpm.Cx,
_xlpm.Ay,_xlfn.XLOOKUP(TRUE,(AO$52:AO85&lt;&gt;""),$N$52:$N85,_xlpm.Fundo,,-1),
_xlpm.By,_xlfn.XLOOKUP(TRUE,(AO87:AO$95&lt;&gt;""),$N87:$N$95,_xlpm.Fundo,,1),
_xlpm.Cy,_xlfn.XLOOKUP(TRUE,(AO$52:AO85&lt;&gt;""),AO$52:AO85,_xlpm.Fundo,,-1),
_xlpm.Dy,_xlfn.XLOOKUP(TRUE,(AO87:AO$95&lt;&gt;""),AO87:AO$95,_xlpm.Fundo,,1),
_xlpm.Xy,$N86,_xlpm.Yy,PRODUCT(SUM(_xlpm.Dy,-_xlpm.Cy),1/SUM(_xlpm.By,-_xlpm.Ay))*SUM(_xlpm.Xy,-_xlpm.Ay)+_xlpm.Cy,
ROUND(_xlpm.Yy,2)))</f>
        <v>0.01</v>
      </c>
      <c r="AP184" s="21" cm="1">
        <f t="array" ref="AP184">IF(AP86&lt;&gt;"","",
_xlfn.LET(_xlpm.Fundo,$L$8,
_xlpm.Ax,_xlfn.XLOOKUP(TRUE,($O86:AO86&lt;&gt;""),$O$51:AO$51,_xlpm.Fundo,,-1),
_xlpm.Bx,_xlfn.XLOOKUP(TRUE,(AQ86:$AZ86&lt;&gt;""),AQ$51:$AZ$51,_xlpm.Fundo,,1),
_xlpm.Cx,_xlfn.XLOOKUP(TRUE,($O86:AO86&lt;&gt;""),$O86:AO86,_xlpm.Fundo,,-1),
_xlpm.Dx,_xlfn.XLOOKUP(TRUE,(AQ86:$AZ86&lt;&gt;""),AQ86:$AZ86,_xlpm.Fundo,,1),
_xlpm.Xx,AP$51,_xlpm.Yx,PRODUCT(SUM(_xlpm.Dx,-_xlpm.Cx),1/SUM(_xlpm.Bx,-_xlpm.Ax))*SUM(_xlpm.Xx,-_xlpm.Ax)+_xlpm.Cx,
_xlpm.Ay,_xlfn.XLOOKUP(TRUE,(AP$52:AP85&lt;&gt;""),$N$52:$N85,_xlpm.Fundo,,-1),
_xlpm.By,_xlfn.XLOOKUP(TRUE,(AP87:AP$95&lt;&gt;""),$N87:$N$95,_xlpm.Fundo,,1),
_xlpm.Cy,_xlfn.XLOOKUP(TRUE,(AP$52:AP85&lt;&gt;""),AP$52:AP85,_xlpm.Fundo,,-1),
_xlpm.Dy,_xlfn.XLOOKUP(TRUE,(AP87:AP$95&lt;&gt;""),AP87:AP$95,_xlpm.Fundo,,1),
_xlpm.Xy,$N86,_xlpm.Yy,PRODUCT(SUM(_xlpm.Dy,-_xlpm.Cy),1/SUM(_xlpm.By,-_xlpm.Ay))*SUM(_xlpm.Xy,-_xlpm.Ay)+_xlpm.Cy,
ROUND(_xlpm.Yy,2)))</f>
        <v>0.7</v>
      </c>
      <c r="AQ184" s="21" cm="1">
        <f t="array" ref="AQ184">IF(AQ86&lt;&gt;"","",
_xlfn.LET(_xlpm.Fundo,$L$8,
_xlpm.Ax,_xlfn.XLOOKUP(TRUE,($O86:AP86&lt;&gt;""),$O$51:AP$51,_xlpm.Fundo,,-1),
_xlpm.Bx,_xlfn.XLOOKUP(TRUE,(AR86:$AZ86&lt;&gt;""),AR$51:$AZ$51,_xlpm.Fundo,,1),
_xlpm.Cx,_xlfn.XLOOKUP(TRUE,($O86:AP86&lt;&gt;""),$O86:AP86,_xlpm.Fundo,,-1),
_xlpm.Dx,_xlfn.XLOOKUP(TRUE,(AR86:$AZ86&lt;&gt;""),AR86:$AZ86,_xlpm.Fundo,,1),
_xlpm.Xx,AQ$51,_xlpm.Yx,PRODUCT(SUM(_xlpm.Dx,-_xlpm.Cx),1/SUM(_xlpm.Bx,-_xlpm.Ax))*SUM(_xlpm.Xx,-_xlpm.Ax)+_xlpm.Cx,
_xlpm.Ay,_xlfn.XLOOKUP(TRUE,(AQ$52:AQ85&lt;&gt;""),$N$52:$N85,_xlpm.Fundo,,-1),
_xlpm.By,_xlfn.XLOOKUP(TRUE,(AQ87:AQ$95&lt;&gt;""),$N87:$N$95,_xlpm.Fundo,,1),
_xlpm.Cy,_xlfn.XLOOKUP(TRUE,(AQ$52:AQ85&lt;&gt;""),AQ$52:AQ85,_xlpm.Fundo,,-1),
_xlpm.Dy,_xlfn.XLOOKUP(TRUE,(AQ87:AQ$95&lt;&gt;""),AQ87:AQ$95,_xlpm.Fundo,,1),
_xlpm.Xy,$N86,_xlpm.Yy,PRODUCT(SUM(_xlpm.Dy,-_xlpm.Cy),1/SUM(_xlpm.By,-_xlpm.Ay))*SUM(_xlpm.Xy,-_xlpm.Ay)+_xlpm.Cy,
ROUND(_xlpm.Yy,2)))</f>
        <v>0.14000000000000001</v>
      </c>
      <c r="AR184" s="21" cm="1">
        <f t="array" ref="AR184">IF(AR86&lt;&gt;"","",
_xlfn.LET(_xlpm.Fundo,$L$8,
_xlpm.Ax,_xlfn.XLOOKUP(TRUE,($O86:AQ86&lt;&gt;""),$O$51:AQ$51,_xlpm.Fundo,,-1),
_xlpm.Bx,_xlfn.XLOOKUP(TRUE,(AS86:$AZ86&lt;&gt;""),AS$51:$AZ$51,_xlpm.Fundo,,1),
_xlpm.Cx,_xlfn.XLOOKUP(TRUE,($O86:AQ86&lt;&gt;""),$O86:AQ86,_xlpm.Fundo,,-1),
_xlpm.Dx,_xlfn.XLOOKUP(TRUE,(AS86:$AZ86&lt;&gt;""),AS86:$AZ86,_xlpm.Fundo,,1),
_xlpm.Xx,AR$51,_xlpm.Yx,PRODUCT(SUM(_xlpm.Dx,-_xlpm.Cx),1/SUM(_xlpm.Bx,-_xlpm.Ax))*SUM(_xlpm.Xx,-_xlpm.Ax)+_xlpm.Cx,
_xlpm.Ay,_xlfn.XLOOKUP(TRUE,(AR$52:AR85&lt;&gt;""),$N$52:$N85,_xlpm.Fundo,,-1),
_xlpm.By,_xlfn.XLOOKUP(TRUE,(AR87:AR$95&lt;&gt;""),$N87:$N$95,_xlpm.Fundo,,1),
_xlpm.Cy,_xlfn.XLOOKUP(TRUE,(AR$52:AR85&lt;&gt;""),AR$52:AR85,_xlpm.Fundo,,-1),
_xlpm.Dy,_xlfn.XLOOKUP(TRUE,(AR87:AR$95&lt;&gt;""),AR87:AR$95,_xlpm.Fundo,,1),
_xlpm.Xy,$N86,_xlpm.Yy,PRODUCT(SUM(_xlpm.Dy,-_xlpm.Cy),1/SUM(_xlpm.By,-_xlpm.Ay))*SUM(_xlpm.Xy,-_xlpm.Ay)+_xlpm.Cy,
ROUND(_xlpm.Yy,2)))</f>
        <v>0.14000000000000001</v>
      </c>
      <c r="AS184" s="21" cm="1">
        <f t="array" ref="AS184">IF(AS86&lt;&gt;"","",
_xlfn.LET(_xlpm.Fundo,$L$8,
_xlpm.Ax,_xlfn.XLOOKUP(TRUE,($O86:AR86&lt;&gt;""),$O$51:AR$51,_xlpm.Fundo,,-1),
_xlpm.Bx,_xlfn.XLOOKUP(TRUE,(AT86:$AZ86&lt;&gt;""),AT$51:$AZ$51,_xlpm.Fundo,,1),
_xlpm.Cx,_xlfn.XLOOKUP(TRUE,($O86:AR86&lt;&gt;""),$O86:AR86,_xlpm.Fundo,,-1),
_xlpm.Dx,_xlfn.XLOOKUP(TRUE,(AT86:$AZ86&lt;&gt;""),AT86:$AZ86,_xlpm.Fundo,,1),
_xlpm.Xx,AS$51,_xlpm.Yx,PRODUCT(SUM(_xlpm.Dx,-_xlpm.Cx),1/SUM(_xlpm.Bx,-_xlpm.Ax))*SUM(_xlpm.Xx,-_xlpm.Ax)+_xlpm.Cx,
_xlpm.Ay,_xlfn.XLOOKUP(TRUE,(AS$52:AS85&lt;&gt;""),$N$52:$N85,_xlpm.Fundo,,-1),
_xlpm.By,_xlfn.XLOOKUP(TRUE,(AS87:AS$95&lt;&gt;""),$N87:$N$95,_xlpm.Fundo,,1),
_xlpm.Cy,_xlfn.XLOOKUP(TRUE,(AS$52:AS85&lt;&gt;""),AS$52:AS85,_xlpm.Fundo,,-1),
_xlpm.Dy,_xlfn.XLOOKUP(TRUE,(AS87:AS$95&lt;&gt;""),AS87:AS$95,_xlpm.Fundo,,1),
_xlpm.Xy,$N86,_xlpm.Yy,PRODUCT(SUM(_xlpm.Dy,-_xlpm.Cy),1/SUM(_xlpm.By,-_xlpm.Ay))*SUM(_xlpm.Xy,-_xlpm.Ay)+_xlpm.Cy,
ROUND(_xlpm.Yy,2)))</f>
        <v>0.14000000000000001</v>
      </c>
      <c r="AT184" s="21" cm="1">
        <f t="array" ref="AT184">IF(AT86&lt;&gt;"","",
_xlfn.LET(_xlpm.Fundo,$L$8,
_xlpm.Ax,_xlfn.XLOOKUP(TRUE,($O86:AS86&lt;&gt;""),$O$51:AS$51,_xlpm.Fundo,,-1),
_xlpm.Bx,_xlfn.XLOOKUP(TRUE,(AU86:$AZ86&lt;&gt;""),AU$51:$AZ$51,_xlpm.Fundo,,1),
_xlpm.Cx,_xlfn.XLOOKUP(TRUE,($O86:AS86&lt;&gt;""),$O86:AS86,_xlpm.Fundo,,-1),
_xlpm.Dx,_xlfn.XLOOKUP(TRUE,(AU86:$AZ86&lt;&gt;""),AU86:$AZ86,_xlpm.Fundo,,1),
_xlpm.Xx,AT$51,_xlpm.Yx,PRODUCT(SUM(_xlpm.Dx,-_xlpm.Cx),1/SUM(_xlpm.Bx,-_xlpm.Ax))*SUM(_xlpm.Xx,-_xlpm.Ax)+_xlpm.Cx,
_xlpm.Ay,_xlfn.XLOOKUP(TRUE,(AT$52:AT85&lt;&gt;""),$N$52:$N85,_xlpm.Fundo,,-1),
_xlpm.By,_xlfn.XLOOKUP(TRUE,(AT87:AT$95&lt;&gt;""),$N87:$N$95,_xlpm.Fundo,,1),
_xlpm.Cy,_xlfn.XLOOKUP(TRUE,(AT$52:AT85&lt;&gt;""),AT$52:AT85,_xlpm.Fundo,,-1),
_xlpm.Dy,_xlfn.XLOOKUP(TRUE,(AT87:AT$95&lt;&gt;""),AT87:AT$95,_xlpm.Fundo,,1),
_xlpm.Xy,$N86,_xlpm.Yy,PRODUCT(SUM(_xlpm.Dy,-_xlpm.Cy),1/SUM(_xlpm.By,-_xlpm.Ay))*SUM(_xlpm.Xy,-_xlpm.Ay)+_xlpm.Cy,
ROUND(_xlpm.Yy,2)))</f>
        <v>0.34</v>
      </c>
      <c r="AU184" s="21" t="str" cm="1">
        <f t="array" ref="AU184">IF(AU86&lt;&gt;"","",
_xlfn.LET(_xlpm.Fundo,$L$8,
_xlpm.Ax,_xlfn.XLOOKUP(TRUE,($O86:AT86&lt;&gt;""),$O$51:AT$51,_xlpm.Fundo,,-1),
_xlpm.Bx,_xlfn.XLOOKUP(TRUE,(AV86:$AZ86&lt;&gt;""),AV$51:$AZ$51,_xlpm.Fundo,,1),
_xlpm.Cx,_xlfn.XLOOKUP(TRUE,($O86:AT86&lt;&gt;""),$O86:AT86,_xlpm.Fundo,,-1),
_xlpm.Dx,_xlfn.XLOOKUP(TRUE,(AV86:$AZ86&lt;&gt;""),AV86:$AZ86,_xlpm.Fundo,,1),
_xlpm.Xx,AU$51,_xlpm.Yx,PRODUCT(SUM(_xlpm.Dx,-_xlpm.Cx),1/SUM(_xlpm.Bx,-_xlpm.Ax))*SUM(_xlpm.Xx,-_xlpm.Ax)+_xlpm.Cx,
_xlpm.Ay,_xlfn.XLOOKUP(TRUE,(AU$52:AU85&lt;&gt;""),$N$52:$N85,_xlpm.Fundo,,-1),
_xlpm.By,_xlfn.XLOOKUP(TRUE,(AU87:AU$95&lt;&gt;""),$N87:$N$95,_xlpm.Fundo,,1),
_xlpm.Cy,_xlfn.XLOOKUP(TRUE,(AU$52:AU85&lt;&gt;""),AU$52:AU85,_xlpm.Fundo,,-1),
_xlpm.Dy,_xlfn.XLOOKUP(TRUE,(AU87:AU$95&lt;&gt;""),AU87:AU$95,_xlpm.Fundo,,1),
_xlpm.Xy,$N86,_xlpm.Yy,PRODUCT(SUM(_xlpm.Dy,-_xlpm.Cy),1/SUM(_xlpm.By,-_xlpm.Ay))*SUM(_xlpm.Xy,-_xlpm.Ay)+_xlpm.Cy,
ROUND(_xlpm.Yy,2)))</f>
        <v/>
      </c>
      <c r="AV184" s="21" t="str" cm="1">
        <f t="array" ref="AV184">IF(AV86&lt;&gt;"","",
_xlfn.LET(_xlpm.Fundo,$L$8,
_xlpm.Ax,_xlfn.XLOOKUP(TRUE,($O86:AU86&lt;&gt;""),$O$51:AU$51,_xlpm.Fundo,,-1),
_xlpm.Bx,_xlfn.XLOOKUP(TRUE,(AW86:$AZ86&lt;&gt;""),AW$51:$AZ$51,_xlpm.Fundo,,1),
_xlpm.Cx,_xlfn.XLOOKUP(TRUE,($O86:AU86&lt;&gt;""),$O86:AU86,_xlpm.Fundo,,-1),
_xlpm.Dx,_xlfn.XLOOKUP(TRUE,(AW86:$AZ86&lt;&gt;""),AW86:$AZ86,_xlpm.Fundo,,1),
_xlpm.Xx,AV$51,_xlpm.Yx,PRODUCT(SUM(_xlpm.Dx,-_xlpm.Cx),1/SUM(_xlpm.Bx,-_xlpm.Ax))*SUM(_xlpm.Xx,-_xlpm.Ax)+_xlpm.Cx,
_xlpm.Ay,_xlfn.XLOOKUP(TRUE,(AV$52:AV85&lt;&gt;""),$N$52:$N85,_xlpm.Fundo,,-1),
_xlpm.By,_xlfn.XLOOKUP(TRUE,(AV87:AV$95&lt;&gt;""),$N87:$N$95,_xlpm.Fundo,,1),
_xlpm.Cy,_xlfn.XLOOKUP(TRUE,(AV$52:AV85&lt;&gt;""),AV$52:AV85,_xlpm.Fundo,,-1),
_xlpm.Dy,_xlfn.XLOOKUP(TRUE,(AV87:AV$95&lt;&gt;""),AV87:AV$95,_xlpm.Fundo,,1),
_xlpm.Xy,$N86,_xlpm.Yy,PRODUCT(SUM(_xlpm.Dy,-_xlpm.Cy),1/SUM(_xlpm.By,-_xlpm.Ay))*SUM(_xlpm.Xy,-_xlpm.Ay)+_xlpm.Cy,
ROUND(_xlpm.Yy,2)))</f>
        <v/>
      </c>
      <c r="AW184" s="21" t="str" cm="1">
        <f t="array" ref="AW184">IF(AW86&lt;&gt;"","",
_xlfn.LET(_xlpm.Fundo,$L$8,
_xlpm.Ax,_xlfn.XLOOKUP(TRUE,($O86:AV86&lt;&gt;""),$O$51:AV$51,_xlpm.Fundo,,-1),
_xlpm.Bx,_xlfn.XLOOKUP(TRUE,(AX86:$AZ86&lt;&gt;""),AX$51:$AZ$51,_xlpm.Fundo,,1),
_xlpm.Cx,_xlfn.XLOOKUP(TRUE,($O86:AV86&lt;&gt;""),$O86:AV86,_xlpm.Fundo,,-1),
_xlpm.Dx,_xlfn.XLOOKUP(TRUE,(AX86:$AZ86&lt;&gt;""),AX86:$AZ86,_xlpm.Fundo,,1),
_xlpm.Xx,AW$51,_xlpm.Yx,PRODUCT(SUM(_xlpm.Dx,-_xlpm.Cx),1/SUM(_xlpm.Bx,-_xlpm.Ax))*SUM(_xlpm.Xx,-_xlpm.Ax)+_xlpm.Cx,
_xlpm.Ay,_xlfn.XLOOKUP(TRUE,(AW$52:AW85&lt;&gt;""),$N$52:$N85,_xlpm.Fundo,,-1),
_xlpm.By,_xlfn.XLOOKUP(TRUE,(AW87:AW$95&lt;&gt;""),$N87:$N$95,_xlpm.Fundo,,1),
_xlpm.Cy,_xlfn.XLOOKUP(TRUE,(AW$52:AW85&lt;&gt;""),AW$52:AW85,_xlpm.Fundo,,-1),
_xlpm.Dy,_xlfn.XLOOKUP(TRUE,(AW87:AW$95&lt;&gt;""),AW87:AW$95,_xlpm.Fundo,,1),
_xlpm.Xy,$N86,_xlpm.Yy,PRODUCT(SUM(_xlpm.Dy,-_xlpm.Cy),1/SUM(_xlpm.By,-_xlpm.Ay))*SUM(_xlpm.Xy,-_xlpm.Ay)+_xlpm.Cy,
ROUND(_xlpm.Yy,2)))</f>
        <v/>
      </c>
      <c r="AX184" s="8"/>
      <c r="AY184" s="8"/>
    </row>
    <row r="185" spans="1:51" ht="20.100000000000001" customHeight="1" x14ac:dyDescent="0.3">
      <c r="A185" s="8"/>
      <c r="B185" s="8" t="s">
        <v>631</v>
      </c>
      <c r="C185" s="17">
        <f t="shared" si="23"/>
        <v>45.9754</v>
      </c>
      <c r="D185" s="18">
        <f t="shared" si="23"/>
        <v>117.9509</v>
      </c>
      <c r="E185" s="64">
        <f t="shared" si="23"/>
        <v>-1</v>
      </c>
      <c r="F185" s="17">
        <f t="shared" si="16"/>
        <v>2.95</v>
      </c>
      <c r="G185" s="18">
        <f t="shared" si="17"/>
        <v>12.9</v>
      </c>
      <c r="H185" s="19">
        <f t="shared" si="18"/>
        <v>-1</v>
      </c>
      <c r="I185" s="8" t="str" cm="1">
        <f t="array" ref="I185">_xlfn.CONCAT(ROUND(F185:H185,2)&amp;", ")</f>
        <v xml:space="preserve">2.95, 12.9, -1, </v>
      </c>
      <c r="J185" s="8"/>
      <c r="N185" s="31">
        <v>2.77</v>
      </c>
      <c r="O185" s="15"/>
      <c r="P185" s="21" t="str" cm="1">
        <f t="array" ref="P185">IF(P87&lt;&gt;"","",
_xlfn.LET(_xlpm.Fundo,$L$8,
_xlpm.Ax,_xlfn.XLOOKUP(TRUE,($O87:O87&lt;&gt;""),$O$51:O$51,_xlpm.Fundo,,-1),
_xlpm.Bx,_xlfn.XLOOKUP(TRUE,(Q87:$AZ87&lt;&gt;""),Q$51:$AZ$51,_xlpm.Fundo,,1),
_xlpm.Cx,_xlfn.XLOOKUP(TRUE,($O87:O87&lt;&gt;""),$O87:O87,_xlpm.Fundo,,-1),
_xlpm.Dx,_xlfn.XLOOKUP(TRUE,(Q87:$AZ87&lt;&gt;""),Q87:$AZ87,_xlpm.Fundo,,1),
_xlpm.Xx,P$51,_xlpm.Yx,PRODUCT(SUM(_xlpm.Dx,-_xlpm.Cx),1/SUM(_xlpm.Bx,-_xlpm.Ax))*SUM(_xlpm.Xx,-_xlpm.Ax)+_xlpm.Cx,
_xlpm.Ay,_xlfn.XLOOKUP(TRUE,(P$52:P86&lt;&gt;""),$N$52:$N86,_xlpm.Fundo,,-1),
_xlpm.By,_xlfn.XLOOKUP(TRUE,(P88:P$95&lt;&gt;""),$N88:$N$95,_xlpm.Fundo,,1),
_xlpm.Cy,_xlfn.XLOOKUP(TRUE,(P$52:P86&lt;&gt;""),P$52:P86,_xlpm.Fundo,,-1),
_xlpm.Dy,_xlfn.XLOOKUP(TRUE,(P88:P$95&lt;&gt;""),P88:P$95,_xlpm.Fundo,,1),
_xlpm.Xy,$N87,_xlpm.Yy,PRODUCT(SUM(_xlpm.Dy,-_xlpm.Cy),1/SUM(_xlpm.By,-_xlpm.Ay))*SUM(_xlpm.Xy,-_xlpm.Ay)+_xlpm.Cy,
ROUND(_xlpm.Yy,2)))</f>
        <v/>
      </c>
      <c r="Q185" s="21" t="str" cm="1">
        <f t="array" ref="Q185">IF(Q87&lt;&gt;"","",
_xlfn.LET(_xlpm.Fundo,$L$8,
_xlpm.Ax,_xlfn.XLOOKUP(TRUE,($O87:P87&lt;&gt;""),$O$51:P$51,_xlpm.Fundo,,-1),
_xlpm.Bx,_xlfn.XLOOKUP(TRUE,(R87:$AZ87&lt;&gt;""),R$51:$AZ$51,_xlpm.Fundo,,1),
_xlpm.Cx,_xlfn.XLOOKUP(TRUE,($O87:P87&lt;&gt;""),$O87:P87,_xlpm.Fundo,,-1),
_xlpm.Dx,_xlfn.XLOOKUP(TRUE,(R87:$AZ87&lt;&gt;""),R87:$AZ87,_xlpm.Fundo,,1),
_xlpm.Xx,Q$51,_xlpm.Yx,PRODUCT(SUM(_xlpm.Dx,-_xlpm.Cx),1/SUM(_xlpm.Bx,-_xlpm.Ax))*SUM(_xlpm.Xx,-_xlpm.Ax)+_xlpm.Cx,
_xlpm.Ay,_xlfn.XLOOKUP(TRUE,(Q$52:Q86&lt;&gt;""),$N$52:$N86,_xlpm.Fundo,,-1),
_xlpm.By,_xlfn.XLOOKUP(TRUE,(Q88:Q$95&lt;&gt;""),$N88:$N$95,_xlpm.Fundo,,1),
_xlpm.Cy,_xlfn.XLOOKUP(TRUE,(Q$52:Q86&lt;&gt;""),Q$52:Q86,_xlpm.Fundo,,-1),
_xlpm.Dy,_xlfn.XLOOKUP(TRUE,(Q88:Q$95&lt;&gt;""),Q88:Q$95,_xlpm.Fundo,,1),
_xlpm.Xy,$N87,_xlpm.Yy,PRODUCT(SUM(_xlpm.Dy,-_xlpm.Cy),1/SUM(_xlpm.By,-_xlpm.Ay))*SUM(_xlpm.Xy,-_xlpm.Ay)+_xlpm.Cy,
ROUND(_xlpm.Yy,2)))</f>
        <v/>
      </c>
      <c r="R185" s="21" t="str" cm="1">
        <f t="array" ref="R185">IF(R87&lt;&gt;"","",
_xlfn.LET(_xlpm.Fundo,$L$8,
_xlpm.Ax,_xlfn.XLOOKUP(TRUE,($O87:Q87&lt;&gt;""),$O$51:Q$51,_xlpm.Fundo,,-1),
_xlpm.Bx,_xlfn.XLOOKUP(TRUE,(S87:$AZ87&lt;&gt;""),S$51:$AZ$51,_xlpm.Fundo,,1),
_xlpm.Cx,_xlfn.XLOOKUP(TRUE,($O87:Q87&lt;&gt;""),$O87:Q87,_xlpm.Fundo,,-1),
_xlpm.Dx,_xlfn.XLOOKUP(TRUE,(S87:$AZ87&lt;&gt;""),S87:$AZ87,_xlpm.Fundo,,1),
_xlpm.Xx,R$51,_xlpm.Yx,PRODUCT(SUM(_xlpm.Dx,-_xlpm.Cx),1/SUM(_xlpm.Bx,-_xlpm.Ax))*SUM(_xlpm.Xx,-_xlpm.Ax)+_xlpm.Cx,
_xlpm.Ay,_xlfn.XLOOKUP(TRUE,(R$52:R86&lt;&gt;""),$N$52:$N86,_xlpm.Fundo,,-1),
_xlpm.By,_xlfn.XLOOKUP(TRUE,(R88:R$95&lt;&gt;""),$N88:$N$95,_xlpm.Fundo,,1),
_xlpm.Cy,_xlfn.XLOOKUP(TRUE,(R$52:R86&lt;&gt;""),R$52:R86,_xlpm.Fundo,,-1),
_xlpm.Dy,_xlfn.XLOOKUP(TRUE,(R88:R$95&lt;&gt;""),R88:R$95,_xlpm.Fundo,,1),
_xlpm.Xy,$N87,_xlpm.Yy,PRODUCT(SUM(_xlpm.Dy,-_xlpm.Cy),1/SUM(_xlpm.By,-_xlpm.Ay))*SUM(_xlpm.Xy,-_xlpm.Ay)+_xlpm.Cy,
ROUND(_xlpm.Yy,2)))</f>
        <v/>
      </c>
      <c r="S185" s="21" cm="1">
        <f t="array" ref="S185">IF(S87&lt;&gt;"","",
_xlfn.LET(_xlpm.Fundo,$L$8,
_xlpm.Ax,_xlfn.XLOOKUP(TRUE,($O87:R87&lt;&gt;""),$O$51:R$51,_xlpm.Fundo,,-1),
_xlpm.Bx,_xlfn.XLOOKUP(TRUE,(T87:$AZ87&lt;&gt;""),T$51:$AZ$51,_xlpm.Fundo,,1),
_xlpm.Cx,_xlfn.XLOOKUP(TRUE,($O87:R87&lt;&gt;""),$O87:R87,_xlpm.Fundo,,-1),
_xlpm.Dx,_xlfn.XLOOKUP(TRUE,(T87:$AZ87&lt;&gt;""),T87:$AZ87,_xlpm.Fundo,,1),
_xlpm.Xx,S$51,_xlpm.Yx,PRODUCT(SUM(_xlpm.Dx,-_xlpm.Cx),1/SUM(_xlpm.Bx,-_xlpm.Ax))*SUM(_xlpm.Xx,-_xlpm.Ax)+_xlpm.Cx,
_xlpm.Ay,_xlfn.XLOOKUP(TRUE,(S$52:S86&lt;&gt;""),$N$52:$N86,_xlpm.Fundo,,-1),
_xlpm.By,_xlfn.XLOOKUP(TRUE,(S88:S$95&lt;&gt;""),$N88:$N$95,_xlpm.Fundo,,1),
_xlpm.Cy,_xlfn.XLOOKUP(TRUE,(S$52:S86&lt;&gt;""),S$52:S86,_xlpm.Fundo,,-1),
_xlpm.Dy,_xlfn.XLOOKUP(TRUE,(S88:S$95&lt;&gt;""),S88:S$95,_xlpm.Fundo,,1),
_xlpm.Xy,$N87,_xlpm.Yy,PRODUCT(SUM(_xlpm.Dy,-_xlpm.Cy),1/SUM(_xlpm.By,-_xlpm.Ay))*SUM(_xlpm.Xy,-_xlpm.Ay)+_xlpm.Cy,
ROUND(_xlpm.Yy,2)))</f>
        <v>0.31</v>
      </c>
      <c r="T185" s="21" t="str" cm="1">
        <f t="array" ref="T185">IF(T87&lt;&gt;"","",
_xlfn.LET(_xlpm.Fundo,$L$8,
_xlpm.Ax,_xlfn.XLOOKUP(TRUE,($O87:S87&lt;&gt;""),$O$51:S$51,_xlpm.Fundo,,-1),
_xlpm.Bx,_xlfn.XLOOKUP(TRUE,(U87:$AZ87&lt;&gt;""),U$51:$AZ$51,_xlpm.Fundo,,1),
_xlpm.Cx,_xlfn.XLOOKUP(TRUE,($O87:S87&lt;&gt;""),$O87:S87,_xlpm.Fundo,,-1),
_xlpm.Dx,_xlfn.XLOOKUP(TRUE,(U87:$AZ87&lt;&gt;""),U87:$AZ87,_xlpm.Fundo,,1),
_xlpm.Xx,T$51,_xlpm.Yx,PRODUCT(SUM(_xlpm.Dx,-_xlpm.Cx),1/SUM(_xlpm.Bx,-_xlpm.Ax))*SUM(_xlpm.Xx,-_xlpm.Ax)+_xlpm.Cx,
_xlpm.Ay,_xlfn.XLOOKUP(TRUE,(T$52:T86&lt;&gt;""),$N$52:$N86,_xlpm.Fundo,,-1),
_xlpm.By,_xlfn.XLOOKUP(TRUE,(T88:T$95&lt;&gt;""),$N88:$N$95,_xlpm.Fundo,,1),
_xlpm.Cy,_xlfn.XLOOKUP(TRUE,(T$52:T86&lt;&gt;""),T$52:T86,_xlpm.Fundo,,-1),
_xlpm.Dy,_xlfn.XLOOKUP(TRUE,(T88:T$95&lt;&gt;""),T88:T$95,_xlpm.Fundo,,1),
_xlpm.Xy,$N87,_xlpm.Yy,PRODUCT(SUM(_xlpm.Dy,-_xlpm.Cy),1/SUM(_xlpm.By,-_xlpm.Ay))*SUM(_xlpm.Xy,-_xlpm.Ay)+_xlpm.Cy,
ROUND(_xlpm.Yy,2)))</f>
        <v/>
      </c>
      <c r="U185" s="21" cm="1">
        <f t="array" ref="U185">IF(U87&lt;&gt;"","",
_xlfn.LET(_xlpm.Fundo,$L$8,
_xlpm.Ax,_xlfn.XLOOKUP(TRUE,($O87:T87&lt;&gt;""),$O$51:T$51,_xlpm.Fundo,,-1),
_xlpm.Bx,_xlfn.XLOOKUP(TRUE,(V87:$AZ87&lt;&gt;""),V$51:$AZ$51,_xlpm.Fundo,,1),
_xlpm.Cx,_xlfn.XLOOKUP(TRUE,($O87:T87&lt;&gt;""),$O87:T87,_xlpm.Fundo,,-1),
_xlpm.Dx,_xlfn.XLOOKUP(TRUE,(V87:$AZ87&lt;&gt;""),V87:$AZ87,_xlpm.Fundo,,1),
_xlpm.Xx,U$51,_xlpm.Yx,PRODUCT(SUM(_xlpm.Dx,-_xlpm.Cx),1/SUM(_xlpm.Bx,-_xlpm.Ax))*SUM(_xlpm.Xx,-_xlpm.Ax)+_xlpm.Cx,
_xlpm.Ay,_xlfn.XLOOKUP(TRUE,(U$52:U86&lt;&gt;""),$N$52:$N86,_xlpm.Fundo,,-1),
_xlpm.By,_xlfn.XLOOKUP(TRUE,(U88:U$95&lt;&gt;""),$N88:$N$95,_xlpm.Fundo,,1),
_xlpm.Cy,_xlfn.XLOOKUP(TRUE,(U$52:U86&lt;&gt;""),U$52:U86,_xlpm.Fundo,,-1),
_xlpm.Dy,_xlfn.XLOOKUP(TRUE,(U88:U$95&lt;&gt;""),U88:U$95,_xlpm.Fundo,,1),
_xlpm.Xy,$N87,_xlpm.Yy,PRODUCT(SUM(_xlpm.Dy,-_xlpm.Cy),1/SUM(_xlpm.By,-_xlpm.Ay))*SUM(_xlpm.Xy,-_xlpm.Ay)+_xlpm.Cy,
ROUND(_xlpm.Yy,2)))</f>
        <v>0.52</v>
      </c>
      <c r="V185" s="21" cm="1">
        <f t="array" ref="V185">IF(V87&lt;&gt;"","",
_xlfn.LET(_xlpm.Fundo,$L$8,
_xlpm.Ax,_xlfn.XLOOKUP(TRUE,($O87:U87&lt;&gt;""),$O$51:U$51,_xlpm.Fundo,,-1),
_xlpm.Bx,_xlfn.XLOOKUP(TRUE,(W87:$AZ87&lt;&gt;""),W$51:$AZ$51,_xlpm.Fundo,,1),
_xlpm.Cx,_xlfn.XLOOKUP(TRUE,($O87:U87&lt;&gt;""),$O87:U87,_xlpm.Fundo,,-1),
_xlpm.Dx,_xlfn.XLOOKUP(TRUE,(W87:$AZ87&lt;&gt;""),W87:$AZ87,_xlpm.Fundo,,1),
_xlpm.Xx,V$51,_xlpm.Yx,PRODUCT(SUM(_xlpm.Dx,-_xlpm.Cx),1/SUM(_xlpm.Bx,-_xlpm.Ax))*SUM(_xlpm.Xx,-_xlpm.Ax)+_xlpm.Cx,
_xlpm.Ay,_xlfn.XLOOKUP(TRUE,(V$52:V86&lt;&gt;""),$N$52:$N86,_xlpm.Fundo,,-1),
_xlpm.By,_xlfn.XLOOKUP(TRUE,(V88:V$95&lt;&gt;""),$N88:$N$95,_xlpm.Fundo,,1),
_xlpm.Cy,_xlfn.XLOOKUP(TRUE,(V$52:V86&lt;&gt;""),V$52:V86,_xlpm.Fundo,,-1),
_xlpm.Dy,_xlfn.XLOOKUP(TRUE,(V88:V$95&lt;&gt;""),V88:V$95,_xlpm.Fundo,,1),
_xlpm.Xy,$N87,_xlpm.Yy,PRODUCT(SUM(_xlpm.Dy,-_xlpm.Cy),1/SUM(_xlpm.By,-_xlpm.Ay))*SUM(_xlpm.Xy,-_xlpm.Ay)+_xlpm.Cy,
ROUND(_xlpm.Yy,2)))</f>
        <v>0</v>
      </c>
      <c r="W185" s="21" cm="1">
        <f t="array" ref="W185">IF(W87&lt;&gt;"","",
_xlfn.LET(_xlpm.Fundo,$L$8,
_xlpm.Ax,_xlfn.XLOOKUP(TRUE,($O87:V87&lt;&gt;""),$O$51:V$51,_xlpm.Fundo,,-1),
_xlpm.Bx,_xlfn.XLOOKUP(TRUE,(X87:$AZ87&lt;&gt;""),X$51:$AZ$51,_xlpm.Fundo,,1),
_xlpm.Cx,_xlfn.XLOOKUP(TRUE,($O87:V87&lt;&gt;""),$O87:V87,_xlpm.Fundo,,-1),
_xlpm.Dx,_xlfn.XLOOKUP(TRUE,(X87:$AZ87&lt;&gt;""),X87:$AZ87,_xlpm.Fundo,,1),
_xlpm.Xx,W$51,_xlpm.Yx,PRODUCT(SUM(_xlpm.Dx,-_xlpm.Cx),1/SUM(_xlpm.Bx,-_xlpm.Ax))*SUM(_xlpm.Xx,-_xlpm.Ax)+_xlpm.Cx,
_xlpm.Ay,_xlfn.XLOOKUP(TRUE,(W$52:W86&lt;&gt;""),$N$52:$N86,_xlpm.Fundo,,-1),
_xlpm.By,_xlfn.XLOOKUP(TRUE,(W88:W$95&lt;&gt;""),$N88:$N$95,_xlpm.Fundo,,1),
_xlpm.Cy,_xlfn.XLOOKUP(TRUE,(W$52:W86&lt;&gt;""),W$52:W86,_xlpm.Fundo,,-1),
_xlpm.Dy,_xlfn.XLOOKUP(TRUE,(W88:W$95&lt;&gt;""),W88:W$95,_xlpm.Fundo,,1),
_xlpm.Xy,$N87,_xlpm.Yy,PRODUCT(SUM(_xlpm.Dy,-_xlpm.Cy),1/SUM(_xlpm.By,-_xlpm.Ay))*SUM(_xlpm.Xy,-_xlpm.Ay)+_xlpm.Cy,
ROUND(_xlpm.Yy,2)))</f>
        <v>0.04</v>
      </c>
      <c r="X185" s="21" t="str" cm="1">
        <f t="array" ref="X185">IF(X87&lt;&gt;"","",
_xlfn.LET(_xlpm.Fundo,$L$8,
_xlpm.Ax,_xlfn.XLOOKUP(TRUE,($O87:W87&lt;&gt;""),$O$51:W$51,_xlpm.Fundo,,-1),
_xlpm.Bx,_xlfn.XLOOKUP(TRUE,(Y87:$AZ87&lt;&gt;""),Y$51:$AZ$51,_xlpm.Fundo,,1),
_xlpm.Cx,_xlfn.XLOOKUP(TRUE,($O87:W87&lt;&gt;""),$O87:W87,_xlpm.Fundo,,-1),
_xlpm.Dx,_xlfn.XLOOKUP(TRUE,(Y87:$AZ87&lt;&gt;""),Y87:$AZ87,_xlpm.Fundo,,1),
_xlpm.Xx,X$51,_xlpm.Yx,PRODUCT(SUM(_xlpm.Dx,-_xlpm.Cx),1/SUM(_xlpm.Bx,-_xlpm.Ax))*SUM(_xlpm.Xx,-_xlpm.Ax)+_xlpm.Cx,
_xlpm.Ay,_xlfn.XLOOKUP(TRUE,(X$52:X86&lt;&gt;""),$N$52:$N86,_xlpm.Fundo,,-1),
_xlpm.By,_xlfn.XLOOKUP(TRUE,(X88:X$95&lt;&gt;""),$N88:$N$95,_xlpm.Fundo,,1),
_xlpm.Cy,_xlfn.XLOOKUP(TRUE,(X$52:X86&lt;&gt;""),X$52:X86,_xlpm.Fundo,,-1),
_xlpm.Dy,_xlfn.XLOOKUP(TRUE,(X88:X$95&lt;&gt;""),X88:X$95,_xlpm.Fundo,,1),
_xlpm.Xy,$N87,_xlpm.Yy,PRODUCT(SUM(_xlpm.Dy,-_xlpm.Cy),1/SUM(_xlpm.By,-_xlpm.Ay))*SUM(_xlpm.Xy,-_xlpm.Ay)+_xlpm.Cy,
ROUND(_xlpm.Yy,2)))</f>
        <v/>
      </c>
      <c r="Y185" s="21" cm="1">
        <f t="array" ref="Y185">IF(Y87&lt;&gt;"","",
_xlfn.LET(_xlpm.Fundo,$L$8,
_xlpm.Ax,_xlfn.XLOOKUP(TRUE,($O87:X87&lt;&gt;""),$O$51:X$51,_xlpm.Fundo,,-1),
_xlpm.Bx,_xlfn.XLOOKUP(TRUE,(Z87:$AZ87&lt;&gt;""),Z$51:$AZ$51,_xlpm.Fundo,,1),
_xlpm.Cx,_xlfn.XLOOKUP(TRUE,($O87:X87&lt;&gt;""),$O87:X87,_xlpm.Fundo,,-1),
_xlpm.Dx,_xlfn.XLOOKUP(TRUE,(Z87:$AZ87&lt;&gt;""),Z87:$AZ87,_xlpm.Fundo,,1),
_xlpm.Xx,Y$51,_xlpm.Yx,PRODUCT(SUM(_xlpm.Dx,-_xlpm.Cx),1/SUM(_xlpm.Bx,-_xlpm.Ax))*SUM(_xlpm.Xx,-_xlpm.Ax)+_xlpm.Cx,
_xlpm.Ay,_xlfn.XLOOKUP(TRUE,(Y$52:Y86&lt;&gt;""),$N$52:$N86,_xlpm.Fundo,,-1),
_xlpm.By,_xlfn.XLOOKUP(TRUE,(Y88:Y$95&lt;&gt;""),$N88:$N$95,_xlpm.Fundo,,1),
_xlpm.Cy,_xlfn.XLOOKUP(TRUE,(Y$52:Y86&lt;&gt;""),Y$52:Y86,_xlpm.Fundo,,-1),
_xlpm.Dy,_xlfn.XLOOKUP(TRUE,(Y88:Y$95&lt;&gt;""),Y88:Y$95,_xlpm.Fundo,,1),
_xlpm.Xy,$N87,_xlpm.Yy,PRODUCT(SUM(_xlpm.Dy,-_xlpm.Cy),1/SUM(_xlpm.By,-_xlpm.Ay))*SUM(_xlpm.Xy,-_xlpm.Ay)+_xlpm.Cy,
ROUND(_xlpm.Yy,2)))</f>
        <v>0.22</v>
      </c>
      <c r="Z185" s="21" cm="1">
        <f t="array" ref="Z185">IF(Z87&lt;&gt;"","",
_xlfn.LET(_xlpm.Fundo,$L$8,
_xlpm.Ax,_xlfn.XLOOKUP(TRUE,($O87:Y87&lt;&gt;""),$O$51:Y$51,_xlpm.Fundo,,-1),
_xlpm.Bx,_xlfn.XLOOKUP(TRUE,(AA87:$AZ87&lt;&gt;""),AA$51:$AZ$51,_xlpm.Fundo,,1),
_xlpm.Cx,_xlfn.XLOOKUP(TRUE,($O87:Y87&lt;&gt;""),$O87:Y87,_xlpm.Fundo,,-1),
_xlpm.Dx,_xlfn.XLOOKUP(TRUE,(AA87:$AZ87&lt;&gt;""),AA87:$AZ87,_xlpm.Fundo,,1),
_xlpm.Xx,Z$51,_xlpm.Yx,PRODUCT(SUM(_xlpm.Dx,-_xlpm.Cx),1/SUM(_xlpm.Bx,-_xlpm.Ax))*SUM(_xlpm.Xx,-_xlpm.Ax)+_xlpm.Cx,
_xlpm.Ay,_xlfn.XLOOKUP(TRUE,(Z$52:Z86&lt;&gt;""),$N$52:$N86,_xlpm.Fundo,,-1),
_xlpm.By,_xlfn.XLOOKUP(TRUE,(Z88:Z$95&lt;&gt;""),$N88:$N$95,_xlpm.Fundo,,1),
_xlpm.Cy,_xlfn.XLOOKUP(TRUE,(Z$52:Z86&lt;&gt;""),Z$52:Z86,_xlpm.Fundo,,-1),
_xlpm.Dy,_xlfn.XLOOKUP(TRUE,(Z88:Z$95&lt;&gt;""),Z88:Z$95,_xlpm.Fundo,,1),
_xlpm.Xy,$N87,_xlpm.Yy,PRODUCT(SUM(_xlpm.Dy,-_xlpm.Cy),1/SUM(_xlpm.By,-_xlpm.Ay))*SUM(_xlpm.Xy,-_xlpm.Ay)+_xlpm.Cy,
ROUND(_xlpm.Yy,2)))</f>
        <v>0.22</v>
      </c>
      <c r="AA185" s="21" t="str" cm="1">
        <f t="array" ref="AA185">IF(AA87&lt;&gt;"","",
_xlfn.LET(_xlpm.Fundo,$L$8,
_xlpm.Ax,_xlfn.XLOOKUP(TRUE,($O87:Z87&lt;&gt;""),$O$51:Z$51,_xlpm.Fundo,,-1),
_xlpm.Bx,_xlfn.XLOOKUP(TRUE,(AB87:$AZ87&lt;&gt;""),AB$51:$AZ$51,_xlpm.Fundo,,1),
_xlpm.Cx,_xlfn.XLOOKUP(TRUE,($O87:Z87&lt;&gt;""),$O87:Z87,_xlpm.Fundo,,-1),
_xlpm.Dx,_xlfn.XLOOKUP(TRUE,(AB87:$AZ87&lt;&gt;""),AB87:$AZ87,_xlpm.Fundo,,1),
_xlpm.Xx,AA$51,_xlpm.Yx,PRODUCT(SUM(_xlpm.Dx,-_xlpm.Cx),1/SUM(_xlpm.Bx,-_xlpm.Ax))*SUM(_xlpm.Xx,-_xlpm.Ax)+_xlpm.Cx,
_xlpm.Ay,_xlfn.XLOOKUP(TRUE,(AA$52:AA86&lt;&gt;""),$N$52:$N86,_xlpm.Fundo,,-1),
_xlpm.By,_xlfn.XLOOKUP(TRUE,(AA88:AA$95&lt;&gt;""),$N88:$N$95,_xlpm.Fundo,,1),
_xlpm.Cy,_xlfn.XLOOKUP(TRUE,(AA$52:AA86&lt;&gt;""),AA$52:AA86,_xlpm.Fundo,,-1),
_xlpm.Dy,_xlfn.XLOOKUP(TRUE,(AA88:AA$95&lt;&gt;""),AA88:AA$95,_xlpm.Fundo,,1),
_xlpm.Xy,$N87,_xlpm.Yy,PRODUCT(SUM(_xlpm.Dy,-_xlpm.Cy),1/SUM(_xlpm.By,-_xlpm.Ay))*SUM(_xlpm.Xy,-_xlpm.Ay)+_xlpm.Cy,
ROUND(_xlpm.Yy,2)))</f>
        <v/>
      </c>
      <c r="AB185" s="21" t="str" cm="1">
        <f t="array" ref="AB185">IF(AB87&lt;&gt;"","",
_xlfn.LET(_xlpm.Fundo,$L$8,
_xlpm.Ax,_xlfn.XLOOKUP(TRUE,($O87:AA87&lt;&gt;""),$O$51:AA$51,_xlpm.Fundo,,-1),
_xlpm.Bx,_xlfn.XLOOKUP(TRUE,(AC87:$AZ87&lt;&gt;""),AC$51:$AZ$51,_xlpm.Fundo,,1),
_xlpm.Cx,_xlfn.XLOOKUP(TRUE,($O87:AA87&lt;&gt;""),$O87:AA87,_xlpm.Fundo,,-1),
_xlpm.Dx,_xlfn.XLOOKUP(TRUE,(AC87:$AZ87&lt;&gt;""),AC87:$AZ87,_xlpm.Fundo,,1),
_xlpm.Xx,AB$51,_xlpm.Yx,PRODUCT(SUM(_xlpm.Dx,-_xlpm.Cx),1/SUM(_xlpm.Bx,-_xlpm.Ax))*SUM(_xlpm.Xx,-_xlpm.Ax)+_xlpm.Cx,
_xlpm.Ay,_xlfn.XLOOKUP(TRUE,(AB$52:AB86&lt;&gt;""),$N$52:$N86,_xlpm.Fundo,,-1),
_xlpm.By,_xlfn.XLOOKUP(TRUE,(AB88:AB$95&lt;&gt;""),$N88:$N$95,_xlpm.Fundo,,1),
_xlpm.Cy,_xlfn.XLOOKUP(TRUE,(AB$52:AB86&lt;&gt;""),AB$52:AB86,_xlpm.Fundo,,-1),
_xlpm.Dy,_xlfn.XLOOKUP(TRUE,(AB88:AB$95&lt;&gt;""),AB88:AB$95,_xlpm.Fundo,,1),
_xlpm.Xy,$N87,_xlpm.Yy,PRODUCT(SUM(_xlpm.Dy,-_xlpm.Cy),1/SUM(_xlpm.By,-_xlpm.Ay))*SUM(_xlpm.Xy,-_xlpm.Ay)+_xlpm.Cy,
ROUND(_xlpm.Yy,2)))</f>
        <v/>
      </c>
      <c r="AC185" s="21" cm="1">
        <f t="array" ref="AC185">IF(AC87&lt;&gt;"","",
_xlfn.LET(_xlpm.Fundo,$L$8,
_xlpm.Ax,_xlfn.XLOOKUP(TRUE,($O87:AB87&lt;&gt;""),$O$51:AB$51,_xlpm.Fundo,,-1),
_xlpm.Bx,_xlfn.XLOOKUP(TRUE,(AD87:$AZ87&lt;&gt;""),AD$51:$AZ$51,_xlpm.Fundo,,1),
_xlpm.Cx,_xlfn.XLOOKUP(TRUE,($O87:AB87&lt;&gt;""),$O87:AB87,_xlpm.Fundo,,-1),
_xlpm.Dx,_xlfn.XLOOKUP(TRUE,(AD87:$AZ87&lt;&gt;""),AD87:$AZ87,_xlpm.Fundo,,1),
_xlpm.Xx,AC$51,_xlpm.Yx,PRODUCT(SUM(_xlpm.Dx,-_xlpm.Cx),1/SUM(_xlpm.Bx,-_xlpm.Ax))*SUM(_xlpm.Xx,-_xlpm.Ax)+_xlpm.Cx,
_xlpm.Ay,_xlfn.XLOOKUP(TRUE,(AC$52:AC86&lt;&gt;""),$N$52:$N86,_xlpm.Fundo,,-1),
_xlpm.By,_xlfn.XLOOKUP(TRUE,(AC88:AC$95&lt;&gt;""),$N88:$N$95,_xlpm.Fundo,,1),
_xlpm.Cy,_xlfn.XLOOKUP(TRUE,(AC$52:AC86&lt;&gt;""),AC$52:AC86,_xlpm.Fundo,,-1),
_xlpm.Dy,_xlfn.XLOOKUP(TRUE,(AC88:AC$95&lt;&gt;""),AC88:AC$95,_xlpm.Fundo,,1),
_xlpm.Xy,$N87,_xlpm.Yy,PRODUCT(SUM(_xlpm.Dy,-_xlpm.Cy),1/SUM(_xlpm.By,-_xlpm.Ay))*SUM(_xlpm.Xy,-_xlpm.Ay)+_xlpm.Cy,
ROUND(_xlpm.Yy,2)))</f>
        <v>0</v>
      </c>
      <c r="AD185" s="21" cm="1">
        <f t="array" ref="AD185">IF(AD87&lt;&gt;"","",
_xlfn.LET(_xlpm.Fundo,$L$8,
_xlpm.Ax,_xlfn.XLOOKUP(TRUE,($O87:AC87&lt;&gt;""),$O$51:AC$51,_xlpm.Fundo,,-1),
_xlpm.Bx,_xlfn.XLOOKUP(TRUE,(AE87:$AZ87&lt;&gt;""),AE$51:$AZ$51,_xlpm.Fundo,,1),
_xlpm.Cx,_xlfn.XLOOKUP(TRUE,($O87:AC87&lt;&gt;""),$O87:AC87,_xlpm.Fundo,,-1),
_xlpm.Dx,_xlfn.XLOOKUP(TRUE,(AE87:$AZ87&lt;&gt;""),AE87:$AZ87,_xlpm.Fundo,,1),
_xlpm.Xx,AD$51,_xlpm.Yx,PRODUCT(SUM(_xlpm.Dx,-_xlpm.Cx),1/SUM(_xlpm.Bx,-_xlpm.Ax))*SUM(_xlpm.Xx,-_xlpm.Ax)+_xlpm.Cx,
_xlpm.Ay,_xlfn.XLOOKUP(TRUE,(AD$52:AD86&lt;&gt;""),$N$52:$N86,_xlpm.Fundo,,-1),
_xlpm.By,_xlfn.XLOOKUP(TRUE,(AD88:AD$95&lt;&gt;""),$N88:$N$95,_xlpm.Fundo,,1),
_xlpm.Cy,_xlfn.XLOOKUP(TRUE,(AD$52:AD86&lt;&gt;""),AD$52:AD86,_xlpm.Fundo,,-1),
_xlpm.Dy,_xlfn.XLOOKUP(TRUE,(AD88:AD$95&lt;&gt;""),AD88:AD$95,_xlpm.Fundo,,1),
_xlpm.Xy,$N87,_xlpm.Yy,PRODUCT(SUM(_xlpm.Dy,-_xlpm.Cy),1/SUM(_xlpm.By,-_xlpm.Ay))*SUM(_xlpm.Xy,-_xlpm.Ay)+_xlpm.Cy,
ROUND(_xlpm.Yy,2)))</f>
        <v>0</v>
      </c>
      <c r="AE185" s="21" t="str" cm="1">
        <f t="array" ref="AE185">IF(AE87&lt;&gt;"","",
_xlfn.LET(_xlpm.Fundo,$L$8,
_xlpm.Ax,_xlfn.XLOOKUP(TRUE,($O87:AD87&lt;&gt;""),$O$51:AD$51,_xlpm.Fundo,,-1),
_xlpm.Bx,_xlfn.XLOOKUP(TRUE,(AF87:$AZ87&lt;&gt;""),AF$51:$AZ$51,_xlpm.Fundo,,1),
_xlpm.Cx,_xlfn.XLOOKUP(TRUE,($O87:AD87&lt;&gt;""),$O87:AD87,_xlpm.Fundo,,-1),
_xlpm.Dx,_xlfn.XLOOKUP(TRUE,(AF87:$AZ87&lt;&gt;""),AF87:$AZ87,_xlpm.Fundo,,1),
_xlpm.Xx,AE$51,_xlpm.Yx,PRODUCT(SUM(_xlpm.Dx,-_xlpm.Cx),1/SUM(_xlpm.Bx,-_xlpm.Ax))*SUM(_xlpm.Xx,-_xlpm.Ax)+_xlpm.Cx,
_xlpm.Ay,_xlfn.XLOOKUP(TRUE,(AE$52:AE86&lt;&gt;""),$N$52:$N86,_xlpm.Fundo,,-1),
_xlpm.By,_xlfn.XLOOKUP(TRUE,(AE88:AE$95&lt;&gt;""),$N88:$N$95,_xlpm.Fundo,,1),
_xlpm.Cy,_xlfn.XLOOKUP(TRUE,(AE$52:AE86&lt;&gt;""),AE$52:AE86,_xlpm.Fundo,,-1),
_xlpm.Dy,_xlfn.XLOOKUP(TRUE,(AE88:AE$95&lt;&gt;""),AE88:AE$95,_xlpm.Fundo,,1),
_xlpm.Xy,$N87,_xlpm.Yy,PRODUCT(SUM(_xlpm.Dy,-_xlpm.Cy),1/SUM(_xlpm.By,-_xlpm.Ay))*SUM(_xlpm.Xy,-_xlpm.Ay)+_xlpm.Cy,
ROUND(_xlpm.Yy,2)))</f>
        <v/>
      </c>
      <c r="AF185" s="21" cm="1">
        <f t="array" ref="AF185">IF(AF87&lt;&gt;"","",
_xlfn.LET(_xlpm.Fundo,$L$8,
_xlpm.Ax,_xlfn.XLOOKUP(TRUE,($O87:AE87&lt;&gt;""),$O$51:AE$51,_xlpm.Fundo,,-1),
_xlpm.Bx,_xlfn.XLOOKUP(TRUE,(AG87:$AZ87&lt;&gt;""),AG$51:$AZ$51,_xlpm.Fundo,,1),
_xlpm.Cx,_xlfn.XLOOKUP(TRUE,($O87:AE87&lt;&gt;""),$O87:AE87,_xlpm.Fundo,,-1),
_xlpm.Dx,_xlfn.XLOOKUP(TRUE,(AG87:$AZ87&lt;&gt;""),AG87:$AZ87,_xlpm.Fundo,,1),
_xlpm.Xx,AF$51,_xlpm.Yx,PRODUCT(SUM(_xlpm.Dx,-_xlpm.Cx),1/SUM(_xlpm.Bx,-_xlpm.Ax))*SUM(_xlpm.Xx,-_xlpm.Ax)+_xlpm.Cx,
_xlpm.Ay,_xlfn.XLOOKUP(TRUE,(AF$52:AF86&lt;&gt;""),$N$52:$N86,_xlpm.Fundo,,-1),
_xlpm.By,_xlfn.XLOOKUP(TRUE,(AF88:AF$95&lt;&gt;""),$N88:$N$95,_xlpm.Fundo,,1),
_xlpm.Cy,_xlfn.XLOOKUP(TRUE,(AF$52:AF86&lt;&gt;""),AF$52:AF86,_xlpm.Fundo,,-1),
_xlpm.Dy,_xlfn.XLOOKUP(TRUE,(AF88:AF$95&lt;&gt;""),AF88:AF$95,_xlpm.Fundo,,1),
_xlpm.Xy,$N87,_xlpm.Yy,PRODUCT(SUM(_xlpm.Dy,-_xlpm.Cy),1/SUM(_xlpm.By,-_xlpm.Ay))*SUM(_xlpm.Xy,-_xlpm.Ay)+_xlpm.Cy,
ROUND(_xlpm.Yy,2)))</f>
        <v>0</v>
      </c>
      <c r="AG185" s="21" t="str" cm="1">
        <f t="array" ref="AG185">IF(AG87&lt;&gt;"","",
_xlfn.LET(_xlpm.Fundo,$L$8,
_xlpm.Ax,_xlfn.XLOOKUP(TRUE,($O87:AF87&lt;&gt;""),$O$51:AF$51,_xlpm.Fundo,,-1),
_xlpm.Bx,_xlfn.XLOOKUP(TRUE,(AH87:$AZ87&lt;&gt;""),AH$51:$AZ$51,_xlpm.Fundo,,1),
_xlpm.Cx,_xlfn.XLOOKUP(TRUE,($O87:AF87&lt;&gt;""),$O87:AF87,_xlpm.Fundo,,-1),
_xlpm.Dx,_xlfn.XLOOKUP(TRUE,(AH87:$AZ87&lt;&gt;""),AH87:$AZ87,_xlpm.Fundo,,1),
_xlpm.Xx,AG$51,_xlpm.Yx,PRODUCT(SUM(_xlpm.Dx,-_xlpm.Cx),1/SUM(_xlpm.Bx,-_xlpm.Ax))*SUM(_xlpm.Xx,-_xlpm.Ax)+_xlpm.Cx,
_xlpm.Ay,_xlfn.XLOOKUP(TRUE,(AG$52:AG86&lt;&gt;""),$N$52:$N86,_xlpm.Fundo,,-1),
_xlpm.By,_xlfn.XLOOKUP(TRUE,(AG88:AG$95&lt;&gt;""),$N88:$N$95,_xlpm.Fundo,,1),
_xlpm.Cy,_xlfn.XLOOKUP(TRUE,(AG$52:AG86&lt;&gt;""),AG$52:AG86,_xlpm.Fundo,,-1),
_xlpm.Dy,_xlfn.XLOOKUP(TRUE,(AG88:AG$95&lt;&gt;""),AG88:AG$95,_xlpm.Fundo,,1),
_xlpm.Xy,$N87,_xlpm.Yy,PRODUCT(SUM(_xlpm.Dy,-_xlpm.Cy),1/SUM(_xlpm.By,-_xlpm.Ay))*SUM(_xlpm.Xy,-_xlpm.Ay)+_xlpm.Cy,
ROUND(_xlpm.Yy,2)))</f>
        <v/>
      </c>
      <c r="AH185" s="21" cm="1">
        <f t="array" ref="AH185">IF(AH87&lt;&gt;"","",
_xlfn.LET(_xlpm.Fundo,$L$8,
_xlpm.Ax,_xlfn.XLOOKUP(TRUE,($O87:AG87&lt;&gt;""),$O$51:AG$51,_xlpm.Fundo,,-1),
_xlpm.Bx,_xlfn.XLOOKUP(TRUE,(AI87:$AZ87&lt;&gt;""),AI$51:$AZ$51,_xlpm.Fundo,,1),
_xlpm.Cx,_xlfn.XLOOKUP(TRUE,($O87:AG87&lt;&gt;""),$O87:AG87,_xlpm.Fundo,,-1),
_xlpm.Dx,_xlfn.XLOOKUP(TRUE,(AI87:$AZ87&lt;&gt;""),AI87:$AZ87,_xlpm.Fundo,,1),
_xlpm.Xx,AH$51,_xlpm.Yx,PRODUCT(SUM(_xlpm.Dx,-_xlpm.Cx),1/SUM(_xlpm.Bx,-_xlpm.Ax))*SUM(_xlpm.Xx,-_xlpm.Ax)+_xlpm.Cx,
_xlpm.Ay,_xlfn.XLOOKUP(TRUE,(AH$52:AH86&lt;&gt;""),$N$52:$N86,_xlpm.Fundo,,-1),
_xlpm.By,_xlfn.XLOOKUP(TRUE,(AH88:AH$95&lt;&gt;""),$N88:$N$95,_xlpm.Fundo,,1),
_xlpm.Cy,_xlfn.XLOOKUP(TRUE,(AH$52:AH86&lt;&gt;""),AH$52:AH86,_xlpm.Fundo,,-1),
_xlpm.Dy,_xlfn.XLOOKUP(TRUE,(AH88:AH$95&lt;&gt;""),AH88:AH$95,_xlpm.Fundo,,1),
_xlpm.Xy,$N87,_xlpm.Yy,PRODUCT(SUM(_xlpm.Dy,-_xlpm.Cy),1/SUM(_xlpm.By,-_xlpm.Ay))*SUM(_xlpm.Xy,-_xlpm.Ay)+_xlpm.Cy,
ROUND(_xlpm.Yy,2)))</f>
        <v>0</v>
      </c>
      <c r="AI185" s="21" t="str" cm="1">
        <f t="array" ref="AI185">IF(AI87&lt;&gt;"","",
_xlfn.LET(_xlpm.Fundo,$L$8,
_xlpm.Ax,_xlfn.XLOOKUP(TRUE,($O87:AH87&lt;&gt;""),$O$51:AH$51,_xlpm.Fundo,,-1),
_xlpm.Bx,_xlfn.XLOOKUP(TRUE,(AJ87:$AZ87&lt;&gt;""),AJ$51:$AZ$51,_xlpm.Fundo,,1),
_xlpm.Cx,_xlfn.XLOOKUP(TRUE,($O87:AH87&lt;&gt;""),$O87:AH87,_xlpm.Fundo,,-1),
_xlpm.Dx,_xlfn.XLOOKUP(TRUE,(AJ87:$AZ87&lt;&gt;""),AJ87:$AZ87,_xlpm.Fundo,,1),
_xlpm.Xx,AI$51,_xlpm.Yx,PRODUCT(SUM(_xlpm.Dx,-_xlpm.Cx),1/SUM(_xlpm.Bx,-_xlpm.Ax))*SUM(_xlpm.Xx,-_xlpm.Ax)+_xlpm.Cx,
_xlpm.Ay,_xlfn.XLOOKUP(TRUE,(AI$52:AI86&lt;&gt;""),$N$52:$N86,_xlpm.Fundo,,-1),
_xlpm.By,_xlfn.XLOOKUP(TRUE,(AI88:AI$95&lt;&gt;""),$N88:$N$95,_xlpm.Fundo,,1),
_xlpm.Cy,_xlfn.XLOOKUP(TRUE,(AI$52:AI86&lt;&gt;""),AI$52:AI86,_xlpm.Fundo,,-1),
_xlpm.Dy,_xlfn.XLOOKUP(TRUE,(AI88:AI$95&lt;&gt;""),AI88:AI$95,_xlpm.Fundo,,1),
_xlpm.Xy,$N87,_xlpm.Yy,PRODUCT(SUM(_xlpm.Dy,-_xlpm.Cy),1/SUM(_xlpm.By,-_xlpm.Ay))*SUM(_xlpm.Xy,-_xlpm.Ay)+_xlpm.Cy,
ROUND(_xlpm.Yy,2)))</f>
        <v/>
      </c>
      <c r="AJ185" s="21" cm="1">
        <f t="array" ref="AJ185">IF(AJ87&lt;&gt;"","",
_xlfn.LET(_xlpm.Fundo,$L$8,
_xlpm.Ax,_xlfn.XLOOKUP(TRUE,($O87:AI87&lt;&gt;""),$O$51:AI$51,_xlpm.Fundo,,-1),
_xlpm.Bx,_xlfn.XLOOKUP(TRUE,(AK87:$AZ87&lt;&gt;""),AK$51:$AZ$51,_xlpm.Fundo,,1),
_xlpm.Cx,_xlfn.XLOOKUP(TRUE,($O87:AI87&lt;&gt;""),$O87:AI87,_xlpm.Fundo,,-1),
_xlpm.Dx,_xlfn.XLOOKUP(TRUE,(AK87:$AZ87&lt;&gt;""),AK87:$AZ87,_xlpm.Fundo,,1),
_xlpm.Xx,AJ$51,_xlpm.Yx,PRODUCT(SUM(_xlpm.Dx,-_xlpm.Cx),1/SUM(_xlpm.Bx,-_xlpm.Ax))*SUM(_xlpm.Xx,-_xlpm.Ax)+_xlpm.Cx,
_xlpm.Ay,_xlfn.XLOOKUP(TRUE,(AJ$52:AJ86&lt;&gt;""),$N$52:$N86,_xlpm.Fundo,,-1),
_xlpm.By,_xlfn.XLOOKUP(TRUE,(AJ88:AJ$95&lt;&gt;""),$N88:$N$95,_xlpm.Fundo,,1),
_xlpm.Cy,_xlfn.XLOOKUP(TRUE,(AJ$52:AJ86&lt;&gt;""),AJ$52:AJ86,_xlpm.Fundo,,-1),
_xlpm.Dy,_xlfn.XLOOKUP(TRUE,(AJ88:AJ$95&lt;&gt;""),AJ88:AJ$95,_xlpm.Fundo,,1),
_xlpm.Xy,$N87,_xlpm.Yy,PRODUCT(SUM(_xlpm.Dy,-_xlpm.Cy),1/SUM(_xlpm.By,-_xlpm.Ay))*SUM(_xlpm.Xy,-_xlpm.Ay)+_xlpm.Cy,
ROUND(_xlpm.Yy,2)))</f>
        <v>0.22</v>
      </c>
      <c r="AK185" s="21" cm="1">
        <f t="array" ref="AK185">IF(AK87&lt;&gt;"","",
_xlfn.LET(_xlpm.Fundo,$L$8,
_xlpm.Ax,_xlfn.XLOOKUP(TRUE,($O87:AJ87&lt;&gt;""),$O$51:AJ$51,_xlpm.Fundo,,-1),
_xlpm.Bx,_xlfn.XLOOKUP(TRUE,(AL87:$AZ87&lt;&gt;""),AL$51:$AZ$51,_xlpm.Fundo,,1),
_xlpm.Cx,_xlfn.XLOOKUP(TRUE,($O87:AJ87&lt;&gt;""),$O87:AJ87,_xlpm.Fundo,,-1),
_xlpm.Dx,_xlfn.XLOOKUP(TRUE,(AL87:$AZ87&lt;&gt;""),AL87:$AZ87,_xlpm.Fundo,,1),
_xlpm.Xx,AK$51,_xlpm.Yx,PRODUCT(SUM(_xlpm.Dx,-_xlpm.Cx),1/SUM(_xlpm.Bx,-_xlpm.Ax))*SUM(_xlpm.Xx,-_xlpm.Ax)+_xlpm.Cx,
_xlpm.Ay,_xlfn.XLOOKUP(TRUE,(AK$52:AK86&lt;&gt;""),$N$52:$N86,_xlpm.Fundo,,-1),
_xlpm.By,_xlfn.XLOOKUP(TRUE,(AK88:AK$95&lt;&gt;""),$N88:$N$95,_xlpm.Fundo,,1),
_xlpm.Cy,_xlfn.XLOOKUP(TRUE,(AK$52:AK86&lt;&gt;""),AK$52:AK86,_xlpm.Fundo,,-1),
_xlpm.Dy,_xlfn.XLOOKUP(TRUE,(AK88:AK$95&lt;&gt;""),AK88:AK$95,_xlpm.Fundo,,1),
_xlpm.Xy,$N87,_xlpm.Yy,PRODUCT(SUM(_xlpm.Dy,-_xlpm.Cy),1/SUM(_xlpm.By,-_xlpm.Ay))*SUM(_xlpm.Xy,-_xlpm.Ay)+_xlpm.Cy,
ROUND(_xlpm.Yy,2)))</f>
        <v>0</v>
      </c>
      <c r="AL185" s="21" cm="1">
        <f t="array" ref="AL185">IF(AL87&lt;&gt;"","",
_xlfn.LET(_xlpm.Fundo,$L$8,
_xlpm.Ax,_xlfn.XLOOKUP(TRUE,($O87:AK87&lt;&gt;""),$O$51:AK$51,_xlpm.Fundo,,-1),
_xlpm.Bx,_xlfn.XLOOKUP(TRUE,(AM87:$AZ87&lt;&gt;""),AM$51:$AZ$51,_xlpm.Fundo,,1),
_xlpm.Cx,_xlfn.XLOOKUP(TRUE,($O87:AK87&lt;&gt;""),$O87:AK87,_xlpm.Fundo,,-1),
_xlpm.Dx,_xlfn.XLOOKUP(TRUE,(AM87:$AZ87&lt;&gt;""),AM87:$AZ87,_xlpm.Fundo,,1),
_xlpm.Xx,AL$51,_xlpm.Yx,PRODUCT(SUM(_xlpm.Dx,-_xlpm.Cx),1/SUM(_xlpm.Bx,-_xlpm.Ax))*SUM(_xlpm.Xx,-_xlpm.Ax)+_xlpm.Cx,
_xlpm.Ay,_xlfn.XLOOKUP(TRUE,(AL$52:AL86&lt;&gt;""),$N$52:$N86,_xlpm.Fundo,,-1),
_xlpm.By,_xlfn.XLOOKUP(TRUE,(AL88:AL$95&lt;&gt;""),$N88:$N$95,_xlpm.Fundo,,1),
_xlpm.Cy,_xlfn.XLOOKUP(TRUE,(AL$52:AL86&lt;&gt;""),AL$52:AL86,_xlpm.Fundo,,-1),
_xlpm.Dy,_xlfn.XLOOKUP(TRUE,(AL88:AL$95&lt;&gt;""),AL88:AL$95,_xlpm.Fundo,,1),
_xlpm.Xy,$N87,_xlpm.Yy,PRODUCT(SUM(_xlpm.Dy,-_xlpm.Cy),1/SUM(_xlpm.By,-_xlpm.Ay))*SUM(_xlpm.Xy,-_xlpm.Ay)+_xlpm.Cy,
ROUND(_xlpm.Yy,2)))</f>
        <v>0</v>
      </c>
      <c r="AM185" s="21" cm="1">
        <f t="array" ref="AM185">IF(AM87&lt;&gt;"","",
_xlfn.LET(_xlpm.Fundo,$L$8,
_xlpm.Ax,_xlfn.XLOOKUP(TRUE,($O87:AL87&lt;&gt;""),$O$51:AL$51,_xlpm.Fundo,,-1),
_xlpm.Bx,_xlfn.XLOOKUP(TRUE,(AN87:$AZ87&lt;&gt;""),AN$51:$AZ$51,_xlpm.Fundo,,1),
_xlpm.Cx,_xlfn.XLOOKUP(TRUE,($O87:AL87&lt;&gt;""),$O87:AL87,_xlpm.Fundo,,-1),
_xlpm.Dx,_xlfn.XLOOKUP(TRUE,(AN87:$AZ87&lt;&gt;""),AN87:$AZ87,_xlpm.Fundo,,1),
_xlpm.Xx,AM$51,_xlpm.Yx,PRODUCT(SUM(_xlpm.Dx,-_xlpm.Cx),1/SUM(_xlpm.Bx,-_xlpm.Ax))*SUM(_xlpm.Xx,-_xlpm.Ax)+_xlpm.Cx,
_xlpm.Ay,_xlfn.XLOOKUP(TRUE,(AM$52:AM86&lt;&gt;""),$N$52:$N86,_xlpm.Fundo,,-1),
_xlpm.By,_xlfn.XLOOKUP(TRUE,(AM88:AM$95&lt;&gt;""),$N88:$N$95,_xlpm.Fundo,,1),
_xlpm.Cy,_xlfn.XLOOKUP(TRUE,(AM$52:AM86&lt;&gt;""),AM$52:AM86,_xlpm.Fundo,,-1),
_xlpm.Dy,_xlfn.XLOOKUP(TRUE,(AM88:AM$95&lt;&gt;""),AM88:AM$95,_xlpm.Fundo,,1),
_xlpm.Xy,$N87,_xlpm.Yy,PRODUCT(SUM(_xlpm.Dy,-_xlpm.Cy),1/SUM(_xlpm.By,-_xlpm.Ay))*SUM(_xlpm.Xy,-_xlpm.Ay)+_xlpm.Cy,
ROUND(_xlpm.Yy,2)))</f>
        <v>0</v>
      </c>
      <c r="AN185" s="21" t="str" cm="1">
        <f t="array" ref="AN185">IF(AN87&lt;&gt;"","",
_xlfn.LET(_xlpm.Fundo,$L$8,
_xlpm.Ax,_xlfn.XLOOKUP(TRUE,($O87:AM87&lt;&gt;""),$O$51:AM$51,_xlpm.Fundo,,-1),
_xlpm.Bx,_xlfn.XLOOKUP(TRUE,(AO87:$AZ87&lt;&gt;""),AO$51:$AZ$51,_xlpm.Fundo,,1),
_xlpm.Cx,_xlfn.XLOOKUP(TRUE,($O87:AM87&lt;&gt;""),$O87:AM87,_xlpm.Fundo,,-1),
_xlpm.Dx,_xlfn.XLOOKUP(TRUE,(AO87:$AZ87&lt;&gt;""),AO87:$AZ87,_xlpm.Fundo,,1),
_xlpm.Xx,AN$51,_xlpm.Yx,PRODUCT(SUM(_xlpm.Dx,-_xlpm.Cx),1/SUM(_xlpm.Bx,-_xlpm.Ax))*SUM(_xlpm.Xx,-_xlpm.Ax)+_xlpm.Cx,
_xlpm.Ay,_xlfn.XLOOKUP(TRUE,(AN$52:AN86&lt;&gt;""),$N$52:$N86,_xlpm.Fundo,,-1),
_xlpm.By,_xlfn.XLOOKUP(TRUE,(AN88:AN$95&lt;&gt;""),$N88:$N$95,_xlpm.Fundo,,1),
_xlpm.Cy,_xlfn.XLOOKUP(TRUE,(AN$52:AN86&lt;&gt;""),AN$52:AN86,_xlpm.Fundo,,-1),
_xlpm.Dy,_xlfn.XLOOKUP(TRUE,(AN88:AN$95&lt;&gt;""),AN88:AN$95,_xlpm.Fundo,,1),
_xlpm.Xy,$N87,_xlpm.Yy,PRODUCT(SUM(_xlpm.Dy,-_xlpm.Cy),1/SUM(_xlpm.By,-_xlpm.Ay))*SUM(_xlpm.Xy,-_xlpm.Ay)+_xlpm.Cy,
ROUND(_xlpm.Yy,2)))</f>
        <v/>
      </c>
      <c r="AO185" s="21" cm="1">
        <f t="array" ref="AO185">IF(AO87&lt;&gt;"","",
_xlfn.LET(_xlpm.Fundo,$L$8,
_xlpm.Ax,_xlfn.XLOOKUP(TRUE,($O87:AN87&lt;&gt;""),$O$51:AN$51,_xlpm.Fundo,,-1),
_xlpm.Bx,_xlfn.XLOOKUP(TRUE,(AP87:$AZ87&lt;&gt;""),AP$51:$AZ$51,_xlpm.Fundo,,1),
_xlpm.Cx,_xlfn.XLOOKUP(TRUE,($O87:AN87&lt;&gt;""),$O87:AN87,_xlpm.Fundo,,-1),
_xlpm.Dx,_xlfn.XLOOKUP(TRUE,(AP87:$AZ87&lt;&gt;""),AP87:$AZ87,_xlpm.Fundo,,1),
_xlpm.Xx,AO$51,_xlpm.Yx,PRODUCT(SUM(_xlpm.Dx,-_xlpm.Cx),1/SUM(_xlpm.Bx,-_xlpm.Ax))*SUM(_xlpm.Xx,-_xlpm.Ax)+_xlpm.Cx,
_xlpm.Ay,_xlfn.XLOOKUP(TRUE,(AO$52:AO86&lt;&gt;""),$N$52:$N86,_xlpm.Fundo,,-1),
_xlpm.By,_xlfn.XLOOKUP(TRUE,(AO88:AO$95&lt;&gt;""),$N88:$N$95,_xlpm.Fundo,,1),
_xlpm.Cy,_xlfn.XLOOKUP(TRUE,(AO$52:AO86&lt;&gt;""),AO$52:AO86,_xlpm.Fundo,,-1),
_xlpm.Dy,_xlfn.XLOOKUP(TRUE,(AO88:AO$95&lt;&gt;""),AO88:AO$95,_xlpm.Fundo,,1),
_xlpm.Xy,$N87,_xlpm.Yy,PRODUCT(SUM(_xlpm.Dy,-_xlpm.Cy),1/SUM(_xlpm.By,-_xlpm.Ay))*SUM(_xlpm.Xy,-_xlpm.Ay)+_xlpm.Cy,
ROUND(_xlpm.Yy,2)))</f>
        <v>0.01</v>
      </c>
      <c r="AP185" s="21" t="str" cm="1">
        <f t="array" ref="AP185">IF(AP87&lt;&gt;"","",
_xlfn.LET(_xlpm.Fundo,$L$8,
_xlpm.Ax,_xlfn.XLOOKUP(TRUE,($O87:AO87&lt;&gt;""),$O$51:AO$51,_xlpm.Fundo,,-1),
_xlpm.Bx,_xlfn.XLOOKUP(TRUE,(AQ87:$AZ87&lt;&gt;""),AQ$51:$AZ$51,_xlpm.Fundo,,1),
_xlpm.Cx,_xlfn.XLOOKUP(TRUE,($O87:AO87&lt;&gt;""),$O87:AO87,_xlpm.Fundo,,-1),
_xlpm.Dx,_xlfn.XLOOKUP(TRUE,(AQ87:$AZ87&lt;&gt;""),AQ87:$AZ87,_xlpm.Fundo,,1),
_xlpm.Xx,AP$51,_xlpm.Yx,PRODUCT(SUM(_xlpm.Dx,-_xlpm.Cx),1/SUM(_xlpm.Bx,-_xlpm.Ax))*SUM(_xlpm.Xx,-_xlpm.Ax)+_xlpm.Cx,
_xlpm.Ay,_xlfn.XLOOKUP(TRUE,(AP$52:AP86&lt;&gt;""),$N$52:$N86,_xlpm.Fundo,,-1),
_xlpm.By,_xlfn.XLOOKUP(TRUE,(AP88:AP$95&lt;&gt;""),$N88:$N$95,_xlpm.Fundo,,1),
_xlpm.Cy,_xlfn.XLOOKUP(TRUE,(AP$52:AP86&lt;&gt;""),AP$52:AP86,_xlpm.Fundo,,-1),
_xlpm.Dy,_xlfn.XLOOKUP(TRUE,(AP88:AP$95&lt;&gt;""),AP88:AP$95,_xlpm.Fundo,,1),
_xlpm.Xy,$N87,_xlpm.Yy,PRODUCT(SUM(_xlpm.Dy,-_xlpm.Cy),1/SUM(_xlpm.By,-_xlpm.Ay))*SUM(_xlpm.Xy,-_xlpm.Ay)+_xlpm.Cy,
ROUND(_xlpm.Yy,2)))</f>
        <v/>
      </c>
      <c r="AQ185" s="21" cm="1">
        <f t="array" ref="AQ185">IF(AQ87&lt;&gt;"","",
_xlfn.LET(_xlpm.Fundo,$L$8,
_xlpm.Ax,_xlfn.XLOOKUP(TRUE,($O87:AP87&lt;&gt;""),$O$51:AP$51,_xlpm.Fundo,,-1),
_xlpm.Bx,_xlfn.XLOOKUP(TRUE,(AR87:$AZ87&lt;&gt;""),AR$51:$AZ$51,_xlpm.Fundo,,1),
_xlpm.Cx,_xlfn.XLOOKUP(TRUE,($O87:AP87&lt;&gt;""),$O87:AP87,_xlpm.Fundo,,-1),
_xlpm.Dx,_xlfn.XLOOKUP(TRUE,(AR87:$AZ87&lt;&gt;""),AR87:$AZ87,_xlpm.Fundo,,1),
_xlpm.Xx,AQ$51,_xlpm.Yx,PRODUCT(SUM(_xlpm.Dx,-_xlpm.Cx),1/SUM(_xlpm.Bx,-_xlpm.Ax))*SUM(_xlpm.Xx,-_xlpm.Ax)+_xlpm.Cx,
_xlpm.Ay,_xlfn.XLOOKUP(TRUE,(AQ$52:AQ86&lt;&gt;""),$N$52:$N86,_xlpm.Fundo,,-1),
_xlpm.By,_xlfn.XLOOKUP(TRUE,(AQ88:AQ$95&lt;&gt;""),$N88:$N$95,_xlpm.Fundo,,1),
_xlpm.Cy,_xlfn.XLOOKUP(TRUE,(AQ$52:AQ86&lt;&gt;""),AQ$52:AQ86,_xlpm.Fundo,,-1),
_xlpm.Dy,_xlfn.XLOOKUP(TRUE,(AQ88:AQ$95&lt;&gt;""),AQ88:AQ$95,_xlpm.Fundo,,1),
_xlpm.Xy,$N87,_xlpm.Yy,PRODUCT(SUM(_xlpm.Dy,-_xlpm.Cy),1/SUM(_xlpm.By,-_xlpm.Ay))*SUM(_xlpm.Xy,-_xlpm.Ay)+_xlpm.Cy,
ROUND(_xlpm.Yy,2)))</f>
        <v>0.18</v>
      </c>
      <c r="AR185" s="21" t="str" cm="1">
        <f t="array" ref="AR185">IF(AR87&lt;&gt;"","",
_xlfn.LET(_xlpm.Fundo,$L$8,
_xlpm.Ax,_xlfn.XLOOKUP(TRUE,($O87:AQ87&lt;&gt;""),$O$51:AQ$51,_xlpm.Fundo,,-1),
_xlpm.Bx,_xlfn.XLOOKUP(TRUE,(AS87:$AZ87&lt;&gt;""),AS$51:$AZ$51,_xlpm.Fundo,,1),
_xlpm.Cx,_xlfn.XLOOKUP(TRUE,($O87:AQ87&lt;&gt;""),$O87:AQ87,_xlpm.Fundo,,-1),
_xlpm.Dx,_xlfn.XLOOKUP(TRUE,(AS87:$AZ87&lt;&gt;""),AS87:$AZ87,_xlpm.Fundo,,1),
_xlpm.Xx,AR$51,_xlpm.Yx,PRODUCT(SUM(_xlpm.Dx,-_xlpm.Cx),1/SUM(_xlpm.Bx,-_xlpm.Ax))*SUM(_xlpm.Xx,-_xlpm.Ax)+_xlpm.Cx,
_xlpm.Ay,_xlfn.XLOOKUP(TRUE,(AR$52:AR86&lt;&gt;""),$N$52:$N86,_xlpm.Fundo,,-1),
_xlpm.By,_xlfn.XLOOKUP(TRUE,(AR88:AR$95&lt;&gt;""),$N88:$N$95,_xlpm.Fundo,,1),
_xlpm.Cy,_xlfn.XLOOKUP(TRUE,(AR$52:AR86&lt;&gt;""),AR$52:AR86,_xlpm.Fundo,,-1),
_xlpm.Dy,_xlfn.XLOOKUP(TRUE,(AR88:AR$95&lt;&gt;""),AR88:AR$95,_xlpm.Fundo,,1),
_xlpm.Xy,$N87,_xlpm.Yy,PRODUCT(SUM(_xlpm.Dy,-_xlpm.Cy),1/SUM(_xlpm.By,-_xlpm.Ay))*SUM(_xlpm.Xy,-_xlpm.Ay)+_xlpm.Cy,
ROUND(_xlpm.Yy,2)))</f>
        <v/>
      </c>
      <c r="AS185" s="21" t="str" cm="1">
        <f t="array" ref="AS185">IF(AS87&lt;&gt;"","",
_xlfn.LET(_xlpm.Fundo,$L$8,
_xlpm.Ax,_xlfn.XLOOKUP(TRUE,($O87:AR87&lt;&gt;""),$O$51:AR$51,_xlpm.Fundo,,-1),
_xlpm.Bx,_xlfn.XLOOKUP(TRUE,(AT87:$AZ87&lt;&gt;""),AT$51:$AZ$51,_xlpm.Fundo,,1),
_xlpm.Cx,_xlfn.XLOOKUP(TRUE,($O87:AR87&lt;&gt;""),$O87:AR87,_xlpm.Fundo,,-1),
_xlpm.Dx,_xlfn.XLOOKUP(TRUE,(AT87:$AZ87&lt;&gt;""),AT87:$AZ87,_xlpm.Fundo,,1),
_xlpm.Xx,AS$51,_xlpm.Yx,PRODUCT(SUM(_xlpm.Dx,-_xlpm.Cx),1/SUM(_xlpm.Bx,-_xlpm.Ax))*SUM(_xlpm.Xx,-_xlpm.Ax)+_xlpm.Cx,
_xlpm.Ay,_xlfn.XLOOKUP(TRUE,(AS$52:AS86&lt;&gt;""),$N$52:$N86,_xlpm.Fundo,,-1),
_xlpm.By,_xlfn.XLOOKUP(TRUE,(AS88:AS$95&lt;&gt;""),$N88:$N$95,_xlpm.Fundo,,1),
_xlpm.Cy,_xlfn.XLOOKUP(TRUE,(AS$52:AS86&lt;&gt;""),AS$52:AS86,_xlpm.Fundo,,-1),
_xlpm.Dy,_xlfn.XLOOKUP(TRUE,(AS88:AS$95&lt;&gt;""),AS88:AS$95,_xlpm.Fundo,,1),
_xlpm.Xy,$N87,_xlpm.Yy,PRODUCT(SUM(_xlpm.Dy,-_xlpm.Cy),1/SUM(_xlpm.By,-_xlpm.Ay))*SUM(_xlpm.Xy,-_xlpm.Ay)+_xlpm.Cy,
ROUND(_xlpm.Yy,2)))</f>
        <v/>
      </c>
      <c r="AT185" s="21" cm="1">
        <f t="array" ref="AT185">IF(AT87&lt;&gt;"","",
_xlfn.LET(_xlpm.Fundo,$L$8,
_xlpm.Ax,_xlfn.XLOOKUP(TRUE,($O87:AS87&lt;&gt;""),$O$51:AS$51,_xlpm.Fundo,,-1),
_xlpm.Bx,_xlfn.XLOOKUP(TRUE,(AU87:$AZ87&lt;&gt;""),AU$51:$AZ$51,_xlpm.Fundo,,1),
_xlpm.Cx,_xlfn.XLOOKUP(TRUE,($O87:AS87&lt;&gt;""),$O87:AS87,_xlpm.Fundo,,-1),
_xlpm.Dx,_xlfn.XLOOKUP(TRUE,(AU87:$AZ87&lt;&gt;""),AU87:$AZ87,_xlpm.Fundo,,1),
_xlpm.Xx,AT$51,_xlpm.Yx,PRODUCT(SUM(_xlpm.Dx,-_xlpm.Cx),1/SUM(_xlpm.Bx,-_xlpm.Ax))*SUM(_xlpm.Xx,-_xlpm.Ax)+_xlpm.Cx,
_xlpm.Ay,_xlfn.XLOOKUP(TRUE,(AT$52:AT86&lt;&gt;""),$N$52:$N86,_xlpm.Fundo,,-1),
_xlpm.By,_xlfn.XLOOKUP(TRUE,(AT88:AT$95&lt;&gt;""),$N88:$N$95,_xlpm.Fundo,,1),
_xlpm.Cy,_xlfn.XLOOKUP(TRUE,(AT$52:AT86&lt;&gt;""),AT$52:AT86,_xlpm.Fundo,,-1),
_xlpm.Dy,_xlfn.XLOOKUP(TRUE,(AT88:AT$95&lt;&gt;""),AT88:AT$95,_xlpm.Fundo,,1),
_xlpm.Xy,$N87,_xlpm.Yy,PRODUCT(SUM(_xlpm.Dy,-_xlpm.Cy),1/SUM(_xlpm.By,-_xlpm.Ay))*SUM(_xlpm.Xy,-_xlpm.Ay)+_xlpm.Cy,
ROUND(_xlpm.Yy,2)))</f>
        <v>0.48</v>
      </c>
      <c r="AU185" s="21" t="str" cm="1">
        <f t="array" ref="AU185">IF(AU87&lt;&gt;"","",
_xlfn.LET(_xlpm.Fundo,$L$8,
_xlpm.Ax,_xlfn.XLOOKUP(TRUE,($O87:AT87&lt;&gt;""),$O$51:AT$51,_xlpm.Fundo,,-1),
_xlpm.Bx,_xlfn.XLOOKUP(TRUE,(AV87:$AZ87&lt;&gt;""),AV$51:$AZ$51,_xlpm.Fundo,,1),
_xlpm.Cx,_xlfn.XLOOKUP(TRUE,($O87:AT87&lt;&gt;""),$O87:AT87,_xlpm.Fundo,,-1),
_xlpm.Dx,_xlfn.XLOOKUP(TRUE,(AV87:$AZ87&lt;&gt;""),AV87:$AZ87,_xlpm.Fundo,,1),
_xlpm.Xx,AU$51,_xlpm.Yx,PRODUCT(SUM(_xlpm.Dx,-_xlpm.Cx),1/SUM(_xlpm.Bx,-_xlpm.Ax))*SUM(_xlpm.Xx,-_xlpm.Ax)+_xlpm.Cx,
_xlpm.Ay,_xlfn.XLOOKUP(TRUE,(AU$52:AU86&lt;&gt;""),$N$52:$N86,_xlpm.Fundo,,-1),
_xlpm.By,_xlfn.XLOOKUP(TRUE,(AU88:AU$95&lt;&gt;""),$N88:$N$95,_xlpm.Fundo,,1),
_xlpm.Cy,_xlfn.XLOOKUP(TRUE,(AU$52:AU86&lt;&gt;""),AU$52:AU86,_xlpm.Fundo,,-1),
_xlpm.Dy,_xlfn.XLOOKUP(TRUE,(AU88:AU$95&lt;&gt;""),AU88:AU$95,_xlpm.Fundo,,1),
_xlpm.Xy,$N87,_xlpm.Yy,PRODUCT(SUM(_xlpm.Dy,-_xlpm.Cy),1/SUM(_xlpm.By,-_xlpm.Ay))*SUM(_xlpm.Xy,-_xlpm.Ay)+_xlpm.Cy,
ROUND(_xlpm.Yy,2)))</f>
        <v/>
      </c>
      <c r="AV185" s="21" t="str" cm="1">
        <f t="array" ref="AV185">IF(AV87&lt;&gt;"","",
_xlfn.LET(_xlpm.Fundo,$L$8,
_xlpm.Ax,_xlfn.XLOOKUP(TRUE,($O87:AU87&lt;&gt;""),$O$51:AU$51,_xlpm.Fundo,,-1),
_xlpm.Bx,_xlfn.XLOOKUP(TRUE,(AW87:$AZ87&lt;&gt;""),AW$51:$AZ$51,_xlpm.Fundo,,1),
_xlpm.Cx,_xlfn.XLOOKUP(TRUE,($O87:AU87&lt;&gt;""),$O87:AU87,_xlpm.Fundo,,-1),
_xlpm.Dx,_xlfn.XLOOKUP(TRUE,(AW87:$AZ87&lt;&gt;""),AW87:$AZ87,_xlpm.Fundo,,1),
_xlpm.Xx,AV$51,_xlpm.Yx,PRODUCT(SUM(_xlpm.Dx,-_xlpm.Cx),1/SUM(_xlpm.Bx,-_xlpm.Ax))*SUM(_xlpm.Xx,-_xlpm.Ax)+_xlpm.Cx,
_xlpm.Ay,_xlfn.XLOOKUP(TRUE,(AV$52:AV86&lt;&gt;""),$N$52:$N86,_xlpm.Fundo,,-1),
_xlpm.By,_xlfn.XLOOKUP(TRUE,(AV88:AV$95&lt;&gt;""),$N88:$N$95,_xlpm.Fundo,,1),
_xlpm.Cy,_xlfn.XLOOKUP(TRUE,(AV$52:AV86&lt;&gt;""),AV$52:AV86,_xlpm.Fundo,,-1),
_xlpm.Dy,_xlfn.XLOOKUP(TRUE,(AV88:AV$95&lt;&gt;""),AV88:AV$95,_xlpm.Fundo,,1),
_xlpm.Xy,$N87,_xlpm.Yy,PRODUCT(SUM(_xlpm.Dy,-_xlpm.Cy),1/SUM(_xlpm.By,-_xlpm.Ay))*SUM(_xlpm.Xy,-_xlpm.Ay)+_xlpm.Cy,
ROUND(_xlpm.Yy,2)))</f>
        <v/>
      </c>
      <c r="AW185" s="21" t="str" cm="1">
        <f t="array" ref="AW185">IF(AW87&lt;&gt;"","",
_xlfn.LET(_xlpm.Fundo,$L$8,
_xlpm.Ax,_xlfn.XLOOKUP(TRUE,($O87:AV87&lt;&gt;""),$O$51:AV$51,_xlpm.Fundo,,-1),
_xlpm.Bx,_xlfn.XLOOKUP(TRUE,(AX87:$AZ87&lt;&gt;""),AX$51:$AZ$51,_xlpm.Fundo,,1),
_xlpm.Cx,_xlfn.XLOOKUP(TRUE,($O87:AV87&lt;&gt;""),$O87:AV87,_xlpm.Fundo,,-1),
_xlpm.Dx,_xlfn.XLOOKUP(TRUE,(AX87:$AZ87&lt;&gt;""),AX87:$AZ87,_xlpm.Fundo,,1),
_xlpm.Xx,AW$51,_xlpm.Yx,PRODUCT(SUM(_xlpm.Dx,-_xlpm.Cx),1/SUM(_xlpm.Bx,-_xlpm.Ax))*SUM(_xlpm.Xx,-_xlpm.Ax)+_xlpm.Cx,
_xlpm.Ay,_xlfn.XLOOKUP(TRUE,(AW$52:AW86&lt;&gt;""),$N$52:$N86,_xlpm.Fundo,,-1),
_xlpm.By,_xlfn.XLOOKUP(TRUE,(AW88:AW$95&lt;&gt;""),$N88:$N$95,_xlpm.Fundo,,1),
_xlpm.Cy,_xlfn.XLOOKUP(TRUE,(AW$52:AW86&lt;&gt;""),AW$52:AW86,_xlpm.Fundo,,-1),
_xlpm.Dy,_xlfn.XLOOKUP(TRUE,(AW88:AW$95&lt;&gt;""),AW88:AW$95,_xlpm.Fundo,,1),
_xlpm.Xy,$N87,_xlpm.Yy,PRODUCT(SUM(_xlpm.Dy,-_xlpm.Cy),1/SUM(_xlpm.By,-_xlpm.Ay))*SUM(_xlpm.Xy,-_xlpm.Ay)+_xlpm.Cy,
ROUND(_xlpm.Yy,2)))</f>
        <v/>
      </c>
      <c r="AX185" s="8"/>
      <c r="AY185" s="8"/>
    </row>
    <row r="186" spans="1:51" ht="20.100000000000001" customHeight="1" x14ac:dyDescent="0.3">
      <c r="A186" s="8"/>
      <c r="B186" s="8" t="s">
        <v>632</v>
      </c>
      <c r="C186" s="17">
        <f t="shared" si="23"/>
        <v>46.9754</v>
      </c>
      <c r="D186" s="18">
        <f t="shared" si="23"/>
        <v>117.9509</v>
      </c>
      <c r="E186" s="64">
        <f t="shared" si="23"/>
        <v>0.4</v>
      </c>
      <c r="F186" s="17">
        <f t="shared" si="16"/>
        <v>3.95</v>
      </c>
      <c r="G186" s="18">
        <f t="shared" si="17"/>
        <v>12.9</v>
      </c>
      <c r="H186" s="19">
        <f t="shared" si="18"/>
        <v>0.4</v>
      </c>
      <c r="I186" s="8" t="str" cm="1">
        <f t="array" ref="I186">_xlfn.CONCAT(ROUND(F186:H186,2)&amp;", ")</f>
        <v xml:space="preserve">3.95, 12.9, 0.4, </v>
      </c>
      <c r="J186" s="8"/>
      <c r="N186" s="31">
        <v>1.77</v>
      </c>
      <c r="O186" s="15"/>
      <c r="P186" s="21" t="str" cm="1">
        <f t="array" ref="P186">IF(P88&lt;&gt;"","",
_xlfn.LET(_xlpm.Fundo,$L$8,
_xlpm.Ax,_xlfn.XLOOKUP(TRUE,($O88:O88&lt;&gt;""),$O$51:O$51,_xlpm.Fundo,,-1),
_xlpm.Bx,_xlfn.XLOOKUP(TRUE,(Q88:$AZ88&lt;&gt;""),Q$51:$AZ$51,_xlpm.Fundo,,1),
_xlpm.Cx,_xlfn.XLOOKUP(TRUE,($O88:O88&lt;&gt;""),$O88:O88,_xlpm.Fundo,,-1),
_xlpm.Dx,_xlfn.XLOOKUP(TRUE,(Q88:$AZ88&lt;&gt;""),Q88:$AZ88,_xlpm.Fundo,,1),
_xlpm.Xx,P$51,_xlpm.Yx,PRODUCT(SUM(_xlpm.Dx,-_xlpm.Cx),1/SUM(_xlpm.Bx,-_xlpm.Ax))*SUM(_xlpm.Xx,-_xlpm.Ax)+_xlpm.Cx,
_xlpm.Ay,_xlfn.XLOOKUP(TRUE,(P$52:P87&lt;&gt;""),$N$52:$N87,_xlpm.Fundo,,-1),
_xlpm.By,_xlfn.XLOOKUP(TRUE,(P89:P$95&lt;&gt;""),$N89:$N$95,_xlpm.Fundo,,1),
_xlpm.Cy,_xlfn.XLOOKUP(TRUE,(P$52:P87&lt;&gt;""),P$52:P87,_xlpm.Fundo,,-1),
_xlpm.Dy,_xlfn.XLOOKUP(TRUE,(P89:P$95&lt;&gt;""),P89:P$95,_xlpm.Fundo,,1),
_xlpm.Xy,$N88,_xlpm.Yy,PRODUCT(SUM(_xlpm.Dy,-_xlpm.Cy),1/SUM(_xlpm.By,-_xlpm.Ay))*SUM(_xlpm.Xy,-_xlpm.Ay)+_xlpm.Cy,
ROUND(_xlpm.Yy,2)))</f>
        <v/>
      </c>
      <c r="Q186" s="21" t="str" cm="1">
        <f t="array" ref="Q186">IF(Q88&lt;&gt;"","",
_xlfn.LET(_xlpm.Fundo,$L$8,
_xlpm.Ax,_xlfn.XLOOKUP(TRUE,($O88:P88&lt;&gt;""),$O$51:P$51,_xlpm.Fundo,,-1),
_xlpm.Bx,_xlfn.XLOOKUP(TRUE,(R88:$AZ88&lt;&gt;""),R$51:$AZ$51,_xlpm.Fundo,,1),
_xlpm.Cx,_xlfn.XLOOKUP(TRUE,($O88:P88&lt;&gt;""),$O88:P88,_xlpm.Fundo,,-1),
_xlpm.Dx,_xlfn.XLOOKUP(TRUE,(R88:$AZ88&lt;&gt;""),R88:$AZ88,_xlpm.Fundo,,1),
_xlpm.Xx,Q$51,_xlpm.Yx,PRODUCT(SUM(_xlpm.Dx,-_xlpm.Cx),1/SUM(_xlpm.Bx,-_xlpm.Ax))*SUM(_xlpm.Xx,-_xlpm.Ax)+_xlpm.Cx,
_xlpm.Ay,_xlfn.XLOOKUP(TRUE,(Q$52:Q87&lt;&gt;""),$N$52:$N87,_xlpm.Fundo,,-1),
_xlpm.By,_xlfn.XLOOKUP(TRUE,(Q89:Q$95&lt;&gt;""),$N89:$N$95,_xlpm.Fundo,,1),
_xlpm.Cy,_xlfn.XLOOKUP(TRUE,(Q$52:Q87&lt;&gt;""),Q$52:Q87,_xlpm.Fundo,,-1),
_xlpm.Dy,_xlfn.XLOOKUP(TRUE,(Q89:Q$95&lt;&gt;""),Q89:Q$95,_xlpm.Fundo,,1),
_xlpm.Xy,$N88,_xlpm.Yy,PRODUCT(SUM(_xlpm.Dy,-_xlpm.Cy),1/SUM(_xlpm.By,-_xlpm.Ay))*SUM(_xlpm.Xy,-_xlpm.Ay)+_xlpm.Cy,
ROUND(_xlpm.Yy,2)))</f>
        <v/>
      </c>
      <c r="R186" s="21" t="str" cm="1">
        <f t="array" ref="R186">IF(R88&lt;&gt;"","",
_xlfn.LET(_xlpm.Fundo,$L$8,
_xlpm.Ax,_xlfn.XLOOKUP(TRUE,($O88:Q88&lt;&gt;""),$O$51:Q$51,_xlpm.Fundo,,-1),
_xlpm.Bx,_xlfn.XLOOKUP(TRUE,(S88:$AZ88&lt;&gt;""),S$51:$AZ$51,_xlpm.Fundo,,1),
_xlpm.Cx,_xlfn.XLOOKUP(TRUE,($O88:Q88&lt;&gt;""),$O88:Q88,_xlpm.Fundo,,-1),
_xlpm.Dx,_xlfn.XLOOKUP(TRUE,(S88:$AZ88&lt;&gt;""),S88:$AZ88,_xlpm.Fundo,,1),
_xlpm.Xx,R$51,_xlpm.Yx,PRODUCT(SUM(_xlpm.Dx,-_xlpm.Cx),1/SUM(_xlpm.Bx,-_xlpm.Ax))*SUM(_xlpm.Xx,-_xlpm.Ax)+_xlpm.Cx,
_xlpm.Ay,_xlfn.XLOOKUP(TRUE,(R$52:R87&lt;&gt;""),$N$52:$N87,_xlpm.Fundo,,-1),
_xlpm.By,_xlfn.XLOOKUP(TRUE,(R89:R$95&lt;&gt;""),$N89:$N$95,_xlpm.Fundo,,1),
_xlpm.Cy,_xlfn.XLOOKUP(TRUE,(R$52:R87&lt;&gt;""),R$52:R87,_xlpm.Fundo,,-1),
_xlpm.Dy,_xlfn.XLOOKUP(TRUE,(R89:R$95&lt;&gt;""),R89:R$95,_xlpm.Fundo,,1),
_xlpm.Xy,$N88,_xlpm.Yy,PRODUCT(SUM(_xlpm.Dy,-_xlpm.Cy),1/SUM(_xlpm.By,-_xlpm.Ay))*SUM(_xlpm.Xy,-_xlpm.Ay)+_xlpm.Cy,
ROUND(_xlpm.Yy,2)))</f>
        <v/>
      </c>
      <c r="S186" s="21" cm="1">
        <f t="array" ref="S186">IF(S88&lt;&gt;"","",
_xlfn.LET(_xlpm.Fundo,$L$8,
_xlpm.Ax,_xlfn.XLOOKUP(TRUE,($O88:R88&lt;&gt;""),$O$51:R$51,_xlpm.Fundo,,-1),
_xlpm.Bx,_xlfn.XLOOKUP(TRUE,(T88:$AZ88&lt;&gt;""),T$51:$AZ$51,_xlpm.Fundo,,1),
_xlpm.Cx,_xlfn.XLOOKUP(TRUE,($O88:R88&lt;&gt;""),$O88:R88,_xlpm.Fundo,,-1),
_xlpm.Dx,_xlfn.XLOOKUP(TRUE,(T88:$AZ88&lt;&gt;""),T88:$AZ88,_xlpm.Fundo,,1),
_xlpm.Xx,S$51,_xlpm.Yx,PRODUCT(SUM(_xlpm.Dx,-_xlpm.Cx),1/SUM(_xlpm.Bx,-_xlpm.Ax))*SUM(_xlpm.Xx,-_xlpm.Ax)+_xlpm.Cx,
_xlpm.Ay,_xlfn.XLOOKUP(TRUE,(S$52:S87&lt;&gt;""),$N$52:$N87,_xlpm.Fundo,,-1),
_xlpm.By,_xlfn.XLOOKUP(TRUE,(S89:S$95&lt;&gt;""),$N89:$N$95,_xlpm.Fundo,,1),
_xlpm.Cy,_xlfn.XLOOKUP(TRUE,(S$52:S87&lt;&gt;""),S$52:S87,_xlpm.Fundo,,-1),
_xlpm.Dy,_xlfn.XLOOKUP(TRUE,(S89:S$95&lt;&gt;""),S89:S$95,_xlpm.Fundo,,1),
_xlpm.Xy,$N88,_xlpm.Yy,PRODUCT(SUM(_xlpm.Dy,-_xlpm.Cy),1/SUM(_xlpm.By,-_xlpm.Ay))*SUM(_xlpm.Xy,-_xlpm.Ay)+_xlpm.Cy,
ROUND(_xlpm.Yy,2)))</f>
        <v>0.2</v>
      </c>
      <c r="T186" s="21" t="str" cm="1">
        <f t="array" ref="T186">IF(T88&lt;&gt;"","",
_xlfn.LET(_xlpm.Fundo,$L$8,
_xlpm.Ax,_xlfn.XLOOKUP(TRUE,($O88:S88&lt;&gt;""),$O$51:S$51,_xlpm.Fundo,,-1),
_xlpm.Bx,_xlfn.XLOOKUP(TRUE,(U88:$AZ88&lt;&gt;""),U$51:$AZ$51,_xlpm.Fundo,,1),
_xlpm.Cx,_xlfn.XLOOKUP(TRUE,($O88:S88&lt;&gt;""),$O88:S88,_xlpm.Fundo,,-1),
_xlpm.Dx,_xlfn.XLOOKUP(TRUE,(U88:$AZ88&lt;&gt;""),U88:$AZ88,_xlpm.Fundo,,1),
_xlpm.Xx,T$51,_xlpm.Yx,PRODUCT(SUM(_xlpm.Dx,-_xlpm.Cx),1/SUM(_xlpm.Bx,-_xlpm.Ax))*SUM(_xlpm.Xx,-_xlpm.Ax)+_xlpm.Cx,
_xlpm.Ay,_xlfn.XLOOKUP(TRUE,(T$52:T87&lt;&gt;""),$N$52:$N87,_xlpm.Fundo,,-1),
_xlpm.By,_xlfn.XLOOKUP(TRUE,(T89:T$95&lt;&gt;""),$N89:$N$95,_xlpm.Fundo,,1),
_xlpm.Cy,_xlfn.XLOOKUP(TRUE,(T$52:T87&lt;&gt;""),T$52:T87,_xlpm.Fundo,,-1),
_xlpm.Dy,_xlfn.XLOOKUP(TRUE,(T89:T$95&lt;&gt;""),T89:T$95,_xlpm.Fundo,,1),
_xlpm.Xy,$N88,_xlpm.Yy,PRODUCT(SUM(_xlpm.Dy,-_xlpm.Cy),1/SUM(_xlpm.By,-_xlpm.Ay))*SUM(_xlpm.Xy,-_xlpm.Ay)+_xlpm.Cy,
ROUND(_xlpm.Yy,2)))</f>
        <v/>
      </c>
      <c r="U186" s="21" cm="1">
        <f t="array" ref="U186">IF(U88&lt;&gt;"","",
_xlfn.LET(_xlpm.Fundo,$L$8,
_xlpm.Ax,_xlfn.XLOOKUP(TRUE,($O88:T88&lt;&gt;""),$O$51:T$51,_xlpm.Fundo,,-1),
_xlpm.Bx,_xlfn.XLOOKUP(TRUE,(V88:$AZ88&lt;&gt;""),V$51:$AZ$51,_xlpm.Fundo,,1),
_xlpm.Cx,_xlfn.XLOOKUP(TRUE,($O88:T88&lt;&gt;""),$O88:T88,_xlpm.Fundo,,-1),
_xlpm.Dx,_xlfn.XLOOKUP(TRUE,(V88:$AZ88&lt;&gt;""),V88:$AZ88,_xlpm.Fundo,,1),
_xlpm.Xx,U$51,_xlpm.Yx,PRODUCT(SUM(_xlpm.Dx,-_xlpm.Cx),1/SUM(_xlpm.Bx,-_xlpm.Ax))*SUM(_xlpm.Xx,-_xlpm.Ax)+_xlpm.Cx,
_xlpm.Ay,_xlfn.XLOOKUP(TRUE,(U$52:U87&lt;&gt;""),$N$52:$N87,_xlpm.Fundo,,-1),
_xlpm.By,_xlfn.XLOOKUP(TRUE,(U89:U$95&lt;&gt;""),$N89:$N$95,_xlpm.Fundo,,1),
_xlpm.Cy,_xlfn.XLOOKUP(TRUE,(U$52:U87&lt;&gt;""),U$52:U87,_xlpm.Fundo,,-1),
_xlpm.Dy,_xlfn.XLOOKUP(TRUE,(U89:U$95&lt;&gt;""),U89:U$95,_xlpm.Fundo,,1),
_xlpm.Xy,$N88,_xlpm.Yy,PRODUCT(SUM(_xlpm.Dy,-_xlpm.Cy),1/SUM(_xlpm.By,-_xlpm.Ay))*SUM(_xlpm.Xy,-_xlpm.Ay)+_xlpm.Cy,
ROUND(_xlpm.Yy,2)))</f>
        <v>0.33</v>
      </c>
      <c r="V186" s="21" cm="1">
        <f t="array" ref="V186">IF(V88&lt;&gt;"","",
_xlfn.LET(_xlpm.Fundo,$L$8,
_xlpm.Ax,_xlfn.XLOOKUP(TRUE,($O88:U88&lt;&gt;""),$O$51:U$51,_xlpm.Fundo,,-1),
_xlpm.Bx,_xlfn.XLOOKUP(TRUE,(W88:$AZ88&lt;&gt;""),W$51:$AZ$51,_xlpm.Fundo,,1),
_xlpm.Cx,_xlfn.XLOOKUP(TRUE,($O88:U88&lt;&gt;""),$O88:U88,_xlpm.Fundo,,-1),
_xlpm.Dx,_xlfn.XLOOKUP(TRUE,(W88:$AZ88&lt;&gt;""),W88:$AZ88,_xlpm.Fundo,,1),
_xlpm.Xx,V$51,_xlpm.Yx,PRODUCT(SUM(_xlpm.Dx,-_xlpm.Cx),1/SUM(_xlpm.Bx,-_xlpm.Ax))*SUM(_xlpm.Xx,-_xlpm.Ax)+_xlpm.Cx,
_xlpm.Ay,_xlfn.XLOOKUP(TRUE,(V$52:V87&lt;&gt;""),$N$52:$N87,_xlpm.Fundo,,-1),
_xlpm.By,_xlfn.XLOOKUP(TRUE,(V89:V$95&lt;&gt;""),$N89:$N$95,_xlpm.Fundo,,1),
_xlpm.Cy,_xlfn.XLOOKUP(TRUE,(V$52:V87&lt;&gt;""),V$52:V87,_xlpm.Fundo,,-1),
_xlpm.Dy,_xlfn.XLOOKUP(TRUE,(V89:V$95&lt;&gt;""),V89:V$95,_xlpm.Fundo,,1),
_xlpm.Xy,$N88,_xlpm.Yy,PRODUCT(SUM(_xlpm.Dy,-_xlpm.Cy),1/SUM(_xlpm.By,-_xlpm.Ay))*SUM(_xlpm.Xy,-_xlpm.Ay)+_xlpm.Cy,
ROUND(_xlpm.Yy,2)))</f>
        <v>0</v>
      </c>
      <c r="W186" s="21" cm="1">
        <f t="array" ref="W186">IF(W88&lt;&gt;"","",
_xlfn.LET(_xlpm.Fundo,$L$8,
_xlpm.Ax,_xlfn.XLOOKUP(TRUE,($O88:V88&lt;&gt;""),$O$51:V$51,_xlpm.Fundo,,-1),
_xlpm.Bx,_xlfn.XLOOKUP(TRUE,(X88:$AZ88&lt;&gt;""),X$51:$AZ$51,_xlpm.Fundo,,1),
_xlpm.Cx,_xlfn.XLOOKUP(TRUE,($O88:V88&lt;&gt;""),$O88:V88,_xlpm.Fundo,,-1),
_xlpm.Dx,_xlfn.XLOOKUP(TRUE,(X88:$AZ88&lt;&gt;""),X88:$AZ88,_xlpm.Fundo,,1),
_xlpm.Xx,W$51,_xlpm.Yx,PRODUCT(SUM(_xlpm.Dx,-_xlpm.Cx),1/SUM(_xlpm.Bx,-_xlpm.Ax))*SUM(_xlpm.Xx,-_xlpm.Ax)+_xlpm.Cx,
_xlpm.Ay,_xlfn.XLOOKUP(TRUE,(W$52:W87&lt;&gt;""),$N$52:$N87,_xlpm.Fundo,,-1),
_xlpm.By,_xlfn.XLOOKUP(TRUE,(W89:W$95&lt;&gt;""),$N89:$N$95,_xlpm.Fundo,,1),
_xlpm.Cy,_xlfn.XLOOKUP(TRUE,(W$52:W87&lt;&gt;""),W$52:W87,_xlpm.Fundo,,-1),
_xlpm.Dy,_xlfn.XLOOKUP(TRUE,(W89:W$95&lt;&gt;""),W89:W$95,_xlpm.Fundo,,1),
_xlpm.Xy,$N88,_xlpm.Yy,PRODUCT(SUM(_xlpm.Dy,-_xlpm.Cy),1/SUM(_xlpm.By,-_xlpm.Ay))*SUM(_xlpm.Xy,-_xlpm.Ay)+_xlpm.Cy,
ROUND(_xlpm.Yy,2)))</f>
        <v>0.03</v>
      </c>
      <c r="X186" s="21" t="str" cm="1">
        <f t="array" ref="X186">IF(X88&lt;&gt;"","",
_xlfn.LET(_xlpm.Fundo,$L$8,
_xlpm.Ax,_xlfn.XLOOKUP(TRUE,($O88:W88&lt;&gt;""),$O$51:W$51,_xlpm.Fundo,,-1),
_xlpm.Bx,_xlfn.XLOOKUP(TRUE,(Y88:$AZ88&lt;&gt;""),Y$51:$AZ$51,_xlpm.Fundo,,1),
_xlpm.Cx,_xlfn.XLOOKUP(TRUE,($O88:W88&lt;&gt;""),$O88:W88,_xlpm.Fundo,,-1),
_xlpm.Dx,_xlfn.XLOOKUP(TRUE,(Y88:$AZ88&lt;&gt;""),Y88:$AZ88,_xlpm.Fundo,,1),
_xlpm.Xx,X$51,_xlpm.Yx,PRODUCT(SUM(_xlpm.Dx,-_xlpm.Cx),1/SUM(_xlpm.Bx,-_xlpm.Ax))*SUM(_xlpm.Xx,-_xlpm.Ax)+_xlpm.Cx,
_xlpm.Ay,_xlfn.XLOOKUP(TRUE,(X$52:X87&lt;&gt;""),$N$52:$N87,_xlpm.Fundo,,-1),
_xlpm.By,_xlfn.XLOOKUP(TRUE,(X89:X$95&lt;&gt;""),$N89:$N$95,_xlpm.Fundo,,1),
_xlpm.Cy,_xlfn.XLOOKUP(TRUE,(X$52:X87&lt;&gt;""),X$52:X87,_xlpm.Fundo,,-1),
_xlpm.Dy,_xlfn.XLOOKUP(TRUE,(X89:X$95&lt;&gt;""),X89:X$95,_xlpm.Fundo,,1),
_xlpm.Xy,$N88,_xlpm.Yy,PRODUCT(SUM(_xlpm.Dy,-_xlpm.Cy),1/SUM(_xlpm.By,-_xlpm.Ay))*SUM(_xlpm.Xy,-_xlpm.Ay)+_xlpm.Cy,
ROUND(_xlpm.Yy,2)))</f>
        <v/>
      </c>
      <c r="Y186" s="21" cm="1">
        <f t="array" ref="Y186">IF(Y88&lt;&gt;"","",
_xlfn.LET(_xlpm.Fundo,$L$8,
_xlpm.Ax,_xlfn.XLOOKUP(TRUE,($O88:X88&lt;&gt;""),$O$51:X$51,_xlpm.Fundo,,-1),
_xlpm.Bx,_xlfn.XLOOKUP(TRUE,(Z88:$AZ88&lt;&gt;""),Z$51:$AZ$51,_xlpm.Fundo,,1),
_xlpm.Cx,_xlfn.XLOOKUP(TRUE,($O88:X88&lt;&gt;""),$O88:X88,_xlpm.Fundo,,-1),
_xlpm.Dx,_xlfn.XLOOKUP(TRUE,(Z88:$AZ88&lt;&gt;""),Z88:$AZ88,_xlpm.Fundo,,1),
_xlpm.Xx,Y$51,_xlpm.Yx,PRODUCT(SUM(_xlpm.Dx,-_xlpm.Cx),1/SUM(_xlpm.Bx,-_xlpm.Ax))*SUM(_xlpm.Xx,-_xlpm.Ax)+_xlpm.Cx,
_xlpm.Ay,_xlfn.XLOOKUP(TRUE,(Y$52:Y87&lt;&gt;""),$N$52:$N87,_xlpm.Fundo,,-1),
_xlpm.By,_xlfn.XLOOKUP(TRUE,(Y89:Y$95&lt;&gt;""),$N89:$N$95,_xlpm.Fundo,,1),
_xlpm.Cy,_xlfn.XLOOKUP(TRUE,(Y$52:Y87&lt;&gt;""),Y$52:Y87,_xlpm.Fundo,,-1),
_xlpm.Dy,_xlfn.XLOOKUP(TRUE,(Y89:Y$95&lt;&gt;""),Y89:Y$95,_xlpm.Fundo,,1),
_xlpm.Xy,$N88,_xlpm.Yy,PRODUCT(SUM(_xlpm.Dy,-_xlpm.Cy),1/SUM(_xlpm.By,-_xlpm.Ay))*SUM(_xlpm.Xy,-_xlpm.Ay)+_xlpm.Cy,
ROUND(_xlpm.Yy,2)))</f>
        <v>0.14000000000000001</v>
      </c>
      <c r="Z186" s="21" cm="1">
        <f t="array" ref="Z186">IF(Z88&lt;&gt;"","",
_xlfn.LET(_xlpm.Fundo,$L$8,
_xlpm.Ax,_xlfn.XLOOKUP(TRUE,($O88:Y88&lt;&gt;""),$O$51:Y$51,_xlpm.Fundo,,-1),
_xlpm.Bx,_xlfn.XLOOKUP(TRUE,(AA88:$AZ88&lt;&gt;""),AA$51:$AZ$51,_xlpm.Fundo,,1),
_xlpm.Cx,_xlfn.XLOOKUP(TRUE,($O88:Y88&lt;&gt;""),$O88:Y88,_xlpm.Fundo,,-1),
_xlpm.Dx,_xlfn.XLOOKUP(TRUE,(AA88:$AZ88&lt;&gt;""),AA88:$AZ88,_xlpm.Fundo,,1),
_xlpm.Xx,Z$51,_xlpm.Yx,PRODUCT(SUM(_xlpm.Dx,-_xlpm.Cx),1/SUM(_xlpm.Bx,-_xlpm.Ax))*SUM(_xlpm.Xx,-_xlpm.Ax)+_xlpm.Cx,
_xlpm.Ay,_xlfn.XLOOKUP(TRUE,(Z$52:Z87&lt;&gt;""),$N$52:$N87,_xlpm.Fundo,,-1),
_xlpm.By,_xlfn.XLOOKUP(TRUE,(Z89:Z$95&lt;&gt;""),$N89:$N$95,_xlpm.Fundo,,1),
_xlpm.Cy,_xlfn.XLOOKUP(TRUE,(Z$52:Z87&lt;&gt;""),Z$52:Z87,_xlpm.Fundo,,-1),
_xlpm.Dy,_xlfn.XLOOKUP(TRUE,(Z89:Z$95&lt;&gt;""),Z89:Z$95,_xlpm.Fundo,,1),
_xlpm.Xy,$N88,_xlpm.Yy,PRODUCT(SUM(_xlpm.Dy,-_xlpm.Cy),1/SUM(_xlpm.By,-_xlpm.Ay))*SUM(_xlpm.Xy,-_xlpm.Ay)+_xlpm.Cy,
ROUND(_xlpm.Yy,2)))</f>
        <v>0.14000000000000001</v>
      </c>
      <c r="AA186" s="21" t="str" cm="1">
        <f t="array" ref="AA186">IF(AA88&lt;&gt;"","",
_xlfn.LET(_xlpm.Fundo,$L$8,
_xlpm.Ax,_xlfn.XLOOKUP(TRUE,($O88:Z88&lt;&gt;""),$O$51:Z$51,_xlpm.Fundo,,-1),
_xlpm.Bx,_xlfn.XLOOKUP(TRUE,(AB88:$AZ88&lt;&gt;""),AB$51:$AZ$51,_xlpm.Fundo,,1),
_xlpm.Cx,_xlfn.XLOOKUP(TRUE,($O88:Z88&lt;&gt;""),$O88:Z88,_xlpm.Fundo,,-1),
_xlpm.Dx,_xlfn.XLOOKUP(TRUE,(AB88:$AZ88&lt;&gt;""),AB88:$AZ88,_xlpm.Fundo,,1),
_xlpm.Xx,AA$51,_xlpm.Yx,PRODUCT(SUM(_xlpm.Dx,-_xlpm.Cx),1/SUM(_xlpm.Bx,-_xlpm.Ax))*SUM(_xlpm.Xx,-_xlpm.Ax)+_xlpm.Cx,
_xlpm.Ay,_xlfn.XLOOKUP(TRUE,(AA$52:AA87&lt;&gt;""),$N$52:$N87,_xlpm.Fundo,,-1),
_xlpm.By,_xlfn.XLOOKUP(TRUE,(AA89:AA$95&lt;&gt;""),$N89:$N$95,_xlpm.Fundo,,1),
_xlpm.Cy,_xlfn.XLOOKUP(TRUE,(AA$52:AA87&lt;&gt;""),AA$52:AA87,_xlpm.Fundo,,-1),
_xlpm.Dy,_xlfn.XLOOKUP(TRUE,(AA89:AA$95&lt;&gt;""),AA89:AA$95,_xlpm.Fundo,,1),
_xlpm.Xy,$N88,_xlpm.Yy,PRODUCT(SUM(_xlpm.Dy,-_xlpm.Cy),1/SUM(_xlpm.By,-_xlpm.Ay))*SUM(_xlpm.Xy,-_xlpm.Ay)+_xlpm.Cy,
ROUND(_xlpm.Yy,2)))</f>
        <v/>
      </c>
      <c r="AB186" s="21" t="str" cm="1">
        <f t="array" ref="AB186">IF(AB88&lt;&gt;"","",
_xlfn.LET(_xlpm.Fundo,$L$8,
_xlpm.Ax,_xlfn.XLOOKUP(TRUE,($O88:AA88&lt;&gt;""),$O$51:AA$51,_xlpm.Fundo,,-1),
_xlpm.Bx,_xlfn.XLOOKUP(TRUE,(AC88:$AZ88&lt;&gt;""),AC$51:$AZ$51,_xlpm.Fundo,,1),
_xlpm.Cx,_xlfn.XLOOKUP(TRUE,($O88:AA88&lt;&gt;""),$O88:AA88,_xlpm.Fundo,,-1),
_xlpm.Dx,_xlfn.XLOOKUP(TRUE,(AC88:$AZ88&lt;&gt;""),AC88:$AZ88,_xlpm.Fundo,,1),
_xlpm.Xx,AB$51,_xlpm.Yx,PRODUCT(SUM(_xlpm.Dx,-_xlpm.Cx),1/SUM(_xlpm.Bx,-_xlpm.Ax))*SUM(_xlpm.Xx,-_xlpm.Ax)+_xlpm.Cx,
_xlpm.Ay,_xlfn.XLOOKUP(TRUE,(AB$52:AB87&lt;&gt;""),$N$52:$N87,_xlpm.Fundo,,-1),
_xlpm.By,_xlfn.XLOOKUP(TRUE,(AB89:AB$95&lt;&gt;""),$N89:$N$95,_xlpm.Fundo,,1),
_xlpm.Cy,_xlfn.XLOOKUP(TRUE,(AB$52:AB87&lt;&gt;""),AB$52:AB87,_xlpm.Fundo,,-1),
_xlpm.Dy,_xlfn.XLOOKUP(TRUE,(AB89:AB$95&lt;&gt;""),AB89:AB$95,_xlpm.Fundo,,1),
_xlpm.Xy,$N88,_xlpm.Yy,PRODUCT(SUM(_xlpm.Dy,-_xlpm.Cy),1/SUM(_xlpm.By,-_xlpm.Ay))*SUM(_xlpm.Xy,-_xlpm.Ay)+_xlpm.Cy,
ROUND(_xlpm.Yy,2)))</f>
        <v/>
      </c>
      <c r="AC186" s="21" cm="1">
        <f t="array" ref="AC186">IF(AC88&lt;&gt;"","",
_xlfn.LET(_xlpm.Fundo,$L$8,
_xlpm.Ax,_xlfn.XLOOKUP(TRUE,($O88:AB88&lt;&gt;""),$O$51:AB$51,_xlpm.Fundo,,-1),
_xlpm.Bx,_xlfn.XLOOKUP(TRUE,(AD88:$AZ88&lt;&gt;""),AD$51:$AZ$51,_xlpm.Fundo,,1),
_xlpm.Cx,_xlfn.XLOOKUP(TRUE,($O88:AB88&lt;&gt;""),$O88:AB88,_xlpm.Fundo,,-1),
_xlpm.Dx,_xlfn.XLOOKUP(TRUE,(AD88:$AZ88&lt;&gt;""),AD88:$AZ88,_xlpm.Fundo,,1),
_xlpm.Xx,AC$51,_xlpm.Yx,PRODUCT(SUM(_xlpm.Dx,-_xlpm.Cx),1/SUM(_xlpm.Bx,-_xlpm.Ax))*SUM(_xlpm.Xx,-_xlpm.Ax)+_xlpm.Cx,
_xlpm.Ay,_xlfn.XLOOKUP(TRUE,(AC$52:AC87&lt;&gt;""),$N$52:$N87,_xlpm.Fundo,,-1),
_xlpm.By,_xlfn.XLOOKUP(TRUE,(AC89:AC$95&lt;&gt;""),$N89:$N$95,_xlpm.Fundo,,1),
_xlpm.Cy,_xlfn.XLOOKUP(TRUE,(AC$52:AC87&lt;&gt;""),AC$52:AC87,_xlpm.Fundo,,-1),
_xlpm.Dy,_xlfn.XLOOKUP(TRUE,(AC89:AC$95&lt;&gt;""),AC89:AC$95,_xlpm.Fundo,,1),
_xlpm.Xy,$N88,_xlpm.Yy,PRODUCT(SUM(_xlpm.Dy,-_xlpm.Cy),1/SUM(_xlpm.By,-_xlpm.Ay))*SUM(_xlpm.Xy,-_xlpm.Ay)+_xlpm.Cy,
ROUND(_xlpm.Yy,2)))</f>
        <v>0</v>
      </c>
      <c r="AD186" s="21" cm="1">
        <f t="array" ref="AD186">IF(AD88&lt;&gt;"","",
_xlfn.LET(_xlpm.Fundo,$L$8,
_xlpm.Ax,_xlfn.XLOOKUP(TRUE,($O88:AC88&lt;&gt;""),$O$51:AC$51,_xlpm.Fundo,,-1),
_xlpm.Bx,_xlfn.XLOOKUP(TRUE,(AE88:$AZ88&lt;&gt;""),AE$51:$AZ$51,_xlpm.Fundo,,1),
_xlpm.Cx,_xlfn.XLOOKUP(TRUE,($O88:AC88&lt;&gt;""),$O88:AC88,_xlpm.Fundo,,-1),
_xlpm.Dx,_xlfn.XLOOKUP(TRUE,(AE88:$AZ88&lt;&gt;""),AE88:$AZ88,_xlpm.Fundo,,1),
_xlpm.Xx,AD$51,_xlpm.Yx,PRODUCT(SUM(_xlpm.Dx,-_xlpm.Cx),1/SUM(_xlpm.Bx,-_xlpm.Ax))*SUM(_xlpm.Xx,-_xlpm.Ax)+_xlpm.Cx,
_xlpm.Ay,_xlfn.XLOOKUP(TRUE,(AD$52:AD87&lt;&gt;""),$N$52:$N87,_xlpm.Fundo,,-1),
_xlpm.By,_xlfn.XLOOKUP(TRUE,(AD89:AD$95&lt;&gt;""),$N89:$N$95,_xlpm.Fundo,,1),
_xlpm.Cy,_xlfn.XLOOKUP(TRUE,(AD$52:AD87&lt;&gt;""),AD$52:AD87,_xlpm.Fundo,,-1),
_xlpm.Dy,_xlfn.XLOOKUP(TRUE,(AD89:AD$95&lt;&gt;""),AD89:AD$95,_xlpm.Fundo,,1),
_xlpm.Xy,$N88,_xlpm.Yy,PRODUCT(SUM(_xlpm.Dy,-_xlpm.Cy),1/SUM(_xlpm.By,-_xlpm.Ay))*SUM(_xlpm.Xy,-_xlpm.Ay)+_xlpm.Cy,
ROUND(_xlpm.Yy,2)))</f>
        <v>0</v>
      </c>
      <c r="AE186" s="21" t="str" cm="1">
        <f t="array" ref="AE186">IF(AE88&lt;&gt;"","",
_xlfn.LET(_xlpm.Fundo,$L$8,
_xlpm.Ax,_xlfn.XLOOKUP(TRUE,($O88:AD88&lt;&gt;""),$O$51:AD$51,_xlpm.Fundo,,-1),
_xlpm.Bx,_xlfn.XLOOKUP(TRUE,(AF88:$AZ88&lt;&gt;""),AF$51:$AZ$51,_xlpm.Fundo,,1),
_xlpm.Cx,_xlfn.XLOOKUP(TRUE,($O88:AD88&lt;&gt;""),$O88:AD88,_xlpm.Fundo,,-1),
_xlpm.Dx,_xlfn.XLOOKUP(TRUE,(AF88:$AZ88&lt;&gt;""),AF88:$AZ88,_xlpm.Fundo,,1),
_xlpm.Xx,AE$51,_xlpm.Yx,PRODUCT(SUM(_xlpm.Dx,-_xlpm.Cx),1/SUM(_xlpm.Bx,-_xlpm.Ax))*SUM(_xlpm.Xx,-_xlpm.Ax)+_xlpm.Cx,
_xlpm.Ay,_xlfn.XLOOKUP(TRUE,(AE$52:AE87&lt;&gt;""),$N$52:$N87,_xlpm.Fundo,,-1),
_xlpm.By,_xlfn.XLOOKUP(TRUE,(AE89:AE$95&lt;&gt;""),$N89:$N$95,_xlpm.Fundo,,1),
_xlpm.Cy,_xlfn.XLOOKUP(TRUE,(AE$52:AE87&lt;&gt;""),AE$52:AE87,_xlpm.Fundo,,-1),
_xlpm.Dy,_xlfn.XLOOKUP(TRUE,(AE89:AE$95&lt;&gt;""),AE89:AE$95,_xlpm.Fundo,,1),
_xlpm.Xy,$N88,_xlpm.Yy,PRODUCT(SUM(_xlpm.Dy,-_xlpm.Cy),1/SUM(_xlpm.By,-_xlpm.Ay))*SUM(_xlpm.Xy,-_xlpm.Ay)+_xlpm.Cy,
ROUND(_xlpm.Yy,2)))</f>
        <v/>
      </c>
      <c r="AF186" s="21" cm="1">
        <f t="array" ref="AF186">IF(AF88&lt;&gt;"","",
_xlfn.LET(_xlpm.Fundo,$L$8,
_xlpm.Ax,_xlfn.XLOOKUP(TRUE,($O88:AE88&lt;&gt;""),$O$51:AE$51,_xlpm.Fundo,,-1),
_xlpm.Bx,_xlfn.XLOOKUP(TRUE,(AG88:$AZ88&lt;&gt;""),AG$51:$AZ$51,_xlpm.Fundo,,1),
_xlpm.Cx,_xlfn.XLOOKUP(TRUE,($O88:AE88&lt;&gt;""),$O88:AE88,_xlpm.Fundo,,-1),
_xlpm.Dx,_xlfn.XLOOKUP(TRUE,(AG88:$AZ88&lt;&gt;""),AG88:$AZ88,_xlpm.Fundo,,1),
_xlpm.Xx,AF$51,_xlpm.Yx,PRODUCT(SUM(_xlpm.Dx,-_xlpm.Cx),1/SUM(_xlpm.Bx,-_xlpm.Ax))*SUM(_xlpm.Xx,-_xlpm.Ax)+_xlpm.Cx,
_xlpm.Ay,_xlfn.XLOOKUP(TRUE,(AF$52:AF87&lt;&gt;""),$N$52:$N87,_xlpm.Fundo,,-1),
_xlpm.By,_xlfn.XLOOKUP(TRUE,(AF89:AF$95&lt;&gt;""),$N89:$N$95,_xlpm.Fundo,,1),
_xlpm.Cy,_xlfn.XLOOKUP(TRUE,(AF$52:AF87&lt;&gt;""),AF$52:AF87,_xlpm.Fundo,,-1),
_xlpm.Dy,_xlfn.XLOOKUP(TRUE,(AF89:AF$95&lt;&gt;""),AF89:AF$95,_xlpm.Fundo,,1),
_xlpm.Xy,$N88,_xlpm.Yy,PRODUCT(SUM(_xlpm.Dy,-_xlpm.Cy),1/SUM(_xlpm.By,-_xlpm.Ay))*SUM(_xlpm.Xy,-_xlpm.Ay)+_xlpm.Cy,
ROUND(_xlpm.Yy,2)))</f>
        <v>0</v>
      </c>
      <c r="AG186" s="21" t="str" cm="1">
        <f t="array" ref="AG186">IF(AG88&lt;&gt;"","",
_xlfn.LET(_xlpm.Fundo,$L$8,
_xlpm.Ax,_xlfn.XLOOKUP(TRUE,($O88:AF88&lt;&gt;""),$O$51:AF$51,_xlpm.Fundo,,-1),
_xlpm.Bx,_xlfn.XLOOKUP(TRUE,(AH88:$AZ88&lt;&gt;""),AH$51:$AZ$51,_xlpm.Fundo,,1),
_xlpm.Cx,_xlfn.XLOOKUP(TRUE,($O88:AF88&lt;&gt;""),$O88:AF88,_xlpm.Fundo,,-1),
_xlpm.Dx,_xlfn.XLOOKUP(TRUE,(AH88:$AZ88&lt;&gt;""),AH88:$AZ88,_xlpm.Fundo,,1),
_xlpm.Xx,AG$51,_xlpm.Yx,PRODUCT(SUM(_xlpm.Dx,-_xlpm.Cx),1/SUM(_xlpm.Bx,-_xlpm.Ax))*SUM(_xlpm.Xx,-_xlpm.Ax)+_xlpm.Cx,
_xlpm.Ay,_xlfn.XLOOKUP(TRUE,(AG$52:AG87&lt;&gt;""),$N$52:$N87,_xlpm.Fundo,,-1),
_xlpm.By,_xlfn.XLOOKUP(TRUE,(AG89:AG$95&lt;&gt;""),$N89:$N$95,_xlpm.Fundo,,1),
_xlpm.Cy,_xlfn.XLOOKUP(TRUE,(AG$52:AG87&lt;&gt;""),AG$52:AG87,_xlpm.Fundo,,-1),
_xlpm.Dy,_xlfn.XLOOKUP(TRUE,(AG89:AG$95&lt;&gt;""),AG89:AG$95,_xlpm.Fundo,,1),
_xlpm.Xy,$N88,_xlpm.Yy,PRODUCT(SUM(_xlpm.Dy,-_xlpm.Cy),1/SUM(_xlpm.By,-_xlpm.Ay))*SUM(_xlpm.Xy,-_xlpm.Ay)+_xlpm.Cy,
ROUND(_xlpm.Yy,2)))</f>
        <v/>
      </c>
      <c r="AH186" s="21" cm="1">
        <f t="array" ref="AH186">IF(AH88&lt;&gt;"","",
_xlfn.LET(_xlpm.Fundo,$L$8,
_xlpm.Ax,_xlfn.XLOOKUP(TRUE,($O88:AG88&lt;&gt;""),$O$51:AG$51,_xlpm.Fundo,,-1),
_xlpm.Bx,_xlfn.XLOOKUP(TRUE,(AI88:$AZ88&lt;&gt;""),AI$51:$AZ$51,_xlpm.Fundo,,1),
_xlpm.Cx,_xlfn.XLOOKUP(TRUE,($O88:AG88&lt;&gt;""),$O88:AG88,_xlpm.Fundo,,-1),
_xlpm.Dx,_xlfn.XLOOKUP(TRUE,(AI88:$AZ88&lt;&gt;""),AI88:$AZ88,_xlpm.Fundo,,1),
_xlpm.Xx,AH$51,_xlpm.Yx,PRODUCT(SUM(_xlpm.Dx,-_xlpm.Cx),1/SUM(_xlpm.Bx,-_xlpm.Ax))*SUM(_xlpm.Xx,-_xlpm.Ax)+_xlpm.Cx,
_xlpm.Ay,_xlfn.XLOOKUP(TRUE,(AH$52:AH87&lt;&gt;""),$N$52:$N87,_xlpm.Fundo,,-1),
_xlpm.By,_xlfn.XLOOKUP(TRUE,(AH89:AH$95&lt;&gt;""),$N89:$N$95,_xlpm.Fundo,,1),
_xlpm.Cy,_xlfn.XLOOKUP(TRUE,(AH$52:AH87&lt;&gt;""),AH$52:AH87,_xlpm.Fundo,,-1),
_xlpm.Dy,_xlfn.XLOOKUP(TRUE,(AH89:AH$95&lt;&gt;""),AH89:AH$95,_xlpm.Fundo,,1),
_xlpm.Xy,$N88,_xlpm.Yy,PRODUCT(SUM(_xlpm.Dy,-_xlpm.Cy),1/SUM(_xlpm.By,-_xlpm.Ay))*SUM(_xlpm.Xy,-_xlpm.Ay)+_xlpm.Cy,
ROUND(_xlpm.Yy,2)))</f>
        <v>0</v>
      </c>
      <c r="AI186" s="21" t="str" cm="1">
        <f t="array" ref="AI186">IF(AI88&lt;&gt;"","",
_xlfn.LET(_xlpm.Fundo,$L$8,
_xlpm.Ax,_xlfn.XLOOKUP(TRUE,($O88:AH88&lt;&gt;""),$O$51:AH$51,_xlpm.Fundo,,-1),
_xlpm.Bx,_xlfn.XLOOKUP(TRUE,(AJ88:$AZ88&lt;&gt;""),AJ$51:$AZ$51,_xlpm.Fundo,,1),
_xlpm.Cx,_xlfn.XLOOKUP(TRUE,($O88:AH88&lt;&gt;""),$O88:AH88,_xlpm.Fundo,,-1),
_xlpm.Dx,_xlfn.XLOOKUP(TRUE,(AJ88:$AZ88&lt;&gt;""),AJ88:$AZ88,_xlpm.Fundo,,1),
_xlpm.Xx,AI$51,_xlpm.Yx,PRODUCT(SUM(_xlpm.Dx,-_xlpm.Cx),1/SUM(_xlpm.Bx,-_xlpm.Ax))*SUM(_xlpm.Xx,-_xlpm.Ax)+_xlpm.Cx,
_xlpm.Ay,_xlfn.XLOOKUP(TRUE,(AI$52:AI87&lt;&gt;""),$N$52:$N87,_xlpm.Fundo,,-1),
_xlpm.By,_xlfn.XLOOKUP(TRUE,(AI89:AI$95&lt;&gt;""),$N89:$N$95,_xlpm.Fundo,,1),
_xlpm.Cy,_xlfn.XLOOKUP(TRUE,(AI$52:AI87&lt;&gt;""),AI$52:AI87,_xlpm.Fundo,,-1),
_xlpm.Dy,_xlfn.XLOOKUP(TRUE,(AI89:AI$95&lt;&gt;""),AI89:AI$95,_xlpm.Fundo,,1),
_xlpm.Xy,$N88,_xlpm.Yy,PRODUCT(SUM(_xlpm.Dy,-_xlpm.Cy),1/SUM(_xlpm.By,-_xlpm.Ay))*SUM(_xlpm.Xy,-_xlpm.Ay)+_xlpm.Cy,
ROUND(_xlpm.Yy,2)))</f>
        <v/>
      </c>
      <c r="AJ186" s="21" cm="1">
        <f t="array" ref="AJ186">IF(AJ88&lt;&gt;"","",
_xlfn.LET(_xlpm.Fundo,$L$8,
_xlpm.Ax,_xlfn.XLOOKUP(TRUE,($O88:AI88&lt;&gt;""),$O$51:AI$51,_xlpm.Fundo,,-1),
_xlpm.Bx,_xlfn.XLOOKUP(TRUE,(AK88:$AZ88&lt;&gt;""),AK$51:$AZ$51,_xlpm.Fundo,,1),
_xlpm.Cx,_xlfn.XLOOKUP(TRUE,($O88:AI88&lt;&gt;""),$O88:AI88,_xlpm.Fundo,,-1),
_xlpm.Dx,_xlfn.XLOOKUP(TRUE,(AK88:$AZ88&lt;&gt;""),AK88:$AZ88,_xlpm.Fundo,,1),
_xlpm.Xx,AJ$51,_xlpm.Yx,PRODUCT(SUM(_xlpm.Dx,-_xlpm.Cx),1/SUM(_xlpm.Bx,-_xlpm.Ax))*SUM(_xlpm.Xx,-_xlpm.Ax)+_xlpm.Cx,
_xlpm.Ay,_xlfn.XLOOKUP(TRUE,(AJ$52:AJ87&lt;&gt;""),$N$52:$N87,_xlpm.Fundo,,-1),
_xlpm.By,_xlfn.XLOOKUP(TRUE,(AJ89:AJ$95&lt;&gt;""),$N89:$N$95,_xlpm.Fundo,,1),
_xlpm.Cy,_xlfn.XLOOKUP(TRUE,(AJ$52:AJ87&lt;&gt;""),AJ$52:AJ87,_xlpm.Fundo,,-1),
_xlpm.Dy,_xlfn.XLOOKUP(TRUE,(AJ89:AJ$95&lt;&gt;""),AJ89:AJ$95,_xlpm.Fundo,,1),
_xlpm.Xy,$N88,_xlpm.Yy,PRODUCT(SUM(_xlpm.Dy,-_xlpm.Cy),1/SUM(_xlpm.By,-_xlpm.Ay))*SUM(_xlpm.Xy,-_xlpm.Ay)+_xlpm.Cy,
ROUND(_xlpm.Yy,2)))</f>
        <v>0.14000000000000001</v>
      </c>
      <c r="AK186" s="21" cm="1">
        <f t="array" ref="AK186">IF(AK88&lt;&gt;"","",
_xlfn.LET(_xlpm.Fundo,$L$8,
_xlpm.Ax,_xlfn.XLOOKUP(TRUE,($O88:AJ88&lt;&gt;""),$O$51:AJ$51,_xlpm.Fundo,,-1),
_xlpm.Bx,_xlfn.XLOOKUP(TRUE,(AL88:$AZ88&lt;&gt;""),AL$51:$AZ$51,_xlpm.Fundo,,1),
_xlpm.Cx,_xlfn.XLOOKUP(TRUE,($O88:AJ88&lt;&gt;""),$O88:AJ88,_xlpm.Fundo,,-1),
_xlpm.Dx,_xlfn.XLOOKUP(TRUE,(AL88:$AZ88&lt;&gt;""),AL88:$AZ88,_xlpm.Fundo,,1),
_xlpm.Xx,AK$51,_xlpm.Yx,PRODUCT(SUM(_xlpm.Dx,-_xlpm.Cx),1/SUM(_xlpm.Bx,-_xlpm.Ax))*SUM(_xlpm.Xx,-_xlpm.Ax)+_xlpm.Cx,
_xlpm.Ay,_xlfn.XLOOKUP(TRUE,(AK$52:AK87&lt;&gt;""),$N$52:$N87,_xlpm.Fundo,,-1),
_xlpm.By,_xlfn.XLOOKUP(TRUE,(AK89:AK$95&lt;&gt;""),$N89:$N$95,_xlpm.Fundo,,1),
_xlpm.Cy,_xlfn.XLOOKUP(TRUE,(AK$52:AK87&lt;&gt;""),AK$52:AK87,_xlpm.Fundo,,-1),
_xlpm.Dy,_xlfn.XLOOKUP(TRUE,(AK89:AK$95&lt;&gt;""),AK89:AK$95,_xlpm.Fundo,,1),
_xlpm.Xy,$N88,_xlpm.Yy,PRODUCT(SUM(_xlpm.Dy,-_xlpm.Cy),1/SUM(_xlpm.By,-_xlpm.Ay))*SUM(_xlpm.Xy,-_xlpm.Ay)+_xlpm.Cy,
ROUND(_xlpm.Yy,2)))</f>
        <v>0</v>
      </c>
      <c r="AL186" s="21" cm="1">
        <f t="array" ref="AL186">IF(AL88&lt;&gt;"","",
_xlfn.LET(_xlpm.Fundo,$L$8,
_xlpm.Ax,_xlfn.XLOOKUP(TRUE,($O88:AK88&lt;&gt;""),$O$51:AK$51,_xlpm.Fundo,,-1),
_xlpm.Bx,_xlfn.XLOOKUP(TRUE,(AM88:$AZ88&lt;&gt;""),AM$51:$AZ$51,_xlpm.Fundo,,1),
_xlpm.Cx,_xlfn.XLOOKUP(TRUE,($O88:AK88&lt;&gt;""),$O88:AK88,_xlpm.Fundo,,-1),
_xlpm.Dx,_xlfn.XLOOKUP(TRUE,(AM88:$AZ88&lt;&gt;""),AM88:$AZ88,_xlpm.Fundo,,1),
_xlpm.Xx,AL$51,_xlpm.Yx,PRODUCT(SUM(_xlpm.Dx,-_xlpm.Cx),1/SUM(_xlpm.Bx,-_xlpm.Ax))*SUM(_xlpm.Xx,-_xlpm.Ax)+_xlpm.Cx,
_xlpm.Ay,_xlfn.XLOOKUP(TRUE,(AL$52:AL87&lt;&gt;""),$N$52:$N87,_xlpm.Fundo,,-1),
_xlpm.By,_xlfn.XLOOKUP(TRUE,(AL89:AL$95&lt;&gt;""),$N89:$N$95,_xlpm.Fundo,,1),
_xlpm.Cy,_xlfn.XLOOKUP(TRUE,(AL$52:AL87&lt;&gt;""),AL$52:AL87,_xlpm.Fundo,,-1),
_xlpm.Dy,_xlfn.XLOOKUP(TRUE,(AL89:AL$95&lt;&gt;""),AL89:AL$95,_xlpm.Fundo,,1),
_xlpm.Xy,$N88,_xlpm.Yy,PRODUCT(SUM(_xlpm.Dy,-_xlpm.Cy),1/SUM(_xlpm.By,-_xlpm.Ay))*SUM(_xlpm.Xy,-_xlpm.Ay)+_xlpm.Cy,
ROUND(_xlpm.Yy,2)))</f>
        <v>0</v>
      </c>
      <c r="AM186" s="21" cm="1">
        <f t="array" ref="AM186">IF(AM88&lt;&gt;"","",
_xlfn.LET(_xlpm.Fundo,$L$8,
_xlpm.Ax,_xlfn.XLOOKUP(TRUE,($O88:AL88&lt;&gt;""),$O$51:AL$51,_xlpm.Fundo,,-1),
_xlpm.Bx,_xlfn.XLOOKUP(TRUE,(AN88:$AZ88&lt;&gt;""),AN$51:$AZ$51,_xlpm.Fundo,,1),
_xlpm.Cx,_xlfn.XLOOKUP(TRUE,($O88:AL88&lt;&gt;""),$O88:AL88,_xlpm.Fundo,,-1),
_xlpm.Dx,_xlfn.XLOOKUP(TRUE,(AN88:$AZ88&lt;&gt;""),AN88:$AZ88,_xlpm.Fundo,,1),
_xlpm.Xx,AM$51,_xlpm.Yx,PRODUCT(SUM(_xlpm.Dx,-_xlpm.Cx),1/SUM(_xlpm.Bx,-_xlpm.Ax))*SUM(_xlpm.Xx,-_xlpm.Ax)+_xlpm.Cx,
_xlpm.Ay,_xlfn.XLOOKUP(TRUE,(AM$52:AM87&lt;&gt;""),$N$52:$N87,_xlpm.Fundo,,-1),
_xlpm.By,_xlfn.XLOOKUP(TRUE,(AM89:AM$95&lt;&gt;""),$N89:$N$95,_xlpm.Fundo,,1),
_xlpm.Cy,_xlfn.XLOOKUP(TRUE,(AM$52:AM87&lt;&gt;""),AM$52:AM87,_xlpm.Fundo,,-1),
_xlpm.Dy,_xlfn.XLOOKUP(TRUE,(AM89:AM$95&lt;&gt;""),AM89:AM$95,_xlpm.Fundo,,1),
_xlpm.Xy,$N88,_xlpm.Yy,PRODUCT(SUM(_xlpm.Dy,-_xlpm.Cy),1/SUM(_xlpm.By,-_xlpm.Ay))*SUM(_xlpm.Xy,-_xlpm.Ay)+_xlpm.Cy,
ROUND(_xlpm.Yy,2)))</f>
        <v>0</v>
      </c>
      <c r="AN186" s="21" t="str" cm="1">
        <f t="array" ref="AN186">IF(AN88&lt;&gt;"","",
_xlfn.LET(_xlpm.Fundo,$L$8,
_xlpm.Ax,_xlfn.XLOOKUP(TRUE,($O88:AM88&lt;&gt;""),$O$51:AM$51,_xlpm.Fundo,,-1),
_xlpm.Bx,_xlfn.XLOOKUP(TRUE,(AO88:$AZ88&lt;&gt;""),AO$51:$AZ$51,_xlpm.Fundo,,1),
_xlpm.Cx,_xlfn.XLOOKUP(TRUE,($O88:AM88&lt;&gt;""),$O88:AM88,_xlpm.Fundo,,-1),
_xlpm.Dx,_xlfn.XLOOKUP(TRUE,(AO88:$AZ88&lt;&gt;""),AO88:$AZ88,_xlpm.Fundo,,1),
_xlpm.Xx,AN$51,_xlpm.Yx,PRODUCT(SUM(_xlpm.Dx,-_xlpm.Cx),1/SUM(_xlpm.Bx,-_xlpm.Ax))*SUM(_xlpm.Xx,-_xlpm.Ax)+_xlpm.Cx,
_xlpm.Ay,_xlfn.XLOOKUP(TRUE,(AN$52:AN87&lt;&gt;""),$N$52:$N87,_xlpm.Fundo,,-1),
_xlpm.By,_xlfn.XLOOKUP(TRUE,(AN89:AN$95&lt;&gt;""),$N89:$N$95,_xlpm.Fundo,,1),
_xlpm.Cy,_xlfn.XLOOKUP(TRUE,(AN$52:AN87&lt;&gt;""),AN$52:AN87,_xlpm.Fundo,,-1),
_xlpm.Dy,_xlfn.XLOOKUP(TRUE,(AN89:AN$95&lt;&gt;""),AN89:AN$95,_xlpm.Fundo,,1),
_xlpm.Xy,$N88,_xlpm.Yy,PRODUCT(SUM(_xlpm.Dy,-_xlpm.Cy),1/SUM(_xlpm.By,-_xlpm.Ay))*SUM(_xlpm.Xy,-_xlpm.Ay)+_xlpm.Cy,
ROUND(_xlpm.Yy,2)))</f>
        <v/>
      </c>
      <c r="AO186" s="21" cm="1">
        <f t="array" ref="AO186">IF(AO88&lt;&gt;"","",
_xlfn.LET(_xlpm.Fundo,$L$8,
_xlpm.Ax,_xlfn.XLOOKUP(TRUE,($O88:AN88&lt;&gt;""),$O$51:AN$51,_xlpm.Fundo,,-1),
_xlpm.Bx,_xlfn.XLOOKUP(TRUE,(AP88:$AZ88&lt;&gt;""),AP$51:$AZ$51,_xlpm.Fundo,,1),
_xlpm.Cx,_xlfn.XLOOKUP(TRUE,($O88:AN88&lt;&gt;""),$O88:AN88,_xlpm.Fundo,,-1),
_xlpm.Dx,_xlfn.XLOOKUP(TRUE,(AP88:$AZ88&lt;&gt;""),AP88:$AZ88,_xlpm.Fundo,,1),
_xlpm.Xx,AO$51,_xlpm.Yx,PRODUCT(SUM(_xlpm.Dx,-_xlpm.Cx),1/SUM(_xlpm.Bx,-_xlpm.Ax))*SUM(_xlpm.Xx,-_xlpm.Ax)+_xlpm.Cx,
_xlpm.Ay,_xlfn.XLOOKUP(TRUE,(AO$52:AO87&lt;&gt;""),$N$52:$N87,_xlpm.Fundo,,-1),
_xlpm.By,_xlfn.XLOOKUP(TRUE,(AO89:AO$95&lt;&gt;""),$N89:$N$95,_xlpm.Fundo,,1),
_xlpm.Cy,_xlfn.XLOOKUP(TRUE,(AO$52:AO87&lt;&gt;""),AO$52:AO87,_xlpm.Fundo,,-1),
_xlpm.Dy,_xlfn.XLOOKUP(TRUE,(AO89:AO$95&lt;&gt;""),AO89:AO$95,_xlpm.Fundo,,1),
_xlpm.Xy,$N88,_xlpm.Yy,PRODUCT(SUM(_xlpm.Dy,-_xlpm.Cy),1/SUM(_xlpm.By,-_xlpm.Ay))*SUM(_xlpm.Xy,-_xlpm.Ay)+_xlpm.Cy,
ROUND(_xlpm.Yy,2)))</f>
        <v>0.01</v>
      </c>
      <c r="AP186" s="21" t="str" cm="1">
        <f t="array" ref="AP186">IF(AP88&lt;&gt;"","",
_xlfn.LET(_xlpm.Fundo,$L$8,
_xlpm.Ax,_xlfn.XLOOKUP(TRUE,($O88:AO88&lt;&gt;""),$O$51:AO$51,_xlpm.Fundo,,-1),
_xlpm.Bx,_xlfn.XLOOKUP(TRUE,(AQ88:$AZ88&lt;&gt;""),AQ$51:$AZ$51,_xlpm.Fundo,,1),
_xlpm.Cx,_xlfn.XLOOKUP(TRUE,($O88:AO88&lt;&gt;""),$O88:AO88,_xlpm.Fundo,,-1),
_xlpm.Dx,_xlfn.XLOOKUP(TRUE,(AQ88:$AZ88&lt;&gt;""),AQ88:$AZ88,_xlpm.Fundo,,1),
_xlpm.Xx,AP$51,_xlpm.Yx,PRODUCT(SUM(_xlpm.Dx,-_xlpm.Cx),1/SUM(_xlpm.Bx,-_xlpm.Ax))*SUM(_xlpm.Xx,-_xlpm.Ax)+_xlpm.Cx,
_xlpm.Ay,_xlfn.XLOOKUP(TRUE,(AP$52:AP87&lt;&gt;""),$N$52:$N87,_xlpm.Fundo,,-1),
_xlpm.By,_xlfn.XLOOKUP(TRUE,(AP89:AP$95&lt;&gt;""),$N89:$N$95,_xlpm.Fundo,,1),
_xlpm.Cy,_xlfn.XLOOKUP(TRUE,(AP$52:AP87&lt;&gt;""),AP$52:AP87,_xlpm.Fundo,,-1),
_xlpm.Dy,_xlfn.XLOOKUP(TRUE,(AP89:AP$95&lt;&gt;""),AP89:AP$95,_xlpm.Fundo,,1),
_xlpm.Xy,$N88,_xlpm.Yy,PRODUCT(SUM(_xlpm.Dy,-_xlpm.Cy),1/SUM(_xlpm.By,-_xlpm.Ay))*SUM(_xlpm.Xy,-_xlpm.Ay)+_xlpm.Cy,
ROUND(_xlpm.Yy,2)))</f>
        <v/>
      </c>
      <c r="AQ186" s="21" cm="1">
        <f t="array" ref="AQ186">IF(AQ88&lt;&gt;"","",
_xlfn.LET(_xlpm.Fundo,$L$8,
_xlpm.Ax,_xlfn.XLOOKUP(TRUE,($O88:AP88&lt;&gt;""),$O$51:AP$51,_xlpm.Fundo,,-1),
_xlpm.Bx,_xlfn.XLOOKUP(TRUE,(AR88:$AZ88&lt;&gt;""),AR$51:$AZ$51,_xlpm.Fundo,,1),
_xlpm.Cx,_xlfn.XLOOKUP(TRUE,($O88:AP88&lt;&gt;""),$O88:AP88,_xlpm.Fundo,,-1),
_xlpm.Dx,_xlfn.XLOOKUP(TRUE,(AR88:$AZ88&lt;&gt;""),AR88:$AZ88,_xlpm.Fundo,,1),
_xlpm.Xx,AQ$51,_xlpm.Yx,PRODUCT(SUM(_xlpm.Dx,-_xlpm.Cx),1/SUM(_xlpm.Bx,-_xlpm.Ax))*SUM(_xlpm.Xx,-_xlpm.Ax)+_xlpm.Cx,
_xlpm.Ay,_xlfn.XLOOKUP(TRUE,(AQ$52:AQ87&lt;&gt;""),$N$52:$N87,_xlpm.Fundo,,-1),
_xlpm.By,_xlfn.XLOOKUP(TRUE,(AQ89:AQ$95&lt;&gt;""),$N89:$N$95,_xlpm.Fundo,,1),
_xlpm.Cy,_xlfn.XLOOKUP(TRUE,(AQ$52:AQ87&lt;&gt;""),AQ$52:AQ87,_xlpm.Fundo,,-1),
_xlpm.Dy,_xlfn.XLOOKUP(TRUE,(AQ89:AQ$95&lt;&gt;""),AQ89:AQ$95,_xlpm.Fundo,,1),
_xlpm.Xy,$N88,_xlpm.Yy,PRODUCT(SUM(_xlpm.Dy,-_xlpm.Cy),1/SUM(_xlpm.By,-_xlpm.Ay))*SUM(_xlpm.Xy,-_xlpm.Ay)+_xlpm.Cy,
ROUND(_xlpm.Yy,2)))</f>
        <v>0.27</v>
      </c>
      <c r="AR186" s="21" t="str" cm="1">
        <f t="array" ref="AR186">IF(AR88&lt;&gt;"","",
_xlfn.LET(_xlpm.Fundo,$L$8,
_xlpm.Ax,_xlfn.XLOOKUP(TRUE,($O88:AQ88&lt;&gt;""),$O$51:AQ$51,_xlpm.Fundo,,-1),
_xlpm.Bx,_xlfn.XLOOKUP(TRUE,(AS88:$AZ88&lt;&gt;""),AS$51:$AZ$51,_xlpm.Fundo,,1),
_xlpm.Cx,_xlfn.XLOOKUP(TRUE,($O88:AQ88&lt;&gt;""),$O88:AQ88,_xlpm.Fundo,,-1),
_xlpm.Dx,_xlfn.XLOOKUP(TRUE,(AS88:$AZ88&lt;&gt;""),AS88:$AZ88,_xlpm.Fundo,,1),
_xlpm.Xx,AR$51,_xlpm.Yx,PRODUCT(SUM(_xlpm.Dx,-_xlpm.Cx),1/SUM(_xlpm.Bx,-_xlpm.Ax))*SUM(_xlpm.Xx,-_xlpm.Ax)+_xlpm.Cx,
_xlpm.Ay,_xlfn.XLOOKUP(TRUE,(AR$52:AR87&lt;&gt;""),$N$52:$N87,_xlpm.Fundo,,-1),
_xlpm.By,_xlfn.XLOOKUP(TRUE,(AR89:AR$95&lt;&gt;""),$N89:$N$95,_xlpm.Fundo,,1),
_xlpm.Cy,_xlfn.XLOOKUP(TRUE,(AR$52:AR87&lt;&gt;""),AR$52:AR87,_xlpm.Fundo,,-1),
_xlpm.Dy,_xlfn.XLOOKUP(TRUE,(AR89:AR$95&lt;&gt;""),AR89:AR$95,_xlpm.Fundo,,1),
_xlpm.Xy,$N88,_xlpm.Yy,PRODUCT(SUM(_xlpm.Dy,-_xlpm.Cy),1/SUM(_xlpm.By,-_xlpm.Ay))*SUM(_xlpm.Xy,-_xlpm.Ay)+_xlpm.Cy,
ROUND(_xlpm.Yy,2)))</f>
        <v/>
      </c>
      <c r="AS186" s="21" t="str" cm="1">
        <f t="array" ref="AS186">IF(AS88&lt;&gt;"","",
_xlfn.LET(_xlpm.Fundo,$L$8,
_xlpm.Ax,_xlfn.XLOOKUP(TRUE,($O88:AR88&lt;&gt;""),$O$51:AR$51,_xlpm.Fundo,,-1),
_xlpm.Bx,_xlfn.XLOOKUP(TRUE,(AT88:$AZ88&lt;&gt;""),AT$51:$AZ$51,_xlpm.Fundo,,1),
_xlpm.Cx,_xlfn.XLOOKUP(TRUE,($O88:AR88&lt;&gt;""),$O88:AR88,_xlpm.Fundo,,-1),
_xlpm.Dx,_xlfn.XLOOKUP(TRUE,(AT88:$AZ88&lt;&gt;""),AT88:$AZ88,_xlpm.Fundo,,1),
_xlpm.Xx,AS$51,_xlpm.Yx,PRODUCT(SUM(_xlpm.Dx,-_xlpm.Cx),1/SUM(_xlpm.Bx,-_xlpm.Ax))*SUM(_xlpm.Xx,-_xlpm.Ax)+_xlpm.Cx,
_xlpm.Ay,_xlfn.XLOOKUP(TRUE,(AS$52:AS87&lt;&gt;""),$N$52:$N87,_xlpm.Fundo,,-1),
_xlpm.By,_xlfn.XLOOKUP(TRUE,(AS89:AS$95&lt;&gt;""),$N89:$N$95,_xlpm.Fundo,,1),
_xlpm.Cy,_xlfn.XLOOKUP(TRUE,(AS$52:AS87&lt;&gt;""),AS$52:AS87,_xlpm.Fundo,,-1),
_xlpm.Dy,_xlfn.XLOOKUP(TRUE,(AS89:AS$95&lt;&gt;""),AS89:AS$95,_xlpm.Fundo,,1),
_xlpm.Xy,$N88,_xlpm.Yy,PRODUCT(SUM(_xlpm.Dy,-_xlpm.Cy),1/SUM(_xlpm.By,-_xlpm.Ay))*SUM(_xlpm.Xy,-_xlpm.Ay)+_xlpm.Cy,
ROUND(_xlpm.Yy,2)))</f>
        <v/>
      </c>
      <c r="AT186" s="21" cm="1">
        <f t="array" ref="AT186">IF(AT88&lt;&gt;"","",
_xlfn.LET(_xlpm.Fundo,$L$8,
_xlpm.Ax,_xlfn.XLOOKUP(TRUE,($O88:AS88&lt;&gt;""),$O$51:AS$51,_xlpm.Fundo,,-1),
_xlpm.Bx,_xlfn.XLOOKUP(TRUE,(AU88:$AZ88&lt;&gt;""),AU$51:$AZ$51,_xlpm.Fundo,,1),
_xlpm.Cx,_xlfn.XLOOKUP(TRUE,($O88:AS88&lt;&gt;""),$O88:AS88,_xlpm.Fundo,,-1),
_xlpm.Dx,_xlfn.XLOOKUP(TRUE,(AU88:$AZ88&lt;&gt;""),AU88:$AZ88,_xlpm.Fundo,,1),
_xlpm.Xx,AT$51,_xlpm.Yx,PRODUCT(SUM(_xlpm.Dx,-_xlpm.Cx),1/SUM(_xlpm.Bx,-_xlpm.Ax))*SUM(_xlpm.Xx,-_xlpm.Ax)+_xlpm.Cx,
_xlpm.Ay,_xlfn.XLOOKUP(TRUE,(AT$52:AT87&lt;&gt;""),$N$52:$N87,_xlpm.Fundo,,-1),
_xlpm.By,_xlfn.XLOOKUP(TRUE,(AT89:AT$95&lt;&gt;""),$N89:$N$95,_xlpm.Fundo,,1),
_xlpm.Cy,_xlfn.XLOOKUP(TRUE,(AT$52:AT87&lt;&gt;""),AT$52:AT87,_xlpm.Fundo,,-1),
_xlpm.Dy,_xlfn.XLOOKUP(TRUE,(AT89:AT$95&lt;&gt;""),AT89:AT$95,_xlpm.Fundo,,1),
_xlpm.Xy,$N88,_xlpm.Yy,PRODUCT(SUM(_xlpm.Dy,-_xlpm.Cy),1/SUM(_xlpm.By,-_xlpm.Ay))*SUM(_xlpm.Xy,-_xlpm.Ay)+_xlpm.Cy,
ROUND(_xlpm.Yy,2)))</f>
        <v>0.72</v>
      </c>
      <c r="AU186" s="21" t="str" cm="1">
        <f t="array" ref="AU186">IF(AU88&lt;&gt;"","",
_xlfn.LET(_xlpm.Fundo,$L$8,
_xlpm.Ax,_xlfn.XLOOKUP(TRUE,($O88:AT88&lt;&gt;""),$O$51:AT$51,_xlpm.Fundo,,-1),
_xlpm.Bx,_xlfn.XLOOKUP(TRUE,(AV88:$AZ88&lt;&gt;""),AV$51:$AZ$51,_xlpm.Fundo,,1),
_xlpm.Cx,_xlfn.XLOOKUP(TRUE,($O88:AT88&lt;&gt;""),$O88:AT88,_xlpm.Fundo,,-1),
_xlpm.Dx,_xlfn.XLOOKUP(TRUE,(AV88:$AZ88&lt;&gt;""),AV88:$AZ88,_xlpm.Fundo,,1),
_xlpm.Xx,AU$51,_xlpm.Yx,PRODUCT(SUM(_xlpm.Dx,-_xlpm.Cx),1/SUM(_xlpm.Bx,-_xlpm.Ax))*SUM(_xlpm.Xx,-_xlpm.Ax)+_xlpm.Cx,
_xlpm.Ay,_xlfn.XLOOKUP(TRUE,(AU$52:AU87&lt;&gt;""),$N$52:$N87,_xlpm.Fundo,,-1),
_xlpm.By,_xlfn.XLOOKUP(TRUE,(AU89:AU$95&lt;&gt;""),$N89:$N$95,_xlpm.Fundo,,1),
_xlpm.Cy,_xlfn.XLOOKUP(TRUE,(AU$52:AU87&lt;&gt;""),AU$52:AU87,_xlpm.Fundo,,-1),
_xlpm.Dy,_xlfn.XLOOKUP(TRUE,(AU89:AU$95&lt;&gt;""),AU89:AU$95,_xlpm.Fundo,,1),
_xlpm.Xy,$N88,_xlpm.Yy,PRODUCT(SUM(_xlpm.Dy,-_xlpm.Cy),1/SUM(_xlpm.By,-_xlpm.Ay))*SUM(_xlpm.Xy,-_xlpm.Ay)+_xlpm.Cy,
ROUND(_xlpm.Yy,2)))</f>
        <v/>
      </c>
      <c r="AV186" s="21" t="str" cm="1">
        <f t="array" ref="AV186">IF(AV88&lt;&gt;"","",
_xlfn.LET(_xlpm.Fundo,$L$8,
_xlpm.Ax,_xlfn.XLOOKUP(TRUE,($O88:AU88&lt;&gt;""),$O$51:AU$51,_xlpm.Fundo,,-1),
_xlpm.Bx,_xlfn.XLOOKUP(TRUE,(AW88:$AZ88&lt;&gt;""),AW$51:$AZ$51,_xlpm.Fundo,,1),
_xlpm.Cx,_xlfn.XLOOKUP(TRUE,($O88:AU88&lt;&gt;""),$O88:AU88,_xlpm.Fundo,,-1),
_xlpm.Dx,_xlfn.XLOOKUP(TRUE,(AW88:$AZ88&lt;&gt;""),AW88:$AZ88,_xlpm.Fundo,,1),
_xlpm.Xx,AV$51,_xlpm.Yx,PRODUCT(SUM(_xlpm.Dx,-_xlpm.Cx),1/SUM(_xlpm.Bx,-_xlpm.Ax))*SUM(_xlpm.Xx,-_xlpm.Ax)+_xlpm.Cx,
_xlpm.Ay,_xlfn.XLOOKUP(TRUE,(AV$52:AV87&lt;&gt;""),$N$52:$N87,_xlpm.Fundo,,-1),
_xlpm.By,_xlfn.XLOOKUP(TRUE,(AV89:AV$95&lt;&gt;""),$N89:$N$95,_xlpm.Fundo,,1),
_xlpm.Cy,_xlfn.XLOOKUP(TRUE,(AV$52:AV87&lt;&gt;""),AV$52:AV87,_xlpm.Fundo,,-1),
_xlpm.Dy,_xlfn.XLOOKUP(TRUE,(AV89:AV$95&lt;&gt;""),AV89:AV$95,_xlpm.Fundo,,1),
_xlpm.Xy,$N88,_xlpm.Yy,PRODUCT(SUM(_xlpm.Dy,-_xlpm.Cy),1/SUM(_xlpm.By,-_xlpm.Ay))*SUM(_xlpm.Xy,-_xlpm.Ay)+_xlpm.Cy,
ROUND(_xlpm.Yy,2)))</f>
        <v/>
      </c>
      <c r="AW186" s="21" t="str" cm="1">
        <f t="array" ref="AW186">IF(AW88&lt;&gt;"","",
_xlfn.LET(_xlpm.Fundo,$L$8,
_xlpm.Ax,_xlfn.XLOOKUP(TRUE,($O88:AV88&lt;&gt;""),$O$51:AV$51,_xlpm.Fundo,,-1),
_xlpm.Bx,_xlfn.XLOOKUP(TRUE,(AX88:$AZ88&lt;&gt;""),AX$51:$AZ$51,_xlpm.Fundo,,1),
_xlpm.Cx,_xlfn.XLOOKUP(TRUE,($O88:AV88&lt;&gt;""),$O88:AV88,_xlpm.Fundo,,-1),
_xlpm.Dx,_xlfn.XLOOKUP(TRUE,(AX88:$AZ88&lt;&gt;""),AX88:$AZ88,_xlpm.Fundo,,1),
_xlpm.Xx,AW$51,_xlpm.Yx,PRODUCT(SUM(_xlpm.Dx,-_xlpm.Cx),1/SUM(_xlpm.Bx,-_xlpm.Ax))*SUM(_xlpm.Xx,-_xlpm.Ax)+_xlpm.Cx,
_xlpm.Ay,_xlfn.XLOOKUP(TRUE,(AW$52:AW87&lt;&gt;""),$N$52:$N87,_xlpm.Fundo,,-1),
_xlpm.By,_xlfn.XLOOKUP(TRUE,(AW89:AW$95&lt;&gt;""),$N89:$N$95,_xlpm.Fundo,,1),
_xlpm.Cy,_xlfn.XLOOKUP(TRUE,(AW$52:AW87&lt;&gt;""),AW$52:AW87,_xlpm.Fundo,,-1),
_xlpm.Dy,_xlfn.XLOOKUP(TRUE,(AW89:AW$95&lt;&gt;""),AW89:AW$95,_xlpm.Fundo,,1),
_xlpm.Xy,$N88,_xlpm.Yy,PRODUCT(SUM(_xlpm.Dy,-_xlpm.Cy),1/SUM(_xlpm.By,-_xlpm.Ay))*SUM(_xlpm.Xy,-_xlpm.Ay)+_xlpm.Cy,
ROUND(_xlpm.Yy,2)))</f>
        <v/>
      </c>
      <c r="AX186" s="8"/>
      <c r="AY186" s="8"/>
    </row>
    <row r="187" spans="1:51" ht="20.100000000000001" customHeight="1" x14ac:dyDescent="0.3">
      <c r="A187" s="8"/>
      <c r="B187" s="8" t="s">
        <v>633</v>
      </c>
      <c r="C187" s="17">
        <f t="shared" si="23"/>
        <v>47.925400000000003</v>
      </c>
      <c r="D187" s="18">
        <f t="shared" si="23"/>
        <v>117.9509</v>
      </c>
      <c r="E187" s="64">
        <f t="shared" si="23"/>
        <v>2.5</v>
      </c>
      <c r="F187" s="17">
        <f t="shared" si="16"/>
        <v>4.9000000000000004</v>
      </c>
      <c r="G187" s="18">
        <f t="shared" si="17"/>
        <v>12.9</v>
      </c>
      <c r="H187" s="19">
        <f t="shared" si="18"/>
        <v>2.5</v>
      </c>
      <c r="I187" s="8" t="str" cm="1">
        <f t="array" ref="I187">_xlfn.CONCAT(ROUND(F187:H187,2)&amp;", ")</f>
        <v xml:space="preserve">4.9, 12.9, 2.5, </v>
      </c>
      <c r="J187" s="8"/>
      <c r="N187" s="31">
        <v>1.1200000000000001</v>
      </c>
      <c r="O187" s="15"/>
      <c r="P187" s="21" t="str" cm="1">
        <f t="array" ref="P187">IF(P89&lt;&gt;"","",
_xlfn.LET(_xlpm.Fundo,$L$8,
_xlpm.Ax,_xlfn.XLOOKUP(TRUE,($O89:O89&lt;&gt;""),$O$51:O$51,_xlpm.Fundo,,-1),
_xlpm.Bx,_xlfn.XLOOKUP(TRUE,(Q89:$AZ89&lt;&gt;""),Q$51:$AZ$51,_xlpm.Fundo,,1),
_xlpm.Cx,_xlfn.XLOOKUP(TRUE,($O89:O89&lt;&gt;""),$O89:O89,_xlpm.Fundo,,-1),
_xlpm.Dx,_xlfn.XLOOKUP(TRUE,(Q89:$AZ89&lt;&gt;""),Q89:$AZ89,_xlpm.Fundo,,1),
_xlpm.Xx,P$51,_xlpm.Yx,PRODUCT(SUM(_xlpm.Dx,-_xlpm.Cx),1/SUM(_xlpm.Bx,-_xlpm.Ax))*SUM(_xlpm.Xx,-_xlpm.Ax)+_xlpm.Cx,
_xlpm.Ay,_xlfn.XLOOKUP(TRUE,(P$52:P88&lt;&gt;""),$N$52:$N88,_xlpm.Fundo,,-1),
_xlpm.By,_xlfn.XLOOKUP(TRUE,(P90:P$95&lt;&gt;""),$N90:$N$95,_xlpm.Fundo,,1),
_xlpm.Cy,_xlfn.XLOOKUP(TRUE,(P$52:P88&lt;&gt;""),P$52:P88,_xlpm.Fundo,,-1),
_xlpm.Dy,_xlfn.XLOOKUP(TRUE,(P90:P$95&lt;&gt;""),P90:P$95,_xlpm.Fundo,,1),
_xlpm.Xy,$N89,_xlpm.Yy,PRODUCT(SUM(_xlpm.Dy,-_xlpm.Cy),1/SUM(_xlpm.By,-_xlpm.Ay))*SUM(_xlpm.Xy,-_xlpm.Ay)+_xlpm.Cy,
ROUND(_xlpm.Yy,2)))</f>
        <v/>
      </c>
      <c r="Q187" s="21" t="str" cm="1">
        <f t="array" ref="Q187">IF(Q89&lt;&gt;"","",
_xlfn.LET(_xlpm.Fundo,$L$8,
_xlpm.Ax,_xlfn.XLOOKUP(TRUE,($O89:P89&lt;&gt;""),$O$51:P$51,_xlpm.Fundo,,-1),
_xlpm.Bx,_xlfn.XLOOKUP(TRUE,(R89:$AZ89&lt;&gt;""),R$51:$AZ$51,_xlpm.Fundo,,1),
_xlpm.Cx,_xlfn.XLOOKUP(TRUE,($O89:P89&lt;&gt;""),$O89:P89,_xlpm.Fundo,,-1),
_xlpm.Dx,_xlfn.XLOOKUP(TRUE,(R89:$AZ89&lt;&gt;""),R89:$AZ89,_xlpm.Fundo,,1),
_xlpm.Xx,Q$51,_xlpm.Yx,PRODUCT(SUM(_xlpm.Dx,-_xlpm.Cx),1/SUM(_xlpm.Bx,-_xlpm.Ax))*SUM(_xlpm.Xx,-_xlpm.Ax)+_xlpm.Cx,
_xlpm.Ay,_xlfn.XLOOKUP(TRUE,(Q$52:Q88&lt;&gt;""),$N$52:$N88,_xlpm.Fundo,,-1),
_xlpm.By,_xlfn.XLOOKUP(TRUE,(Q90:Q$95&lt;&gt;""),$N90:$N$95,_xlpm.Fundo,,1),
_xlpm.Cy,_xlfn.XLOOKUP(TRUE,(Q$52:Q88&lt;&gt;""),Q$52:Q88,_xlpm.Fundo,,-1),
_xlpm.Dy,_xlfn.XLOOKUP(TRUE,(Q90:Q$95&lt;&gt;""),Q90:Q$95,_xlpm.Fundo,,1),
_xlpm.Xy,$N89,_xlpm.Yy,PRODUCT(SUM(_xlpm.Dy,-_xlpm.Cy),1/SUM(_xlpm.By,-_xlpm.Ay))*SUM(_xlpm.Xy,-_xlpm.Ay)+_xlpm.Cy,
ROUND(_xlpm.Yy,2)))</f>
        <v/>
      </c>
      <c r="R187" s="21" t="str" cm="1">
        <f t="array" ref="R187">IF(R89&lt;&gt;"","",
_xlfn.LET(_xlpm.Fundo,$L$8,
_xlpm.Ax,_xlfn.XLOOKUP(TRUE,($O89:Q89&lt;&gt;""),$O$51:Q$51,_xlpm.Fundo,,-1),
_xlpm.Bx,_xlfn.XLOOKUP(TRUE,(S89:$AZ89&lt;&gt;""),S$51:$AZ$51,_xlpm.Fundo,,1),
_xlpm.Cx,_xlfn.XLOOKUP(TRUE,($O89:Q89&lt;&gt;""),$O89:Q89,_xlpm.Fundo,,-1),
_xlpm.Dx,_xlfn.XLOOKUP(TRUE,(S89:$AZ89&lt;&gt;""),S89:$AZ89,_xlpm.Fundo,,1),
_xlpm.Xx,R$51,_xlpm.Yx,PRODUCT(SUM(_xlpm.Dx,-_xlpm.Cx),1/SUM(_xlpm.Bx,-_xlpm.Ax))*SUM(_xlpm.Xx,-_xlpm.Ax)+_xlpm.Cx,
_xlpm.Ay,_xlfn.XLOOKUP(TRUE,(R$52:R88&lt;&gt;""),$N$52:$N88,_xlpm.Fundo,,-1),
_xlpm.By,_xlfn.XLOOKUP(TRUE,(R90:R$95&lt;&gt;""),$N90:$N$95,_xlpm.Fundo,,1),
_xlpm.Cy,_xlfn.XLOOKUP(TRUE,(R$52:R88&lt;&gt;""),R$52:R88,_xlpm.Fundo,,-1),
_xlpm.Dy,_xlfn.XLOOKUP(TRUE,(R90:R$95&lt;&gt;""),R90:R$95,_xlpm.Fundo,,1),
_xlpm.Xy,$N89,_xlpm.Yy,PRODUCT(SUM(_xlpm.Dy,-_xlpm.Cy),1/SUM(_xlpm.By,-_xlpm.Ay))*SUM(_xlpm.Xy,-_xlpm.Ay)+_xlpm.Cy,
ROUND(_xlpm.Yy,2)))</f>
        <v/>
      </c>
      <c r="S187" s="21" cm="1">
        <f t="array" ref="S187">IF(S89&lt;&gt;"","",
_xlfn.LET(_xlpm.Fundo,$L$8,
_xlpm.Ax,_xlfn.XLOOKUP(TRUE,($O89:R89&lt;&gt;""),$O$51:R$51,_xlpm.Fundo,,-1),
_xlpm.Bx,_xlfn.XLOOKUP(TRUE,(T89:$AZ89&lt;&gt;""),T$51:$AZ$51,_xlpm.Fundo,,1),
_xlpm.Cx,_xlfn.XLOOKUP(TRUE,($O89:R89&lt;&gt;""),$O89:R89,_xlpm.Fundo,,-1),
_xlpm.Dx,_xlfn.XLOOKUP(TRUE,(T89:$AZ89&lt;&gt;""),T89:$AZ89,_xlpm.Fundo,,1),
_xlpm.Xx,S$51,_xlpm.Yx,PRODUCT(SUM(_xlpm.Dx,-_xlpm.Cx),1/SUM(_xlpm.Bx,-_xlpm.Ax))*SUM(_xlpm.Xx,-_xlpm.Ax)+_xlpm.Cx,
_xlpm.Ay,_xlfn.XLOOKUP(TRUE,(S$52:S88&lt;&gt;""),$N$52:$N88,_xlpm.Fundo,,-1),
_xlpm.By,_xlfn.XLOOKUP(TRUE,(S90:S$95&lt;&gt;""),$N90:$N$95,_xlpm.Fundo,,1),
_xlpm.Cy,_xlfn.XLOOKUP(TRUE,(S$52:S88&lt;&gt;""),S$52:S88,_xlpm.Fundo,,-1),
_xlpm.Dy,_xlfn.XLOOKUP(TRUE,(S90:S$95&lt;&gt;""),S90:S$95,_xlpm.Fundo,,1),
_xlpm.Xy,$N89,_xlpm.Yy,PRODUCT(SUM(_xlpm.Dy,-_xlpm.Cy),1/SUM(_xlpm.By,-_xlpm.Ay))*SUM(_xlpm.Xy,-_xlpm.Ay)+_xlpm.Cy,
ROUND(_xlpm.Yy,2)))</f>
        <v>0.13</v>
      </c>
      <c r="T187" s="21" cm="1">
        <f t="array" ref="T187">IF(T89&lt;&gt;"","",
_xlfn.LET(_xlpm.Fundo,$L$8,
_xlpm.Ax,_xlfn.XLOOKUP(TRUE,($O89:S89&lt;&gt;""),$O$51:S$51,_xlpm.Fundo,,-1),
_xlpm.Bx,_xlfn.XLOOKUP(TRUE,(U89:$AZ89&lt;&gt;""),U$51:$AZ$51,_xlpm.Fundo,,1),
_xlpm.Cx,_xlfn.XLOOKUP(TRUE,($O89:S89&lt;&gt;""),$O89:S89,_xlpm.Fundo,,-1),
_xlpm.Dx,_xlfn.XLOOKUP(TRUE,(U89:$AZ89&lt;&gt;""),U89:$AZ89,_xlpm.Fundo,,1),
_xlpm.Xx,T$51,_xlpm.Yx,PRODUCT(SUM(_xlpm.Dx,-_xlpm.Cx),1/SUM(_xlpm.Bx,-_xlpm.Ax))*SUM(_xlpm.Xx,-_xlpm.Ax)+_xlpm.Cx,
_xlpm.Ay,_xlfn.XLOOKUP(TRUE,(T$52:T88&lt;&gt;""),$N$52:$N88,_xlpm.Fundo,,-1),
_xlpm.By,_xlfn.XLOOKUP(TRUE,(T90:T$95&lt;&gt;""),$N90:$N$95,_xlpm.Fundo,,1),
_xlpm.Cy,_xlfn.XLOOKUP(TRUE,(T$52:T88&lt;&gt;""),T$52:T88,_xlpm.Fundo,,-1),
_xlpm.Dy,_xlfn.XLOOKUP(TRUE,(T90:T$95&lt;&gt;""),T90:T$95,_xlpm.Fundo,,1),
_xlpm.Xy,$N89,_xlpm.Yy,PRODUCT(SUM(_xlpm.Dy,-_xlpm.Cy),1/SUM(_xlpm.By,-_xlpm.Ay))*SUM(_xlpm.Xy,-_xlpm.Ay)+_xlpm.Cy,
ROUND(_xlpm.Yy,2)))</f>
        <v>0.19</v>
      </c>
      <c r="U187" s="21" cm="1">
        <f t="array" ref="U187">IF(U89&lt;&gt;"","",
_xlfn.LET(_xlpm.Fundo,$L$8,
_xlpm.Ax,_xlfn.XLOOKUP(TRUE,($O89:T89&lt;&gt;""),$O$51:T$51,_xlpm.Fundo,,-1),
_xlpm.Bx,_xlfn.XLOOKUP(TRUE,(V89:$AZ89&lt;&gt;""),V$51:$AZ$51,_xlpm.Fundo,,1),
_xlpm.Cx,_xlfn.XLOOKUP(TRUE,($O89:T89&lt;&gt;""),$O89:T89,_xlpm.Fundo,,-1),
_xlpm.Dx,_xlfn.XLOOKUP(TRUE,(V89:$AZ89&lt;&gt;""),V89:$AZ89,_xlpm.Fundo,,1),
_xlpm.Xx,U$51,_xlpm.Yx,PRODUCT(SUM(_xlpm.Dx,-_xlpm.Cx),1/SUM(_xlpm.Bx,-_xlpm.Ax))*SUM(_xlpm.Xx,-_xlpm.Ax)+_xlpm.Cx,
_xlpm.Ay,_xlfn.XLOOKUP(TRUE,(U$52:U88&lt;&gt;""),$N$52:$N88,_xlpm.Fundo,,-1),
_xlpm.By,_xlfn.XLOOKUP(TRUE,(U90:U$95&lt;&gt;""),$N90:$N$95,_xlpm.Fundo,,1),
_xlpm.Cy,_xlfn.XLOOKUP(TRUE,(U$52:U88&lt;&gt;""),U$52:U88,_xlpm.Fundo,,-1),
_xlpm.Dy,_xlfn.XLOOKUP(TRUE,(U90:U$95&lt;&gt;""),U90:U$95,_xlpm.Fundo,,1),
_xlpm.Xy,$N89,_xlpm.Yy,PRODUCT(SUM(_xlpm.Dy,-_xlpm.Cy),1/SUM(_xlpm.By,-_xlpm.Ay))*SUM(_xlpm.Xy,-_xlpm.Ay)+_xlpm.Cy,
ROUND(_xlpm.Yy,2)))</f>
        <v>0.21</v>
      </c>
      <c r="V187" s="21" cm="1">
        <f t="array" ref="V187">IF(V89&lt;&gt;"","",
_xlfn.LET(_xlpm.Fundo,$L$8,
_xlpm.Ax,_xlfn.XLOOKUP(TRUE,($O89:U89&lt;&gt;""),$O$51:U$51,_xlpm.Fundo,,-1),
_xlpm.Bx,_xlfn.XLOOKUP(TRUE,(W89:$AZ89&lt;&gt;""),W$51:$AZ$51,_xlpm.Fundo,,1),
_xlpm.Cx,_xlfn.XLOOKUP(TRUE,($O89:U89&lt;&gt;""),$O89:U89,_xlpm.Fundo,,-1),
_xlpm.Dx,_xlfn.XLOOKUP(TRUE,(W89:$AZ89&lt;&gt;""),W89:$AZ89,_xlpm.Fundo,,1),
_xlpm.Xx,V$51,_xlpm.Yx,PRODUCT(SUM(_xlpm.Dx,-_xlpm.Cx),1/SUM(_xlpm.Bx,-_xlpm.Ax))*SUM(_xlpm.Xx,-_xlpm.Ax)+_xlpm.Cx,
_xlpm.Ay,_xlfn.XLOOKUP(TRUE,(V$52:V88&lt;&gt;""),$N$52:$N88,_xlpm.Fundo,,-1),
_xlpm.By,_xlfn.XLOOKUP(TRUE,(V90:V$95&lt;&gt;""),$N90:$N$95,_xlpm.Fundo,,1),
_xlpm.Cy,_xlfn.XLOOKUP(TRUE,(V$52:V88&lt;&gt;""),V$52:V88,_xlpm.Fundo,,-1),
_xlpm.Dy,_xlfn.XLOOKUP(TRUE,(V90:V$95&lt;&gt;""),V90:V$95,_xlpm.Fundo,,1),
_xlpm.Xy,$N89,_xlpm.Yy,PRODUCT(SUM(_xlpm.Dy,-_xlpm.Cy),1/SUM(_xlpm.By,-_xlpm.Ay))*SUM(_xlpm.Xy,-_xlpm.Ay)+_xlpm.Cy,
ROUND(_xlpm.Yy,2)))</f>
        <v>0</v>
      </c>
      <c r="W187" s="21" cm="1">
        <f t="array" ref="W187">IF(W89&lt;&gt;"","",
_xlfn.LET(_xlpm.Fundo,$L$8,
_xlpm.Ax,_xlfn.XLOOKUP(TRUE,($O89:V89&lt;&gt;""),$O$51:V$51,_xlpm.Fundo,,-1),
_xlpm.Bx,_xlfn.XLOOKUP(TRUE,(X89:$AZ89&lt;&gt;""),X$51:$AZ$51,_xlpm.Fundo,,1),
_xlpm.Cx,_xlfn.XLOOKUP(TRUE,($O89:V89&lt;&gt;""),$O89:V89,_xlpm.Fundo,,-1),
_xlpm.Dx,_xlfn.XLOOKUP(TRUE,(X89:$AZ89&lt;&gt;""),X89:$AZ89,_xlpm.Fundo,,1),
_xlpm.Xx,W$51,_xlpm.Yx,PRODUCT(SUM(_xlpm.Dx,-_xlpm.Cx),1/SUM(_xlpm.Bx,-_xlpm.Ax))*SUM(_xlpm.Xx,-_xlpm.Ax)+_xlpm.Cx,
_xlpm.Ay,_xlfn.XLOOKUP(TRUE,(W$52:W88&lt;&gt;""),$N$52:$N88,_xlpm.Fundo,,-1),
_xlpm.By,_xlfn.XLOOKUP(TRUE,(W90:W$95&lt;&gt;""),$N90:$N$95,_xlpm.Fundo,,1),
_xlpm.Cy,_xlfn.XLOOKUP(TRUE,(W$52:W88&lt;&gt;""),W$52:W88,_xlpm.Fundo,,-1),
_xlpm.Dy,_xlfn.XLOOKUP(TRUE,(W90:W$95&lt;&gt;""),W90:W$95,_xlpm.Fundo,,1),
_xlpm.Xy,$N89,_xlpm.Yy,PRODUCT(SUM(_xlpm.Dy,-_xlpm.Cy),1/SUM(_xlpm.By,-_xlpm.Ay))*SUM(_xlpm.Xy,-_xlpm.Ay)+_xlpm.Cy,
ROUND(_xlpm.Yy,2)))</f>
        <v>0.02</v>
      </c>
      <c r="X187" s="21" cm="1">
        <f t="array" ref="X187">IF(X89&lt;&gt;"","",
_xlfn.LET(_xlpm.Fundo,$L$8,
_xlpm.Ax,_xlfn.XLOOKUP(TRUE,($O89:W89&lt;&gt;""),$O$51:W$51,_xlpm.Fundo,,-1),
_xlpm.Bx,_xlfn.XLOOKUP(TRUE,(Y89:$AZ89&lt;&gt;""),Y$51:$AZ$51,_xlpm.Fundo,,1),
_xlpm.Cx,_xlfn.XLOOKUP(TRUE,($O89:W89&lt;&gt;""),$O89:W89,_xlpm.Fundo,,-1),
_xlpm.Dx,_xlfn.XLOOKUP(TRUE,(Y89:$AZ89&lt;&gt;""),Y89:$AZ89,_xlpm.Fundo,,1),
_xlpm.Xx,X$51,_xlpm.Yx,PRODUCT(SUM(_xlpm.Dx,-_xlpm.Cx),1/SUM(_xlpm.Bx,-_xlpm.Ax))*SUM(_xlpm.Xx,-_xlpm.Ax)+_xlpm.Cx,
_xlpm.Ay,_xlfn.XLOOKUP(TRUE,(X$52:X88&lt;&gt;""),$N$52:$N88,_xlpm.Fundo,,-1),
_xlpm.By,_xlfn.XLOOKUP(TRUE,(X90:X$95&lt;&gt;""),$N90:$N$95,_xlpm.Fundo,,1),
_xlpm.Cy,_xlfn.XLOOKUP(TRUE,(X$52:X88&lt;&gt;""),X$52:X88,_xlpm.Fundo,,-1),
_xlpm.Dy,_xlfn.XLOOKUP(TRUE,(X90:X$95&lt;&gt;""),X90:X$95,_xlpm.Fundo,,1),
_xlpm.Xy,$N89,_xlpm.Yy,PRODUCT(SUM(_xlpm.Dy,-_xlpm.Cy),1/SUM(_xlpm.By,-_xlpm.Ay))*SUM(_xlpm.Xy,-_xlpm.Ay)+_xlpm.Cy,
ROUND(_xlpm.Yy,2)))</f>
        <v>0.12</v>
      </c>
      <c r="Y187" s="21" cm="1">
        <f t="array" ref="Y187">IF(Y89&lt;&gt;"","",
_xlfn.LET(_xlpm.Fundo,$L$8,
_xlpm.Ax,_xlfn.XLOOKUP(TRUE,($O89:X89&lt;&gt;""),$O$51:X$51,_xlpm.Fundo,,-1),
_xlpm.Bx,_xlfn.XLOOKUP(TRUE,(Z89:$AZ89&lt;&gt;""),Z$51:$AZ$51,_xlpm.Fundo,,1),
_xlpm.Cx,_xlfn.XLOOKUP(TRUE,($O89:X89&lt;&gt;""),$O89:X89,_xlpm.Fundo,,-1),
_xlpm.Dx,_xlfn.XLOOKUP(TRUE,(Z89:$AZ89&lt;&gt;""),Z89:$AZ89,_xlpm.Fundo,,1),
_xlpm.Xx,Y$51,_xlpm.Yx,PRODUCT(SUM(_xlpm.Dx,-_xlpm.Cx),1/SUM(_xlpm.Bx,-_xlpm.Ax))*SUM(_xlpm.Xx,-_xlpm.Ax)+_xlpm.Cx,
_xlpm.Ay,_xlfn.XLOOKUP(TRUE,(Y$52:Y88&lt;&gt;""),$N$52:$N88,_xlpm.Fundo,,-1),
_xlpm.By,_xlfn.XLOOKUP(TRUE,(Y90:Y$95&lt;&gt;""),$N90:$N$95,_xlpm.Fundo,,1),
_xlpm.Cy,_xlfn.XLOOKUP(TRUE,(Y$52:Y88&lt;&gt;""),Y$52:Y88,_xlpm.Fundo,,-1),
_xlpm.Dy,_xlfn.XLOOKUP(TRUE,(Y90:Y$95&lt;&gt;""),Y90:Y$95,_xlpm.Fundo,,1),
_xlpm.Xy,$N89,_xlpm.Yy,PRODUCT(SUM(_xlpm.Dy,-_xlpm.Cy),1/SUM(_xlpm.By,-_xlpm.Ay))*SUM(_xlpm.Xy,-_xlpm.Ay)+_xlpm.Cy,
ROUND(_xlpm.Yy,2)))</f>
        <v>0.09</v>
      </c>
      <c r="Z187" s="21" cm="1">
        <f t="array" ref="Z187">IF(Z89&lt;&gt;"","",
_xlfn.LET(_xlpm.Fundo,$L$8,
_xlpm.Ax,_xlfn.XLOOKUP(TRUE,($O89:Y89&lt;&gt;""),$O$51:Y$51,_xlpm.Fundo,,-1),
_xlpm.Bx,_xlfn.XLOOKUP(TRUE,(AA89:$AZ89&lt;&gt;""),AA$51:$AZ$51,_xlpm.Fundo,,1),
_xlpm.Cx,_xlfn.XLOOKUP(TRUE,($O89:Y89&lt;&gt;""),$O89:Y89,_xlpm.Fundo,,-1),
_xlpm.Dx,_xlfn.XLOOKUP(TRUE,(AA89:$AZ89&lt;&gt;""),AA89:$AZ89,_xlpm.Fundo,,1),
_xlpm.Xx,Z$51,_xlpm.Yx,PRODUCT(SUM(_xlpm.Dx,-_xlpm.Cx),1/SUM(_xlpm.Bx,-_xlpm.Ax))*SUM(_xlpm.Xx,-_xlpm.Ax)+_xlpm.Cx,
_xlpm.Ay,_xlfn.XLOOKUP(TRUE,(Z$52:Z88&lt;&gt;""),$N$52:$N88,_xlpm.Fundo,,-1),
_xlpm.By,_xlfn.XLOOKUP(TRUE,(Z90:Z$95&lt;&gt;""),$N90:$N$95,_xlpm.Fundo,,1),
_xlpm.Cy,_xlfn.XLOOKUP(TRUE,(Z$52:Z88&lt;&gt;""),Z$52:Z88,_xlpm.Fundo,,-1),
_xlpm.Dy,_xlfn.XLOOKUP(TRUE,(Z90:Z$95&lt;&gt;""),Z90:Z$95,_xlpm.Fundo,,1),
_xlpm.Xy,$N89,_xlpm.Yy,PRODUCT(SUM(_xlpm.Dy,-_xlpm.Cy),1/SUM(_xlpm.By,-_xlpm.Ay))*SUM(_xlpm.Xy,-_xlpm.Ay)+_xlpm.Cy,
ROUND(_xlpm.Yy,2)))</f>
        <v>0.09</v>
      </c>
      <c r="AA187" s="21" cm="1">
        <f t="array" ref="AA187">IF(AA89&lt;&gt;"","",
_xlfn.LET(_xlpm.Fundo,$L$8,
_xlpm.Ax,_xlfn.XLOOKUP(TRUE,($O89:Z89&lt;&gt;""),$O$51:Z$51,_xlpm.Fundo,,-1),
_xlpm.Bx,_xlfn.XLOOKUP(TRUE,(AB89:$AZ89&lt;&gt;""),AB$51:$AZ$51,_xlpm.Fundo,,1),
_xlpm.Cx,_xlfn.XLOOKUP(TRUE,($O89:Z89&lt;&gt;""),$O89:Z89,_xlpm.Fundo,,-1),
_xlpm.Dx,_xlfn.XLOOKUP(TRUE,(AB89:$AZ89&lt;&gt;""),AB89:$AZ89,_xlpm.Fundo,,1),
_xlpm.Xx,AA$51,_xlpm.Yx,PRODUCT(SUM(_xlpm.Dx,-_xlpm.Cx),1/SUM(_xlpm.Bx,-_xlpm.Ax))*SUM(_xlpm.Xx,-_xlpm.Ax)+_xlpm.Cx,
_xlpm.Ay,_xlfn.XLOOKUP(TRUE,(AA$52:AA88&lt;&gt;""),$N$52:$N88,_xlpm.Fundo,,-1),
_xlpm.By,_xlfn.XLOOKUP(TRUE,(AA90:AA$95&lt;&gt;""),$N90:$N$95,_xlpm.Fundo,,1),
_xlpm.Cy,_xlfn.XLOOKUP(TRUE,(AA$52:AA88&lt;&gt;""),AA$52:AA88,_xlpm.Fundo,,-1),
_xlpm.Dy,_xlfn.XLOOKUP(TRUE,(AA90:AA$95&lt;&gt;""),AA90:AA$95,_xlpm.Fundo,,1),
_xlpm.Xy,$N89,_xlpm.Yy,PRODUCT(SUM(_xlpm.Dy,-_xlpm.Cy),1/SUM(_xlpm.By,-_xlpm.Ay))*SUM(_xlpm.Xy,-_xlpm.Ay)+_xlpm.Cy,
ROUND(_xlpm.Yy,2)))</f>
        <v>0.4</v>
      </c>
      <c r="AB187" s="21" t="str" cm="1">
        <f t="array" ref="AB187">IF(AB89&lt;&gt;"","",
_xlfn.LET(_xlpm.Fundo,$L$8,
_xlpm.Ax,_xlfn.XLOOKUP(TRUE,($O89:AA89&lt;&gt;""),$O$51:AA$51,_xlpm.Fundo,,-1),
_xlpm.Bx,_xlfn.XLOOKUP(TRUE,(AC89:$AZ89&lt;&gt;""),AC$51:$AZ$51,_xlpm.Fundo,,1),
_xlpm.Cx,_xlfn.XLOOKUP(TRUE,($O89:AA89&lt;&gt;""),$O89:AA89,_xlpm.Fundo,,-1),
_xlpm.Dx,_xlfn.XLOOKUP(TRUE,(AC89:$AZ89&lt;&gt;""),AC89:$AZ89,_xlpm.Fundo,,1),
_xlpm.Xx,AB$51,_xlpm.Yx,PRODUCT(SUM(_xlpm.Dx,-_xlpm.Cx),1/SUM(_xlpm.Bx,-_xlpm.Ax))*SUM(_xlpm.Xx,-_xlpm.Ax)+_xlpm.Cx,
_xlpm.Ay,_xlfn.XLOOKUP(TRUE,(AB$52:AB88&lt;&gt;""),$N$52:$N88,_xlpm.Fundo,,-1),
_xlpm.By,_xlfn.XLOOKUP(TRUE,(AB90:AB$95&lt;&gt;""),$N90:$N$95,_xlpm.Fundo,,1),
_xlpm.Cy,_xlfn.XLOOKUP(TRUE,(AB$52:AB88&lt;&gt;""),AB$52:AB88,_xlpm.Fundo,,-1),
_xlpm.Dy,_xlfn.XLOOKUP(TRUE,(AB90:AB$95&lt;&gt;""),AB90:AB$95,_xlpm.Fundo,,1),
_xlpm.Xy,$N89,_xlpm.Yy,PRODUCT(SUM(_xlpm.Dy,-_xlpm.Cy),1/SUM(_xlpm.By,-_xlpm.Ay))*SUM(_xlpm.Xy,-_xlpm.Ay)+_xlpm.Cy,
ROUND(_xlpm.Yy,2)))</f>
        <v/>
      </c>
      <c r="AC187" s="21" cm="1">
        <f t="array" ref="AC187">IF(AC89&lt;&gt;"","",
_xlfn.LET(_xlpm.Fundo,$L$8,
_xlpm.Ax,_xlfn.XLOOKUP(TRUE,($O89:AB89&lt;&gt;""),$O$51:AB$51,_xlpm.Fundo,,-1),
_xlpm.Bx,_xlfn.XLOOKUP(TRUE,(AD89:$AZ89&lt;&gt;""),AD$51:$AZ$51,_xlpm.Fundo,,1),
_xlpm.Cx,_xlfn.XLOOKUP(TRUE,($O89:AB89&lt;&gt;""),$O89:AB89,_xlpm.Fundo,,-1),
_xlpm.Dx,_xlfn.XLOOKUP(TRUE,(AD89:$AZ89&lt;&gt;""),AD89:$AZ89,_xlpm.Fundo,,1),
_xlpm.Xx,AC$51,_xlpm.Yx,PRODUCT(SUM(_xlpm.Dx,-_xlpm.Cx),1/SUM(_xlpm.Bx,-_xlpm.Ax))*SUM(_xlpm.Xx,-_xlpm.Ax)+_xlpm.Cx,
_xlpm.Ay,_xlfn.XLOOKUP(TRUE,(AC$52:AC88&lt;&gt;""),$N$52:$N88,_xlpm.Fundo,,-1),
_xlpm.By,_xlfn.XLOOKUP(TRUE,(AC90:AC$95&lt;&gt;""),$N90:$N$95,_xlpm.Fundo,,1),
_xlpm.Cy,_xlfn.XLOOKUP(TRUE,(AC$52:AC88&lt;&gt;""),AC$52:AC88,_xlpm.Fundo,,-1),
_xlpm.Dy,_xlfn.XLOOKUP(TRUE,(AC90:AC$95&lt;&gt;""),AC90:AC$95,_xlpm.Fundo,,1),
_xlpm.Xy,$N89,_xlpm.Yy,PRODUCT(SUM(_xlpm.Dy,-_xlpm.Cy),1/SUM(_xlpm.By,-_xlpm.Ay))*SUM(_xlpm.Xy,-_xlpm.Ay)+_xlpm.Cy,
ROUND(_xlpm.Yy,2)))</f>
        <v>0</v>
      </c>
      <c r="AD187" s="21" cm="1">
        <f t="array" ref="AD187">IF(AD89&lt;&gt;"","",
_xlfn.LET(_xlpm.Fundo,$L$8,
_xlpm.Ax,_xlfn.XLOOKUP(TRUE,($O89:AC89&lt;&gt;""),$O$51:AC$51,_xlpm.Fundo,,-1),
_xlpm.Bx,_xlfn.XLOOKUP(TRUE,(AE89:$AZ89&lt;&gt;""),AE$51:$AZ$51,_xlpm.Fundo,,1),
_xlpm.Cx,_xlfn.XLOOKUP(TRUE,($O89:AC89&lt;&gt;""),$O89:AC89,_xlpm.Fundo,,-1),
_xlpm.Dx,_xlfn.XLOOKUP(TRUE,(AE89:$AZ89&lt;&gt;""),AE89:$AZ89,_xlpm.Fundo,,1),
_xlpm.Xx,AD$51,_xlpm.Yx,PRODUCT(SUM(_xlpm.Dx,-_xlpm.Cx),1/SUM(_xlpm.Bx,-_xlpm.Ax))*SUM(_xlpm.Xx,-_xlpm.Ax)+_xlpm.Cx,
_xlpm.Ay,_xlfn.XLOOKUP(TRUE,(AD$52:AD88&lt;&gt;""),$N$52:$N88,_xlpm.Fundo,,-1),
_xlpm.By,_xlfn.XLOOKUP(TRUE,(AD90:AD$95&lt;&gt;""),$N90:$N$95,_xlpm.Fundo,,1),
_xlpm.Cy,_xlfn.XLOOKUP(TRUE,(AD$52:AD88&lt;&gt;""),AD$52:AD88,_xlpm.Fundo,,-1),
_xlpm.Dy,_xlfn.XLOOKUP(TRUE,(AD90:AD$95&lt;&gt;""),AD90:AD$95,_xlpm.Fundo,,1),
_xlpm.Xy,$N89,_xlpm.Yy,PRODUCT(SUM(_xlpm.Dy,-_xlpm.Cy),1/SUM(_xlpm.By,-_xlpm.Ay))*SUM(_xlpm.Xy,-_xlpm.Ay)+_xlpm.Cy,
ROUND(_xlpm.Yy,2)))</f>
        <v>0</v>
      </c>
      <c r="AE187" s="21" t="str" cm="1">
        <f t="array" ref="AE187">IF(AE89&lt;&gt;"","",
_xlfn.LET(_xlpm.Fundo,$L$8,
_xlpm.Ax,_xlfn.XLOOKUP(TRUE,($O89:AD89&lt;&gt;""),$O$51:AD$51,_xlpm.Fundo,,-1),
_xlpm.Bx,_xlfn.XLOOKUP(TRUE,(AF89:$AZ89&lt;&gt;""),AF$51:$AZ$51,_xlpm.Fundo,,1),
_xlpm.Cx,_xlfn.XLOOKUP(TRUE,($O89:AD89&lt;&gt;""),$O89:AD89,_xlpm.Fundo,,-1),
_xlpm.Dx,_xlfn.XLOOKUP(TRUE,(AF89:$AZ89&lt;&gt;""),AF89:$AZ89,_xlpm.Fundo,,1),
_xlpm.Xx,AE$51,_xlpm.Yx,PRODUCT(SUM(_xlpm.Dx,-_xlpm.Cx),1/SUM(_xlpm.Bx,-_xlpm.Ax))*SUM(_xlpm.Xx,-_xlpm.Ax)+_xlpm.Cx,
_xlpm.Ay,_xlfn.XLOOKUP(TRUE,(AE$52:AE88&lt;&gt;""),$N$52:$N88,_xlpm.Fundo,,-1),
_xlpm.By,_xlfn.XLOOKUP(TRUE,(AE90:AE$95&lt;&gt;""),$N90:$N$95,_xlpm.Fundo,,1),
_xlpm.Cy,_xlfn.XLOOKUP(TRUE,(AE$52:AE88&lt;&gt;""),AE$52:AE88,_xlpm.Fundo,,-1),
_xlpm.Dy,_xlfn.XLOOKUP(TRUE,(AE90:AE$95&lt;&gt;""),AE90:AE$95,_xlpm.Fundo,,1),
_xlpm.Xy,$N89,_xlpm.Yy,PRODUCT(SUM(_xlpm.Dy,-_xlpm.Cy),1/SUM(_xlpm.By,-_xlpm.Ay))*SUM(_xlpm.Xy,-_xlpm.Ay)+_xlpm.Cy,
ROUND(_xlpm.Yy,2)))</f>
        <v/>
      </c>
      <c r="AF187" s="21" cm="1">
        <f t="array" ref="AF187">IF(AF89&lt;&gt;"","",
_xlfn.LET(_xlpm.Fundo,$L$8,
_xlpm.Ax,_xlfn.XLOOKUP(TRUE,($O89:AE89&lt;&gt;""),$O$51:AE$51,_xlpm.Fundo,,-1),
_xlpm.Bx,_xlfn.XLOOKUP(TRUE,(AG89:$AZ89&lt;&gt;""),AG$51:$AZ$51,_xlpm.Fundo,,1),
_xlpm.Cx,_xlfn.XLOOKUP(TRUE,($O89:AE89&lt;&gt;""),$O89:AE89,_xlpm.Fundo,,-1),
_xlpm.Dx,_xlfn.XLOOKUP(TRUE,(AG89:$AZ89&lt;&gt;""),AG89:$AZ89,_xlpm.Fundo,,1),
_xlpm.Xx,AF$51,_xlpm.Yx,PRODUCT(SUM(_xlpm.Dx,-_xlpm.Cx),1/SUM(_xlpm.Bx,-_xlpm.Ax))*SUM(_xlpm.Xx,-_xlpm.Ax)+_xlpm.Cx,
_xlpm.Ay,_xlfn.XLOOKUP(TRUE,(AF$52:AF88&lt;&gt;""),$N$52:$N88,_xlpm.Fundo,,-1),
_xlpm.By,_xlfn.XLOOKUP(TRUE,(AF90:AF$95&lt;&gt;""),$N90:$N$95,_xlpm.Fundo,,1),
_xlpm.Cy,_xlfn.XLOOKUP(TRUE,(AF$52:AF88&lt;&gt;""),AF$52:AF88,_xlpm.Fundo,,-1),
_xlpm.Dy,_xlfn.XLOOKUP(TRUE,(AF90:AF$95&lt;&gt;""),AF90:AF$95,_xlpm.Fundo,,1),
_xlpm.Xy,$N89,_xlpm.Yy,PRODUCT(SUM(_xlpm.Dy,-_xlpm.Cy),1/SUM(_xlpm.By,-_xlpm.Ay))*SUM(_xlpm.Xy,-_xlpm.Ay)+_xlpm.Cy,
ROUND(_xlpm.Yy,2)))</f>
        <v>0</v>
      </c>
      <c r="AG187" s="21" t="str" cm="1">
        <f t="array" ref="AG187">IF(AG89&lt;&gt;"","",
_xlfn.LET(_xlpm.Fundo,$L$8,
_xlpm.Ax,_xlfn.XLOOKUP(TRUE,($O89:AF89&lt;&gt;""),$O$51:AF$51,_xlpm.Fundo,,-1),
_xlpm.Bx,_xlfn.XLOOKUP(TRUE,(AH89:$AZ89&lt;&gt;""),AH$51:$AZ$51,_xlpm.Fundo,,1),
_xlpm.Cx,_xlfn.XLOOKUP(TRUE,($O89:AF89&lt;&gt;""),$O89:AF89,_xlpm.Fundo,,-1),
_xlpm.Dx,_xlfn.XLOOKUP(TRUE,(AH89:$AZ89&lt;&gt;""),AH89:$AZ89,_xlpm.Fundo,,1),
_xlpm.Xx,AG$51,_xlpm.Yx,PRODUCT(SUM(_xlpm.Dx,-_xlpm.Cx),1/SUM(_xlpm.Bx,-_xlpm.Ax))*SUM(_xlpm.Xx,-_xlpm.Ax)+_xlpm.Cx,
_xlpm.Ay,_xlfn.XLOOKUP(TRUE,(AG$52:AG88&lt;&gt;""),$N$52:$N88,_xlpm.Fundo,,-1),
_xlpm.By,_xlfn.XLOOKUP(TRUE,(AG90:AG$95&lt;&gt;""),$N90:$N$95,_xlpm.Fundo,,1),
_xlpm.Cy,_xlfn.XLOOKUP(TRUE,(AG$52:AG88&lt;&gt;""),AG$52:AG88,_xlpm.Fundo,,-1),
_xlpm.Dy,_xlfn.XLOOKUP(TRUE,(AG90:AG$95&lt;&gt;""),AG90:AG$95,_xlpm.Fundo,,1),
_xlpm.Xy,$N89,_xlpm.Yy,PRODUCT(SUM(_xlpm.Dy,-_xlpm.Cy),1/SUM(_xlpm.By,-_xlpm.Ay))*SUM(_xlpm.Xy,-_xlpm.Ay)+_xlpm.Cy,
ROUND(_xlpm.Yy,2)))</f>
        <v/>
      </c>
      <c r="AH187" s="21" cm="1">
        <f t="array" ref="AH187">IF(AH89&lt;&gt;"","",
_xlfn.LET(_xlpm.Fundo,$L$8,
_xlpm.Ax,_xlfn.XLOOKUP(TRUE,($O89:AG89&lt;&gt;""),$O$51:AG$51,_xlpm.Fundo,,-1),
_xlpm.Bx,_xlfn.XLOOKUP(TRUE,(AI89:$AZ89&lt;&gt;""),AI$51:$AZ$51,_xlpm.Fundo,,1),
_xlpm.Cx,_xlfn.XLOOKUP(TRUE,($O89:AG89&lt;&gt;""),$O89:AG89,_xlpm.Fundo,,-1),
_xlpm.Dx,_xlfn.XLOOKUP(TRUE,(AI89:$AZ89&lt;&gt;""),AI89:$AZ89,_xlpm.Fundo,,1),
_xlpm.Xx,AH$51,_xlpm.Yx,PRODUCT(SUM(_xlpm.Dx,-_xlpm.Cx),1/SUM(_xlpm.Bx,-_xlpm.Ax))*SUM(_xlpm.Xx,-_xlpm.Ax)+_xlpm.Cx,
_xlpm.Ay,_xlfn.XLOOKUP(TRUE,(AH$52:AH88&lt;&gt;""),$N$52:$N88,_xlpm.Fundo,,-1),
_xlpm.By,_xlfn.XLOOKUP(TRUE,(AH90:AH$95&lt;&gt;""),$N90:$N$95,_xlpm.Fundo,,1),
_xlpm.Cy,_xlfn.XLOOKUP(TRUE,(AH$52:AH88&lt;&gt;""),AH$52:AH88,_xlpm.Fundo,,-1),
_xlpm.Dy,_xlfn.XLOOKUP(TRUE,(AH90:AH$95&lt;&gt;""),AH90:AH$95,_xlpm.Fundo,,1),
_xlpm.Xy,$N89,_xlpm.Yy,PRODUCT(SUM(_xlpm.Dy,-_xlpm.Cy),1/SUM(_xlpm.By,-_xlpm.Ay))*SUM(_xlpm.Xy,-_xlpm.Ay)+_xlpm.Cy,
ROUND(_xlpm.Yy,2)))</f>
        <v>0</v>
      </c>
      <c r="AI187" s="21" t="str" cm="1">
        <f t="array" ref="AI187">IF(AI89&lt;&gt;"","",
_xlfn.LET(_xlpm.Fundo,$L$8,
_xlpm.Ax,_xlfn.XLOOKUP(TRUE,($O89:AH89&lt;&gt;""),$O$51:AH$51,_xlpm.Fundo,,-1),
_xlpm.Bx,_xlfn.XLOOKUP(TRUE,(AJ89:$AZ89&lt;&gt;""),AJ$51:$AZ$51,_xlpm.Fundo,,1),
_xlpm.Cx,_xlfn.XLOOKUP(TRUE,($O89:AH89&lt;&gt;""),$O89:AH89,_xlpm.Fundo,,-1),
_xlpm.Dx,_xlfn.XLOOKUP(TRUE,(AJ89:$AZ89&lt;&gt;""),AJ89:$AZ89,_xlpm.Fundo,,1),
_xlpm.Xx,AI$51,_xlpm.Yx,PRODUCT(SUM(_xlpm.Dx,-_xlpm.Cx),1/SUM(_xlpm.Bx,-_xlpm.Ax))*SUM(_xlpm.Xx,-_xlpm.Ax)+_xlpm.Cx,
_xlpm.Ay,_xlfn.XLOOKUP(TRUE,(AI$52:AI88&lt;&gt;""),$N$52:$N88,_xlpm.Fundo,,-1),
_xlpm.By,_xlfn.XLOOKUP(TRUE,(AI90:AI$95&lt;&gt;""),$N90:$N$95,_xlpm.Fundo,,1),
_xlpm.Cy,_xlfn.XLOOKUP(TRUE,(AI$52:AI88&lt;&gt;""),AI$52:AI88,_xlpm.Fundo,,-1),
_xlpm.Dy,_xlfn.XLOOKUP(TRUE,(AI90:AI$95&lt;&gt;""),AI90:AI$95,_xlpm.Fundo,,1),
_xlpm.Xy,$N89,_xlpm.Yy,PRODUCT(SUM(_xlpm.Dy,-_xlpm.Cy),1/SUM(_xlpm.By,-_xlpm.Ay))*SUM(_xlpm.Xy,-_xlpm.Ay)+_xlpm.Cy,
ROUND(_xlpm.Yy,2)))</f>
        <v/>
      </c>
      <c r="AJ187" s="21" cm="1">
        <f t="array" ref="AJ187">IF(AJ89&lt;&gt;"","",
_xlfn.LET(_xlpm.Fundo,$L$8,
_xlpm.Ax,_xlfn.XLOOKUP(TRUE,($O89:AI89&lt;&gt;""),$O$51:AI$51,_xlpm.Fundo,,-1),
_xlpm.Bx,_xlfn.XLOOKUP(TRUE,(AK89:$AZ89&lt;&gt;""),AK$51:$AZ$51,_xlpm.Fundo,,1),
_xlpm.Cx,_xlfn.XLOOKUP(TRUE,($O89:AI89&lt;&gt;""),$O89:AI89,_xlpm.Fundo,,-1),
_xlpm.Dx,_xlfn.XLOOKUP(TRUE,(AK89:$AZ89&lt;&gt;""),AK89:$AZ89,_xlpm.Fundo,,1),
_xlpm.Xx,AJ$51,_xlpm.Yx,PRODUCT(SUM(_xlpm.Dx,-_xlpm.Cx),1/SUM(_xlpm.Bx,-_xlpm.Ax))*SUM(_xlpm.Xx,-_xlpm.Ax)+_xlpm.Cx,
_xlpm.Ay,_xlfn.XLOOKUP(TRUE,(AJ$52:AJ88&lt;&gt;""),$N$52:$N88,_xlpm.Fundo,,-1),
_xlpm.By,_xlfn.XLOOKUP(TRUE,(AJ90:AJ$95&lt;&gt;""),$N90:$N$95,_xlpm.Fundo,,1),
_xlpm.Cy,_xlfn.XLOOKUP(TRUE,(AJ$52:AJ88&lt;&gt;""),AJ$52:AJ88,_xlpm.Fundo,,-1),
_xlpm.Dy,_xlfn.XLOOKUP(TRUE,(AJ90:AJ$95&lt;&gt;""),AJ90:AJ$95,_xlpm.Fundo,,1),
_xlpm.Xy,$N89,_xlpm.Yy,PRODUCT(SUM(_xlpm.Dy,-_xlpm.Cy),1/SUM(_xlpm.By,-_xlpm.Ay))*SUM(_xlpm.Xy,-_xlpm.Ay)+_xlpm.Cy,
ROUND(_xlpm.Yy,2)))</f>
        <v>0.09</v>
      </c>
      <c r="AK187" s="21" cm="1">
        <f t="array" ref="AK187">IF(AK89&lt;&gt;"","",
_xlfn.LET(_xlpm.Fundo,$L$8,
_xlpm.Ax,_xlfn.XLOOKUP(TRUE,($O89:AJ89&lt;&gt;""),$O$51:AJ$51,_xlpm.Fundo,,-1),
_xlpm.Bx,_xlfn.XLOOKUP(TRUE,(AL89:$AZ89&lt;&gt;""),AL$51:$AZ$51,_xlpm.Fundo,,1),
_xlpm.Cx,_xlfn.XLOOKUP(TRUE,($O89:AJ89&lt;&gt;""),$O89:AJ89,_xlpm.Fundo,,-1),
_xlpm.Dx,_xlfn.XLOOKUP(TRUE,(AL89:$AZ89&lt;&gt;""),AL89:$AZ89,_xlpm.Fundo,,1),
_xlpm.Xx,AK$51,_xlpm.Yx,PRODUCT(SUM(_xlpm.Dx,-_xlpm.Cx),1/SUM(_xlpm.Bx,-_xlpm.Ax))*SUM(_xlpm.Xx,-_xlpm.Ax)+_xlpm.Cx,
_xlpm.Ay,_xlfn.XLOOKUP(TRUE,(AK$52:AK88&lt;&gt;""),$N$52:$N88,_xlpm.Fundo,,-1),
_xlpm.By,_xlfn.XLOOKUP(TRUE,(AK90:AK$95&lt;&gt;""),$N90:$N$95,_xlpm.Fundo,,1),
_xlpm.Cy,_xlfn.XLOOKUP(TRUE,(AK$52:AK88&lt;&gt;""),AK$52:AK88,_xlpm.Fundo,,-1),
_xlpm.Dy,_xlfn.XLOOKUP(TRUE,(AK90:AK$95&lt;&gt;""),AK90:AK$95,_xlpm.Fundo,,1),
_xlpm.Xy,$N89,_xlpm.Yy,PRODUCT(SUM(_xlpm.Dy,-_xlpm.Cy),1/SUM(_xlpm.By,-_xlpm.Ay))*SUM(_xlpm.Xy,-_xlpm.Ay)+_xlpm.Cy,
ROUND(_xlpm.Yy,2)))</f>
        <v>0</v>
      </c>
      <c r="AL187" s="21" cm="1">
        <f t="array" ref="AL187">IF(AL89&lt;&gt;"","",
_xlfn.LET(_xlpm.Fundo,$L$8,
_xlpm.Ax,_xlfn.XLOOKUP(TRUE,($O89:AK89&lt;&gt;""),$O$51:AK$51,_xlpm.Fundo,,-1),
_xlpm.Bx,_xlfn.XLOOKUP(TRUE,(AM89:$AZ89&lt;&gt;""),AM$51:$AZ$51,_xlpm.Fundo,,1),
_xlpm.Cx,_xlfn.XLOOKUP(TRUE,($O89:AK89&lt;&gt;""),$O89:AK89,_xlpm.Fundo,,-1),
_xlpm.Dx,_xlfn.XLOOKUP(TRUE,(AM89:$AZ89&lt;&gt;""),AM89:$AZ89,_xlpm.Fundo,,1),
_xlpm.Xx,AL$51,_xlpm.Yx,PRODUCT(SUM(_xlpm.Dx,-_xlpm.Cx),1/SUM(_xlpm.Bx,-_xlpm.Ax))*SUM(_xlpm.Xx,-_xlpm.Ax)+_xlpm.Cx,
_xlpm.Ay,_xlfn.XLOOKUP(TRUE,(AL$52:AL88&lt;&gt;""),$N$52:$N88,_xlpm.Fundo,,-1),
_xlpm.By,_xlfn.XLOOKUP(TRUE,(AL90:AL$95&lt;&gt;""),$N90:$N$95,_xlpm.Fundo,,1),
_xlpm.Cy,_xlfn.XLOOKUP(TRUE,(AL$52:AL88&lt;&gt;""),AL$52:AL88,_xlpm.Fundo,,-1),
_xlpm.Dy,_xlfn.XLOOKUP(TRUE,(AL90:AL$95&lt;&gt;""),AL90:AL$95,_xlpm.Fundo,,1),
_xlpm.Xy,$N89,_xlpm.Yy,PRODUCT(SUM(_xlpm.Dy,-_xlpm.Cy),1/SUM(_xlpm.By,-_xlpm.Ay))*SUM(_xlpm.Xy,-_xlpm.Ay)+_xlpm.Cy,
ROUND(_xlpm.Yy,2)))</f>
        <v>0</v>
      </c>
      <c r="AM187" s="21" cm="1">
        <f t="array" ref="AM187">IF(AM89&lt;&gt;"","",
_xlfn.LET(_xlpm.Fundo,$L$8,
_xlpm.Ax,_xlfn.XLOOKUP(TRUE,($O89:AL89&lt;&gt;""),$O$51:AL$51,_xlpm.Fundo,,-1),
_xlpm.Bx,_xlfn.XLOOKUP(TRUE,(AN89:$AZ89&lt;&gt;""),AN$51:$AZ$51,_xlpm.Fundo,,1),
_xlpm.Cx,_xlfn.XLOOKUP(TRUE,($O89:AL89&lt;&gt;""),$O89:AL89,_xlpm.Fundo,,-1),
_xlpm.Dx,_xlfn.XLOOKUP(TRUE,(AN89:$AZ89&lt;&gt;""),AN89:$AZ89,_xlpm.Fundo,,1),
_xlpm.Xx,AM$51,_xlpm.Yx,PRODUCT(SUM(_xlpm.Dx,-_xlpm.Cx),1/SUM(_xlpm.Bx,-_xlpm.Ax))*SUM(_xlpm.Xx,-_xlpm.Ax)+_xlpm.Cx,
_xlpm.Ay,_xlfn.XLOOKUP(TRUE,(AM$52:AM88&lt;&gt;""),$N$52:$N88,_xlpm.Fundo,,-1),
_xlpm.By,_xlfn.XLOOKUP(TRUE,(AM90:AM$95&lt;&gt;""),$N90:$N$95,_xlpm.Fundo,,1),
_xlpm.Cy,_xlfn.XLOOKUP(TRUE,(AM$52:AM88&lt;&gt;""),AM$52:AM88,_xlpm.Fundo,,-1),
_xlpm.Dy,_xlfn.XLOOKUP(TRUE,(AM90:AM$95&lt;&gt;""),AM90:AM$95,_xlpm.Fundo,,1),
_xlpm.Xy,$N89,_xlpm.Yy,PRODUCT(SUM(_xlpm.Dy,-_xlpm.Cy),1/SUM(_xlpm.By,-_xlpm.Ay))*SUM(_xlpm.Xy,-_xlpm.Ay)+_xlpm.Cy,
ROUND(_xlpm.Yy,2)))</f>
        <v>0</v>
      </c>
      <c r="AN187" s="21" t="str" cm="1">
        <f t="array" ref="AN187">IF(AN89&lt;&gt;"","",
_xlfn.LET(_xlpm.Fundo,$L$8,
_xlpm.Ax,_xlfn.XLOOKUP(TRUE,($O89:AM89&lt;&gt;""),$O$51:AM$51,_xlpm.Fundo,,-1),
_xlpm.Bx,_xlfn.XLOOKUP(TRUE,(AO89:$AZ89&lt;&gt;""),AO$51:$AZ$51,_xlpm.Fundo,,1),
_xlpm.Cx,_xlfn.XLOOKUP(TRUE,($O89:AM89&lt;&gt;""),$O89:AM89,_xlpm.Fundo,,-1),
_xlpm.Dx,_xlfn.XLOOKUP(TRUE,(AO89:$AZ89&lt;&gt;""),AO89:$AZ89,_xlpm.Fundo,,1),
_xlpm.Xx,AN$51,_xlpm.Yx,PRODUCT(SUM(_xlpm.Dx,-_xlpm.Cx),1/SUM(_xlpm.Bx,-_xlpm.Ax))*SUM(_xlpm.Xx,-_xlpm.Ax)+_xlpm.Cx,
_xlpm.Ay,_xlfn.XLOOKUP(TRUE,(AN$52:AN88&lt;&gt;""),$N$52:$N88,_xlpm.Fundo,,-1),
_xlpm.By,_xlfn.XLOOKUP(TRUE,(AN90:AN$95&lt;&gt;""),$N90:$N$95,_xlpm.Fundo,,1),
_xlpm.Cy,_xlfn.XLOOKUP(TRUE,(AN$52:AN88&lt;&gt;""),AN$52:AN88,_xlpm.Fundo,,-1),
_xlpm.Dy,_xlfn.XLOOKUP(TRUE,(AN90:AN$95&lt;&gt;""),AN90:AN$95,_xlpm.Fundo,,1),
_xlpm.Xy,$N89,_xlpm.Yy,PRODUCT(SUM(_xlpm.Dy,-_xlpm.Cy),1/SUM(_xlpm.By,-_xlpm.Ay))*SUM(_xlpm.Xy,-_xlpm.Ay)+_xlpm.Cy,
ROUND(_xlpm.Yy,2)))</f>
        <v/>
      </c>
      <c r="AO187" s="21" t="str" cm="1">
        <f t="array" ref="AO187">IF(AO89&lt;&gt;"","",
_xlfn.LET(_xlpm.Fundo,$L$8,
_xlpm.Ax,_xlfn.XLOOKUP(TRUE,($O89:AN89&lt;&gt;""),$O$51:AN$51,_xlpm.Fundo,,-1),
_xlpm.Bx,_xlfn.XLOOKUP(TRUE,(AP89:$AZ89&lt;&gt;""),AP$51:$AZ$51,_xlpm.Fundo,,1),
_xlpm.Cx,_xlfn.XLOOKUP(TRUE,($O89:AN89&lt;&gt;""),$O89:AN89,_xlpm.Fundo,,-1),
_xlpm.Dx,_xlfn.XLOOKUP(TRUE,(AP89:$AZ89&lt;&gt;""),AP89:$AZ89,_xlpm.Fundo,,1),
_xlpm.Xx,AO$51,_xlpm.Yx,PRODUCT(SUM(_xlpm.Dx,-_xlpm.Cx),1/SUM(_xlpm.Bx,-_xlpm.Ax))*SUM(_xlpm.Xx,-_xlpm.Ax)+_xlpm.Cx,
_xlpm.Ay,_xlfn.XLOOKUP(TRUE,(AO$52:AO88&lt;&gt;""),$N$52:$N88,_xlpm.Fundo,,-1),
_xlpm.By,_xlfn.XLOOKUP(TRUE,(AO90:AO$95&lt;&gt;""),$N90:$N$95,_xlpm.Fundo,,1),
_xlpm.Cy,_xlfn.XLOOKUP(TRUE,(AO$52:AO88&lt;&gt;""),AO$52:AO88,_xlpm.Fundo,,-1),
_xlpm.Dy,_xlfn.XLOOKUP(TRUE,(AO90:AO$95&lt;&gt;""),AO90:AO$95,_xlpm.Fundo,,1),
_xlpm.Xy,$N89,_xlpm.Yy,PRODUCT(SUM(_xlpm.Dy,-_xlpm.Cy),1/SUM(_xlpm.By,-_xlpm.Ay))*SUM(_xlpm.Xy,-_xlpm.Ay)+_xlpm.Cy,
ROUND(_xlpm.Yy,2)))</f>
        <v/>
      </c>
      <c r="AP187" s="21" t="str" cm="1">
        <f t="array" ref="AP187">IF(AP89&lt;&gt;"","",
_xlfn.LET(_xlpm.Fundo,$L$8,
_xlpm.Ax,_xlfn.XLOOKUP(TRUE,($O89:AO89&lt;&gt;""),$O$51:AO$51,_xlpm.Fundo,,-1),
_xlpm.Bx,_xlfn.XLOOKUP(TRUE,(AQ89:$AZ89&lt;&gt;""),AQ$51:$AZ$51,_xlpm.Fundo,,1),
_xlpm.Cx,_xlfn.XLOOKUP(TRUE,($O89:AO89&lt;&gt;""),$O89:AO89,_xlpm.Fundo,,-1),
_xlpm.Dx,_xlfn.XLOOKUP(TRUE,(AQ89:$AZ89&lt;&gt;""),AQ89:$AZ89,_xlpm.Fundo,,1),
_xlpm.Xx,AP$51,_xlpm.Yx,PRODUCT(SUM(_xlpm.Dx,-_xlpm.Cx),1/SUM(_xlpm.Bx,-_xlpm.Ax))*SUM(_xlpm.Xx,-_xlpm.Ax)+_xlpm.Cx,
_xlpm.Ay,_xlfn.XLOOKUP(TRUE,(AP$52:AP88&lt;&gt;""),$N$52:$N88,_xlpm.Fundo,,-1),
_xlpm.By,_xlfn.XLOOKUP(TRUE,(AP90:AP$95&lt;&gt;""),$N90:$N$95,_xlpm.Fundo,,1),
_xlpm.Cy,_xlfn.XLOOKUP(TRUE,(AP$52:AP88&lt;&gt;""),AP$52:AP88,_xlpm.Fundo,,-1),
_xlpm.Dy,_xlfn.XLOOKUP(TRUE,(AP90:AP$95&lt;&gt;""),AP90:AP$95,_xlpm.Fundo,,1),
_xlpm.Xy,$N89,_xlpm.Yy,PRODUCT(SUM(_xlpm.Dy,-_xlpm.Cy),1/SUM(_xlpm.By,-_xlpm.Ay))*SUM(_xlpm.Xy,-_xlpm.Ay)+_xlpm.Cy,
ROUND(_xlpm.Yy,2)))</f>
        <v/>
      </c>
      <c r="AQ187" s="21" t="str" cm="1">
        <f t="array" ref="AQ187">IF(AQ89&lt;&gt;"","",
_xlfn.LET(_xlpm.Fundo,$L$8,
_xlpm.Ax,_xlfn.XLOOKUP(TRUE,($O89:AP89&lt;&gt;""),$O$51:AP$51,_xlpm.Fundo,,-1),
_xlpm.Bx,_xlfn.XLOOKUP(TRUE,(AR89:$AZ89&lt;&gt;""),AR$51:$AZ$51,_xlpm.Fundo,,1),
_xlpm.Cx,_xlfn.XLOOKUP(TRUE,($O89:AP89&lt;&gt;""),$O89:AP89,_xlpm.Fundo,,-1),
_xlpm.Dx,_xlfn.XLOOKUP(TRUE,(AR89:$AZ89&lt;&gt;""),AR89:$AZ89,_xlpm.Fundo,,1),
_xlpm.Xx,AQ$51,_xlpm.Yx,PRODUCT(SUM(_xlpm.Dx,-_xlpm.Cx),1/SUM(_xlpm.Bx,-_xlpm.Ax))*SUM(_xlpm.Xx,-_xlpm.Ax)+_xlpm.Cx,
_xlpm.Ay,_xlfn.XLOOKUP(TRUE,(AQ$52:AQ88&lt;&gt;""),$N$52:$N88,_xlpm.Fundo,,-1),
_xlpm.By,_xlfn.XLOOKUP(TRUE,(AQ90:AQ$95&lt;&gt;""),$N90:$N$95,_xlpm.Fundo,,1),
_xlpm.Cy,_xlfn.XLOOKUP(TRUE,(AQ$52:AQ88&lt;&gt;""),AQ$52:AQ88,_xlpm.Fundo,,-1),
_xlpm.Dy,_xlfn.XLOOKUP(TRUE,(AQ90:AQ$95&lt;&gt;""),AQ90:AQ$95,_xlpm.Fundo,,1),
_xlpm.Xy,$N89,_xlpm.Yy,PRODUCT(SUM(_xlpm.Dy,-_xlpm.Cy),1/SUM(_xlpm.By,-_xlpm.Ay))*SUM(_xlpm.Xy,-_xlpm.Ay)+_xlpm.Cy,
ROUND(_xlpm.Yy,2)))</f>
        <v/>
      </c>
      <c r="AR187" s="21" t="str" cm="1">
        <f t="array" ref="AR187">IF(AR89&lt;&gt;"","",
_xlfn.LET(_xlpm.Fundo,$L$8,
_xlpm.Ax,_xlfn.XLOOKUP(TRUE,($O89:AQ89&lt;&gt;""),$O$51:AQ$51,_xlpm.Fundo,,-1),
_xlpm.Bx,_xlfn.XLOOKUP(TRUE,(AS89:$AZ89&lt;&gt;""),AS$51:$AZ$51,_xlpm.Fundo,,1),
_xlpm.Cx,_xlfn.XLOOKUP(TRUE,($O89:AQ89&lt;&gt;""),$O89:AQ89,_xlpm.Fundo,,-1),
_xlpm.Dx,_xlfn.XLOOKUP(TRUE,(AS89:$AZ89&lt;&gt;""),AS89:$AZ89,_xlpm.Fundo,,1),
_xlpm.Xx,AR$51,_xlpm.Yx,PRODUCT(SUM(_xlpm.Dx,-_xlpm.Cx),1/SUM(_xlpm.Bx,-_xlpm.Ax))*SUM(_xlpm.Xx,-_xlpm.Ax)+_xlpm.Cx,
_xlpm.Ay,_xlfn.XLOOKUP(TRUE,(AR$52:AR88&lt;&gt;""),$N$52:$N88,_xlpm.Fundo,,-1),
_xlpm.By,_xlfn.XLOOKUP(TRUE,(AR90:AR$95&lt;&gt;""),$N90:$N$95,_xlpm.Fundo,,1),
_xlpm.Cy,_xlfn.XLOOKUP(TRUE,(AR$52:AR88&lt;&gt;""),AR$52:AR88,_xlpm.Fundo,,-1),
_xlpm.Dy,_xlfn.XLOOKUP(TRUE,(AR90:AR$95&lt;&gt;""),AR90:AR$95,_xlpm.Fundo,,1),
_xlpm.Xy,$N89,_xlpm.Yy,PRODUCT(SUM(_xlpm.Dy,-_xlpm.Cy),1/SUM(_xlpm.By,-_xlpm.Ay))*SUM(_xlpm.Xy,-_xlpm.Ay)+_xlpm.Cy,
ROUND(_xlpm.Yy,2)))</f>
        <v/>
      </c>
      <c r="AS187" s="21" t="str" cm="1">
        <f t="array" ref="AS187">IF(AS89&lt;&gt;"","",
_xlfn.LET(_xlpm.Fundo,$L$8,
_xlpm.Ax,_xlfn.XLOOKUP(TRUE,($O89:AR89&lt;&gt;""),$O$51:AR$51,_xlpm.Fundo,,-1),
_xlpm.Bx,_xlfn.XLOOKUP(TRUE,(AT89:$AZ89&lt;&gt;""),AT$51:$AZ$51,_xlpm.Fundo,,1),
_xlpm.Cx,_xlfn.XLOOKUP(TRUE,($O89:AR89&lt;&gt;""),$O89:AR89,_xlpm.Fundo,,-1),
_xlpm.Dx,_xlfn.XLOOKUP(TRUE,(AT89:$AZ89&lt;&gt;""),AT89:$AZ89,_xlpm.Fundo,,1),
_xlpm.Xx,AS$51,_xlpm.Yx,PRODUCT(SUM(_xlpm.Dx,-_xlpm.Cx),1/SUM(_xlpm.Bx,-_xlpm.Ax))*SUM(_xlpm.Xx,-_xlpm.Ax)+_xlpm.Cx,
_xlpm.Ay,_xlfn.XLOOKUP(TRUE,(AS$52:AS88&lt;&gt;""),$N$52:$N88,_xlpm.Fundo,,-1),
_xlpm.By,_xlfn.XLOOKUP(TRUE,(AS90:AS$95&lt;&gt;""),$N90:$N$95,_xlpm.Fundo,,1),
_xlpm.Cy,_xlfn.XLOOKUP(TRUE,(AS$52:AS88&lt;&gt;""),AS$52:AS88,_xlpm.Fundo,,-1),
_xlpm.Dy,_xlfn.XLOOKUP(TRUE,(AS90:AS$95&lt;&gt;""),AS90:AS$95,_xlpm.Fundo,,1),
_xlpm.Xy,$N89,_xlpm.Yy,PRODUCT(SUM(_xlpm.Dy,-_xlpm.Cy),1/SUM(_xlpm.By,-_xlpm.Ay))*SUM(_xlpm.Xy,-_xlpm.Ay)+_xlpm.Cy,
ROUND(_xlpm.Yy,2)))</f>
        <v/>
      </c>
      <c r="AT187" s="21" t="str" cm="1">
        <f t="array" ref="AT187">IF(AT89&lt;&gt;"","",
_xlfn.LET(_xlpm.Fundo,$L$8,
_xlpm.Ax,_xlfn.XLOOKUP(TRUE,($O89:AS89&lt;&gt;""),$O$51:AS$51,_xlpm.Fundo,,-1),
_xlpm.Bx,_xlfn.XLOOKUP(TRUE,(AU89:$AZ89&lt;&gt;""),AU$51:$AZ$51,_xlpm.Fundo,,1),
_xlpm.Cx,_xlfn.XLOOKUP(TRUE,($O89:AS89&lt;&gt;""),$O89:AS89,_xlpm.Fundo,,-1),
_xlpm.Dx,_xlfn.XLOOKUP(TRUE,(AU89:$AZ89&lt;&gt;""),AU89:$AZ89,_xlpm.Fundo,,1),
_xlpm.Xx,AT$51,_xlpm.Yx,PRODUCT(SUM(_xlpm.Dx,-_xlpm.Cx),1/SUM(_xlpm.Bx,-_xlpm.Ax))*SUM(_xlpm.Xx,-_xlpm.Ax)+_xlpm.Cx,
_xlpm.Ay,_xlfn.XLOOKUP(TRUE,(AT$52:AT88&lt;&gt;""),$N$52:$N88,_xlpm.Fundo,,-1),
_xlpm.By,_xlfn.XLOOKUP(TRUE,(AT90:AT$95&lt;&gt;""),$N90:$N$95,_xlpm.Fundo,,1),
_xlpm.Cy,_xlfn.XLOOKUP(TRUE,(AT$52:AT88&lt;&gt;""),AT$52:AT88,_xlpm.Fundo,,-1),
_xlpm.Dy,_xlfn.XLOOKUP(TRUE,(AT90:AT$95&lt;&gt;""),AT90:AT$95,_xlpm.Fundo,,1),
_xlpm.Xy,$N89,_xlpm.Yy,PRODUCT(SUM(_xlpm.Dy,-_xlpm.Cy),1/SUM(_xlpm.By,-_xlpm.Ay))*SUM(_xlpm.Xy,-_xlpm.Ay)+_xlpm.Cy,
ROUND(_xlpm.Yy,2)))</f>
        <v/>
      </c>
      <c r="AU187" s="21" t="str" cm="1">
        <f t="array" ref="AU187">IF(AU89&lt;&gt;"","",
_xlfn.LET(_xlpm.Fundo,$L$8,
_xlpm.Ax,_xlfn.XLOOKUP(TRUE,($O89:AT89&lt;&gt;""),$O$51:AT$51,_xlpm.Fundo,,-1),
_xlpm.Bx,_xlfn.XLOOKUP(TRUE,(AV89:$AZ89&lt;&gt;""),AV$51:$AZ$51,_xlpm.Fundo,,1),
_xlpm.Cx,_xlfn.XLOOKUP(TRUE,($O89:AT89&lt;&gt;""),$O89:AT89,_xlpm.Fundo,,-1),
_xlpm.Dx,_xlfn.XLOOKUP(TRUE,(AV89:$AZ89&lt;&gt;""),AV89:$AZ89,_xlpm.Fundo,,1),
_xlpm.Xx,AU$51,_xlpm.Yx,PRODUCT(SUM(_xlpm.Dx,-_xlpm.Cx),1/SUM(_xlpm.Bx,-_xlpm.Ax))*SUM(_xlpm.Xx,-_xlpm.Ax)+_xlpm.Cx,
_xlpm.Ay,_xlfn.XLOOKUP(TRUE,(AU$52:AU88&lt;&gt;""),$N$52:$N88,_xlpm.Fundo,,-1),
_xlpm.By,_xlfn.XLOOKUP(TRUE,(AU90:AU$95&lt;&gt;""),$N90:$N$95,_xlpm.Fundo,,1),
_xlpm.Cy,_xlfn.XLOOKUP(TRUE,(AU$52:AU88&lt;&gt;""),AU$52:AU88,_xlpm.Fundo,,-1),
_xlpm.Dy,_xlfn.XLOOKUP(TRUE,(AU90:AU$95&lt;&gt;""),AU90:AU$95,_xlpm.Fundo,,1),
_xlpm.Xy,$N89,_xlpm.Yy,PRODUCT(SUM(_xlpm.Dy,-_xlpm.Cy),1/SUM(_xlpm.By,-_xlpm.Ay))*SUM(_xlpm.Xy,-_xlpm.Ay)+_xlpm.Cy,
ROUND(_xlpm.Yy,2)))</f>
        <v/>
      </c>
      <c r="AV187" s="21" t="str" cm="1">
        <f t="array" ref="AV187">IF(AV89&lt;&gt;"","",
_xlfn.LET(_xlpm.Fundo,$L$8,
_xlpm.Ax,_xlfn.XLOOKUP(TRUE,($O89:AU89&lt;&gt;""),$O$51:AU$51,_xlpm.Fundo,,-1),
_xlpm.Bx,_xlfn.XLOOKUP(TRUE,(AW89:$AZ89&lt;&gt;""),AW$51:$AZ$51,_xlpm.Fundo,,1),
_xlpm.Cx,_xlfn.XLOOKUP(TRUE,($O89:AU89&lt;&gt;""),$O89:AU89,_xlpm.Fundo,,-1),
_xlpm.Dx,_xlfn.XLOOKUP(TRUE,(AW89:$AZ89&lt;&gt;""),AW89:$AZ89,_xlpm.Fundo,,1),
_xlpm.Xx,AV$51,_xlpm.Yx,PRODUCT(SUM(_xlpm.Dx,-_xlpm.Cx),1/SUM(_xlpm.Bx,-_xlpm.Ax))*SUM(_xlpm.Xx,-_xlpm.Ax)+_xlpm.Cx,
_xlpm.Ay,_xlfn.XLOOKUP(TRUE,(AV$52:AV88&lt;&gt;""),$N$52:$N88,_xlpm.Fundo,,-1),
_xlpm.By,_xlfn.XLOOKUP(TRUE,(AV90:AV$95&lt;&gt;""),$N90:$N$95,_xlpm.Fundo,,1),
_xlpm.Cy,_xlfn.XLOOKUP(TRUE,(AV$52:AV88&lt;&gt;""),AV$52:AV88,_xlpm.Fundo,,-1),
_xlpm.Dy,_xlfn.XLOOKUP(TRUE,(AV90:AV$95&lt;&gt;""),AV90:AV$95,_xlpm.Fundo,,1),
_xlpm.Xy,$N89,_xlpm.Yy,PRODUCT(SUM(_xlpm.Dy,-_xlpm.Cy),1/SUM(_xlpm.By,-_xlpm.Ay))*SUM(_xlpm.Xy,-_xlpm.Ay)+_xlpm.Cy,
ROUND(_xlpm.Yy,2)))</f>
        <v/>
      </c>
      <c r="AW187" s="21" t="str" cm="1">
        <f t="array" ref="AW187">IF(AW89&lt;&gt;"","",
_xlfn.LET(_xlpm.Fundo,$L$8,
_xlpm.Ax,_xlfn.XLOOKUP(TRUE,($O89:AV89&lt;&gt;""),$O$51:AV$51,_xlpm.Fundo,,-1),
_xlpm.Bx,_xlfn.XLOOKUP(TRUE,(AX89:$AZ89&lt;&gt;""),AX$51:$AZ$51,_xlpm.Fundo,,1),
_xlpm.Cx,_xlfn.XLOOKUP(TRUE,($O89:AV89&lt;&gt;""),$O89:AV89,_xlpm.Fundo,,-1),
_xlpm.Dx,_xlfn.XLOOKUP(TRUE,(AX89:$AZ89&lt;&gt;""),AX89:$AZ89,_xlpm.Fundo,,1),
_xlpm.Xx,AW$51,_xlpm.Yx,PRODUCT(SUM(_xlpm.Dx,-_xlpm.Cx),1/SUM(_xlpm.Bx,-_xlpm.Ax))*SUM(_xlpm.Xx,-_xlpm.Ax)+_xlpm.Cx,
_xlpm.Ay,_xlfn.XLOOKUP(TRUE,(AW$52:AW88&lt;&gt;""),$N$52:$N88,_xlpm.Fundo,,-1),
_xlpm.By,_xlfn.XLOOKUP(TRUE,(AW90:AW$95&lt;&gt;""),$N90:$N$95,_xlpm.Fundo,,1),
_xlpm.Cy,_xlfn.XLOOKUP(TRUE,(AW$52:AW88&lt;&gt;""),AW$52:AW88,_xlpm.Fundo,,-1),
_xlpm.Dy,_xlfn.XLOOKUP(TRUE,(AW90:AW$95&lt;&gt;""),AW90:AW$95,_xlpm.Fundo,,1),
_xlpm.Xy,$N89,_xlpm.Yy,PRODUCT(SUM(_xlpm.Dy,-_xlpm.Cy),1/SUM(_xlpm.By,-_xlpm.Ay))*SUM(_xlpm.Xy,-_xlpm.Ay)+_xlpm.Cy,
ROUND(_xlpm.Yy,2)))</f>
        <v/>
      </c>
      <c r="AX187" s="8"/>
      <c r="AY187" s="8"/>
    </row>
    <row r="188" spans="1:51" ht="20.100000000000001" customHeight="1" x14ac:dyDescent="0.3">
      <c r="A188" s="8"/>
      <c r="B188" s="8" t="s">
        <v>122</v>
      </c>
      <c r="C188" s="17">
        <f t="shared" si="23"/>
        <v>48.875399999999999</v>
      </c>
      <c r="D188" s="18">
        <f t="shared" si="23"/>
        <v>117.9509</v>
      </c>
      <c r="E188" s="64">
        <f t="shared" si="23"/>
        <v>0</v>
      </c>
      <c r="F188" s="17">
        <f t="shared" si="16"/>
        <v>5.85</v>
      </c>
      <c r="G188" s="18">
        <f t="shared" si="17"/>
        <v>12.9</v>
      </c>
      <c r="H188" s="19">
        <f t="shared" si="18"/>
        <v>0</v>
      </c>
      <c r="I188" s="8" t="str" cm="1">
        <f t="array" ref="I188">_xlfn.CONCAT(ROUND(F188:H188,2)&amp;", ")</f>
        <v xml:space="preserve">5.85, 12.9, 0, </v>
      </c>
      <c r="J188" s="8"/>
      <c r="N188" s="31">
        <v>1.07</v>
      </c>
      <c r="O188" s="15"/>
      <c r="P188" s="21" t="str" cm="1">
        <f t="array" ref="P188">IF(P90&lt;&gt;"","",
_xlfn.LET(_xlpm.Fundo,$L$8,
_xlpm.Ax,_xlfn.XLOOKUP(TRUE,($O90:O90&lt;&gt;""),$O$51:O$51,_xlpm.Fundo,,-1),
_xlpm.Bx,_xlfn.XLOOKUP(TRUE,(Q90:$AZ90&lt;&gt;""),Q$51:$AZ$51,_xlpm.Fundo,,1),
_xlpm.Cx,_xlfn.XLOOKUP(TRUE,($O90:O90&lt;&gt;""),$O90:O90,_xlpm.Fundo,,-1),
_xlpm.Dx,_xlfn.XLOOKUP(TRUE,(Q90:$AZ90&lt;&gt;""),Q90:$AZ90,_xlpm.Fundo,,1),
_xlpm.Xx,P$51,_xlpm.Yx,PRODUCT(SUM(_xlpm.Dx,-_xlpm.Cx),1/SUM(_xlpm.Bx,-_xlpm.Ax))*SUM(_xlpm.Xx,-_xlpm.Ax)+_xlpm.Cx,
_xlpm.Ay,_xlfn.XLOOKUP(TRUE,(P$52:P89&lt;&gt;""),$N$52:$N89,_xlpm.Fundo,,-1),
_xlpm.By,_xlfn.XLOOKUP(TRUE,(P91:P$95&lt;&gt;""),$N91:$N$95,_xlpm.Fundo,,1),
_xlpm.Cy,_xlfn.XLOOKUP(TRUE,(P$52:P89&lt;&gt;""),P$52:P89,_xlpm.Fundo,,-1),
_xlpm.Dy,_xlfn.XLOOKUP(TRUE,(P91:P$95&lt;&gt;""),P91:P$95,_xlpm.Fundo,,1),
_xlpm.Xy,$N90,_xlpm.Yy,PRODUCT(SUM(_xlpm.Dy,-_xlpm.Cy),1/SUM(_xlpm.By,-_xlpm.Ay))*SUM(_xlpm.Xy,-_xlpm.Ay)+_xlpm.Cy,
ROUND(_xlpm.Yy,2)))</f>
        <v/>
      </c>
      <c r="Q188" s="21" t="str" cm="1">
        <f t="array" ref="Q188">IF(Q90&lt;&gt;"","",
_xlfn.LET(_xlpm.Fundo,$L$8,
_xlpm.Ax,_xlfn.XLOOKUP(TRUE,($O90:P90&lt;&gt;""),$O$51:P$51,_xlpm.Fundo,,-1),
_xlpm.Bx,_xlfn.XLOOKUP(TRUE,(R90:$AZ90&lt;&gt;""),R$51:$AZ$51,_xlpm.Fundo,,1),
_xlpm.Cx,_xlfn.XLOOKUP(TRUE,($O90:P90&lt;&gt;""),$O90:P90,_xlpm.Fundo,,-1),
_xlpm.Dx,_xlfn.XLOOKUP(TRUE,(R90:$AZ90&lt;&gt;""),R90:$AZ90,_xlpm.Fundo,,1),
_xlpm.Xx,Q$51,_xlpm.Yx,PRODUCT(SUM(_xlpm.Dx,-_xlpm.Cx),1/SUM(_xlpm.Bx,-_xlpm.Ax))*SUM(_xlpm.Xx,-_xlpm.Ax)+_xlpm.Cx,
_xlpm.Ay,_xlfn.XLOOKUP(TRUE,(Q$52:Q89&lt;&gt;""),$N$52:$N89,_xlpm.Fundo,,-1),
_xlpm.By,_xlfn.XLOOKUP(TRUE,(Q91:Q$95&lt;&gt;""),$N91:$N$95,_xlpm.Fundo,,1),
_xlpm.Cy,_xlfn.XLOOKUP(TRUE,(Q$52:Q89&lt;&gt;""),Q$52:Q89,_xlpm.Fundo,,-1),
_xlpm.Dy,_xlfn.XLOOKUP(TRUE,(Q91:Q$95&lt;&gt;""),Q91:Q$95,_xlpm.Fundo,,1),
_xlpm.Xy,$N90,_xlpm.Yy,PRODUCT(SUM(_xlpm.Dy,-_xlpm.Cy),1/SUM(_xlpm.By,-_xlpm.Ay))*SUM(_xlpm.Xy,-_xlpm.Ay)+_xlpm.Cy,
ROUND(_xlpm.Yy,2)))</f>
        <v/>
      </c>
      <c r="R188" s="21" t="str" cm="1">
        <f t="array" ref="R188">IF(R90&lt;&gt;"","",
_xlfn.LET(_xlpm.Fundo,$L$8,
_xlpm.Ax,_xlfn.XLOOKUP(TRUE,($O90:Q90&lt;&gt;""),$O$51:Q$51,_xlpm.Fundo,,-1),
_xlpm.Bx,_xlfn.XLOOKUP(TRUE,(S90:$AZ90&lt;&gt;""),S$51:$AZ$51,_xlpm.Fundo,,1),
_xlpm.Cx,_xlfn.XLOOKUP(TRUE,($O90:Q90&lt;&gt;""),$O90:Q90,_xlpm.Fundo,,-1),
_xlpm.Dx,_xlfn.XLOOKUP(TRUE,(S90:$AZ90&lt;&gt;""),S90:$AZ90,_xlpm.Fundo,,1),
_xlpm.Xx,R$51,_xlpm.Yx,PRODUCT(SUM(_xlpm.Dx,-_xlpm.Cx),1/SUM(_xlpm.Bx,-_xlpm.Ax))*SUM(_xlpm.Xx,-_xlpm.Ax)+_xlpm.Cx,
_xlpm.Ay,_xlfn.XLOOKUP(TRUE,(R$52:R89&lt;&gt;""),$N$52:$N89,_xlpm.Fundo,,-1),
_xlpm.By,_xlfn.XLOOKUP(TRUE,(R91:R$95&lt;&gt;""),$N91:$N$95,_xlpm.Fundo,,1),
_xlpm.Cy,_xlfn.XLOOKUP(TRUE,(R$52:R89&lt;&gt;""),R$52:R89,_xlpm.Fundo,,-1),
_xlpm.Dy,_xlfn.XLOOKUP(TRUE,(R91:R$95&lt;&gt;""),R91:R$95,_xlpm.Fundo,,1),
_xlpm.Xy,$N90,_xlpm.Yy,PRODUCT(SUM(_xlpm.Dy,-_xlpm.Cy),1/SUM(_xlpm.By,-_xlpm.Ay))*SUM(_xlpm.Xy,-_xlpm.Ay)+_xlpm.Cy,
ROUND(_xlpm.Yy,2)))</f>
        <v/>
      </c>
      <c r="S188" s="21" cm="1">
        <f t="array" ref="S188">IF(S90&lt;&gt;"","",
_xlfn.LET(_xlpm.Fundo,$L$8,
_xlpm.Ax,_xlfn.XLOOKUP(TRUE,($O90:R90&lt;&gt;""),$O$51:R$51,_xlpm.Fundo,,-1),
_xlpm.Bx,_xlfn.XLOOKUP(TRUE,(T90:$AZ90&lt;&gt;""),T$51:$AZ$51,_xlpm.Fundo,,1),
_xlpm.Cx,_xlfn.XLOOKUP(TRUE,($O90:R90&lt;&gt;""),$O90:R90,_xlpm.Fundo,,-1),
_xlpm.Dx,_xlfn.XLOOKUP(TRUE,(T90:$AZ90&lt;&gt;""),T90:$AZ90,_xlpm.Fundo,,1),
_xlpm.Xx,S$51,_xlpm.Yx,PRODUCT(SUM(_xlpm.Dx,-_xlpm.Cx),1/SUM(_xlpm.Bx,-_xlpm.Ax))*SUM(_xlpm.Xx,-_xlpm.Ax)+_xlpm.Cx,
_xlpm.Ay,_xlfn.XLOOKUP(TRUE,(S$52:S89&lt;&gt;""),$N$52:$N89,_xlpm.Fundo,,-1),
_xlpm.By,_xlfn.XLOOKUP(TRUE,(S91:S$95&lt;&gt;""),$N91:$N$95,_xlpm.Fundo,,1),
_xlpm.Cy,_xlfn.XLOOKUP(TRUE,(S$52:S89&lt;&gt;""),S$52:S89,_xlpm.Fundo,,-1),
_xlpm.Dy,_xlfn.XLOOKUP(TRUE,(S91:S$95&lt;&gt;""),S91:S$95,_xlpm.Fundo,,1),
_xlpm.Xy,$N90,_xlpm.Yy,PRODUCT(SUM(_xlpm.Dy,-_xlpm.Cy),1/SUM(_xlpm.By,-_xlpm.Ay))*SUM(_xlpm.Xy,-_xlpm.Ay)+_xlpm.Cy,
ROUND(_xlpm.Yy,2)))</f>
        <v>0.12</v>
      </c>
      <c r="T188" s="21" cm="1">
        <f t="array" ref="T188">IF(T90&lt;&gt;"","",
_xlfn.LET(_xlpm.Fundo,$L$8,
_xlpm.Ax,_xlfn.XLOOKUP(TRUE,($O90:S90&lt;&gt;""),$O$51:S$51,_xlpm.Fundo,,-1),
_xlpm.Bx,_xlfn.XLOOKUP(TRUE,(U90:$AZ90&lt;&gt;""),U$51:$AZ$51,_xlpm.Fundo,,1),
_xlpm.Cx,_xlfn.XLOOKUP(TRUE,($O90:S90&lt;&gt;""),$O90:S90,_xlpm.Fundo,,-1),
_xlpm.Dx,_xlfn.XLOOKUP(TRUE,(U90:$AZ90&lt;&gt;""),U90:$AZ90,_xlpm.Fundo,,1),
_xlpm.Xx,T$51,_xlpm.Yx,PRODUCT(SUM(_xlpm.Dx,-_xlpm.Cx),1/SUM(_xlpm.Bx,-_xlpm.Ax))*SUM(_xlpm.Xx,-_xlpm.Ax)+_xlpm.Cx,
_xlpm.Ay,_xlfn.XLOOKUP(TRUE,(T$52:T89&lt;&gt;""),$N$52:$N89,_xlpm.Fundo,,-1),
_xlpm.By,_xlfn.XLOOKUP(TRUE,(T91:T$95&lt;&gt;""),$N91:$N$95,_xlpm.Fundo,,1),
_xlpm.Cy,_xlfn.XLOOKUP(TRUE,(T$52:T89&lt;&gt;""),T$52:T89,_xlpm.Fundo,,-1),
_xlpm.Dy,_xlfn.XLOOKUP(TRUE,(T91:T$95&lt;&gt;""),T91:T$95,_xlpm.Fundo,,1),
_xlpm.Xy,$N90,_xlpm.Yy,PRODUCT(SUM(_xlpm.Dy,-_xlpm.Cy),1/SUM(_xlpm.By,-_xlpm.Ay))*SUM(_xlpm.Xy,-_xlpm.Ay)+_xlpm.Cy,
ROUND(_xlpm.Yy,2)))</f>
        <v>0.23</v>
      </c>
      <c r="U188" s="21" cm="1">
        <f t="array" ref="U188">IF(U90&lt;&gt;"","",
_xlfn.LET(_xlpm.Fundo,$L$8,
_xlpm.Ax,_xlfn.XLOOKUP(TRUE,($O90:T90&lt;&gt;""),$O$51:T$51,_xlpm.Fundo,,-1),
_xlpm.Bx,_xlfn.XLOOKUP(TRUE,(V90:$AZ90&lt;&gt;""),V$51:$AZ$51,_xlpm.Fundo,,1),
_xlpm.Cx,_xlfn.XLOOKUP(TRUE,($O90:T90&lt;&gt;""),$O90:T90,_xlpm.Fundo,,-1),
_xlpm.Dx,_xlfn.XLOOKUP(TRUE,(V90:$AZ90&lt;&gt;""),V90:$AZ90,_xlpm.Fundo,,1),
_xlpm.Xx,U$51,_xlpm.Yx,PRODUCT(SUM(_xlpm.Dx,-_xlpm.Cx),1/SUM(_xlpm.Bx,-_xlpm.Ax))*SUM(_xlpm.Xx,-_xlpm.Ax)+_xlpm.Cx,
_xlpm.Ay,_xlfn.XLOOKUP(TRUE,(U$52:U89&lt;&gt;""),$N$52:$N89,_xlpm.Fundo,,-1),
_xlpm.By,_xlfn.XLOOKUP(TRUE,(U91:U$95&lt;&gt;""),$N91:$N$95,_xlpm.Fundo,,1),
_xlpm.Cy,_xlfn.XLOOKUP(TRUE,(U$52:U89&lt;&gt;""),U$52:U89,_xlpm.Fundo,,-1),
_xlpm.Dy,_xlfn.XLOOKUP(TRUE,(U91:U$95&lt;&gt;""),U91:U$95,_xlpm.Fundo,,1),
_xlpm.Xy,$N90,_xlpm.Yy,PRODUCT(SUM(_xlpm.Dy,-_xlpm.Cy),1/SUM(_xlpm.By,-_xlpm.Ay))*SUM(_xlpm.Xy,-_xlpm.Ay)+_xlpm.Cy,
ROUND(_xlpm.Yy,2)))</f>
        <v>0.2</v>
      </c>
      <c r="V188" s="21" cm="1">
        <f t="array" ref="V188">IF(V90&lt;&gt;"","",
_xlfn.LET(_xlpm.Fundo,$L$8,
_xlpm.Ax,_xlfn.XLOOKUP(TRUE,($O90:U90&lt;&gt;""),$O$51:U$51,_xlpm.Fundo,,-1),
_xlpm.Bx,_xlfn.XLOOKUP(TRUE,(W90:$AZ90&lt;&gt;""),W$51:$AZ$51,_xlpm.Fundo,,1),
_xlpm.Cx,_xlfn.XLOOKUP(TRUE,($O90:U90&lt;&gt;""),$O90:U90,_xlpm.Fundo,,-1),
_xlpm.Dx,_xlfn.XLOOKUP(TRUE,(W90:$AZ90&lt;&gt;""),W90:$AZ90,_xlpm.Fundo,,1),
_xlpm.Xx,V$51,_xlpm.Yx,PRODUCT(SUM(_xlpm.Dx,-_xlpm.Cx),1/SUM(_xlpm.Bx,-_xlpm.Ax))*SUM(_xlpm.Xx,-_xlpm.Ax)+_xlpm.Cx,
_xlpm.Ay,_xlfn.XLOOKUP(TRUE,(V$52:V89&lt;&gt;""),$N$52:$N89,_xlpm.Fundo,,-1),
_xlpm.By,_xlfn.XLOOKUP(TRUE,(V91:V$95&lt;&gt;""),$N91:$N$95,_xlpm.Fundo,,1),
_xlpm.Cy,_xlfn.XLOOKUP(TRUE,(V$52:V89&lt;&gt;""),V$52:V89,_xlpm.Fundo,,-1),
_xlpm.Dy,_xlfn.XLOOKUP(TRUE,(V91:V$95&lt;&gt;""),V91:V$95,_xlpm.Fundo,,1),
_xlpm.Xy,$N90,_xlpm.Yy,PRODUCT(SUM(_xlpm.Dy,-_xlpm.Cy),1/SUM(_xlpm.By,-_xlpm.Ay))*SUM(_xlpm.Xy,-_xlpm.Ay)+_xlpm.Cy,
ROUND(_xlpm.Yy,2)))</f>
        <v>0</v>
      </c>
      <c r="W188" s="21" cm="1">
        <f t="array" ref="W188">IF(W90&lt;&gt;"","",
_xlfn.LET(_xlpm.Fundo,$L$8,
_xlpm.Ax,_xlfn.XLOOKUP(TRUE,($O90:V90&lt;&gt;""),$O$51:V$51,_xlpm.Fundo,,-1),
_xlpm.Bx,_xlfn.XLOOKUP(TRUE,(X90:$AZ90&lt;&gt;""),X$51:$AZ$51,_xlpm.Fundo,,1),
_xlpm.Cx,_xlfn.XLOOKUP(TRUE,($O90:V90&lt;&gt;""),$O90:V90,_xlpm.Fundo,,-1),
_xlpm.Dx,_xlfn.XLOOKUP(TRUE,(X90:$AZ90&lt;&gt;""),X90:$AZ90,_xlpm.Fundo,,1),
_xlpm.Xx,W$51,_xlpm.Yx,PRODUCT(SUM(_xlpm.Dx,-_xlpm.Cx),1/SUM(_xlpm.Bx,-_xlpm.Ax))*SUM(_xlpm.Xx,-_xlpm.Ax)+_xlpm.Cx,
_xlpm.Ay,_xlfn.XLOOKUP(TRUE,(W$52:W89&lt;&gt;""),$N$52:$N89,_xlpm.Fundo,,-1),
_xlpm.By,_xlfn.XLOOKUP(TRUE,(W91:W$95&lt;&gt;""),$N91:$N$95,_xlpm.Fundo,,1),
_xlpm.Cy,_xlfn.XLOOKUP(TRUE,(W$52:W89&lt;&gt;""),W$52:W89,_xlpm.Fundo,,-1),
_xlpm.Dy,_xlfn.XLOOKUP(TRUE,(W91:W$95&lt;&gt;""),W91:W$95,_xlpm.Fundo,,1),
_xlpm.Xy,$N90,_xlpm.Yy,PRODUCT(SUM(_xlpm.Dy,-_xlpm.Cy),1/SUM(_xlpm.By,-_xlpm.Ay))*SUM(_xlpm.Xy,-_xlpm.Ay)+_xlpm.Cy,
ROUND(_xlpm.Yy,2)))</f>
        <v>0.02</v>
      </c>
      <c r="X188" s="21" cm="1">
        <f t="array" ref="X188">IF(X90&lt;&gt;"","",
_xlfn.LET(_xlpm.Fundo,$L$8,
_xlpm.Ax,_xlfn.XLOOKUP(TRUE,($O90:W90&lt;&gt;""),$O$51:W$51,_xlpm.Fundo,,-1),
_xlpm.Bx,_xlfn.XLOOKUP(TRUE,(Y90:$AZ90&lt;&gt;""),Y$51:$AZ$51,_xlpm.Fundo,,1),
_xlpm.Cx,_xlfn.XLOOKUP(TRUE,($O90:W90&lt;&gt;""),$O90:W90,_xlpm.Fundo,,-1),
_xlpm.Dx,_xlfn.XLOOKUP(TRUE,(Y90:$AZ90&lt;&gt;""),Y90:$AZ90,_xlpm.Fundo,,1),
_xlpm.Xx,X$51,_xlpm.Yx,PRODUCT(SUM(_xlpm.Dx,-_xlpm.Cx),1/SUM(_xlpm.Bx,-_xlpm.Ax))*SUM(_xlpm.Xx,-_xlpm.Ax)+_xlpm.Cx,
_xlpm.Ay,_xlfn.XLOOKUP(TRUE,(X$52:X89&lt;&gt;""),$N$52:$N89,_xlpm.Fundo,,-1),
_xlpm.By,_xlfn.XLOOKUP(TRUE,(X91:X$95&lt;&gt;""),$N91:$N$95,_xlpm.Fundo,,1),
_xlpm.Cy,_xlfn.XLOOKUP(TRUE,(X$52:X89&lt;&gt;""),X$52:X89,_xlpm.Fundo,,-1),
_xlpm.Dy,_xlfn.XLOOKUP(TRUE,(X91:X$95&lt;&gt;""),X91:X$95,_xlpm.Fundo,,1),
_xlpm.Xy,$N90,_xlpm.Yy,PRODUCT(SUM(_xlpm.Dy,-_xlpm.Cy),1/SUM(_xlpm.By,-_xlpm.Ay))*SUM(_xlpm.Xy,-_xlpm.Ay)+_xlpm.Cy,
ROUND(_xlpm.Yy,2)))</f>
        <v>0.16</v>
      </c>
      <c r="Y188" s="21" cm="1">
        <f t="array" ref="Y188">IF(Y90&lt;&gt;"","",
_xlfn.LET(_xlpm.Fundo,$L$8,
_xlpm.Ax,_xlfn.XLOOKUP(TRUE,($O90:X90&lt;&gt;""),$O$51:X$51,_xlpm.Fundo,,-1),
_xlpm.Bx,_xlfn.XLOOKUP(TRUE,(Z90:$AZ90&lt;&gt;""),Z$51:$AZ$51,_xlpm.Fundo,,1),
_xlpm.Cx,_xlfn.XLOOKUP(TRUE,($O90:X90&lt;&gt;""),$O90:X90,_xlpm.Fundo,,-1),
_xlpm.Dx,_xlfn.XLOOKUP(TRUE,(Z90:$AZ90&lt;&gt;""),Z90:$AZ90,_xlpm.Fundo,,1),
_xlpm.Xx,Y$51,_xlpm.Yx,PRODUCT(SUM(_xlpm.Dx,-_xlpm.Cx),1/SUM(_xlpm.Bx,-_xlpm.Ax))*SUM(_xlpm.Xx,-_xlpm.Ax)+_xlpm.Cx,
_xlpm.Ay,_xlfn.XLOOKUP(TRUE,(Y$52:Y89&lt;&gt;""),$N$52:$N89,_xlpm.Fundo,,-1),
_xlpm.By,_xlfn.XLOOKUP(TRUE,(Y91:Y$95&lt;&gt;""),$N91:$N$95,_xlpm.Fundo,,1),
_xlpm.Cy,_xlfn.XLOOKUP(TRUE,(Y$52:Y89&lt;&gt;""),Y$52:Y89,_xlpm.Fundo,,-1),
_xlpm.Dy,_xlfn.XLOOKUP(TRUE,(Y91:Y$95&lt;&gt;""),Y91:Y$95,_xlpm.Fundo,,1),
_xlpm.Xy,$N90,_xlpm.Yy,PRODUCT(SUM(_xlpm.Dy,-_xlpm.Cy),1/SUM(_xlpm.By,-_xlpm.Ay))*SUM(_xlpm.Xy,-_xlpm.Ay)+_xlpm.Cy,
ROUND(_xlpm.Yy,2)))</f>
        <v>0.09</v>
      </c>
      <c r="Z188" s="21" cm="1">
        <f t="array" ref="Z188">IF(Z90&lt;&gt;"","",
_xlfn.LET(_xlpm.Fundo,$L$8,
_xlpm.Ax,_xlfn.XLOOKUP(TRUE,($O90:Y90&lt;&gt;""),$O$51:Y$51,_xlpm.Fundo,,-1),
_xlpm.Bx,_xlfn.XLOOKUP(TRUE,(AA90:$AZ90&lt;&gt;""),AA$51:$AZ$51,_xlpm.Fundo,,1),
_xlpm.Cx,_xlfn.XLOOKUP(TRUE,($O90:Y90&lt;&gt;""),$O90:Y90,_xlpm.Fundo,,-1),
_xlpm.Dx,_xlfn.XLOOKUP(TRUE,(AA90:$AZ90&lt;&gt;""),AA90:$AZ90,_xlpm.Fundo,,1),
_xlpm.Xx,Z$51,_xlpm.Yx,PRODUCT(SUM(_xlpm.Dx,-_xlpm.Cx),1/SUM(_xlpm.Bx,-_xlpm.Ax))*SUM(_xlpm.Xx,-_xlpm.Ax)+_xlpm.Cx,
_xlpm.Ay,_xlfn.XLOOKUP(TRUE,(Z$52:Z89&lt;&gt;""),$N$52:$N89,_xlpm.Fundo,,-1),
_xlpm.By,_xlfn.XLOOKUP(TRUE,(Z91:Z$95&lt;&gt;""),$N91:$N$95,_xlpm.Fundo,,1),
_xlpm.Cy,_xlfn.XLOOKUP(TRUE,(Z$52:Z89&lt;&gt;""),Z$52:Z89,_xlpm.Fundo,,-1),
_xlpm.Dy,_xlfn.XLOOKUP(TRUE,(Z91:Z$95&lt;&gt;""),Z91:Z$95,_xlpm.Fundo,,1),
_xlpm.Xy,$N90,_xlpm.Yy,PRODUCT(SUM(_xlpm.Dy,-_xlpm.Cy),1/SUM(_xlpm.By,-_xlpm.Ay))*SUM(_xlpm.Xy,-_xlpm.Ay)+_xlpm.Cy,
ROUND(_xlpm.Yy,2)))</f>
        <v>0.09</v>
      </c>
      <c r="AA188" s="21" cm="1">
        <f t="array" ref="AA188">IF(AA90&lt;&gt;"","",
_xlfn.LET(_xlpm.Fundo,$L$8,
_xlpm.Ax,_xlfn.XLOOKUP(TRUE,($O90:Z90&lt;&gt;""),$O$51:Z$51,_xlpm.Fundo,,-1),
_xlpm.Bx,_xlfn.XLOOKUP(TRUE,(AB90:$AZ90&lt;&gt;""),AB$51:$AZ$51,_xlpm.Fundo,,1),
_xlpm.Cx,_xlfn.XLOOKUP(TRUE,($O90:Z90&lt;&gt;""),$O90:Z90,_xlpm.Fundo,,-1),
_xlpm.Dx,_xlfn.XLOOKUP(TRUE,(AB90:$AZ90&lt;&gt;""),AB90:$AZ90,_xlpm.Fundo,,1),
_xlpm.Xx,AA$51,_xlpm.Yx,PRODUCT(SUM(_xlpm.Dx,-_xlpm.Cx),1/SUM(_xlpm.Bx,-_xlpm.Ax))*SUM(_xlpm.Xx,-_xlpm.Ax)+_xlpm.Cx,
_xlpm.Ay,_xlfn.XLOOKUP(TRUE,(AA$52:AA89&lt;&gt;""),$N$52:$N89,_xlpm.Fundo,,-1),
_xlpm.By,_xlfn.XLOOKUP(TRUE,(AA91:AA$95&lt;&gt;""),$N91:$N$95,_xlpm.Fundo,,1),
_xlpm.Cy,_xlfn.XLOOKUP(TRUE,(AA$52:AA89&lt;&gt;""),AA$52:AA89,_xlpm.Fundo,,-1),
_xlpm.Dy,_xlfn.XLOOKUP(TRUE,(AA91:AA$95&lt;&gt;""),AA91:AA$95,_xlpm.Fundo,,1),
_xlpm.Xy,$N90,_xlpm.Yy,PRODUCT(SUM(_xlpm.Dy,-_xlpm.Cy),1/SUM(_xlpm.By,-_xlpm.Ay))*SUM(_xlpm.Xy,-_xlpm.Ay)+_xlpm.Cy,
ROUND(_xlpm.Yy,2)))</f>
        <v>0.4</v>
      </c>
      <c r="AB188" s="21" cm="1">
        <f t="array" ref="AB188">IF(AB90&lt;&gt;"","",
_xlfn.LET(_xlpm.Fundo,$L$8,
_xlpm.Ax,_xlfn.XLOOKUP(TRUE,($O90:AA90&lt;&gt;""),$O$51:AA$51,_xlpm.Fundo,,-1),
_xlpm.Bx,_xlfn.XLOOKUP(TRUE,(AC90:$AZ90&lt;&gt;""),AC$51:$AZ$51,_xlpm.Fundo,,1),
_xlpm.Cx,_xlfn.XLOOKUP(TRUE,($O90:AA90&lt;&gt;""),$O90:AA90,_xlpm.Fundo,,-1),
_xlpm.Dx,_xlfn.XLOOKUP(TRUE,(AC90:$AZ90&lt;&gt;""),AC90:$AZ90,_xlpm.Fundo,,1),
_xlpm.Xx,AB$51,_xlpm.Yx,PRODUCT(SUM(_xlpm.Dx,-_xlpm.Cx),1/SUM(_xlpm.Bx,-_xlpm.Ax))*SUM(_xlpm.Xx,-_xlpm.Ax)+_xlpm.Cx,
_xlpm.Ay,_xlfn.XLOOKUP(TRUE,(AB$52:AB89&lt;&gt;""),$N$52:$N89,_xlpm.Fundo,,-1),
_xlpm.By,_xlfn.XLOOKUP(TRUE,(AB91:AB$95&lt;&gt;""),$N91:$N$95,_xlpm.Fundo,,1),
_xlpm.Cy,_xlfn.XLOOKUP(TRUE,(AB$52:AB89&lt;&gt;""),AB$52:AB89,_xlpm.Fundo,,-1),
_xlpm.Dy,_xlfn.XLOOKUP(TRUE,(AB91:AB$95&lt;&gt;""),AB91:AB$95,_xlpm.Fundo,,1),
_xlpm.Xy,$N90,_xlpm.Yy,PRODUCT(SUM(_xlpm.Dy,-_xlpm.Cy),1/SUM(_xlpm.By,-_xlpm.Ay))*SUM(_xlpm.Xy,-_xlpm.Ay)+_xlpm.Cy,
ROUND(_xlpm.Yy,2)))</f>
        <v>0.14000000000000001</v>
      </c>
      <c r="AC188" s="21" cm="1">
        <f t="array" ref="AC188">IF(AC90&lt;&gt;"","",
_xlfn.LET(_xlpm.Fundo,$L$8,
_xlpm.Ax,_xlfn.XLOOKUP(TRUE,($O90:AB90&lt;&gt;""),$O$51:AB$51,_xlpm.Fundo,,-1),
_xlpm.Bx,_xlfn.XLOOKUP(TRUE,(AD90:$AZ90&lt;&gt;""),AD$51:$AZ$51,_xlpm.Fundo,,1),
_xlpm.Cx,_xlfn.XLOOKUP(TRUE,($O90:AB90&lt;&gt;""),$O90:AB90,_xlpm.Fundo,,-1),
_xlpm.Dx,_xlfn.XLOOKUP(TRUE,(AD90:$AZ90&lt;&gt;""),AD90:$AZ90,_xlpm.Fundo,,1),
_xlpm.Xx,AC$51,_xlpm.Yx,PRODUCT(SUM(_xlpm.Dx,-_xlpm.Cx),1/SUM(_xlpm.Bx,-_xlpm.Ax))*SUM(_xlpm.Xx,-_xlpm.Ax)+_xlpm.Cx,
_xlpm.Ay,_xlfn.XLOOKUP(TRUE,(AC$52:AC89&lt;&gt;""),$N$52:$N89,_xlpm.Fundo,,-1),
_xlpm.By,_xlfn.XLOOKUP(TRUE,(AC91:AC$95&lt;&gt;""),$N91:$N$95,_xlpm.Fundo,,1),
_xlpm.Cy,_xlfn.XLOOKUP(TRUE,(AC$52:AC89&lt;&gt;""),AC$52:AC89,_xlpm.Fundo,,-1),
_xlpm.Dy,_xlfn.XLOOKUP(TRUE,(AC91:AC$95&lt;&gt;""),AC91:AC$95,_xlpm.Fundo,,1),
_xlpm.Xy,$N90,_xlpm.Yy,PRODUCT(SUM(_xlpm.Dy,-_xlpm.Cy),1/SUM(_xlpm.By,-_xlpm.Ay))*SUM(_xlpm.Xy,-_xlpm.Ay)+_xlpm.Cy,
ROUND(_xlpm.Yy,2)))</f>
        <v>0</v>
      </c>
      <c r="AD188" s="21" cm="1">
        <f t="array" ref="AD188">IF(AD90&lt;&gt;"","",
_xlfn.LET(_xlpm.Fundo,$L$8,
_xlpm.Ax,_xlfn.XLOOKUP(TRUE,($O90:AC90&lt;&gt;""),$O$51:AC$51,_xlpm.Fundo,,-1),
_xlpm.Bx,_xlfn.XLOOKUP(TRUE,(AE90:$AZ90&lt;&gt;""),AE$51:$AZ$51,_xlpm.Fundo,,1),
_xlpm.Cx,_xlfn.XLOOKUP(TRUE,($O90:AC90&lt;&gt;""),$O90:AC90,_xlpm.Fundo,,-1),
_xlpm.Dx,_xlfn.XLOOKUP(TRUE,(AE90:$AZ90&lt;&gt;""),AE90:$AZ90,_xlpm.Fundo,,1),
_xlpm.Xx,AD$51,_xlpm.Yx,PRODUCT(SUM(_xlpm.Dx,-_xlpm.Cx),1/SUM(_xlpm.Bx,-_xlpm.Ax))*SUM(_xlpm.Xx,-_xlpm.Ax)+_xlpm.Cx,
_xlpm.Ay,_xlfn.XLOOKUP(TRUE,(AD$52:AD89&lt;&gt;""),$N$52:$N89,_xlpm.Fundo,,-1),
_xlpm.By,_xlfn.XLOOKUP(TRUE,(AD91:AD$95&lt;&gt;""),$N91:$N$95,_xlpm.Fundo,,1),
_xlpm.Cy,_xlfn.XLOOKUP(TRUE,(AD$52:AD89&lt;&gt;""),AD$52:AD89,_xlpm.Fundo,,-1),
_xlpm.Dy,_xlfn.XLOOKUP(TRUE,(AD91:AD$95&lt;&gt;""),AD91:AD$95,_xlpm.Fundo,,1),
_xlpm.Xy,$N90,_xlpm.Yy,PRODUCT(SUM(_xlpm.Dy,-_xlpm.Cy),1/SUM(_xlpm.By,-_xlpm.Ay))*SUM(_xlpm.Xy,-_xlpm.Ay)+_xlpm.Cy,
ROUND(_xlpm.Yy,2)))</f>
        <v>0</v>
      </c>
      <c r="AE188" s="21" cm="1">
        <f t="array" ref="AE188">IF(AE90&lt;&gt;"","",
_xlfn.LET(_xlpm.Fundo,$L$8,
_xlpm.Ax,_xlfn.XLOOKUP(TRUE,($O90:AD90&lt;&gt;""),$O$51:AD$51,_xlpm.Fundo,,-1),
_xlpm.Bx,_xlfn.XLOOKUP(TRUE,(AF90:$AZ90&lt;&gt;""),AF$51:$AZ$51,_xlpm.Fundo,,1),
_xlpm.Cx,_xlfn.XLOOKUP(TRUE,($O90:AD90&lt;&gt;""),$O90:AD90,_xlpm.Fundo,,-1),
_xlpm.Dx,_xlfn.XLOOKUP(TRUE,(AF90:$AZ90&lt;&gt;""),AF90:$AZ90,_xlpm.Fundo,,1),
_xlpm.Xx,AE$51,_xlpm.Yx,PRODUCT(SUM(_xlpm.Dx,-_xlpm.Cx),1/SUM(_xlpm.Bx,-_xlpm.Ax))*SUM(_xlpm.Xx,-_xlpm.Ax)+_xlpm.Cx,
_xlpm.Ay,_xlfn.XLOOKUP(TRUE,(AE$52:AE89&lt;&gt;""),$N$52:$N89,_xlpm.Fundo,,-1),
_xlpm.By,_xlfn.XLOOKUP(TRUE,(AE91:AE$95&lt;&gt;""),$N91:$N$95,_xlpm.Fundo,,1),
_xlpm.Cy,_xlfn.XLOOKUP(TRUE,(AE$52:AE89&lt;&gt;""),AE$52:AE89,_xlpm.Fundo,,-1),
_xlpm.Dy,_xlfn.XLOOKUP(TRUE,(AE91:AE$95&lt;&gt;""),AE91:AE$95,_xlpm.Fundo,,1),
_xlpm.Xy,$N90,_xlpm.Yy,PRODUCT(SUM(_xlpm.Dy,-_xlpm.Cy),1/SUM(_xlpm.By,-_xlpm.Ay))*SUM(_xlpm.Xy,-_xlpm.Ay)+_xlpm.Cy,
ROUND(_xlpm.Yy,2)))</f>
        <v>1.23</v>
      </c>
      <c r="AF188" s="21" cm="1">
        <f t="array" ref="AF188">IF(AF90&lt;&gt;"","",
_xlfn.LET(_xlpm.Fundo,$L$8,
_xlpm.Ax,_xlfn.XLOOKUP(TRUE,($O90:AE90&lt;&gt;""),$O$51:AE$51,_xlpm.Fundo,,-1),
_xlpm.Bx,_xlfn.XLOOKUP(TRUE,(AG90:$AZ90&lt;&gt;""),AG$51:$AZ$51,_xlpm.Fundo,,1),
_xlpm.Cx,_xlfn.XLOOKUP(TRUE,($O90:AE90&lt;&gt;""),$O90:AE90,_xlpm.Fundo,,-1),
_xlpm.Dx,_xlfn.XLOOKUP(TRUE,(AG90:$AZ90&lt;&gt;""),AG90:$AZ90,_xlpm.Fundo,,1),
_xlpm.Xx,AF$51,_xlpm.Yx,PRODUCT(SUM(_xlpm.Dx,-_xlpm.Cx),1/SUM(_xlpm.Bx,-_xlpm.Ax))*SUM(_xlpm.Xx,-_xlpm.Ax)+_xlpm.Cx,
_xlpm.Ay,_xlfn.XLOOKUP(TRUE,(AF$52:AF89&lt;&gt;""),$N$52:$N89,_xlpm.Fundo,,-1),
_xlpm.By,_xlfn.XLOOKUP(TRUE,(AF91:AF$95&lt;&gt;""),$N91:$N$95,_xlpm.Fundo,,1),
_xlpm.Cy,_xlfn.XLOOKUP(TRUE,(AF$52:AF89&lt;&gt;""),AF$52:AF89,_xlpm.Fundo,,-1),
_xlpm.Dy,_xlfn.XLOOKUP(TRUE,(AF91:AF$95&lt;&gt;""),AF91:AF$95,_xlpm.Fundo,,1),
_xlpm.Xy,$N90,_xlpm.Yy,PRODUCT(SUM(_xlpm.Dy,-_xlpm.Cy),1/SUM(_xlpm.By,-_xlpm.Ay))*SUM(_xlpm.Xy,-_xlpm.Ay)+_xlpm.Cy,
ROUND(_xlpm.Yy,2)))</f>
        <v>0</v>
      </c>
      <c r="AG188" s="21" cm="1">
        <f t="array" ref="AG188">IF(AG90&lt;&gt;"","",
_xlfn.LET(_xlpm.Fundo,$L$8,
_xlpm.Ax,_xlfn.XLOOKUP(TRUE,($O90:AF90&lt;&gt;""),$O$51:AF$51,_xlpm.Fundo,,-1),
_xlpm.Bx,_xlfn.XLOOKUP(TRUE,(AH90:$AZ90&lt;&gt;""),AH$51:$AZ$51,_xlpm.Fundo,,1),
_xlpm.Cx,_xlfn.XLOOKUP(TRUE,($O90:AF90&lt;&gt;""),$O90:AF90,_xlpm.Fundo,,-1),
_xlpm.Dx,_xlfn.XLOOKUP(TRUE,(AH90:$AZ90&lt;&gt;""),AH90:$AZ90,_xlpm.Fundo,,1),
_xlpm.Xx,AG$51,_xlpm.Yx,PRODUCT(SUM(_xlpm.Dx,-_xlpm.Cx),1/SUM(_xlpm.Bx,-_xlpm.Ax))*SUM(_xlpm.Xx,-_xlpm.Ax)+_xlpm.Cx,
_xlpm.Ay,_xlfn.XLOOKUP(TRUE,(AG$52:AG89&lt;&gt;""),$N$52:$N89,_xlpm.Fundo,,-1),
_xlpm.By,_xlfn.XLOOKUP(TRUE,(AG91:AG$95&lt;&gt;""),$N91:$N$95,_xlpm.Fundo,,1),
_xlpm.Cy,_xlfn.XLOOKUP(TRUE,(AG$52:AG89&lt;&gt;""),AG$52:AG89,_xlpm.Fundo,,-1),
_xlpm.Dy,_xlfn.XLOOKUP(TRUE,(AG91:AG$95&lt;&gt;""),AG91:AG$95,_xlpm.Fundo,,1),
_xlpm.Xy,$N90,_xlpm.Yy,PRODUCT(SUM(_xlpm.Dy,-_xlpm.Cy),1/SUM(_xlpm.By,-_xlpm.Ay))*SUM(_xlpm.Xy,-_xlpm.Ay)+_xlpm.Cy,
ROUND(_xlpm.Yy,2)))</f>
        <v>1.6</v>
      </c>
      <c r="AH188" s="21" cm="1">
        <f t="array" ref="AH188">IF(AH90&lt;&gt;"","",
_xlfn.LET(_xlpm.Fundo,$L$8,
_xlpm.Ax,_xlfn.XLOOKUP(TRUE,($O90:AG90&lt;&gt;""),$O$51:AG$51,_xlpm.Fundo,,-1),
_xlpm.Bx,_xlfn.XLOOKUP(TRUE,(AI90:$AZ90&lt;&gt;""),AI$51:$AZ$51,_xlpm.Fundo,,1),
_xlpm.Cx,_xlfn.XLOOKUP(TRUE,($O90:AG90&lt;&gt;""),$O90:AG90,_xlpm.Fundo,,-1),
_xlpm.Dx,_xlfn.XLOOKUP(TRUE,(AI90:$AZ90&lt;&gt;""),AI90:$AZ90,_xlpm.Fundo,,1),
_xlpm.Xx,AH$51,_xlpm.Yx,PRODUCT(SUM(_xlpm.Dx,-_xlpm.Cx),1/SUM(_xlpm.Bx,-_xlpm.Ax))*SUM(_xlpm.Xx,-_xlpm.Ax)+_xlpm.Cx,
_xlpm.Ay,_xlfn.XLOOKUP(TRUE,(AH$52:AH89&lt;&gt;""),$N$52:$N89,_xlpm.Fundo,,-1),
_xlpm.By,_xlfn.XLOOKUP(TRUE,(AH91:AH$95&lt;&gt;""),$N91:$N$95,_xlpm.Fundo,,1),
_xlpm.Cy,_xlfn.XLOOKUP(TRUE,(AH$52:AH89&lt;&gt;""),AH$52:AH89,_xlpm.Fundo,,-1),
_xlpm.Dy,_xlfn.XLOOKUP(TRUE,(AH91:AH$95&lt;&gt;""),AH91:AH$95,_xlpm.Fundo,,1),
_xlpm.Xy,$N90,_xlpm.Yy,PRODUCT(SUM(_xlpm.Dy,-_xlpm.Cy),1/SUM(_xlpm.By,-_xlpm.Ay))*SUM(_xlpm.Xy,-_xlpm.Ay)+_xlpm.Cy,
ROUND(_xlpm.Yy,2)))</f>
        <v>0</v>
      </c>
      <c r="AI188" s="21" cm="1">
        <f t="array" ref="AI188">IF(AI90&lt;&gt;"","",
_xlfn.LET(_xlpm.Fundo,$L$8,
_xlpm.Ax,_xlfn.XLOOKUP(TRUE,($O90:AH90&lt;&gt;""),$O$51:AH$51,_xlpm.Fundo,,-1),
_xlpm.Bx,_xlfn.XLOOKUP(TRUE,(AJ90:$AZ90&lt;&gt;""),AJ$51:$AZ$51,_xlpm.Fundo,,1),
_xlpm.Cx,_xlfn.XLOOKUP(TRUE,($O90:AH90&lt;&gt;""),$O90:AH90,_xlpm.Fundo,,-1),
_xlpm.Dx,_xlfn.XLOOKUP(TRUE,(AJ90:$AZ90&lt;&gt;""),AJ90:$AZ90,_xlpm.Fundo,,1),
_xlpm.Xx,AI$51,_xlpm.Yx,PRODUCT(SUM(_xlpm.Dx,-_xlpm.Cx),1/SUM(_xlpm.Bx,-_xlpm.Ax))*SUM(_xlpm.Xx,-_xlpm.Ax)+_xlpm.Cx,
_xlpm.Ay,_xlfn.XLOOKUP(TRUE,(AI$52:AI89&lt;&gt;""),$N$52:$N89,_xlpm.Fundo,,-1),
_xlpm.By,_xlfn.XLOOKUP(TRUE,(AI91:AI$95&lt;&gt;""),$N91:$N$95,_xlpm.Fundo,,1),
_xlpm.Cy,_xlfn.XLOOKUP(TRUE,(AI$52:AI89&lt;&gt;""),AI$52:AI89,_xlpm.Fundo,,-1),
_xlpm.Dy,_xlfn.XLOOKUP(TRUE,(AI91:AI$95&lt;&gt;""),AI91:AI$95,_xlpm.Fundo,,1),
_xlpm.Xy,$N90,_xlpm.Yy,PRODUCT(SUM(_xlpm.Dy,-_xlpm.Cy),1/SUM(_xlpm.By,-_xlpm.Ay))*SUM(_xlpm.Xy,-_xlpm.Ay)+_xlpm.Cy,
ROUND(_xlpm.Yy,2)))</f>
        <v>2.33</v>
      </c>
      <c r="AJ188" s="21" cm="1">
        <f t="array" ref="AJ188">IF(AJ90&lt;&gt;"","",
_xlfn.LET(_xlpm.Fundo,$L$8,
_xlpm.Ax,_xlfn.XLOOKUP(TRUE,($O90:AI90&lt;&gt;""),$O$51:AI$51,_xlpm.Fundo,,-1),
_xlpm.Bx,_xlfn.XLOOKUP(TRUE,(AK90:$AZ90&lt;&gt;""),AK$51:$AZ$51,_xlpm.Fundo,,1),
_xlpm.Cx,_xlfn.XLOOKUP(TRUE,($O90:AI90&lt;&gt;""),$O90:AI90,_xlpm.Fundo,,-1),
_xlpm.Dx,_xlfn.XLOOKUP(TRUE,(AK90:$AZ90&lt;&gt;""),AK90:$AZ90,_xlpm.Fundo,,1),
_xlpm.Xx,AJ$51,_xlpm.Yx,PRODUCT(SUM(_xlpm.Dx,-_xlpm.Cx),1/SUM(_xlpm.Bx,-_xlpm.Ax))*SUM(_xlpm.Xx,-_xlpm.Ax)+_xlpm.Cx,
_xlpm.Ay,_xlfn.XLOOKUP(TRUE,(AJ$52:AJ89&lt;&gt;""),$N$52:$N89,_xlpm.Fundo,,-1),
_xlpm.By,_xlfn.XLOOKUP(TRUE,(AJ91:AJ$95&lt;&gt;""),$N91:$N$95,_xlpm.Fundo,,1),
_xlpm.Cy,_xlfn.XLOOKUP(TRUE,(AJ$52:AJ89&lt;&gt;""),AJ$52:AJ89,_xlpm.Fundo,,-1),
_xlpm.Dy,_xlfn.XLOOKUP(TRUE,(AJ91:AJ$95&lt;&gt;""),AJ91:AJ$95,_xlpm.Fundo,,1),
_xlpm.Xy,$N90,_xlpm.Yy,PRODUCT(SUM(_xlpm.Dy,-_xlpm.Cy),1/SUM(_xlpm.By,-_xlpm.Ay))*SUM(_xlpm.Xy,-_xlpm.Ay)+_xlpm.Cy,
ROUND(_xlpm.Yy,2)))</f>
        <v>0.09</v>
      </c>
      <c r="AK188" s="21" cm="1">
        <f t="array" ref="AK188">IF(AK90&lt;&gt;"","",
_xlfn.LET(_xlpm.Fundo,$L$8,
_xlpm.Ax,_xlfn.XLOOKUP(TRUE,($O90:AJ90&lt;&gt;""),$O$51:AJ$51,_xlpm.Fundo,,-1),
_xlpm.Bx,_xlfn.XLOOKUP(TRUE,(AL90:$AZ90&lt;&gt;""),AL$51:$AZ$51,_xlpm.Fundo,,1),
_xlpm.Cx,_xlfn.XLOOKUP(TRUE,($O90:AJ90&lt;&gt;""),$O90:AJ90,_xlpm.Fundo,,-1),
_xlpm.Dx,_xlfn.XLOOKUP(TRUE,(AL90:$AZ90&lt;&gt;""),AL90:$AZ90,_xlpm.Fundo,,1),
_xlpm.Xx,AK$51,_xlpm.Yx,PRODUCT(SUM(_xlpm.Dx,-_xlpm.Cx),1/SUM(_xlpm.Bx,-_xlpm.Ax))*SUM(_xlpm.Xx,-_xlpm.Ax)+_xlpm.Cx,
_xlpm.Ay,_xlfn.XLOOKUP(TRUE,(AK$52:AK89&lt;&gt;""),$N$52:$N89,_xlpm.Fundo,,-1),
_xlpm.By,_xlfn.XLOOKUP(TRUE,(AK91:AK$95&lt;&gt;""),$N91:$N$95,_xlpm.Fundo,,1),
_xlpm.Cy,_xlfn.XLOOKUP(TRUE,(AK$52:AK89&lt;&gt;""),AK$52:AK89,_xlpm.Fundo,,-1),
_xlpm.Dy,_xlfn.XLOOKUP(TRUE,(AK91:AK$95&lt;&gt;""),AK91:AK$95,_xlpm.Fundo,,1),
_xlpm.Xy,$N90,_xlpm.Yy,PRODUCT(SUM(_xlpm.Dy,-_xlpm.Cy),1/SUM(_xlpm.By,-_xlpm.Ay))*SUM(_xlpm.Xy,-_xlpm.Ay)+_xlpm.Cy,
ROUND(_xlpm.Yy,2)))</f>
        <v>0</v>
      </c>
      <c r="AL188" s="21" cm="1">
        <f t="array" ref="AL188">IF(AL90&lt;&gt;"","",
_xlfn.LET(_xlpm.Fundo,$L$8,
_xlpm.Ax,_xlfn.XLOOKUP(TRUE,($O90:AK90&lt;&gt;""),$O$51:AK$51,_xlpm.Fundo,,-1),
_xlpm.Bx,_xlfn.XLOOKUP(TRUE,(AM90:$AZ90&lt;&gt;""),AM$51:$AZ$51,_xlpm.Fundo,,1),
_xlpm.Cx,_xlfn.XLOOKUP(TRUE,($O90:AK90&lt;&gt;""),$O90:AK90,_xlpm.Fundo,,-1),
_xlpm.Dx,_xlfn.XLOOKUP(TRUE,(AM90:$AZ90&lt;&gt;""),AM90:$AZ90,_xlpm.Fundo,,1),
_xlpm.Xx,AL$51,_xlpm.Yx,PRODUCT(SUM(_xlpm.Dx,-_xlpm.Cx),1/SUM(_xlpm.Bx,-_xlpm.Ax))*SUM(_xlpm.Xx,-_xlpm.Ax)+_xlpm.Cx,
_xlpm.Ay,_xlfn.XLOOKUP(TRUE,(AL$52:AL89&lt;&gt;""),$N$52:$N89,_xlpm.Fundo,,-1),
_xlpm.By,_xlfn.XLOOKUP(TRUE,(AL91:AL$95&lt;&gt;""),$N91:$N$95,_xlpm.Fundo,,1),
_xlpm.Cy,_xlfn.XLOOKUP(TRUE,(AL$52:AL89&lt;&gt;""),AL$52:AL89,_xlpm.Fundo,,-1),
_xlpm.Dy,_xlfn.XLOOKUP(TRUE,(AL91:AL$95&lt;&gt;""),AL91:AL$95,_xlpm.Fundo,,1),
_xlpm.Xy,$N90,_xlpm.Yy,PRODUCT(SUM(_xlpm.Dy,-_xlpm.Cy),1/SUM(_xlpm.By,-_xlpm.Ay))*SUM(_xlpm.Xy,-_xlpm.Ay)+_xlpm.Cy,
ROUND(_xlpm.Yy,2)))</f>
        <v>0</v>
      </c>
      <c r="AM188" s="21" cm="1">
        <f t="array" ref="AM188">IF(AM90&lt;&gt;"","",
_xlfn.LET(_xlpm.Fundo,$L$8,
_xlpm.Ax,_xlfn.XLOOKUP(TRUE,($O90:AL90&lt;&gt;""),$O$51:AL$51,_xlpm.Fundo,,-1),
_xlpm.Bx,_xlfn.XLOOKUP(TRUE,(AN90:$AZ90&lt;&gt;""),AN$51:$AZ$51,_xlpm.Fundo,,1),
_xlpm.Cx,_xlfn.XLOOKUP(TRUE,($O90:AL90&lt;&gt;""),$O90:AL90,_xlpm.Fundo,,-1),
_xlpm.Dx,_xlfn.XLOOKUP(TRUE,(AN90:$AZ90&lt;&gt;""),AN90:$AZ90,_xlpm.Fundo,,1),
_xlpm.Xx,AM$51,_xlpm.Yx,PRODUCT(SUM(_xlpm.Dx,-_xlpm.Cx),1/SUM(_xlpm.Bx,-_xlpm.Ax))*SUM(_xlpm.Xx,-_xlpm.Ax)+_xlpm.Cx,
_xlpm.Ay,_xlfn.XLOOKUP(TRUE,(AM$52:AM89&lt;&gt;""),$N$52:$N89,_xlpm.Fundo,,-1),
_xlpm.By,_xlfn.XLOOKUP(TRUE,(AM91:AM$95&lt;&gt;""),$N91:$N$95,_xlpm.Fundo,,1),
_xlpm.Cy,_xlfn.XLOOKUP(TRUE,(AM$52:AM89&lt;&gt;""),AM$52:AM89,_xlpm.Fundo,,-1),
_xlpm.Dy,_xlfn.XLOOKUP(TRUE,(AM91:AM$95&lt;&gt;""),AM91:AM$95,_xlpm.Fundo,,1),
_xlpm.Xy,$N90,_xlpm.Yy,PRODUCT(SUM(_xlpm.Dy,-_xlpm.Cy),1/SUM(_xlpm.By,-_xlpm.Ay))*SUM(_xlpm.Xy,-_xlpm.Ay)+_xlpm.Cy,
ROUND(_xlpm.Yy,2)))</f>
        <v>0</v>
      </c>
      <c r="AN188" s="21" t="str" cm="1">
        <f t="array" ref="AN188">IF(AN90&lt;&gt;"","",
_xlfn.LET(_xlpm.Fundo,$L$8,
_xlpm.Ax,_xlfn.XLOOKUP(TRUE,($O90:AM90&lt;&gt;""),$O$51:AM$51,_xlpm.Fundo,,-1),
_xlpm.Bx,_xlfn.XLOOKUP(TRUE,(AO90:$AZ90&lt;&gt;""),AO$51:$AZ$51,_xlpm.Fundo,,1),
_xlpm.Cx,_xlfn.XLOOKUP(TRUE,($O90:AM90&lt;&gt;""),$O90:AM90,_xlpm.Fundo,,-1),
_xlpm.Dx,_xlfn.XLOOKUP(TRUE,(AO90:$AZ90&lt;&gt;""),AO90:$AZ90,_xlpm.Fundo,,1),
_xlpm.Xx,AN$51,_xlpm.Yx,PRODUCT(SUM(_xlpm.Dx,-_xlpm.Cx),1/SUM(_xlpm.Bx,-_xlpm.Ax))*SUM(_xlpm.Xx,-_xlpm.Ax)+_xlpm.Cx,
_xlpm.Ay,_xlfn.XLOOKUP(TRUE,(AN$52:AN89&lt;&gt;""),$N$52:$N89,_xlpm.Fundo,,-1),
_xlpm.By,_xlfn.XLOOKUP(TRUE,(AN91:AN$95&lt;&gt;""),$N91:$N$95,_xlpm.Fundo,,1),
_xlpm.Cy,_xlfn.XLOOKUP(TRUE,(AN$52:AN89&lt;&gt;""),AN$52:AN89,_xlpm.Fundo,,-1),
_xlpm.Dy,_xlfn.XLOOKUP(TRUE,(AN91:AN$95&lt;&gt;""),AN91:AN$95,_xlpm.Fundo,,1),
_xlpm.Xy,$N90,_xlpm.Yy,PRODUCT(SUM(_xlpm.Dy,-_xlpm.Cy),1/SUM(_xlpm.By,-_xlpm.Ay))*SUM(_xlpm.Xy,-_xlpm.Ay)+_xlpm.Cy,
ROUND(_xlpm.Yy,2)))</f>
        <v/>
      </c>
      <c r="AO188" s="21" t="str" cm="1">
        <f t="array" ref="AO188">IF(AO90&lt;&gt;"","",
_xlfn.LET(_xlpm.Fundo,$L$8,
_xlpm.Ax,_xlfn.XLOOKUP(TRUE,($O90:AN90&lt;&gt;""),$O$51:AN$51,_xlpm.Fundo,,-1),
_xlpm.Bx,_xlfn.XLOOKUP(TRUE,(AP90:$AZ90&lt;&gt;""),AP$51:$AZ$51,_xlpm.Fundo,,1),
_xlpm.Cx,_xlfn.XLOOKUP(TRUE,($O90:AN90&lt;&gt;""),$O90:AN90,_xlpm.Fundo,,-1),
_xlpm.Dx,_xlfn.XLOOKUP(TRUE,(AP90:$AZ90&lt;&gt;""),AP90:$AZ90,_xlpm.Fundo,,1),
_xlpm.Xx,AO$51,_xlpm.Yx,PRODUCT(SUM(_xlpm.Dx,-_xlpm.Cx),1/SUM(_xlpm.Bx,-_xlpm.Ax))*SUM(_xlpm.Xx,-_xlpm.Ax)+_xlpm.Cx,
_xlpm.Ay,_xlfn.XLOOKUP(TRUE,(AO$52:AO89&lt;&gt;""),$N$52:$N89,_xlpm.Fundo,,-1),
_xlpm.By,_xlfn.XLOOKUP(TRUE,(AO91:AO$95&lt;&gt;""),$N91:$N$95,_xlpm.Fundo,,1),
_xlpm.Cy,_xlfn.XLOOKUP(TRUE,(AO$52:AO89&lt;&gt;""),AO$52:AO89,_xlpm.Fundo,,-1),
_xlpm.Dy,_xlfn.XLOOKUP(TRUE,(AO91:AO$95&lt;&gt;""),AO91:AO$95,_xlpm.Fundo,,1),
_xlpm.Xy,$N90,_xlpm.Yy,PRODUCT(SUM(_xlpm.Dy,-_xlpm.Cy),1/SUM(_xlpm.By,-_xlpm.Ay))*SUM(_xlpm.Xy,-_xlpm.Ay)+_xlpm.Cy,
ROUND(_xlpm.Yy,2)))</f>
        <v/>
      </c>
      <c r="AP188" s="21" t="str" cm="1">
        <f t="array" ref="AP188">IF(AP90&lt;&gt;"","",
_xlfn.LET(_xlpm.Fundo,$L$8,
_xlpm.Ax,_xlfn.XLOOKUP(TRUE,($O90:AO90&lt;&gt;""),$O$51:AO$51,_xlpm.Fundo,,-1),
_xlpm.Bx,_xlfn.XLOOKUP(TRUE,(AQ90:$AZ90&lt;&gt;""),AQ$51:$AZ$51,_xlpm.Fundo,,1),
_xlpm.Cx,_xlfn.XLOOKUP(TRUE,($O90:AO90&lt;&gt;""),$O90:AO90,_xlpm.Fundo,,-1),
_xlpm.Dx,_xlfn.XLOOKUP(TRUE,(AQ90:$AZ90&lt;&gt;""),AQ90:$AZ90,_xlpm.Fundo,,1),
_xlpm.Xx,AP$51,_xlpm.Yx,PRODUCT(SUM(_xlpm.Dx,-_xlpm.Cx),1/SUM(_xlpm.Bx,-_xlpm.Ax))*SUM(_xlpm.Xx,-_xlpm.Ax)+_xlpm.Cx,
_xlpm.Ay,_xlfn.XLOOKUP(TRUE,(AP$52:AP89&lt;&gt;""),$N$52:$N89,_xlpm.Fundo,,-1),
_xlpm.By,_xlfn.XLOOKUP(TRUE,(AP91:AP$95&lt;&gt;""),$N91:$N$95,_xlpm.Fundo,,1),
_xlpm.Cy,_xlfn.XLOOKUP(TRUE,(AP$52:AP89&lt;&gt;""),AP$52:AP89,_xlpm.Fundo,,-1),
_xlpm.Dy,_xlfn.XLOOKUP(TRUE,(AP91:AP$95&lt;&gt;""),AP91:AP$95,_xlpm.Fundo,,1),
_xlpm.Xy,$N90,_xlpm.Yy,PRODUCT(SUM(_xlpm.Dy,-_xlpm.Cy),1/SUM(_xlpm.By,-_xlpm.Ay))*SUM(_xlpm.Xy,-_xlpm.Ay)+_xlpm.Cy,
ROUND(_xlpm.Yy,2)))</f>
        <v/>
      </c>
      <c r="AQ188" s="21" cm="1">
        <f t="array" ref="AQ188">IF(AQ90&lt;&gt;"","",
_xlfn.LET(_xlpm.Fundo,$L$8,
_xlpm.Ax,_xlfn.XLOOKUP(TRUE,($O90:AP90&lt;&gt;""),$O$51:AP$51,_xlpm.Fundo,,-1),
_xlpm.Bx,_xlfn.XLOOKUP(TRUE,(AR90:$AZ90&lt;&gt;""),AR$51:$AZ$51,_xlpm.Fundo,,1),
_xlpm.Cx,_xlfn.XLOOKUP(TRUE,($O90:AP90&lt;&gt;""),$O90:AP90,_xlpm.Fundo,,-1),
_xlpm.Dx,_xlfn.XLOOKUP(TRUE,(AR90:$AZ90&lt;&gt;""),AR90:$AZ90,_xlpm.Fundo,,1),
_xlpm.Xx,AQ$51,_xlpm.Yx,PRODUCT(SUM(_xlpm.Dx,-_xlpm.Cx),1/SUM(_xlpm.Bx,-_xlpm.Ax))*SUM(_xlpm.Xx,-_xlpm.Ax)+_xlpm.Cx,
_xlpm.Ay,_xlfn.XLOOKUP(TRUE,(AQ$52:AQ89&lt;&gt;""),$N$52:$N89,_xlpm.Fundo,,-1),
_xlpm.By,_xlfn.XLOOKUP(TRUE,(AQ91:AQ$95&lt;&gt;""),$N91:$N$95,_xlpm.Fundo,,1),
_xlpm.Cy,_xlfn.XLOOKUP(TRUE,(AQ$52:AQ89&lt;&gt;""),AQ$52:AQ89,_xlpm.Fundo,,-1),
_xlpm.Dy,_xlfn.XLOOKUP(TRUE,(AQ91:AQ$95&lt;&gt;""),AQ91:AQ$95,_xlpm.Fundo,,1),
_xlpm.Xy,$N90,_xlpm.Yy,PRODUCT(SUM(_xlpm.Dy,-_xlpm.Cy),1/SUM(_xlpm.By,-_xlpm.Ay))*SUM(_xlpm.Xy,-_xlpm.Ay)+_xlpm.Cy,
ROUND(_xlpm.Yy,2)))</f>
        <v>-0.08</v>
      </c>
      <c r="AR188" s="21" t="str" cm="1">
        <f t="array" ref="AR188">IF(AR90&lt;&gt;"","",
_xlfn.LET(_xlpm.Fundo,$L$8,
_xlpm.Ax,_xlfn.XLOOKUP(TRUE,($O90:AQ90&lt;&gt;""),$O$51:AQ$51,_xlpm.Fundo,,-1),
_xlpm.Bx,_xlfn.XLOOKUP(TRUE,(AS90:$AZ90&lt;&gt;""),AS$51:$AZ$51,_xlpm.Fundo,,1),
_xlpm.Cx,_xlfn.XLOOKUP(TRUE,($O90:AQ90&lt;&gt;""),$O90:AQ90,_xlpm.Fundo,,-1),
_xlpm.Dx,_xlfn.XLOOKUP(TRUE,(AS90:$AZ90&lt;&gt;""),AS90:$AZ90,_xlpm.Fundo,,1),
_xlpm.Xx,AR$51,_xlpm.Yx,PRODUCT(SUM(_xlpm.Dx,-_xlpm.Cx),1/SUM(_xlpm.Bx,-_xlpm.Ax))*SUM(_xlpm.Xx,-_xlpm.Ax)+_xlpm.Cx,
_xlpm.Ay,_xlfn.XLOOKUP(TRUE,(AR$52:AR89&lt;&gt;""),$N$52:$N89,_xlpm.Fundo,,-1),
_xlpm.By,_xlfn.XLOOKUP(TRUE,(AR91:AR$95&lt;&gt;""),$N91:$N$95,_xlpm.Fundo,,1),
_xlpm.Cy,_xlfn.XLOOKUP(TRUE,(AR$52:AR89&lt;&gt;""),AR$52:AR89,_xlpm.Fundo,,-1),
_xlpm.Dy,_xlfn.XLOOKUP(TRUE,(AR91:AR$95&lt;&gt;""),AR91:AR$95,_xlpm.Fundo,,1),
_xlpm.Xy,$N90,_xlpm.Yy,PRODUCT(SUM(_xlpm.Dy,-_xlpm.Cy),1/SUM(_xlpm.By,-_xlpm.Ay))*SUM(_xlpm.Xy,-_xlpm.Ay)+_xlpm.Cy,
ROUND(_xlpm.Yy,2)))</f>
        <v/>
      </c>
      <c r="AS188" s="21" t="str" cm="1">
        <f t="array" ref="AS188">IF(AS90&lt;&gt;"","",
_xlfn.LET(_xlpm.Fundo,$L$8,
_xlpm.Ax,_xlfn.XLOOKUP(TRUE,($O90:AR90&lt;&gt;""),$O$51:AR$51,_xlpm.Fundo,,-1),
_xlpm.Bx,_xlfn.XLOOKUP(TRUE,(AT90:$AZ90&lt;&gt;""),AT$51:$AZ$51,_xlpm.Fundo,,1),
_xlpm.Cx,_xlfn.XLOOKUP(TRUE,($O90:AR90&lt;&gt;""),$O90:AR90,_xlpm.Fundo,,-1),
_xlpm.Dx,_xlfn.XLOOKUP(TRUE,(AT90:$AZ90&lt;&gt;""),AT90:$AZ90,_xlpm.Fundo,,1),
_xlpm.Xx,AS$51,_xlpm.Yx,PRODUCT(SUM(_xlpm.Dx,-_xlpm.Cx),1/SUM(_xlpm.Bx,-_xlpm.Ax))*SUM(_xlpm.Xx,-_xlpm.Ax)+_xlpm.Cx,
_xlpm.Ay,_xlfn.XLOOKUP(TRUE,(AS$52:AS89&lt;&gt;""),$N$52:$N89,_xlpm.Fundo,,-1),
_xlpm.By,_xlfn.XLOOKUP(TRUE,(AS91:AS$95&lt;&gt;""),$N91:$N$95,_xlpm.Fundo,,1),
_xlpm.Cy,_xlfn.XLOOKUP(TRUE,(AS$52:AS89&lt;&gt;""),AS$52:AS89,_xlpm.Fundo,,-1),
_xlpm.Dy,_xlfn.XLOOKUP(TRUE,(AS91:AS$95&lt;&gt;""),AS91:AS$95,_xlpm.Fundo,,1),
_xlpm.Xy,$N90,_xlpm.Yy,PRODUCT(SUM(_xlpm.Dy,-_xlpm.Cy),1/SUM(_xlpm.By,-_xlpm.Ay))*SUM(_xlpm.Xy,-_xlpm.Ay)+_xlpm.Cy,
ROUND(_xlpm.Yy,2)))</f>
        <v/>
      </c>
      <c r="AT188" s="21" cm="1">
        <f t="array" ref="AT188">IF(AT90&lt;&gt;"","",
_xlfn.LET(_xlpm.Fundo,$L$8,
_xlpm.Ax,_xlfn.XLOOKUP(TRUE,($O90:AS90&lt;&gt;""),$O$51:AS$51,_xlpm.Fundo,,-1),
_xlpm.Bx,_xlfn.XLOOKUP(TRUE,(AU90:$AZ90&lt;&gt;""),AU$51:$AZ$51,_xlpm.Fundo,,1),
_xlpm.Cx,_xlfn.XLOOKUP(TRUE,($O90:AS90&lt;&gt;""),$O90:AS90,_xlpm.Fundo,,-1),
_xlpm.Dx,_xlfn.XLOOKUP(TRUE,(AU90:$AZ90&lt;&gt;""),AU90:$AZ90,_xlpm.Fundo,,1),
_xlpm.Xx,AT$51,_xlpm.Yx,PRODUCT(SUM(_xlpm.Dx,-_xlpm.Cx),1/SUM(_xlpm.Bx,-_xlpm.Ax))*SUM(_xlpm.Xx,-_xlpm.Ax)+_xlpm.Cx,
_xlpm.Ay,_xlfn.XLOOKUP(TRUE,(AT$52:AT89&lt;&gt;""),$N$52:$N89,_xlpm.Fundo,,-1),
_xlpm.By,_xlfn.XLOOKUP(TRUE,(AT91:AT$95&lt;&gt;""),$N91:$N$95,_xlpm.Fundo,,1),
_xlpm.Cy,_xlfn.XLOOKUP(TRUE,(AT$52:AT89&lt;&gt;""),AT$52:AT89,_xlpm.Fundo,,-1),
_xlpm.Dy,_xlfn.XLOOKUP(TRUE,(AT91:AT$95&lt;&gt;""),AT91:AT$95,_xlpm.Fundo,,1),
_xlpm.Xy,$N90,_xlpm.Yy,PRODUCT(SUM(_xlpm.Dy,-_xlpm.Cy),1/SUM(_xlpm.By,-_xlpm.Ay))*SUM(_xlpm.Xy,-_xlpm.Ay)+_xlpm.Cy,
ROUND(_xlpm.Yy,2)))</f>
        <v>0.45</v>
      </c>
      <c r="AU188" s="21" t="str" cm="1">
        <f t="array" ref="AU188">IF(AU90&lt;&gt;"","",
_xlfn.LET(_xlpm.Fundo,$L$8,
_xlpm.Ax,_xlfn.XLOOKUP(TRUE,($O90:AT90&lt;&gt;""),$O$51:AT$51,_xlpm.Fundo,,-1),
_xlpm.Bx,_xlfn.XLOOKUP(TRUE,(AV90:$AZ90&lt;&gt;""),AV$51:$AZ$51,_xlpm.Fundo,,1),
_xlpm.Cx,_xlfn.XLOOKUP(TRUE,($O90:AT90&lt;&gt;""),$O90:AT90,_xlpm.Fundo,,-1),
_xlpm.Dx,_xlfn.XLOOKUP(TRUE,(AV90:$AZ90&lt;&gt;""),AV90:$AZ90,_xlpm.Fundo,,1),
_xlpm.Xx,AU$51,_xlpm.Yx,PRODUCT(SUM(_xlpm.Dx,-_xlpm.Cx),1/SUM(_xlpm.Bx,-_xlpm.Ax))*SUM(_xlpm.Xx,-_xlpm.Ax)+_xlpm.Cx,
_xlpm.Ay,_xlfn.XLOOKUP(TRUE,(AU$52:AU89&lt;&gt;""),$N$52:$N89,_xlpm.Fundo,,-1),
_xlpm.By,_xlfn.XLOOKUP(TRUE,(AU91:AU$95&lt;&gt;""),$N91:$N$95,_xlpm.Fundo,,1),
_xlpm.Cy,_xlfn.XLOOKUP(TRUE,(AU$52:AU89&lt;&gt;""),AU$52:AU89,_xlpm.Fundo,,-1),
_xlpm.Dy,_xlfn.XLOOKUP(TRUE,(AU91:AU$95&lt;&gt;""),AU91:AU$95,_xlpm.Fundo,,1),
_xlpm.Xy,$N90,_xlpm.Yy,PRODUCT(SUM(_xlpm.Dy,-_xlpm.Cy),1/SUM(_xlpm.By,-_xlpm.Ay))*SUM(_xlpm.Xy,-_xlpm.Ay)+_xlpm.Cy,
ROUND(_xlpm.Yy,2)))</f>
        <v/>
      </c>
      <c r="AV188" s="21" t="str" cm="1">
        <f t="array" ref="AV188">IF(AV90&lt;&gt;"","",
_xlfn.LET(_xlpm.Fundo,$L$8,
_xlpm.Ax,_xlfn.XLOOKUP(TRUE,($O90:AU90&lt;&gt;""),$O$51:AU$51,_xlpm.Fundo,,-1),
_xlpm.Bx,_xlfn.XLOOKUP(TRUE,(AW90:$AZ90&lt;&gt;""),AW$51:$AZ$51,_xlpm.Fundo,,1),
_xlpm.Cx,_xlfn.XLOOKUP(TRUE,($O90:AU90&lt;&gt;""),$O90:AU90,_xlpm.Fundo,,-1),
_xlpm.Dx,_xlfn.XLOOKUP(TRUE,(AW90:$AZ90&lt;&gt;""),AW90:$AZ90,_xlpm.Fundo,,1),
_xlpm.Xx,AV$51,_xlpm.Yx,PRODUCT(SUM(_xlpm.Dx,-_xlpm.Cx),1/SUM(_xlpm.Bx,-_xlpm.Ax))*SUM(_xlpm.Xx,-_xlpm.Ax)+_xlpm.Cx,
_xlpm.Ay,_xlfn.XLOOKUP(TRUE,(AV$52:AV89&lt;&gt;""),$N$52:$N89,_xlpm.Fundo,,-1),
_xlpm.By,_xlfn.XLOOKUP(TRUE,(AV91:AV$95&lt;&gt;""),$N91:$N$95,_xlpm.Fundo,,1),
_xlpm.Cy,_xlfn.XLOOKUP(TRUE,(AV$52:AV89&lt;&gt;""),AV$52:AV89,_xlpm.Fundo,,-1),
_xlpm.Dy,_xlfn.XLOOKUP(TRUE,(AV91:AV$95&lt;&gt;""),AV91:AV$95,_xlpm.Fundo,,1),
_xlpm.Xy,$N90,_xlpm.Yy,PRODUCT(SUM(_xlpm.Dy,-_xlpm.Cy),1/SUM(_xlpm.By,-_xlpm.Ay))*SUM(_xlpm.Xy,-_xlpm.Ay)+_xlpm.Cy,
ROUND(_xlpm.Yy,2)))</f>
        <v/>
      </c>
      <c r="AW188" s="21" t="str" cm="1">
        <f t="array" ref="AW188">IF(AW90&lt;&gt;"","",
_xlfn.LET(_xlpm.Fundo,$L$8,
_xlpm.Ax,_xlfn.XLOOKUP(TRUE,($O90:AV90&lt;&gt;""),$O$51:AV$51,_xlpm.Fundo,,-1),
_xlpm.Bx,_xlfn.XLOOKUP(TRUE,(AX90:$AZ90&lt;&gt;""),AX$51:$AZ$51,_xlpm.Fundo,,1),
_xlpm.Cx,_xlfn.XLOOKUP(TRUE,($O90:AV90&lt;&gt;""),$O90:AV90,_xlpm.Fundo,,-1),
_xlpm.Dx,_xlfn.XLOOKUP(TRUE,(AX90:$AZ90&lt;&gt;""),AX90:$AZ90,_xlpm.Fundo,,1),
_xlpm.Xx,AW$51,_xlpm.Yx,PRODUCT(SUM(_xlpm.Dx,-_xlpm.Cx),1/SUM(_xlpm.Bx,-_xlpm.Ax))*SUM(_xlpm.Xx,-_xlpm.Ax)+_xlpm.Cx,
_xlpm.Ay,_xlfn.XLOOKUP(TRUE,(AW$52:AW89&lt;&gt;""),$N$52:$N89,_xlpm.Fundo,,-1),
_xlpm.By,_xlfn.XLOOKUP(TRUE,(AW91:AW$95&lt;&gt;""),$N91:$N$95,_xlpm.Fundo,,1),
_xlpm.Cy,_xlfn.XLOOKUP(TRUE,(AW$52:AW89&lt;&gt;""),AW$52:AW89,_xlpm.Fundo,,-1),
_xlpm.Dy,_xlfn.XLOOKUP(TRUE,(AW91:AW$95&lt;&gt;""),AW91:AW$95,_xlpm.Fundo,,1),
_xlpm.Xy,$N90,_xlpm.Yy,PRODUCT(SUM(_xlpm.Dy,-_xlpm.Cy),1/SUM(_xlpm.By,-_xlpm.Ay))*SUM(_xlpm.Xy,-_xlpm.Ay)+_xlpm.Cy,
ROUND(_xlpm.Yy,2)))</f>
        <v/>
      </c>
      <c r="AX188" s="8"/>
      <c r="AY188" s="8"/>
    </row>
    <row r="189" spans="1:51" ht="20.100000000000001" customHeight="1" x14ac:dyDescent="0.3">
      <c r="A189" s="8"/>
      <c r="B189" s="8" t="s">
        <v>634</v>
      </c>
      <c r="C189" s="17">
        <f t="shared" si="23"/>
        <v>49.875399999999999</v>
      </c>
      <c r="D189" s="18">
        <f t="shared" si="23"/>
        <v>117.9509</v>
      </c>
      <c r="E189" s="64">
        <f t="shared" si="23"/>
        <v>-0.8</v>
      </c>
      <c r="F189" s="17">
        <f t="shared" si="16"/>
        <v>6.85</v>
      </c>
      <c r="G189" s="18">
        <f t="shared" si="17"/>
        <v>12.9</v>
      </c>
      <c r="H189" s="19">
        <f t="shared" si="18"/>
        <v>-0.8</v>
      </c>
      <c r="I189" s="8" t="str" cm="1">
        <f t="array" ref="I189">_xlfn.CONCAT(ROUND(F189:H189,2)&amp;", ")</f>
        <v xml:space="preserve">6.85, 12.9, -0.8, </v>
      </c>
      <c r="J189" s="8"/>
      <c r="N189" s="31">
        <v>0.77</v>
      </c>
      <c r="O189" s="15"/>
      <c r="P189" s="21" t="str" cm="1">
        <f t="array" ref="P189">IF(P91&lt;&gt;"","",
_xlfn.LET(_xlpm.Fundo,$L$8,
_xlpm.Ax,_xlfn.XLOOKUP(TRUE,($O91:O91&lt;&gt;""),$O$51:O$51,_xlpm.Fundo,,-1),
_xlpm.Bx,_xlfn.XLOOKUP(TRUE,(Q91:$AZ91&lt;&gt;""),Q$51:$AZ$51,_xlpm.Fundo,,1),
_xlpm.Cx,_xlfn.XLOOKUP(TRUE,($O91:O91&lt;&gt;""),$O91:O91,_xlpm.Fundo,,-1),
_xlpm.Dx,_xlfn.XLOOKUP(TRUE,(Q91:$AZ91&lt;&gt;""),Q91:$AZ91,_xlpm.Fundo,,1),
_xlpm.Xx,P$51,_xlpm.Yx,PRODUCT(SUM(_xlpm.Dx,-_xlpm.Cx),1/SUM(_xlpm.Bx,-_xlpm.Ax))*SUM(_xlpm.Xx,-_xlpm.Ax)+_xlpm.Cx,
_xlpm.Ay,_xlfn.XLOOKUP(TRUE,(P$52:P90&lt;&gt;""),$N$52:$N90,_xlpm.Fundo,,-1),
_xlpm.By,_xlfn.XLOOKUP(TRUE,(P92:P$95&lt;&gt;""),$N92:$N$95,_xlpm.Fundo,,1),
_xlpm.Cy,_xlfn.XLOOKUP(TRUE,(P$52:P90&lt;&gt;""),P$52:P90,_xlpm.Fundo,,-1),
_xlpm.Dy,_xlfn.XLOOKUP(TRUE,(P92:P$95&lt;&gt;""),P92:P$95,_xlpm.Fundo,,1),
_xlpm.Xy,$N91,_xlpm.Yy,PRODUCT(SUM(_xlpm.Dy,-_xlpm.Cy),1/SUM(_xlpm.By,-_xlpm.Ay))*SUM(_xlpm.Xy,-_xlpm.Ay)+_xlpm.Cy,
ROUND(_xlpm.Yy,2)))</f>
        <v/>
      </c>
      <c r="Q189" s="21" t="str" cm="1">
        <f t="array" ref="Q189">IF(Q91&lt;&gt;"","",
_xlfn.LET(_xlpm.Fundo,$L$8,
_xlpm.Ax,_xlfn.XLOOKUP(TRUE,($O91:P91&lt;&gt;""),$O$51:P$51,_xlpm.Fundo,,-1),
_xlpm.Bx,_xlfn.XLOOKUP(TRUE,(R91:$AZ91&lt;&gt;""),R$51:$AZ$51,_xlpm.Fundo,,1),
_xlpm.Cx,_xlfn.XLOOKUP(TRUE,($O91:P91&lt;&gt;""),$O91:P91,_xlpm.Fundo,,-1),
_xlpm.Dx,_xlfn.XLOOKUP(TRUE,(R91:$AZ91&lt;&gt;""),R91:$AZ91,_xlpm.Fundo,,1),
_xlpm.Xx,Q$51,_xlpm.Yx,PRODUCT(SUM(_xlpm.Dx,-_xlpm.Cx),1/SUM(_xlpm.Bx,-_xlpm.Ax))*SUM(_xlpm.Xx,-_xlpm.Ax)+_xlpm.Cx,
_xlpm.Ay,_xlfn.XLOOKUP(TRUE,(Q$52:Q90&lt;&gt;""),$N$52:$N90,_xlpm.Fundo,,-1),
_xlpm.By,_xlfn.XLOOKUP(TRUE,(Q92:Q$95&lt;&gt;""),$N92:$N$95,_xlpm.Fundo,,1),
_xlpm.Cy,_xlfn.XLOOKUP(TRUE,(Q$52:Q90&lt;&gt;""),Q$52:Q90,_xlpm.Fundo,,-1),
_xlpm.Dy,_xlfn.XLOOKUP(TRUE,(Q92:Q$95&lt;&gt;""),Q92:Q$95,_xlpm.Fundo,,1),
_xlpm.Xy,$N91,_xlpm.Yy,PRODUCT(SUM(_xlpm.Dy,-_xlpm.Cy),1/SUM(_xlpm.By,-_xlpm.Ay))*SUM(_xlpm.Xy,-_xlpm.Ay)+_xlpm.Cy,
ROUND(_xlpm.Yy,2)))</f>
        <v/>
      </c>
      <c r="R189" s="21" t="str" cm="1">
        <f t="array" ref="R189">IF(R91&lt;&gt;"","",
_xlfn.LET(_xlpm.Fundo,$L$8,
_xlpm.Ax,_xlfn.XLOOKUP(TRUE,($O91:Q91&lt;&gt;""),$O$51:Q$51,_xlpm.Fundo,,-1),
_xlpm.Bx,_xlfn.XLOOKUP(TRUE,(S91:$AZ91&lt;&gt;""),S$51:$AZ$51,_xlpm.Fundo,,1),
_xlpm.Cx,_xlfn.XLOOKUP(TRUE,($O91:Q91&lt;&gt;""),$O91:Q91,_xlpm.Fundo,,-1),
_xlpm.Dx,_xlfn.XLOOKUP(TRUE,(S91:$AZ91&lt;&gt;""),S91:$AZ91,_xlpm.Fundo,,1),
_xlpm.Xx,R$51,_xlpm.Yx,PRODUCT(SUM(_xlpm.Dx,-_xlpm.Cx),1/SUM(_xlpm.Bx,-_xlpm.Ax))*SUM(_xlpm.Xx,-_xlpm.Ax)+_xlpm.Cx,
_xlpm.Ay,_xlfn.XLOOKUP(TRUE,(R$52:R90&lt;&gt;""),$N$52:$N90,_xlpm.Fundo,,-1),
_xlpm.By,_xlfn.XLOOKUP(TRUE,(R92:R$95&lt;&gt;""),$N92:$N$95,_xlpm.Fundo,,1),
_xlpm.Cy,_xlfn.XLOOKUP(TRUE,(R$52:R90&lt;&gt;""),R$52:R90,_xlpm.Fundo,,-1),
_xlpm.Dy,_xlfn.XLOOKUP(TRUE,(R92:R$95&lt;&gt;""),R92:R$95,_xlpm.Fundo,,1),
_xlpm.Xy,$N91,_xlpm.Yy,PRODUCT(SUM(_xlpm.Dy,-_xlpm.Cy),1/SUM(_xlpm.By,-_xlpm.Ay))*SUM(_xlpm.Xy,-_xlpm.Ay)+_xlpm.Cy,
ROUND(_xlpm.Yy,2)))</f>
        <v/>
      </c>
      <c r="S189" s="21" cm="1">
        <f t="array" ref="S189">IF(S91&lt;&gt;"","",
_xlfn.LET(_xlpm.Fundo,$L$8,
_xlpm.Ax,_xlfn.XLOOKUP(TRUE,($O91:R91&lt;&gt;""),$O$51:R$51,_xlpm.Fundo,,-1),
_xlpm.Bx,_xlfn.XLOOKUP(TRUE,(T91:$AZ91&lt;&gt;""),T$51:$AZ$51,_xlpm.Fundo,,1),
_xlpm.Cx,_xlfn.XLOOKUP(TRUE,($O91:R91&lt;&gt;""),$O91:R91,_xlpm.Fundo,,-1),
_xlpm.Dx,_xlfn.XLOOKUP(TRUE,(T91:$AZ91&lt;&gt;""),T91:$AZ91,_xlpm.Fundo,,1),
_xlpm.Xx,S$51,_xlpm.Yx,PRODUCT(SUM(_xlpm.Dx,-_xlpm.Cx),1/SUM(_xlpm.Bx,-_xlpm.Ax))*SUM(_xlpm.Xx,-_xlpm.Ax)+_xlpm.Cx,
_xlpm.Ay,_xlfn.XLOOKUP(TRUE,(S$52:S90&lt;&gt;""),$N$52:$N90,_xlpm.Fundo,,-1),
_xlpm.By,_xlfn.XLOOKUP(TRUE,(S92:S$95&lt;&gt;""),$N92:$N$95,_xlpm.Fundo,,1),
_xlpm.Cy,_xlfn.XLOOKUP(TRUE,(S$52:S90&lt;&gt;""),S$52:S90,_xlpm.Fundo,,-1),
_xlpm.Dy,_xlfn.XLOOKUP(TRUE,(S92:S$95&lt;&gt;""),S92:S$95,_xlpm.Fundo,,1),
_xlpm.Xy,$N91,_xlpm.Yy,PRODUCT(SUM(_xlpm.Dy,-_xlpm.Cy),1/SUM(_xlpm.By,-_xlpm.Ay))*SUM(_xlpm.Xy,-_xlpm.Ay)+_xlpm.Cy,
ROUND(_xlpm.Yy,2)))</f>
        <v>0.09</v>
      </c>
      <c r="T189" s="21" t="str" cm="1">
        <f t="array" ref="T189">IF(T91&lt;&gt;"","",
_xlfn.LET(_xlpm.Fundo,$L$8,
_xlpm.Ax,_xlfn.XLOOKUP(TRUE,($O91:S91&lt;&gt;""),$O$51:S$51,_xlpm.Fundo,,-1),
_xlpm.Bx,_xlfn.XLOOKUP(TRUE,(U91:$AZ91&lt;&gt;""),U$51:$AZ$51,_xlpm.Fundo,,1),
_xlpm.Cx,_xlfn.XLOOKUP(TRUE,($O91:S91&lt;&gt;""),$O91:S91,_xlpm.Fundo,,-1),
_xlpm.Dx,_xlfn.XLOOKUP(TRUE,(U91:$AZ91&lt;&gt;""),U91:$AZ91,_xlpm.Fundo,,1),
_xlpm.Xx,T$51,_xlpm.Yx,PRODUCT(SUM(_xlpm.Dx,-_xlpm.Cx),1/SUM(_xlpm.Bx,-_xlpm.Ax))*SUM(_xlpm.Xx,-_xlpm.Ax)+_xlpm.Cx,
_xlpm.Ay,_xlfn.XLOOKUP(TRUE,(T$52:T90&lt;&gt;""),$N$52:$N90,_xlpm.Fundo,,-1),
_xlpm.By,_xlfn.XLOOKUP(TRUE,(T92:T$95&lt;&gt;""),$N92:$N$95,_xlpm.Fundo,,1),
_xlpm.Cy,_xlfn.XLOOKUP(TRUE,(T$52:T90&lt;&gt;""),T$52:T90,_xlpm.Fundo,,-1),
_xlpm.Dy,_xlfn.XLOOKUP(TRUE,(T92:T$95&lt;&gt;""),T92:T$95,_xlpm.Fundo,,1),
_xlpm.Xy,$N91,_xlpm.Yy,PRODUCT(SUM(_xlpm.Dy,-_xlpm.Cy),1/SUM(_xlpm.By,-_xlpm.Ay))*SUM(_xlpm.Xy,-_xlpm.Ay)+_xlpm.Cy,
ROUND(_xlpm.Yy,2)))</f>
        <v/>
      </c>
      <c r="U189" s="21" cm="1">
        <f t="array" ref="U189">IF(U91&lt;&gt;"","",
_xlfn.LET(_xlpm.Fundo,$L$8,
_xlpm.Ax,_xlfn.XLOOKUP(TRUE,($O91:T91&lt;&gt;""),$O$51:T$51,_xlpm.Fundo,,-1),
_xlpm.Bx,_xlfn.XLOOKUP(TRUE,(V91:$AZ91&lt;&gt;""),V$51:$AZ$51,_xlpm.Fundo,,1),
_xlpm.Cx,_xlfn.XLOOKUP(TRUE,($O91:T91&lt;&gt;""),$O91:T91,_xlpm.Fundo,,-1),
_xlpm.Dx,_xlfn.XLOOKUP(TRUE,(V91:$AZ91&lt;&gt;""),V91:$AZ91,_xlpm.Fundo,,1),
_xlpm.Xx,U$51,_xlpm.Yx,PRODUCT(SUM(_xlpm.Dx,-_xlpm.Cx),1/SUM(_xlpm.Bx,-_xlpm.Ax))*SUM(_xlpm.Xx,-_xlpm.Ax)+_xlpm.Cx,
_xlpm.Ay,_xlfn.XLOOKUP(TRUE,(U$52:U90&lt;&gt;""),$N$52:$N90,_xlpm.Fundo,,-1),
_xlpm.By,_xlfn.XLOOKUP(TRUE,(U92:U$95&lt;&gt;""),$N92:$N$95,_xlpm.Fundo,,1),
_xlpm.Cy,_xlfn.XLOOKUP(TRUE,(U$52:U90&lt;&gt;""),U$52:U90,_xlpm.Fundo,,-1),
_xlpm.Dy,_xlfn.XLOOKUP(TRUE,(U92:U$95&lt;&gt;""),U92:U$95,_xlpm.Fundo,,1),
_xlpm.Xy,$N91,_xlpm.Yy,PRODUCT(SUM(_xlpm.Dy,-_xlpm.Cy),1/SUM(_xlpm.By,-_xlpm.Ay))*SUM(_xlpm.Xy,-_xlpm.Ay)+_xlpm.Cy,
ROUND(_xlpm.Yy,2)))</f>
        <v>0.14000000000000001</v>
      </c>
      <c r="V189" s="21" cm="1">
        <f t="array" ref="V189">IF(V91&lt;&gt;"","",
_xlfn.LET(_xlpm.Fundo,$L$8,
_xlpm.Ax,_xlfn.XLOOKUP(TRUE,($O91:U91&lt;&gt;""),$O$51:U$51,_xlpm.Fundo,,-1),
_xlpm.Bx,_xlfn.XLOOKUP(TRUE,(W91:$AZ91&lt;&gt;""),W$51:$AZ$51,_xlpm.Fundo,,1),
_xlpm.Cx,_xlfn.XLOOKUP(TRUE,($O91:U91&lt;&gt;""),$O91:U91,_xlpm.Fundo,,-1),
_xlpm.Dx,_xlfn.XLOOKUP(TRUE,(W91:$AZ91&lt;&gt;""),W91:$AZ91,_xlpm.Fundo,,1),
_xlpm.Xx,V$51,_xlpm.Yx,PRODUCT(SUM(_xlpm.Dx,-_xlpm.Cx),1/SUM(_xlpm.Bx,-_xlpm.Ax))*SUM(_xlpm.Xx,-_xlpm.Ax)+_xlpm.Cx,
_xlpm.Ay,_xlfn.XLOOKUP(TRUE,(V$52:V90&lt;&gt;""),$N$52:$N90,_xlpm.Fundo,,-1),
_xlpm.By,_xlfn.XLOOKUP(TRUE,(V92:V$95&lt;&gt;""),$N92:$N$95,_xlpm.Fundo,,1),
_xlpm.Cy,_xlfn.XLOOKUP(TRUE,(V$52:V90&lt;&gt;""),V$52:V90,_xlpm.Fundo,,-1),
_xlpm.Dy,_xlfn.XLOOKUP(TRUE,(V92:V$95&lt;&gt;""),V92:V$95,_xlpm.Fundo,,1),
_xlpm.Xy,$N91,_xlpm.Yy,PRODUCT(SUM(_xlpm.Dy,-_xlpm.Cy),1/SUM(_xlpm.By,-_xlpm.Ay))*SUM(_xlpm.Xy,-_xlpm.Ay)+_xlpm.Cy,
ROUND(_xlpm.Yy,2)))</f>
        <v>0</v>
      </c>
      <c r="W189" s="21" cm="1">
        <f t="array" ref="W189">IF(W91&lt;&gt;"","",
_xlfn.LET(_xlpm.Fundo,$L$8,
_xlpm.Ax,_xlfn.XLOOKUP(TRUE,($O91:V91&lt;&gt;""),$O$51:V$51,_xlpm.Fundo,,-1),
_xlpm.Bx,_xlfn.XLOOKUP(TRUE,(X91:$AZ91&lt;&gt;""),X$51:$AZ$51,_xlpm.Fundo,,1),
_xlpm.Cx,_xlfn.XLOOKUP(TRUE,($O91:V91&lt;&gt;""),$O91:V91,_xlpm.Fundo,,-1),
_xlpm.Dx,_xlfn.XLOOKUP(TRUE,(X91:$AZ91&lt;&gt;""),X91:$AZ91,_xlpm.Fundo,,1),
_xlpm.Xx,W$51,_xlpm.Yx,PRODUCT(SUM(_xlpm.Dx,-_xlpm.Cx),1/SUM(_xlpm.Bx,-_xlpm.Ax))*SUM(_xlpm.Xx,-_xlpm.Ax)+_xlpm.Cx,
_xlpm.Ay,_xlfn.XLOOKUP(TRUE,(W$52:W90&lt;&gt;""),$N$52:$N90,_xlpm.Fundo,,-1),
_xlpm.By,_xlfn.XLOOKUP(TRUE,(W92:W$95&lt;&gt;""),$N92:$N$95,_xlpm.Fundo,,1),
_xlpm.Cy,_xlfn.XLOOKUP(TRUE,(W$52:W90&lt;&gt;""),W$52:W90,_xlpm.Fundo,,-1),
_xlpm.Dy,_xlfn.XLOOKUP(TRUE,(W92:W$95&lt;&gt;""),W92:W$95,_xlpm.Fundo,,1),
_xlpm.Xy,$N91,_xlpm.Yy,PRODUCT(SUM(_xlpm.Dy,-_xlpm.Cy),1/SUM(_xlpm.By,-_xlpm.Ay))*SUM(_xlpm.Xy,-_xlpm.Ay)+_xlpm.Cy,
ROUND(_xlpm.Yy,2)))</f>
        <v>0.01</v>
      </c>
      <c r="X189" s="21" t="str" cm="1">
        <f t="array" ref="X189">IF(X91&lt;&gt;"","",
_xlfn.LET(_xlpm.Fundo,$L$8,
_xlpm.Ax,_xlfn.XLOOKUP(TRUE,($O91:W91&lt;&gt;""),$O$51:W$51,_xlpm.Fundo,,-1),
_xlpm.Bx,_xlfn.XLOOKUP(TRUE,(Y91:$AZ91&lt;&gt;""),Y$51:$AZ$51,_xlpm.Fundo,,1),
_xlpm.Cx,_xlfn.XLOOKUP(TRUE,($O91:W91&lt;&gt;""),$O91:W91,_xlpm.Fundo,,-1),
_xlpm.Dx,_xlfn.XLOOKUP(TRUE,(Y91:$AZ91&lt;&gt;""),Y91:$AZ91,_xlpm.Fundo,,1),
_xlpm.Xx,X$51,_xlpm.Yx,PRODUCT(SUM(_xlpm.Dx,-_xlpm.Cx),1/SUM(_xlpm.Bx,-_xlpm.Ax))*SUM(_xlpm.Xx,-_xlpm.Ax)+_xlpm.Cx,
_xlpm.Ay,_xlfn.XLOOKUP(TRUE,(X$52:X90&lt;&gt;""),$N$52:$N90,_xlpm.Fundo,,-1),
_xlpm.By,_xlfn.XLOOKUP(TRUE,(X92:X$95&lt;&gt;""),$N92:$N$95,_xlpm.Fundo,,1),
_xlpm.Cy,_xlfn.XLOOKUP(TRUE,(X$52:X90&lt;&gt;""),X$52:X90,_xlpm.Fundo,,-1),
_xlpm.Dy,_xlfn.XLOOKUP(TRUE,(X92:X$95&lt;&gt;""),X92:X$95,_xlpm.Fundo,,1),
_xlpm.Xy,$N91,_xlpm.Yy,PRODUCT(SUM(_xlpm.Dy,-_xlpm.Cy),1/SUM(_xlpm.By,-_xlpm.Ay))*SUM(_xlpm.Xy,-_xlpm.Ay)+_xlpm.Cy,
ROUND(_xlpm.Yy,2)))</f>
        <v/>
      </c>
      <c r="Y189" s="21" cm="1">
        <f t="array" ref="Y189">IF(Y91&lt;&gt;"","",
_xlfn.LET(_xlpm.Fundo,$L$8,
_xlpm.Ax,_xlfn.XLOOKUP(TRUE,($O91:X91&lt;&gt;""),$O$51:X$51,_xlpm.Fundo,,-1),
_xlpm.Bx,_xlfn.XLOOKUP(TRUE,(Z91:$AZ91&lt;&gt;""),Z$51:$AZ$51,_xlpm.Fundo,,1),
_xlpm.Cx,_xlfn.XLOOKUP(TRUE,($O91:X91&lt;&gt;""),$O91:X91,_xlpm.Fundo,,-1),
_xlpm.Dx,_xlfn.XLOOKUP(TRUE,(Z91:$AZ91&lt;&gt;""),Z91:$AZ91,_xlpm.Fundo,,1),
_xlpm.Xx,Y$51,_xlpm.Yx,PRODUCT(SUM(_xlpm.Dx,-_xlpm.Cx),1/SUM(_xlpm.Bx,-_xlpm.Ax))*SUM(_xlpm.Xx,-_xlpm.Ax)+_xlpm.Cx,
_xlpm.Ay,_xlfn.XLOOKUP(TRUE,(Y$52:Y90&lt;&gt;""),$N$52:$N90,_xlpm.Fundo,,-1),
_xlpm.By,_xlfn.XLOOKUP(TRUE,(Y92:Y$95&lt;&gt;""),$N92:$N$95,_xlpm.Fundo,,1),
_xlpm.Cy,_xlfn.XLOOKUP(TRUE,(Y$52:Y90&lt;&gt;""),Y$52:Y90,_xlpm.Fundo,,-1),
_xlpm.Dy,_xlfn.XLOOKUP(TRUE,(Y92:Y$95&lt;&gt;""),Y92:Y$95,_xlpm.Fundo,,1),
_xlpm.Xy,$N91,_xlpm.Yy,PRODUCT(SUM(_xlpm.Dy,-_xlpm.Cy),1/SUM(_xlpm.By,-_xlpm.Ay))*SUM(_xlpm.Xy,-_xlpm.Ay)+_xlpm.Cy,
ROUND(_xlpm.Yy,2)))</f>
        <v>0.06</v>
      </c>
      <c r="Z189" s="21" cm="1">
        <f t="array" ref="Z189">IF(Z91&lt;&gt;"","",
_xlfn.LET(_xlpm.Fundo,$L$8,
_xlpm.Ax,_xlfn.XLOOKUP(TRUE,($O91:Y91&lt;&gt;""),$O$51:Y$51,_xlpm.Fundo,,-1),
_xlpm.Bx,_xlfn.XLOOKUP(TRUE,(AA91:$AZ91&lt;&gt;""),AA$51:$AZ$51,_xlpm.Fundo,,1),
_xlpm.Cx,_xlfn.XLOOKUP(TRUE,($O91:Y91&lt;&gt;""),$O91:Y91,_xlpm.Fundo,,-1),
_xlpm.Dx,_xlfn.XLOOKUP(TRUE,(AA91:$AZ91&lt;&gt;""),AA91:$AZ91,_xlpm.Fundo,,1),
_xlpm.Xx,Z$51,_xlpm.Yx,PRODUCT(SUM(_xlpm.Dx,-_xlpm.Cx),1/SUM(_xlpm.Bx,-_xlpm.Ax))*SUM(_xlpm.Xx,-_xlpm.Ax)+_xlpm.Cx,
_xlpm.Ay,_xlfn.XLOOKUP(TRUE,(Z$52:Z90&lt;&gt;""),$N$52:$N90,_xlpm.Fundo,,-1),
_xlpm.By,_xlfn.XLOOKUP(TRUE,(Z92:Z$95&lt;&gt;""),$N92:$N$95,_xlpm.Fundo,,1),
_xlpm.Cy,_xlfn.XLOOKUP(TRUE,(Z$52:Z90&lt;&gt;""),Z$52:Z90,_xlpm.Fundo,,-1),
_xlpm.Dy,_xlfn.XLOOKUP(TRUE,(Z92:Z$95&lt;&gt;""),Z92:Z$95,_xlpm.Fundo,,1),
_xlpm.Xy,$N91,_xlpm.Yy,PRODUCT(SUM(_xlpm.Dy,-_xlpm.Cy),1/SUM(_xlpm.By,-_xlpm.Ay))*SUM(_xlpm.Xy,-_xlpm.Ay)+_xlpm.Cy,
ROUND(_xlpm.Yy,2)))</f>
        <v>0.06</v>
      </c>
      <c r="AA189" s="21" t="str" cm="1">
        <f t="array" ref="AA189">IF(AA91&lt;&gt;"","",
_xlfn.LET(_xlpm.Fundo,$L$8,
_xlpm.Ax,_xlfn.XLOOKUP(TRUE,($O91:Z91&lt;&gt;""),$O$51:Z$51,_xlpm.Fundo,,-1),
_xlpm.Bx,_xlfn.XLOOKUP(TRUE,(AB91:$AZ91&lt;&gt;""),AB$51:$AZ$51,_xlpm.Fundo,,1),
_xlpm.Cx,_xlfn.XLOOKUP(TRUE,($O91:Z91&lt;&gt;""),$O91:Z91,_xlpm.Fundo,,-1),
_xlpm.Dx,_xlfn.XLOOKUP(TRUE,(AB91:$AZ91&lt;&gt;""),AB91:$AZ91,_xlpm.Fundo,,1),
_xlpm.Xx,AA$51,_xlpm.Yx,PRODUCT(SUM(_xlpm.Dx,-_xlpm.Cx),1/SUM(_xlpm.Bx,-_xlpm.Ax))*SUM(_xlpm.Xx,-_xlpm.Ax)+_xlpm.Cx,
_xlpm.Ay,_xlfn.XLOOKUP(TRUE,(AA$52:AA90&lt;&gt;""),$N$52:$N90,_xlpm.Fundo,,-1),
_xlpm.By,_xlfn.XLOOKUP(TRUE,(AA92:AA$95&lt;&gt;""),$N92:$N$95,_xlpm.Fundo,,1),
_xlpm.Cy,_xlfn.XLOOKUP(TRUE,(AA$52:AA90&lt;&gt;""),AA$52:AA90,_xlpm.Fundo,,-1),
_xlpm.Dy,_xlfn.XLOOKUP(TRUE,(AA92:AA$95&lt;&gt;""),AA92:AA$95,_xlpm.Fundo,,1),
_xlpm.Xy,$N91,_xlpm.Yy,PRODUCT(SUM(_xlpm.Dy,-_xlpm.Cy),1/SUM(_xlpm.By,-_xlpm.Ay))*SUM(_xlpm.Xy,-_xlpm.Ay)+_xlpm.Cy,
ROUND(_xlpm.Yy,2)))</f>
        <v/>
      </c>
      <c r="AB189" s="21" t="str" cm="1">
        <f t="array" ref="AB189">IF(AB91&lt;&gt;"","",
_xlfn.LET(_xlpm.Fundo,$L$8,
_xlpm.Ax,_xlfn.XLOOKUP(TRUE,($O91:AA91&lt;&gt;""),$O$51:AA$51,_xlpm.Fundo,,-1),
_xlpm.Bx,_xlfn.XLOOKUP(TRUE,(AC91:$AZ91&lt;&gt;""),AC$51:$AZ$51,_xlpm.Fundo,,1),
_xlpm.Cx,_xlfn.XLOOKUP(TRUE,($O91:AA91&lt;&gt;""),$O91:AA91,_xlpm.Fundo,,-1),
_xlpm.Dx,_xlfn.XLOOKUP(TRUE,(AC91:$AZ91&lt;&gt;""),AC91:$AZ91,_xlpm.Fundo,,1),
_xlpm.Xx,AB$51,_xlpm.Yx,PRODUCT(SUM(_xlpm.Dx,-_xlpm.Cx),1/SUM(_xlpm.Bx,-_xlpm.Ax))*SUM(_xlpm.Xx,-_xlpm.Ax)+_xlpm.Cx,
_xlpm.Ay,_xlfn.XLOOKUP(TRUE,(AB$52:AB90&lt;&gt;""),$N$52:$N90,_xlpm.Fundo,,-1),
_xlpm.By,_xlfn.XLOOKUP(TRUE,(AB92:AB$95&lt;&gt;""),$N92:$N$95,_xlpm.Fundo,,1),
_xlpm.Cy,_xlfn.XLOOKUP(TRUE,(AB$52:AB90&lt;&gt;""),AB$52:AB90,_xlpm.Fundo,,-1),
_xlpm.Dy,_xlfn.XLOOKUP(TRUE,(AB92:AB$95&lt;&gt;""),AB92:AB$95,_xlpm.Fundo,,1),
_xlpm.Xy,$N91,_xlpm.Yy,PRODUCT(SUM(_xlpm.Dy,-_xlpm.Cy),1/SUM(_xlpm.By,-_xlpm.Ay))*SUM(_xlpm.Xy,-_xlpm.Ay)+_xlpm.Cy,
ROUND(_xlpm.Yy,2)))</f>
        <v/>
      </c>
      <c r="AC189" s="21" cm="1">
        <f t="array" ref="AC189">IF(AC91&lt;&gt;"","",
_xlfn.LET(_xlpm.Fundo,$L$8,
_xlpm.Ax,_xlfn.XLOOKUP(TRUE,($O91:AB91&lt;&gt;""),$O$51:AB$51,_xlpm.Fundo,,-1),
_xlpm.Bx,_xlfn.XLOOKUP(TRUE,(AD91:$AZ91&lt;&gt;""),AD$51:$AZ$51,_xlpm.Fundo,,1),
_xlpm.Cx,_xlfn.XLOOKUP(TRUE,($O91:AB91&lt;&gt;""),$O91:AB91,_xlpm.Fundo,,-1),
_xlpm.Dx,_xlfn.XLOOKUP(TRUE,(AD91:$AZ91&lt;&gt;""),AD91:$AZ91,_xlpm.Fundo,,1),
_xlpm.Xx,AC$51,_xlpm.Yx,PRODUCT(SUM(_xlpm.Dx,-_xlpm.Cx),1/SUM(_xlpm.Bx,-_xlpm.Ax))*SUM(_xlpm.Xx,-_xlpm.Ax)+_xlpm.Cx,
_xlpm.Ay,_xlfn.XLOOKUP(TRUE,(AC$52:AC90&lt;&gt;""),$N$52:$N90,_xlpm.Fundo,,-1),
_xlpm.By,_xlfn.XLOOKUP(TRUE,(AC92:AC$95&lt;&gt;""),$N92:$N$95,_xlpm.Fundo,,1),
_xlpm.Cy,_xlfn.XLOOKUP(TRUE,(AC$52:AC90&lt;&gt;""),AC$52:AC90,_xlpm.Fundo,,-1),
_xlpm.Dy,_xlfn.XLOOKUP(TRUE,(AC92:AC$95&lt;&gt;""),AC92:AC$95,_xlpm.Fundo,,1),
_xlpm.Xy,$N91,_xlpm.Yy,PRODUCT(SUM(_xlpm.Dy,-_xlpm.Cy),1/SUM(_xlpm.By,-_xlpm.Ay))*SUM(_xlpm.Xy,-_xlpm.Ay)+_xlpm.Cy,
ROUND(_xlpm.Yy,2)))</f>
        <v>0</v>
      </c>
      <c r="AD189" s="21" cm="1">
        <f t="array" ref="AD189">IF(AD91&lt;&gt;"","",
_xlfn.LET(_xlpm.Fundo,$L$8,
_xlpm.Ax,_xlfn.XLOOKUP(TRUE,($O91:AC91&lt;&gt;""),$O$51:AC$51,_xlpm.Fundo,,-1),
_xlpm.Bx,_xlfn.XLOOKUP(TRUE,(AE91:$AZ91&lt;&gt;""),AE$51:$AZ$51,_xlpm.Fundo,,1),
_xlpm.Cx,_xlfn.XLOOKUP(TRUE,($O91:AC91&lt;&gt;""),$O91:AC91,_xlpm.Fundo,,-1),
_xlpm.Dx,_xlfn.XLOOKUP(TRUE,(AE91:$AZ91&lt;&gt;""),AE91:$AZ91,_xlpm.Fundo,,1),
_xlpm.Xx,AD$51,_xlpm.Yx,PRODUCT(SUM(_xlpm.Dx,-_xlpm.Cx),1/SUM(_xlpm.Bx,-_xlpm.Ax))*SUM(_xlpm.Xx,-_xlpm.Ax)+_xlpm.Cx,
_xlpm.Ay,_xlfn.XLOOKUP(TRUE,(AD$52:AD90&lt;&gt;""),$N$52:$N90,_xlpm.Fundo,,-1),
_xlpm.By,_xlfn.XLOOKUP(TRUE,(AD92:AD$95&lt;&gt;""),$N92:$N$95,_xlpm.Fundo,,1),
_xlpm.Cy,_xlfn.XLOOKUP(TRUE,(AD$52:AD90&lt;&gt;""),AD$52:AD90,_xlpm.Fundo,,-1),
_xlpm.Dy,_xlfn.XLOOKUP(TRUE,(AD92:AD$95&lt;&gt;""),AD92:AD$95,_xlpm.Fundo,,1),
_xlpm.Xy,$N91,_xlpm.Yy,PRODUCT(SUM(_xlpm.Dy,-_xlpm.Cy),1/SUM(_xlpm.By,-_xlpm.Ay))*SUM(_xlpm.Xy,-_xlpm.Ay)+_xlpm.Cy,
ROUND(_xlpm.Yy,2)))</f>
        <v>0</v>
      </c>
      <c r="AE189" s="21" t="str" cm="1">
        <f t="array" ref="AE189">IF(AE91&lt;&gt;"","",
_xlfn.LET(_xlpm.Fundo,$L$8,
_xlpm.Ax,_xlfn.XLOOKUP(TRUE,($O91:AD91&lt;&gt;""),$O$51:AD$51,_xlpm.Fundo,,-1),
_xlpm.Bx,_xlfn.XLOOKUP(TRUE,(AF91:$AZ91&lt;&gt;""),AF$51:$AZ$51,_xlpm.Fundo,,1),
_xlpm.Cx,_xlfn.XLOOKUP(TRUE,($O91:AD91&lt;&gt;""),$O91:AD91,_xlpm.Fundo,,-1),
_xlpm.Dx,_xlfn.XLOOKUP(TRUE,(AF91:$AZ91&lt;&gt;""),AF91:$AZ91,_xlpm.Fundo,,1),
_xlpm.Xx,AE$51,_xlpm.Yx,PRODUCT(SUM(_xlpm.Dx,-_xlpm.Cx),1/SUM(_xlpm.Bx,-_xlpm.Ax))*SUM(_xlpm.Xx,-_xlpm.Ax)+_xlpm.Cx,
_xlpm.Ay,_xlfn.XLOOKUP(TRUE,(AE$52:AE90&lt;&gt;""),$N$52:$N90,_xlpm.Fundo,,-1),
_xlpm.By,_xlfn.XLOOKUP(TRUE,(AE92:AE$95&lt;&gt;""),$N92:$N$95,_xlpm.Fundo,,1),
_xlpm.Cy,_xlfn.XLOOKUP(TRUE,(AE$52:AE90&lt;&gt;""),AE$52:AE90,_xlpm.Fundo,,-1),
_xlpm.Dy,_xlfn.XLOOKUP(TRUE,(AE92:AE$95&lt;&gt;""),AE92:AE$95,_xlpm.Fundo,,1),
_xlpm.Xy,$N91,_xlpm.Yy,PRODUCT(SUM(_xlpm.Dy,-_xlpm.Cy),1/SUM(_xlpm.By,-_xlpm.Ay))*SUM(_xlpm.Xy,-_xlpm.Ay)+_xlpm.Cy,
ROUND(_xlpm.Yy,2)))</f>
        <v/>
      </c>
      <c r="AF189" s="21" cm="1">
        <f t="array" ref="AF189">IF(AF91&lt;&gt;"","",
_xlfn.LET(_xlpm.Fundo,$L$8,
_xlpm.Ax,_xlfn.XLOOKUP(TRUE,($O91:AE91&lt;&gt;""),$O$51:AE$51,_xlpm.Fundo,,-1),
_xlpm.Bx,_xlfn.XLOOKUP(TRUE,(AG91:$AZ91&lt;&gt;""),AG$51:$AZ$51,_xlpm.Fundo,,1),
_xlpm.Cx,_xlfn.XLOOKUP(TRUE,($O91:AE91&lt;&gt;""),$O91:AE91,_xlpm.Fundo,,-1),
_xlpm.Dx,_xlfn.XLOOKUP(TRUE,(AG91:$AZ91&lt;&gt;""),AG91:$AZ91,_xlpm.Fundo,,1),
_xlpm.Xx,AF$51,_xlpm.Yx,PRODUCT(SUM(_xlpm.Dx,-_xlpm.Cx),1/SUM(_xlpm.Bx,-_xlpm.Ax))*SUM(_xlpm.Xx,-_xlpm.Ax)+_xlpm.Cx,
_xlpm.Ay,_xlfn.XLOOKUP(TRUE,(AF$52:AF90&lt;&gt;""),$N$52:$N90,_xlpm.Fundo,,-1),
_xlpm.By,_xlfn.XLOOKUP(TRUE,(AF92:AF$95&lt;&gt;""),$N92:$N$95,_xlpm.Fundo,,1),
_xlpm.Cy,_xlfn.XLOOKUP(TRUE,(AF$52:AF90&lt;&gt;""),AF$52:AF90,_xlpm.Fundo,,-1),
_xlpm.Dy,_xlfn.XLOOKUP(TRUE,(AF92:AF$95&lt;&gt;""),AF92:AF$95,_xlpm.Fundo,,1),
_xlpm.Xy,$N91,_xlpm.Yy,PRODUCT(SUM(_xlpm.Dy,-_xlpm.Cy),1/SUM(_xlpm.By,-_xlpm.Ay))*SUM(_xlpm.Xy,-_xlpm.Ay)+_xlpm.Cy,
ROUND(_xlpm.Yy,2)))</f>
        <v>0</v>
      </c>
      <c r="AG189" s="21" t="str" cm="1">
        <f t="array" ref="AG189">IF(AG91&lt;&gt;"","",
_xlfn.LET(_xlpm.Fundo,$L$8,
_xlpm.Ax,_xlfn.XLOOKUP(TRUE,($O91:AF91&lt;&gt;""),$O$51:AF$51,_xlpm.Fundo,,-1),
_xlpm.Bx,_xlfn.XLOOKUP(TRUE,(AH91:$AZ91&lt;&gt;""),AH$51:$AZ$51,_xlpm.Fundo,,1),
_xlpm.Cx,_xlfn.XLOOKUP(TRUE,($O91:AF91&lt;&gt;""),$O91:AF91,_xlpm.Fundo,,-1),
_xlpm.Dx,_xlfn.XLOOKUP(TRUE,(AH91:$AZ91&lt;&gt;""),AH91:$AZ91,_xlpm.Fundo,,1),
_xlpm.Xx,AG$51,_xlpm.Yx,PRODUCT(SUM(_xlpm.Dx,-_xlpm.Cx),1/SUM(_xlpm.Bx,-_xlpm.Ax))*SUM(_xlpm.Xx,-_xlpm.Ax)+_xlpm.Cx,
_xlpm.Ay,_xlfn.XLOOKUP(TRUE,(AG$52:AG90&lt;&gt;""),$N$52:$N90,_xlpm.Fundo,,-1),
_xlpm.By,_xlfn.XLOOKUP(TRUE,(AG92:AG$95&lt;&gt;""),$N92:$N$95,_xlpm.Fundo,,1),
_xlpm.Cy,_xlfn.XLOOKUP(TRUE,(AG$52:AG90&lt;&gt;""),AG$52:AG90,_xlpm.Fundo,,-1),
_xlpm.Dy,_xlfn.XLOOKUP(TRUE,(AG92:AG$95&lt;&gt;""),AG92:AG$95,_xlpm.Fundo,,1),
_xlpm.Xy,$N91,_xlpm.Yy,PRODUCT(SUM(_xlpm.Dy,-_xlpm.Cy),1/SUM(_xlpm.By,-_xlpm.Ay))*SUM(_xlpm.Xy,-_xlpm.Ay)+_xlpm.Cy,
ROUND(_xlpm.Yy,2)))</f>
        <v/>
      </c>
      <c r="AH189" s="21" cm="1">
        <f t="array" ref="AH189">IF(AH91&lt;&gt;"","",
_xlfn.LET(_xlpm.Fundo,$L$8,
_xlpm.Ax,_xlfn.XLOOKUP(TRUE,($O91:AG91&lt;&gt;""),$O$51:AG$51,_xlpm.Fundo,,-1),
_xlpm.Bx,_xlfn.XLOOKUP(TRUE,(AI91:$AZ91&lt;&gt;""),AI$51:$AZ$51,_xlpm.Fundo,,1),
_xlpm.Cx,_xlfn.XLOOKUP(TRUE,($O91:AG91&lt;&gt;""),$O91:AG91,_xlpm.Fundo,,-1),
_xlpm.Dx,_xlfn.XLOOKUP(TRUE,(AI91:$AZ91&lt;&gt;""),AI91:$AZ91,_xlpm.Fundo,,1),
_xlpm.Xx,AH$51,_xlpm.Yx,PRODUCT(SUM(_xlpm.Dx,-_xlpm.Cx),1/SUM(_xlpm.Bx,-_xlpm.Ax))*SUM(_xlpm.Xx,-_xlpm.Ax)+_xlpm.Cx,
_xlpm.Ay,_xlfn.XLOOKUP(TRUE,(AH$52:AH90&lt;&gt;""),$N$52:$N90,_xlpm.Fundo,,-1),
_xlpm.By,_xlfn.XLOOKUP(TRUE,(AH92:AH$95&lt;&gt;""),$N92:$N$95,_xlpm.Fundo,,1),
_xlpm.Cy,_xlfn.XLOOKUP(TRUE,(AH$52:AH90&lt;&gt;""),AH$52:AH90,_xlpm.Fundo,,-1),
_xlpm.Dy,_xlfn.XLOOKUP(TRUE,(AH92:AH$95&lt;&gt;""),AH92:AH$95,_xlpm.Fundo,,1),
_xlpm.Xy,$N91,_xlpm.Yy,PRODUCT(SUM(_xlpm.Dy,-_xlpm.Cy),1/SUM(_xlpm.By,-_xlpm.Ay))*SUM(_xlpm.Xy,-_xlpm.Ay)+_xlpm.Cy,
ROUND(_xlpm.Yy,2)))</f>
        <v>0</v>
      </c>
      <c r="AI189" s="21" t="str" cm="1">
        <f t="array" ref="AI189">IF(AI91&lt;&gt;"","",
_xlfn.LET(_xlpm.Fundo,$L$8,
_xlpm.Ax,_xlfn.XLOOKUP(TRUE,($O91:AH91&lt;&gt;""),$O$51:AH$51,_xlpm.Fundo,,-1),
_xlpm.Bx,_xlfn.XLOOKUP(TRUE,(AJ91:$AZ91&lt;&gt;""),AJ$51:$AZ$51,_xlpm.Fundo,,1),
_xlpm.Cx,_xlfn.XLOOKUP(TRUE,($O91:AH91&lt;&gt;""),$O91:AH91,_xlpm.Fundo,,-1),
_xlpm.Dx,_xlfn.XLOOKUP(TRUE,(AJ91:$AZ91&lt;&gt;""),AJ91:$AZ91,_xlpm.Fundo,,1),
_xlpm.Xx,AI$51,_xlpm.Yx,PRODUCT(SUM(_xlpm.Dx,-_xlpm.Cx),1/SUM(_xlpm.Bx,-_xlpm.Ax))*SUM(_xlpm.Xx,-_xlpm.Ax)+_xlpm.Cx,
_xlpm.Ay,_xlfn.XLOOKUP(TRUE,(AI$52:AI90&lt;&gt;""),$N$52:$N90,_xlpm.Fundo,,-1),
_xlpm.By,_xlfn.XLOOKUP(TRUE,(AI92:AI$95&lt;&gt;""),$N92:$N$95,_xlpm.Fundo,,1),
_xlpm.Cy,_xlfn.XLOOKUP(TRUE,(AI$52:AI90&lt;&gt;""),AI$52:AI90,_xlpm.Fundo,,-1),
_xlpm.Dy,_xlfn.XLOOKUP(TRUE,(AI92:AI$95&lt;&gt;""),AI92:AI$95,_xlpm.Fundo,,1),
_xlpm.Xy,$N91,_xlpm.Yy,PRODUCT(SUM(_xlpm.Dy,-_xlpm.Cy),1/SUM(_xlpm.By,-_xlpm.Ay))*SUM(_xlpm.Xy,-_xlpm.Ay)+_xlpm.Cy,
ROUND(_xlpm.Yy,2)))</f>
        <v/>
      </c>
      <c r="AJ189" s="21" cm="1">
        <f t="array" ref="AJ189">IF(AJ91&lt;&gt;"","",
_xlfn.LET(_xlpm.Fundo,$L$8,
_xlpm.Ax,_xlfn.XLOOKUP(TRUE,($O91:AI91&lt;&gt;""),$O$51:AI$51,_xlpm.Fundo,,-1),
_xlpm.Bx,_xlfn.XLOOKUP(TRUE,(AK91:$AZ91&lt;&gt;""),AK$51:$AZ$51,_xlpm.Fundo,,1),
_xlpm.Cx,_xlfn.XLOOKUP(TRUE,($O91:AI91&lt;&gt;""),$O91:AI91,_xlpm.Fundo,,-1),
_xlpm.Dx,_xlfn.XLOOKUP(TRUE,(AK91:$AZ91&lt;&gt;""),AK91:$AZ91,_xlpm.Fundo,,1),
_xlpm.Xx,AJ$51,_xlpm.Yx,PRODUCT(SUM(_xlpm.Dx,-_xlpm.Cx),1/SUM(_xlpm.Bx,-_xlpm.Ax))*SUM(_xlpm.Xx,-_xlpm.Ax)+_xlpm.Cx,
_xlpm.Ay,_xlfn.XLOOKUP(TRUE,(AJ$52:AJ90&lt;&gt;""),$N$52:$N90,_xlpm.Fundo,,-1),
_xlpm.By,_xlfn.XLOOKUP(TRUE,(AJ92:AJ$95&lt;&gt;""),$N92:$N$95,_xlpm.Fundo,,1),
_xlpm.Cy,_xlfn.XLOOKUP(TRUE,(AJ$52:AJ90&lt;&gt;""),AJ$52:AJ90,_xlpm.Fundo,,-1),
_xlpm.Dy,_xlfn.XLOOKUP(TRUE,(AJ92:AJ$95&lt;&gt;""),AJ92:AJ$95,_xlpm.Fundo,,1),
_xlpm.Xy,$N91,_xlpm.Yy,PRODUCT(SUM(_xlpm.Dy,-_xlpm.Cy),1/SUM(_xlpm.By,-_xlpm.Ay))*SUM(_xlpm.Xy,-_xlpm.Ay)+_xlpm.Cy,
ROUND(_xlpm.Yy,2)))</f>
        <v>0.06</v>
      </c>
      <c r="AK189" s="21" cm="1">
        <f t="array" ref="AK189">IF(AK91&lt;&gt;"","",
_xlfn.LET(_xlpm.Fundo,$L$8,
_xlpm.Ax,_xlfn.XLOOKUP(TRUE,($O91:AJ91&lt;&gt;""),$O$51:AJ$51,_xlpm.Fundo,,-1),
_xlpm.Bx,_xlfn.XLOOKUP(TRUE,(AL91:$AZ91&lt;&gt;""),AL$51:$AZ$51,_xlpm.Fundo,,1),
_xlpm.Cx,_xlfn.XLOOKUP(TRUE,($O91:AJ91&lt;&gt;""),$O91:AJ91,_xlpm.Fundo,,-1),
_xlpm.Dx,_xlfn.XLOOKUP(TRUE,(AL91:$AZ91&lt;&gt;""),AL91:$AZ91,_xlpm.Fundo,,1),
_xlpm.Xx,AK$51,_xlpm.Yx,PRODUCT(SUM(_xlpm.Dx,-_xlpm.Cx),1/SUM(_xlpm.Bx,-_xlpm.Ax))*SUM(_xlpm.Xx,-_xlpm.Ax)+_xlpm.Cx,
_xlpm.Ay,_xlfn.XLOOKUP(TRUE,(AK$52:AK90&lt;&gt;""),$N$52:$N90,_xlpm.Fundo,,-1),
_xlpm.By,_xlfn.XLOOKUP(TRUE,(AK92:AK$95&lt;&gt;""),$N92:$N$95,_xlpm.Fundo,,1),
_xlpm.Cy,_xlfn.XLOOKUP(TRUE,(AK$52:AK90&lt;&gt;""),AK$52:AK90,_xlpm.Fundo,,-1),
_xlpm.Dy,_xlfn.XLOOKUP(TRUE,(AK92:AK$95&lt;&gt;""),AK92:AK$95,_xlpm.Fundo,,1),
_xlpm.Xy,$N91,_xlpm.Yy,PRODUCT(SUM(_xlpm.Dy,-_xlpm.Cy),1/SUM(_xlpm.By,-_xlpm.Ay))*SUM(_xlpm.Xy,-_xlpm.Ay)+_xlpm.Cy,
ROUND(_xlpm.Yy,2)))</f>
        <v>0</v>
      </c>
      <c r="AL189" s="21" cm="1">
        <f t="array" ref="AL189">IF(AL91&lt;&gt;"","",
_xlfn.LET(_xlpm.Fundo,$L$8,
_xlpm.Ax,_xlfn.XLOOKUP(TRUE,($O91:AK91&lt;&gt;""),$O$51:AK$51,_xlpm.Fundo,,-1),
_xlpm.Bx,_xlfn.XLOOKUP(TRUE,(AM91:$AZ91&lt;&gt;""),AM$51:$AZ$51,_xlpm.Fundo,,1),
_xlpm.Cx,_xlfn.XLOOKUP(TRUE,($O91:AK91&lt;&gt;""),$O91:AK91,_xlpm.Fundo,,-1),
_xlpm.Dx,_xlfn.XLOOKUP(TRUE,(AM91:$AZ91&lt;&gt;""),AM91:$AZ91,_xlpm.Fundo,,1),
_xlpm.Xx,AL$51,_xlpm.Yx,PRODUCT(SUM(_xlpm.Dx,-_xlpm.Cx),1/SUM(_xlpm.Bx,-_xlpm.Ax))*SUM(_xlpm.Xx,-_xlpm.Ax)+_xlpm.Cx,
_xlpm.Ay,_xlfn.XLOOKUP(TRUE,(AL$52:AL90&lt;&gt;""),$N$52:$N90,_xlpm.Fundo,,-1),
_xlpm.By,_xlfn.XLOOKUP(TRUE,(AL92:AL$95&lt;&gt;""),$N92:$N$95,_xlpm.Fundo,,1),
_xlpm.Cy,_xlfn.XLOOKUP(TRUE,(AL$52:AL90&lt;&gt;""),AL$52:AL90,_xlpm.Fundo,,-1),
_xlpm.Dy,_xlfn.XLOOKUP(TRUE,(AL92:AL$95&lt;&gt;""),AL92:AL$95,_xlpm.Fundo,,1),
_xlpm.Xy,$N91,_xlpm.Yy,PRODUCT(SUM(_xlpm.Dy,-_xlpm.Cy),1/SUM(_xlpm.By,-_xlpm.Ay))*SUM(_xlpm.Xy,-_xlpm.Ay)+_xlpm.Cy,
ROUND(_xlpm.Yy,2)))</f>
        <v>0</v>
      </c>
      <c r="AM189" s="21" cm="1">
        <f t="array" ref="AM189">IF(AM91&lt;&gt;"","",
_xlfn.LET(_xlpm.Fundo,$L$8,
_xlpm.Ax,_xlfn.XLOOKUP(TRUE,($O91:AL91&lt;&gt;""),$O$51:AL$51,_xlpm.Fundo,,-1),
_xlpm.Bx,_xlfn.XLOOKUP(TRUE,(AN91:$AZ91&lt;&gt;""),AN$51:$AZ$51,_xlpm.Fundo,,1),
_xlpm.Cx,_xlfn.XLOOKUP(TRUE,($O91:AL91&lt;&gt;""),$O91:AL91,_xlpm.Fundo,,-1),
_xlpm.Dx,_xlfn.XLOOKUP(TRUE,(AN91:$AZ91&lt;&gt;""),AN91:$AZ91,_xlpm.Fundo,,1),
_xlpm.Xx,AM$51,_xlpm.Yx,PRODUCT(SUM(_xlpm.Dx,-_xlpm.Cx),1/SUM(_xlpm.Bx,-_xlpm.Ax))*SUM(_xlpm.Xx,-_xlpm.Ax)+_xlpm.Cx,
_xlpm.Ay,_xlfn.XLOOKUP(TRUE,(AM$52:AM90&lt;&gt;""),$N$52:$N90,_xlpm.Fundo,,-1),
_xlpm.By,_xlfn.XLOOKUP(TRUE,(AM92:AM$95&lt;&gt;""),$N92:$N$95,_xlpm.Fundo,,1),
_xlpm.Cy,_xlfn.XLOOKUP(TRUE,(AM$52:AM90&lt;&gt;""),AM$52:AM90,_xlpm.Fundo,,-1),
_xlpm.Dy,_xlfn.XLOOKUP(TRUE,(AM92:AM$95&lt;&gt;""),AM92:AM$95,_xlpm.Fundo,,1),
_xlpm.Xy,$N91,_xlpm.Yy,PRODUCT(SUM(_xlpm.Dy,-_xlpm.Cy),1/SUM(_xlpm.By,-_xlpm.Ay))*SUM(_xlpm.Xy,-_xlpm.Ay)+_xlpm.Cy,
ROUND(_xlpm.Yy,2)))</f>
        <v>0</v>
      </c>
      <c r="AN189" s="21" t="str" cm="1">
        <f t="array" ref="AN189">IF(AN91&lt;&gt;"","",
_xlfn.LET(_xlpm.Fundo,$L$8,
_xlpm.Ax,_xlfn.XLOOKUP(TRUE,($O91:AM91&lt;&gt;""),$O$51:AM$51,_xlpm.Fundo,,-1),
_xlpm.Bx,_xlfn.XLOOKUP(TRUE,(AO91:$AZ91&lt;&gt;""),AO$51:$AZ$51,_xlpm.Fundo,,1),
_xlpm.Cx,_xlfn.XLOOKUP(TRUE,($O91:AM91&lt;&gt;""),$O91:AM91,_xlpm.Fundo,,-1),
_xlpm.Dx,_xlfn.XLOOKUP(TRUE,(AO91:$AZ91&lt;&gt;""),AO91:$AZ91,_xlpm.Fundo,,1),
_xlpm.Xx,AN$51,_xlpm.Yx,PRODUCT(SUM(_xlpm.Dx,-_xlpm.Cx),1/SUM(_xlpm.Bx,-_xlpm.Ax))*SUM(_xlpm.Xx,-_xlpm.Ax)+_xlpm.Cx,
_xlpm.Ay,_xlfn.XLOOKUP(TRUE,(AN$52:AN90&lt;&gt;""),$N$52:$N90,_xlpm.Fundo,,-1),
_xlpm.By,_xlfn.XLOOKUP(TRUE,(AN92:AN$95&lt;&gt;""),$N92:$N$95,_xlpm.Fundo,,1),
_xlpm.Cy,_xlfn.XLOOKUP(TRUE,(AN$52:AN90&lt;&gt;""),AN$52:AN90,_xlpm.Fundo,,-1),
_xlpm.Dy,_xlfn.XLOOKUP(TRUE,(AN92:AN$95&lt;&gt;""),AN92:AN$95,_xlpm.Fundo,,1),
_xlpm.Xy,$N91,_xlpm.Yy,PRODUCT(SUM(_xlpm.Dy,-_xlpm.Cy),1/SUM(_xlpm.By,-_xlpm.Ay))*SUM(_xlpm.Xy,-_xlpm.Ay)+_xlpm.Cy,
ROUND(_xlpm.Yy,2)))</f>
        <v/>
      </c>
      <c r="AO189" s="21" t="str" cm="1">
        <f t="array" ref="AO189">IF(AO91&lt;&gt;"","",
_xlfn.LET(_xlpm.Fundo,$L$8,
_xlpm.Ax,_xlfn.XLOOKUP(TRUE,($O91:AN91&lt;&gt;""),$O$51:AN$51,_xlpm.Fundo,,-1),
_xlpm.Bx,_xlfn.XLOOKUP(TRUE,(AP91:$AZ91&lt;&gt;""),AP$51:$AZ$51,_xlpm.Fundo,,1),
_xlpm.Cx,_xlfn.XLOOKUP(TRUE,($O91:AN91&lt;&gt;""),$O91:AN91,_xlpm.Fundo,,-1),
_xlpm.Dx,_xlfn.XLOOKUP(TRUE,(AP91:$AZ91&lt;&gt;""),AP91:$AZ91,_xlpm.Fundo,,1),
_xlpm.Xx,AO$51,_xlpm.Yx,PRODUCT(SUM(_xlpm.Dx,-_xlpm.Cx),1/SUM(_xlpm.Bx,-_xlpm.Ax))*SUM(_xlpm.Xx,-_xlpm.Ax)+_xlpm.Cx,
_xlpm.Ay,_xlfn.XLOOKUP(TRUE,(AO$52:AO90&lt;&gt;""),$N$52:$N90,_xlpm.Fundo,,-1),
_xlpm.By,_xlfn.XLOOKUP(TRUE,(AO92:AO$95&lt;&gt;""),$N92:$N$95,_xlpm.Fundo,,1),
_xlpm.Cy,_xlfn.XLOOKUP(TRUE,(AO$52:AO90&lt;&gt;""),AO$52:AO90,_xlpm.Fundo,,-1),
_xlpm.Dy,_xlfn.XLOOKUP(TRUE,(AO92:AO$95&lt;&gt;""),AO92:AO$95,_xlpm.Fundo,,1),
_xlpm.Xy,$N91,_xlpm.Yy,PRODUCT(SUM(_xlpm.Dy,-_xlpm.Cy),1/SUM(_xlpm.By,-_xlpm.Ay))*SUM(_xlpm.Xy,-_xlpm.Ay)+_xlpm.Cy,
ROUND(_xlpm.Yy,2)))</f>
        <v/>
      </c>
      <c r="AP189" s="21" t="str" cm="1">
        <f t="array" ref="AP189">IF(AP91&lt;&gt;"","",
_xlfn.LET(_xlpm.Fundo,$L$8,
_xlpm.Ax,_xlfn.XLOOKUP(TRUE,($O91:AO91&lt;&gt;""),$O$51:AO$51,_xlpm.Fundo,,-1),
_xlpm.Bx,_xlfn.XLOOKUP(TRUE,(AQ91:$AZ91&lt;&gt;""),AQ$51:$AZ$51,_xlpm.Fundo,,1),
_xlpm.Cx,_xlfn.XLOOKUP(TRUE,($O91:AO91&lt;&gt;""),$O91:AO91,_xlpm.Fundo,,-1),
_xlpm.Dx,_xlfn.XLOOKUP(TRUE,(AQ91:$AZ91&lt;&gt;""),AQ91:$AZ91,_xlpm.Fundo,,1),
_xlpm.Xx,AP$51,_xlpm.Yx,PRODUCT(SUM(_xlpm.Dx,-_xlpm.Cx),1/SUM(_xlpm.Bx,-_xlpm.Ax))*SUM(_xlpm.Xx,-_xlpm.Ax)+_xlpm.Cx,
_xlpm.Ay,_xlfn.XLOOKUP(TRUE,(AP$52:AP90&lt;&gt;""),$N$52:$N90,_xlpm.Fundo,,-1),
_xlpm.By,_xlfn.XLOOKUP(TRUE,(AP92:AP$95&lt;&gt;""),$N92:$N$95,_xlpm.Fundo,,1),
_xlpm.Cy,_xlfn.XLOOKUP(TRUE,(AP$52:AP90&lt;&gt;""),AP$52:AP90,_xlpm.Fundo,,-1),
_xlpm.Dy,_xlfn.XLOOKUP(TRUE,(AP92:AP$95&lt;&gt;""),AP92:AP$95,_xlpm.Fundo,,1),
_xlpm.Xy,$N91,_xlpm.Yy,PRODUCT(SUM(_xlpm.Dy,-_xlpm.Cy),1/SUM(_xlpm.By,-_xlpm.Ay))*SUM(_xlpm.Xy,-_xlpm.Ay)+_xlpm.Cy,
ROUND(_xlpm.Yy,2)))</f>
        <v/>
      </c>
      <c r="AQ189" s="21" cm="1">
        <f t="array" ref="AQ189">IF(AQ91&lt;&gt;"","",
_xlfn.LET(_xlpm.Fundo,$L$8,
_xlpm.Ax,_xlfn.XLOOKUP(TRUE,($O91:AP91&lt;&gt;""),$O$51:AP$51,_xlpm.Fundo,,-1),
_xlpm.Bx,_xlfn.XLOOKUP(TRUE,(AR91:$AZ91&lt;&gt;""),AR$51:$AZ$51,_xlpm.Fundo,,1),
_xlpm.Cx,_xlfn.XLOOKUP(TRUE,($O91:AP91&lt;&gt;""),$O91:AP91,_xlpm.Fundo,,-1),
_xlpm.Dx,_xlfn.XLOOKUP(TRUE,(AR91:$AZ91&lt;&gt;""),AR91:$AZ91,_xlpm.Fundo,,1),
_xlpm.Xx,AQ$51,_xlpm.Yx,PRODUCT(SUM(_xlpm.Dx,-_xlpm.Cx),1/SUM(_xlpm.Bx,-_xlpm.Ax))*SUM(_xlpm.Xx,-_xlpm.Ax)+_xlpm.Cx,
_xlpm.Ay,_xlfn.XLOOKUP(TRUE,(AQ$52:AQ90&lt;&gt;""),$N$52:$N90,_xlpm.Fundo,,-1),
_xlpm.By,_xlfn.XLOOKUP(TRUE,(AQ92:AQ$95&lt;&gt;""),$N92:$N$95,_xlpm.Fundo,,1),
_xlpm.Cy,_xlfn.XLOOKUP(TRUE,(AQ$52:AQ90&lt;&gt;""),AQ$52:AQ90,_xlpm.Fundo,,-1),
_xlpm.Dy,_xlfn.XLOOKUP(TRUE,(AQ92:AQ$95&lt;&gt;""),AQ92:AQ$95,_xlpm.Fundo,,1),
_xlpm.Xy,$N91,_xlpm.Yy,PRODUCT(SUM(_xlpm.Dy,-_xlpm.Cy),1/SUM(_xlpm.By,-_xlpm.Ay))*SUM(_xlpm.Xy,-_xlpm.Ay)+_xlpm.Cy,
ROUND(_xlpm.Yy,2)))</f>
        <v>-2.4700000000000002</v>
      </c>
      <c r="AR189" s="21" t="str" cm="1">
        <f t="array" ref="AR189">IF(AR91&lt;&gt;"","",
_xlfn.LET(_xlpm.Fundo,$L$8,
_xlpm.Ax,_xlfn.XLOOKUP(TRUE,($O91:AQ91&lt;&gt;""),$O$51:AQ$51,_xlpm.Fundo,,-1),
_xlpm.Bx,_xlfn.XLOOKUP(TRUE,(AS91:$AZ91&lt;&gt;""),AS$51:$AZ$51,_xlpm.Fundo,,1),
_xlpm.Cx,_xlfn.XLOOKUP(TRUE,($O91:AQ91&lt;&gt;""),$O91:AQ91,_xlpm.Fundo,,-1),
_xlpm.Dx,_xlfn.XLOOKUP(TRUE,(AS91:$AZ91&lt;&gt;""),AS91:$AZ91,_xlpm.Fundo,,1),
_xlpm.Xx,AR$51,_xlpm.Yx,PRODUCT(SUM(_xlpm.Dx,-_xlpm.Cx),1/SUM(_xlpm.Bx,-_xlpm.Ax))*SUM(_xlpm.Xx,-_xlpm.Ax)+_xlpm.Cx,
_xlpm.Ay,_xlfn.XLOOKUP(TRUE,(AR$52:AR90&lt;&gt;""),$N$52:$N90,_xlpm.Fundo,,-1),
_xlpm.By,_xlfn.XLOOKUP(TRUE,(AR92:AR$95&lt;&gt;""),$N92:$N$95,_xlpm.Fundo,,1),
_xlpm.Cy,_xlfn.XLOOKUP(TRUE,(AR$52:AR90&lt;&gt;""),AR$52:AR90,_xlpm.Fundo,,-1),
_xlpm.Dy,_xlfn.XLOOKUP(TRUE,(AR92:AR$95&lt;&gt;""),AR92:AR$95,_xlpm.Fundo,,1),
_xlpm.Xy,$N91,_xlpm.Yy,PRODUCT(SUM(_xlpm.Dy,-_xlpm.Cy),1/SUM(_xlpm.By,-_xlpm.Ay))*SUM(_xlpm.Xy,-_xlpm.Ay)+_xlpm.Cy,
ROUND(_xlpm.Yy,2)))</f>
        <v/>
      </c>
      <c r="AS189" s="21" t="str" cm="1">
        <f t="array" ref="AS189">IF(AS91&lt;&gt;"","",
_xlfn.LET(_xlpm.Fundo,$L$8,
_xlpm.Ax,_xlfn.XLOOKUP(TRUE,($O91:AR91&lt;&gt;""),$O$51:AR$51,_xlpm.Fundo,,-1),
_xlpm.Bx,_xlfn.XLOOKUP(TRUE,(AT91:$AZ91&lt;&gt;""),AT$51:$AZ$51,_xlpm.Fundo,,1),
_xlpm.Cx,_xlfn.XLOOKUP(TRUE,($O91:AR91&lt;&gt;""),$O91:AR91,_xlpm.Fundo,,-1),
_xlpm.Dx,_xlfn.XLOOKUP(TRUE,(AT91:$AZ91&lt;&gt;""),AT91:$AZ91,_xlpm.Fundo,,1),
_xlpm.Xx,AS$51,_xlpm.Yx,PRODUCT(SUM(_xlpm.Dx,-_xlpm.Cx),1/SUM(_xlpm.Bx,-_xlpm.Ax))*SUM(_xlpm.Xx,-_xlpm.Ax)+_xlpm.Cx,
_xlpm.Ay,_xlfn.XLOOKUP(TRUE,(AS$52:AS90&lt;&gt;""),$N$52:$N90,_xlpm.Fundo,,-1),
_xlpm.By,_xlfn.XLOOKUP(TRUE,(AS92:AS$95&lt;&gt;""),$N92:$N$95,_xlpm.Fundo,,1),
_xlpm.Cy,_xlfn.XLOOKUP(TRUE,(AS$52:AS90&lt;&gt;""),AS$52:AS90,_xlpm.Fundo,,-1),
_xlpm.Dy,_xlfn.XLOOKUP(TRUE,(AS92:AS$95&lt;&gt;""),AS92:AS$95,_xlpm.Fundo,,1),
_xlpm.Xy,$N91,_xlpm.Yy,PRODUCT(SUM(_xlpm.Dy,-_xlpm.Cy),1/SUM(_xlpm.By,-_xlpm.Ay))*SUM(_xlpm.Xy,-_xlpm.Ay)+_xlpm.Cy,
ROUND(_xlpm.Yy,2)))</f>
        <v/>
      </c>
      <c r="AT189" s="21" cm="1">
        <f t="array" ref="AT189">IF(AT91&lt;&gt;"","",
_xlfn.LET(_xlpm.Fundo,$L$8,
_xlpm.Ax,_xlfn.XLOOKUP(TRUE,($O91:AS91&lt;&gt;""),$O$51:AS$51,_xlpm.Fundo,,-1),
_xlpm.Bx,_xlfn.XLOOKUP(TRUE,(AU91:$AZ91&lt;&gt;""),AU$51:$AZ$51,_xlpm.Fundo,,1),
_xlpm.Cx,_xlfn.XLOOKUP(TRUE,($O91:AS91&lt;&gt;""),$O91:AS91,_xlpm.Fundo,,-1),
_xlpm.Dx,_xlfn.XLOOKUP(TRUE,(AU91:$AZ91&lt;&gt;""),AU91:$AZ91,_xlpm.Fundo,,1),
_xlpm.Xx,AT$51,_xlpm.Yx,PRODUCT(SUM(_xlpm.Dx,-_xlpm.Cx),1/SUM(_xlpm.Bx,-_xlpm.Ax))*SUM(_xlpm.Xx,-_xlpm.Ax)+_xlpm.Cx,
_xlpm.Ay,_xlfn.XLOOKUP(TRUE,(AT$52:AT90&lt;&gt;""),$N$52:$N90,_xlpm.Fundo,,-1),
_xlpm.By,_xlfn.XLOOKUP(TRUE,(AT92:AT$95&lt;&gt;""),$N92:$N$95,_xlpm.Fundo,,1),
_xlpm.Cy,_xlfn.XLOOKUP(TRUE,(AT$52:AT90&lt;&gt;""),AT$52:AT90,_xlpm.Fundo,,-1),
_xlpm.Dy,_xlfn.XLOOKUP(TRUE,(AT92:AT$95&lt;&gt;""),AT92:AT$95,_xlpm.Fundo,,1),
_xlpm.Xy,$N91,_xlpm.Yy,PRODUCT(SUM(_xlpm.Dy,-_xlpm.Cy),1/SUM(_xlpm.By,-_xlpm.Ay))*SUM(_xlpm.Xy,-_xlpm.Ay)+_xlpm.Cy,
ROUND(_xlpm.Yy,2)))</f>
        <v>-2.08</v>
      </c>
      <c r="AU189" s="21" t="str" cm="1">
        <f t="array" ref="AU189">IF(AU91&lt;&gt;"","",
_xlfn.LET(_xlpm.Fundo,$L$8,
_xlpm.Ax,_xlfn.XLOOKUP(TRUE,($O91:AT91&lt;&gt;""),$O$51:AT$51,_xlpm.Fundo,,-1),
_xlpm.Bx,_xlfn.XLOOKUP(TRUE,(AV91:$AZ91&lt;&gt;""),AV$51:$AZ$51,_xlpm.Fundo,,1),
_xlpm.Cx,_xlfn.XLOOKUP(TRUE,($O91:AT91&lt;&gt;""),$O91:AT91,_xlpm.Fundo,,-1),
_xlpm.Dx,_xlfn.XLOOKUP(TRUE,(AV91:$AZ91&lt;&gt;""),AV91:$AZ91,_xlpm.Fundo,,1),
_xlpm.Xx,AU$51,_xlpm.Yx,PRODUCT(SUM(_xlpm.Dx,-_xlpm.Cx),1/SUM(_xlpm.Bx,-_xlpm.Ax))*SUM(_xlpm.Xx,-_xlpm.Ax)+_xlpm.Cx,
_xlpm.Ay,_xlfn.XLOOKUP(TRUE,(AU$52:AU90&lt;&gt;""),$N$52:$N90,_xlpm.Fundo,,-1),
_xlpm.By,_xlfn.XLOOKUP(TRUE,(AU92:AU$95&lt;&gt;""),$N92:$N$95,_xlpm.Fundo,,1),
_xlpm.Cy,_xlfn.XLOOKUP(TRUE,(AU$52:AU90&lt;&gt;""),AU$52:AU90,_xlpm.Fundo,,-1),
_xlpm.Dy,_xlfn.XLOOKUP(TRUE,(AU92:AU$95&lt;&gt;""),AU92:AU$95,_xlpm.Fundo,,1),
_xlpm.Xy,$N91,_xlpm.Yy,PRODUCT(SUM(_xlpm.Dy,-_xlpm.Cy),1/SUM(_xlpm.By,-_xlpm.Ay))*SUM(_xlpm.Xy,-_xlpm.Ay)+_xlpm.Cy,
ROUND(_xlpm.Yy,2)))</f>
        <v/>
      </c>
      <c r="AV189" s="21" t="str" cm="1">
        <f t="array" ref="AV189">IF(AV91&lt;&gt;"","",
_xlfn.LET(_xlpm.Fundo,$L$8,
_xlpm.Ax,_xlfn.XLOOKUP(TRUE,($O91:AU91&lt;&gt;""),$O$51:AU$51,_xlpm.Fundo,,-1),
_xlpm.Bx,_xlfn.XLOOKUP(TRUE,(AW91:$AZ91&lt;&gt;""),AW$51:$AZ$51,_xlpm.Fundo,,1),
_xlpm.Cx,_xlfn.XLOOKUP(TRUE,($O91:AU91&lt;&gt;""),$O91:AU91,_xlpm.Fundo,,-1),
_xlpm.Dx,_xlfn.XLOOKUP(TRUE,(AW91:$AZ91&lt;&gt;""),AW91:$AZ91,_xlpm.Fundo,,1),
_xlpm.Xx,AV$51,_xlpm.Yx,PRODUCT(SUM(_xlpm.Dx,-_xlpm.Cx),1/SUM(_xlpm.Bx,-_xlpm.Ax))*SUM(_xlpm.Xx,-_xlpm.Ax)+_xlpm.Cx,
_xlpm.Ay,_xlfn.XLOOKUP(TRUE,(AV$52:AV90&lt;&gt;""),$N$52:$N90,_xlpm.Fundo,,-1),
_xlpm.By,_xlfn.XLOOKUP(TRUE,(AV92:AV$95&lt;&gt;""),$N92:$N$95,_xlpm.Fundo,,1),
_xlpm.Cy,_xlfn.XLOOKUP(TRUE,(AV$52:AV90&lt;&gt;""),AV$52:AV90,_xlpm.Fundo,,-1),
_xlpm.Dy,_xlfn.XLOOKUP(TRUE,(AV92:AV$95&lt;&gt;""),AV92:AV$95,_xlpm.Fundo,,1),
_xlpm.Xy,$N91,_xlpm.Yy,PRODUCT(SUM(_xlpm.Dy,-_xlpm.Cy),1/SUM(_xlpm.By,-_xlpm.Ay))*SUM(_xlpm.Xy,-_xlpm.Ay)+_xlpm.Cy,
ROUND(_xlpm.Yy,2)))</f>
        <v/>
      </c>
      <c r="AW189" s="21" t="str" cm="1">
        <f t="array" ref="AW189">IF(AW91&lt;&gt;"","",
_xlfn.LET(_xlpm.Fundo,$L$8,
_xlpm.Ax,_xlfn.XLOOKUP(TRUE,($O91:AV91&lt;&gt;""),$O$51:AV$51,_xlpm.Fundo,,-1),
_xlpm.Bx,_xlfn.XLOOKUP(TRUE,(AX91:$AZ91&lt;&gt;""),AX$51:$AZ$51,_xlpm.Fundo,,1),
_xlpm.Cx,_xlfn.XLOOKUP(TRUE,($O91:AV91&lt;&gt;""),$O91:AV91,_xlpm.Fundo,,-1),
_xlpm.Dx,_xlfn.XLOOKUP(TRUE,(AX91:$AZ91&lt;&gt;""),AX91:$AZ91,_xlpm.Fundo,,1),
_xlpm.Xx,AW$51,_xlpm.Yx,PRODUCT(SUM(_xlpm.Dx,-_xlpm.Cx),1/SUM(_xlpm.Bx,-_xlpm.Ax))*SUM(_xlpm.Xx,-_xlpm.Ax)+_xlpm.Cx,
_xlpm.Ay,_xlfn.XLOOKUP(TRUE,(AW$52:AW90&lt;&gt;""),$N$52:$N90,_xlpm.Fundo,,-1),
_xlpm.By,_xlfn.XLOOKUP(TRUE,(AW92:AW$95&lt;&gt;""),$N92:$N$95,_xlpm.Fundo,,1),
_xlpm.Cy,_xlfn.XLOOKUP(TRUE,(AW$52:AW90&lt;&gt;""),AW$52:AW90,_xlpm.Fundo,,-1),
_xlpm.Dy,_xlfn.XLOOKUP(TRUE,(AW92:AW$95&lt;&gt;""),AW92:AW$95,_xlpm.Fundo,,1),
_xlpm.Xy,$N91,_xlpm.Yy,PRODUCT(SUM(_xlpm.Dy,-_xlpm.Cy),1/SUM(_xlpm.By,-_xlpm.Ay))*SUM(_xlpm.Xy,-_xlpm.Ay)+_xlpm.Cy,
ROUND(_xlpm.Yy,2)))</f>
        <v/>
      </c>
      <c r="AX189" s="8"/>
      <c r="AY189" s="8"/>
    </row>
    <row r="190" spans="1:51" ht="20.100000000000001" customHeight="1" x14ac:dyDescent="0.3">
      <c r="A190" s="8"/>
      <c r="B190" s="8" t="s">
        <v>635</v>
      </c>
      <c r="C190" s="17">
        <f t="shared" si="23"/>
        <v>50.875399999999999</v>
      </c>
      <c r="D190" s="18">
        <f t="shared" si="23"/>
        <v>117.9509</v>
      </c>
      <c r="E190" s="64">
        <f t="shared" si="23"/>
        <v>-1.1000000000000001</v>
      </c>
      <c r="F190" s="17">
        <f t="shared" si="16"/>
        <v>7.85</v>
      </c>
      <c r="G190" s="18">
        <f t="shared" si="17"/>
        <v>12.9</v>
      </c>
      <c r="H190" s="19">
        <f t="shared" si="18"/>
        <v>-1.1000000000000001</v>
      </c>
      <c r="I190" s="8" t="str" cm="1">
        <f t="array" ref="I190">_xlfn.CONCAT(ROUND(F190:H190,2)&amp;", ")</f>
        <v xml:space="preserve">7.85, 12.9, -1.1, </v>
      </c>
      <c r="J190" s="8"/>
      <c r="N190" s="31">
        <v>0.52</v>
      </c>
      <c r="O190" s="15"/>
      <c r="P190" s="21" t="str" cm="1">
        <f t="array" ref="P190">IF(P92&lt;&gt;"","",
_xlfn.LET(_xlpm.Fundo,$L$8,
_xlpm.Ax,_xlfn.XLOOKUP(TRUE,($O92:O92&lt;&gt;""),$O$51:O$51,_xlpm.Fundo,,-1),
_xlpm.Bx,_xlfn.XLOOKUP(TRUE,(Q92:$AZ92&lt;&gt;""),Q$51:$AZ$51,_xlpm.Fundo,,1),
_xlpm.Cx,_xlfn.XLOOKUP(TRUE,($O92:O92&lt;&gt;""),$O92:O92,_xlpm.Fundo,,-1),
_xlpm.Dx,_xlfn.XLOOKUP(TRUE,(Q92:$AZ92&lt;&gt;""),Q92:$AZ92,_xlpm.Fundo,,1),
_xlpm.Xx,P$51,_xlpm.Yx,PRODUCT(SUM(_xlpm.Dx,-_xlpm.Cx),1/SUM(_xlpm.Bx,-_xlpm.Ax))*SUM(_xlpm.Xx,-_xlpm.Ax)+_xlpm.Cx,
_xlpm.Ay,_xlfn.XLOOKUP(TRUE,(P$52:P91&lt;&gt;""),$N$52:$N91,_xlpm.Fundo,,-1),
_xlpm.By,_xlfn.XLOOKUP(TRUE,(P93:P$95&lt;&gt;""),$N93:$N$95,_xlpm.Fundo,,1),
_xlpm.Cy,_xlfn.XLOOKUP(TRUE,(P$52:P91&lt;&gt;""),P$52:P91,_xlpm.Fundo,,-1),
_xlpm.Dy,_xlfn.XLOOKUP(TRUE,(P93:P$95&lt;&gt;""),P93:P$95,_xlpm.Fundo,,1),
_xlpm.Xy,$N92,_xlpm.Yy,PRODUCT(SUM(_xlpm.Dy,-_xlpm.Cy),1/SUM(_xlpm.By,-_xlpm.Ay))*SUM(_xlpm.Xy,-_xlpm.Ay)+_xlpm.Cy,
ROUND(_xlpm.Yy,2)))</f>
        <v/>
      </c>
      <c r="Q190" s="21" t="str" cm="1">
        <f t="array" ref="Q190">IF(Q92&lt;&gt;"","",
_xlfn.LET(_xlpm.Fundo,$L$8,
_xlpm.Ax,_xlfn.XLOOKUP(TRUE,($O92:P92&lt;&gt;""),$O$51:P$51,_xlpm.Fundo,,-1),
_xlpm.Bx,_xlfn.XLOOKUP(TRUE,(R92:$AZ92&lt;&gt;""),R$51:$AZ$51,_xlpm.Fundo,,1),
_xlpm.Cx,_xlfn.XLOOKUP(TRUE,($O92:P92&lt;&gt;""),$O92:P92,_xlpm.Fundo,,-1),
_xlpm.Dx,_xlfn.XLOOKUP(TRUE,(R92:$AZ92&lt;&gt;""),R92:$AZ92,_xlpm.Fundo,,1),
_xlpm.Xx,Q$51,_xlpm.Yx,PRODUCT(SUM(_xlpm.Dx,-_xlpm.Cx),1/SUM(_xlpm.Bx,-_xlpm.Ax))*SUM(_xlpm.Xx,-_xlpm.Ax)+_xlpm.Cx,
_xlpm.Ay,_xlfn.XLOOKUP(TRUE,(Q$52:Q91&lt;&gt;""),$N$52:$N91,_xlpm.Fundo,,-1),
_xlpm.By,_xlfn.XLOOKUP(TRUE,(Q93:Q$95&lt;&gt;""),$N93:$N$95,_xlpm.Fundo,,1),
_xlpm.Cy,_xlfn.XLOOKUP(TRUE,(Q$52:Q91&lt;&gt;""),Q$52:Q91,_xlpm.Fundo,,-1),
_xlpm.Dy,_xlfn.XLOOKUP(TRUE,(Q93:Q$95&lt;&gt;""),Q93:Q$95,_xlpm.Fundo,,1),
_xlpm.Xy,$N92,_xlpm.Yy,PRODUCT(SUM(_xlpm.Dy,-_xlpm.Cy),1/SUM(_xlpm.By,-_xlpm.Ay))*SUM(_xlpm.Xy,-_xlpm.Ay)+_xlpm.Cy,
ROUND(_xlpm.Yy,2)))</f>
        <v/>
      </c>
      <c r="R190" s="21" t="str" cm="1">
        <f t="array" ref="R190">IF(R92&lt;&gt;"","",
_xlfn.LET(_xlpm.Fundo,$L$8,
_xlpm.Ax,_xlfn.XLOOKUP(TRUE,($O92:Q92&lt;&gt;""),$O$51:Q$51,_xlpm.Fundo,,-1),
_xlpm.Bx,_xlfn.XLOOKUP(TRUE,(S92:$AZ92&lt;&gt;""),S$51:$AZ$51,_xlpm.Fundo,,1),
_xlpm.Cx,_xlfn.XLOOKUP(TRUE,($O92:Q92&lt;&gt;""),$O92:Q92,_xlpm.Fundo,,-1),
_xlpm.Dx,_xlfn.XLOOKUP(TRUE,(S92:$AZ92&lt;&gt;""),S92:$AZ92,_xlpm.Fundo,,1),
_xlpm.Xx,R$51,_xlpm.Yx,PRODUCT(SUM(_xlpm.Dx,-_xlpm.Cx),1/SUM(_xlpm.Bx,-_xlpm.Ax))*SUM(_xlpm.Xx,-_xlpm.Ax)+_xlpm.Cx,
_xlpm.Ay,_xlfn.XLOOKUP(TRUE,(R$52:R91&lt;&gt;""),$N$52:$N91,_xlpm.Fundo,,-1),
_xlpm.By,_xlfn.XLOOKUP(TRUE,(R93:R$95&lt;&gt;""),$N93:$N$95,_xlpm.Fundo,,1),
_xlpm.Cy,_xlfn.XLOOKUP(TRUE,(R$52:R91&lt;&gt;""),R$52:R91,_xlpm.Fundo,,-1),
_xlpm.Dy,_xlfn.XLOOKUP(TRUE,(R93:R$95&lt;&gt;""),R93:R$95,_xlpm.Fundo,,1),
_xlpm.Xy,$N92,_xlpm.Yy,PRODUCT(SUM(_xlpm.Dy,-_xlpm.Cy),1/SUM(_xlpm.By,-_xlpm.Ay))*SUM(_xlpm.Xy,-_xlpm.Ay)+_xlpm.Cy,
ROUND(_xlpm.Yy,2)))</f>
        <v/>
      </c>
      <c r="S190" s="21" cm="1">
        <f t="array" ref="S190">IF(S92&lt;&gt;"","",
_xlfn.LET(_xlpm.Fundo,$L$8,
_xlpm.Ax,_xlfn.XLOOKUP(TRUE,($O92:R92&lt;&gt;""),$O$51:R$51,_xlpm.Fundo,,-1),
_xlpm.Bx,_xlfn.XLOOKUP(TRUE,(T92:$AZ92&lt;&gt;""),T$51:$AZ$51,_xlpm.Fundo,,1),
_xlpm.Cx,_xlfn.XLOOKUP(TRUE,($O92:R92&lt;&gt;""),$O92:R92,_xlpm.Fundo,,-1),
_xlpm.Dx,_xlfn.XLOOKUP(TRUE,(T92:$AZ92&lt;&gt;""),T92:$AZ92,_xlpm.Fundo,,1),
_xlpm.Xx,S$51,_xlpm.Yx,PRODUCT(SUM(_xlpm.Dx,-_xlpm.Cx),1/SUM(_xlpm.Bx,-_xlpm.Ax))*SUM(_xlpm.Xx,-_xlpm.Ax)+_xlpm.Cx,
_xlpm.Ay,_xlfn.XLOOKUP(TRUE,(S$52:S91&lt;&gt;""),$N$52:$N91,_xlpm.Fundo,,-1),
_xlpm.By,_xlfn.XLOOKUP(TRUE,(S93:S$95&lt;&gt;""),$N93:$N$95,_xlpm.Fundo,,1),
_xlpm.Cy,_xlfn.XLOOKUP(TRUE,(S$52:S91&lt;&gt;""),S$52:S91,_xlpm.Fundo,,-1),
_xlpm.Dy,_xlfn.XLOOKUP(TRUE,(S93:S$95&lt;&gt;""),S93:S$95,_xlpm.Fundo,,1),
_xlpm.Xy,$N92,_xlpm.Yy,PRODUCT(SUM(_xlpm.Dy,-_xlpm.Cy),1/SUM(_xlpm.By,-_xlpm.Ay))*SUM(_xlpm.Xy,-_xlpm.Ay)+_xlpm.Cy,
ROUND(_xlpm.Yy,2)))</f>
        <v>0.06</v>
      </c>
      <c r="T190" s="21" t="str" cm="1">
        <f t="array" ref="T190">IF(T92&lt;&gt;"","",
_xlfn.LET(_xlpm.Fundo,$L$8,
_xlpm.Ax,_xlfn.XLOOKUP(TRUE,($O92:S92&lt;&gt;""),$O$51:S$51,_xlpm.Fundo,,-1),
_xlpm.Bx,_xlfn.XLOOKUP(TRUE,(U92:$AZ92&lt;&gt;""),U$51:$AZ$51,_xlpm.Fundo,,1),
_xlpm.Cx,_xlfn.XLOOKUP(TRUE,($O92:S92&lt;&gt;""),$O92:S92,_xlpm.Fundo,,-1),
_xlpm.Dx,_xlfn.XLOOKUP(TRUE,(U92:$AZ92&lt;&gt;""),U92:$AZ92,_xlpm.Fundo,,1),
_xlpm.Xx,T$51,_xlpm.Yx,PRODUCT(SUM(_xlpm.Dx,-_xlpm.Cx),1/SUM(_xlpm.Bx,-_xlpm.Ax))*SUM(_xlpm.Xx,-_xlpm.Ax)+_xlpm.Cx,
_xlpm.Ay,_xlfn.XLOOKUP(TRUE,(T$52:T91&lt;&gt;""),$N$52:$N91,_xlpm.Fundo,,-1),
_xlpm.By,_xlfn.XLOOKUP(TRUE,(T93:T$95&lt;&gt;""),$N93:$N$95,_xlpm.Fundo,,1),
_xlpm.Cy,_xlfn.XLOOKUP(TRUE,(T$52:T91&lt;&gt;""),T$52:T91,_xlpm.Fundo,,-1),
_xlpm.Dy,_xlfn.XLOOKUP(TRUE,(T93:T$95&lt;&gt;""),T93:T$95,_xlpm.Fundo,,1),
_xlpm.Xy,$N92,_xlpm.Yy,PRODUCT(SUM(_xlpm.Dy,-_xlpm.Cy),1/SUM(_xlpm.By,-_xlpm.Ay))*SUM(_xlpm.Xy,-_xlpm.Ay)+_xlpm.Cy,
ROUND(_xlpm.Yy,2)))</f>
        <v/>
      </c>
      <c r="U190" s="21" cm="1">
        <f t="array" ref="U190">IF(U92&lt;&gt;"","",
_xlfn.LET(_xlpm.Fundo,$L$8,
_xlpm.Ax,_xlfn.XLOOKUP(TRUE,($O92:T92&lt;&gt;""),$O$51:T$51,_xlpm.Fundo,,-1),
_xlpm.Bx,_xlfn.XLOOKUP(TRUE,(V92:$AZ92&lt;&gt;""),V$51:$AZ$51,_xlpm.Fundo,,1),
_xlpm.Cx,_xlfn.XLOOKUP(TRUE,($O92:T92&lt;&gt;""),$O92:T92,_xlpm.Fundo,,-1),
_xlpm.Dx,_xlfn.XLOOKUP(TRUE,(V92:$AZ92&lt;&gt;""),V92:$AZ92,_xlpm.Fundo,,1),
_xlpm.Xx,U$51,_xlpm.Yx,PRODUCT(SUM(_xlpm.Dx,-_xlpm.Cx),1/SUM(_xlpm.Bx,-_xlpm.Ax))*SUM(_xlpm.Xx,-_xlpm.Ax)+_xlpm.Cx,
_xlpm.Ay,_xlfn.XLOOKUP(TRUE,(U$52:U91&lt;&gt;""),$N$52:$N91,_xlpm.Fundo,,-1),
_xlpm.By,_xlfn.XLOOKUP(TRUE,(U93:U$95&lt;&gt;""),$N93:$N$95,_xlpm.Fundo,,1),
_xlpm.Cy,_xlfn.XLOOKUP(TRUE,(U$52:U91&lt;&gt;""),U$52:U91,_xlpm.Fundo,,-1),
_xlpm.Dy,_xlfn.XLOOKUP(TRUE,(U93:U$95&lt;&gt;""),U93:U$95,_xlpm.Fundo,,1),
_xlpm.Xy,$N92,_xlpm.Yy,PRODUCT(SUM(_xlpm.Dy,-_xlpm.Cy),1/SUM(_xlpm.By,-_xlpm.Ay))*SUM(_xlpm.Xy,-_xlpm.Ay)+_xlpm.Cy,
ROUND(_xlpm.Yy,2)))</f>
        <v>0.1</v>
      </c>
      <c r="V190" s="21" cm="1">
        <f t="array" ref="V190">IF(V92&lt;&gt;"","",
_xlfn.LET(_xlpm.Fundo,$L$8,
_xlpm.Ax,_xlfn.XLOOKUP(TRUE,($O92:U92&lt;&gt;""),$O$51:U$51,_xlpm.Fundo,,-1),
_xlpm.Bx,_xlfn.XLOOKUP(TRUE,(W92:$AZ92&lt;&gt;""),W$51:$AZ$51,_xlpm.Fundo,,1),
_xlpm.Cx,_xlfn.XLOOKUP(TRUE,($O92:U92&lt;&gt;""),$O92:U92,_xlpm.Fundo,,-1),
_xlpm.Dx,_xlfn.XLOOKUP(TRUE,(W92:$AZ92&lt;&gt;""),W92:$AZ92,_xlpm.Fundo,,1),
_xlpm.Xx,V$51,_xlpm.Yx,PRODUCT(SUM(_xlpm.Dx,-_xlpm.Cx),1/SUM(_xlpm.Bx,-_xlpm.Ax))*SUM(_xlpm.Xx,-_xlpm.Ax)+_xlpm.Cx,
_xlpm.Ay,_xlfn.XLOOKUP(TRUE,(V$52:V91&lt;&gt;""),$N$52:$N91,_xlpm.Fundo,,-1),
_xlpm.By,_xlfn.XLOOKUP(TRUE,(V93:V$95&lt;&gt;""),$N93:$N$95,_xlpm.Fundo,,1),
_xlpm.Cy,_xlfn.XLOOKUP(TRUE,(V$52:V91&lt;&gt;""),V$52:V91,_xlpm.Fundo,,-1),
_xlpm.Dy,_xlfn.XLOOKUP(TRUE,(V93:V$95&lt;&gt;""),V93:V$95,_xlpm.Fundo,,1),
_xlpm.Xy,$N92,_xlpm.Yy,PRODUCT(SUM(_xlpm.Dy,-_xlpm.Cy),1/SUM(_xlpm.By,-_xlpm.Ay))*SUM(_xlpm.Xy,-_xlpm.Ay)+_xlpm.Cy,
ROUND(_xlpm.Yy,2)))</f>
        <v>0</v>
      </c>
      <c r="W190" s="21" cm="1">
        <f t="array" ref="W190">IF(W92&lt;&gt;"","",
_xlfn.LET(_xlpm.Fundo,$L$8,
_xlpm.Ax,_xlfn.XLOOKUP(TRUE,($O92:V92&lt;&gt;""),$O$51:V$51,_xlpm.Fundo,,-1),
_xlpm.Bx,_xlfn.XLOOKUP(TRUE,(X92:$AZ92&lt;&gt;""),X$51:$AZ$51,_xlpm.Fundo,,1),
_xlpm.Cx,_xlfn.XLOOKUP(TRUE,($O92:V92&lt;&gt;""),$O92:V92,_xlpm.Fundo,,-1),
_xlpm.Dx,_xlfn.XLOOKUP(TRUE,(X92:$AZ92&lt;&gt;""),X92:$AZ92,_xlpm.Fundo,,1),
_xlpm.Xx,W$51,_xlpm.Yx,PRODUCT(SUM(_xlpm.Dx,-_xlpm.Cx),1/SUM(_xlpm.Bx,-_xlpm.Ax))*SUM(_xlpm.Xx,-_xlpm.Ax)+_xlpm.Cx,
_xlpm.Ay,_xlfn.XLOOKUP(TRUE,(W$52:W91&lt;&gt;""),$N$52:$N91,_xlpm.Fundo,,-1),
_xlpm.By,_xlfn.XLOOKUP(TRUE,(W93:W$95&lt;&gt;""),$N93:$N$95,_xlpm.Fundo,,1),
_xlpm.Cy,_xlfn.XLOOKUP(TRUE,(W$52:W91&lt;&gt;""),W$52:W91,_xlpm.Fundo,,-1),
_xlpm.Dy,_xlfn.XLOOKUP(TRUE,(W93:W$95&lt;&gt;""),W93:W$95,_xlpm.Fundo,,1),
_xlpm.Xy,$N92,_xlpm.Yy,PRODUCT(SUM(_xlpm.Dy,-_xlpm.Cy),1/SUM(_xlpm.By,-_xlpm.Ay))*SUM(_xlpm.Xy,-_xlpm.Ay)+_xlpm.Cy,
ROUND(_xlpm.Yy,2)))</f>
        <v>0.01</v>
      </c>
      <c r="X190" s="21" t="str" cm="1">
        <f t="array" ref="X190">IF(X92&lt;&gt;"","",
_xlfn.LET(_xlpm.Fundo,$L$8,
_xlpm.Ax,_xlfn.XLOOKUP(TRUE,($O92:W92&lt;&gt;""),$O$51:W$51,_xlpm.Fundo,,-1),
_xlpm.Bx,_xlfn.XLOOKUP(TRUE,(Y92:$AZ92&lt;&gt;""),Y$51:$AZ$51,_xlpm.Fundo,,1),
_xlpm.Cx,_xlfn.XLOOKUP(TRUE,($O92:W92&lt;&gt;""),$O92:W92,_xlpm.Fundo,,-1),
_xlpm.Dx,_xlfn.XLOOKUP(TRUE,(Y92:$AZ92&lt;&gt;""),Y92:$AZ92,_xlpm.Fundo,,1),
_xlpm.Xx,X$51,_xlpm.Yx,PRODUCT(SUM(_xlpm.Dx,-_xlpm.Cx),1/SUM(_xlpm.Bx,-_xlpm.Ax))*SUM(_xlpm.Xx,-_xlpm.Ax)+_xlpm.Cx,
_xlpm.Ay,_xlfn.XLOOKUP(TRUE,(X$52:X91&lt;&gt;""),$N$52:$N91,_xlpm.Fundo,,-1),
_xlpm.By,_xlfn.XLOOKUP(TRUE,(X93:X$95&lt;&gt;""),$N93:$N$95,_xlpm.Fundo,,1),
_xlpm.Cy,_xlfn.XLOOKUP(TRUE,(X$52:X91&lt;&gt;""),X$52:X91,_xlpm.Fundo,,-1),
_xlpm.Dy,_xlfn.XLOOKUP(TRUE,(X93:X$95&lt;&gt;""),X93:X$95,_xlpm.Fundo,,1),
_xlpm.Xy,$N92,_xlpm.Yy,PRODUCT(SUM(_xlpm.Dy,-_xlpm.Cy),1/SUM(_xlpm.By,-_xlpm.Ay))*SUM(_xlpm.Xy,-_xlpm.Ay)+_xlpm.Cy,
ROUND(_xlpm.Yy,2)))</f>
        <v/>
      </c>
      <c r="Y190" s="21" cm="1">
        <f t="array" ref="Y190">IF(Y92&lt;&gt;"","",
_xlfn.LET(_xlpm.Fundo,$L$8,
_xlpm.Ax,_xlfn.XLOOKUP(TRUE,($O92:X92&lt;&gt;""),$O$51:X$51,_xlpm.Fundo,,-1),
_xlpm.Bx,_xlfn.XLOOKUP(TRUE,(Z92:$AZ92&lt;&gt;""),Z$51:$AZ$51,_xlpm.Fundo,,1),
_xlpm.Cx,_xlfn.XLOOKUP(TRUE,($O92:X92&lt;&gt;""),$O92:X92,_xlpm.Fundo,,-1),
_xlpm.Dx,_xlfn.XLOOKUP(TRUE,(Z92:$AZ92&lt;&gt;""),Z92:$AZ92,_xlpm.Fundo,,1),
_xlpm.Xx,Y$51,_xlpm.Yx,PRODUCT(SUM(_xlpm.Dx,-_xlpm.Cx),1/SUM(_xlpm.Bx,-_xlpm.Ax))*SUM(_xlpm.Xx,-_xlpm.Ax)+_xlpm.Cx,
_xlpm.Ay,_xlfn.XLOOKUP(TRUE,(Y$52:Y91&lt;&gt;""),$N$52:$N91,_xlpm.Fundo,,-1),
_xlpm.By,_xlfn.XLOOKUP(TRUE,(Y93:Y$95&lt;&gt;""),$N93:$N$95,_xlpm.Fundo,,1),
_xlpm.Cy,_xlfn.XLOOKUP(TRUE,(Y$52:Y91&lt;&gt;""),Y$52:Y91,_xlpm.Fundo,,-1),
_xlpm.Dy,_xlfn.XLOOKUP(TRUE,(Y93:Y$95&lt;&gt;""),Y93:Y$95,_xlpm.Fundo,,1),
_xlpm.Xy,$N92,_xlpm.Yy,PRODUCT(SUM(_xlpm.Dy,-_xlpm.Cy),1/SUM(_xlpm.By,-_xlpm.Ay))*SUM(_xlpm.Xy,-_xlpm.Ay)+_xlpm.Cy,
ROUND(_xlpm.Yy,2)))</f>
        <v>0.04</v>
      </c>
      <c r="Z190" s="21" cm="1">
        <f t="array" ref="Z190">IF(Z92&lt;&gt;"","",
_xlfn.LET(_xlpm.Fundo,$L$8,
_xlpm.Ax,_xlfn.XLOOKUP(TRUE,($O92:Y92&lt;&gt;""),$O$51:Y$51,_xlpm.Fundo,,-1),
_xlpm.Bx,_xlfn.XLOOKUP(TRUE,(AA92:$AZ92&lt;&gt;""),AA$51:$AZ$51,_xlpm.Fundo,,1),
_xlpm.Cx,_xlfn.XLOOKUP(TRUE,($O92:Y92&lt;&gt;""),$O92:Y92,_xlpm.Fundo,,-1),
_xlpm.Dx,_xlfn.XLOOKUP(TRUE,(AA92:$AZ92&lt;&gt;""),AA92:$AZ92,_xlpm.Fundo,,1),
_xlpm.Xx,Z$51,_xlpm.Yx,PRODUCT(SUM(_xlpm.Dx,-_xlpm.Cx),1/SUM(_xlpm.Bx,-_xlpm.Ax))*SUM(_xlpm.Xx,-_xlpm.Ax)+_xlpm.Cx,
_xlpm.Ay,_xlfn.XLOOKUP(TRUE,(Z$52:Z91&lt;&gt;""),$N$52:$N91,_xlpm.Fundo,,-1),
_xlpm.By,_xlfn.XLOOKUP(TRUE,(Z93:Z$95&lt;&gt;""),$N93:$N$95,_xlpm.Fundo,,1),
_xlpm.Cy,_xlfn.XLOOKUP(TRUE,(Z$52:Z91&lt;&gt;""),Z$52:Z91,_xlpm.Fundo,,-1),
_xlpm.Dy,_xlfn.XLOOKUP(TRUE,(Z93:Z$95&lt;&gt;""),Z93:Z$95,_xlpm.Fundo,,1),
_xlpm.Xy,$N92,_xlpm.Yy,PRODUCT(SUM(_xlpm.Dy,-_xlpm.Cy),1/SUM(_xlpm.By,-_xlpm.Ay))*SUM(_xlpm.Xy,-_xlpm.Ay)+_xlpm.Cy,
ROUND(_xlpm.Yy,2)))</f>
        <v>0.04</v>
      </c>
      <c r="AA190" s="21" t="str" cm="1">
        <f t="array" ref="AA190">IF(AA92&lt;&gt;"","",
_xlfn.LET(_xlpm.Fundo,$L$8,
_xlpm.Ax,_xlfn.XLOOKUP(TRUE,($O92:Z92&lt;&gt;""),$O$51:Z$51,_xlpm.Fundo,,-1),
_xlpm.Bx,_xlfn.XLOOKUP(TRUE,(AB92:$AZ92&lt;&gt;""),AB$51:$AZ$51,_xlpm.Fundo,,1),
_xlpm.Cx,_xlfn.XLOOKUP(TRUE,($O92:Z92&lt;&gt;""),$O92:Z92,_xlpm.Fundo,,-1),
_xlpm.Dx,_xlfn.XLOOKUP(TRUE,(AB92:$AZ92&lt;&gt;""),AB92:$AZ92,_xlpm.Fundo,,1),
_xlpm.Xx,AA$51,_xlpm.Yx,PRODUCT(SUM(_xlpm.Dx,-_xlpm.Cx),1/SUM(_xlpm.Bx,-_xlpm.Ax))*SUM(_xlpm.Xx,-_xlpm.Ax)+_xlpm.Cx,
_xlpm.Ay,_xlfn.XLOOKUP(TRUE,(AA$52:AA91&lt;&gt;""),$N$52:$N91,_xlpm.Fundo,,-1),
_xlpm.By,_xlfn.XLOOKUP(TRUE,(AA93:AA$95&lt;&gt;""),$N93:$N$95,_xlpm.Fundo,,1),
_xlpm.Cy,_xlfn.XLOOKUP(TRUE,(AA$52:AA91&lt;&gt;""),AA$52:AA91,_xlpm.Fundo,,-1),
_xlpm.Dy,_xlfn.XLOOKUP(TRUE,(AA93:AA$95&lt;&gt;""),AA93:AA$95,_xlpm.Fundo,,1),
_xlpm.Xy,$N92,_xlpm.Yy,PRODUCT(SUM(_xlpm.Dy,-_xlpm.Cy),1/SUM(_xlpm.By,-_xlpm.Ay))*SUM(_xlpm.Xy,-_xlpm.Ay)+_xlpm.Cy,
ROUND(_xlpm.Yy,2)))</f>
        <v/>
      </c>
      <c r="AB190" s="21" t="str" cm="1">
        <f t="array" ref="AB190">IF(AB92&lt;&gt;"","",
_xlfn.LET(_xlpm.Fundo,$L$8,
_xlpm.Ax,_xlfn.XLOOKUP(TRUE,($O92:AA92&lt;&gt;""),$O$51:AA$51,_xlpm.Fundo,,-1),
_xlpm.Bx,_xlfn.XLOOKUP(TRUE,(AC92:$AZ92&lt;&gt;""),AC$51:$AZ$51,_xlpm.Fundo,,1),
_xlpm.Cx,_xlfn.XLOOKUP(TRUE,($O92:AA92&lt;&gt;""),$O92:AA92,_xlpm.Fundo,,-1),
_xlpm.Dx,_xlfn.XLOOKUP(TRUE,(AC92:$AZ92&lt;&gt;""),AC92:$AZ92,_xlpm.Fundo,,1),
_xlpm.Xx,AB$51,_xlpm.Yx,PRODUCT(SUM(_xlpm.Dx,-_xlpm.Cx),1/SUM(_xlpm.Bx,-_xlpm.Ax))*SUM(_xlpm.Xx,-_xlpm.Ax)+_xlpm.Cx,
_xlpm.Ay,_xlfn.XLOOKUP(TRUE,(AB$52:AB91&lt;&gt;""),$N$52:$N91,_xlpm.Fundo,,-1),
_xlpm.By,_xlfn.XLOOKUP(TRUE,(AB93:AB$95&lt;&gt;""),$N93:$N$95,_xlpm.Fundo,,1),
_xlpm.Cy,_xlfn.XLOOKUP(TRUE,(AB$52:AB91&lt;&gt;""),AB$52:AB91,_xlpm.Fundo,,-1),
_xlpm.Dy,_xlfn.XLOOKUP(TRUE,(AB93:AB$95&lt;&gt;""),AB93:AB$95,_xlpm.Fundo,,1),
_xlpm.Xy,$N92,_xlpm.Yy,PRODUCT(SUM(_xlpm.Dy,-_xlpm.Cy),1/SUM(_xlpm.By,-_xlpm.Ay))*SUM(_xlpm.Xy,-_xlpm.Ay)+_xlpm.Cy,
ROUND(_xlpm.Yy,2)))</f>
        <v/>
      </c>
      <c r="AC190" s="21" cm="1">
        <f t="array" ref="AC190">IF(AC92&lt;&gt;"","",
_xlfn.LET(_xlpm.Fundo,$L$8,
_xlpm.Ax,_xlfn.XLOOKUP(TRUE,($O92:AB92&lt;&gt;""),$O$51:AB$51,_xlpm.Fundo,,-1),
_xlpm.Bx,_xlfn.XLOOKUP(TRUE,(AD92:$AZ92&lt;&gt;""),AD$51:$AZ$51,_xlpm.Fundo,,1),
_xlpm.Cx,_xlfn.XLOOKUP(TRUE,($O92:AB92&lt;&gt;""),$O92:AB92,_xlpm.Fundo,,-1),
_xlpm.Dx,_xlfn.XLOOKUP(TRUE,(AD92:$AZ92&lt;&gt;""),AD92:$AZ92,_xlpm.Fundo,,1),
_xlpm.Xx,AC$51,_xlpm.Yx,PRODUCT(SUM(_xlpm.Dx,-_xlpm.Cx),1/SUM(_xlpm.Bx,-_xlpm.Ax))*SUM(_xlpm.Xx,-_xlpm.Ax)+_xlpm.Cx,
_xlpm.Ay,_xlfn.XLOOKUP(TRUE,(AC$52:AC91&lt;&gt;""),$N$52:$N91,_xlpm.Fundo,,-1),
_xlpm.By,_xlfn.XLOOKUP(TRUE,(AC93:AC$95&lt;&gt;""),$N93:$N$95,_xlpm.Fundo,,1),
_xlpm.Cy,_xlfn.XLOOKUP(TRUE,(AC$52:AC91&lt;&gt;""),AC$52:AC91,_xlpm.Fundo,,-1),
_xlpm.Dy,_xlfn.XLOOKUP(TRUE,(AC93:AC$95&lt;&gt;""),AC93:AC$95,_xlpm.Fundo,,1),
_xlpm.Xy,$N92,_xlpm.Yy,PRODUCT(SUM(_xlpm.Dy,-_xlpm.Cy),1/SUM(_xlpm.By,-_xlpm.Ay))*SUM(_xlpm.Xy,-_xlpm.Ay)+_xlpm.Cy,
ROUND(_xlpm.Yy,2)))</f>
        <v>0</v>
      </c>
      <c r="AD190" s="21" cm="1">
        <f t="array" ref="AD190">IF(AD92&lt;&gt;"","",
_xlfn.LET(_xlpm.Fundo,$L$8,
_xlpm.Ax,_xlfn.XLOOKUP(TRUE,($O92:AC92&lt;&gt;""),$O$51:AC$51,_xlpm.Fundo,,-1),
_xlpm.Bx,_xlfn.XLOOKUP(TRUE,(AE92:$AZ92&lt;&gt;""),AE$51:$AZ$51,_xlpm.Fundo,,1),
_xlpm.Cx,_xlfn.XLOOKUP(TRUE,($O92:AC92&lt;&gt;""),$O92:AC92,_xlpm.Fundo,,-1),
_xlpm.Dx,_xlfn.XLOOKUP(TRUE,(AE92:$AZ92&lt;&gt;""),AE92:$AZ92,_xlpm.Fundo,,1),
_xlpm.Xx,AD$51,_xlpm.Yx,PRODUCT(SUM(_xlpm.Dx,-_xlpm.Cx),1/SUM(_xlpm.Bx,-_xlpm.Ax))*SUM(_xlpm.Xx,-_xlpm.Ax)+_xlpm.Cx,
_xlpm.Ay,_xlfn.XLOOKUP(TRUE,(AD$52:AD91&lt;&gt;""),$N$52:$N91,_xlpm.Fundo,,-1),
_xlpm.By,_xlfn.XLOOKUP(TRUE,(AD93:AD$95&lt;&gt;""),$N93:$N$95,_xlpm.Fundo,,1),
_xlpm.Cy,_xlfn.XLOOKUP(TRUE,(AD$52:AD91&lt;&gt;""),AD$52:AD91,_xlpm.Fundo,,-1),
_xlpm.Dy,_xlfn.XLOOKUP(TRUE,(AD93:AD$95&lt;&gt;""),AD93:AD$95,_xlpm.Fundo,,1),
_xlpm.Xy,$N92,_xlpm.Yy,PRODUCT(SUM(_xlpm.Dy,-_xlpm.Cy),1/SUM(_xlpm.By,-_xlpm.Ay))*SUM(_xlpm.Xy,-_xlpm.Ay)+_xlpm.Cy,
ROUND(_xlpm.Yy,2)))</f>
        <v>0</v>
      </c>
      <c r="AE190" s="21" cm="1">
        <f t="array" ref="AE190">IF(AE92&lt;&gt;"","",
_xlfn.LET(_xlpm.Fundo,$L$8,
_xlpm.Ax,_xlfn.XLOOKUP(TRUE,($O92:AD92&lt;&gt;""),$O$51:AD$51,_xlpm.Fundo,,-1),
_xlpm.Bx,_xlfn.XLOOKUP(TRUE,(AF92:$AZ92&lt;&gt;""),AF$51:$AZ$51,_xlpm.Fundo,,1),
_xlpm.Cx,_xlfn.XLOOKUP(TRUE,($O92:AD92&lt;&gt;""),$O92:AD92,_xlpm.Fundo,,-1),
_xlpm.Dx,_xlfn.XLOOKUP(TRUE,(AF92:$AZ92&lt;&gt;""),AF92:$AZ92,_xlpm.Fundo,,1),
_xlpm.Xx,AE$51,_xlpm.Yx,PRODUCT(SUM(_xlpm.Dx,-_xlpm.Cx),1/SUM(_xlpm.Bx,-_xlpm.Ax))*SUM(_xlpm.Xx,-_xlpm.Ax)+_xlpm.Cx,
_xlpm.Ay,_xlfn.XLOOKUP(TRUE,(AE$52:AE91&lt;&gt;""),$N$52:$N91,_xlpm.Fundo,,-1),
_xlpm.By,_xlfn.XLOOKUP(TRUE,(AE93:AE$95&lt;&gt;""),$N93:$N$95,_xlpm.Fundo,,1),
_xlpm.Cy,_xlfn.XLOOKUP(TRUE,(AE$52:AE91&lt;&gt;""),AE$52:AE91,_xlpm.Fundo,,-1),
_xlpm.Dy,_xlfn.XLOOKUP(TRUE,(AE93:AE$95&lt;&gt;""),AE93:AE$95,_xlpm.Fundo,,1),
_xlpm.Xy,$N92,_xlpm.Yy,PRODUCT(SUM(_xlpm.Dy,-_xlpm.Cy),1/SUM(_xlpm.By,-_xlpm.Ay))*SUM(_xlpm.Xy,-_xlpm.Ay)+_xlpm.Cy,
ROUND(_xlpm.Yy,2)))</f>
        <v>0.54</v>
      </c>
      <c r="AF190" s="21" cm="1">
        <f t="array" ref="AF190">IF(AF92&lt;&gt;"","",
_xlfn.LET(_xlpm.Fundo,$L$8,
_xlpm.Ax,_xlfn.XLOOKUP(TRUE,($O92:AE92&lt;&gt;""),$O$51:AE$51,_xlpm.Fundo,,-1),
_xlpm.Bx,_xlfn.XLOOKUP(TRUE,(AG92:$AZ92&lt;&gt;""),AG$51:$AZ$51,_xlpm.Fundo,,1),
_xlpm.Cx,_xlfn.XLOOKUP(TRUE,($O92:AE92&lt;&gt;""),$O92:AE92,_xlpm.Fundo,,-1),
_xlpm.Dx,_xlfn.XLOOKUP(TRUE,(AG92:$AZ92&lt;&gt;""),AG92:$AZ92,_xlpm.Fundo,,1),
_xlpm.Xx,AF$51,_xlpm.Yx,PRODUCT(SUM(_xlpm.Dx,-_xlpm.Cx),1/SUM(_xlpm.Bx,-_xlpm.Ax))*SUM(_xlpm.Xx,-_xlpm.Ax)+_xlpm.Cx,
_xlpm.Ay,_xlfn.XLOOKUP(TRUE,(AF$52:AF91&lt;&gt;""),$N$52:$N91,_xlpm.Fundo,,-1),
_xlpm.By,_xlfn.XLOOKUP(TRUE,(AF93:AF$95&lt;&gt;""),$N93:$N$95,_xlpm.Fundo,,1),
_xlpm.Cy,_xlfn.XLOOKUP(TRUE,(AF$52:AF91&lt;&gt;""),AF$52:AF91,_xlpm.Fundo,,-1),
_xlpm.Dy,_xlfn.XLOOKUP(TRUE,(AF93:AF$95&lt;&gt;""),AF93:AF$95,_xlpm.Fundo,,1),
_xlpm.Xy,$N92,_xlpm.Yy,PRODUCT(SUM(_xlpm.Dy,-_xlpm.Cy),1/SUM(_xlpm.By,-_xlpm.Ay))*SUM(_xlpm.Xy,-_xlpm.Ay)+_xlpm.Cy,
ROUND(_xlpm.Yy,2)))</f>
        <v>0</v>
      </c>
      <c r="AG190" s="21" cm="1">
        <f t="array" ref="AG190">IF(AG92&lt;&gt;"","",
_xlfn.LET(_xlpm.Fundo,$L$8,
_xlpm.Ax,_xlfn.XLOOKUP(TRUE,($O92:AF92&lt;&gt;""),$O$51:AF$51,_xlpm.Fundo,,-1),
_xlpm.Bx,_xlfn.XLOOKUP(TRUE,(AH92:$AZ92&lt;&gt;""),AH$51:$AZ$51,_xlpm.Fundo,,1),
_xlpm.Cx,_xlfn.XLOOKUP(TRUE,($O92:AF92&lt;&gt;""),$O92:AF92,_xlpm.Fundo,,-1),
_xlpm.Dx,_xlfn.XLOOKUP(TRUE,(AH92:$AZ92&lt;&gt;""),AH92:$AZ92,_xlpm.Fundo,,1),
_xlpm.Xx,AG$51,_xlpm.Yx,PRODUCT(SUM(_xlpm.Dx,-_xlpm.Cx),1/SUM(_xlpm.Bx,-_xlpm.Ax))*SUM(_xlpm.Xx,-_xlpm.Ax)+_xlpm.Cx,
_xlpm.Ay,_xlfn.XLOOKUP(TRUE,(AG$52:AG91&lt;&gt;""),$N$52:$N91,_xlpm.Fundo,,-1),
_xlpm.By,_xlfn.XLOOKUP(TRUE,(AG93:AG$95&lt;&gt;""),$N93:$N$95,_xlpm.Fundo,,1),
_xlpm.Cy,_xlfn.XLOOKUP(TRUE,(AG$52:AG91&lt;&gt;""),AG$52:AG91,_xlpm.Fundo,,-1),
_xlpm.Dy,_xlfn.XLOOKUP(TRUE,(AG93:AG$95&lt;&gt;""),AG93:AG$95,_xlpm.Fundo,,1),
_xlpm.Xy,$N92,_xlpm.Yy,PRODUCT(SUM(_xlpm.Dy,-_xlpm.Cy),1/SUM(_xlpm.By,-_xlpm.Ay))*SUM(_xlpm.Xy,-_xlpm.Ay)+_xlpm.Cy,
ROUND(_xlpm.Yy,2)))</f>
        <v>0.68</v>
      </c>
      <c r="AH190" s="21" cm="1">
        <f t="array" ref="AH190">IF(AH92&lt;&gt;"","",
_xlfn.LET(_xlpm.Fundo,$L$8,
_xlpm.Ax,_xlfn.XLOOKUP(TRUE,($O92:AG92&lt;&gt;""),$O$51:AG$51,_xlpm.Fundo,,-1),
_xlpm.Bx,_xlfn.XLOOKUP(TRUE,(AI92:$AZ92&lt;&gt;""),AI$51:$AZ$51,_xlpm.Fundo,,1),
_xlpm.Cx,_xlfn.XLOOKUP(TRUE,($O92:AG92&lt;&gt;""),$O92:AG92,_xlpm.Fundo,,-1),
_xlpm.Dx,_xlfn.XLOOKUP(TRUE,(AI92:$AZ92&lt;&gt;""),AI92:$AZ92,_xlpm.Fundo,,1),
_xlpm.Xx,AH$51,_xlpm.Yx,PRODUCT(SUM(_xlpm.Dx,-_xlpm.Cx),1/SUM(_xlpm.Bx,-_xlpm.Ax))*SUM(_xlpm.Xx,-_xlpm.Ax)+_xlpm.Cx,
_xlpm.Ay,_xlfn.XLOOKUP(TRUE,(AH$52:AH91&lt;&gt;""),$N$52:$N91,_xlpm.Fundo,,-1),
_xlpm.By,_xlfn.XLOOKUP(TRUE,(AH93:AH$95&lt;&gt;""),$N93:$N$95,_xlpm.Fundo,,1),
_xlpm.Cy,_xlfn.XLOOKUP(TRUE,(AH$52:AH91&lt;&gt;""),AH$52:AH91,_xlpm.Fundo,,-1),
_xlpm.Dy,_xlfn.XLOOKUP(TRUE,(AH93:AH$95&lt;&gt;""),AH93:AH$95,_xlpm.Fundo,,1),
_xlpm.Xy,$N92,_xlpm.Yy,PRODUCT(SUM(_xlpm.Dy,-_xlpm.Cy),1/SUM(_xlpm.By,-_xlpm.Ay))*SUM(_xlpm.Xy,-_xlpm.Ay)+_xlpm.Cy,
ROUND(_xlpm.Yy,2)))</f>
        <v>0</v>
      </c>
      <c r="AI190" s="21" cm="1">
        <f t="array" ref="AI190">IF(AI92&lt;&gt;"","",
_xlfn.LET(_xlpm.Fundo,$L$8,
_xlpm.Ax,_xlfn.XLOOKUP(TRUE,($O92:AH92&lt;&gt;""),$O$51:AH$51,_xlpm.Fundo,,-1),
_xlpm.Bx,_xlfn.XLOOKUP(TRUE,(AJ92:$AZ92&lt;&gt;""),AJ$51:$AZ$51,_xlpm.Fundo,,1),
_xlpm.Cx,_xlfn.XLOOKUP(TRUE,($O92:AH92&lt;&gt;""),$O92:AH92,_xlpm.Fundo,,-1),
_xlpm.Dx,_xlfn.XLOOKUP(TRUE,(AJ92:$AZ92&lt;&gt;""),AJ92:$AZ92,_xlpm.Fundo,,1),
_xlpm.Xx,AI$51,_xlpm.Yx,PRODUCT(SUM(_xlpm.Dx,-_xlpm.Cx),1/SUM(_xlpm.Bx,-_xlpm.Ax))*SUM(_xlpm.Xx,-_xlpm.Ax)+_xlpm.Cx,
_xlpm.Ay,_xlfn.XLOOKUP(TRUE,(AI$52:AI91&lt;&gt;""),$N$52:$N91,_xlpm.Fundo,,-1),
_xlpm.By,_xlfn.XLOOKUP(TRUE,(AI93:AI$95&lt;&gt;""),$N93:$N$95,_xlpm.Fundo,,1),
_xlpm.Cy,_xlfn.XLOOKUP(TRUE,(AI$52:AI91&lt;&gt;""),AI$52:AI91,_xlpm.Fundo,,-1),
_xlpm.Dy,_xlfn.XLOOKUP(TRUE,(AI93:AI$95&lt;&gt;""),AI93:AI$95,_xlpm.Fundo,,1),
_xlpm.Xy,$N92,_xlpm.Yy,PRODUCT(SUM(_xlpm.Dy,-_xlpm.Cy),1/SUM(_xlpm.By,-_xlpm.Ay))*SUM(_xlpm.Xy,-_xlpm.Ay)+_xlpm.Cy,
ROUND(_xlpm.Yy,2)))</f>
        <v>0.88</v>
      </c>
      <c r="AJ190" s="21" cm="1">
        <f t="array" ref="AJ190">IF(AJ92&lt;&gt;"","",
_xlfn.LET(_xlpm.Fundo,$L$8,
_xlpm.Ax,_xlfn.XLOOKUP(TRUE,($O92:AI92&lt;&gt;""),$O$51:AI$51,_xlpm.Fundo,,-1),
_xlpm.Bx,_xlfn.XLOOKUP(TRUE,(AK92:$AZ92&lt;&gt;""),AK$51:$AZ$51,_xlpm.Fundo,,1),
_xlpm.Cx,_xlfn.XLOOKUP(TRUE,($O92:AI92&lt;&gt;""),$O92:AI92,_xlpm.Fundo,,-1),
_xlpm.Dx,_xlfn.XLOOKUP(TRUE,(AK92:$AZ92&lt;&gt;""),AK92:$AZ92,_xlpm.Fundo,,1),
_xlpm.Xx,AJ$51,_xlpm.Yx,PRODUCT(SUM(_xlpm.Dx,-_xlpm.Cx),1/SUM(_xlpm.Bx,-_xlpm.Ax))*SUM(_xlpm.Xx,-_xlpm.Ax)+_xlpm.Cx,
_xlpm.Ay,_xlfn.XLOOKUP(TRUE,(AJ$52:AJ91&lt;&gt;""),$N$52:$N91,_xlpm.Fundo,,-1),
_xlpm.By,_xlfn.XLOOKUP(TRUE,(AJ93:AJ$95&lt;&gt;""),$N93:$N$95,_xlpm.Fundo,,1),
_xlpm.Cy,_xlfn.XLOOKUP(TRUE,(AJ$52:AJ91&lt;&gt;""),AJ$52:AJ91,_xlpm.Fundo,,-1),
_xlpm.Dy,_xlfn.XLOOKUP(TRUE,(AJ93:AJ$95&lt;&gt;""),AJ93:AJ$95,_xlpm.Fundo,,1),
_xlpm.Xy,$N92,_xlpm.Yy,PRODUCT(SUM(_xlpm.Dy,-_xlpm.Cy),1/SUM(_xlpm.By,-_xlpm.Ay))*SUM(_xlpm.Xy,-_xlpm.Ay)+_xlpm.Cy,
ROUND(_xlpm.Yy,2)))</f>
        <v>0.04</v>
      </c>
      <c r="AK190" s="21" cm="1">
        <f t="array" ref="AK190">IF(AK92&lt;&gt;"","",
_xlfn.LET(_xlpm.Fundo,$L$8,
_xlpm.Ax,_xlfn.XLOOKUP(TRUE,($O92:AJ92&lt;&gt;""),$O$51:AJ$51,_xlpm.Fundo,,-1),
_xlpm.Bx,_xlfn.XLOOKUP(TRUE,(AL92:$AZ92&lt;&gt;""),AL$51:$AZ$51,_xlpm.Fundo,,1),
_xlpm.Cx,_xlfn.XLOOKUP(TRUE,($O92:AJ92&lt;&gt;""),$O92:AJ92,_xlpm.Fundo,,-1),
_xlpm.Dx,_xlfn.XLOOKUP(TRUE,(AL92:$AZ92&lt;&gt;""),AL92:$AZ92,_xlpm.Fundo,,1),
_xlpm.Xx,AK$51,_xlpm.Yx,PRODUCT(SUM(_xlpm.Dx,-_xlpm.Cx),1/SUM(_xlpm.Bx,-_xlpm.Ax))*SUM(_xlpm.Xx,-_xlpm.Ax)+_xlpm.Cx,
_xlpm.Ay,_xlfn.XLOOKUP(TRUE,(AK$52:AK91&lt;&gt;""),$N$52:$N91,_xlpm.Fundo,,-1),
_xlpm.By,_xlfn.XLOOKUP(TRUE,(AK93:AK$95&lt;&gt;""),$N93:$N$95,_xlpm.Fundo,,1),
_xlpm.Cy,_xlfn.XLOOKUP(TRUE,(AK$52:AK91&lt;&gt;""),AK$52:AK91,_xlpm.Fundo,,-1),
_xlpm.Dy,_xlfn.XLOOKUP(TRUE,(AK93:AK$95&lt;&gt;""),AK93:AK$95,_xlpm.Fundo,,1),
_xlpm.Xy,$N92,_xlpm.Yy,PRODUCT(SUM(_xlpm.Dy,-_xlpm.Cy),1/SUM(_xlpm.By,-_xlpm.Ay))*SUM(_xlpm.Xy,-_xlpm.Ay)+_xlpm.Cy,
ROUND(_xlpm.Yy,2)))</f>
        <v>0</v>
      </c>
      <c r="AL190" s="21" cm="1">
        <f t="array" ref="AL190">IF(AL92&lt;&gt;"","",
_xlfn.LET(_xlpm.Fundo,$L$8,
_xlpm.Ax,_xlfn.XLOOKUP(TRUE,($O92:AK92&lt;&gt;""),$O$51:AK$51,_xlpm.Fundo,,-1),
_xlpm.Bx,_xlfn.XLOOKUP(TRUE,(AM92:$AZ92&lt;&gt;""),AM$51:$AZ$51,_xlpm.Fundo,,1),
_xlpm.Cx,_xlfn.XLOOKUP(TRUE,($O92:AK92&lt;&gt;""),$O92:AK92,_xlpm.Fundo,,-1),
_xlpm.Dx,_xlfn.XLOOKUP(TRUE,(AM92:$AZ92&lt;&gt;""),AM92:$AZ92,_xlpm.Fundo,,1),
_xlpm.Xx,AL$51,_xlpm.Yx,PRODUCT(SUM(_xlpm.Dx,-_xlpm.Cx),1/SUM(_xlpm.Bx,-_xlpm.Ax))*SUM(_xlpm.Xx,-_xlpm.Ax)+_xlpm.Cx,
_xlpm.Ay,_xlfn.XLOOKUP(TRUE,(AL$52:AL91&lt;&gt;""),$N$52:$N91,_xlpm.Fundo,,-1),
_xlpm.By,_xlfn.XLOOKUP(TRUE,(AL93:AL$95&lt;&gt;""),$N93:$N$95,_xlpm.Fundo,,1),
_xlpm.Cy,_xlfn.XLOOKUP(TRUE,(AL$52:AL91&lt;&gt;""),AL$52:AL91,_xlpm.Fundo,,-1),
_xlpm.Dy,_xlfn.XLOOKUP(TRUE,(AL93:AL$95&lt;&gt;""),AL93:AL$95,_xlpm.Fundo,,1),
_xlpm.Xy,$N92,_xlpm.Yy,PRODUCT(SUM(_xlpm.Dy,-_xlpm.Cy),1/SUM(_xlpm.By,-_xlpm.Ay))*SUM(_xlpm.Xy,-_xlpm.Ay)+_xlpm.Cy,
ROUND(_xlpm.Yy,2)))</f>
        <v>0</v>
      </c>
      <c r="AM190" s="21" cm="1">
        <f t="array" ref="AM190">IF(AM92&lt;&gt;"","",
_xlfn.LET(_xlpm.Fundo,$L$8,
_xlpm.Ax,_xlfn.XLOOKUP(TRUE,($O92:AL92&lt;&gt;""),$O$51:AL$51,_xlpm.Fundo,,-1),
_xlpm.Bx,_xlfn.XLOOKUP(TRUE,(AN92:$AZ92&lt;&gt;""),AN$51:$AZ$51,_xlpm.Fundo,,1),
_xlpm.Cx,_xlfn.XLOOKUP(TRUE,($O92:AL92&lt;&gt;""),$O92:AL92,_xlpm.Fundo,,-1),
_xlpm.Dx,_xlfn.XLOOKUP(TRUE,(AN92:$AZ92&lt;&gt;""),AN92:$AZ92,_xlpm.Fundo,,1),
_xlpm.Xx,AM$51,_xlpm.Yx,PRODUCT(SUM(_xlpm.Dx,-_xlpm.Cx),1/SUM(_xlpm.Bx,-_xlpm.Ax))*SUM(_xlpm.Xx,-_xlpm.Ax)+_xlpm.Cx,
_xlpm.Ay,_xlfn.XLOOKUP(TRUE,(AM$52:AM91&lt;&gt;""),$N$52:$N91,_xlpm.Fundo,,-1),
_xlpm.By,_xlfn.XLOOKUP(TRUE,(AM93:AM$95&lt;&gt;""),$N93:$N$95,_xlpm.Fundo,,1),
_xlpm.Cy,_xlfn.XLOOKUP(TRUE,(AM$52:AM91&lt;&gt;""),AM$52:AM91,_xlpm.Fundo,,-1),
_xlpm.Dy,_xlfn.XLOOKUP(TRUE,(AM93:AM$95&lt;&gt;""),AM93:AM$95,_xlpm.Fundo,,1),
_xlpm.Xy,$N92,_xlpm.Yy,PRODUCT(SUM(_xlpm.Dy,-_xlpm.Cy),1/SUM(_xlpm.By,-_xlpm.Ay))*SUM(_xlpm.Xy,-_xlpm.Ay)+_xlpm.Cy,
ROUND(_xlpm.Yy,2)))</f>
        <v>0</v>
      </c>
      <c r="AN190" s="21" t="str" cm="1">
        <f t="array" ref="AN190">IF(AN92&lt;&gt;"","",
_xlfn.LET(_xlpm.Fundo,$L$8,
_xlpm.Ax,_xlfn.XLOOKUP(TRUE,($O92:AM92&lt;&gt;""),$O$51:AM$51,_xlpm.Fundo,,-1),
_xlpm.Bx,_xlfn.XLOOKUP(TRUE,(AO92:$AZ92&lt;&gt;""),AO$51:$AZ$51,_xlpm.Fundo,,1),
_xlpm.Cx,_xlfn.XLOOKUP(TRUE,($O92:AM92&lt;&gt;""),$O92:AM92,_xlpm.Fundo,,-1),
_xlpm.Dx,_xlfn.XLOOKUP(TRUE,(AO92:$AZ92&lt;&gt;""),AO92:$AZ92,_xlpm.Fundo,,1),
_xlpm.Xx,AN$51,_xlpm.Yx,PRODUCT(SUM(_xlpm.Dx,-_xlpm.Cx),1/SUM(_xlpm.Bx,-_xlpm.Ax))*SUM(_xlpm.Xx,-_xlpm.Ax)+_xlpm.Cx,
_xlpm.Ay,_xlfn.XLOOKUP(TRUE,(AN$52:AN91&lt;&gt;""),$N$52:$N91,_xlpm.Fundo,,-1),
_xlpm.By,_xlfn.XLOOKUP(TRUE,(AN93:AN$95&lt;&gt;""),$N93:$N$95,_xlpm.Fundo,,1),
_xlpm.Cy,_xlfn.XLOOKUP(TRUE,(AN$52:AN91&lt;&gt;""),AN$52:AN91,_xlpm.Fundo,,-1),
_xlpm.Dy,_xlfn.XLOOKUP(TRUE,(AN93:AN$95&lt;&gt;""),AN93:AN$95,_xlpm.Fundo,,1),
_xlpm.Xy,$N92,_xlpm.Yy,PRODUCT(SUM(_xlpm.Dy,-_xlpm.Cy),1/SUM(_xlpm.By,-_xlpm.Ay))*SUM(_xlpm.Xy,-_xlpm.Ay)+_xlpm.Cy,
ROUND(_xlpm.Yy,2)))</f>
        <v/>
      </c>
      <c r="AO190" s="21" t="str" cm="1">
        <f t="array" ref="AO190">IF(AO92&lt;&gt;"","",
_xlfn.LET(_xlpm.Fundo,$L$8,
_xlpm.Ax,_xlfn.XLOOKUP(TRUE,($O92:AN92&lt;&gt;""),$O$51:AN$51,_xlpm.Fundo,,-1),
_xlpm.Bx,_xlfn.XLOOKUP(TRUE,(AP92:$AZ92&lt;&gt;""),AP$51:$AZ$51,_xlpm.Fundo,,1),
_xlpm.Cx,_xlfn.XLOOKUP(TRUE,($O92:AN92&lt;&gt;""),$O92:AN92,_xlpm.Fundo,,-1),
_xlpm.Dx,_xlfn.XLOOKUP(TRUE,(AP92:$AZ92&lt;&gt;""),AP92:$AZ92,_xlpm.Fundo,,1),
_xlpm.Xx,AO$51,_xlpm.Yx,PRODUCT(SUM(_xlpm.Dx,-_xlpm.Cx),1/SUM(_xlpm.Bx,-_xlpm.Ax))*SUM(_xlpm.Xx,-_xlpm.Ax)+_xlpm.Cx,
_xlpm.Ay,_xlfn.XLOOKUP(TRUE,(AO$52:AO91&lt;&gt;""),$N$52:$N91,_xlpm.Fundo,,-1),
_xlpm.By,_xlfn.XLOOKUP(TRUE,(AO93:AO$95&lt;&gt;""),$N93:$N$95,_xlpm.Fundo,,1),
_xlpm.Cy,_xlfn.XLOOKUP(TRUE,(AO$52:AO91&lt;&gt;""),AO$52:AO91,_xlpm.Fundo,,-1),
_xlpm.Dy,_xlfn.XLOOKUP(TRUE,(AO93:AO$95&lt;&gt;""),AO93:AO$95,_xlpm.Fundo,,1),
_xlpm.Xy,$N92,_xlpm.Yy,PRODUCT(SUM(_xlpm.Dy,-_xlpm.Cy),1/SUM(_xlpm.By,-_xlpm.Ay))*SUM(_xlpm.Xy,-_xlpm.Ay)+_xlpm.Cy,
ROUND(_xlpm.Yy,2)))</f>
        <v/>
      </c>
      <c r="AP190" s="21" cm="1">
        <f t="array" ref="AP190">IF(AP92&lt;&gt;"","",
_xlfn.LET(_xlpm.Fundo,$L$8,
_xlpm.Ax,_xlfn.XLOOKUP(TRUE,($O92:AO92&lt;&gt;""),$O$51:AO$51,_xlpm.Fundo,,-1),
_xlpm.Bx,_xlfn.XLOOKUP(TRUE,(AQ92:$AZ92&lt;&gt;""),AQ$51:$AZ$51,_xlpm.Fundo,,1),
_xlpm.Cx,_xlfn.XLOOKUP(TRUE,($O92:AO92&lt;&gt;""),$O92:AO92,_xlpm.Fundo,,-1),
_xlpm.Dx,_xlfn.XLOOKUP(TRUE,(AQ92:$AZ92&lt;&gt;""),AQ92:$AZ92,_xlpm.Fundo,,1),
_xlpm.Xx,AP$51,_xlpm.Yx,PRODUCT(SUM(_xlpm.Dx,-_xlpm.Cx),1/SUM(_xlpm.Bx,-_xlpm.Ax))*SUM(_xlpm.Xx,-_xlpm.Ax)+_xlpm.Cx,
_xlpm.Ay,_xlfn.XLOOKUP(TRUE,(AP$52:AP91&lt;&gt;""),$N$52:$N91,_xlpm.Fundo,,-1),
_xlpm.By,_xlfn.XLOOKUP(TRUE,(AP93:AP$95&lt;&gt;""),$N93:$N$95,_xlpm.Fundo,,1),
_xlpm.Cy,_xlfn.XLOOKUP(TRUE,(AP$52:AP91&lt;&gt;""),AP$52:AP91,_xlpm.Fundo,,-1),
_xlpm.Dy,_xlfn.XLOOKUP(TRUE,(AP93:AP$95&lt;&gt;""),AP93:AP$95,_xlpm.Fundo,,1),
_xlpm.Xy,$N92,_xlpm.Yy,PRODUCT(SUM(_xlpm.Dy,-_xlpm.Cy),1/SUM(_xlpm.By,-_xlpm.Ay))*SUM(_xlpm.Xy,-_xlpm.Ay)+_xlpm.Cy,
ROUND(_xlpm.Yy,2)))</f>
        <v>-9</v>
      </c>
      <c r="AQ190" s="21" cm="1">
        <f t="array" ref="AQ190">IF(AQ92&lt;&gt;"","",
_xlfn.LET(_xlpm.Fundo,$L$8,
_xlpm.Ax,_xlfn.XLOOKUP(TRUE,($O92:AP92&lt;&gt;""),$O$51:AP$51,_xlpm.Fundo,,-1),
_xlpm.Bx,_xlfn.XLOOKUP(TRUE,(AR92:$AZ92&lt;&gt;""),AR$51:$AZ$51,_xlpm.Fundo,,1),
_xlpm.Cx,_xlfn.XLOOKUP(TRUE,($O92:AP92&lt;&gt;""),$O92:AP92,_xlpm.Fundo,,-1),
_xlpm.Dx,_xlfn.XLOOKUP(TRUE,(AR92:$AZ92&lt;&gt;""),AR92:$AZ92,_xlpm.Fundo,,1),
_xlpm.Xx,AQ$51,_xlpm.Yx,PRODUCT(SUM(_xlpm.Dx,-_xlpm.Cx),1/SUM(_xlpm.Bx,-_xlpm.Ax))*SUM(_xlpm.Xx,-_xlpm.Ax)+_xlpm.Cx,
_xlpm.Ay,_xlfn.XLOOKUP(TRUE,(AQ$52:AQ91&lt;&gt;""),$N$52:$N91,_xlpm.Fundo,,-1),
_xlpm.By,_xlfn.XLOOKUP(TRUE,(AQ93:AQ$95&lt;&gt;""),$N93:$N$95,_xlpm.Fundo,,1),
_xlpm.Cy,_xlfn.XLOOKUP(TRUE,(AQ$52:AQ91&lt;&gt;""),AQ$52:AQ91,_xlpm.Fundo,,-1),
_xlpm.Dy,_xlfn.XLOOKUP(TRUE,(AQ93:AQ$95&lt;&gt;""),AQ93:AQ$95,_xlpm.Fundo,,1),
_xlpm.Xy,$N92,_xlpm.Yy,PRODUCT(SUM(_xlpm.Dy,-_xlpm.Cy),1/SUM(_xlpm.By,-_xlpm.Ay))*SUM(_xlpm.Xy,-_xlpm.Ay)+_xlpm.Cy,
ROUND(_xlpm.Yy,2)))</f>
        <v>-4.46</v>
      </c>
      <c r="AR190" s="21" cm="1">
        <f t="array" ref="AR190">IF(AR92&lt;&gt;"","",
_xlfn.LET(_xlpm.Fundo,$L$8,
_xlpm.Ax,_xlfn.XLOOKUP(TRUE,($O92:AQ92&lt;&gt;""),$O$51:AQ$51,_xlpm.Fundo,,-1),
_xlpm.Bx,_xlfn.XLOOKUP(TRUE,(AS92:$AZ92&lt;&gt;""),AS$51:$AZ$51,_xlpm.Fundo,,1),
_xlpm.Cx,_xlfn.XLOOKUP(TRUE,($O92:AQ92&lt;&gt;""),$O92:AQ92,_xlpm.Fundo,,-1),
_xlpm.Dx,_xlfn.XLOOKUP(TRUE,(AS92:$AZ92&lt;&gt;""),AS92:$AZ92,_xlpm.Fundo,,1),
_xlpm.Xx,AR$51,_xlpm.Yx,PRODUCT(SUM(_xlpm.Dx,-_xlpm.Cx),1/SUM(_xlpm.Bx,-_xlpm.Ax))*SUM(_xlpm.Xx,-_xlpm.Ax)+_xlpm.Cx,
_xlpm.Ay,_xlfn.XLOOKUP(TRUE,(AR$52:AR91&lt;&gt;""),$N$52:$N91,_xlpm.Fundo,,-1),
_xlpm.By,_xlfn.XLOOKUP(TRUE,(AR93:AR$95&lt;&gt;""),$N93:$N$95,_xlpm.Fundo,,1),
_xlpm.Cy,_xlfn.XLOOKUP(TRUE,(AR$52:AR91&lt;&gt;""),AR$52:AR91,_xlpm.Fundo,,-1),
_xlpm.Dy,_xlfn.XLOOKUP(TRUE,(AR93:AR$95&lt;&gt;""),AR93:AR$95,_xlpm.Fundo,,1),
_xlpm.Xy,$N92,_xlpm.Yy,PRODUCT(SUM(_xlpm.Dy,-_xlpm.Cy),1/SUM(_xlpm.By,-_xlpm.Ay))*SUM(_xlpm.Xy,-_xlpm.Ay)+_xlpm.Cy,
ROUND(_xlpm.Yy,2)))</f>
        <v>-9</v>
      </c>
      <c r="AS190" s="21" cm="1">
        <f t="array" ref="AS190">IF(AS92&lt;&gt;"","",
_xlfn.LET(_xlpm.Fundo,$L$8,
_xlpm.Ax,_xlfn.XLOOKUP(TRUE,($O92:AR92&lt;&gt;""),$O$51:AR$51,_xlpm.Fundo,,-1),
_xlpm.Bx,_xlfn.XLOOKUP(TRUE,(AT92:$AZ92&lt;&gt;""),AT$51:$AZ$51,_xlpm.Fundo,,1),
_xlpm.Cx,_xlfn.XLOOKUP(TRUE,($O92:AR92&lt;&gt;""),$O92:AR92,_xlpm.Fundo,,-1),
_xlpm.Dx,_xlfn.XLOOKUP(TRUE,(AT92:$AZ92&lt;&gt;""),AT92:$AZ92,_xlpm.Fundo,,1),
_xlpm.Xx,AS$51,_xlpm.Yx,PRODUCT(SUM(_xlpm.Dx,-_xlpm.Cx),1/SUM(_xlpm.Bx,-_xlpm.Ax))*SUM(_xlpm.Xx,-_xlpm.Ax)+_xlpm.Cx,
_xlpm.Ay,_xlfn.XLOOKUP(TRUE,(AS$52:AS91&lt;&gt;""),$N$52:$N91,_xlpm.Fundo,,-1),
_xlpm.By,_xlfn.XLOOKUP(TRUE,(AS93:AS$95&lt;&gt;""),$N93:$N$95,_xlpm.Fundo,,1),
_xlpm.Cy,_xlfn.XLOOKUP(TRUE,(AS$52:AS91&lt;&gt;""),AS$52:AS91,_xlpm.Fundo,,-1),
_xlpm.Dy,_xlfn.XLOOKUP(TRUE,(AS93:AS$95&lt;&gt;""),AS93:AS$95,_xlpm.Fundo,,1),
_xlpm.Xy,$N92,_xlpm.Yy,PRODUCT(SUM(_xlpm.Dy,-_xlpm.Cy),1/SUM(_xlpm.By,-_xlpm.Ay))*SUM(_xlpm.Xy,-_xlpm.Ay)+_xlpm.Cy,
ROUND(_xlpm.Yy,2)))</f>
        <v>-9</v>
      </c>
      <c r="AT190" s="21" cm="1">
        <f t="array" ref="AT190">IF(AT92&lt;&gt;"","",
_xlfn.LET(_xlpm.Fundo,$L$8,
_xlpm.Ax,_xlfn.XLOOKUP(TRUE,($O92:AS92&lt;&gt;""),$O$51:AS$51,_xlpm.Fundo,,-1),
_xlpm.Bx,_xlfn.XLOOKUP(TRUE,(AU92:$AZ92&lt;&gt;""),AU$51:$AZ$51,_xlpm.Fundo,,1),
_xlpm.Cx,_xlfn.XLOOKUP(TRUE,($O92:AS92&lt;&gt;""),$O92:AS92,_xlpm.Fundo,,-1),
_xlpm.Dx,_xlfn.XLOOKUP(TRUE,(AU92:$AZ92&lt;&gt;""),AU92:$AZ92,_xlpm.Fundo,,1),
_xlpm.Xx,AT$51,_xlpm.Yx,PRODUCT(SUM(_xlpm.Dx,-_xlpm.Cx),1/SUM(_xlpm.Bx,-_xlpm.Ax))*SUM(_xlpm.Xx,-_xlpm.Ax)+_xlpm.Cx,
_xlpm.Ay,_xlfn.XLOOKUP(TRUE,(AT$52:AT91&lt;&gt;""),$N$52:$N91,_xlpm.Fundo,,-1),
_xlpm.By,_xlfn.XLOOKUP(TRUE,(AT93:AT$95&lt;&gt;""),$N93:$N$95,_xlpm.Fundo,,1),
_xlpm.Cy,_xlfn.XLOOKUP(TRUE,(AT$52:AT91&lt;&gt;""),AT$52:AT91,_xlpm.Fundo,,-1),
_xlpm.Dy,_xlfn.XLOOKUP(TRUE,(AT93:AT$95&lt;&gt;""),AT93:AT$95,_xlpm.Fundo,,1),
_xlpm.Xy,$N92,_xlpm.Yy,PRODUCT(SUM(_xlpm.Dy,-_xlpm.Cy),1/SUM(_xlpm.By,-_xlpm.Ay))*SUM(_xlpm.Xy,-_xlpm.Ay)+_xlpm.Cy,
ROUND(_xlpm.Yy,2)))</f>
        <v>-4.1900000000000004</v>
      </c>
      <c r="AU190" s="21" cm="1">
        <f t="array" ref="AU190">IF(AU92&lt;&gt;"","",
_xlfn.LET(_xlpm.Fundo,$L$8,
_xlpm.Ax,_xlfn.XLOOKUP(TRUE,($O92:AT92&lt;&gt;""),$O$51:AT$51,_xlpm.Fundo,,-1),
_xlpm.Bx,_xlfn.XLOOKUP(TRUE,(AV92:$AZ92&lt;&gt;""),AV$51:$AZ$51,_xlpm.Fundo,,1),
_xlpm.Cx,_xlfn.XLOOKUP(TRUE,($O92:AT92&lt;&gt;""),$O92:AT92,_xlpm.Fundo,,-1),
_xlpm.Dx,_xlfn.XLOOKUP(TRUE,(AV92:$AZ92&lt;&gt;""),AV92:$AZ92,_xlpm.Fundo,,1),
_xlpm.Xx,AU$51,_xlpm.Yx,PRODUCT(SUM(_xlpm.Dx,-_xlpm.Cx),1/SUM(_xlpm.Bx,-_xlpm.Ax))*SUM(_xlpm.Xx,-_xlpm.Ax)+_xlpm.Cx,
_xlpm.Ay,_xlfn.XLOOKUP(TRUE,(AU$52:AU91&lt;&gt;""),$N$52:$N91,_xlpm.Fundo,,-1),
_xlpm.By,_xlfn.XLOOKUP(TRUE,(AU93:AU$95&lt;&gt;""),$N93:$N$95,_xlpm.Fundo,,1),
_xlpm.Cy,_xlfn.XLOOKUP(TRUE,(AU$52:AU91&lt;&gt;""),AU$52:AU91,_xlpm.Fundo,,-1),
_xlpm.Dy,_xlfn.XLOOKUP(TRUE,(AU93:AU$95&lt;&gt;""),AU93:AU$95,_xlpm.Fundo,,1),
_xlpm.Xy,$N92,_xlpm.Yy,PRODUCT(SUM(_xlpm.Dy,-_xlpm.Cy),1/SUM(_xlpm.By,-_xlpm.Ay))*SUM(_xlpm.Xy,-_xlpm.Ay)+_xlpm.Cy,
ROUND(_xlpm.Yy,2)))</f>
        <v>-9</v>
      </c>
      <c r="AV190" s="21" t="str" cm="1">
        <f t="array" ref="AV190">IF(AV92&lt;&gt;"","",
_xlfn.LET(_xlpm.Fundo,$L$8,
_xlpm.Ax,_xlfn.XLOOKUP(TRUE,($O92:AU92&lt;&gt;""),$O$51:AU$51,_xlpm.Fundo,,-1),
_xlpm.Bx,_xlfn.XLOOKUP(TRUE,(AW92:$AZ92&lt;&gt;""),AW$51:$AZ$51,_xlpm.Fundo,,1),
_xlpm.Cx,_xlfn.XLOOKUP(TRUE,($O92:AU92&lt;&gt;""),$O92:AU92,_xlpm.Fundo,,-1),
_xlpm.Dx,_xlfn.XLOOKUP(TRUE,(AW92:$AZ92&lt;&gt;""),AW92:$AZ92,_xlpm.Fundo,,1),
_xlpm.Xx,AV$51,_xlpm.Yx,PRODUCT(SUM(_xlpm.Dx,-_xlpm.Cx),1/SUM(_xlpm.Bx,-_xlpm.Ax))*SUM(_xlpm.Xx,-_xlpm.Ax)+_xlpm.Cx,
_xlpm.Ay,_xlfn.XLOOKUP(TRUE,(AV$52:AV91&lt;&gt;""),$N$52:$N91,_xlpm.Fundo,,-1),
_xlpm.By,_xlfn.XLOOKUP(TRUE,(AV93:AV$95&lt;&gt;""),$N93:$N$95,_xlpm.Fundo,,1),
_xlpm.Cy,_xlfn.XLOOKUP(TRUE,(AV$52:AV91&lt;&gt;""),AV$52:AV91,_xlpm.Fundo,,-1),
_xlpm.Dy,_xlfn.XLOOKUP(TRUE,(AV93:AV$95&lt;&gt;""),AV93:AV$95,_xlpm.Fundo,,1),
_xlpm.Xy,$N92,_xlpm.Yy,PRODUCT(SUM(_xlpm.Dy,-_xlpm.Cy),1/SUM(_xlpm.By,-_xlpm.Ay))*SUM(_xlpm.Xy,-_xlpm.Ay)+_xlpm.Cy,
ROUND(_xlpm.Yy,2)))</f>
        <v/>
      </c>
      <c r="AW190" s="21" t="str" cm="1">
        <f t="array" ref="AW190">IF(AW92&lt;&gt;"","",
_xlfn.LET(_xlpm.Fundo,$L$8,
_xlpm.Ax,_xlfn.XLOOKUP(TRUE,($O92:AV92&lt;&gt;""),$O$51:AV$51,_xlpm.Fundo,,-1),
_xlpm.Bx,_xlfn.XLOOKUP(TRUE,(AX92:$AZ92&lt;&gt;""),AX$51:$AZ$51,_xlpm.Fundo,,1),
_xlpm.Cx,_xlfn.XLOOKUP(TRUE,($O92:AV92&lt;&gt;""),$O92:AV92,_xlpm.Fundo,,-1),
_xlpm.Dx,_xlfn.XLOOKUP(TRUE,(AX92:$AZ92&lt;&gt;""),AX92:$AZ92,_xlpm.Fundo,,1),
_xlpm.Xx,AW$51,_xlpm.Yx,PRODUCT(SUM(_xlpm.Dx,-_xlpm.Cx),1/SUM(_xlpm.Bx,-_xlpm.Ax))*SUM(_xlpm.Xx,-_xlpm.Ax)+_xlpm.Cx,
_xlpm.Ay,_xlfn.XLOOKUP(TRUE,(AW$52:AW91&lt;&gt;""),$N$52:$N91,_xlpm.Fundo,,-1),
_xlpm.By,_xlfn.XLOOKUP(TRUE,(AW93:AW$95&lt;&gt;""),$N93:$N$95,_xlpm.Fundo,,1),
_xlpm.Cy,_xlfn.XLOOKUP(TRUE,(AW$52:AW91&lt;&gt;""),AW$52:AW91,_xlpm.Fundo,,-1),
_xlpm.Dy,_xlfn.XLOOKUP(TRUE,(AW93:AW$95&lt;&gt;""),AW93:AW$95,_xlpm.Fundo,,1),
_xlpm.Xy,$N92,_xlpm.Yy,PRODUCT(SUM(_xlpm.Dy,-_xlpm.Cy),1/SUM(_xlpm.By,-_xlpm.Ay))*SUM(_xlpm.Xy,-_xlpm.Ay)+_xlpm.Cy,
ROUND(_xlpm.Yy,2)))</f>
        <v/>
      </c>
      <c r="AX190" s="8"/>
      <c r="AY190" s="8"/>
    </row>
    <row r="191" spans="1:51" ht="20.100000000000001" customHeight="1" x14ac:dyDescent="0.3">
      <c r="A191" s="8"/>
      <c r="B191" s="8" t="s">
        <v>636</v>
      </c>
      <c r="C191" s="17">
        <f t="shared" si="23"/>
        <v>51.875399999999999</v>
      </c>
      <c r="D191" s="18">
        <f t="shared" si="23"/>
        <v>117.9509</v>
      </c>
      <c r="E191" s="64">
        <f t="shared" si="23"/>
        <v>-0.9</v>
      </c>
      <c r="F191" s="17">
        <f t="shared" si="16"/>
        <v>8.85</v>
      </c>
      <c r="G191" s="18">
        <f t="shared" si="17"/>
        <v>12.9</v>
      </c>
      <c r="H191" s="19">
        <f t="shared" si="18"/>
        <v>-0.9</v>
      </c>
      <c r="I191" s="8" t="str" cm="1">
        <f t="array" ref="I191">_xlfn.CONCAT(ROUND(F191:H191,2)&amp;", ")</f>
        <v xml:space="preserve">8.85, 12.9, -0.9, </v>
      </c>
      <c r="J191" s="8"/>
      <c r="N191" s="31">
        <v>0</v>
      </c>
      <c r="O191" s="15"/>
      <c r="P191" s="21" t="str" cm="1">
        <f t="array" ref="P191">IF(P93&lt;&gt;"","",
_xlfn.LET(_xlpm.Fundo,$L$8,
_xlpm.Ax,_xlfn.XLOOKUP(TRUE,($O93:O93&lt;&gt;""),$O$51:O$51,_xlpm.Fundo,,-1),
_xlpm.Bx,_xlfn.XLOOKUP(TRUE,(Q93:$AZ93&lt;&gt;""),Q$51:$AZ$51,_xlpm.Fundo,,1),
_xlpm.Cx,_xlfn.XLOOKUP(TRUE,($O93:O93&lt;&gt;""),$O93:O93,_xlpm.Fundo,,-1),
_xlpm.Dx,_xlfn.XLOOKUP(TRUE,(Q93:$AZ93&lt;&gt;""),Q93:$AZ93,_xlpm.Fundo,,1),
_xlpm.Xx,P$51,_xlpm.Yx,PRODUCT(SUM(_xlpm.Dx,-_xlpm.Cx),1/SUM(_xlpm.Bx,-_xlpm.Ax))*SUM(_xlpm.Xx,-_xlpm.Ax)+_xlpm.Cx,
_xlpm.Ay,_xlfn.XLOOKUP(TRUE,(P$52:P92&lt;&gt;""),$N$52:$N92,_xlpm.Fundo,,-1),
_xlpm.By,_xlfn.XLOOKUP(TRUE,(P94:P$95&lt;&gt;""),$N94:$N$95,_xlpm.Fundo,,1),
_xlpm.Cy,_xlfn.XLOOKUP(TRUE,(P$52:P92&lt;&gt;""),P$52:P92,_xlpm.Fundo,,-1),
_xlpm.Dy,_xlfn.XLOOKUP(TRUE,(P94:P$95&lt;&gt;""),P94:P$95,_xlpm.Fundo,,1),
_xlpm.Xy,$N93,_xlpm.Yy,PRODUCT(SUM(_xlpm.Dy,-_xlpm.Cy),1/SUM(_xlpm.By,-_xlpm.Ay))*SUM(_xlpm.Xy,-_xlpm.Ay)+_xlpm.Cy,
ROUND(_xlpm.Yy,2)))</f>
        <v/>
      </c>
      <c r="Q191" s="21" t="str" cm="1">
        <f t="array" ref="Q191">IF(Q93&lt;&gt;"","",
_xlfn.LET(_xlpm.Fundo,$L$8,
_xlpm.Ax,_xlfn.XLOOKUP(TRUE,($O93:P93&lt;&gt;""),$O$51:P$51,_xlpm.Fundo,,-1),
_xlpm.Bx,_xlfn.XLOOKUP(TRUE,(R93:$AZ93&lt;&gt;""),R$51:$AZ$51,_xlpm.Fundo,,1),
_xlpm.Cx,_xlfn.XLOOKUP(TRUE,($O93:P93&lt;&gt;""),$O93:P93,_xlpm.Fundo,,-1),
_xlpm.Dx,_xlfn.XLOOKUP(TRUE,(R93:$AZ93&lt;&gt;""),R93:$AZ93,_xlpm.Fundo,,1),
_xlpm.Xx,Q$51,_xlpm.Yx,PRODUCT(SUM(_xlpm.Dx,-_xlpm.Cx),1/SUM(_xlpm.Bx,-_xlpm.Ax))*SUM(_xlpm.Xx,-_xlpm.Ax)+_xlpm.Cx,
_xlpm.Ay,_xlfn.XLOOKUP(TRUE,(Q$52:Q92&lt;&gt;""),$N$52:$N92,_xlpm.Fundo,,-1),
_xlpm.By,_xlfn.XLOOKUP(TRUE,(Q94:Q$95&lt;&gt;""),$N94:$N$95,_xlpm.Fundo,,1),
_xlpm.Cy,_xlfn.XLOOKUP(TRUE,(Q$52:Q92&lt;&gt;""),Q$52:Q92,_xlpm.Fundo,,-1),
_xlpm.Dy,_xlfn.XLOOKUP(TRUE,(Q94:Q$95&lt;&gt;""),Q94:Q$95,_xlpm.Fundo,,1),
_xlpm.Xy,$N93,_xlpm.Yy,PRODUCT(SUM(_xlpm.Dy,-_xlpm.Cy),1/SUM(_xlpm.By,-_xlpm.Ay))*SUM(_xlpm.Xy,-_xlpm.Ay)+_xlpm.Cy,
ROUND(_xlpm.Yy,2)))</f>
        <v/>
      </c>
      <c r="R191" s="21" t="str" cm="1">
        <f t="array" ref="R191">IF(R93&lt;&gt;"","",
_xlfn.LET(_xlpm.Fundo,$L$8,
_xlpm.Ax,_xlfn.XLOOKUP(TRUE,($O93:Q93&lt;&gt;""),$O$51:Q$51,_xlpm.Fundo,,-1),
_xlpm.Bx,_xlfn.XLOOKUP(TRUE,(S93:$AZ93&lt;&gt;""),S$51:$AZ$51,_xlpm.Fundo,,1),
_xlpm.Cx,_xlfn.XLOOKUP(TRUE,($O93:Q93&lt;&gt;""),$O93:Q93,_xlpm.Fundo,,-1),
_xlpm.Dx,_xlfn.XLOOKUP(TRUE,(S93:$AZ93&lt;&gt;""),S93:$AZ93,_xlpm.Fundo,,1),
_xlpm.Xx,R$51,_xlpm.Yx,PRODUCT(SUM(_xlpm.Dx,-_xlpm.Cx),1/SUM(_xlpm.Bx,-_xlpm.Ax))*SUM(_xlpm.Xx,-_xlpm.Ax)+_xlpm.Cx,
_xlpm.Ay,_xlfn.XLOOKUP(TRUE,(R$52:R92&lt;&gt;""),$N$52:$N92,_xlpm.Fundo,,-1),
_xlpm.By,_xlfn.XLOOKUP(TRUE,(R94:R$95&lt;&gt;""),$N94:$N$95,_xlpm.Fundo,,1),
_xlpm.Cy,_xlfn.XLOOKUP(TRUE,(R$52:R92&lt;&gt;""),R$52:R92,_xlpm.Fundo,,-1),
_xlpm.Dy,_xlfn.XLOOKUP(TRUE,(R94:R$95&lt;&gt;""),R94:R$95,_xlpm.Fundo,,1),
_xlpm.Xy,$N93,_xlpm.Yy,PRODUCT(SUM(_xlpm.Dy,-_xlpm.Cy),1/SUM(_xlpm.By,-_xlpm.Ay))*SUM(_xlpm.Xy,-_xlpm.Ay)+_xlpm.Cy,
ROUND(_xlpm.Yy,2)))</f>
        <v/>
      </c>
      <c r="S191" s="21" t="str" cm="1">
        <f t="array" ref="S191">IF(S93&lt;&gt;"","",
_xlfn.LET(_xlpm.Fundo,$L$8,
_xlpm.Ax,_xlfn.XLOOKUP(TRUE,($O93:R93&lt;&gt;""),$O$51:R$51,_xlpm.Fundo,,-1),
_xlpm.Bx,_xlfn.XLOOKUP(TRUE,(T93:$AZ93&lt;&gt;""),T$51:$AZ$51,_xlpm.Fundo,,1),
_xlpm.Cx,_xlfn.XLOOKUP(TRUE,($O93:R93&lt;&gt;""),$O93:R93,_xlpm.Fundo,,-1),
_xlpm.Dx,_xlfn.XLOOKUP(TRUE,(T93:$AZ93&lt;&gt;""),T93:$AZ93,_xlpm.Fundo,,1),
_xlpm.Xx,S$51,_xlpm.Yx,PRODUCT(SUM(_xlpm.Dx,-_xlpm.Cx),1/SUM(_xlpm.Bx,-_xlpm.Ax))*SUM(_xlpm.Xx,-_xlpm.Ax)+_xlpm.Cx,
_xlpm.Ay,_xlfn.XLOOKUP(TRUE,(S$52:S92&lt;&gt;""),$N$52:$N92,_xlpm.Fundo,,-1),
_xlpm.By,_xlfn.XLOOKUP(TRUE,(S94:S$95&lt;&gt;""),$N94:$N$95,_xlpm.Fundo,,1),
_xlpm.Cy,_xlfn.XLOOKUP(TRUE,(S$52:S92&lt;&gt;""),S$52:S92,_xlpm.Fundo,,-1),
_xlpm.Dy,_xlfn.XLOOKUP(TRUE,(S94:S$95&lt;&gt;""),S94:S$95,_xlpm.Fundo,,1),
_xlpm.Xy,$N93,_xlpm.Yy,PRODUCT(SUM(_xlpm.Dy,-_xlpm.Cy),1/SUM(_xlpm.By,-_xlpm.Ay))*SUM(_xlpm.Xy,-_xlpm.Ay)+_xlpm.Cy,
ROUND(_xlpm.Yy,2)))</f>
        <v/>
      </c>
      <c r="T191" s="21" t="str" cm="1">
        <f t="array" ref="T191">IF(T93&lt;&gt;"","",
_xlfn.LET(_xlpm.Fundo,$L$8,
_xlpm.Ax,_xlfn.XLOOKUP(TRUE,($O93:S93&lt;&gt;""),$O$51:S$51,_xlpm.Fundo,,-1),
_xlpm.Bx,_xlfn.XLOOKUP(TRUE,(U93:$AZ93&lt;&gt;""),U$51:$AZ$51,_xlpm.Fundo,,1),
_xlpm.Cx,_xlfn.XLOOKUP(TRUE,($O93:S93&lt;&gt;""),$O93:S93,_xlpm.Fundo,,-1),
_xlpm.Dx,_xlfn.XLOOKUP(TRUE,(U93:$AZ93&lt;&gt;""),U93:$AZ93,_xlpm.Fundo,,1),
_xlpm.Xx,T$51,_xlpm.Yx,PRODUCT(SUM(_xlpm.Dx,-_xlpm.Cx),1/SUM(_xlpm.Bx,-_xlpm.Ax))*SUM(_xlpm.Xx,-_xlpm.Ax)+_xlpm.Cx,
_xlpm.Ay,_xlfn.XLOOKUP(TRUE,(T$52:T92&lt;&gt;""),$N$52:$N92,_xlpm.Fundo,,-1),
_xlpm.By,_xlfn.XLOOKUP(TRUE,(T94:T$95&lt;&gt;""),$N94:$N$95,_xlpm.Fundo,,1),
_xlpm.Cy,_xlfn.XLOOKUP(TRUE,(T$52:T92&lt;&gt;""),T$52:T92,_xlpm.Fundo,,-1),
_xlpm.Dy,_xlfn.XLOOKUP(TRUE,(T94:T$95&lt;&gt;""),T94:T$95,_xlpm.Fundo,,1),
_xlpm.Xy,$N93,_xlpm.Yy,PRODUCT(SUM(_xlpm.Dy,-_xlpm.Cy),1/SUM(_xlpm.By,-_xlpm.Ay))*SUM(_xlpm.Xy,-_xlpm.Ay)+_xlpm.Cy,
ROUND(_xlpm.Yy,2)))</f>
        <v/>
      </c>
      <c r="U191" s="21" t="str" cm="1">
        <f t="array" ref="U191">IF(U93&lt;&gt;"","",
_xlfn.LET(_xlpm.Fundo,$L$8,
_xlpm.Ax,_xlfn.XLOOKUP(TRUE,($O93:T93&lt;&gt;""),$O$51:T$51,_xlpm.Fundo,,-1),
_xlpm.Bx,_xlfn.XLOOKUP(TRUE,(V93:$AZ93&lt;&gt;""),V$51:$AZ$51,_xlpm.Fundo,,1),
_xlpm.Cx,_xlfn.XLOOKUP(TRUE,($O93:T93&lt;&gt;""),$O93:T93,_xlpm.Fundo,,-1),
_xlpm.Dx,_xlfn.XLOOKUP(TRUE,(V93:$AZ93&lt;&gt;""),V93:$AZ93,_xlpm.Fundo,,1),
_xlpm.Xx,U$51,_xlpm.Yx,PRODUCT(SUM(_xlpm.Dx,-_xlpm.Cx),1/SUM(_xlpm.Bx,-_xlpm.Ax))*SUM(_xlpm.Xx,-_xlpm.Ax)+_xlpm.Cx,
_xlpm.Ay,_xlfn.XLOOKUP(TRUE,(U$52:U92&lt;&gt;""),$N$52:$N92,_xlpm.Fundo,,-1),
_xlpm.By,_xlfn.XLOOKUP(TRUE,(U94:U$95&lt;&gt;""),$N94:$N$95,_xlpm.Fundo,,1),
_xlpm.Cy,_xlfn.XLOOKUP(TRUE,(U$52:U92&lt;&gt;""),U$52:U92,_xlpm.Fundo,,-1),
_xlpm.Dy,_xlfn.XLOOKUP(TRUE,(U94:U$95&lt;&gt;""),U94:U$95,_xlpm.Fundo,,1),
_xlpm.Xy,$N93,_xlpm.Yy,PRODUCT(SUM(_xlpm.Dy,-_xlpm.Cy),1/SUM(_xlpm.By,-_xlpm.Ay))*SUM(_xlpm.Xy,-_xlpm.Ay)+_xlpm.Cy,
ROUND(_xlpm.Yy,2)))</f>
        <v/>
      </c>
      <c r="V191" s="21" t="str" cm="1">
        <f t="array" ref="V191">IF(V93&lt;&gt;"","",
_xlfn.LET(_xlpm.Fundo,$L$8,
_xlpm.Ax,_xlfn.XLOOKUP(TRUE,($O93:U93&lt;&gt;""),$O$51:U$51,_xlpm.Fundo,,-1),
_xlpm.Bx,_xlfn.XLOOKUP(TRUE,(W93:$AZ93&lt;&gt;""),W$51:$AZ$51,_xlpm.Fundo,,1),
_xlpm.Cx,_xlfn.XLOOKUP(TRUE,($O93:U93&lt;&gt;""),$O93:U93,_xlpm.Fundo,,-1),
_xlpm.Dx,_xlfn.XLOOKUP(TRUE,(W93:$AZ93&lt;&gt;""),W93:$AZ93,_xlpm.Fundo,,1),
_xlpm.Xx,V$51,_xlpm.Yx,PRODUCT(SUM(_xlpm.Dx,-_xlpm.Cx),1/SUM(_xlpm.Bx,-_xlpm.Ax))*SUM(_xlpm.Xx,-_xlpm.Ax)+_xlpm.Cx,
_xlpm.Ay,_xlfn.XLOOKUP(TRUE,(V$52:V92&lt;&gt;""),$N$52:$N92,_xlpm.Fundo,,-1),
_xlpm.By,_xlfn.XLOOKUP(TRUE,(V94:V$95&lt;&gt;""),$N94:$N$95,_xlpm.Fundo,,1),
_xlpm.Cy,_xlfn.XLOOKUP(TRUE,(V$52:V92&lt;&gt;""),V$52:V92,_xlpm.Fundo,,-1),
_xlpm.Dy,_xlfn.XLOOKUP(TRUE,(V94:V$95&lt;&gt;""),V94:V$95,_xlpm.Fundo,,1),
_xlpm.Xy,$N93,_xlpm.Yy,PRODUCT(SUM(_xlpm.Dy,-_xlpm.Cy),1/SUM(_xlpm.By,-_xlpm.Ay))*SUM(_xlpm.Xy,-_xlpm.Ay)+_xlpm.Cy,
ROUND(_xlpm.Yy,2)))</f>
        <v/>
      </c>
      <c r="W191" s="21" t="str" cm="1">
        <f t="array" ref="W191">IF(W93&lt;&gt;"","",
_xlfn.LET(_xlpm.Fundo,$L$8,
_xlpm.Ax,_xlfn.XLOOKUP(TRUE,($O93:V93&lt;&gt;""),$O$51:V$51,_xlpm.Fundo,,-1),
_xlpm.Bx,_xlfn.XLOOKUP(TRUE,(X93:$AZ93&lt;&gt;""),X$51:$AZ$51,_xlpm.Fundo,,1),
_xlpm.Cx,_xlfn.XLOOKUP(TRUE,($O93:V93&lt;&gt;""),$O93:V93,_xlpm.Fundo,,-1),
_xlpm.Dx,_xlfn.XLOOKUP(TRUE,(X93:$AZ93&lt;&gt;""),X93:$AZ93,_xlpm.Fundo,,1),
_xlpm.Xx,W$51,_xlpm.Yx,PRODUCT(SUM(_xlpm.Dx,-_xlpm.Cx),1/SUM(_xlpm.Bx,-_xlpm.Ax))*SUM(_xlpm.Xx,-_xlpm.Ax)+_xlpm.Cx,
_xlpm.Ay,_xlfn.XLOOKUP(TRUE,(W$52:W92&lt;&gt;""),$N$52:$N92,_xlpm.Fundo,,-1),
_xlpm.By,_xlfn.XLOOKUP(TRUE,(W94:W$95&lt;&gt;""),$N94:$N$95,_xlpm.Fundo,,1),
_xlpm.Cy,_xlfn.XLOOKUP(TRUE,(W$52:W92&lt;&gt;""),W$52:W92,_xlpm.Fundo,,-1),
_xlpm.Dy,_xlfn.XLOOKUP(TRUE,(W94:W$95&lt;&gt;""),W94:W$95,_xlpm.Fundo,,1),
_xlpm.Xy,$N93,_xlpm.Yy,PRODUCT(SUM(_xlpm.Dy,-_xlpm.Cy),1/SUM(_xlpm.By,-_xlpm.Ay))*SUM(_xlpm.Xy,-_xlpm.Ay)+_xlpm.Cy,
ROUND(_xlpm.Yy,2)))</f>
        <v/>
      </c>
      <c r="X191" s="21" t="str" cm="1">
        <f t="array" ref="X191">IF(X93&lt;&gt;"","",
_xlfn.LET(_xlpm.Fundo,$L$8,
_xlpm.Ax,_xlfn.XLOOKUP(TRUE,($O93:W93&lt;&gt;""),$O$51:W$51,_xlpm.Fundo,,-1),
_xlpm.Bx,_xlfn.XLOOKUP(TRUE,(Y93:$AZ93&lt;&gt;""),Y$51:$AZ$51,_xlpm.Fundo,,1),
_xlpm.Cx,_xlfn.XLOOKUP(TRUE,($O93:W93&lt;&gt;""),$O93:W93,_xlpm.Fundo,,-1),
_xlpm.Dx,_xlfn.XLOOKUP(TRUE,(Y93:$AZ93&lt;&gt;""),Y93:$AZ93,_xlpm.Fundo,,1),
_xlpm.Xx,X$51,_xlpm.Yx,PRODUCT(SUM(_xlpm.Dx,-_xlpm.Cx),1/SUM(_xlpm.Bx,-_xlpm.Ax))*SUM(_xlpm.Xx,-_xlpm.Ax)+_xlpm.Cx,
_xlpm.Ay,_xlfn.XLOOKUP(TRUE,(X$52:X92&lt;&gt;""),$N$52:$N92,_xlpm.Fundo,,-1),
_xlpm.By,_xlfn.XLOOKUP(TRUE,(X94:X$95&lt;&gt;""),$N94:$N$95,_xlpm.Fundo,,1),
_xlpm.Cy,_xlfn.XLOOKUP(TRUE,(X$52:X92&lt;&gt;""),X$52:X92,_xlpm.Fundo,,-1),
_xlpm.Dy,_xlfn.XLOOKUP(TRUE,(X94:X$95&lt;&gt;""),X94:X$95,_xlpm.Fundo,,1),
_xlpm.Xy,$N93,_xlpm.Yy,PRODUCT(SUM(_xlpm.Dy,-_xlpm.Cy),1/SUM(_xlpm.By,-_xlpm.Ay))*SUM(_xlpm.Xy,-_xlpm.Ay)+_xlpm.Cy,
ROUND(_xlpm.Yy,2)))</f>
        <v/>
      </c>
      <c r="Y191" s="21" t="str" cm="1">
        <f t="array" ref="Y191">IF(Y93&lt;&gt;"","",
_xlfn.LET(_xlpm.Fundo,$L$8,
_xlpm.Ax,_xlfn.XLOOKUP(TRUE,($O93:X93&lt;&gt;""),$O$51:X$51,_xlpm.Fundo,,-1),
_xlpm.Bx,_xlfn.XLOOKUP(TRUE,(Z93:$AZ93&lt;&gt;""),Z$51:$AZ$51,_xlpm.Fundo,,1),
_xlpm.Cx,_xlfn.XLOOKUP(TRUE,($O93:X93&lt;&gt;""),$O93:X93,_xlpm.Fundo,,-1),
_xlpm.Dx,_xlfn.XLOOKUP(TRUE,(Z93:$AZ93&lt;&gt;""),Z93:$AZ93,_xlpm.Fundo,,1),
_xlpm.Xx,Y$51,_xlpm.Yx,PRODUCT(SUM(_xlpm.Dx,-_xlpm.Cx),1/SUM(_xlpm.Bx,-_xlpm.Ax))*SUM(_xlpm.Xx,-_xlpm.Ax)+_xlpm.Cx,
_xlpm.Ay,_xlfn.XLOOKUP(TRUE,(Y$52:Y92&lt;&gt;""),$N$52:$N92,_xlpm.Fundo,,-1),
_xlpm.By,_xlfn.XLOOKUP(TRUE,(Y94:Y$95&lt;&gt;""),$N94:$N$95,_xlpm.Fundo,,1),
_xlpm.Cy,_xlfn.XLOOKUP(TRUE,(Y$52:Y92&lt;&gt;""),Y$52:Y92,_xlpm.Fundo,,-1),
_xlpm.Dy,_xlfn.XLOOKUP(TRUE,(Y94:Y$95&lt;&gt;""),Y94:Y$95,_xlpm.Fundo,,1),
_xlpm.Xy,$N93,_xlpm.Yy,PRODUCT(SUM(_xlpm.Dy,-_xlpm.Cy),1/SUM(_xlpm.By,-_xlpm.Ay))*SUM(_xlpm.Xy,-_xlpm.Ay)+_xlpm.Cy,
ROUND(_xlpm.Yy,2)))</f>
        <v/>
      </c>
      <c r="Z191" s="21" t="str" cm="1">
        <f t="array" ref="Z191">IF(Z93&lt;&gt;"","",
_xlfn.LET(_xlpm.Fundo,$L$8,
_xlpm.Ax,_xlfn.XLOOKUP(TRUE,($O93:Y93&lt;&gt;""),$O$51:Y$51,_xlpm.Fundo,,-1),
_xlpm.Bx,_xlfn.XLOOKUP(TRUE,(AA93:$AZ93&lt;&gt;""),AA$51:$AZ$51,_xlpm.Fundo,,1),
_xlpm.Cx,_xlfn.XLOOKUP(TRUE,($O93:Y93&lt;&gt;""),$O93:Y93,_xlpm.Fundo,,-1),
_xlpm.Dx,_xlfn.XLOOKUP(TRUE,(AA93:$AZ93&lt;&gt;""),AA93:$AZ93,_xlpm.Fundo,,1),
_xlpm.Xx,Z$51,_xlpm.Yx,PRODUCT(SUM(_xlpm.Dx,-_xlpm.Cx),1/SUM(_xlpm.Bx,-_xlpm.Ax))*SUM(_xlpm.Xx,-_xlpm.Ax)+_xlpm.Cx,
_xlpm.Ay,_xlfn.XLOOKUP(TRUE,(Z$52:Z92&lt;&gt;""),$N$52:$N92,_xlpm.Fundo,,-1),
_xlpm.By,_xlfn.XLOOKUP(TRUE,(Z94:Z$95&lt;&gt;""),$N94:$N$95,_xlpm.Fundo,,1),
_xlpm.Cy,_xlfn.XLOOKUP(TRUE,(Z$52:Z92&lt;&gt;""),Z$52:Z92,_xlpm.Fundo,,-1),
_xlpm.Dy,_xlfn.XLOOKUP(TRUE,(Z94:Z$95&lt;&gt;""),Z94:Z$95,_xlpm.Fundo,,1),
_xlpm.Xy,$N93,_xlpm.Yy,PRODUCT(SUM(_xlpm.Dy,-_xlpm.Cy),1/SUM(_xlpm.By,-_xlpm.Ay))*SUM(_xlpm.Xy,-_xlpm.Ay)+_xlpm.Cy,
ROUND(_xlpm.Yy,2)))</f>
        <v/>
      </c>
      <c r="AA191" s="21" t="str" cm="1">
        <f t="array" ref="AA191">IF(AA93&lt;&gt;"","",
_xlfn.LET(_xlpm.Fundo,$L$8,
_xlpm.Ax,_xlfn.XLOOKUP(TRUE,($O93:Z93&lt;&gt;""),$O$51:Z$51,_xlpm.Fundo,,-1),
_xlpm.Bx,_xlfn.XLOOKUP(TRUE,(AB93:$AZ93&lt;&gt;""),AB$51:$AZ$51,_xlpm.Fundo,,1),
_xlpm.Cx,_xlfn.XLOOKUP(TRUE,($O93:Z93&lt;&gt;""),$O93:Z93,_xlpm.Fundo,,-1),
_xlpm.Dx,_xlfn.XLOOKUP(TRUE,(AB93:$AZ93&lt;&gt;""),AB93:$AZ93,_xlpm.Fundo,,1),
_xlpm.Xx,AA$51,_xlpm.Yx,PRODUCT(SUM(_xlpm.Dx,-_xlpm.Cx),1/SUM(_xlpm.Bx,-_xlpm.Ax))*SUM(_xlpm.Xx,-_xlpm.Ax)+_xlpm.Cx,
_xlpm.Ay,_xlfn.XLOOKUP(TRUE,(AA$52:AA92&lt;&gt;""),$N$52:$N92,_xlpm.Fundo,,-1),
_xlpm.By,_xlfn.XLOOKUP(TRUE,(AA94:AA$95&lt;&gt;""),$N94:$N$95,_xlpm.Fundo,,1),
_xlpm.Cy,_xlfn.XLOOKUP(TRUE,(AA$52:AA92&lt;&gt;""),AA$52:AA92,_xlpm.Fundo,,-1),
_xlpm.Dy,_xlfn.XLOOKUP(TRUE,(AA94:AA$95&lt;&gt;""),AA94:AA$95,_xlpm.Fundo,,1),
_xlpm.Xy,$N93,_xlpm.Yy,PRODUCT(SUM(_xlpm.Dy,-_xlpm.Cy),1/SUM(_xlpm.By,-_xlpm.Ay))*SUM(_xlpm.Xy,-_xlpm.Ay)+_xlpm.Cy,
ROUND(_xlpm.Yy,2)))</f>
        <v/>
      </c>
      <c r="AB191" s="21" t="str" cm="1">
        <f t="array" ref="AB191">IF(AB93&lt;&gt;"","",
_xlfn.LET(_xlpm.Fundo,$L$8,
_xlpm.Ax,_xlfn.XLOOKUP(TRUE,($O93:AA93&lt;&gt;""),$O$51:AA$51,_xlpm.Fundo,,-1),
_xlpm.Bx,_xlfn.XLOOKUP(TRUE,(AC93:$AZ93&lt;&gt;""),AC$51:$AZ$51,_xlpm.Fundo,,1),
_xlpm.Cx,_xlfn.XLOOKUP(TRUE,($O93:AA93&lt;&gt;""),$O93:AA93,_xlpm.Fundo,,-1),
_xlpm.Dx,_xlfn.XLOOKUP(TRUE,(AC93:$AZ93&lt;&gt;""),AC93:$AZ93,_xlpm.Fundo,,1),
_xlpm.Xx,AB$51,_xlpm.Yx,PRODUCT(SUM(_xlpm.Dx,-_xlpm.Cx),1/SUM(_xlpm.Bx,-_xlpm.Ax))*SUM(_xlpm.Xx,-_xlpm.Ax)+_xlpm.Cx,
_xlpm.Ay,_xlfn.XLOOKUP(TRUE,(AB$52:AB92&lt;&gt;""),$N$52:$N92,_xlpm.Fundo,,-1),
_xlpm.By,_xlfn.XLOOKUP(TRUE,(AB94:AB$95&lt;&gt;""),$N94:$N$95,_xlpm.Fundo,,1),
_xlpm.Cy,_xlfn.XLOOKUP(TRUE,(AB$52:AB92&lt;&gt;""),AB$52:AB92,_xlpm.Fundo,,-1),
_xlpm.Dy,_xlfn.XLOOKUP(TRUE,(AB94:AB$95&lt;&gt;""),AB94:AB$95,_xlpm.Fundo,,1),
_xlpm.Xy,$N93,_xlpm.Yy,PRODUCT(SUM(_xlpm.Dy,-_xlpm.Cy),1/SUM(_xlpm.By,-_xlpm.Ay))*SUM(_xlpm.Xy,-_xlpm.Ay)+_xlpm.Cy,
ROUND(_xlpm.Yy,2)))</f>
        <v/>
      </c>
      <c r="AC191" s="21" t="str" cm="1">
        <f t="array" ref="AC191">IF(AC93&lt;&gt;"","",
_xlfn.LET(_xlpm.Fundo,$L$8,
_xlpm.Ax,_xlfn.XLOOKUP(TRUE,($O93:AB93&lt;&gt;""),$O$51:AB$51,_xlpm.Fundo,,-1),
_xlpm.Bx,_xlfn.XLOOKUP(TRUE,(AD93:$AZ93&lt;&gt;""),AD$51:$AZ$51,_xlpm.Fundo,,1),
_xlpm.Cx,_xlfn.XLOOKUP(TRUE,($O93:AB93&lt;&gt;""),$O93:AB93,_xlpm.Fundo,,-1),
_xlpm.Dx,_xlfn.XLOOKUP(TRUE,(AD93:$AZ93&lt;&gt;""),AD93:$AZ93,_xlpm.Fundo,,1),
_xlpm.Xx,AC$51,_xlpm.Yx,PRODUCT(SUM(_xlpm.Dx,-_xlpm.Cx),1/SUM(_xlpm.Bx,-_xlpm.Ax))*SUM(_xlpm.Xx,-_xlpm.Ax)+_xlpm.Cx,
_xlpm.Ay,_xlfn.XLOOKUP(TRUE,(AC$52:AC92&lt;&gt;""),$N$52:$N92,_xlpm.Fundo,,-1),
_xlpm.By,_xlfn.XLOOKUP(TRUE,(AC94:AC$95&lt;&gt;""),$N94:$N$95,_xlpm.Fundo,,1),
_xlpm.Cy,_xlfn.XLOOKUP(TRUE,(AC$52:AC92&lt;&gt;""),AC$52:AC92,_xlpm.Fundo,,-1),
_xlpm.Dy,_xlfn.XLOOKUP(TRUE,(AC94:AC$95&lt;&gt;""),AC94:AC$95,_xlpm.Fundo,,1),
_xlpm.Xy,$N93,_xlpm.Yy,PRODUCT(SUM(_xlpm.Dy,-_xlpm.Cy),1/SUM(_xlpm.By,-_xlpm.Ay))*SUM(_xlpm.Xy,-_xlpm.Ay)+_xlpm.Cy,
ROUND(_xlpm.Yy,2)))</f>
        <v/>
      </c>
      <c r="AD191" s="21" t="str" cm="1">
        <f t="array" ref="AD191">IF(AD93&lt;&gt;"","",
_xlfn.LET(_xlpm.Fundo,$L$8,
_xlpm.Ax,_xlfn.XLOOKUP(TRUE,($O93:AC93&lt;&gt;""),$O$51:AC$51,_xlpm.Fundo,,-1),
_xlpm.Bx,_xlfn.XLOOKUP(TRUE,(AE93:$AZ93&lt;&gt;""),AE$51:$AZ$51,_xlpm.Fundo,,1),
_xlpm.Cx,_xlfn.XLOOKUP(TRUE,($O93:AC93&lt;&gt;""),$O93:AC93,_xlpm.Fundo,,-1),
_xlpm.Dx,_xlfn.XLOOKUP(TRUE,(AE93:$AZ93&lt;&gt;""),AE93:$AZ93,_xlpm.Fundo,,1),
_xlpm.Xx,AD$51,_xlpm.Yx,PRODUCT(SUM(_xlpm.Dx,-_xlpm.Cx),1/SUM(_xlpm.Bx,-_xlpm.Ax))*SUM(_xlpm.Xx,-_xlpm.Ax)+_xlpm.Cx,
_xlpm.Ay,_xlfn.XLOOKUP(TRUE,(AD$52:AD92&lt;&gt;""),$N$52:$N92,_xlpm.Fundo,,-1),
_xlpm.By,_xlfn.XLOOKUP(TRUE,(AD94:AD$95&lt;&gt;""),$N94:$N$95,_xlpm.Fundo,,1),
_xlpm.Cy,_xlfn.XLOOKUP(TRUE,(AD$52:AD92&lt;&gt;""),AD$52:AD92,_xlpm.Fundo,,-1),
_xlpm.Dy,_xlfn.XLOOKUP(TRUE,(AD94:AD$95&lt;&gt;""),AD94:AD$95,_xlpm.Fundo,,1),
_xlpm.Xy,$N93,_xlpm.Yy,PRODUCT(SUM(_xlpm.Dy,-_xlpm.Cy),1/SUM(_xlpm.By,-_xlpm.Ay))*SUM(_xlpm.Xy,-_xlpm.Ay)+_xlpm.Cy,
ROUND(_xlpm.Yy,2)))</f>
        <v/>
      </c>
      <c r="AE191" s="21" t="str" cm="1">
        <f t="array" ref="AE191">IF(AE93&lt;&gt;"","",
_xlfn.LET(_xlpm.Fundo,$L$8,
_xlpm.Ax,_xlfn.XLOOKUP(TRUE,($O93:AD93&lt;&gt;""),$O$51:AD$51,_xlpm.Fundo,,-1),
_xlpm.Bx,_xlfn.XLOOKUP(TRUE,(AF93:$AZ93&lt;&gt;""),AF$51:$AZ$51,_xlpm.Fundo,,1),
_xlpm.Cx,_xlfn.XLOOKUP(TRUE,($O93:AD93&lt;&gt;""),$O93:AD93,_xlpm.Fundo,,-1),
_xlpm.Dx,_xlfn.XLOOKUP(TRUE,(AF93:$AZ93&lt;&gt;""),AF93:$AZ93,_xlpm.Fundo,,1),
_xlpm.Xx,AE$51,_xlpm.Yx,PRODUCT(SUM(_xlpm.Dx,-_xlpm.Cx),1/SUM(_xlpm.Bx,-_xlpm.Ax))*SUM(_xlpm.Xx,-_xlpm.Ax)+_xlpm.Cx,
_xlpm.Ay,_xlfn.XLOOKUP(TRUE,(AE$52:AE92&lt;&gt;""),$N$52:$N92,_xlpm.Fundo,,-1),
_xlpm.By,_xlfn.XLOOKUP(TRUE,(AE94:AE$95&lt;&gt;""),$N94:$N$95,_xlpm.Fundo,,1),
_xlpm.Cy,_xlfn.XLOOKUP(TRUE,(AE$52:AE92&lt;&gt;""),AE$52:AE92,_xlpm.Fundo,,-1),
_xlpm.Dy,_xlfn.XLOOKUP(TRUE,(AE94:AE$95&lt;&gt;""),AE94:AE$95,_xlpm.Fundo,,1),
_xlpm.Xy,$N93,_xlpm.Yy,PRODUCT(SUM(_xlpm.Dy,-_xlpm.Cy),1/SUM(_xlpm.By,-_xlpm.Ay))*SUM(_xlpm.Xy,-_xlpm.Ay)+_xlpm.Cy,
ROUND(_xlpm.Yy,2)))</f>
        <v/>
      </c>
      <c r="AF191" s="21" t="str" cm="1">
        <f t="array" ref="AF191">IF(AF93&lt;&gt;"","",
_xlfn.LET(_xlpm.Fundo,$L$8,
_xlpm.Ax,_xlfn.XLOOKUP(TRUE,($O93:AE93&lt;&gt;""),$O$51:AE$51,_xlpm.Fundo,,-1),
_xlpm.Bx,_xlfn.XLOOKUP(TRUE,(AG93:$AZ93&lt;&gt;""),AG$51:$AZ$51,_xlpm.Fundo,,1),
_xlpm.Cx,_xlfn.XLOOKUP(TRUE,($O93:AE93&lt;&gt;""),$O93:AE93,_xlpm.Fundo,,-1),
_xlpm.Dx,_xlfn.XLOOKUP(TRUE,(AG93:$AZ93&lt;&gt;""),AG93:$AZ93,_xlpm.Fundo,,1),
_xlpm.Xx,AF$51,_xlpm.Yx,PRODUCT(SUM(_xlpm.Dx,-_xlpm.Cx),1/SUM(_xlpm.Bx,-_xlpm.Ax))*SUM(_xlpm.Xx,-_xlpm.Ax)+_xlpm.Cx,
_xlpm.Ay,_xlfn.XLOOKUP(TRUE,(AF$52:AF92&lt;&gt;""),$N$52:$N92,_xlpm.Fundo,,-1),
_xlpm.By,_xlfn.XLOOKUP(TRUE,(AF94:AF$95&lt;&gt;""),$N94:$N$95,_xlpm.Fundo,,1),
_xlpm.Cy,_xlfn.XLOOKUP(TRUE,(AF$52:AF92&lt;&gt;""),AF$52:AF92,_xlpm.Fundo,,-1),
_xlpm.Dy,_xlfn.XLOOKUP(TRUE,(AF94:AF$95&lt;&gt;""),AF94:AF$95,_xlpm.Fundo,,1),
_xlpm.Xy,$N93,_xlpm.Yy,PRODUCT(SUM(_xlpm.Dy,-_xlpm.Cy),1/SUM(_xlpm.By,-_xlpm.Ay))*SUM(_xlpm.Xy,-_xlpm.Ay)+_xlpm.Cy,
ROUND(_xlpm.Yy,2)))</f>
        <v/>
      </c>
      <c r="AG191" s="21" t="str" cm="1">
        <f t="array" ref="AG191">IF(AG93&lt;&gt;"","",
_xlfn.LET(_xlpm.Fundo,$L$8,
_xlpm.Ax,_xlfn.XLOOKUP(TRUE,($O93:AF93&lt;&gt;""),$O$51:AF$51,_xlpm.Fundo,,-1),
_xlpm.Bx,_xlfn.XLOOKUP(TRUE,(AH93:$AZ93&lt;&gt;""),AH$51:$AZ$51,_xlpm.Fundo,,1),
_xlpm.Cx,_xlfn.XLOOKUP(TRUE,($O93:AF93&lt;&gt;""),$O93:AF93,_xlpm.Fundo,,-1),
_xlpm.Dx,_xlfn.XLOOKUP(TRUE,(AH93:$AZ93&lt;&gt;""),AH93:$AZ93,_xlpm.Fundo,,1),
_xlpm.Xx,AG$51,_xlpm.Yx,PRODUCT(SUM(_xlpm.Dx,-_xlpm.Cx),1/SUM(_xlpm.Bx,-_xlpm.Ax))*SUM(_xlpm.Xx,-_xlpm.Ax)+_xlpm.Cx,
_xlpm.Ay,_xlfn.XLOOKUP(TRUE,(AG$52:AG92&lt;&gt;""),$N$52:$N92,_xlpm.Fundo,,-1),
_xlpm.By,_xlfn.XLOOKUP(TRUE,(AG94:AG$95&lt;&gt;""),$N94:$N$95,_xlpm.Fundo,,1),
_xlpm.Cy,_xlfn.XLOOKUP(TRUE,(AG$52:AG92&lt;&gt;""),AG$52:AG92,_xlpm.Fundo,,-1),
_xlpm.Dy,_xlfn.XLOOKUP(TRUE,(AG94:AG$95&lt;&gt;""),AG94:AG$95,_xlpm.Fundo,,1),
_xlpm.Xy,$N93,_xlpm.Yy,PRODUCT(SUM(_xlpm.Dy,-_xlpm.Cy),1/SUM(_xlpm.By,-_xlpm.Ay))*SUM(_xlpm.Xy,-_xlpm.Ay)+_xlpm.Cy,
ROUND(_xlpm.Yy,2)))</f>
        <v/>
      </c>
      <c r="AH191" s="21" t="str" cm="1">
        <f t="array" ref="AH191">IF(AH93&lt;&gt;"","",
_xlfn.LET(_xlpm.Fundo,$L$8,
_xlpm.Ax,_xlfn.XLOOKUP(TRUE,($O93:AG93&lt;&gt;""),$O$51:AG$51,_xlpm.Fundo,,-1),
_xlpm.Bx,_xlfn.XLOOKUP(TRUE,(AI93:$AZ93&lt;&gt;""),AI$51:$AZ$51,_xlpm.Fundo,,1),
_xlpm.Cx,_xlfn.XLOOKUP(TRUE,($O93:AG93&lt;&gt;""),$O93:AG93,_xlpm.Fundo,,-1),
_xlpm.Dx,_xlfn.XLOOKUP(TRUE,(AI93:$AZ93&lt;&gt;""),AI93:$AZ93,_xlpm.Fundo,,1),
_xlpm.Xx,AH$51,_xlpm.Yx,PRODUCT(SUM(_xlpm.Dx,-_xlpm.Cx),1/SUM(_xlpm.Bx,-_xlpm.Ax))*SUM(_xlpm.Xx,-_xlpm.Ax)+_xlpm.Cx,
_xlpm.Ay,_xlfn.XLOOKUP(TRUE,(AH$52:AH92&lt;&gt;""),$N$52:$N92,_xlpm.Fundo,,-1),
_xlpm.By,_xlfn.XLOOKUP(TRUE,(AH94:AH$95&lt;&gt;""),$N94:$N$95,_xlpm.Fundo,,1),
_xlpm.Cy,_xlfn.XLOOKUP(TRUE,(AH$52:AH92&lt;&gt;""),AH$52:AH92,_xlpm.Fundo,,-1),
_xlpm.Dy,_xlfn.XLOOKUP(TRUE,(AH94:AH$95&lt;&gt;""),AH94:AH$95,_xlpm.Fundo,,1),
_xlpm.Xy,$N93,_xlpm.Yy,PRODUCT(SUM(_xlpm.Dy,-_xlpm.Cy),1/SUM(_xlpm.By,-_xlpm.Ay))*SUM(_xlpm.Xy,-_xlpm.Ay)+_xlpm.Cy,
ROUND(_xlpm.Yy,2)))</f>
        <v/>
      </c>
      <c r="AI191" s="21" t="str" cm="1">
        <f t="array" ref="AI191">IF(AI93&lt;&gt;"","",
_xlfn.LET(_xlpm.Fundo,$L$8,
_xlpm.Ax,_xlfn.XLOOKUP(TRUE,($O93:AH93&lt;&gt;""),$O$51:AH$51,_xlpm.Fundo,,-1),
_xlpm.Bx,_xlfn.XLOOKUP(TRUE,(AJ93:$AZ93&lt;&gt;""),AJ$51:$AZ$51,_xlpm.Fundo,,1),
_xlpm.Cx,_xlfn.XLOOKUP(TRUE,($O93:AH93&lt;&gt;""),$O93:AH93,_xlpm.Fundo,,-1),
_xlpm.Dx,_xlfn.XLOOKUP(TRUE,(AJ93:$AZ93&lt;&gt;""),AJ93:$AZ93,_xlpm.Fundo,,1),
_xlpm.Xx,AI$51,_xlpm.Yx,PRODUCT(SUM(_xlpm.Dx,-_xlpm.Cx),1/SUM(_xlpm.Bx,-_xlpm.Ax))*SUM(_xlpm.Xx,-_xlpm.Ax)+_xlpm.Cx,
_xlpm.Ay,_xlfn.XLOOKUP(TRUE,(AI$52:AI92&lt;&gt;""),$N$52:$N92,_xlpm.Fundo,,-1),
_xlpm.By,_xlfn.XLOOKUP(TRUE,(AI94:AI$95&lt;&gt;""),$N94:$N$95,_xlpm.Fundo,,1),
_xlpm.Cy,_xlfn.XLOOKUP(TRUE,(AI$52:AI92&lt;&gt;""),AI$52:AI92,_xlpm.Fundo,,-1),
_xlpm.Dy,_xlfn.XLOOKUP(TRUE,(AI94:AI$95&lt;&gt;""),AI94:AI$95,_xlpm.Fundo,,1),
_xlpm.Xy,$N93,_xlpm.Yy,PRODUCT(SUM(_xlpm.Dy,-_xlpm.Cy),1/SUM(_xlpm.By,-_xlpm.Ay))*SUM(_xlpm.Xy,-_xlpm.Ay)+_xlpm.Cy,
ROUND(_xlpm.Yy,2)))</f>
        <v/>
      </c>
      <c r="AJ191" s="21" t="str" cm="1">
        <f t="array" ref="AJ191">IF(AJ93&lt;&gt;"","",
_xlfn.LET(_xlpm.Fundo,$L$8,
_xlpm.Ax,_xlfn.XLOOKUP(TRUE,($O93:AI93&lt;&gt;""),$O$51:AI$51,_xlpm.Fundo,,-1),
_xlpm.Bx,_xlfn.XLOOKUP(TRUE,(AK93:$AZ93&lt;&gt;""),AK$51:$AZ$51,_xlpm.Fundo,,1),
_xlpm.Cx,_xlfn.XLOOKUP(TRUE,($O93:AI93&lt;&gt;""),$O93:AI93,_xlpm.Fundo,,-1),
_xlpm.Dx,_xlfn.XLOOKUP(TRUE,(AK93:$AZ93&lt;&gt;""),AK93:$AZ93,_xlpm.Fundo,,1),
_xlpm.Xx,AJ$51,_xlpm.Yx,PRODUCT(SUM(_xlpm.Dx,-_xlpm.Cx),1/SUM(_xlpm.Bx,-_xlpm.Ax))*SUM(_xlpm.Xx,-_xlpm.Ax)+_xlpm.Cx,
_xlpm.Ay,_xlfn.XLOOKUP(TRUE,(AJ$52:AJ92&lt;&gt;""),$N$52:$N92,_xlpm.Fundo,,-1),
_xlpm.By,_xlfn.XLOOKUP(TRUE,(AJ94:AJ$95&lt;&gt;""),$N94:$N$95,_xlpm.Fundo,,1),
_xlpm.Cy,_xlfn.XLOOKUP(TRUE,(AJ$52:AJ92&lt;&gt;""),AJ$52:AJ92,_xlpm.Fundo,,-1),
_xlpm.Dy,_xlfn.XLOOKUP(TRUE,(AJ94:AJ$95&lt;&gt;""),AJ94:AJ$95,_xlpm.Fundo,,1),
_xlpm.Xy,$N93,_xlpm.Yy,PRODUCT(SUM(_xlpm.Dy,-_xlpm.Cy),1/SUM(_xlpm.By,-_xlpm.Ay))*SUM(_xlpm.Xy,-_xlpm.Ay)+_xlpm.Cy,
ROUND(_xlpm.Yy,2)))</f>
        <v/>
      </c>
      <c r="AK191" s="21" t="str" cm="1">
        <f t="array" ref="AK191">IF(AK93&lt;&gt;"","",
_xlfn.LET(_xlpm.Fundo,$L$8,
_xlpm.Ax,_xlfn.XLOOKUP(TRUE,($O93:AJ93&lt;&gt;""),$O$51:AJ$51,_xlpm.Fundo,,-1),
_xlpm.Bx,_xlfn.XLOOKUP(TRUE,(AL93:$AZ93&lt;&gt;""),AL$51:$AZ$51,_xlpm.Fundo,,1),
_xlpm.Cx,_xlfn.XLOOKUP(TRUE,($O93:AJ93&lt;&gt;""),$O93:AJ93,_xlpm.Fundo,,-1),
_xlpm.Dx,_xlfn.XLOOKUP(TRUE,(AL93:$AZ93&lt;&gt;""),AL93:$AZ93,_xlpm.Fundo,,1),
_xlpm.Xx,AK$51,_xlpm.Yx,PRODUCT(SUM(_xlpm.Dx,-_xlpm.Cx),1/SUM(_xlpm.Bx,-_xlpm.Ax))*SUM(_xlpm.Xx,-_xlpm.Ax)+_xlpm.Cx,
_xlpm.Ay,_xlfn.XLOOKUP(TRUE,(AK$52:AK92&lt;&gt;""),$N$52:$N92,_xlpm.Fundo,,-1),
_xlpm.By,_xlfn.XLOOKUP(TRUE,(AK94:AK$95&lt;&gt;""),$N94:$N$95,_xlpm.Fundo,,1),
_xlpm.Cy,_xlfn.XLOOKUP(TRUE,(AK$52:AK92&lt;&gt;""),AK$52:AK92,_xlpm.Fundo,,-1),
_xlpm.Dy,_xlfn.XLOOKUP(TRUE,(AK94:AK$95&lt;&gt;""),AK94:AK$95,_xlpm.Fundo,,1),
_xlpm.Xy,$N93,_xlpm.Yy,PRODUCT(SUM(_xlpm.Dy,-_xlpm.Cy),1/SUM(_xlpm.By,-_xlpm.Ay))*SUM(_xlpm.Xy,-_xlpm.Ay)+_xlpm.Cy,
ROUND(_xlpm.Yy,2)))</f>
        <v/>
      </c>
      <c r="AL191" s="21" t="str" cm="1">
        <f t="array" ref="AL191">IF(AL93&lt;&gt;"","",
_xlfn.LET(_xlpm.Fundo,$L$8,
_xlpm.Ax,_xlfn.XLOOKUP(TRUE,($O93:AK93&lt;&gt;""),$O$51:AK$51,_xlpm.Fundo,,-1),
_xlpm.Bx,_xlfn.XLOOKUP(TRUE,(AM93:$AZ93&lt;&gt;""),AM$51:$AZ$51,_xlpm.Fundo,,1),
_xlpm.Cx,_xlfn.XLOOKUP(TRUE,($O93:AK93&lt;&gt;""),$O93:AK93,_xlpm.Fundo,,-1),
_xlpm.Dx,_xlfn.XLOOKUP(TRUE,(AM93:$AZ93&lt;&gt;""),AM93:$AZ93,_xlpm.Fundo,,1),
_xlpm.Xx,AL$51,_xlpm.Yx,PRODUCT(SUM(_xlpm.Dx,-_xlpm.Cx),1/SUM(_xlpm.Bx,-_xlpm.Ax))*SUM(_xlpm.Xx,-_xlpm.Ax)+_xlpm.Cx,
_xlpm.Ay,_xlfn.XLOOKUP(TRUE,(AL$52:AL92&lt;&gt;""),$N$52:$N92,_xlpm.Fundo,,-1),
_xlpm.By,_xlfn.XLOOKUP(TRUE,(AL94:AL$95&lt;&gt;""),$N94:$N$95,_xlpm.Fundo,,1),
_xlpm.Cy,_xlfn.XLOOKUP(TRUE,(AL$52:AL92&lt;&gt;""),AL$52:AL92,_xlpm.Fundo,,-1),
_xlpm.Dy,_xlfn.XLOOKUP(TRUE,(AL94:AL$95&lt;&gt;""),AL94:AL$95,_xlpm.Fundo,,1),
_xlpm.Xy,$N93,_xlpm.Yy,PRODUCT(SUM(_xlpm.Dy,-_xlpm.Cy),1/SUM(_xlpm.By,-_xlpm.Ay))*SUM(_xlpm.Xy,-_xlpm.Ay)+_xlpm.Cy,
ROUND(_xlpm.Yy,2)))</f>
        <v/>
      </c>
      <c r="AM191" s="21" t="str" cm="1">
        <f t="array" ref="AM191">IF(AM93&lt;&gt;"","",
_xlfn.LET(_xlpm.Fundo,$L$8,
_xlpm.Ax,_xlfn.XLOOKUP(TRUE,($O93:AL93&lt;&gt;""),$O$51:AL$51,_xlpm.Fundo,,-1),
_xlpm.Bx,_xlfn.XLOOKUP(TRUE,(AN93:$AZ93&lt;&gt;""),AN$51:$AZ$51,_xlpm.Fundo,,1),
_xlpm.Cx,_xlfn.XLOOKUP(TRUE,($O93:AL93&lt;&gt;""),$O93:AL93,_xlpm.Fundo,,-1),
_xlpm.Dx,_xlfn.XLOOKUP(TRUE,(AN93:$AZ93&lt;&gt;""),AN93:$AZ93,_xlpm.Fundo,,1),
_xlpm.Xx,AM$51,_xlpm.Yx,PRODUCT(SUM(_xlpm.Dx,-_xlpm.Cx),1/SUM(_xlpm.Bx,-_xlpm.Ax))*SUM(_xlpm.Xx,-_xlpm.Ax)+_xlpm.Cx,
_xlpm.Ay,_xlfn.XLOOKUP(TRUE,(AM$52:AM92&lt;&gt;""),$N$52:$N92,_xlpm.Fundo,,-1),
_xlpm.By,_xlfn.XLOOKUP(TRUE,(AM94:AM$95&lt;&gt;""),$N94:$N$95,_xlpm.Fundo,,1),
_xlpm.Cy,_xlfn.XLOOKUP(TRUE,(AM$52:AM92&lt;&gt;""),AM$52:AM92,_xlpm.Fundo,,-1),
_xlpm.Dy,_xlfn.XLOOKUP(TRUE,(AM94:AM$95&lt;&gt;""),AM94:AM$95,_xlpm.Fundo,,1),
_xlpm.Xy,$N93,_xlpm.Yy,PRODUCT(SUM(_xlpm.Dy,-_xlpm.Cy),1/SUM(_xlpm.By,-_xlpm.Ay))*SUM(_xlpm.Xy,-_xlpm.Ay)+_xlpm.Cy,
ROUND(_xlpm.Yy,2)))</f>
        <v/>
      </c>
      <c r="AN191" s="21" t="str" cm="1">
        <f t="array" ref="AN191">IF(AN93&lt;&gt;"","",
_xlfn.LET(_xlpm.Fundo,$L$8,
_xlpm.Ax,_xlfn.XLOOKUP(TRUE,($O93:AM93&lt;&gt;""),$O$51:AM$51,_xlpm.Fundo,,-1),
_xlpm.Bx,_xlfn.XLOOKUP(TRUE,(AO93:$AZ93&lt;&gt;""),AO$51:$AZ$51,_xlpm.Fundo,,1),
_xlpm.Cx,_xlfn.XLOOKUP(TRUE,($O93:AM93&lt;&gt;""),$O93:AM93,_xlpm.Fundo,,-1),
_xlpm.Dx,_xlfn.XLOOKUP(TRUE,(AO93:$AZ93&lt;&gt;""),AO93:$AZ93,_xlpm.Fundo,,1),
_xlpm.Xx,AN$51,_xlpm.Yx,PRODUCT(SUM(_xlpm.Dx,-_xlpm.Cx),1/SUM(_xlpm.Bx,-_xlpm.Ax))*SUM(_xlpm.Xx,-_xlpm.Ax)+_xlpm.Cx,
_xlpm.Ay,_xlfn.XLOOKUP(TRUE,(AN$52:AN92&lt;&gt;""),$N$52:$N92,_xlpm.Fundo,,-1),
_xlpm.By,_xlfn.XLOOKUP(TRUE,(AN94:AN$95&lt;&gt;""),$N94:$N$95,_xlpm.Fundo,,1),
_xlpm.Cy,_xlfn.XLOOKUP(TRUE,(AN$52:AN92&lt;&gt;""),AN$52:AN92,_xlpm.Fundo,,-1),
_xlpm.Dy,_xlfn.XLOOKUP(TRUE,(AN94:AN$95&lt;&gt;""),AN94:AN$95,_xlpm.Fundo,,1),
_xlpm.Xy,$N93,_xlpm.Yy,PRODUCT(SUM(_xlpm.Dy,-_xlpm.Cy),1/SUM(_xlpm.By,-_xlpm.Ay))*SUM(_xlpm.Xy,-_xlpm.Ay)+_xlpm.Cy,
ROUND(_xlpm.Yy,2)))</f>
        <v/>
      </c>
      <c r="AO191" s="21" t="str" cm="1">
        <f t="array" ref="AO191">IF(AO93&lt;&gt;"","",
_xlfn.LET(_xlpm.Fundo,$L$8,
_xlpm.Ax,_xlfn.XLOOKUP(TRUE,($O93:AN93&lt;&gt;""),$O$51:AN$51,_xlpm.Fundo,,-1),
_xlpm.Bx,_xlfn.XLOOKUP(TRUE,(AP93:$AZ93&lt;&gt;""),AP$51:$AZ$51,_xlpm.Fundo,,1),
_xlpm.Cx,_xlfn.XLOOKUP(TRUE,($O93:AN93&lt;&gt;""),$O93:AN93,_xlpm.Fundo,,-1),
_xlpm.Dx,_xlfn.XLOOKUP(TRUE,(AP93:$AZ93&lt;&gt;""),AP93:$AZ93,_xlpm.Fundo,,1),
_xlpm.Xx,AO$51,_xlpm.Yx,PRODUCT(SUM(_xlpm.Dx,-_xlpm.Cx),1/SUM(_xlpm.Bx,-_xlpm.Ax))*SUM(_xlpm.Xx,-_xlpm.Ax)+_xlpm.Cx,
_xlpm.Ay,_xlfn.XLOOKUP(TRUE,(AO$52:AO92&lt;&gt;""),$N$52:$N92,_xlpm.Fundo,,-1),
_xlpm.By,_xlfn.XLOOKUP(TRUE,(AO94:AO$95&lt;&gt;""),$N94:$N$95,_xlpm.Fundo,,1),
_xlpm.Cy,_xlfn.XLOOKUP(TRUE,(AO$52:AO92&lt;&gt;""),AO$52:AO92,_xlpm.Fundo,,-1),
_xlpm.Dy,_xlfn.XLOOKUP(TRUE,(AO94:AO$95&lt;&gt;""),AO94:AO$95,_xlpm.Fundo,,1),
_xlpm.Xy,$N93,_xlpm.Yy,PRODUCT(SUM(_xlpm.Dy,-_xlpm.Cy),1/SUM(_xlpm.By,-_xlpm.Ay))*SUM(_xlpm.Xy,-_xlpm.Ay)+_xlpm.Cy,
ROUND(_xlpm.Yy,2)))</f>
        <v/>
      </c>
      <c r="AP191" s="21" t="str" cm="1">
        <f t="array" ref="AP191">IF(AP93&lt;&gt;"","",
_xlfn.LET(_xlpm.Fundo,$L$8,
_xlpm.Ax,_xlfn.XLOOKUP(TRUE,($O93:AO93&lt;&gt;""),$O$51:AO$51,_xlpm.Fundo,,-1),
_xlpm.Bx,_xlfn.XLOOKUP(TRUE,(AQ93:$AZ93&lt;&gt;""),AQ$51:$AZ$51,_xlpm.Fundo,,1),
_xlpm.Cx,_xlfn.XLOOKUP(TRUE,($O93:AO93&lt;&gt;""),$O93:AO93,_xlpm.Fundo,,-1),
_xlpm.Dx,_xlfn.XLOOKUP(TRUE,(AQ93:$AZ93&lt;&gt;""),AQ93:$AZ93,_xlpm.Fundo,,1),
_xlpm.Xx,AP$51,_xlpm.Yx,PRODUCT(SUM(_xlpm.Dx,-_xlpm.Cx),1/SUM(_xlpm.Bx,-_xlpm.Ax))*SUM(_xlpm.Xx,-_xlpm.Ax)+_xlpm.Cx,
_xlpm.Ay,_xlfn.XLOOKUP(TRUE,(AP$52:AP92&lt;&gt;""),$N$52:$N92,_xlpm.Fundo,,-1),
_xlpm.By,_xlfn.XLOOKUP(TRUE,(AP94:AP$95&lt;&gt;""),$N94:$N$95,_xlpm.Fundo,,1),
_xlpm.Cy,_xlfn.XLOOKUP(TRUE,(AP$52:AP92&lt;&gt;""),AP$52:AP92,_xlpm.Fundo,,-1),
_xlpm.Dy,_xlfn.XLOOKUP(TRUE,(AP94:AP$95&lt;&gt;""),AP94:AP$95,_xlpm.Fundo,,1),
_xlpm.Xy,$N93,_xlpm.Yy,PRODUCT(SUM(_xlpm.Dy,-_xlpm.Cy),1/SUM(_xlpm.By,-_xlpm.Ay))*SUM(_xlpm.Xy,-_xlpm.Ay)+_xlpm.Cy,
ROUND(_xlpm.Yy,2)))</f>
        <v/>
      </c>
      <c r="AQ191" s="21" cm="1">
        <f t="array" ref="AQ191">IF(AQ93&lt;&gt;"","",
_xlfn.LET(_xlpm.Fundo,$L$8,
_xlpm.Ax,_xlfn.XLOOKUP(TRUE,($O93:AP93&lt;&gt;""),$O$51:AP$51,_xlpm.Fundo,,-1),
_xlpm.Bx,_xlfn.XLOOKUP(TRUE,(AR93:$AZ93&lt;&gt;""),AR$51:$AZ$51,_xlpm.Fundo,,1),
_xlpm.Cx,_xlfn.XLOOKUP(TRUE,($O93:AP93&lt;&gt;""),$O93:AP93,_xlpm.Fundo,,-1),
_xlpm.Dx,_xlfn.XLOOKUP(TRUE,(AR93:$AZ93&lt;&gt;""),AR93:$AZ93,_xlpm.Fundo,,1),
_xlpm.Xx,AQ$51,_xlpm.Yx,PRODUCT(SUM(_xlpm.Dx,-_xlpm.Cx),1/SUM(_xlpm.Bx,-_xlpm.Ax))*SUM(_xlpm.Xx,-_xlpm.Ax)+_xlpm.Cx,
_xlpm.Ay,_xlfn.XLOOKUP(TRUE,(AQ$52:AQ92&lt;&gt;""),$N$52:$N92,_xlpm.Fundo,,-1),
_xlpm.By,_xlfn.XLOOKUP(TRUE,(AQ94:AQ$95&lt;&gt;""),$N94:$N$95,_xlpm.Fundo,,1),
_xlpm.Cy,_xlfn.XLOOKUP(TRUE,(AQ$52:AQ92&lt;&gt;""),AQ$52:AQ92,_xlpm.Fundo,,-1),
_xlpm.Dy,_xlfn.XLOOKUP(TRUE,(AQ94:AQ$95&lt;&gt;""),AQ94:AQ$95,_xlpm.Fundo,,1),
_xlpm.Xy,$N93,_xlpm.Yy,PRODUCT(SUM(_xlpm.Dy,-_xlpm.Cy),1/SUM(_xlpm.By,-_xlpm.Ay))*SUM(_xlpm.Xy,-_xlpm.Ay)+_xlpm.Cy,
ROUND(_xlpm.Yy,2)))</f>
        <v>-8.6</v>
      </c>
      <c r="AR191" s="21" t="str" cm="1">
        <f t="array" ref="AR191">IF(AR93&lt;&gt;"","",
_xlfn.LET(_xlpm.Fundo,$L$8,
_xlpm.Ax,_xlfn.XLOOKUP(TRUE,($O93:AQ93&lt;&gt;""),$O$51:AQ$51,_xlpm.Fundo,,-1),
_xlpm.Bx,_xlfn.XLOOKUP(TRUE,(AS93:$AZ93&lt;&gt;""),AS$51:$AZ$51,_xlpm.Fundo,,1),
_xlpm.Cx,_xlfn.XLOOKUP(TRUE,($O93:AQ93&lt;&gt;""),$O93:AQ93,_xlpm.Fundo,,-1),
_xlpm.Dx,_xlfn.XLOOKUP(TRUE,(AS93:$AZ93&lt;&gt;""),AS93:$AZ93,_xlpm.Fundo,,1),
_xlpm.Xx,AR$51,_xlpm.Yx,PRODUCT(SUM(_xlpm.Dx,-_xlpm.Cx),1/SUM(_xlpm.Bx,-_xlpm.Ax))*SUM(_xlpm.Xx,-_xlpm.Ax)+_xlpm.Cx,
_xlpm.Ay,_xlfn.XLOOKUP(TRUE,(AR$52:AR92&lt;&gt;""),$N$52:$N92,_xlpm.Fundo,,-1),
_xlpm.By,_xlfn.XLOOKUP(TRUE,(AR94:AR$95&lt;&gt;""),$N94:$N$95,_xlpm.Fundo,,1),
_xlpm.Cy,_xlfn.XLOOKUP(TRUE,(AR$52:AR92&lt;&gt;""),AR$52:AR92,_xlpm.Fundo,,-1),
_xlpm.Dy,_xlfn.XLOOKUP(TRUE,(AR94:AR$95&lt;&gt;""),AR94:AR$95,_xlpm.Fundo,,1),
_xlpm.Xy,$N93,_xlpm.Yy,PRODUCT(SUM(_xlpm.Dy,-_xlpm.Cy),1/SUM(_xlpm.By,-_xlpm.Ay))*SUM(_xlpm.Xy,-_xlpm.Ay)+_xlpm.Cy,
ROUND(_xlpm.Yy,2)))</f>
        <v/>
      </c>
      <c r="AS191" s="21" t="str" cm="1">
        <f t="array" ref="AS191">IF(AS93&lt;&gt;"","",
_xlfn.LET(_xlpm.Fundo,$L$8,
_xlpm.Ax,_xlfn.XLOOKUP(TRUE,($O93:AR93&lt;&gt;""),$O$51:AR$51,_xlpm.Fundo,,-1),
_xlpm.Bx,_xlfn.XLOOKUP(TRUE,(AT93:$AZ93&lt;&gt;""),AT$51:$AZ$51,_xlpm.Fundo,,1),
_xlpm.Cx,_xlfn.XLOOKUP(TRUE,($O93:AR93&lt;&gt;""),$O93:AR93,_xlpm.Fundo,,-1),
_xlpm.Dx,_xlfn.XLOOKUP(TRUE,(AT93:$AZ93&lt;&gt;""),AT93:$AZ93,_xlpm.Fundo,,1),
_xlpm.Xx,AS$51,_xlpm.Yx,PRODUCT(SUM(_xlpm.Dx,-_xlpm.Cx),1/SUM(_xlpm.Bx,-_xlpm.Ax))*SUM(_xlpm.Xx,-_xlpm.Ax)+_xlpm.Cx,
_xlpm.Ay,_xlfn.XLOOKUP(TRUE,(AS$52:AS92&lt;&gt;""),$N$52:$N92,_xlpm.Fundo,,-1),
_xlpm.By,_xlfn.XLOOKUP(TRUE,(AS94:AS$95&lt;&gt;""),$N94:$N$95,_xlpm.Fundo,,1),
_xlpm.Cy,_xlfn.XLOOKUP(TRUE,(AS$52:AS92&lt;&gt;""),AS$52:AS92,_xlpm.Fundo,,-1),
_xlpm.Dy,_xlfn.XLOOKUP(TRUE,(AS94:AS$95&lt;&gt;""),AS94:AS$95,_xlpm.Fundo,,1),
_xlpm.Xy,$N93,_xlpm.Yy,PRODUCT(SUM(_xlpm.Dy,-_xlpm.Cy),1/SUM(_xlpm.By,-_xlpm.Ay))*SUM(_xlpm.Xy,-_xlpm.Ay)+_xlpm.Cy,
ROUND(_xlpm.Yy,2)))</f>
        <v/>
      </c>
      <c r="AT191" s="21" cm="1">
        <f t="array" ref="AT191">IF(AT93&lt;&gt;"","",
_xlfn.LET(_xlpm.Fundo,$L$8,
_xlpm.Ax,_xlfn.XLOOKUP(TRUE,($O93:AS93&lt;&gt;""),$O$51:AS$51,_xlpm.Fundo,,-1),
_xlpm.Bx,_xlfn.XLOOKUP(TRUE,(AU93:$AZ93&lt;&gt;""),AU$51:$AZ$51,_xlpm.Fundo,,1),
_xlpm.Cx,_xlfn.XLOOKUP(TRUE,($O93:AS93&lt;&gt;""),$O93:AS93,_xlpm.Fundo,,-1),
_xlpm.Dx,_xlfn.XLOOKUP(TRUE,(AU93:$AZ93&lt;&gt;""),AU93:$AZ93,_xlpm.Fundo,,1),
_xlpm.Xx,AT$51,_xlpm.Yx,PRODUCT(SUM(_xlpm.Dx,-_xlpm.Cx),1/SUM(_xlpm.Bx,-_xlpm.Ax))*SUM(_xlpm.Xx,-_xlpm.Ax)+_xlpm.Cx,
_xlpm.Ay,_xlfn.XLOOKUP(TRUE,(AT$52:AT92&lt;&gt;""),$N$52:$N92,_xlpm.Fundo,,-1),
_xlpm.By,_xlfn.XLOOKUP(TRUE,(AT94:AT$95&lt;&gt;""),$N94:$N$95,_xlpm.Fundo,,1),
_xlpm.Cy,_xlfn.XLOOKUP(TRUE,(AT$52:AT92&lt;&gt;""),AT$52:AT92,_xlpm.Fundo,,-1),
_xlpm.Dy,_xlfn.XLOOKUP(TRUE,(AT94:AT$95&lt;&gt;""),AT94:AT$95,_xlpm.Fundo,,1),
_xlpm.Xy,$N93,_xlpm.Yy,PRODUCT(SUM(_xlpm.Dy,-_xlpm.Cy),1/SUM(_xlpm.By,-_xlpm.Ay))*SUM(_xlpm.Xy,-_xlpm.Ay)+_xlpm.Cy,
ROUND(_xlpm.Yy,2)))</f>
        <v>-8.58</v>
      </c>
      <c r="AU191" s="21" t="str" cm="1">
        <f t="array" ref="AU191">IF(AU93&lt;&gt;"","",
_xlfn.LET(_xlpm.Fundo,$L$8,
_xlpm.Ax,_xlfn.XLOOKUP(TRUE,($O93:AT93&lt;&gt;""),$O$51:AT$51,_xlpm.Fundo,,-1),
_xlpm.Bx,_xlfn.XLOOKUP(TRUE,(AV93:$AZ93&lt;&gt;""),AV$51:$AZ$51,_xlpm.Fundo,,1),
_xlpm.Cx,_xlfn.XLOOKUP(TRUE,($O93:AT93&lt;&gt;""),$O93:AT93,_xlpm.Fundo,,-1),
_xlpm.Dx,_xlfn.XLOOKUP(TRUE,(AV93:$AZ93&lt;&gt;""),AV93:$AZ93,_xlpm.Fundo,,1),
_xlpm.Xx,AU$51,_xlpm.Yx,PRODUCT(SUM(_xlpm.Dx,-_xlpm.Cx),1/SUM(_xlpm.Bx,-_xlpm.Ax))*SUM(_xlpm.Xx,-_xlpm.Ax)+_xlpm.Cx,
_xlpm.Ay,_xlfn.XLOOKUP(TRUE,(AU$52:AU92&lt;&gt;""),$N$52:$N92,_xlpm.Fundo,,-1),
_xlpm.By,_xlfn.XLOOKUP(TRUE,(AU94:AU$95&lt;&gt;""),$N94:$N$95,_xlpm.Fundo,,1),
_xlpm.Cy,_xlfn.XLOOKUP(TRUE,(AU$52:AU92&lt;&gt;""),AU$52:AU92,_xlpm.Fundo,,-1),
_xlpm.Dy,_xlfn.XLOOKUP(TRUE,(AU94:AU$95&lt;&gt;""),AU94:AU$95,_xlpm.Fundo,,1),
_xlpm.Xy,$N93,_xlpm.Yy,PRODUCT(SUM(_xlpm.Dy,-_xlpm.Cy),1/SUM(_xlpm.By,-_xlpm.Ay))*SUM(_xlpm.Xy,-_xlpm.Ay)+_xlpm.Cy,
ROUND(_xlpm.Yy,2)))</f>
        <v/>
      </c>
      <c r="AV191" s="21" t="str" cm="1">
        <f t="array" ref="AV191">IF(AV93&lt;&gt;"","",
_xlfn.LET(_xlpm.Fundo,$L$8,
_xlpm.Ax,_xlfn.XLOOKUP(TRUE,($O93:AU93&lt;&gt;""),$O$51:AU$51,_xlpm.Fundo,,-1),
_xlpm.Bx,_xlfn.XLOOKUP(TRUE,(AW93:$AZ93&lt;&gt;""),AW$51:$AZ$51,_xlpm.Fundo,,1),
_xlpm.Cx,_xlfn.XLOOKUP(TRUE,($O93:AU93&lt;&gt;""),$O93:AU93,_xlpm.Fundo,,-1),
_xlpm.Dx,_xlfn.XLOOKUP(TRUE,(AW93:$AZ93&lt;&gt;""),AW93:$AZ93,_xlpm.Fundo,,1),
_xlpm.Xx,AV$51,_xlpm.Yx,PRODUCT(SUM(_xlpm.Dx,-_xlpm.Cx),1/SUM(_xlpm.Bx,-_xlpm.Ax))*SUM(_xlpm.Xx,-_xlpm.Ax)+_xlpm.Cx,
_xlpm.Ay,_xlfn.XLOOKUP(TRUE,(AV$52:AV92&lt;&gt;""),$N$52:$N92,_xlpm.Fundo,,-1),
_xlpm.By,_xlfn.XLOOKUP(TRUE,(AV94:AV$95&lt;&gt;""),$N94:$N$95,_xlpm.Fundo,,1),
_xlpm.Cy,_xlfn.XLOOKUP(TRUE,(AV$52:AV92&lt;&gt;""),AV$52:AV92,_xlpm.Fundo,,-1),
_xlpm.Dy,_xlfn.XLOOKUP(TRUE,(AV94:AV$95&lt;&gt;""),AV94:AV$95,_xlpm.Fundo,,1),
_xlpm.Xy,$N93,_xlpm.Yy,PRODUCT(SUM(_xlpm.Dy,-_xlpm.Cy),1/SUM(_xlpm.By,-_xlpm.Ay))*SUM(_xlpm.Xy,-_xlpm.Ay)+_xlpm.Cy,
ROUND(_xlpm.Yy,2)))</f>
        <v/>
      </c>
      <c r="AW191" s="21" t="str" cm="1">
        <f t="array" ref="AW191">IF(AW93&lt;&gt;"","",
_xlfn.LET(_xlpm.Fundo,$L$8,
_xlpm.Ax,_xlfn.XLOOKUP(TRUE,($O93:AV93&lt;&gt;""),$O$51:AV$51,_xlpm.Fundo,,-1),
_xlpm.Bx,_xlfn.XLOOKUP(TRUE,(AX93:$AZ93&lt;&gt;""),AX$51:$AZ$51,_xlpm.Fundo,,1),
_xlpm.Cx,_xlfn.XLOOKUP(TRUE,($O93:AV93&lt;&gt;""),$O93:AV93,_xlpm.Fundo,,-1),
_xlpm.Dx,_xlfn.XLOOKUP(TRUE,(AX93:$AZ93&lt;&gt;""),AX93:$AZ93,_xlpm.Fundo,,1),
_xlpm.Xx,AW$51,_xlpm.Yx,PRODUCT(SUM(_xlpm.Dx,-_xlpm.Cx),1/SUM(_xlpm.Bx,-_xlpm.Ax))*SUM(_xlpm.Xx,-_xlpm.Ax)+_xlpm.Cx,
_xlpm.Ay,_xlfn.XLOOKUP(TRUE,(AW$52:AW92&lt;&gt;""),$N$52:$N92,_xlpm.Fundo,,-1),
_xlpm.By,_xlfn.XLOOKUP(TRUE,(AW94:AW$95&lt;&gt;""),$N94:$N$95,_xlpm.Fundo,,1),
_xlpm.Cy,_xlfn.XLOOKUP(TRUE,(AW$52:AW92&lt;&gt;""),AW$52:AW92,_xlpm.Fundo,,-1),
_xlpm.Dy,_xlfn.XLOOKUP(TRUE,(AW94:AW$95&lt;&gt;""),AW94:AW$95,_xlpm.Fundo,,1),
_xlpm.Xy,$N93,_xlpm.Yy,PRODUCT(SUM(_xlpm.Dy,-_xlpm.Cy),1/SUM(_xlpm.By,-_xlpm.Ay))*SUM(_xlpm.Xy,-_xlpm.Ay)+_xlpm.Cy,
ROUND(_xlpm.Yy,2)))</f>
        <v/>
      </c>
      <c r="AX191" s="8"/>
      <c r="AY191" s="8"/>
    </row>
    <row r="192" spans="1:51" ht="20.100000000000001" customHeight="1" x14ac:dyDescent="0.3">
      <c r="A192" s="53"/>
      <c r="B192" s="53" t="s">
        <v>637</v>
      </c>
      <c r="C192" s="60">
        <f t="shared" si="23"/>
        <v>52.825400000000002</v>
      </c>
      <c r="D192" s="61">
        <f t="shared" si="23"/>
        <v>117.9509</v>
      </c>
      <c r="E192" s="72">
        <f t="shared" si="23"/>
        <v>0.4</v>
      </c>
      <c r="F192" s="60">
        <f t="shared" si="16"/>
        <v>9.8000000000000007</v>
      </c>
      <c r="G192" s="61">
        <f t="shared" si="17"/>
        <v>12.9</v>
      </c>
      <c r="H192" s="62">
        <f t="shared" si="18"/>
        <v>0.4</v>
      </c>
      <c r="I192" s="8" t="str" cm="1">
        <f t="array" ref="I192">_xlfn.CONCAT(ROUND(F192:H192,2)&amp;", ")</f>
        <v xml:space="preserve">9.8, 12.9, 0.4, </v>
      </c>
      <c r="J192" s="8"/>
      <c r="N192" s="31">
        <v>-0.05</v>
      </c>
      <c r="O192" s="15"/>
      <c r="P192" s="21" t="str" cm="1">
        <f t="array" ref="P192">IF(P94&lt;&gt;"","",
_xlfn.LET(_xlpm.Fundo,$L$8,
_xlpm.Ax,_xlfn.XLOOKUP(TRUE,($O94:O94&lt;&gt;""),$O$51:O$51,_xlpm.Fundo,,-1),
_xlpm.Bx,_xlfn.XLOOKUP(TRUE,(Q94:$AZ94&lt;&gt;""),Q$51:$AZ$51,_xlpm.Fundo,,1),
_xlpm.Cx,_xlfn.XLOOKUP(TRUE,($O94:O94&lt;&gt;""),$O94:O94,_xlpm.Fundo,,-1),
_xlpm.Dx,_xlfn.XLOOKUP(TRUE,(Q94:$AZ94&lt;&gt;""),Q94:$AZ94,_xlpm.Fundo,,1),
_xlpm.Xx,P$51,_xlpm.Yx,PRODUCT(SUM(_xlpm.Dx,-_xlpm.Cx),1/SUM(_xlpm.Bx,-_xlpm.Ax))*SUM(_xlpm.Xx,-_xlpm.Ax)+_xlpm.Cx,
_xlpm.Ay,_xlfn.XLOOKUP(TRUE,(P$52:P93&lt;&gt;""),$N$52:$N93,_xlpm.Fundo,,-1),
_xlpm.By,_xlfn.XLOOKUP(TRUE,(P95:P$95&lt;&gt;""),$N95:$N$95,_xlpm.Fundo,,1),
_xlpm.Cy,_xlfn.XLOOKUP(TRUE,(P$52:P93&lt;&gt;""),P$52:P93,_xlpm.Fundo,,-1),
_xlpm.Dy,_xlfn.XLOOKUP(TRUE,(P95:P$95&lt;&gt;""),P95:P$95,_xlpm.Fundo,,1),
_xlpm.Xy,$N94,_xlpm.Yy,PRODUCT(SUM(_xlpm.Dy,-_xlpm.Cy),1/SUM(_xlpm.By,-_xlpm.Ay))*SUM(_xlpm.Xy,-_xlpm.Ay)+_xlpm.Cy,
ROUND(_xlpm.Yy,2)))</f>
        <v/>
      </c>
      <c r="Q192" s="21" t="str" cm="1">
        <f t="array" ref="Q192">IF(Q94&lt;&gt;"","",
_xlfn.LET(_xlpm.Fundo,$L$8,
_xlpm.Ax,_xlfn.XLOOKUP(TRUE,($O94:P94&lt;&gt;""),$O$51:P$51,_xlpm.Fundo,,-1),
_xlpm.Bx,_xlfn.XLOOKUP(TRUE,(R94:$AZ94&lt;&gt;""),R$51:$AZ$51,_xlpm.Fundo,,1),
_xlpm.Cx,_xlfn.XLOOKUP(TRUE,($O94:P94&lt;&gt;""),$O94:P94,_xlpm.Fundo,,-1),
_xlpm.Dx,_xlfn.XLOOKUP(TRUE,(R94:$AZ94&lt;&gt;""),R94:$AZ94,_xlpm.Fundo,,1),
_xlpm.Xx,Q$51,_xlpm.Yx,PRODUCT(SUM(_xlpm.Dx,-_xlpm.Cx),1/SUM(_xlpm.Bx,-_xlpm.Ax))*SUM(_xlpm.Xx,-_xlpm.Ax)+_xlpm.Cx,
_xlpm.Ay,_xlfn.XLOOKUP(TRUE,(Q$52:Q93&lt;&gt;""),$N$52:$N93,_xlpm.Fundo,,-1),
_xlpm.By,_xlfn.XLOOKUP(TRUE,(Q95:Q$95&lt;&gt;""),$N95:$N$95,_xlpm.Fundo,,1),
_xlpm.Cy,_xlfn.XLOOKUP(TRUE,(Q$52:Q93&lt;&gt;""),Q$52:Q93,_xlpm.Fundo,,-1),
_xlpm.Dy,_xlfn.XLOOKUP(TRUE,(Q95:Q$95&lt;&gt;""),Q95:Q$95,_xlpm.Fundo,,1),
_xlpm.Xy,$N94,_xlpm.Yy,PRODUCT(SUM(_xlpm.Dy,-_xlpm.Cy),1/SUM(_xlpm.By,-_xlpm.Ay))*SUM(_xlpm.Xy,-_xlpm.Ay)+_xlpm.Cy,
ROUND(_xlpm.Yy,2)))</f>
        <v/>
      </c>
      <c r="R192" s="21" t="str" cm="1">
        <f t="array" ref="R192">IF(R94&lt;&gt;"","",
_xlfn.LET(_xlpm.Fundo,$L$8,
_xlpm.Ax,_xlfn.XLOOKUP(TRUE,($O94:Q94&lt;&gt;""),$O$51:Q$51,_xlpm.Fundo,,-1),
_xlpm.Bx,_xlfn.XLOOKUP(TRUE,(S94:$AZ94&lt;&gt;""),S$51:$AZ$51,_xlpm.Fundo,,1),
_xlpm.Cx,_xlfn.XLOOKUP(TRUE,($O94:Q94&lt;&gt;""),$O94:Q94,_xlpm.Fundo,,-1),
_xlpm.Dx,_xlfn.XLOOKUP(TRUE,(S94:$AZ94&lt;&gt;""),S94:$AZ94,_xlpm.Fundo,,1),
_xlpm.Xx,R$51,_xlpm.Yx,PRODUCT(SUM(_xlpm.Dx,-_xlpm.Cx),1/SUM(_xlpm.Bx,-_xlpm.Ax))*SUM(_xlpm.Xx,-_xlpm.Ax)+_xlpm.Cx,
_xlpm.Ay,_xlfn.XLOOKUP(TRUE,(R$52:R93&lt;&gt;""),$N$52:$N93,_xlpm.Fundo,,-1),
_xlpm.By,_xlfn.XLOOKUP(TRUE,(R95:R$95&lt;&gt;""),$N95:$N$95,_xlpm.Fundo,,1),
_xlpm.Cy,_xlfn.XLOOKUP(TRUE,(R$52:R93&lt;&gt;""),R$52:R93,_xlpm.Fundo,,-1),
_xlpm.Dy,_xlfn.XLOOKUP(TRUE,(R95:R$95&lt;&gt;""),R95:R$95,_xlpm.Fundo,,1),
_xlpm.Xy,$N94,_xlpm.Yy,PRODUCT(SUM(_xlpm.Dy,-_xlpm.Cy),1/SUM(_xlpm.By,-_xlpm.Ay))*SUM(_xlpm.Xy,-_xlpm.Ay)+_xlpm.Cy,
ROUND(_xlpm.Yy,2)))</f>
        <v/>
      </c>
      <c r="S192" s="21" t="str" cm="1">
        <f t="array" ref="S192">IF(S94&lt;&gt;"","",
_xlfn.LET(_xlpm.Fundo,$L$8,
_xlpm.Ax,_xlfn.XLOOKUP(TRUE,($O94:R94&lt;&gt;""),$O$51:R$51,_xlpm.Fundo,,-1),
_xlpm.Bx,_xlfn.XLOOKUP(TRUE,(T94:$AZ94&lt;&gt;""),T$51:$AZ$51,_xlpm.Fundo,,1),
_xlpm.Cx,_xlfn.XLOOKUP(TRUE,($O94:R94&lt;&gt;""),$O94:R94,_xlpm.Fundo,,-1),
_xlpm.Dx,_xlfn.XLOOKUP(TRUE,(T94:$AZ94&lt;&gt;""),T94:$AZ94,_xlpm.Fundo,,1),
_xlpm.Xx,S$51,_xlpm.Yx,PRODUCT(SUM(_xlpm.Dx,-_xlpm.Cx),1/SUM(_xlpm.Bx,-_xlpm.Ax))*SUM(_xlpm.Xx,-_xlpm.Ax)+_xlpm.Cx,
_xlpm.Ay,_xlfn.XLOOKUP(TRUE,(S$52:S93&lt;&gt;""),$N$52:$N93,_xlpm.Fundo,,-1),
_xlpm.By,_xlfn.XLOOKUP(TRUE,(S95:S$95&lt;&gt;""),$N95:$N$95,_xlpm.Fundo,,1),
_xlpm.Cy,_xlfn.XLOOKUP(TRUE,(S$52:S93&lt;&gt;""),S$52:S93,_xlpm.Fundo,,-1),
_xlpm.Dy,_xlfn.XLOOKUP(TRUE,(S95:S$95&lt;&gt;""),S95:S$95,_xlpm.Fundo,,1),
_xlpm.Xy,$N94,_xlpm.Yy,PRODUCT(SUM(_xlpm.Dy,-_xlpm.Cy),1/SUM(_xlpm.By,-_xlpm.Ay))*SUM(_xlpm.Xy,-_xlpm.Ay)+_xlpm.Cy,
ROUND(_xlpm.Yy,2)))</f>
        <v/>
      </c>
      <c r="T192" s="21" t="str" cm="1">
        <f t="array" ref="T192">IF(T94&lt;&gt;"","",
_xlfn.LET(_xlpm.Fundo,$L$8,
_xlpm.Ax,_xlfn.XLOOKUP(TRUE,($O94:S94&lt;&gt;""),$O$51:S$51,_xlpm.Fundo,,-1),
_xlpm.Bx,_xlfn.XLOOKUP(TRUE,(U94:$AZ94&lt;&gt;""),U$51:$AZ$51,_xlpm.Fundo,,1),
_xlpm.Cx,_xlfn.XLOOKUP(TRUE,($O94:S94&lt;&gt;""),$O94:S94,_xlpm.Fundo,,-1),
_xlpm.Dx,_xlfn.XLOOKUP(TRUE,(U94:$AZ94&lt;&gt;""),U94:$AZ94,_xlpm.Fundo,,1),
_xlpm.Xx,T$51,_xlpm.Yx,PRODUCT(SUM(_xlpm.Dx,-_xlpm.Cx),1/SUM(_xlpm.Bx,-_xlpm.Ax))*SUM(_xlpm.Xx,-_xlpm.Ax)+_xlpm.Cx,
_xlpm.Ay,_xlfn.XLOOKUP(TRUE,(T$52:T93&lt;&gt;""),$N$52:$N93,_xlpm.Fundo,,-1),
_xlpm.By,_xlfn.XLOOKUP(TRUE,(T95:T$95&lt;&gt;""),$N95:$N$95,_xlpm.Fundo,,1),
_xlpm.Cy,_xlfn.XLOOKUP(TRUE,(T$52:T93&lt;&gt;""),T$52:T93,_xlpm.Fundo,,-1),
_xlpm.Dy,_xlfn.XLOOKUP(TRUE,(T95:T$95&lt;&gt;""),T95:T$95,_xlpm.Fundo,,1),
_xlpm.Xy,$N94,_xlpm.Yy,PRODUCT(SUM(_xlpm.Dy,-_xlpm.Cy),1/SUM(_xlpm.By,-_xlpm.Ay))*SUM(_xlpm.Xy,-_xlpm.Ay)+_xlpm.Cy,
ROUND(_xlpm.Yy,2)))</f>
        <v/>
      </c>
      <c r="U192" s="21" t="str" cm="1">
        <f t="array" ref="U192">IF(U94&lt;&gt;"","",
_xlfn.LET(_xlpm.Fundo,$L$8,
_xlpm.Ax,_xlfn.XLOOKUP(TRUE,($O94:T94&lt;&gt;""),$O$51:T$51,_xlpm.Fundo,,-1),
_xlpm.Bx,_xlfn.XLOOKUP(TRUE,(V94:$AZ94&lt;&gt;""),V$51:$AZ$51,_xlpm.Fundo,,1),
_xlpm.Cx,_xlfn.XLOOKUP(TRUE,($O94:T94&lt;&gt;""),$O94:T94,_xlpm.Fundo,,-1),
_xlpm.Dx,_xlfn.XLOOKUP(TRUE,(V94:$AZ94&lt;&gt;""),V94:$AZ94,_xlpm.Fundo,,1),
_xlpm.Xx,U$51,_xlpm.Yx,PRODUCT(SUM(_xlpm.Dx,-_xlpm.Cx),1/SUM(_xlpm.Bx,-_xlpm.Ax))*SUM(_xlpm.Xx,-_xlpm.Ax)+_xlpm.Cx,
_xlpm.Ay,_xlfn.XLOOKUP(TRUE,(U$52:U93&lt;&gt;""),$N$52:$N93,_xlpm.Fundo,,-1),
_xlpm.By,_xlfn.XLOOKUP(TRUE,(U95:U$95&lt;&gt;""),$N95:$N$95,_xlpm.Fundo,,1),
_xlpm.Cy,_xlfn.XLOOKUP(TRUE,(U$52:U93&lt;&gt;""),U$52:U93,_xlpm.Fundo,,-1),
_xlpm.Dy,_xlfn.XLOOKUP(TRUE,(U95:U$95&lt;&gt;""),U95:U$95,_xlpm.Fundo,,1),
_xlpm.Xy,$N94,_xlpm.Yy,PRODUCT(SUM(_xlpm.Dy,-_xlpm.Cy),1/SUM(_xlpm.By,-_xlpm.Ay))*SUM(_xlpm.Xy,-_xlpm.Ay)+_xlpm.Cy,
ROUND(_xlpm.Yy,2)))</f>
        <v/>
      </c>
      <c r="V192" s="21" t="str" cm="1">
        <f t="array" ref="V192">IF(V94&lt;&gt;"","",
_xlfn.LET(_xlpm.Fundo,$L$8,
_xlpm.Ax,_xlfn.XLOOKUP(TRUE,($O94:U94&lt;&gt;""),$O$51:U$51,_xlpm.Fundo,,-1),
_xlpm.Bx,_xlfn.XLOOKUP(TRUE,(W94:$AZ94&lt;&gt;""),W$51:$AZ$51,_xlpm.Fundo,,1),
_xlpm.Cx,_xlfn.XLOOKUP(TRUE,($O94:U94&lt;&gt;""),$O94:U94,_xlpm.Fundo,,-1),
_xlpm.Dx,_xlfn.XLOOKUP(TRUE,(W94:$AZ94&lt;&gt;""),W94:$AZ94,_xlpm.Fundo,,1),
_xlpm.Xx,V$51,_xlpm.Yx,PRODUCT(SUM(_xlpm.Dx,-_xlpm.Cx),1/SUM(_xlpm.Bx,-_xlpm.Ax))*SUM(_xlpm.Xx,-_xlpm.Ax)+_xlpm.Cx,
_xlpm.Ay,_xlfn.XLOOKUP(TRUE,(V$52:V93&lt;&gt;""),$N$52:$N93,_xlpm.Fundo,,-1),
_xlpm.By,_xlfn.XLOOKUP(TRUE,(V95:V$95&lt;&gt;""),$N95:$N$95,_xlpm.Fundo,,1),
_xlpm.Cy,_xlfn.XLOOKUP(TRUE,(V$52:V93&lt;&gt;""),V$52:V93,_xlpm.Fundo,,-1),
_xlpm.Dy,_xlfn.XLOOKUP(TRUE,(V95:V$95&lt;&gt;""),V95:V$95,_xlpm.Fundo,,1),
_xlpm.Xy,$N94,_xlpm.Yy,PRODUCT(SUM(_xlpm.Dy,-_xlpm.Cy),1/SUM(_xlpm.By,-_xlpm.Ay))*SUM(_xlpm.Xy,-_xlpm.Ay)+_xlpm.Cy,
ROUND(_xlpm.Yy,2)))</f>
        <v/>
      </c>
      <c r="W192" s="21" t="str" cm="1">
        <f t="array" ref="W192">IF(W94&lt;&gt;"","",
_xlfn.LET(_xlpm.Fundo,$L$8,
_xlpm.Ax,_xlfn.XLOOKUP(TRUE,($O94:V94&lt;&gt;""),$O$51:V$51,_xlpm.Fundo,,-1),
_xlpm.Bx,_xlfn.XLOOKUP(TRUE,(X94:$AZ94&lt;&gt;""),X$51:$AZ$51,_xlpm.Fundo,,1),
_xlpm.Cx,_xlfn.XLOOKUP(TRUE,($O94:V94&lt;&gt;""),$O94:V94,_xlpm.Fundo,,-1),
_xlpm.Dx,_xlfn.XLOOKUP(TRUE,(X94:$AZ94&lt;&gt;""),X94:$AZ94,_xlpm.Fundo,,1),
_xlpm.Xx,W$51,_xlpm.Yx,PRODUCT(SUM(_xlpm.Dx,-_xlpm.Cx),1/SUM(_xlpm.Bx,-_xlpm.Ax))*SUM(_xlpm.Xx,-_xlpm.Ax)+_xlpm.Cx,
_xlpm.Ay,_xlfn.XLOOKUP(TRUE,(W$52:W93&lt;&gt;""),$N$52:$N93,_xlpm.Fundo,,-1),
_xlpm.By,_xlfn.XLOOKUP(TRUE,(W95:W$95&lt;&gt;""),$N95:$N$95,_xlpm.Fundo,,1),
_xlpm.Cy,_xlfn.XLOOKUP(TRUE,(W$52:W93&lt;&gt;""),W$52:W93,_xlpm.Fundo,,-1),
_xlpm.Dy,_xlfn.XLOOKUP(TRUE,(W95:W$95&lt;&gt;""),W95:W$95,_xlpm.Fundo,,1),
_xlpm.Xy,$N94,_xlpm.Yy,PRODUCT(SUM(_xlpm.Dy,-_xlpm.Cy),1/SUM(_xlpm.By,-_xlpm.Ay))*SUM(_xlpm.Xy,-_xlpm.Ay)+_xlpm.Cy,
ROUND(_xlpm.Yy,2)))</f>
        <v/>
      </c>
      <c r="X192" s="21" t="str" cm="1">
        <f t="array" ref="X192">IF(X94&lt;&gt;"","",
_xlfn.LET(_xlpm.Fundo,$L$8,
_xlpm.Ax,_xlfn.XLOOKUP(TRUE,($O94:W94&lt;&gt;""),$O$51:W$51,_xlpm.Fundo,,-1),
_xlpm.Bx,_xlfn.XLOOKUP(TRUE,(Y94:$AZ94&lt;&gt;""),Y$51:$AZ$51,_xlpm.Fundo,,1),
_xlpm.Cx,_xlfn.XLOOKUP(TRUE,($O94:W94&lt;&gt;""),$O94:W94,_xlpm.Fundo,,-1),
_xlpm.Dx,_xlfn.XLOOKUP(TRUE,(Y94:$AZ94&lt;&gt;""),Y94:$AZ94,_xlpm.Fundo,,1),
_xlpm.Xx,X$51,_xlpm.Yx,PRODUCT(SUM(_xlpm.Dx,-_xlpm.Cx),1/SUM(_xlpm.Bx,-_xlpm.Ax))*SUM(_xlpm.Xx,-_xlpm.Ax)+_xlpm.Cx,
_xlpm.Ay,_xlfn.XLOOKUP(TRUE,(X$52:X93&lt;&gt;""),$N$52:$N93,_xlpm.Fundo,,-1),
_xlpm.By,_xlfn.XLOOKUP(TRUE,(X95:X$95&lt;&gt;""),$N95:$N$95,_xlpm.Fundo,,1),
_xlpm.Cy,_xlfn.XLOOKUP(TRUE,(X$52:X93&lt;&gt;""),X$52:X93,_xlpm.Fundo,,-1),
_xlpm.Dy,_xlfn.XLOOKUP(TRUE,(X95:X$95&lt;&gt;""),X95:X$95,_xlpm.Fundo,,1),
_xlpm.Xy,$N94,_xlpm.Yy,PRODUCT(SUM(_xlpm.Dy,-_xlpm.Cy),1/SUM(_xlpm.By,-_xlpm.Ay))*SUM(_xlpm.Xy,-_xlpm.Ay)+_xlpm.Cy,
ROUND(_xlpm.Yy,2)))</f>
        <v/>
      </c>
      <c r="Y192" s="21" t="str" cm="1">
        <f t="array" ref="Y192">IF(Y94&lt;&gt;"","",
_xlfn.LET(_xlpm.Fundo,$L$8,
_xlpm.Ax,_xlfn.XLOOKUP(TRUE,($O94:X94&lt;&gt;""),$O$51:X$51,_xlpm.Fundo,,-1),
_xlpm.Bx,_xlfn.XLOOKUP(TRUE,(Z94:$AZ94&lt;&gt;""),Z$51:$AZ$51,_xlpm.Fundo,,1),
_xlpm.Cx,_xlfn.XLOOKUP(TRUE,($O94:X94&lt;&gt;""),$O94:X94,_xlpm.Fundo,,-1),
_xlpm.Dx,_xlfn.XLOOKUP(TRUE,(Z94:$AZ94&lt;&gt;""),Z94:$AZ94,_xlpm.Fundo,,1),
_xlpm.Xx,Y$51,_xlpm.Yx,PRODUCT(SUM(_xlpm.Dx,-_xlpm.Cx),1/SUM(_xlpm.Bx,-_xlpm.Ax))*SUM(_xlpm.Xx,-_xlpm.Ax)+_xlpm.Cx,
_xlpm.Ay,_xlfn.XLOOKUP(TRUE,(Y$52:Y93&lt;&gt;""),$N$52:$N93,_xlpm.Fundo,,-1),
_xlpm.By,_xlfn.XLOOKUP(TRUE,(Y95:Y$95&lt;&gt;""),$N95:$N$95,_xlpm.Fundo,,1),
_xlpm.Cy,_xlfn.XLOOKUP(TRUE,(Y$52:Y93&lt;&gt;""),Y$52:Y93,_xlpm.Fundo,,-1),
_xlpm.Dy,_xlfn.XLOOKUP(TRUE,(Y95:Y$95&lt;&gt;""),Y95:Y$95,_xlpm.Fundo,,1),
_xlpm.Xy,$N94,_xlpm.Yy,PRODUCT(SUM(_xlpm.Dy,-_xlpm.Cy),1/SUM(_xlpm.By,-_xlpm.Ay))*SUM(_xlpm.Xy,-_xlpm.Ay)+_xlpm.Cy,
ROUND(_xlpm.Yy,2)))</f>
        <v/>
      </c>
      <c r="Z192" s="21" t="str" cm="1">
        <f t="array" ref="Z192">IF(Z94&lt;&gt;"","",
_xlfn.LET(_xlpm.Fundo,$L$8,
_xlpm.Ax,_xlfn.XLOOKUP(TRUE,($O94:Y94&lt;&gt;""),$O$51:Y$51,_xlpm.Fundo,,-1),
_xlpm.Bx,_xlfn.XLOOKUP(TRUE,(AA94:$AZ94&lt;&gt;""),AA$51:$AZ$51,_xlpm.Fundo,,1),
_xlpm.Cx,_xlfn.XLOOKUP(TRUE,($O94:Y94&lt;&gt;""),$O94:Y94,_xlpm.Fundo,,-1),
_xlpm.Dx,_xlfn.XLOOKUP(TRUE,(AA94:$AZ94&lt;&gt;""),AA94:$AZ94,_xlpm.Fundo,,1),
_xlpm.Xx,Z$51,_xlpm.Yx,PRODUCT(SUM(_xlpm.Dx,-_xlpm.Cx),1/SUM(_xlpm.Bx,-_xlpm.Ax))*SUM(_xlpm.Xx,-_xlpm.Ax)+_xlpm.Cx,
_xlpm.Ay,_xlfn.XLOOKUP(TRUE,(Z$52:Z93&lt;&gt;""),$N$52:$N93,_xlpm.Fundo,,-1),
_xlpm.By,_xlfn.XLOOKUP(TRUE,(Z95:Z$95&lt;&gt;""),$N95:$N$95,_xlpm.Fundo,,1),
_xlpm.Cy,_xlfn.XLOOKUP(TRUE,(Z$52:Z93&lt;&gt;""),Z$52:Z93,_xlpm.Fundo,,-1),
_xlpm.Dy,_xlfn.XLOOKUP(TRUE,(Z95:Z$95&lt;&gt;""),Z95:Z$95,_xlpm.Fundo,,1),
_xlpm.Xy,$N94,_xlpm.Yy,PRODUCT(SUM(_xlpm.Dy,-_xlpm.Cy),1/SUM(_xlpm.By,-_xlpm.Ay))*SUM(_xlpm.Xy,-_xlpm.Ay)+_xlpm.Cy,
ROUND(_xlpm.Yy,2)))</f>
        <v/>
      </c>
      <c r="AA192" s="21" t="str" cm="1">
        <f t="array" ref="AA192">IF(AA94&lt;&gt;"","",
_xlfn.LET(_xlpm.Fundo,$L$8,
_xlpm.Ax,_xlfn.XLOOKUP(TRUE,($O94:Z94&lt;&gt;""),$O$51:Z$51,_xlpm.Fundo,,-1),
_xlpm.Bx,_xlfn.XLOOKUP(TRUE,(AB94:$AZ94&lt;&gt;""),AB$51:$AZ$51,_xlpm.Fundo,,1),
_xlpm.Cx,_xlfn.XLOOKUP(TRUE,($O94:Z94&lt;&gt;""),$O94:Z94,_xlpm.Fundo,,-1),
_xlpm.Dx,_xlfn.XLOOKUP(TRUE,(AB94:$AZ94&lt;&gt;""),AB94:$AZ94,_xlpm.Fundo,,1),
_xlpm.Xx,AA$51,_xlpm.Yx,PRODUCT(SUM(_xlpm.Dx,-_xlpm.Cx),1/SUM(_xlpm.Bx,-_xlpm.Ax))*SUM(_xlpm.Xx,-_xlpm.Ax)+_xlpm.Cx,
_xlpm.Ay,_xlfn.XLOOKUP(TRUE,(AA$52:AA93&lt;&gt;""),$N$52:$N93,_xlpm.Fundo,,-1),
_xlpm.By,_xlfn.XLOOKUP(TRUE,(AA95:AA$95&lt;&gt;""),$N95:$N$95,_xlpm.Fundo,,1),
_xlpm.Cy,_xlfn.XLOOKUP(TRUE,(AA$52:AA93&lt;&gt;""),AA$52:AA93,_xlpm.Fundo,,-1),
_xlpm.Dy,_xlfn.XLOOKUP(TRUE,(AA95:AA$95&lt;&gt;""),AA95:AA$95,_xlpm.Fundo,,1),
_xlpm.Xy,$N94,_xlpm.Yy,PRODUCT(SUM(_xlpm.Dy,-_xlpm.Cy),1/SUM(_xlpm.By,-_xlpm.Ay))*SUM(_xlpm.Xy,-_xlpm.Ay)+_xlpm.Cy,
ROUND(_xlpm.Yy,2)))</f>
        <v/>
      </c>
      <c r="AB192" s="21" t="str" cm="1">
        <f t="array" ref="AB192">IF(AB94&lt;&gt;"","",
_xlfn.LET(_xlpm.Fundo,$L$8,
_xlpm.Ax,_xlfn.XLOOKUP(TRUE,($O94:AA94&lt;&gt;""),$O$51:AA$51,_xlpm.Fundo,,-1),
_xlpm.Bx,_xlfn.XLOOKUP(TRUE,(AC94:$AZ94&lt;&gt;""),AC$51:$AZ$51,_xlpm.Fundo,,1),
_xlpm.Cx,_xlfn.XLOOKUP(TRUE,($O94:AA94&lt;&gt;""),$O94:AA94,_xlpm.Fundo,,-1),
_xlpm.Dx,_xlfn.XLOOKUP(TRUE,(AC94:$AZ94&lt;&gt;""),AC94:$AZ94,_xlpm.Fundo,,1),
_xlpm.Xx,AB$51,_xlpm.Yx,PRODUCT(SUM(_xlpm.Dx,-_xlpm.Cx),1/SUM(_xlpm.Bx,-_xlpm.Ax))*SUM(_xlpm.Xx,-_xlpm.Ax)+_xlpm.Cx,
_xlpm.Ay,_xlfn.XLOOKUP(TRUE,(AB$52:AB93&lt;&gt;""),$N$52:$N93,_xlpm.Fundo,,-1),
_xlpm.By,_xlfn.XLOOKUP(TRUE,(AB95:AB$95&lt;&gt;""),$N95:$N$95,_xlpm.Fundo,,1),
_xlpm.Cy,_xlfn.XLOOKUP(TRUE,(AB$52:AB93&lt;&gt;""),AB$52:AB93,_xlpm.Fundo,,-1),
_xlpm.Dy,_xlfn.XLOOKUP(TRUE,(AB95:AB$95&lt;&gt;""),AB95:AB$95,_xlpm.Fundo,,1),
_xlpm.Xy,$N94,_xlpm.Yy,PRODUCT(SUM(_xlpm.Dy,-_xlpm.Cy),1/SUM(_xlpm.By,-_xlpm.Ay))*SUM(_xlpm.Xy,-_xlpm.Ay)+_xlpm.Cy,
ROUND(_xlpm.Yy,2)))</f>
        <v/>
      </c>
      <c r="AC192" s="21" t="str" cm="1">
        <f t="array" ref="AC192">IF(AC94&lt;&gt;"","",
_xlfn.LET(_xlpm.Fundo,$L$8,
_xlpm.Ax,_xlfn.XLOOKUP(TRUE,($O94:AB94&lt;&gt;""),$O$51:AB$51,_xlpm.Fundo,,-1),
_xlpm.Bx,_xlfn.XLOOKUP(TRUE,(AD94:$AZ94&lt;&gt;""),AD$51:$AZ$51,_xlpm.Fundo,,1),
_xlpm.Cx,_xlfn.XLOOKUP(TRUE,($O94:AB94&lt;&gt;""),$O94:AB94,_xlpm.Fundo,,-1),
_xlpm.Dx,_xlfn.XLOOKUP(TRUE,(AD94:$AZ94&lt;&gt;""),AD94:$AZ94,_xlpm.Fundo,,1),
_xlpm.Xx,AC$51,_xlpm.Yx,PRODUCT(SUM(_xlpm.Dx,-_xlpm.Cx),1/SUM(_xlpm.Bx,-_xlpm.Ax))*SUM(_xlpm.Xx,-_xlpm.Ax)+_xlpm.Cx,
_xlpm.Ay,_xlfn.XLOOKUP(TRUE,(AC$52:AC93&lt;&gt;""),$N$52:$N93,_xlpm.Fundo,,-1),
_xlpm.By,_xlfn.XLOOKUP(TRUE,(AC95:AC$95&lt;&gt;""),$N95:$N$95,_xlpm.Fundo,,1),
_xlpm.Cy,_xlfn.XLOOKUP(TRUE,(AC$52:AC93&lt;&gt;""),AC$52:AC93,_xlpm.Fundo,,-1),
_xlpm.Dy,_xlfn.XLOOKUP(TRUE,(AC95:AC$95&lt;&gt;""),AC95:AC$95,_xlpm.Fundo,,1),
_xlpm.Xy,$N94,_xlpm.Yy,PRODUCT(SUM(_xlpm.Dy,-_xlpm.Cy),1/SUM(_xlpm.By,-_xlpm.Ay))*SUM(_xlpm.Xy,-_xlpm.Ay)+_xlpm.Cy,
ROUND(_xlpm.Yy,2)))</f>
        <v/>
      </c>
      <c r="AD192" s="21" t="str" cm="1">
        <f t="array" ref="AD192">IF(AD94&lt;&gt;"","",
_xlfn.LET(_xlpm.Fundo,$L$8,
_xlpm.Ax,_xlfn.XLOOKUP(TRUE,($O94:AC94&lt;&gt;""),$O$51:AC$51,_xlpm.Fundo,,-1),
_xlpm.Bx,_xlfn.XLOOKUP(TRUE,(AE94:$AZ94&lt;&gt;""),AE$51:$AZ$51,_xlpm.Fundo,,1),
_xlpm.Cx,_xlfn.XLOOKUP(TRUE,($O94:AC94&lt;&gt;""),$O94:AC94,_xlpm.Fundo,,-1),
_xlpm.Dx,_xlfn.XLOOKUP(TRUE,(AE94:$AZ94&lt;&gt;""),AE94:$AZ94,_xlpm.Fundo,,1),
_xlpm.Xx,AD$51,_xlpm.Yx,PRODUCT(SUM(_xlpm.Dx,-_xlpm.Cx),1/SUM(_xlpm.Bx,-_xlpm.Ax))*SUM(_xlpm.Xx,-_xlpm.Ax)+_xlpm.Cx,
_xlpm.Ay,_xlfn.XLOOKUP(TRUE,(AD$52:AD93&lt;&gt;""),$N$52:$N93,_xlpm.Fundo,,-1),
_xlpm.By,_xlfn.XLOOKUP(TRUE,(AD95:AD$95&lt;&gt;""),$N95:$N$95,_xlpm.Fundo,,1),
_xlpm.Cy,_xlfn.XLOOKUP(TRUE,(AD$52:AD93&lt;&gt;""),AD$52:AD93,_xlpm.Fundo,,-1),
_xlpm.Dy,_xlfn.XLOOKUP(TRUE,(AD95:AD$95&lt;&gt;""),AD95:AD$95,_xlpm.Fundo,,1),
_xlpm.Xy,$N94,_xlpm.Yy,PRODUCT(SUM(_xlpm.Dy,-_xlpm.Cy),1/SUM(_xlpm.By,-_xlpm.Ay))*SUM(_xlpm.Xy,-_xlpm.Ay)+_xlpm.Cy,
ROUND(_xlpm.Yy,2)))</f>
        <v/>
      </c>
      <c r="AE192" s="21" t="str" cm="1">
        <f t="array" ref="AE192">IF(AE94&lt;&gt;"","",
_xlfn.LET(_xlpm.Fundo,$L$8,
_xlpm.Ax,_xlfn.XLOOKUP(TRUE,($O94:AD94&lt;&gt;""),$O$51:AD$51,_xlpm.Fundo,,-1),
_xlpm.Bx,_xlfn.XLOOKUP(TRUE,(AF94:$AZ94&lt;&gt;""),AF$51:$AZ$51,_xlpm.Fundo,,1),
_xlpm.Cx,_xlfn.XLOOKUP(TRUE,($O94:AD94&lt;&gt;""),$O94:AD94,_xlpm.Fundo,,-1),
_xlpm.Dx,_xlfn.XLOOKUP(TRUE,(AF94:$AZ94&lt;&gt;""),AF94:$AZ94,_xlpm.Fundo,,1),
_xlpm.Xx,AE$51,_xlpm.Yx,PRODUCT(SUM(_xlpm.Dx,-_xlpm.Cx),1/SUM(_xlpm.Bx,-_xlpm.Ax))*SUM(_xlpm.Xx,-_xlpm.Ax)+_xlpm.Cx,
_xlpm.Ay,_xlfn.XLOOKUP(TRUE,(AE$52:AE93&lt;&gt;""),$N$52:$N93,_xlpm.Fundo,,-1),
_xlpm.By,_xlfn.XLOOKUP(TRUE,(AE95:AE$95&lt;&gt;""),$N95:$N$95,_xlpm.Fundo,,1),
_xlpm.Cy,_xlfn.XLOOKUP(TRUE,(AE$52:AE93&lt;&gt;""),AE$52:AE93,_xlpm.Fundo,,-1),
_xlpm.Dy,_xlfn.XLOOKUP(TRUE,(AE95:AE$95&lt;&gt;""),AE95:AE$95,_xlpm.Fundo,,1),
_xlpm.Xy,$N94,_xlpm.Yy,PRODUCT(SUM(_xlpm.Dy,-_xlpm.Cy),1/SUM(_xlpm.By,-_xlpm.Ay))*SUM(_xlpm.Xy,-_xlpm.Ay)+_xlpm.Cy,
ROUND(_xlpm.Yy,2)))</f>
        <v/>
      </c>
      <c r="AF192" s="21" t="str" cm="1">
        <f t="array" ref="AF192">IF(AF94&lt;&gt;"","",
_xlfn.LET(_xlpm.Fundo,$L$8,
_xlpm.Ax,_xlfn.XLOOKUP(TRUE,($O94:AE94&lt;&gt;""),$O$51:AE$51,_xlpm.Fundo,,-1),
_xlpm.Bx,_xlfn.XLOOKUP(TRUE,(AG94:$AZ94&lt;&gt;""),AG$51:$AZ$51,_xlpm.Fundo,,1),
_xlpm.Cx,_xlfn.XLOOKUP(TRUE,($O94:AE94&lt;&gt;""),$O94:AE94,_xlpm.Fundo,,-1),
_xlpm.Dx,_xlfn.XLOOKUP(TRUE,(AG94:$AZ94&lt;&gt;""),AG94:$AZ94,_xlpm.Fundo,,1),
_xlpm.Xx,AF$51,_xlpm.Yx,PRODUCT(SUM(_xlpm.Dx,-_xlpm.Cx),1/SUM(_xlpm.Bx,-_xlpm.Ax))*SUM(_xlpm.Xx,-_xlpm.Ax)+_xlpm.Cx,
_xlpm.Ay,_xlfn.XLOOKUP(TRUE,(AF$52:AF93&lt;&gt;""),$N$52:$N93,_xlpm.Fundo,,-1),
_xlpm.By,_xlfn.XLOOKUP(TRUE,(AF95:AF$95&lt;&gt;""),$N95:$N$95,_xlpm.Fundo,,1),
_xlpm.Cy,_xlfn.XLOOKUP(TRUE,(AF$52:AF93&lt;&gt;""),AF$52:AF93,_xlpm.Fundo,,-1),
_xlpm.Dy,_xlfn.XLOOKUP(TRUE,(AF95:AF$95&lt;&gt;""),AF95:AF$95,_xlpm.Fundo,,1),
_xlpm.Xy,$N94,_xlpm.Yy,PRODUCT(SUM(_xlpm.Dy,-_xlpm.Cy),1/SUM(_xlpm.By,-_xlpm.Ay))*SUM(_xlpm.Xy,-_xlpm.Ay)+_xlpm.Cy,
ROUND(_xlpm.Yy,2)))</f>
        <v/>
      </c>
      <c r="AG192" s="21" t="str" cm="1">
        <f t="array" ref="AG192">IF(AG94&lt;&gt;"","",
_xlfn.LET(_xlpm.Fundo,$L$8,
_xlpm.Ax,_xlfn.XLOOKUP(TRUE,($O94:AF94&lt;&gt;""),$O$51:AF$51,_xlpm.Fundo,,-1),
_xlpm.Bx,_xlfn.XLOOKUP(TRUE,(AH94:$AZ94&lt;&gt;""),AH$51:$AZ$51,_xlpm.Fundo,,1),
_xlpm.Cx,_xlfn.XLOOKUP(TRUE,($O94:AF94&lt;&gt;""),$O94:AF94,_xlpm.Fundo,,-1),
_xlpm.Dx,_xlfn.XLOOKUP(TRUE,(AH94:$AZ94&lt;&gt;""),AH94:$AZ94,_xlpm.Fundo,,1),
_xlpm.Xx,AG$51,_xlpm.Yx,PRODUCT(SUM(_xlpm.Dx,-_xlpm.Cx),1/SUM(_xlpm.Bx,-_xlpm.Ax))*SUM(_xlpm.Xx,-_xlpm.Ax)+_xlpm.Cx,
_xlpm.Ay,_xlfn.XLOOKUP(TRUE,(AG$52:AG93&lt;&gt;""),$N$52:$N93,_xlpm.Fundo,,-1),
_xlpm.By,_xlfn.XLOOKUP(TRUE,(AG95:AG$95&lt;&gt;""),$N95:$N$95,_xlpm.Fundo,,1),
_xlpm.Cy,_xlfn.XLOOKUP(TRUE,(AG$52:AG93&lt;&gt;""),AG$52:AG93,_xlpm.Fundo,,-1),
_xlpm.Dy,_xlfn.XLOOKUP(TRUE,(AG95:AG$95&lt;&gt;""),AG95:AG$95,_xlpm.Fundo,,1),
_xlpm.Xy,$N94,_xlpm.Yy,PRODUCT(SUM(_xlpm.Dy,-_xlpm.Cy),1/SUM(_xlpm.By,-_xlpm.Ay))*SUM(_xlpm.Xy,-_xlpm.Ay)+_xlpm.Cy,
ROUND(_xlpm.Yy,2)))</f>
        <v/>
      </c>
      <c r="AH192" s="21" t="str" cm="1">
        <f t="array" ref="AH192">IF(AH94&lt;&gt;"","",
_xlfn.LET(_xlpm.Fundo,$L$8,
_xlpm.Ax,_xlfn.XLOOKUP(TRUE,($O94:AG94&lt;&gt;""),$O$51:AG$51,_xlpm.Fundo,,-1),
_xlpm.Bx,_xlfn.XLOOKUP(TRUE,(AI94:$AZ94&lt;&gt;""),AI$51:$AZ$51,_xlpm.Fundo,,1),
_xlpm.Cx,_xlfn.XLOOKUP(TRUE,($O94:AG94&lt;&gt;""),$O94:AG94,_xlpm.Fundo,,-1),
_xlpm.Dx,_xlfn.XLOOKUP(TRUE,(AI94:$AZ94&lt;&gt;""),AI94:$AZ94,_xlpm.Fundo,,1),
_xlpm.Xx,AH$51,_xlpm.Yx,PRODUCT(SUM(_xlpm.Dx,-_xlpm.Cx),1/SUM(_xlpm.Bx,-_xlpm.Ax))*SUM(_xlpm.Xx,-_xlpm.Ax)+_xlpm.Cx,
_xlpm.Ay,_xlfn.XLOOKUP(TRUE,(AH$52:AH93&lt;&gt;""),$N$52:$N93,_xlpm.Fundo,,-1),
_xlpm.By,_xlfn.XLOOKUP(TRUE,(AH95:AH$95&lt;&gt;""),$N95:$N$95,_xlpm.Fundo,,1),
_xlpm.Cy,_xlfn.XLOOKUP(TRUE,(AH$52:AH93&lt;&gt;""),AH$52:AH93,_xlpm.Fundo,,-1),
_xlpm.Dy,_xlfn.XLOOKUP(TRUE,(AH95:AH$95&lt;&gt;""),AH95:AH$95,_xlpm.Fundo,,1),
_xlpm.Xy,$N94,_xlpm.Yy,PRODUCT(SUM(_xlpm.Dy,-_xlpm.Cy),1/SUM(_xlpm.By,-_xlpm.Ay))*SUM(_xlpm.Xy,-_xlpm.Ay)+_xlpm.Cy,
ROUND(_xlpm.Yy,2)))</f>
        <v/>
      </c>
      <c r="AI192" s="21" t="str" cm="1">
        <f t="array" ref="AI192">IF(AI94&lt;&gt;"","",
_xlfn.LET(_xlpm.Fundo,$L$8,
_xlpm.Ax,_xlfn.XLOOKUP(TRUE,($O94:AH94&lt;&gt;""),$O$51:AH$51,_xlpm.Fundo,,-1),
_xlpm.Bx,_xlfn.XLOOKUP(TRUE,(AJ94:$AZ94&lt;&gt;""),AJ$51:$AZ$51,_xlpm.Fundo,,1),
_xlpm.Cx,_xlfn.XLOOKUP(TRUE,($O94:AH94&lt;&gt;""),$O94:AH94,_xlpm.Fundo,,-1),
_xlpm.Dx,_xlfn.XLOOKUP(TRUE,(AJ94:$AZ94&lt;&gt;""),AJ94:$AZ94,_xlpm.Fundo,,1),
_xlpm.Xx,AI$51,_xlpm.Yx,PRODUCT(SUM(_xlpm.Dx,-_xlpm.Cx),1/SUM(_xlpm.Bx,-_xlpm.Ax))*SUM(_xlpm.Xx,-_xlpm.Ax)+_xlpm.Cx,
_xlpm.Ay,_xlfn.XLOOKUP(TRUE,(AI$52:AI93&lt;&gt;""),$N$52:$N93,_xlpm.Fundo,,-1),
_xlpm.By,_xlfn.XLOOKUP(TRUE,(AI95:AI$95&lt;&gt;""),$N95:$N$95,_xlpm.Fundo,,1),
_xlpm.Cy,_xlfn.XLOOKUP(TRUE,(AI$52:AI93&lt;&gt;""),AI$52:AI93,_xlpm.Fundo,,-1),
_xlpm.Dy,_xlfn.XLOOKUP(TRUE,(AI95:AI$95&lt;&gt;""),AI95:AI$95,_xlpm.Fundo,,1),
_xlpm.Xy,$N94,_xlpm.Yy,PRODUCT(SUM(_xlpm.Dy,-_xlpm.Cy),1/SUM(_xlpm.By,-_xlpm.Ay))*SUM(_xlpm.Xy,-_xlpm.Ay)+_xlpm.Cy,
ROUND(_xlpm.Yy,2)))</f>
        <v/>
      </c>
      <c r="AJ192" s="21" t="str" cm="1">
        <f t="array" ref="AJ192">IF(AJ94&lt;&gt;"","",
_xlfn.LET(_xlpm.Fundo,$L$8,
_xlpm.Ax,_xlfn.XLOOKUP(TRUE,($O94:AI94&lt;&gt;""),$O$51:AI$51,_xlpm.Fundo,,-1),
_xlpm.Bx,_xlfn.XLOOKUP(TRUE,(AK94:$AZ94&lt;&gt;""),AK$51:$AZ$51,_xlpm.Fundo,,1),
_xlpm.Cx,_xlfn.XLOOKUP(TRUE,($O94:AI94&lt;&gt;""),$O94:AI94,_xlpm.Fundo,,-1),
_xlpm.Dx,_xlfn.XLOOKUP(TRUE,(AK94:$AZ94&lt;&gt;""),AK94:$AZ94,_xlpm.Fundo,,1),
_xlpm.Xx,AJ$51,_xlpm.Yx,PRODUCT(SUM(_xlpm.Dx,-_xlpm.Cx),1/SUM(_xlpm.Bx,-_xlpm.Ax))*SUM(_xlpm.Xx,-_xlpm.Ax)+_xlpm.Cx,
_xlpm.Ay,_xlfn.XLOOKUP(TRUE,(AJ$52:AJ93&lt;&gt;""),$N$52:$N93,_xlpm.Fundo,,-1),
_xlpm.By,_xlfn.XLOOKUP(TRUE,(AJ95:AJ$95&lt;&gt;""),$N95:$N$95,_xlpm.Fundo,,1),
_xlpm.Cy,_xlfn.XLOOKUP(TRUE,(AJ$52:AJ93&lt;&gt;""),AJ$52:AJ93,_xlpm.Fundo,,-1),
_xlpm.Dy,_xlfn.XLOOKUP(TRUE,(AJ95:AJ$95&lt;&gt;""),AJ95:AJ$95,_xlpm.Fundo,,1),
_xlpm.Xy,$N94,_xlpm.Yy,PRODUCT(SUM(_xlpm.Dy,-_xlpm.Cy),1/SUM(_xlpm.By,-_xlpm.Ay))*SUM(_xlpm.Xy,-_xlpm.Ay)+_xlpm.Cy,
ROUND(_xlpm.Yy,2)))</f>
        <v/>
      </c>
      <c r="AK192" s="21" t="str" cm="1">
        <f t="array" ref="AK192">IF(AK94&lt;&gt;"","",
_xlfn.LET(_xlpm.Fundo,$L$8,
_xlpm.Ax,_xlfn.XLOOKUP(TRUE,($O94:AJ94&lt;&gt;""),$O$51:AJ$51,_xlpm.Fundo,,-1),
_xlpm.Bx,_xlfn.XLOOKUP(TRUE,(AL94:$AZ94&lt;&gt;""),AL$51:$AZ$51,_xlpm.Fundo,,1),
_xlpm.Cx,_xlfn.XLOOKUP(TRUE,($O94:AJ94&lt;&gt;""),$O94:AJ94,_xlpm.Fundo,,-1),
_xlpm.Dx,_xlfn.XLOOKUP(TRUE,(AL94:$AZ94&lt;&gt;""),AL94:$AZ94,_xlpm.Fundo,,1),
_xlpm.Xx,AK$51,_xlpm.Yx,PRODUCT(SUM(_xlpm.Dx,-_xlpm.Cx),1/SUM(_xlpm.Bx,-_xlpm.Ax))*SUM(_xlpm.Xx,-_xlpm.Ax)+_xlpm.Cx,
_xlpm.Ay,_xlfn.XLOOKUP(TRUE,(AK$52:AK93&lt;&gt;""),$N$52:$N93,_xlpm.Fundo,,-1),
_xlpm.By,_xlfn.XLOOKUP(TRUE,(AK95:AK$95&lt;&gt;""),$N95:$N$95,_xlpm.Fundo,,1),
_xlpm.Cy,_xlfn.XLOOKUP(TRUE,(AK$52:AK93&lt;&gt;""),AK$52:AK93,_xlpm.Fundo,,-1),
_xlpm.Dy,_xlfn.XLOOKUP(TRUE,(AK95:AK$95&lt;&gt;""),AK95:AK$95,_xlpm.Fundo,,1),
_xlpm.Xy,$N94,_xlpm.Yy,PRODUCT(SUM(_xlpm.Dy,-_xlpm.Cy),1/SUM(_xlpm.By,-_xlpm.Ay))*SUM(_xlpm.Xy,-_xlpm.Ay)+_xlpm.Cy,
ROUND(_xlpm.Yy,2)))</f>
        <v/>
      </c>
      <c r="AL192" s="21" t="str" cm="1">
        <f t="array" ref="AL192">IF(AL94&lt;&gt;"","",
_xlfn.LET(_xlpm.Fundo,$L$8,
_xlpm.Ax,_xlfn.XLOOKUP(TRUE,($O94:AK94&lt;&gt;""),$O$51:AK$51,_xlpm.Fundo,,-1),
_xlpm.Bx,_xlfn.XLOOKUP(TRUE,(AM94:$AZ94&lt;&gt;""),AM$51:$AZ$51,_xlpm.Fundo,,1),
_xlpm.Cx,_xlfn.XLOOKUP(TRUE,($O94:AK94&lt;&gt;""),$O94:AK94,_xlpm.Fundo,,-1),
_xlpm.Dx,_xlfn.XLOOKUP(TRUE,(AM94:$AZ94&lt;&gt;""),AM94:$AZ94,_xlpm.Fundo,,1),
_xlpm.Xx,AL$51,_xlpm.Yx,PRODUCT(SUM(_xlpm.Dx,-_xlpm.Cx),1/SUM(_xlpm.Bx,-_xlpm.Ax))*SUM(_xlpm.Xx,-_xlpm.Ax)+_xlpm.Cx,
_xlpm.Ay,_xlfn.XLOOKUP(TRUE,(AL$52:AL93&lt;&gt;""),$N$52:$N93,_xlpm.Fundo,,-1),
_xlpm.By,_xlfn.XLOOKUP(TRUE,(AL95:AL$95&lt;&gt;""),$N95:$N$95,_xlpm.Fundo,,1),
_xlpm.Cy,_xlfn.XLOOKUP(TRUE,(AL$52:AL93&lt;&gt;""),AL$52:AL93,_xlpm.Fundo,,-1),
_xlpm.Dy,_xlfn.XLOOKUP(TRUE,(AL95:AL$95&lt;&gt;""),AL95:AL$95,_xlpm.Fundo,,1),
_xlpm.Xy,$N94,_xlpm.Yy,PRODUCT(SUM(_xlpm.Dy,-_xlpm.Cy),1/SUM(_xlpm.By,-_xlpm.Ay))*SUM(_xlpm.Xy,-_xlpm.Ay)+_xlpm.Cy,
ROUND(_xlpm.Yy,2)))</f>
        <v/>
      </c>
      <c r="AM192" s="21" t="str" cm="1">
        <f t="array" ref="AM192">IF(AM94&lt;&gt;"","",
_xlfn.LET(_xlpm.Fundo,$L$8,
_xlpm.Ax,_xlfn.XLOOKUP(TRUE,($O94:AL94&lt;&gt;""),$O$51:AL$51,_xlpm.Fundo,,-1),
_xlpm.Bx,_xlfn.XLOOKUP(TRUE,(AN94:$AZ94&lt;&gt;""),AN$51:$AZ$51,_xlpm.Fundo,,1),
_xlpm.Cx,_xlfn.XLOOKUP(TRUE,($O94:AL94&lt;&gt;""),$O94:AL94,_xlpm.Fundo,,-1),
_xlpm.Dx,_xlfn.XLOOKUP(TRUE,(AN94:$AZ94&lt;&gt;""),AN94:$AZ94,_xlpm.Fundo,,1),
_xlpm.Xx,AM$51,_xlpm.Yx,PRODUCT(SUM(_xlpm.Dx,-_xlpm.Cx),1/SUM(_xlpm.Bx,-_xlpm.Ax))*SUM(_xlpm.Xx,-_xlpm.Ax)+_xlpm.Cx,
_xlpm.Ay,_xlfn.XLOOKUP(TRUE,(AM$52:AM93&lt;&gt;""),$N$52:$N93,_xlpm.Fundo,,-1),
_xlpm.By,_xlfn.XLOOKUP(TRUE,(AM95:AM$95&lt;&gt;""),$N95:$N$95,_xlpm.Fundo,,1),
_xlpm.Cy,_xlfn.XLOOKUP(TRUE,(AM$52:AM93&lt;&gt;""),AM$52:AM93,_xlpm.Fundo,,-1),
_xlpm.Dy,_xlfn.XLOOKUP(TRUE,(AM95:AM$95&lt;&gt;""),AM95:AM$95,_xlpm.Fundo,,1),
_xlpm.Xy,$N94,_xlpm.Yy,PRODUCT(SUM(_xlpm.Dy,-_xlpm.Cy),1/SUM(_xlpm.By,-_xlpm.Ay))*SUM(_xlpm.Xy,-_xlpm.Ay)+_xlpm.Cy,
ROUND(_xlpm.Yy,2)))</f>
        <v/>
      </c>
      <c r="AN192" s="21" t="str" cm="1">
        <f t="array" ref="AN192">IF(AN94&lt;&gt;"","",
_xlfn.LET(_xlpm.Fundo,$L$8,
_xlpm.Ax,_xlfn.XLOOKUP(TRUE,($O94:AM94&lt;&gt;""),$O$51:AM$51,_xlpm.Fundo,,-1),
_xlpm.Bx,_xlfn.XLOOKUP(TRUE,(AO94:$AZ94&lt;&gt;""),AO$51:$AZ$51,_xlpm.Fundo,,1),
_xlpm.Cx,_xlfn.XLOOKUP(TRUE,($O94:AM94&lt;&gt;""),$O94:AM94,_xlpm.Fundo,,-1),
_xlpm.Dx,_xlfn.XLOOKUP(TRUE,(AO94:$AZ94&lt;&gt;""),AO94:$AZ94,_xlpm.Fundo,,1),
_xlpm.Xx,AN$51,_xlpm.Yx,PRODUCT(SUM(_xlpm.Dx,-_xlpm.Cx),1/SUM(_xlpm.Bx,-_xlpm.Ax))*SUM(_xlpm.Xx,-_xlpm.Ax)+_xlpm.Cx,
_xlpm.Ay,_xlfn.XLOOKUP(TRUE,(AN$52:AN93&lt;&gt;""),$N$52:$N93,_xlpm.Fundo,,-1),
_xlpm.By,_xlfn.XLOOKUP(TRUE,(AN95:AN$95&lt;&gt;""),$N95:$N$95,_xlpm.Fundo,,1),
_xlpm.Cy,_xlfn.XLOOKUP(TRUE,(AN$52:AN93&lt;&gt;""),AN$52:AN93,_xlpm.Fundo,,-1),
_xlpm.Dy,_xlfn.XLOOKUP(TRUE,(AN95:AN$95&lt;&gt;""),AN95:AN$95,_xlpm.Fundo,,1),
_xlpm.Xy,$N94,_xlpm.Yy,PRODUCT(SUM(_xlpm.Dy,-_xlpm.Cy),1/SUM(_xlpm.By,-_xlpm.Ay))*SUM(_xlpm.Xy,-_xlpm.Ay)+_xlpm.Cy,
ROUND(_xlpm.Yy,2)))</f>
        <v/>
      </c>
      <c r="AO192" s="21" t="str" cm="1">
        <f t="array" ref="AO192">IF(AO94&lt;&gt;"","",
_xlfn.LET(_xlpm.Fundo,$L$8,
_xlpm.Ax,_xlfn.XLOOKUP(TRUE,($O94:AN94&lt;&gt;""),$O$51:AN$51,_xlpm.Fundo,,-1),
_xlpm.Bx,_xlfn.XLOOKUP(TRUE,(AP94:$AZ94&lt;&gt;""),AP$51:$AZ$51,_xlpm.Fundo,,1),
_xlpm.Cx,_xlfn.XLOOKUP(TRUE,($O94:AN94&lt;&gt;""),$O94:AN94,_xlpm.Fundo,,-1),
_xlpm.Dx,_xlfn.XLOOKUP(TRUE,(AP94:$AZ94&lt;&gt;""),AP94:$AZ94,_xlpm.Fundo,,1),
_xlpm.Xx,AO$51,_xlpm.Yx,PRODUCT(SUM(_xlpm.Dx,-_xlpm.Cx),1/SUM(_xlpm.Bx,-_xlpm.Ax))*SUM(_xlpm.Xx,-_xlpm.Ax)+_xlpm.Cx,
_xlpm.Ay,_xlfn.XLOOKUP(TRUE,(AO$52:AO93&lt;&gt;""),$N$52:$N93,_xlpm.Fundo,,-1),
_xlpm.By,_xlfn.XLOOKUP(TRUE,(AO95:AO$95&lt;&gt;""),$N95:$N$95,_xlpm.Fundo,,1),
_xlpm.Cy,_xlfn.XLOOKUP(TRUE,(AO$52:AO93&lt;&gt;""),AO$52:AO93,_xlpm.Fundo,,-1),
_xlpm.Dy,_xlfn.XLOOKUP(TRUE,(AO95:AO$95&lt;&gt;""),AO95:AO$95,_xlpm.Fundo,,1),
_xlpm.Xy,$N94,_xlpm.Yy,PRODUCT(SUM(_xlpm.Dy,-_xlpm.Cy),1/SUM(_xlpm.By,-_xlpm.Ay))*SUM(_xlpm.Xy,-_xlpm.Ay)+_xlpm.Cy,
ROUND(_xlpm.Yy,2)))</f>
        <v/>
      </c>
      <c r="AP192" s="21" t="str" cm="1">
        <f t="array" ref="AP192">IF(AP94&lt;&gt;"","",
_xlfn.LET(_xlpm.Fundo,$L$8,
_xlpm.Ax,_xlfn.XLOOKUP(TRUE,($O94:AO94&lt;&gt;""),$O$51:AO$51,_xlpm.Fundo,,-1),
_xlpm.Bx,_xlfn.XLOOKUP(TRUE,(AQ94:$AZ94&lt;&gt;""),AQ$51:$AZ$51,_xlpm.Fundo,,1),
_xlpm.Cx,_xlfn.XLOOKUP(TRUE,($O94:AO94&lt;&gt;""),$O94:AO94,_xlpm.Fundo,,-1),
_xlpm.Dx,_xlfn.XLOOKUP(TRUE,(AQ94:$AZ94&lt;&gt;""),AQ94:$AZ94,_xlpm.Fundo,,1),
_xlpm.Xx,AP$51,_xlpm.Yx,PRODUCT(SUM(_xlpm.Dx,-_xlpm.Cx),1/SUM(_xlpm.Bx,-_xlpm.Ax))*SUM(_xlpm.Xx,-_xlpm.Ax)+_xlpm.Cx,
_xlpm.Ay,_xlfn.XLOOKUP(TRUE,(AP$52:AP93&lt;&gt;""),$N$52:$N93,_xlpm.Fundo,,-1),
_xlpm.By,_xlfn.XLOOKUP(TRUE,(AP95:AP$95&lt;&gt;""),$N95:$N$95,_xlpm.Fundo,,1),
_xlpm.Cy,_xlfn.XLOOKUP(TRUE,(AP$52:AP93&lt;&gt;""),AP$52:AP93,_xlpm.Fundo,,-1),
_xlpm.Dy,_xlfn.XLOOKUP(TRUE,(AP95:AP$95&lt;&gt;""),AP95:AP$95,_xlpm.Fundo,,1),
_xlpm.Xy,$N94,_xlpm.Yy,PRODUCT(SUM(_xlpm.Dy,-_xlpm.Cy),1/SUM(_xlpm.By,-_xlpm.Ay))*SUM(_xlpm.Xy,-_xlpm.Ay)+_xlpm.Cy,
ROUND(_xlpm.Yy,2)))</f>
        <v/>
      </c>
      <c r="AQ192" s="21" t="str" cm="1">
        <f t="array" ref="AQ192">IF(AQ94&lt;&gt;"","",
_xlfn.LET(_xlpm.Fundo,$L$8,
_xlpm.Ax,_xlfn.XLOOKUP(TRUE,($O94:AP94&lt;&gt;""),$O$51:AP$51,_xlpm.Fundo,,-1),
_xlpm.Bx,_xlfn.XLOOKUP(TRUE,(AR94:$AZ94&lt;&gt;""),AR$51:$AZ$51,_xlpm.Fundo,,1),
_xlpm.Cx,_xlfn.XLOOKUP(TRUE,($O94:AP94&lt;&gt;""),$O94:AP94,_xlpm.Fundo,,-1),
_xlpm.Dx,_xlfn.XLOOKUP(TRUE,(AR94:$AZ94&lt;&gt;""),AR94:$AZ94,_xlpm.Fundo,,1),
_xlpm.Xx,AQ$51,_xlpm.Yx,PRODUCT(SUM(_xlpm.Dx,-_xlpm.Cx),1/SUM(_xlpm.Bx,-_xlpm.Ax))*SUM(_xlpm.Xx,-_xlpm.Ax)+_xlpm.Cx,
_xlpm.Ay,_xlfn.XLOOKUP(TRUE,(AQ$52:AQ93&lt;&gt;""),$N$52:$N93,_xlpm.Fundo,,-1),
_xlpm.By,_xlfn.XLOOKUP(TRUE,(AQ95:AQ$95&lt;&gt;""),$N95:$N$95,_xlpm.Fundo,,1),
_xlpm.Cy,_xlfn.XLOOKUP(TRUE,(AQ$52:AQ93&lt;&gt;""),AQ$52:AQ93,_xlpm.Fundo,,-1),
_xlpm.Dy,_xlfn.XLOOKUP(TRUE,(AQ95:AQ$95&lt;&gt;""),AQ95:AQ$95,_xlpm.Fundo,,1),
_xlpm.Xy,$N94,_xlpm.Yy,PRODUCT(SUM(_xlpm.Dy,-_xlpm.Cy),1/SUM(_xlpm.By,-_xlpm.Ay))*SUM(_xlpm.Xy,-_xlpm.Ay)+_xlpm.Cy,
ROUND(_xlpm.Yy,2)))</f>
        <v/>
      </c>
      <c r="AR192" s="21" t="str" cm="1">
        <f t="array" ref="AR192">IF(AR94&lt;&gt;"","",
_xlfn.LET(_xlpm.Fundo,$L$8,
_xlpm.Ax,_xlfn.XLOOKUP(TRUE,($O94:AQ94&lt;&gt;""),$O$51:AQ$51,_xlpm.Fundo,,-1),
_xlpm.Bx,_xlfn.XLOOKUP(TRUE,(AS94:$AZ94&lt;&gt;""),AS$51:$AZ$51,_xlpm.Fundo,,1),
_xlpm.Cx,_xlfn.XLOOKUP(TRUE,($O94:AQ94&lt;&gt;""),$O94:AQ94,_xlpm.Fundo,,-1),
_xlpm.Dx,_xlfn.XLOOKUP(TRUE,(AS94:$AZ94&lt;&gt;""),AS94:$AZ94,_xlpm.Fundo,,1),
_xlpm.Xx,AR$51,_xlpm.Yx,PRODUCT(SUM(_xlpm.Dx,-_xlpm.Cx),1/SUM(_xlpm.Bx,-_xlpm.Ax))*SUM(_xlpm.Xx,-_xlpm.Ax)+_xlpm.Cx,
_xlpm.Ay,_xlfn.XLOOKUP(TRUE,(AR$52:AR93&lt;&gt;""),$N$52:$N93,_xlpm.Fundo,,-1),
_xlpm.By,_xlfn.XLOOKUP(TRUE,(AR95:AR$95&lt;&gt;""),$N95:$N$95,_xlpm.Fundo,,1),
_xlpm.Cy,_xlfn.XLOOKUP(TRUE,(AR$52:AR93&lt;&gt;""),AR$52:AR93,_xlpm.Fundo,,-1),
_xlpm.Dy,_xlfn.XLOOKUP(TRUE,(AR95:AR$95&lt;&gt;""),AR95:AR$95,_xlpm.Fundo,,1),
_xlpm.Xy,$N94,_xlpm.Yy,PRODUCT(SUM(_xlpm.Dy,-_xlpm.Cy),1/SUM(_xlpm.By,-_xlpm.Ay))*SUM(_xlpm.Xy,-_xlpm.Ay)+_xlpm.Cy,
ROUND(_xlpm.Yy,2)))</f>
        <v/>
      </c>
      <c r="AS192" s="21" t="str" cm="1">
        <f t="array" ref="AS192">IF(AS94&lt;&gt;"","",
_xlfn.LET(_xlpm.Fundo,$L$8,
_xlpm.Ax,_xlfn.XLOOKUP(TRUE,($O94:AR94&lt;&gt;""),$O$51:AR$51,_xlpm.Fundo,,-1),
_xlpm.Bx,_xlfn.XLOOKUP(TRUE,(AT94:$AZ94&lt;&gt;""),AT$51:$AZ$51,_xlpm.Fundo,,1),
_xlpm.Cx,_xlfn.XLOOKUP(TRUE,($O94:AR94&lt;&gt;""),$O94:AR94,_xlpm.Fundo,,-1),
_xlpm.Dx,_xlfn.XLOOKUP(TRUE,(AT94:$AZ94&lt;&gt;""),AT94:$AZ94,_xlpm.Fundo,,1),
_xlpm.Xx,AS$51,_xlpm.Yx,PRODUCT(SUM(_xlpm.Dx,-_xlpm.Cx),1/SUM(_xlpm.Bx,-_xlpm.Ax))*SUM(_xlpm.Xx,-_xlpm.Ax)+_xlpm.Cx,
_xlpm.Ay,_xlfn.XLOOKUP(TRUE,(AS$52:AS93&lt;&gt;""),$N$52:$N93,_xlpm.Fundo,,-1),
_xlpm.By,_xlfn.XLOOKUP(TRUE,(AS95:AS$95&lt;&gt;""),$N95:$N$95,_xlpm.Fundo,,1),
_xlpm.Cy,_xlfn.XLOOKUP(TRUE,(AS$52:AS93&lt;&gt;""),AS$52:AS93,_xlpm.Fundo,,-1),
_xlpm.Dy,_xlfn.XLOOKUP(TRUE,(AS95:AS$95&lt;&gt;""),AS95:AS$95,_xlpm.Fundo,,1),
_xlpm.Xy,$N94,_xlpm.Yy,PRODUCT(SUM(_xlpm.Dy,-_xlpm.Cy),1/SUM(_xlpm.By,-_xlpm.Ay))*SUM(_xlpm.Xy,-_xlpm.Ay)+_xlpm.Cy,
ROUND(_xlpm.Yy,2)))</f>
        <v/>
      </c>
      <c r="AT192" s="21" t="str" cm="1">
        <f t="array" ref="AT192">IF(AT94&lt;&gt;"","",
_xlfn.LET(_xlpm.Fundo,$L$8,
_xlpm.Ax,_xlfn.XLOOKUP(TRUE,($O94:AS94&lt;&gt;""),$O$51:AS$51,_xlpm.Fundo,,-1),
_xlpm.Bx,_xlfn.XLOOKUP(TRUE,(AU94:$AZ94&lt;&gt;""),AU$51:$AZ$51,_xlpm.Fundo,,1),
_xlpm.Cx,_xlfn.XLOOKUP(TRUE,($O94:AS94&lt;&gt;""),$O94:AS94,_xlpm.Fundo,,-1),
_xlpm.Dx,_xlfn.XLOOKUP(TRUE,(AU94:$AZ94&lt;&gt;""),AU94:$AZ94,_xlpm.Fundo,,1),
_xlpm.Xx,AT$51,_xlpm.Yx,PRODUCT(SUM(_xlpm.Dx,-_xlpm.Cx),1/SUM(_xlpm.Bx,-_xlpm.Ax))*SUM(_xlpm.Xx,-_xlpm.Ax)+_xlpm.Cx,
_xlpm.Ay,_xlfn.XLOOKUP(TRUE,(AT$52:AT93&lt;&gt;""),$N$52:$N93,_xlpm.Fundo,,-1),
_xlpm.By,_xlfn.XLOOKUP(TRUE,(AT95:AT$95&lt;&gt;""),$N95:$N$95,_xlpm.Fundo,,1),
_xlpm.Cy,_xlfn.XLOOKUP(TRUE,(AT$52:AT93&lt;&gt;""),AT$52:AT93,_xlpm.Fundo,,-1),
_xlpm.Dy,_xlfn.XLOOKUP(TRUE,(AT95:AT$95&lt;&gt;""),AT95:AT$95,_xlpm.Fundo,,1),
_xlpm.Xy,$N94,_xlpm.Yy,PRODUCT(SUM(_xlpm.Dy,-_xlpm.Cy),1/SUM(_xlpm.By,-_xlpm.Ay))*SUM(_xlpm.Xy,-_xlpm.Ay)+_xlpm.Cy,
ROUND(_xlpm.Yy,2)))</f>
        <v/>
      </c>
      <c r="AU192" s="21" t="str" cm="1">
        <f t="array" ref="AU192">IF(AU94&lt;&gt;"","",
_xlfn.LET(_xlpm.Fundo,$L$8,
_xlpm.Ax,_xlfn.XLOOKUP(TRUE,($O94:AT94&lt;&gt;""),$O$51:AT$51,_xlpm.Fundo,,-1),
_xlpm.Bx,_xlfn.XLOOKUP(TRUE,(AV94:$AZ94&lt;&gt;""),AV$51:$AZ$51,_xlpm.Fundo,,1),
_xlpm.Cx,_xlfn.XLOOKUP(TRUE,($O94:AT94&lt;&gt;""),$O94:AT94,_xlpm.Fundo,,-1),
_xlpm.Dx,_xlfn.XLOOKUP(TRUE,(AV94:$AZ94&lt;&gt;""),AV94:$AZ94,_xlpm.Fundo,,1),
_xlpm.Xx,AU$51,_xlpm.Yx,PRODUCT(SUM(_xlpm.Dx,-_xlpm.Cx),1/SUM(_xlpm.Bx,-_xlpm.Ax))*SUM(_xlpm.Xx,-_xlpm.Ax)+_xlpm.Cx,
_xlpm.Ay,_xlfn.XLOOKUP(TRUE,(AU$52:AU93&lt;&gt;""),$N$52:$N93,_xlpm.Fundo,,-1),
_xlpm.By,_xlfn.XLOOKUP(TRUE,(AU95:AU$95&lt;&gt;""),$N95:$N$95,_xlpm.Fundo,,1),
_xlpm.Cy,_xlfn.XLOOKUP(TRUE,(AU$52:AU93&lt;&gt;""),AU$52:AU93,_xlpm.Fundo,,-1),
_xlpm.Dy,_xlfn.XLOOKUP(TRUE,(AU95:AU$95&lt;&gt;""),AU95:AU$95,_xlpm.Fundo,,1),
_xlpm.Xy,$N94,_xlpm.Yy,PRODUCT(SUM(_xlpm.Dy,-_xlpm.Cy),1/SUM(_xlpm.By,-_xlpm.Ay))*SUM(_xlpm.Xy,-_xlpm.Ay)+_xlpm.Cy,
ROUND(_xlpm.Yy,2)))</f>
        <v/>
      </c>
      <c r="AV192" s="21" t="str" cm="1">
        <f t="array" ref="AV192">IF(AV94&lt;&gt;"","",
_xlfn.LET(_xlpm.Fundo,$L$8,
_xlpm.Ax,_xlfn.XLOOKUP(TRUE,($O94:AU94&lt;&gt;""),$O$51:AU$51,_xlpm.Fundo,,-1),
_xlpm.Bx,_xlfn.XLOOKUP(TRUE,(AW94:$AZ94&lt;&gt;""),AW$51:$AZ$51,_xlpm.Fundo,,1),
_xlpm.Cx,_xlfn.XLOOKUP(TRUE,($O94:AU94&lt;&gt;""),$O94:AU94,_xlpm.Fundo,,-1),
_xlpm.Dx,_xlfn.XLOOKUP(TRUE,(AW94:$AZ94&lt;&gt;""),AW94:$AZ94,_xlpm.Fundo,,1),
_xlpm.Xx,AV$51,_xlpm.Yx,PRODUCT(SUM(_xlpm.Dx,-_xlpm.Cx),1/SUM(_xlpm.Bx,-_xlpm.Ax))*SUM(_xlpm.Xx,-_xlpm.Ax)+_xlpm.Cx,
_xlpm.Ay,_xlfn.XLOOKUP(TRUE,(AV$52:AV93&lt;&gt;""),$N$52:$N93,_xlpm.Fundo,,-1),
_xlpm.By,_xlfn.XLOOKUP(TRUE,(AV95:AV$95&lt;&gt;""),$N95:$N$95,_xlpm.Fundo,,1),
_xlpm.Cy,_xlfn.XLOOKUP(TRUE,(AV$52:AV93&lt;&gt;""),AV$52:AV93,_xlpm.Fundo,,-1),
_xlpm.Dy,_xlfn.XLOOKUP(TRUE,(AV95:AV$95&lt;&gt;""),AV95:AV$95,_xlpm.Fundo,,1),
_xlpm.Xy,$N94,_xlpm.Yy,PRODUCT(SUM(_xlpm.Dy,-_xlpm.Cy),1/SUM(_xlpm.By,-_xlpm.Ay))*SUM(_xlpm.Xy,-_xlpm.Ay)+_xlpm.Cy,
ROUND(_xlpm.Yy,2)))</f>
        <v/>
      </c>
      <c r="AW192" s="21" t="str" cm="1">
        <f t="array" ref="AW192">IF(AW94&lt;&gt;"","",
_xlfn.LET(_xlpm.Fundo,$L$8,
_xlpm.Ax,_xlfn.XLOOKUP(TRUE,($O94:AV94&lt;&gt;""),$O$51:AV$51,_xlpm.Fundo,,-1),
_xlpm.Bx,_xlfn.XLOOKUP(TRUE,(AX94:$AZ94&lt;&gt;""),AX$51:$AZ$51,_xlpm.Fundo,,1),
_xlpm.Cx,_xlfn.XLOOKUP(TRUE,($O94:AV94&lt;&gt;""),$O94:AV94,_xlpm.Fundo,,-1),
_xlpm.Dx,_xlfn.XLOOKUP(TRUE,(AX94:$AZ94&lt;&gt;""),AX94:$AZ94,_xlpm.Fundo,,1),
_xlpm.Xx,AW$51,_xlpm.Yx,PRODUCT(SUM(_xlpm.Dx,-_xlpm.Cx),1/SUM(_xlpm.Bx,-_xlpm.Ax))*SUM(_xlpm.Xx,-_xlpm.Ax)+_xlpm.Cx,
_xlpm.Ay,_xlfn.XLOOKUP(TRUE,(AW$52:AW93&lt;&gt;""),$N$52:$N93,_xlpm.Fundo,,-1),
_xlpm.By,_xlfn.XLOOKUP(TRUE,(AW95:AW$95&lt;&gt;""),$N95:$N$95,_xlpm.Fundo,,1),
_xlpm.Cy,_xlfn.XLOOKUP(TRUE,(AW$52:AW93&lt;&gt;""),AW$52:AW93,_xlpm.Fundo,,-1),
_xlpm.Dy,_xlfn.XLOOKUP(TRUE,(AW95:AW$95&lt;&gt;""),AW95:AW$95,_xlpm.Fundo,,1),
_xlpm.Xy,$N94,_xlpm.Yy,PRODUCT(SUM(_xlpm.Dy,-_xlpm.Cy),1/SUM(_xlpm.By,-_xlpm.Ay))*SUM(_xlpm.Xy,-_xlpm.Ay)+_xlpm.Cy,
ROUND(_xlpm.Yy,2)))</f>
        <v/>
      </c>
      <c r="AX192" s="8"/>
      <c r="AY192" s="8"/>
    </row>
    <row r="193" spans="1:51" ht="20.100000000000001" customHeight="1" x14ac:dyDescent="0.3">
      <c r="A193" s="54"/>
      <c r="B193" s="49" t="s">
        <v>123</v>
      </c>
      <c r="C193" s="50">
        <f t="shared" ref="C193:E246" si="24">MID($B193,SEARCH(C$2,$B193)+3,8)*1</f>
        <v>43.025399999999998</v>
      </c>
      <c r="D193" s="51">
        <f t="shared" si="24"/>
        <v>116.9509</v>
      </c>
      <c r="E193" s="70">
        <f t="shared" si="24"/>
        <v>0</v>
      </c>
      <c r="F193" s="50">
        <f t="shared" si="16"/>
        <v>0</v>
      </c>
      <c r="G193" s="51">
        <f t="shared" si="17"/>
        <v>11.9</v>
      </c>
      <c r="H193" s="52">
        <f t="shared" si="18"/>
        <v>0</v>
      </c>
      <c r="I193" s="8" t="str" cm="1">
        <f t="array" ref="I193">_xlfn.CONCAT(ROUND(F193:H193,2)&amp;", ")</f>
        <v xml:space="preserve">0, 11.9, 0, </v>
      </c>
      <c r="J193" s="8"/>
      <c r="N193" s="31">
        <v>-1</v>
      </c>
      <c r="O193" s="15"/>
      <c r="P193" s="21" t="str" cm="1">
        <f t="array" ref="P193">IF(P95&lt;&gt;"","",
_xlfn.LET(_xlpm.Fundo,$L$8,
_xlpm.Ax,_xlfn.XLOOKUP(TRUE,($O95:O95&lt;&gt;""),$O$51:O$51,_xlpm.Fundo,,-1),
_xlpm.Bx,_xlfn.XLOOKUP(TRUE,(Q95:$AZ95&lt;&gt;""),Q$51:$AZ$51,_xlpm.Fundo,,1),
_xlpm.Cx,_xlfn.XLOOKUP(TRUE,($O95:O95&lt;&gt;""),$O95:O95,_xlpm.Fundo,,-1),
_xlpm.Dx,_xlfn.XLOOKUP(TRUE,(Q95:$AZ95&lt;&gt;""),Q95:$AZ95,_xlpm.Fundo,,1),
_xlpm.Xx,P$51,_xlpm.Yx,PRODUCT(SUM(_xlpm.Dx,-_xlpm.Cx),1/SUM(_xlpm.Bx,-_xlpm.Ax))*SUM(_xlpm.Xx,-_xlpm.Ax)+_xlpm.Cx,
_xlpm.Ay,_xlfn.XLOOKUP(TRUE,(P$52:P94&lt;&gt;""),$N$52:$N94,_xlpm.Fundo,,-1),
_xlpm.By,_xlfn.XLOOKUP(TRUE,(P$95:P96&lt;&gt;""),$N$95:$N96,_xlpm.Fundo,,1),
_xlpm.Cy,_xlfn.XLOOKUP(TRUE,(P$52:P94&lt;&gt;""),P$52:P94,_xlpm.Fundo,,-1),
_xlpm.Dy,_xlfn.XLOOKUP(TRUE,(P$95:P96&lt;&gt;""),P$95:P96,_xlpm.Fundo,,1),
_xlpm.Xy,$N95,_xlpm.Yy,PRODUCT(SUM(_xlpm.Dy,-_xlpm.Cy),1/SUM(_xlpm.By,-_xlpm.Ay))*SUM(_xlpm.Xy,-_xlpm.Ay)+_xlpm.Cy,
ROUND(_xlpm.Yy,2)))</f>
        <v/>
      </c>
      <c r="Q193" s="21" t="str" cm="1">
        <f t="array" ref="Q193">IF(Q95&lt;&gt;"","",
_xlfn.LET(_xlpm.Fundo,$L$8,
_xlpm.Ax,_xlfn.XLOOKUP(TRUE,($O95:P95&lt;&gt;""),$O$51:P$51,_xlpm.Fundo,,-1),
_xlpm.Bx,_xlfn.XLOOKUP(TRUE,(R95:$AZ95&lt;&gt;""),R$51:$AZ$51,_xlpm.Fundo,,1),
_xlpm.Cx,_xlfn.XLOOKUP(TRUE,($O95:P95&lt;&gt;""),$O95:P95,_xlpm.Fundo,,-1),
_xlpm.Dx,_xlfn.XLOOKUP(TRUE,(R95:$AZ95&lt;&gt;""),R95:$AZ95,_xlpm.Fundo,,1),
_xlpm.Xx,Q$51,_xlpm.Yx,PRODUCT(SUM(_xlpm.Dx,-_xlpm.Cx),1/SUM(_xlpm.Bx,-_xlpm.Ax))*SUM(_xlpm.Xx,-_xlpm.Ax)+_xlpm.Cx,
_xlpm.Ay,_xlfn.XLOOKUP(TRUE,(Q$52:Q94&lt;&gt;""),$N$52:$N94,_xlpm.Fundo,,-1),
_xlpm.By,_xlfn.XLOOKUP(TRUE,(Q$95:Q96&lt;&gt;""),$N$95:$N96,_xlpm.Fundo,,1),
_xlpm.Cy,_xlfn.XLOOKUP(TRUE,(Q$52:Q94&lt;&gt;""),Q$52:Q94,_xlpm.Fundo,,-1),
_xlpm.Dy,_xlfn.XLOOKUP(TRUE,(Q$95:Q96&lt;&gt;""),Q$95:Q96,_xlpm.Fundo,,1),
_xlpm.Xy,$N95,_xlpm.Yy,PRODUCT(SUM(_xlpm.Dy,-_xlpm.Cy),1/SUM(_xlpm.By,-_xlpm.Ay))*SUM(_xlpm.Xy,-_xlpm.Ay)+_xlpm.Cy,
ROUND(_xlpm.Yy,2)))</f>
        <v/>
      </c>
      <c r="R193" s="21" t="str" cm="1">
        <f t="array" ref="R193">IF(R95&lt;&gt;"","",
_xlfn.LET(_xlpm.Fundo,$L$8,
_xlpm.Ax,_xlfn.XLOOKUP(TRUE,($O95:Q95&lt;&gt;""),$O$51:Q$51,_xlpm.Fundo,,-1),
_xlpm.Bx,_xlfn.XLOOKUP(TRUE,(S95:$AZ95&lt;&gt;""),S$51:$AZ$51,_xlpm.Fundo,,1),
_xlpm.Cx,_xlfn.XLOOKUP(TRUE,($O95:Q95&lt;&gt;""),$O95:Q95,_xlpm.Fundo,,-1),
_xlpm.Dx,_xlfn.XLOOKUP(TRUE,(S95:$AZ95&lt;&gt;""),S95:$AZ95,_xlpm.Fundo,,1),
_xlpm.Xx,R$51,_xlpm.Yx,PRODUCT(SUM(_xlpm.Dx,-_xlpm.Cx),1/SUM(_xlpm.Bx,-_xlpm.Ax))*SUM(_xlpm.Xx,-_xlpm.Ax)+_xlpm.Cx,
_xlpm.Ay,_xlfn.XLOOKUP(TRUE,(R$52:R94&lt;&gt;""),$N$52:$N94,_xlpm.Fundo,,-1),
_xlpm.By,_xlfn.XLOOKUP(TRUE,(R$95:R96&lt;&gt;""),$N$95:$N96,_xlpm.Fundo,,1),
_xlpm.Cy,_xlfn.XLOOKUP(TRUE,(R$52:R94&lt;&gt;""),R$52:R94,_xlpm.Fundo,,-1),
_xlpm.Dy,_xlfn.XLOOKUP(TRUE,(R$95:R96&lt;&gt;""),R$95:R96,_xlpm.Fundo,,1),
_xlpm.Xy,$N95,_xlpm.Yy,PRODUCT(SUM(_xlpm.Dy,-_xlpm.Cy),1/SUM(_xlpm.By,-_xlpm.Ay))*SUM(_xlpm.Xy,-_xlpm.Ay)+_xlpm.Cy,
ROUND(_xlpm.Yy,2)))</f>
        <v/>
      </c>
      <c r="S193" s="21" t="str" cm="1">
        <f t="array" ref="S193">IF(S95&lt;&gt;"","",
_xlfn.LET(_xlpm.Fundo,$L$8,
_xlpm.Ax,_xlfn.XLOOKUP(TRUE,($O95:R95&lt;&gt;""),$O$51:R$51,_xlpm.Fundo,,-1),
_xlpm.Bx,_xlfn.XLOOKUP(TRUE,(T95:$AZ95&lt;&gt;""),T$51:$AZ$51,_xlpm.Fundo,,1),
_xlpm.Cx,_xlfn.XLOOKUP(TRUE,($O95:R95&lt;&gt;""),$O95:R95,_xlpm.Fundo,,-1),
_xlpm.Dx,_xlfn.XLOOKUP(TRUE,(T95:$AZ95&lt;&gt;""),T95:$AZ95,_xlpm.Fundo,,1),
_xlpm.Xx,S$51,_xlpm.Yx,PRODUCT(SUM(_xlpm.Dx,-_xlpm.Cx),1/SUM(_xlpm.Bx,-_xlpm.Ax))*SUM(_xlpm.Xx,-_xlpm.Ax)+_xlpm.Cx,
_xlpm.Ay,_xlfn.XLOOKUP(TRUE,(S$52:S94&lt;&gt;""),$N$52:$N94,_xlpm.Fundo,,-1),
_xlpm.By,_xlfn.XLOOKUP(TRUE,(S$95:S96&lt;&gt;""),$N$95:$N96,_xlpm.Fundo,,1),
_xlpm.Cy,_xlfn.XLOOKUP(TRUE,(S$52:S94&lt;&gt;""),S$52:S94,_xlpm.Fundo,,-1),
_xlpm.Dy,_xlfn.XLOOKUP(TRUE,(S$95:S96&lt;&gt;""),S$95:S96,_xlpm.Fundo,,1),
_xlpm.Xy,$N95,_xlpm.Yy,PRODUCT(SUM(_xlpm.Dy,-_xlpm.Cy),1/SUM(_xlpm.By,-_xlpm.Ay))*SUM(_xlpm.Xy,-_xlpm.Ay)+_xlpm.Cy,
ROUND(_xlpm.Yy,2)))</f>
        <v/>
      </c>
      <c r="T193" s="21" t="str" cm="1">
        <f t="array" ref="T193">IF(T95&lt;&gt;"","",
_xlfn.LET(_xlpm.Fundo,$L$8,
_xlpm.Ax,_xlfn.XLOOKUP(TRUE,($O95:S95&lt;&gt;""),$O$51:S$51,_xlpm.Fundo,,-1),
_xlpm.Bx,_xlfn.XLOOKUP(TRUE,(U95:$AZ95&lt;&gt;""),U$51:$AZ$51,_xlpm.Fundo,,1),
_xlpm.Cx,_xlfn.XLOOKUP(TRUE,($O95:S95&lt;&gt;""),$O95:S95,_xlpm.Fundo,,-1),
_xlpm.Dx,_xlfn.XLOOKUP(TRUE,(U95:$AZ95&lt;&gt;""),U95:$AZ95,_xlpm.Fundo,,1),
_xlpm.Xx,T$51,_xlpm.Yx,PRODUCT(SUM(_xlpm.Dx,-_xlpm.Cx),1/SUM(_xlpm.Bx,-_xlpm.Ax))*SUM(_xlpm.Xx,-_xlpm.Ax)+_xlpm.Cx,
_xlpm.Ay,_xlfn.XLOOKUP(TRUE,(T$52:T94&lt;&gt;""),$N$52:$N94,_xlpm.Fundo,,-1),
_xlpm.By,_xlfn.XLOOKUP(TRUE,(T$95:T96&lt;&gt;""),$N$95:$N96,_xlpm.Fundo,,1),
_xlpm.Cy,_xlfn.XLOOKUP(TRUE,(T$52:T94&lt;&gt;""),T$52:T94,_xlpm.Fundo,,-1),
_xlpm.Dy,_xlfn.XLOOKUP(TRUE,(T$95:T96&lt;&gt;""),T$95:T96,_xlpm.Fundo,,1),
_xlpm.Xy,$N95,_xlpm.Yy,PRODUCT(SUM(_xlpm.Dy,-_xlpm.Cy),1/SUM(_xlpm.By,-_xlpm.Ay))*SUM(_xlpm.Xy,-_xlpm.Ay)+_xlpm.Cy,
ROUND(_xlpm.Yy,2)))</f>
        <v/>
      </c>
      <c r="U193" s="21" t="str" cm="1">
        <f t="array" ref="U193">IF(U95&lt;&gt;"","",
_xlfn.LET(_xlpm.Fundo,$L$8,
_xlpm.Ax,_xlfn.XLOOKUP(TRUE,($O95:T95&lt;&gt;""),$O$51:T$51,_xlpm.Fundo,,-1),
_xlpm.Bx,_xlfn.XLOOKUP(TRUE,(V95:$AZ95&lt;&gt;""),V$51:$AZ$51,_xlpm.Fundo,,1),
_xlpm.Cx,_xlfn.XLOOKUP(TRUE,($O95:T95&lt;&gt;""),$O95:T95,_xlpm.Fundo,,-1),
_xlpm.Dx,_xlfn.XLOOKUP(TRUE,(V95:$AZ95&lt;&gt;""),V95:$AZ95,_xlpm.Fundo,,1),
_xlpm.Xx,U$51,_xlpm.Yx,PRODUCT(SUM(_xlpm.Dx,-_xlpm.Cx),1/SUM(_xlpm.Bx,-_xlpm.Ax))*SUM(_xlpm.Xx,-_xlpm.Ax)+_xlpm.Cx,
_xlpm.Ay,_xlfn.XLOOKUP(TRUE,(U$52:U94&lt;&gt;""),$N$52:$N94,_xlpm.Fundo,,-1),
_xlpm.By,_xlfn.XLOOKUP(TRUE,(U$95:U96&lt;&gt;""),$N$95:$N96,_xlpm.Fundo,,1),
_xlpm.Cy,_xlfn.XLOOKUP(TRUE,(U$52:U94&lt;&gt;""),U$52:U94,_xlpm.Fundo,,-1),
_xlpm.Dy,_xlfn.XLOOKUP(TRUE,(U$95:U96&lt;&gt;""),U$95:U96,_xlpm.Fundo,,1),
_xlpm.Xy,$N95,_xlpm.Yy,PRODUCT(SUM(_xlpm.Dy,-_xlpm.Cy),1/SUM(_xlpm.By,-_xlpm.Ay))*SUM(_xlpm.Xy,-_xlpm.Ay)+_xlpm.Cy,
ROUND(_xlpm.Yy,2)))</f>
        <v/>
      </c>
      <c r="V193" s="21" t="str" cm="1">
        <f t="array" ref="V193">IF(V95&lt;&gt;"","",
_xlfn.LET(_xlpm.Fundo,$L$8,
_xlpm.Ax,_xlfn.XLOOKUP(TRUE,($O95:U95&lt;&gt;""),$O$51:U$51,_xlpm.Fundo,,-1),
_xlpm.Bx,_xlfn.XLOOKUP(TRUE,(W95:$AZ95&lt;&gt;""),W$51:$AZ$51,_xlpm.Fundo,,1),
_xlpm.Cx,_xlfn.XLOOKUP(TRUE,($O95:U95&lt;&gt;""),$O95:U95,_xlpm.Fundo,,-1),
_xlpm.Dx,_xlfn.XLOOKUP(TRUE,(W95:$AZ95&lt;&gt;""),W95:$AZ95,_xlpm.Fundo,,1),
_xlpm.Xx,V$51,_xlpm.Yx,PRODUCT(SUM(_xlpm.Dx,-_xlpm.Cx),1/SUM(_xlpm.Bx,-_xlpm.Ax))*SUM(_xlpm.Xx,-_xlpm.Ax)+_xlpm.Cx,
_xlpm.Ay,_xlfn.XLOOKUP(TRUE,(V$52:V94&lt;&gt;""),$N$52:$N94,_xlpm.Fundo,,-1),
_xlpm.By,_xlfn.XLOOKUP(TRUE,(V$95:V96&lt;&gt;""),$N$95:$N96,_xlpm.Fundo,,1),
_xlpm.Cy,_xlfn.XLOOKUP(TRUE,(V$52:V94&lt;&gt;""),V$52:V94,_xlpm.Fundo,,-1),
_xlpm.Dy,_xlfn.XLOOKUP(TRUE,(V$95:V96&lt;&gt;""),V$95:V96,_xlpm.Fundo,,1),
_xlpm.Xy,$N95,_xlpm.Yy,PRODUCT(SUM(_xlpm.Dy,-_xlpm.Cy),1/SUM(_xlpm.By,-_xlpm.Ay))*SUM(_xlpm.Xy,-_xlpm.Ay)+_xlpm.Cy,
ROUND(_xlpm.Yy,2)))</f>
        <v/>
      </c>
      <c r="W193" s="21" t="str" cm="1">
        <f t="array" ref="W193">IF(W95&lt;&gt;"","",
_xlfn.LET(_xlpm.Fundo,$L$8,
_xlpm.Ax,_xlfn.XLOOKUP(TRUE,($O95:V95&lt;&gt;""),$O$51:V$51,_xlpm.Fundo,,-1),
_xlpm.Bx,_xlfn.XLOOKUP(TRUE,(X95:$AZ95&lt;&gt;""),X$51:$AZ$51,_xlpm.Fundo,,1),
_xlpm.Cx,_xlfn.XLOOKUP(TRUE,($O95:V95&lt;&gt;""),$O95:V95,_xlpm.Fundo,,-1),
_xlpm.Dx,_xlfn.XLOOKUP(TRUE,(X95:$AZ95&lt;&gt;""),X95:$AZ95,_xlpm.Fundo,,1),
_xlpm.Xx,W$51,_xlpm.Yx,PRODUCT(SUM(_xlpm.Dx,-_xlpm.Cx),1/SUM(_xlpm.Bx,-_xlpm.Ax))*SUM(_xlpm.Xx,-_xlpm.Ax)+_xlpm.Cx,
_xlpm.Ay,_xlfn.XLOOKUP(TRUE,(W$52:W94&lt;&gt;""),$N$52:$N94,_xlpm.Fundo,,-1),
_xlpm.By,_xlfn.XLOOKUP(TRUE,(W$95:W96&lt;&gt;""),$N$95:$N96,_xlpm.Fundo,,1),
_xlpm.Cy,_xlfn.XLOOKUP(TRUE,(W$52:W94&lt;&gt;""),W$52:W94,_xlpm.Fundo,,-1),
_xlpm.Dy,_xlfn.XLOOKUP(TRUE,(W$95:W96&lt;&gt;""),W$95:W96,_xlpm.Fundo,,1),
_xlpm.Xy,$N95,_xlpm.Yy,PRODUCT(SUM(_xlpm.Dy,-_xlpm.Cy),1/SUM(_xlpm.By,-_xlpm.Ay))*SUM(_xlpm.Xy,-_xlpm.Ay)+_xlpm.Cy,
ROUND(_xlpm.Yy,2)))</f>
        <v/>
      </c>
      <c r="X193" s="21" t="str" cm="1">
        <f t="array" ref="X193">IF(X95&lt;&gt;"","",
_xlfn.LET(_xlpm.Fundo,$L$8,
_xlpm.Ax,_xlfn.XLOOKUP(TRUE,($O95:W95&lt;&gt;""),$O$51:W$51,_xlpm.Fundo,,-1),
_xlpm.Bx,_xlfn.XLOOKUP(TRUE,(Y95:$AZ95&lt;&gt;""),Y$51:$AZ$51,_xlpm.Fundo,,1),
_xlpm.Cx,_xlfn.XLOOKUP(TRUE,($O95:W95&lt;&gt;""),$O95:W95,_xlpm.Fundo,,-1),
_xlpm.Dx,_xlfn.XLOOKUP(TRUE,(Y95:$AZ95&lt;&gt;""),Y95:$AZ95,_xlpm.Fundo,,1),
_xlpm.Xx,X$51,_xlpm.Yx,PRODUCT(SUM(_xlpm.Dx,-_xlpm.Cx),1/SUM(_xlpm.Bx,-_xlpm.Ax))*SUM(_xlpm.Xx,-_xlpm.Ax)+_xlpm.Cx,
_xlpm.Ay,_xlfn.XLOOKUP(TRUE,(X$52:X94&lt;&gt;""),$N$52:$N94,_xlpm.Fundo,,-1),
_xlpm.By,_xlfn.XLOOKUP(TRUE,(X$95:X96&lt;&gt;""),$N$95:$N96,_xlpm.Fundo,,1),
_xlpm.Cy,_xlfn.XLOOKUP(TRUE,(X$52:X94&lt;&gt;""),X$52:X94,_xlpm.Fundo,,-1),
_xlpm.Dy,_xlfn.XLOOKUP(TRUE,(X$95:X96&lt;&gt;""),X$95:X96,_xlpm.Fundo,,1),
_xlpm.Xy,$N95,_xlpm.Yy,PRODUCT(SUM(_xlpm.Dy,-_xlpm.Cy),1/SUM(_xlpm.By,-_xlpm.Ay))*SUM(_xlpm.Xy,-_xlpm.Ay)+_xlpm.Cy,
ROUND(_xlpm.Yy,2)))</f>
        <v/>
      </c>
      <c r="Y193" s="21" t="str" cm="1">
        <f t="array" ref="Y193">IF(Y95&lt;&gt;"","",
_xlfn.LET(_xlpm.Fundo,$L$8,
_xlpm.Ax,_xlfn.XLOOKUP(TRUE,($O95:X95&lt;&gt;""),$O$51:X$51,_xlpm.Fundo,,-1),
_xlpm.Bx,_xlfn.XLOOKUP(TRUE,(Z95:$AZ95&lt;&gt;""),Z$51:$AZ$51,_xlpm.Fundo,,1),
_xlpm.Cx,_xlfn.XLOOKUP(TRUE,($O95:X95&lt;&gt;""),$O95:X95,_xlpm.Fundo,,-1),
_xlpm.Dx,_xlfn.XLOOKUP(TRUE,(Z95:$AZ95&lt;&gt;""),Z95:$AZ95,_xlpm.Fundo,,1),
_xlpm.Xx,Y$51,_xlpm.Yx,PRODUCT(SUM(_xlpm.Dx,-_xlpm.Cx),1/SUM(_xlpm.Bx,-_xlpm.Ax))*SUM(_xlpm.Xx,-_xlpm.Ax)+_xlpm.Cx,
_xlpm.Ay,_xlfn.XLOOKUP(TRUE,(Y$52:Y94&lt;&gt;""),$N$52:$N94,_xlpm.Fundo,,-1),
_xlpm.By,_xlfn.XLOOKUP(TRUE,(Y$95:Y96&lt;&gt;""),$N$95:$N96,_xlpm.Fundo,,1),
_xlpm.Cy,_xlfn.XLOOKUP(TRUE,(Y$52:Y94&lt;&gt;""),Y$52:Y94,_xlpm.Fundo,,-1),
_xlpm.Dy,_xlfn.XLOOKUP(TRUE,(Y$95:Y96&lt;&gt;""),Y$95:Y96,_xlpm.Fundo,,1),
_xlpm.Xy,$N95,_xlpm.Yy,PRODUCT(SUM(_xlpm.Dy,-_xlpm.Cy),1/SUM(_xlpm.By,-_xlpm.Ay))*SUM(_xlpm.Xy,-_xlpm.Ay)+_xlpm.Cy,
ROUND(_xlpm.Yy,2)))</f>
        <v/>
      </c>
      <c r="Z193" s="21" t="str" cm="1">
        <f t="array" ref="Z193">IF(Z95&lt;&gt;"","",
_xlfn.LET(_xlpm.Fundo,$L$8,
_xlpm.Ax,_xlfn.XLOOKUP(TRUE,($O95:Y95&lt;&gt;""),$O$51:Y$51,_xlpm.Fundo,,-1),
_xlpm.Bx,_xlfn.XLOOKUP(TRUE,(AA95:$AZ95&lt;&gt;""),AA$51:$AZ$51,_xlpm.Fundo,,1),
_xlpm.Cx,_xlfn.XLOOKUP(TRUE,($O95:Y95&lt;&gt;""),$O95:Y95,_xlpm.Fundo,,-1),
_xlpm.Dx,_xlfn.XLOOKUP(TRUE,(AA95:$AZ95&lt;&gt;""),AA95:$AZ95,_xlpm.Fundo,,1),
_xlpm.Xx,Z$51,_xlpm.Yx,PRODUCT(SUM(_xlpm.Dx,-_xlpm.Cx),1/SUM(_xlpm.Bx,-_xlpm.Ax))*SUM(_xlpm.Xx,-_xlpm.Ax)+_xlpm.Cx,
_xlpm.Ay,_xlfn.XLOOKUP(TRUE,(Z$52:Z94&lt;&gt;""),$N$52:$N94,_xlpm.Fundo,,-1),
_xlpm.By,_xlfn.XLOOKUP(TRUE,(Z$95:Z96&lt;&gt;""),$N$95:$N96,_xlpm.Fundo,,1),
_xlpm.Cy,_xlfn.XLOOKUP(TRUE,(Z$52:Z94&lt;&gt;""),Z$52:Z94,_xlpm.Fundo,,-1),
_xlpm.Dy,_xlfn.XLOOKUP(TRUE,(Z$95:Z96&lt;&gt;""),Z$95:Z96,_xlpm.Fundo,,1),
_xlpm.Xy,$N95,_xlpm.Yy,PRODUCT(SUM(_xlpm.Dy,-_xlpm.Cy),1/SUM(_xlpm.By,-_xlpm.Ay))*SUM(_xlpm.Xy,-_xlpm.Ay)+_xlpm.Cy,
ROUND(_xlpm.Yy,2)))</f>
        <v/>
      </c>
      <c r="AA193" s="21" t="str" cm="1">
        <f t="array" ref="AA193">IF(AA95&lt;&gt;"","",
_xlfn.LET(_xlpm.Fundo,$L$8,
_xlpm.Ax,_xlfn.XLOOKUP(TRUE,($O95:Z95&lt;&gt;""),$O$51:Z$51,_xlpm.Fundo,,-1),
_xlpm.Bx,_xlfn.XLOOKUP(TRUE,(AB95:$AZ95&lt;&gt;""),AB$51:$AZ$51,_xlpm.Fundo,,1),
_xlpm.Cx,_xlfn.XLOOKUP(TRUE,($O95:Z95&lt;&gt;""),$O95:Z95,_xlpm.Fundo,,-1),
_xlpm.Dx,_xlfn.XLOOKUP(TRUE,(AB95:$AZ95&lt;&gt;""),AB95:$AZ95,_xlpm.Fundo,,1),
_xlpm.Xx,AA$51,_xlpm.Yx,PRODUCT(SUM(_xlpm.Dx,-_xlpm.Cx),1/SUM(_xlpm.Bx,-_xlpm.Ax))*SUM(_xlpm.Xx,-_xlpm.Ax)+_xlpm.Cx,
_xlpm.Ay,_xlfn.XLOOKUP(TRUE,(AA$52:AA94&lt;&gt;""),$N$52:$N94,_xlpm.Fundo,,-1),
_xlpm.By,_xlfn.XLOOKUP(TRUE,(AA$95:AA96&lt;&gt;""),$N$95:$N96,_xlpm.Fundo,,1),
_xlpm.Cy,_xlfn.XLOOKUP(TRUE,(AA$52:AA94&lt;&gt;""),AA$52:AA94,_xlpm.Fundo,,-1),
_xlpm.Dy,_xlfn.XLOOKUP(TRUE,(AA$95:AA96&lt;&gt;""),AA$95:AA96,_xlpm.Fundo,,1),
_xlpm.Xy,$N95,_xlpm.Yy,PRODUCT(SUM(_xlpm.Dy,-_xlpm.Cy),1/SUM(_xlpm.By,-_xlpm.Ay))*SUM(_xlpm.Xy,-_xlpm.Ay)+_xlpm.Cy,
ROUND(_xlpm.Yy,2)))</f>
        <v/>
      </c>
      <c r="AB193" s="21" t="str" cm="1">
        <f t="array" ref="AB193">IF(AB95&lt;&gt;"","",
_xlfn.LET(_xlpm.Fundo,$L$8,
_xlpm.Ax,_xlfn.XLOOKUP(TRUE,($O95:AA95&lt;&gt;""),$O$51:AA$51,_xlpm.Fundo,,-1),
_xlpm.Bx,_xlfn.XLOOKUP(TRUE,(AC95:$AZ95&lt;&gt;""),AC$51:$AZ$51,_xlpm.Fundo,,1),
_xlpm.Cx,_xlfn.XLOOKUP(TRUE,($O95:AA95&lt;&gt;""),$O95:AA95,_xlpm.Fundo,,-1),
_xlpm.Dx,_xlfn.XLOOKUP(TRUE,(AC95:$AZ95&lt;&gt;""),AC95:$AZ95,_xlpm.Fundo,,1),
_xlpm.Xx,AB$51,_xlpm.Yx,PRODUCT(SUM(_xlpm.Dx,-_xlpm.Cx),1/SUM(_xlpm.Bx,-_xlpm.Ax))*SUM(_xlpm.Xx,-_xlpm.Ax)+_xlpm.Cx,
_xlpm.Ay,_xlfn.XLOOKUP(TRUE,(AB$52:AB94&lt;&gt;""),$N$52:$N94,_xlpm.Fundo,,-1),
_xlpm.By,_xlfn.XLOOKUP(TRUE,(AB$95:AB96&lt;&gt;""),$N$95:$N96,_xlpm.Fundo,,1),
_xlpm.Cy,_xlfn.XLOOKUP(TRUE,(AB$52:AB94&lt;&gt;""),AB$52:AB94,_xlpm.Fundo,,-1),
_xlpm.Dy,_xlfn.XLOOKUP(TRUE,(AB$95:AB96&lt;&gt;""),AB$95:AB96,_xlpm.Fundo,,1),
_xlpm.Xy,$N95,_xlpm.Yy,PRODUCT(SUM(_xlpm.Dy,-_xlpm.Cy),1/SUM(_xlpm.By,-_xlpm.Ay))*SUM(_xlpm.Xy,-_xlpm.Ay)+_xlpm.Cy,
ROUND(_xlpm.Yy,2)))</f>
        <v/>
      </c>
      <c r="AC193" s="21" t="str" cm="1">
        <f t="array" ref="AC193">IF(AC95&lt;&gt;"","",
_xlfn.LET(_xlpm.Fundo,$L$8,
_xlpm.Ax,_xlfn.XLOOKUP(TRUE,($O95:AB95&lt;&gt;""),$O$51:AB$51,_xlpm.Fundo,,-1),
_xlpm.Bx,_xlfn.XLOOKUP(TRUE,(AD95:$AZ95&lt;&gt;""),AD$51:$AZ$51,_xlpm.Fundo,,1),
_xlpm.Cx,_xlfn.XLOOKUP(TRUE,($O95:AB95&lt;&gt;""),$O95:AB95,_xlpm.Fundo,,-1),
_xlpm.Dx,_xlfn.XLOOKUP(TRUE,(AD95:$AZ95&lt;&gt;""),AD95:$AZ95,_xlpm.Fundo,,1),
_xlpm.Xx,AC$51,_xlpm.Yx,PRODUCT(SUM(_xlpm.Dx,-_xlpm.Cx),1/SUM(_xlpm.Bx,-_xlpm.Ax))*SUM(_xlpm.Xx,-_xlpm.Ax)+_xlpm.Cx,
_xlpm.Ay,_xlfn.XLOOKUP(TRUE,(AC$52:AC94&lt;&gt;""),$N$52:$N94,_xlpm.Fundo,,-1),
_xlpm.By,_xlfn.XLOOKUP(TRUE,(AC$95:AC96&lt;&gt;""),$N$95:$N96,_xlpm.Fundo,,1),
_xlpm.Cy,_xlfn.XLOOKUP(TRUE,(AC$52:AC94&lt;&gt;""),AC$52:AC94,_xlpm.Fundo,,-1),
_xlpm.Dy,_xlfn.XLOOKUP(TRUE,(AC$95:AC96&lt;&gt;""),AC$95:AC96,_xlpm.Fundo,,1),
_xlpm.Xy,$N95,_xlpm.Yy,PRODUCT(SUM(_xlpm.Dy,-_xlpm.Cy),1/SUM(_xlpm.By,-_xlpm.Ay))*SUM(_xlpm.Xy,-_xlpm.Ay)+_xlpm.Cy,
ROUND(_xlpm.Yy,2)))</f>
        <v/>
      </c>
      <c r="AD193" s="21" t="str" cm="1">
        <f t="array" ref="AD193">IF(AD95&lt;&gt;"","",
_xlfn.LET(_xlpm.Fundo,$L$8,
_xlpm.Ax,_xlfn.XLOOKUP(TRUE,($O95:AC95&lt;&gt;""),$O$51:AC$51,_xlpm.Fundo,,-1),
_xlpm.Bx,_xlfn.XLOOKUP(TRUE,(AE95:$AZ95&lt;&gt;""),AE$51:$AZ$51,_xlpm.Fundo,,1),
_xlpm.Cx,_xlfn.XLOOKUP(TRUE,($O95:AC95&lt;&gt;""),$O95:AC95,_xlpm.Fundo,,-1),
_xlpm.Dx,_xlfn.XLOOKUP(TRUE,(AE95:$AZ95&lt;&gt;""),AE95:$AZ95,_xlpm.Fundo,,1),
_xlpm.Xx,AD$51,_xlpm.Yx,PRODUCT(SUM(_xlpm.Dx,-_xlpm.Cx),1/SUM(_xlpm.Bx,-_xlpm.Ax))*SUM(_xlpm.Xx,-_xlpm.Ax)+_xlpm.Cx,
_xlpm.Ay,_xlfn.XLOOKUP(TRUE,(AD$52:AD94&lt;&gt;""),$N$52:$N94,_xlpm.Fundo,,-1),
_xlpm.By,_xlfn.XLOOKUP(TRUE,(AD$95:AD96&lt;&gt;""),$N$95:$N96,_xlpm.Fundo,,1),
_xlpm.Cy,_xlfn.XLOOKUP(TRUE,(AD$52:AD94&lt;&gt;""),AD$52:AD94,_xlpm.Fundo,,-1),
_xlpm.Dy,_xlfn.XLOOKUP(TRUE,(AD$95:AD96&lt;&gt;""),AD$95:AD96,_xlpm.Fundo,,1),
_xlpm.Xy,$N95,_xlpm.Yy,PRODUCT(SUM(_xlpm.Dy,-_xlpm.Cy),1/SUM(_xlpm.By,-_xlpm.Ay))*SUM(_xlpm.Xy,-_xlpm.Ay)+_xlpm.Cy,
ROUND(_xlpm.Yy,2)))</f>
        <v/>
      </c>
      <c r="AE193" s="21" t="str" cm="1">
        <f t="array" ref="AE193">IF(AE95&lt;&gt;"","",
_xlfn.LET(_xlpm.Fundo,$L$8,
_xlpm.Ax,_xlfn.XLOOKUP(TRUE,($O95:AD95&lt;&gt;""),$O$51:AD$51,_xlpm.Fundo,,-1),
_xlpm.Bx,_xlfn.XLOOKUP(TRUE,(AF95:$AZ95&lt;&gt;""),AF$51:$AZ$51,_xlpm.Fundo,,1),
_xlpm.Cx,_xlfn.XLOOKUP(TRUE,($O95:AD95&lt;&gt;""),$O95:AD95,_xlpm.Fundo,,-1),
_xlpm.Dx,_xlfn.XLOOKUP(TRUE,(AF95:$AZ95&lt;&gt;""),AF95:$AZ95,_xlpm.Fundo,,1),
_xlpm.Xx,AE$51,_xlpm.Yx,PRODUCT(SUM(_xlpm.Dx,-_xlpm.Cx),1/SUM(_xlpm.Bx,-_xlpm.Ax))*SUM(_xlpm.Xx,-_xlpm.Ax)+_xlpm.Cx,
_xlpm.Ay,_xlfn.XLOOKUP(TRUE,(AE$52:AE94&lt;&gt;""),$N$52:$N94,_xlpm.Fundo,,-1),
_xlpm.By,_xlfn.XLOOKUP(TRUE,(AE$95:AE96&lt;&gt;""),$N$95:$N96,_xlpm.Fundo,,1),
_xlpm.Cy,_xlfn.XLOOKUP(TRUE,(AE$52:AE94&lt;&gt;""),AE$52:AE94,_xlpm.Fundo,,-1),
_xlpm.Dy,_xlfn.XLOOKUP(TRUE,(AE$95:AE96&lt;&gt;""),AE$95:AE96,_xlpm.Fundo,,1),
_xlpm.Xy,$N95,_xlpm.Yy,PRODUCT(SUM(_xlpm.Dy,-_xlpm.Cy),1/SUM(_xlpm.By,-_xlpm.Ay))*SUM(_xlpm.Xy,-_xlpm.Ay)+_xlpm.Cy,
ROUND(_xlpm.Yy,2)))</f>
        <v/>
      </c>
      <c r="AF193" s="21" t="str" cm="1">
        <f t="array" ref="AF193">IF(AF95&lt;&gt;"","",
_xlfn.LET(_xlpm.Fundo,$L$8,
_xlpm.Ax,_xlfn.XLOOKUP(TRUE,($O95:AE95&lt;&gt;""),$O$51:AE$51,_xlpm.Fundo,,-1),
_xlpm.Bx,_xlfn.XLOOKUP(TRUE,(AG95:$AZ95&lt;&gt;""),AG$51:$AZ$51,_xlpm.Fundo,,1),
_xlpm.Cx,_xlfn.XLOOKUP(TRUE,($O95:AE95&lt;&gt;""),$O95:AE95,_xlpm.Fundo,,-1),
_xlpm.Dx,_xlfn.XLOOKUP(TRUE,(AG95:$AZ95&lt;&gt;""),AG95:$AZ95,_xlpm.Fundo,,1),
_xlpm.Xx,AF$51,_xlpm.Yx,PRODUCT(SUM(_xlpm.Dx,-_xlpm.Cx),1/SUM(_xlpm.Bx,-_xlpm.Ax))*SUM(_xlpm.Xx,-_xlpm.Ax)+_xlpm.Cx,
_xlpm.Ay,_xlfn.XLOOKUP(TRUE,(AF$52:AF94&lt;&gt;""),$N$52:$N94,_xlpm.Fundo,,-1),
_xlpm.By,_xlfn.XLOOKUP(TRUE,(AF$95:AF96&lt;&gt;""),$N$95:$N96,_xlpm.Fundo,,1),
_xlpm.Cy,_xlfn.XLOOKUP(TRUE,(AF$52:AF94&lt;&gt;""),AF$52:AF94,_xlpm.Fundo,,-1),
_xlpm.Dy,_xlfn.XLOOKUP(TRUE,(AF$95:AF96&lt;&gt;""),AF$95:AF96,_xlpm.Fundo,,1),
_xlpm.Xy,$N95,_xlpm.Yy,PRODUCT(SUM(_xlpm.Dy,-_xlpm.Cy),1/SUM(_xlpm.By,-_xlpm.Ay))*SUM(_xlpm.Xy,-_xlpm.Ay)+_xlpm.Cy,
ROUND(_xlpm.Yy,2)))</f>
        <v/>
      </c>
      <c r="AG193" s="21" t="str" cm="1">
        <f t="array" ref="AG193">IF(AG95&lt;&gt;"","",
_xlfn.LET(_xlpm.Fundo,$L$8,
_xlpm.Ax,_xlfn.XLOOKUP(TRUE,($O95:AF95&lt;&gt;""),$O$51:AF$51,_xlpm.Fundo,,-1),
_xlpm.Bx,_xlfn.XLOOKUP(TRUE,(AH95:$AZ95&lt;&gt;""),AH$51:$AZ$51,_xlpm.Fundo,,1),
_xlpm.Cx,_xlfn.XLOOKUP(TRUE,($O95:AF95&lt;&gt;""),$O95:AF95,_xlpm.Fundo,,-1),
_xlpm.Dx,_xlfn.XLOOKUP(TRUE,(AH95:$AZ95&lt;&gt;""),AH95:$AZ95,_xlpm.Fundo,,1),
_xlpm.Xx,AG$51,_xlpm.Yx,PRODUCT(SUM(_xlpm.Dx,-_xlpm.Cx),1/SUM(_xlpm.Bx,-_xlpm.Ax))*SUM(_xlpm.Xx,-_xlpm.Ax)+_xlpm.Cx,
_xlpm.Ay,_xlfn.XLOOKUP(TRUE,(AG$52:AG94&lt;&gt;""),$N$52:$N94,_xlpm.Fundo,,-1),
_xlpm.By,_xlfn.XLOOKUP(TRUE,(AG$95:AG96&lt;&gt;""),$N$95:$N96,_xlpm.Fundo,,1),
_xlpm.Cy,_xlfn.XLOOKUP(TRUE,(AG$52:AG94&lt;&gt;""),AG$52:AG94,_xlpm.Fundo,,-1),
_xlpm.Dy,_xlfn.XLOOKUP(TRUE,(AG$95:AG96&lt;&gt;""),AG$95:AG96,_xlpm.Fundo,,1),
_xlpm.Xy,$N95,_xlpm.Yy,PRODUCT(SUM(_xlpm.Dy,-_xlpm.Cy),1/SUM(_xlpm.By,-_xlpm.Ay))*SUM(_xlpm.Xy,-_xlpm.Ay)+_xlpm.Cy,
ROUND(_xlpm.Yy,2)))</f>
        <v/>
      </c>
      <c r="AH193" s="21" t="str" cm="1">
        <f t="array" ref="AH193">IF(AH95&lt;&gt;"","",
_xlfn.LET(_xlpm.Fundo,$L$8,
_xlpm.Ax,_xlfn.XLOOKUP(TRUE,($O95:AG95&lt;&gt;""),$O$51:AG$51,_xlpm.Fundo,,-1),
_xlpm.Bx,_xlfn.XLOOKUP(TRUE,(AI95:$AZ95&lt;&gt;""),AI$51:$AZ$51,_xlpm.Fundo,,1),
_xlpm.Cx,_xlfn.XLOOKUP(TRUE,($O95:AG95&lt;&gt;""),$O95:AG95,_xlpm.Fundo,,-1),
_xlpm.Dx,_xlfn.XLOOKUP(TRUE,(AI95:$AZ95&lt;&gt;""),AI95:$AZ95,_xlpm.Fundo,,1),
_xlpm.Xx,AH$51,_xlpm.Yx,PRODUCT(SUM(_xlpm.Dx,-_xlpm.Cx),1/SUM(_xlpm.Bx,-_xlpm.Ax))*SUM(_xlpm.Xx,-_xlpm.Ax)+_xlpm.Cx,
_xlpm.Ay,_xlfn.XLOOKUP(TRUE,(AH$52:AH94&lt;&gt;""),$N$52:$N94,_xlpm.Fundo,,-1),
_xlpm.By,_xlfn.XLOOKUP(TRUE,(AH$95:AH96&lt;&gt;""),$N$95:$N96,_xlpm.Fundo,,1),
_xlpm.Cy,_xlfn.XLOOKUP(TRUE,(AH$52:AH94&lt;&gt;""),AH$52:AH94,_xlpm.Fundo,,-1),
_xlpm.Dy,_xlfn.XLOOKUP(TRUE,(AH$95:AH96&lt;&gt;""),AH$95:AH96,_xlpm.Fundo,,1),
_xlpm.Xy,$N95,_xlpm.Yy,PRODUCT(SUM(_xlpm.Dy,-_xlpm.Cy),1/SUM(_xlpm.By,-_xlpm.Ay))*SUM(_xlpm.Xy,-_xlpm.Ay)+_xlpm.Cy,
ROUND(_xlpm.Yy,2)))</f>
        <v/>
      </c>
      <c r="AI193" s="21" t="str" cm="1">
        <f t="array" ref="AI193">IF(AI95&lt;&gt;"","",
_xlfn.LET(_xlpm.Fundo,$L$8,
_xlpm.Ax,_xlfn.XLOOKUP(TRUE,($O95:AH95&lt;&gt;""),$O$51:AH$51,_xlpm.Fundo,,-1),
_xlpm.Bx,_xlfn.XLOOKUP(TRUE,(AJ95:$AZ95&lt;&gt;""),AJ$51:$AZ$51,_xlpm.Fundo,,1),
_xlpm.Cx,_xlfn.XLOOKUP(TRUE,($O95:AH95&lt;&gt;""),$O95:AH95,_xlpm.Fundo,,-1),
_xlpm.Dx,_xlfn.XLOOKUP(TRUE,(AJ95:$AZ95&lt;&gt;""),AJ95:$AZ95,_xlpm.Fundo,,1),
_xlpm.Xx,AI$51,_xlpm.Yx,PRODUCT(SUM(_xlpm.Dx,-_xlpm.Cx),1/SUM(_xlpm.Bx,-_xlpm.Ax))*SUM(_xlpm.Xx,-_xlpm.Ax)+_xlpm.Cx,
_xlpm.Ay,_xlfn.XLOOKUP(TRUE,(AI$52:AI94&lt;&gt;""),$N$52:$N94,_xlpm.Fundo,,-1),
_xlpm.By,_xlfn.XLOOKUP(TRUE,(AI$95:AI96&lt;&gt;""),$N$95:$N96,_xlpm.Fundo,,1),
_xlpm.Cy,_xlfn.XLOOKUP(TRUE,(AI$52:AI94&lt;&gt;""),AI$52:AI94,_xlpm.Fundo,,-1),
_xlpm.Dy,_xlfn.XLOOKUP(TRUE,(AI$95:AI96&lt;&gt;""),AI$95:AI96,_xlpm.Fundo,,1),
_xlpm.Xy,$N95,_xlpm.Yy,PRODUCT(SUM(_xlpm.Dy,-_xlpm.Cy),1/SUM(_xlpm.By,-_xlpm.Ay))*SUM(_xlpm.Xy,-_xlpm.Ay)+_xlpm.Cy,
ROUND(_xlpm.Yy,2)))</f>
        <v/>
      </c>
      <c r="AJ193" s="21" t="str" cm="1">
        <f t="array" ref="AJ193">IF(AJ95&lt;&gt;"","",
_xlfn.LET(_xlpm.Fundo,$L$8,
_xlpm.Ax,_xlfn.XLOOKUP(TRUE,($O95:AI95&lt;&gt;""),$O$51:AI$51,_xlpm.Fundo,,-1),
_xlpm.Bx,_xlfn.XLOOKUP(TRUE,(AK95:$AZ95&lt;&gt;""),AK$51:$AZ$51,_xlpm.Fundo,,1),
_xlpm.Cx,_xlfn.XLOOKUP(TRUE,($O95:AI95&lt;&gt;""),$O95:AI95,_xlpm.Fundo,,-1),
_xlpm.Dx,_xlfn.XLOOKUP(TRUE,(AK95:$AZ95&lt;&gt;""),AK95:$AZ95,_xlpm.Fundo,,1),
_xlpm.Xx,AJ$51,_xlpm.Yx,PRODUCT(SUM(_xlpm.Dx,-_xlpm.Cx),1/SUM(_xlpm.Bx,-_xlpm.Ax))*SUM(_xlpm.Xx,-_xlpm.Ax)+_xlpm.Cx,
_xlpm.Ay,_xlfn.XLOOKUP(TRUE,(AJ$52:AJ94&lt;&gt;""),$N$52:$N94,_xlpm.Fundo,,-1),
_xlpm.By,_xlfn.XLOOKUP(TRUE,(AJ$95:AJ96&lt;&gt;""),$N$95:$N96,_xlpm.Fundo,,1),
_xlpm.Cy,_xlfn.XLOOKUP(TRUE,(AJ$52:AJ94&lt;&gt;""),AJ$52:AJ94,_xlpm.Fundo,,-1),
_xlpm.Dy,_xlfn.XLOOKUP(TRUE,(AJ$95:AJ96&lt;&gt;""),AJ$95:AJ96,_xlpm.Fundo,,1),
_xlpm.Xy,$N95,_xlpm.Yy,PRODUCT(SUM(_xlpm.Dy,-_xlpm.Cy),1/SUM(_xlpm.By,-_xlpm.Ay))*SUM(_xlpm.Xy,-_xlpm.Ay)+_xlpm.Cy,
ROUND(_xlpm.Yy,2)))</f>
        <v/>
      </c>
      <c r="AK193" s="21" t="str" cm="1">
        <f t="array" ref="AK193">IF(AK95&lt;&gt;"","",
_xlfn.LET(_xlpm.Fundo,$L$8,
_xlpm.Ax,_xlfn.XLOOKUP(TRUE,($O95:AJ95&lt;&gt;""),$O$51:AJ$51,_xlpm.Fundo,,-1),
_xlpm.Bx,_xlfn.XLOOKUP(TRUE,(AL95:$AZ95&lt;&gt;""),AL$51:$AZ$51,_xlpm.Fundo,,1),
_xlpm.Cx,_xlfn.XLOOKUP(TRUE,($O95:AJ95&lt;&gt;""),$O95:AJ95,_xlpm.Fundo,,-1),
_xlpm.Dx,_xlfn.XLOOKUP(TRUE,(AL95:$AZ95&lt;&gt;""),AL95:$AZ95,_xlpm.Fundo,,1),
_xlpm.Xx,AK$51,_xlpm.Yx,PRODUCT(SUM(_xlpm.Dx,-_xlpm.Cx),1/SUM(_xlpm.Bx,-_xlpm.Ax))*SUM(_xlpm.Xx,-_xlpm.Ax)+_xlpm.Cx,
_xlpm.Ay,_xlfn.XLOOKUP(TRUE,(AK$52:AK94&lt;&gt;""),$N$52:$N94,_xlpm.Fundo,,-1),
_xlpm.By,_xlfn.XLOOKUP(TRUE,(AK$95:AK96&lt;&gt;""),$N$95:$N96,_xlpm.Fundo,,1),
_xlpm.Cy,_xlfn.XLOOKUP(TRUE,(AK$52:AK94&lt;&gt;""),AK$52:AK94,_xlpm.Fundo,,-1),
_xlpm.Dy,_xlfn.XLOOKUP(TRUE,(AK$95:AK96&lt;&gt;""),AK$95:AK96,_xlpm.Fundo,,1),
_xlpm.Xy,$N95,_xlpm.Yy,PRODUCT(SUM(_xlpm.Dy,-_xlpm.Cy),1/SUM(_xlpm.By,-_xlpm.Ay))*SUM(_xlpm.Xy,-_xlpm.Ay)+_xlpm.Cy,
ROUND(_xlpm.Yy,2)))</f>
        <v/>
      </c>
      <c r="AL193" s="21" t="str" cm="1">
        <f t="array" ref="AL193">IF(AL95&lt;&gt;"","",
_xlfn.LET(_xlpm.Fundo,$L$8,
_xlpm.Ax,_xlfn.XLOOKUP(TRUE,($O95:AK95&lt;&gt;""),$O$51:AK$51,_xlpm.Fundo,,-1),
_xlpm.Bx,_xlfn.XLOOKUP(TRUE,(AM95:$AZ95&lt;&gt;""),AM$51:$AZ$51,_xlpm.Fundo,,1),
_xlpm.Cx,_xlfn.XLOOKUP(TRUE,($O95:AK95&lt;&gt;""),$O95:AK95,_xlpm.Fundo,,-1),
_xlpm.Dx,_xlfn.XLOOKUP(TRUE,(AM95:$AZ95&lt;&gt;""),AM95:$AZ95,_xlpm.Fundo,,1),
_xlpm.Xx,AL$51,_xlpm.Yx,PRODUCT(SUM(_xlpm.Dx,-_xlpm.Cx),1/SUM(_xlpm.Bx,-_xlpm.Ax))*SUM(_xlpm.Xx,-_xlpm.Ax)+_xlpm.Cx,
_xlpm.Ay,_xlfn.XLOOKUP(TRUE,(AL$52:AL94&lt;&gt;""),$N$52:$N94,_xlpm.Fundo,,-1),
_xlpm.By,_xlfn.XLOOKUP(TRUE,(AL$95:AL96&lt;&gt;""),$N$95:$N96,_xlpm.Fundo,,1),
_xlpm.Cy,_xlfn.XLOOKUP(TRUE,(AL$52:AL94&lt;&gt;""),AL$52:AL94,_xlpm.Fundo,,-1),
_xlpm.Dy,_xlfn.XLOOKUP(TRUE,(AL$95:AL96&lt;&gt;""),AL$95:AL96,_xlpm.Fundo,,1),
_xlpm.Xy,$N95,_xlpm.Yy,PRODUCT(SUM(_xlpm.Dy,-_xlpm.Cy),1/SUM(_xlpm.By,-_xlpm.Ay))*SUM(_xlpm.Xy,-_xlpm.Ay)+_xlpm.Cy,
ROUND(_xlpm.Yy,2)))</f>
        <v/>
      </c>
      <c r="AM193" s="21" t="str" cm="1">
        <f t="array" ref="AM193">IF(AM95&lt;&gt;"","",
_xlfn.LET(_xlpm.Fundo,$L$8,
_xlpm.Ax,_xlfn.XLOOKUP(TRUE,($O95:AL95&lt;&gt;""),$O$51:AL$51,_xlpm.Fundo,,-1),
_xlpm.Bx,_xlfn.XLOOKUP(TRUE,(AN95:$AZ95&lt;&gt;""),AN$51:$AZ$51,_xlpm.Fundo,,1),
_xlpm.Cx,_xlfn.XLOOKUP(TRUE,($O95:AL95&lt;&gt;""),$O95:AL95,_xlpm.Fundo,,-1),
_xlpm.Dx,_xlfn.XLOOKUP(TRUE,(AN95:$AZ95&lt;&gt;""),AN95:$AZ95,_xlpm.Fundo,,1),
_xlpm.Xx,AM$51,_xlpm.Yx,PRODUCT(SUM(_xlpm.Dx,-_xlpm.Cx),1/SUM(_xlpm.Bx,-_xlpm.Ax))*SUM(_xlpm.Xx,-_xlpm.Ax)+_xlpm.Cx,
_xlpm.Ay,_xlfn.XLOOKUP(TRUE,(AM$52:AM94&lt;&gt;""),$N$52:$N94,_xlpm.Fundo,,-1),
_xlpm.By,_xlfn.XLOOKUP(TRUE,(AM$95:AM96&lt;&gt;""),$N$95:$N96,_xlpm.Fundo,,1),
_xlpm.Cy,_xlfn.XLOOKUP(TRUE,(AM$52:AM94&lt;&gt;""),AM$52:AM94,_xlpm.Fundo,,-1),
_xlpm.Dy,_xlfn.XLOOKUP(TRUE,(AM$95:AM96&lt;&gt;""),AM$95:AM96,_xlpm.Fundo,,1),
_xlpm.Xy,$N95,_xlpm.Yy,PRODUCT(SUM(_xlpm.Dy,-_xlpm.Cy),1/SUM(_xlpm.By,-_xlpm.Ay))*SUM(_xlpm.Xy,-_xlpm.Ay)+_xlpm.Cy,
ROUND(_xlpm.Yy,2)))</f>
        <v/>
      </c>
      <c r="AN193" s="21" t="str" cm="1">
        <f t="array" ref="AN193">IF(AN95&lt;&gt;"","",
_xlfn.LET(_xlpm.Fundo,$L$8,
_xlpm.Ax,_xlfn.XLOOKUP(TRUE,($O95:AM95&lt;&gt;""),$O$51:AM$51,_xlpm.Fundo,,-1),
_xlpm.Bx,_xlfn.XLOOKUP(TRUE,(AO95:$AZ95&lt;&gt;""),AO$51:$AZ$51,_xlpm.Fundo,,1),
_xlpm.Cx,_xlfn.XLOOKUP(TRUE,($O95:AM95&lt;&gt;""),$O95:AM95,_xlpm.Fundo,,-1),
_xlpm.Dx,_xlfn.XLOOKUP(TRUE,(AO95:$AZ95&lt;&gt;""),AO95:$AZ95,_xlpm.Fundo,,1),
_xlpm.Xx,AN$51,_xlpm.Yx,PRODUCT(SUM(_xlpm.Dx,-_xlpm.Cx),1/SUM(_xlpm.Bx,-_xlpm.Ax))*SUM(_xlpm.Xx,-_xlpm.Ax)+_xlpm.Cx,
_xlpm.Ay,_xlfn.XLOOKUP(TRUE,(AN$52:AN94&lt;&gt;""),$N$52:$N94,_xlpm.Fundo,,-1),
_xlpm.By,_xlfn.XLOOKUP(TRUE,(AN$95:AN96&lt;&gt;""),$N$95:$N96,_xlpm.Fundo,,1),
_xlpm.Cy,_xlfn.XLOOKUP(TRUE,(AN$52:AN94&lt;&gt;""),AN$52:AN94,_xlpm.Fundo,,-1),
_xlpm.Dy,_xlfn.XLOOKUP(TRUE,(AN$95:AN96&lt;&gt;""),AN$95:AN96,_xlpm.Fundo,,1),
_xlpm.Xy,$N95,_xlpm.Yy,PRODUCT(SUM(_xlpm.Dy,-_xlpm.Cy),1/SUM(_xlpm.By,-_xlpm.Ay))*SUM(_xlpm.Xy,-_xlpm.Ay)+_xlpm.Cy,
ROUND(_xlpm.Yy,2)))</f>
        <v/>
      </c>
      <c r="AO193" s="21" t="str" cm="1">
        <f t="array" ref="AO193">IF(AO95&lt;&gt;"","",
_xlfn.LET(_xlpm.Fundo,$L$8,
_xlpm.Ax,_xlfn.XLOOKUP(TRUE,($O95:AN95&lt;&gt;""),$O$51:AN$51,_xlpm.Fundo,,-1),
_xlpm.Bx,_xlfn.XLOOKUP(TRUE,(AP95:$AZ95&lt;&gt;""),AP$51:$AZ$51,_xlpm.Fundo,,1),
_xlpm.Cx,_xlfn.XLOOKUP(TRUE,($O95:AN95&lt;&gt;""),$O95:AN95,_xlpm.Fundo,,-1),
_xlpm.Dx,_xlfn.XLOOKUP(TRUE,(AP95:$AZ95&lt;&gt;""),AP95:$AZ95,_xlpm.Fundo,,1),
_xlpm.Xx,AO$51,_xlpm.Yx,PRODUCT(SUM(_xlpm.Dx,-_xlpm.Cx),1/SUM(_xlpm.Bx,-_xlpm.Ax))*SUM(_xlpm.Xx,-_xlpm.Ax)+_xlpm.Cx,
_xlpm.Ay,_xlfn.XLOOKUP(TRUE,(AO$52:AO94&lt;&gt;""),$N$52:$N94,_xlpm.Fundo,,-1),
_xlpm.By,_xlfn.XLOOKUP(TRUE,(AO$95:AO96&lt;&gt;""),$N$95:$N96,_xlpm.Fundo,,1),
_xlpm.Cy,_xlfn.XLOOKUP(TRUE,(AO$52:AO94&lt;&gt;""),AO$52:AO94,_xlpm.Fundo,,-1),
_xlpm.Dy,_xlfn.XLOOKUP(TRUE,(AO$95:AO96&lt;&gt;""),AO$95:AO96,_xlpm.Fundo,,1),
_xlpm.Xy,$N95,_xlpm.Yy,PRODUCT(SUM(_xlpm.Dy,-_xlpm.Cy),1/SUM(_xlpm.By,-_xlpm.Ay))*SUM(_xlpm.Xy,-_xlpm.Ay)+_xlpm.Cy,
ROUND(_xlpm.Yy,2)))</f>
        <v/>
      </c>
      <c r="AP193" s="21" t="str" cm="1">
        <f t="array" ref="AP193">IF(AP95&lt;&gt;"","",
_xlfn.LET(_xlpm.Fundo,$L$8,
_xlpm.Ax,_xlfn.XLOOKUP(TRUE,($O95:AO95&lt;&gt;""),$O$51:AO$51,_xlpm.Fundo,,-1),
_xlpm.Bx,_xlfn.XLOOKUP(TRUE,(AQ95:$AZ95&lt;&gt;""),AQ$51:$AZ$51,_xlpm.Fundo,,1),
_xlpm.Cx,_xlfn.XLOOKUP(TRUE,($O95:AO95&lt;&gt;""),$O95:AO95,_xlpm.Fundo,,-1),
_xlpm.Dx,_xlfn.XLOOKUP(TRUE,(AQ95:$AZ95&lt;&gt;""),AQ95:$AZ95,_xlpm.Fundo,,1),
_xlpm.Xx,AP$51,_xlpm.Yx,PRODUCT(SUM(_xlpm.Dx,-_xlpm.Cx),1/SUM(_xlpm.Bx,-_xlpm.Ax))*SUM(_xlpm.Xx,-_xlpm.Ax)+_xlpm.Cx,
_xlpm.Ay,_xlfn.XLOOKUP(TRUE,(AP$52:AP94&lt;&gt;""),$N$52:$N94,_xlpm.Fundo,,-1),
_xlpm.By,_xlfn.XLOOKUP(TRUE,(AP$95:AP96&lt;&gt;""),$N$95:$N96,_xlpm.Fundo,,1),
_xlpm.Cy,_xlfn.XLOOKUP(TRUE,(AP$52:AP94&lt;&gt;""),AP$52:AP94,_xlpm.Fundo,,-1),
_xlpm.Dy,_xlfn.XLOOKUP(TRUE,(AP$95:AP96&lt;&gt;""),AP$95:AP96,_xlpm.Fundo,,1),
_xlpm.Xy,$N95,_xlpm.Yy,PRODUCT(SUM(_xlpm.Dy,-_xlpm.Cy),1/SUM(_xlpm.By,-_xlpm.Ay))*SUM(_xlpm.Xy,-_xlpm.Ay)+_xlpm.Cy,
ROUND(_xlpm.Yy,2)))</f>
        <v/>
      </c>
      <c r="AQ193" s="21" t="str" cm="1">
        <f t="array" ref="AQ193">IF(AQ95&lt;&gt;"","",
_xlfn.LET(_xlpm.Fundo,$L$8,
_xlpm.Ax,_xlfn.XLOOKUP(TRUE,($O95:AP95&lt;&gt;""),$O$51:AP$51,_xlpm.Fundo,,-1),
_xlpm.Bx,_xlfn.XLOOKUP(TRUE,(AR95:$AZ95&lt;&gt;""),AR$51:$AZ$51,_xlpm.Fundo,,1),
_xlpm.Cx,_xlfn.XLOOKUP(TRUE,($O95:AP95&lt;&gt;""),$O95:AP95,_xlpm.Fundo,,-1),
_xlpm.Dx,_xlfn.XLOOKUP(TRUE,(AR95:$AZ95&lt;&gt;""),AR95:$AZ95,_xlpm.Fundo,,1),
_xlpm.Xx,AQ$51,_xlpm.Yx,PRODUCT(SUM(_xlpm.Dx,-_xlpm.Cx),1/SUM(_xlpm.Bx,-_xlpm.Ax))*SUM(_xlpm.Xx,-_xlpm.Ax)+_xlpm.Cx,
_xlpm.Ay,_xlfn.XLOOKUP(TRUE,(AQ$52:AQ94&lt;&gt;""),$N$52:$N94,_xlpm.Fundo,,-1),
_xlpm.By,_xlfn.XLOOKUP(TRUE,(AQ$95:AQ96&lt;&gt;""),$N$95:$N96,_xlpm.Fundo,,1),
_xlpm.Cy,_xlfn.XLOOKUP(TRUE,(AQ$52:AQ94&lt;&gt;""),AQ$52:AQ94,_xlpm.Fundo,,-1),
_xlpm.Dy,_xlfn.XLOOKUP(TRUE,(AQ$95:AQ96&lt;&gt;""),AQ$95:AQ96,_xlpm.Fundo,,1),
_xlpm.Xy,$N95,_xlpm.Yy,PRODUCT(SUM(_xlpm.Dy,-_xlpm.Cy),1/SUM(_xlpm.By,-_xlpm.Ay))*SUM(_xlpm.Xy,-_xlpm.Ay)+_xlpm.Cy,
ROUND(_xlpm.Yy,2)))</f>
        <v/>
      </c>
      <c r="AR193" s="21" t="str" cm="1">
        <f t="array" ref="AR193">IF(AR95&lt;&gt;"","",
_xlfn.LET(_xlpm.Fundo,$L$8,
_xlpm.Ax,_xlfn.XLOOKUP(TRUE,($O95:AQ95&lt;&gt;""),$O$51:AQ$51,_xlpm.Fundo,,-1),
_xlpm.Bx,_xlfn.XLOOKUP(TRUE,(AS95:$AZ95&lt;&gt;""),AS$51:$AZ$51,_xlpm.Fundo,,1),
_xlpm.Cx,_xlfn.XLOOKUP(TRUE,($O95:AQ95&lt;&gt;""),$O95:AQ95,_xlpm.Fundo,,-1),
_xlpm.Dx,_xlfn.XLOOKUP(TRUE,(AS95:$AZ95&lt;&gt;""),AS95:$AZ95,_xlpm.Fundo,,1),
_xlpm.Xx,AR$51,_xlpm.Yx,PRODUCT(SUM(_xlpm.Dx,-_xlpm.Cx),1/SUM(_xlpm.Bx,-_xlpm.Ax))*SUM(_xlpm.Xx,-_xlpm.Ax)+_xlpm.Cx,
_xlpm.Ay,_xlfn.XLOOKUP(TRUE,(AR$52:AR94&lt;&gt;""),$N$52:$N94,_xlpm.Fundo,,-1),
_xlpm.By,_xlfn.XLOOKUP(TRUE,(AR$95:AR96&lt;&gt;""),$N$95:$N96,_xlpm.Fundo,,1),
_xlpm.Cy,_xlfn.XLOOKUP(TRUE,(AR$52:AR94&lt;&gt;""),AR$52:AR94,_xlpm.Fundo,,-1),
_xlpm.Dy,_xlfn.XLOOKUP(TRUE,(AR$95:AR96&lt;&gt;""),AR$95:AR96,_xlpm.Fundo,,1),
_xlpm.Xy,$N95,_xlpm.Yy,PRODUCT(SUM(_xlpm.Dy,-_xlpm.Cy),1/SUM(_xlpm.By,-_xlpm.Ay))*SUM(_xlpm.Xy,-_xlpm.Ay)+_xlpm.Cy,
ROUND(_xlpm.Yy,2)))</f>
        <v/>
      </c>
      <c r="AS193" s="21" t="str" cm="1">
        <f t="array" ref="AS193">IF(AS95&lt;&gt;"","",
_xlfn.LET(_xlpm.Fundo,$L$8,
_xlpm.Ax,_xlfn.XLOOKUP(TRUE,($O95:AR95&lt;&gt;""),$O$51:AR$51,_xlpm.Fundo,,-1),
_xlpm.Bx,_xlfn.XLOOKUP(TRUE,(AT95:$AZ95&lt;&gt;""),AT$51:$AZ$51,_xlpm.Fundo,,1),
_xlpm.Cx,_xlfn.XLOOKUP(TRUE,($O95:AR95&lt;&gt;""),$O95:AR95,_xlpm.Fundo,,-1),
_xlpm.Dx,_xlfn.XLOOKUP(TRUE,(AT95:$AZ95&lt;&gt;""),AT95:$AZ95,_xlpm.Fundo,,1),
_xlpm.Xx,AS$51,_xlpm.Yx,PRODUCT(SUM(_xlpm.Dx,-_xlpm.Cx),1/SUM(_xlpm.Bx,-_xlpm.Ax))*SUM(_xlpm.Xx,-_xlpm.Ax)+_xlpm.Cx,
_xlpm.Ay,_xlfn.XLOOKUP(TRUE,(AS$52:AS94&lt;&gt;""),$N$52:$N94,_xlpm.Fundo,,-1),
_xlpm.By,_xlfn.XLOOKUP(TRUE,(AS$95:AS96&lt;&gt;""),$N$95:$N96,_xlpm.Fundo,,1),
_xlpm.Cy,_xlfn.XLOOKUP(TRUE,(AS$52:AS94&lt;&gt;""),AS$52:AS94,_xlpm.Fundo,,-1),
_xlpm.Dy,_xlfn.XLOOKUP(TRUE,(AS$95:AS96&lt;&gt;""),AS$95:AS96,_xlpm.Fundo,,1),
_xlpm.Xy,$N95,_xlpm.Yy,PRODUCT(SUM(_xlpm.Dy,-_xlpm.Cy),1/SUM(_xlpm.By,-_xlpm.Ay))*SUM(_xlpm.Xy,-_xlpm.Ay)+_xlpm.Cy,
ROUND(_xlpm.Yy,2)))</f>
        <v/>
      </c>
      <c r="AT193" s="21" t="str" cm="1">
        <f t="array" ref="AT193">IF(AT95&lt;&gt;"","",
_xlfn.LET(_xlpm.Fundo,$L$8,
_xlpm.Ax,_xlfn.XLOOKUP(TRUE,($O95:AS95&lt;&gt;""),$O$51:AS$51,_xlpm.Fundo,,-1),
_xlpm.Bx,_xlfn.XLOOKUP(TRUE,(AU95:$AZ95&lt;&gt;""),AU$51:$AZ$51,_xlpm.Fundo,,1),
_xlpm.Cx,_xlfn.XLOOKUP(TRUE,($O95:AS95&lt;&gt;""),$O95:AS95,_xlpm.Fundo,,-1),
_xlpm.Dx,_xlfn.XLOOKUP(TRUE,(AU95:$AZ95&lt;&gt;""),AU95:$AZ95,_xlpm.Fundo,,1),
_xlpm.Xx,AT$51,_xlpm.Yx,PRODUCT(SUM(_xlpm.Dx,-_xlpm.Cx),1/SUM(_xlpm.Bx,-_xlpm.Ax))*SUM(_xlpm.Xx,-_xlpm.Ax)+_xlpm.Cx,
_xlpm.Ay,_xlfn.XLOOKUP(TRUE,(AT$52:AT94&lt;&gt;""),$N$52:$N94,_xlpm.Fundo,,-1),
_xlpm.By,_xlfn.XLOOKUP(TRUE,(AT$95:AT96&lt;&gt;""),$N$95:$N96,_xlpm.Fundo,,1),
_xlpm.Cy,_xlfn.XLOOKUP(TRUE,(AT$52:AT94&lt;&gt;""),AT$52:AT94,_xlpm.Fundo,,-1),
_xlpm.Dy,_xlfn.XLOOKUP(TRUE,(AT$95:AT96&lt;&gt;""),AT$95:AT96,_xlpm.Fundo,,1),
_xlpm.Xy,$N95,_xlpm.Yy,PRODUCT(SUM(_xlpm.Dy,-_xlpm.Cy),1/SUM(_xlpm.By,-_xlpm.Ay))*SUM(_xlpm.Xy,-_xlpm.Ay)+_xlpm.Cy,
ROUND(_xlpm.Yy,2)))</f>
        <v/>
      </c>
      <c r="AU193" s="21" t="str" cm="1">
        <f t="array" ref="AU193">IF(AU95&lt;&gt;"","",
_xlfn.LET(_xlpm.Fundo,$L$8,
_xlpm.Ax,_xlfn.XLOOKUP(TRUE,($O95:AT95&lt;&gt;""),$O$51:AT$51,_xlpm.Fundo,,-1),
_xlpm.Bx,_xlfn.XLOOKUP(TRUE,(AV95:$AZ95&lt;&gt;""),AV$51:$AZ$51,_xlpm.Fundo,,1),
_xlpm.Cx,_xlfn.XLOOKUP(TRUE,($O95:AT95&lt;&gt;""),$O95:AT95,_xlpm.Fundo,,-1),
_xlpm.Dx,_xlfn.XLOOKUP(TRUE,(AV95:$AZ95&lt;&gt;""),AV95:$AZ95,_xlpm.Fundo,,1),
_xlpm.Xx,AU$51,_xlpm.Yx,PRODUCT(SUM(_xlpm.Dx,-_xlpm.Cx),1/SUM(_xlpm.Bx,-_xlpm.Ax))*SUM(_xlpm.Xx,-_xlpm.Ax)+_xlpm.Cx,
_xlpm.Ay,_xlfn.XLOOKUP(TRUE,(AU$52:AU94&lt;&gt;""),$N$52:$N94,_xlpm.Fundo,,-1),
_xlpm.By,_xlfn.XLOOKUP(TRUE,(AU$95:AU96&lt;&gt;""),$N$95:$N96,_xlpm.Fundo,,1),
_xlpm.Cy,_xlfn.XLOOKUP(TRUE,(AU$52:AU94&lt;&gt;""),AU$52:AU94,_xlpm.Fundo,,-1),
_xlpm.Dy,_xlfn.XLOOKUP(TRUE,(AU$95:AU96&lt;&gt;""),AU$95:AU96,_xlpm.Fundo,,1),
_xlpm.Xy,$N95,_xlpm.Yy,PRODUCT(SUM(_xlpm.Dy,-_xlpm.Cy),1/SUM(_xlpm.By,-_xlpm.Ay))*SUM(_xlpm.Xy,-_xlpm.Ay)+_xlpm.Cy,
ROUND(_xlpm.Yy,2)))</f>
        <v/>
      </c>
      <c r="AV193" s="21" t="str" cm="1">
        <f t="array" ref="AV193">IF(AV95&lt;&gt;"","",
_xlfn.LET(_xlpm.Fundo,$L$8,
_xlpm.Ax,_xlfn.XLOOKUP(TRUE,($O95:AU95&lt;&gt;""),$O$51:AU$51,_xlpm.Fundo,,-1),
_xlpm.Bx,_xlfn.XLOOKUP(TRUE,(AW95:$AZ95&lt;&gt;""),AW$51:$AZ$51,_xlpm.Fundo,,1),
_xlpm.Cx,_xlfn.XLOOKUP(TRUE,($O95:AU95&lt;&gt;""),$O95:AU95,_xlpm.Fundo,,-1),
_xlpm.Dx,_xlfn.XLOOKUP(TRUE,(AW95:$AZ95&lt;&gt;""),AW95:$AZ95,_xlpm.Fundo,,1),
_xlpm.Xx,AV$51,_xlpm.Yx,PRODUCT(SUM(_xlpm.Dx,-_xlpm.Cx),1/SUM(_xlpm.Bx,-_xlpm.Ax))*SUM(_xlpm.Xx,-_xlpm.Ax)+_xlpm.Cx,
_xlpm.Ay,_xlfn.XLOOKUP(TRUE,(AV$52:AV94&lt;&gt;""),$N$52:$N94,_xlpm.Fundo,,-1),
_xlpm.By,_xlfn.XLOOKUP(TRUE,(AV$95:AV96&lt;&gt;""),$N$95:$N96,_xlpm.Fundo,,1),
_xlpm.Cy,_xlfn.XLOOKUP(TRUE,(AV$52:AV94&lt;&gt;""),AV$52:AV94,_xlpm.Fundo,,-1),
_xlpm.Dy,_xlfn.XLOOKUP(TRUE,(AV$95:AV96&lt;&gt;""),AV$95:AV96,_xlpm.Fundo,,1),
_xlpm.Xy,$N95,_xlpm.Yy,PRODUCT(SUM(_xlpm.Dy,-_xlpm.Cy),1/SUM(_xlpm.By,-_xlpm.Ay))*SUM(_xlpm.Xy,-_xlpm.Ay)+_xlpm.Cy,
ROUND(_xlpm.Yy,2)))</f>
        <v/>
      </c>
      <c r="AW193" s="21" t="str" cm="1">
        <f t="array" ref="AW193">IF(AW95&lt;&gt;"","",
_xlfn.LET(_xlpm.Fundo,$L$8,
_xlpm.Ax,_xlfn.XLOOKUP(TRUE,($O95:AV95&lt;&gt;""),$O$51:AV$51,_xlpm.Fundo,,-1),
_xlpm.Bx,_xlfn.XLOOKUP(TRUE,(AX95:$AZ95&lt;&gt;""),AX$51:$AZ$51,_xlpm.Fundo,,1),
_xlpm.Cx,_xlfn.XLOOKUP(TRUE,($O95:AV95&lt;&gt;""),$O95:AV95,_xlpm.Fundo,,-1),
_xlpm.Dx,_xlfn.XLOOKUP(TRUE,(AX95:$AZ95&lt;&gt;""),AX95:$AZ95,_xlpm.Fundo,,1),
_xlpm.Xx,AW$51,_xlpm.Yx,PRODUCT(SUM(_xlpm.Dx,-_xlpm.Cx),1/SUM(_xlpm.Bx,-_xlpm.Ax))*SUM(_xlpm.Xx,-_xlpm.Ax)+_xlpm.Cx,
_xlpm.Ay,_xlfn.XLOOKUP(TRUE,(AW$52:AW94&lt;&gt;""),$N$52:$N94,_xlpm.Fundo,,-1),
_xlpm.By,_xlfn.XLOOKUP(TRUE,(AW$95:AW96&lt;&gt;""),$N$95:$N96,_xlpm.Fundo,,1),
_xlpm.Cy,_xlfn.XLOOKUP(TRUE,(AW$52:AW94&lt;&gt;""),AW$52:AW94,_xlpm.Fundo,,-1),
_xlpm.Dy,_xlfn.XLOOKUP(TRUE,(AW$95:AW96&lt;&gt;""),AW$95:AW96,_xlpm.Fundo,,1),
_xlpm.Xy,$N95,_xlpm.Yy,PRODUCT(SUM(_xlpm.Dy,-_xlpm.Cy),1/SUM(_xlpm.By,-_xlpm.Ay))*SUM(_xlpm.Xy,-_xlpm.Ay)+_xlpm.Cy,
ROUND(_xlpm.Yy,2)))</f>
        <v/>
      </c>
      <c r="AX193" s="8"/>
      <c r="AY193" s="8"/>
    </row>
    <row r="194" spans="1:51" ht="20.100000000000001" customHeight="1" x14ac:dyDescent="0.3">
      <c r="A194" s="48"/>
      <c r="B194" s="8" t="s">
        <v>638</v>
      </c>
      <c r="C194" s="17">
        <f t="shared" si="24"/>
        <v>43.9754</v>
      </c>
      <c r="D194" s="18">
        <f t="shared" si="24"/>
        <v>116.9509</v>
      </c>
      <c r="E194" s="64">
        <f t="shared" si="24"/>
        <v>-0.5</v>
      </c>
      <c r="F194" s="17">
        <f t="shared" si="16"/>
        <v>0.95</v>
      </c>
      <c r="G194" s="18">
        <f t="shared" si="17"/>
        <v>11.9</v>
      </c>
      <c r="H194" s="19">
        <f t="shared" si="18"/>
        <v>-0.5</v>
      </c>
      <c r="I194" s="8" t="str" cm="1">
        <f t="array" ref="I194">_xlfn.CONCAT(ROUND(F194:H194,2)&amp;", ")</f>
        <v xml:space="preserve">0.95, 11.9, -0.5, </v>
      </c>
      <c r="J194" s="8"/>
      <c r="N194" s="100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21"/>
      <c r="AS194" s="21"/>
      <c r="AT194" s="15"/>
      <c r="AU194" s="164"/>
      <c r="AV194" s="164"/>
      <c r="AW194" s="164"/>
      <c r="AX194" s="8"/>
      <c r="AY194" s="8"/>
    </row>
    <row r="195" spans="1:51" ht="20.100000000000001" customHeight="1" x14ac:dyDescent="0.3">
      <c r="A195" s="48"/>
      <c r="B195" s="8" t="s">
        <v>661</v>
      </c>
      <c r="C195" s="17">
        <f t="shared" si="24"/>
        <v>44.9754</v>
      </c>
      <c r="D195" s="18">
        <f t="shared" si="24"/>
        <v>116.9509</v>
      </c>
      <c r="E195" s="64">
        <f t="shared" si="24"/>
        <v>-0.6</v>
      </c>
      <c r="F195" s="17">
        <f t="shared" si="16"/>
        <v>1.95</v>
      </c>
      <c r="G195" s="18">
        <f t="shared" si="17"/>
        <v>11.9</v>
      </c>
      <c r="H195" s="19">
        <f t="shared" si="18"/>
        <v>-0.6</v>
      </c>
      <c r="I195" s="8" t="str" cm="1">
        <f t="array" ref="I195">_xlfn.CONCAT(ROUND(F195:H195,2)&amp;", ")</f>
        <v xml:space="preserve">1.95, 11.9, -0.6, </v>
      </c>
      <c r="J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</row>
    <row r="196" spans="1:51" ht="20.100000000000001" customHeight="1" x14ac:dyDescent="0.3">
      <c r="A196" s="48"/>
      <c r="B196" s="8" t="s">
        <v>662</v>
      </c>
      <c r="C196" s="17">
        <f t="shared" si="24"/>
        <v>45.9754</v>
      </c>
      <c r="D196" s="18">
        <f t="shared" si="24"/>
        <v>116.9509</v>
      </c>
      <c r="E196" s="64">
        <f t="shared" si="24"/>
        <v>-0.6</v>
      </c>
      <c r="F196" s="17">
        <f t="shared" si="16"/>
        <v>2.95</v>
      </c>
      <c r="G196" s="18">
        <f t="shared" si="17"/>
        <v>11.9</v>
      </c>
      <c r="H196" s="19">
        <f t="shared" si="18"/>
        <v>-0.6</v>
      </c>
      <c r="I196" s="8" t="str" cm="1">
        <f t="array" ref="I196">_xlfn.CONCAT(ROUND(F196:H196,2)&amp;", ")</f>
        <v xml:space="preserve">2.95, 11.9, -0.6, </v>
      </c>
      <c r="J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</row>
    <row r="197" spans="1:51" ht="20.100000000000001" customHeight="1" x14ac:dyDescent="0.3">
      <c r="A197" s="48"/>
      <c r="B197" s="8" t="s">
        <v>124</v>
      </c>
      <c r="C197" s="17">
        <f t="shared" si="24"/>
        <v>46.9754</v>
      </c>
      <c r="D197" s="18">
        <f t="shared" si="24"/>
        <v>116.9509</v>
      </c>
      <c r="E197" s="64">
        <f t="shared" si="24"/>
        <v>0</v>
      </c>
      <c r="F197" s="17">
        <f t="shared" si="16"/>
        <v>3.95</v>
      </c>
      <c r="G197" s="18">
        <f t="shared" si="17"/>
        <v>11.9</v>
      </c>
      <c r="H197" s="19">
        <f t="shared" si="18"/>
        <v>0</v>
      </c>
      <c r="I197" s="8" t="str" cm="1">
        <f t="array" ref="I197">_xlfn.CONCAT(ROUND(F197:H197,2)&amp;", ")</f>
        <v xml:space="preserve">3.95, 11.9, 0, </v>
      </c>
      <c r="J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</row>
    <row r="198" spans="1:51" ht="20.100000000000001" customHeight="1" x14ac:dyDescent="0.3">
      <c r="A198" s="48"/>
      <c r="B198" s="8" t="s">
        <v>639</v>
      </c>
      <c r="C198" s="17">
        <f t="shared" si="24"/>
        <v>47.925400000000003</v>
      </c>
      <c r="D198" s="18">
        <f t="shared" si="24"/>
        <v>116.9509</v>
      </c>
      <c r="E198" s="64">
        <f t="shared" si="24"/>
        <v>1.3</v>
      </c>
      <c r="F198" s="17">
        <f t="shared" ref="F198:F214" si="25">ROUND(C198-$L$2,2)</f>
        <v>4.9000000000000004</v>
      </c>
      <c r="G198" s="18">
        <f t="shared" ref="G198:G214" si="26">ROUND(D198-$L$3,2)</f>
        <v>11.9</v>
      </c>
      <c r="H198" s="19">
        <f t="shared" ref="H198:H214" si="27">ROUND(E198-$L$4,2)</f>
        <v>1.3</v>
      </c>
      <c r="I198" s="8" t="str" cm="1">
        <f t="array" ref="I198">_xlfn.CONCAT(ROUND(F198:H198,2)&amp;", ")</f>
        <v xml:space="preserve">4.9, 11.9, 1.3, </v>
      </c>
      <c r="J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</row>
    <row r="199" spans="1:51" ht="20.100000000000001" customHeight="1" x14ac:dyDescent="0.3">
      <c r="A199" s="48"/>
      <c r="B199" s="8" t="s">
        <v>125</v>
      </c>
      <c r="C199" s="17">
        <f t="shared" si="24"/>
        <v>48.875399999999999</v>
      </c>
      <c r="D199" s="18">
        <f t="shared" si="24"/>
        <v>116.9509</v>
      </c>
      <c r="E199" s="64">
        <f t="shared" si="24"/>
        <v>0</v>
      </c>
      <c r="F199" s="17">
        <f t="shared" si="25"/>
        <v>5.85</v>
      </c>
      <c r="G199" s="18">
        <f t="shared" si="26"/>
        <v>11.9</v>
      </c>
      <c r="H199" s="19">
        <f t="shared" si="27"/>
        <v>0</v>
      </c>
      <c r="I199" s="8" t="str" cm="1">
        <f t="array" ref="I199">_xlfn.CONCAT(ROUND(F199:H199,2)&amp;", ")</f>
        <v xml:space="preserve">5.85, 11.9, 0, </v>
      </c>
      <c r="J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</row>
    <row r="200" spans="1:51" ht="20.100000000000001" customHeight="1" x14ac:dyDescent="0.3">
      <c r="A200" s="48"/>
      <c r="B200" s="8" t="s">
        <v>663</v>
      </c>
      <c r="C200" s="17">
        <f t="shared" si="24"/>
        <v>49.875399999999999</v>
      </c>
      <c r="D200" s="18">
        <f t="shared" si="24"/>
        <v>116.9509</v>
      </c>
      <c r="E200" s="64">
        <f t="shared" si="24"/>
        <v>-0.4</v>
      </c>
      <c r="F200" s="17">
        <f t="shared" si="25"/>
        <v>6.85</v>
      </c>
      <c r="G200" s="18">
        <f t="shared" si="26"/>
        <v>11.9</v>
      </c>
      <c r="H200" s="19">
        <f t="shared" si="27"/>
        <v>-0.4</v>
      </c>
      <c r="I200" s="8" t="str" cm="1">
        <f t="array" ref="I200">_xlfn.CONCAT(ROUND(F200:H200,2)&amp;", ")</f>
        <v xml:space="preserve">6.85, 11.9, -0.4, </v>
      </c>
      <c r="J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</row>
    <row r="201" spans="1:51" ht="20.100000000000001" customHeight="1" x14ac:dyDescent="0.3">
      <c r="A201" s="48"/>
      <c r="B201" s="8" t="s">
        <v>664</v>
      </c>
      <c r="C201" s="17">
        <f t="shared" si="24"/>
        <v>50.875399999999999</v>
      </c>
      <c r="D201" s="18">
        <f t="shared" si="24"/>
        <v>116.9509</v>
      </c>
      <c r="E201" s="64">
        <f t="shared" si="24"/>
        <v>-0.4</v>
      </c>
      <c r="F201" s="17">
        <f t="shared" si="25"/>
        <v>7.85</v>
      </c>
      <c r="G201" s="18">
        <f t="shared" si="26"/>
        <v>11.9</v>
      </c>
      <c r="H201" s="19">
        <f t="shared" si="27"/>
        <v>-0.4</v>
      </c>
      <c r="I201" s="8" t="str" cm="1">
        <f t="array" ref="I201">_xlfn.CONCAT(ROUND(F201:H201,2)&amp;", ")</f>
        <v xml:space="preserve">7.85, 11.9, -0.4, </v>
      </c>
      <c r="J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</row>
    <row r="202" spans="1:51" ht="20.100000000000001" customHeight="1" x14ac:dyDescent="0.3">
      <c r="A202" s="48"/>
      <c r="B202" s="8" t="s">
        <v>640</v>
      </c>
      <c r="C202" s="17">
        <f t="shared" si="24"/>
        <v>51.875399999999999</v>
      </c>
      <c r="D202" s="18">
        <f t="shared" si="24"/>
        <v>116.9509</v>
      </c>
      <c r="E202" s="64">
        <f t="shared" si="24"/>
        <v>-0.4</v>
      </c>
      <c r="F202" s="17">
        <f t="shared" si="25"/>
        <v>8.85</v>
      </c>
      <c r="G202" s="18">
        <f t="shared" si="26"/>
        <v>11.9</v>
      </c>
      <c r="H202" s="19">
        <f t="shared" si="27"/>
        <v>-0.4</v>
      </c>
      <c r="I202" s="8" t="str" cm="1">
        <f t="array" ref="I202">_xlfn.CONCAT(ROUND(F202:H202,2)&amp;", ")</f>
        <v xml:space="preserve">8.85, 11.9, -0.4, </v>
      </c>
      <c r="J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</row>
    <row r="203" spans="1:51" ht="20.100000000000001" customHeight="1" x14ac:dyDescent="0.3">
      <c r="A203" s="55"/>
      <c r="B203" s="53" t="s">
        <v>126</v>
      </c>
      <c r="C203" s="60">
        <f t="shared" si="24"/>
        <v>52.825400000000002</v>
      </c>
      <c r="D203" s="61">
        <f t="shared" si="24"/>
        <v>116.9509</v>
      </c>
      <c r="E203" s="72">
        <f t="shared" si="24"/>
        <v>0</v>
      </c>
      <c r="F203" s="60">
        <f t="shared" si="25"/>
        <v>9.8000000000000007</v>
      </c>
      <c r="G203" s="61">
        <f t="shared" si="26"/>
        <v>11.9</v>
      </c>
      <c r="H203" s="62">
        <f t="shared" si="27"/>
        <v>0</v>
      </c>
      <c r="I203" s="8" t="str" cm="1">
        <f t="array" ref="I203">_xlfn.CONCAT(ROUND(F203:H203,2)&amp;", ")</f>
        <v xml:space="preserve">9.8, 11.9, 0, </v>
      </c>
      <c r="J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</row>
    <row r="204" spans="1:51" ht="20.100000000000001" customHeight="1" x14ac:dyDescent="0.3">
      <c r="A204" s="49"/>
      <c r="B204" s="49" t="s">
        <v>665</v>
      </c>
      <c r="C204" s="50">
        <f t="shared" si="24"/>
        <v>43.025399999999998</v>
      </c>
      <c r="D204" s="51">
        <f t="shared" si="24"/>
        <v>115.9509</v>
      </c>
      <c r="E204" s="70">
        <f t="shared" si="24"/>
        <v>-0.4</v>
      </c>
      <c r="F204" s="50">
        <f t="shared" si="25"/>
        <v>0</v>
      </c>
      <c r="G204" s="51">
        <f t="shared" si="26"/>
        <v>10.9</v>
      </c>
      <c r="H204" s="52">
        <f t="shared" si="27"/>
        <v>-0.4</v>
      </c>
      <c r="I204" s="8" t="str" cm="1">
        <f t="array" ref="I204">_xlfn.CONCAT(ROUND(F204:H204,2)&amp;", ")</f>
        <v xml:space="preserve">0, 10.9, -0.4, </v>
      </c>
      <c r="J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</row>
    <row r="205" spans="1:51" ht="20.100000000000001" customHeight="1" x14ac:dyDescent="0.3">
      <c r="A205" s="8"/>
      <c r="B205" s="8" t="s">
        <v>641</v>
      </c>
      <c r="C205" s="17">
        <f t="shared" si="24"/>
        <v>43.9754</v>
      </c>
      <c r="D205" s="18">
        <f t="shared" si="24"/>
        <v>115.9509</v>
      </c>
      <c r="E205" s="64">
        <f t="shared" si="24"/>
        <v>1.1000000000000001</v>
      </c>
      <c r="F205" s="17">
        <f t="shared" si="25"/>
        <v>0.95</v>
      </c>
      <c r="G205" s="18">
        <f t="shared" si="26"/>
        <v>10.9</v>
      </c>
      <c r="H205" s="19">
        <f t="shared" si="27"/>
        <v>1.1000000000000001</v>
      </c>
      <c r="I205" s="8" t="str" cm="1">
        <f t="array" ref="I205">_xlfn.CONCAT(ROUND(F205:H205,2)&amp;", ")</f>
        <v xml:space="preserve">0.95, 10.9, 1.1, </v>
      </c>
      <c r="J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</row>
    <row r="206" spans="1:51" ht="20.100000000000001" customHeight="1" x14ac:dyDescent="0.3">
      <c r="A206" s="8"/>
      <c r="B206" s="8" t="s">
        <v>642</v>
      </c>
      <c r="C206" s="17">
        <f t="shared" si="24"/>
        <v>44.9754</v>
      </c>
      <c r="D206" s="18">
        <f t="shared" si="24"/>
        <v>115.9509</v>
      </c>
      <c r="E206" s="64">
        <f t="shared" si="24"/>
        <v>2.2000000000000002</v>
      </c>
      <c r="F206" s="17">
        <f t="shared" si="25"/>
        <v>1.95</v>
      </c>
      <c r="G206" s="18">
        <f t="shared" si="26"/>
        <v>10.9</v>
      </c>
      <c r="H206" s="19">
        <f t="shared" si="27"/>
        <v>2.2000000000000002</v>
      </c>
      <c r="I206" s="8" t="str" cm="1">
        <f t="array" ref="I206">_xlfn.CONCAT(ROUND(F206:H206,2)&amp;", ")</f>
        <v xml:space="preserve">1.95, 10.9, 2.2, </v>
      </c>
      <c r="J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</row>
    <row r="207" spans="1:51" ht="20.100000000000001" customHeight="1" x14ac:dyDescent="0.3">
      <c r="A207" s="8"/>
      <c r="B207" s="8" t="s">
        <v>643</v>
      </c>
      <c r="C207" s="17">
        <f t="shared" si="24"/>
        <v>45.9754</v>
      </c>
      <c r="D207" s="18">
        <f t="shared" si="24"/>
        <v>115.9509</v>
      </c>
      <c r="E207" s="64">
        <f t="shared" si="24"/>
        <v>1.2</v>
      </c>
      <c r="F207" s="17">
        <f t="shared" si="25"/>
        <v>2.95</v>
      </c>
      <c r="G207" s="18">
        <f t="shared" si="26"/>
        <v>10.9</v>
      </c>
      <c r="H207" s="19">
        <f t="shared" si="27"/>
        <v>1.2</v>
      </c>
      <c r="I207" s="8" t="str" cm="1">
        <f t="array" ref="I207">_xlfn.CONCAT(ROUND(F207:H207,2)&amp;", ")</f>
        <v xml:space="preserve">2.95, 10.9, 1.2, </v>
      </c>
      <c r="J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</row>
    <row r="208" spans="1:51" ht="20.100000000000001" customHeight="1" x14ac:dyDescent="0.3">
      <c r="A208" s="8"/>
      <c r="B208" s="8" t="s">
        <v>644</v>
      </c>
      <c r="C208" s="17">
        <f t="shared" si="24"/>
        <v>46.9754</v>
      </c>
      <c r="D208" s="18">
        <f t="shared" si="24"/>
        <v>115.9509</v>
      </c>
      <c r="E208" s="64">
        <f t="shared" si="24"/>
        <v>0.6</v>
      </c>
      <c r="F208" s="17">
        <f t="shared" si="25"/>
        <v>3.95</v>
      </c>
      <c r="G208" s="18">
        <f t="shared" si="26"/>
        <v>10.9</v>
      </c>
      <c r="H208" s="19">
        <f t="shared" si="27"/>
        <v>0.6</v>
      </c>
      <c r="I208" s="8" t="str" cm="1">
        <f t="array" ref="I208">_xlfn.CONCAT(ROUND(F208:H208,2)&amp;", ")</f>
        <v xml:space="preserve">3.95, 10.9, 0.6, </v>
      </c>
      <c r="J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</row>
    <row r="209" spans="1:51" ht="20.100000000000001" customHeight="1" x14ac:dyDescent="0.3">
      <c r="A209" s="8"/>
      <c r="B209" s="8" t="s">
        <v>127</v>
      </c>
      <c r="C209" s="17">
        <f t="shared" si="24"/>
        <v>47.925400000000003</v>
      </c>
      <c r="D209" s="18">
        <f t="shared" si="24"/>
        <v>115.9509</v>
      </c>
      <c r="E209" s="64">
        <f t="shared" si="24"/>
        <v>0</v>
      </c>
      <c r="F209" s="17">
        <f t="shared" si="25"/>
        <v>4.9000000000000004</v>
      </c>
      <c r="G209" s="18">
        <f t="shared" si="26"/>
        <v>10.9</v>
      </c>
      <c r="H209" s="19">
        <f t="shared" si="27"/>
        <v>0</v>
      </c>
      <c r="I209" s="8" t="str" cm="1">
        <f t="array" ref="I209">_xlfn.CONCAT(ROUND(F209:H209,2)&amp;", ")</f>
        <v xml:space="preserve">4.9, 10.9, 0, </v>
      </c>
      <c r="J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</row>
    <row r="210" spans="1:51" ht="20.100000000000001" customHeight="1" x14ac:dyDescent="0.3">
      <c r="A210" s="8"/>
      <c r="B210" s="8" t="s">
        <v>645</v>
      </c>
      <c r="C210" s="17">
        <f t="shared" si="24"/>
        <v>48.875399999999999</v>
      </c>
      <c r="D210" s="18">
        <f t="shared" si="24"/>
        <v>115.9509</v>
      </c>
      <c r="E210" s="64">
        <f t="shared" si="24"/>
        <v>0.4</v>
      </c>
      <c r="F210" s="17">
        <f t="shared" si="25"/>
        <v>5.85</v>
      </c>
      <c r="G210" s="18">
        <f t="shared" si="26"/>
        <v>10.9</v>
      </c>
      <c r="H210" s="19">
        <f t="shared" si="27"/>
        <v>0.4</v>
      </c>
      <c r="I210" s="8" t="str" cm="1">
        <f t="array" ref="I210">_xlfn.CONCAT(ROUND(F210:H210,2)&amp;", ")</f>
        <v xml:space="preserve">5.85, 10.9, 0.4, </v>
      </c>
      <c r="J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</row>
    <row r="211" spans="1:51" ht="20.100000000000001" customHeight="1" x14ac:dyDescent="0.3">
      <c r="A211" s="8"/>
      <c r="B211" s="8" t="s">
        <v>646</v>
      </c>
      <c r="C211" s="17">
        <f t="shared" si="24"/>
        <v>49.875399999999999</v>
      </c>
      <c r="D211" s="18">
        <f t="shared" si="24"/>
        <v>115.9509</v>
      </c>
      <c r="E211" s="64">
        <f t="shared" si="24"/>
        <v>1.1000000000000001</v>
      </c>
      <c r="F211" s="17">
        <f t="shared" si="25"/>
        <v>6.85</v>
      </c>
      <c r="G211" s="18">
        <f t="shared" si="26"/>
        <v>10.9</v>
      </c>
      <c r="H211" s="19">
        <f t="shared" si="27"/>
        <v>1.1000000000000001</v>
      </c>
      <c r="I211" s="8" t="str" cm="1">
        <f t="array" ref="I211">_xlfn.CONCAT(ROUND(F211:H211,2)&amp;", ")</f>
        <v xml:space="preserve">6.85, 10.9, 1.1, </v>
      </c>
      <c r="J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</row>
    <row r="212" spans="1:51" ht="20.100000000000001" customHeight="1" x14ac:dyDescent="0.3">
      <c r="A212" s="8"/>
      <c r="B212" s="8" t="s">
        <v>666</v>
      </c>
      <c r="C212" s="17">
        <f t="shared" si="24"/>
        <v>50.875399999999999</v>
      </c>
      <c r="D212" s="18">
        <f t="shared" si="24"/>
        <v>115.9509</v>
      </c>
      <c r="E212" s="64">
        <f t="shared" si="24"/>
        <v>1.4</v>
      </c>
      <c r="F212" s="17">
        <f t="shared" si="25"/>
        <v>7.85</v>
      </c>
      <c r="G212" s="18">
        <f t="shared" si="26"/>
        <v>10.9</v>
      </c>
      <c r="H212" s="19">
        <f t="shared" si="27"/>
        <v>1.4</v>
      </c>
      <c r="I212" s="8" t="str" cm="1">
        <f t="array" ref="I212">_xlfn.CONCAT(ROUND(F212:H212,2)&amp;", ")</f>
        <v xml:space="preserve">7.85, 10.9, 1.4, </v>
      </c>
      <c r="J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</row>
    <row r="213" spans="1:51" ht="20.100000000000001" customHeight="1" x14ac:dyDescent="0.3">
      <c r="A213" s="8"/>
      <c r="B213" s="8" t="s">
        <v>647</v>
      </c>
      <c r="C213" s="17">
        <f t="shared" si="24"/>
        <v>51.875399999999999</v>
      </c>
      <c r="D213" s="18">
        <f t="shared" si="24"/>
        <v>115.9509</v>
      </c>
      <c r="E213" s="64">
        <f t="shared" si="24"/>
        <v>0.9</v>
      </c>
      <c r="F213" s="17">
        <f t="shared" si="25"/>
        <v>8.85</v>
      </c>
      <c r="G213" s="18">
        <f t="shared" si="26"/>
        <v>10.9</v>
      </c>
      <c r="H213" s="19">
        <f t="shared" si="27"/>
        <v>0.9</v>
      </c>
      <c r="I213" s="8" t="str" cm="1">
        <f t="array" ref="I213">_xlfn.CONCAT(ROUND(F213:H213,2)&amp;", ")</f>
        <v xml:space="preserve">8.85, 10.9, 0.9, </v>
      </c>
      <c r="J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</row>
    <row r="214" spans="1:51" ht="20.100000000000001" customHeight="1" x14ac:dyDescent="0.3">
      <c r="A214" s="53"/>
      <c r="B214" s="53" t="s">
        <v>648</v>
      </c>
      <c r="C214" s="60">
        <f t="shared" si="24"/>
        <v>52.825400000000002</v>
      </c>
      <c r="D214" s="61">
        <f t="shared" si="24"/>
        <v>115.9509</v>
      </c>
      <c r="E214" s="72">
        <f t="shared" si="24"/>
        <v>-0.4</v>
      </c>
      <c r="F214" s="60">
        <f t="shared" si="25"/>
        <v>9.8000000000000007</v>
      </c>
      <c r="G214" s="61">
        <f t="shared" si="26"/>
        <v>10.9</v>
      </c>
      <c r="H214" s="62">
        <f t="shared" si="27"/>
        <v>-0.4</v>
      </c>
      <c r="I214" s="8" t="str" cm="1">
        <f t="array" ref="I214">_xlfn.CONCAT(ROUND(F214:H214,2)&amp;", ")</f>
        <v xml:space="preserve">9.8, 10.9, -0.4, </v>
      </c>
      <c r="J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</row>
    <row r="215" spans="1:51" ht="20.100000000000001" customHeight="1" x14ac:dyDescent="0.3">
      <c r="A215" s="49"/>
      <c r="B215" s="49" t="s">
        <v>692</v>
      </c>
      <c r="C215" s="50">
        <f t="shared" si="24"/>
        <v>43.025399999999998</v>
      </c>
      <c r="D215" s="51">
        <f t="shared" si="24"/>
        <v>114.9509</v>
      </c>
      <c r="E215" s="70">
        <f t="shared" si="24"/>
        <v>0</v>
      </c>
      <c r="F215" s="50">
        <f t="shared" ref="F215:F278" si="28">ROUND(C215-$L$2,2)</f>
        <v>0</v>
      </c>
      <c r="G215" s="51">
        <f t="shared" ref="G215:G278" si="29">ROUND(D215-$L$3,2)</f>
        <v>9.9</v>
      </c>
      <c r="H215" s="52">
        <f t="shared" ref="H215:H278" si="30">ROUND(E215-$L$4,2)</f>
        <v>0</v>
      </c>
      <c r="I215" s="8" t="str" cm="1">
        <f t="array" ref="I215">_xlfn.CONCAT(ROUND(F215:H215,2)&amp;", ")</f>
        <v xml:space="preserve">0, 9.9, 0, </v>
      </c>
      <c r="J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</row>
    <row r="216" spans="1:51" ht="20.100000000000001" customHeight="1" x14ac:dyDescent="0.3">
      <c r="A216" s="8"/>
      <c r="B216" s="8" t="s">
        <v>682</v>
      </c>
      <c r="C216" s="17">
        <f t="shared" si="24"/>
        <v>43.9754</v>
      </c>
      <c r="D216" s="18">
        <f t="shared" si="24"/>
        <v>114.9509</v>
      </c>
      <c r="E216" s="64">
        <f t="shared" si="24"/>
        <v>0.4</v>
      </c>
      <c r="F216" s="17">
        <f t="shared" si="28"/>
        <v>0.95</v>
      </c>
      <c r="G216" s="18">
        <f t="shared" si="29"/>
        <v>9.9</v>
      </c>
      <c r="H216" s="19">
        <f t="shared" si="30"/>
        <v>0.4</v>
      </c>
      <c r="I216" s="8" t="str" cm="1">
        <f t="array" ref="I216">_xlfn.CONCAT(ROUND(F216:H216,2)&amp;", ")</f>
        <v xml:space="preserve">0.95, 9.9, 0.4, </v>
      </c>
      <c r="J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</row>
    <row r="217" spans="1:51" ht="20.100000000000001" customHeight="1" x14ac:dyDescent="0.3">
      <c r="A217" s="8"/>
      <c r="B217" s="8" t="s">
        <v>683</v>
      </c>
      <c r="C217" s="17">
        <f t="shared" si="24"/>
        <v>44.9754</v>
      </c>
      <c r="D217" s="18">
        <f t="shared" si="24"/>
        <v>114.9509</v>
      </c>
      <c r="E217" s="64">
        <f t="shared" si="24"/>
        <v>0.4</v>
      </c>
      <c r="F217" s="17">
        <f t="shared" si="28"/>
        <v>1.95</v>
      </c>
      <c r="G217" s="18">
        <f t="shared" si="29"/>
        <v>9.9</v>
      </c>
      <c r="H217" s="19">
        <f t="shared" si="30"/>
        <v>0.4</v>
      </c>
      <c r="I217" s="8" t="str" cm="1">
        <f t="array" ref="I217">_xlfn.CONCAT(ROUND(F217:H217,2)&amp;", ")</f>
        <v xml:space="preserve">1.95, 9.9, 0.4, </v>
      </c>
      <c r="J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</row>
    <row r="218" spans="1:51" ht="20.100000000000001" customHeight="1" x14ac:dyDescent="0.3">
      <c r="A218" s="8"/>
      <c r="B218" s="8" t="s">
        <v>684</v>
      </c>
      <c r="C218" s="17">
        <f t="shared" si="24"/>
        <v>45.9754</v>
      </c>
      <c r="D218" s="18">
        <f t="shared" si="24"/>
        <v>114.9509</v>
      </c>
      <c r="E218" s="64">
        <f t="shared" si="24"/>
        <v>0.4</v>
      </c>
      <c r="F218" s="17">
        <f t="shared" si="28"/>
        <v>2.95</v>
      </c>
      <c r="G218" s="18">
        <f t="shared" si="29"/>
        <v>9.9</v>
      </c>
      <c r="H218" s="19">
        <f t="shared" si="30"/>
        <v>0.4</v>
      </c>
      <c r="I218" s="8" t="str" cm="1">
        <f t="array" ref="I218">_xlfn.CONCAT(ROUND(F218:H218,2)&amp;", ")</f>
        <v xml:space="preserve">2.95, 9.9, 0.4, </v>
      </c>
      <c r="J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</row>
    <row r="219" spans="1:51" ht="20.100000000000001" customHeight="1" x14ac:dyDescent="0.3">
      <c r="A219" s="8"/>
      <c r="B219" s="8" t="s">
        <v>685</v>
      </c>
      <c r="C219" s="17">
        <f t="shared" si="24"/>
        <v>46.810400000000001</v>
      </c>
      <c r="D219" s="18">
        <f t="shared" si="24"/>
        <v>114.9509</v>
      </c>
      <c r="E219" s="64">
        <f t="shared" si="24"/>
        <v>0.4</v>
      </c>
      <c r="F219" s="17">
        <f t="shared" si="28"/>
        <v>3.79</v>
      </c>
      <c r="G219" s="18">
        <f t="shared" si="29"/>
        <v>9.9</v>
      </c>
      <c r="H219" s="19">
        <f t="shared" si="30"/>
        <v>0.4</v>
      </c>
      <c r="I219" s="8" t="str" cm="1">
        <f t="array" ref="I219">_xlfn.CONCAT(ROUND(F219:H219,2)&amp;", ")</f>
        <v xml:space="preserve">3.79, 9.9, 0.4, </v>
      </c>
      <c r="J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</row>
    <row r="220" spans="1:51" ht="20.100000000000001" customHeight="1" x14ac:dyDescent="0.3">
      <c r="A220" s="8"/>
      <c r="B220" s="8" t="s">
        <v>686</v>
      </c>
      <c r="C220" s="17">
        <f t="shared" si="24"/>
        <v>46.9754</v>
      </c>
      <c r="D220" s="18">
        <f t="shared" si="24"/>
        <v>114.9509</v>
      </c>
      <c r="E220" s="64">
        <f t="shared" si="24"/>
        <v>0.4</v>
      </c>
      <c r="F220" s="17">
        <f t="shared" si="28"/>
        <v>3.95</v>
      </c>
      <c r="G220" s="18">
        <f t="shared" si="29"/>
        <v>9.9</v>
      </c>
      <c r="H220" s="19">
        <f t="shared" si="30"/>
        <v>0.4</v>
      </c>
      <c r="I220" s="8" t="str" cm="1">
        <f t="array" ref="I220">_xlfn.CONCAT(ROUND(F220:H220,2)&amp;", ")</f>
        <v xml:space="preserve">3.95, 9.9, 0.4, </v>
      </c>
      <c r="J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</row>
    <row r="221" spans="1:51" ht="20.100000000000001" customHeight="1" x14ac:dyDescent="0.3">
      <c r="A221" s="8"/>
      <c r="B221" s="8" t="s">
        <v>128</v>
      </c>
      <c r="C221" s="17">
        <f t="shared" si="24"/>
        <v>47.925400000000003</v>
      </c>
      <c r="D221" s="18">
        <f t="shared" si="24"/>
        <v>114.9509</v>
      </c>
      <c r="E221" s="64">
        <f t="shared" si="24"/>
        <v>0</v>
      </c>
      <c r="F221" s="17">
        <f t="shared" si="28"/>
        <v>4.9000000000000004</v>
      </c>
      <c r="G221" s="18">
        <f t="shared" si="29"/>
        <v>9.9</v>
      </c>
      <c r="H221" s="19">
        <f t="shared" si="30"/>
        <v>0</v>
      </c>
      <c r="I221" s="8" t="str" cm="1">
        <f t="array" ref="I221">_xlfn.CONCAT(ROUND(F221:H221,2)&amp;", ")</f>
        <v xml:space="preserve">4.9, 9.9, 0, </v>
      </c>
      <c r="J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</row>
    <row r="222" spans="1:51" ht="20.100000000000001" customHeight="1" x14ac:dyDescent="0.3">
      <c r="A222" s="8"/>
      <c r="B222" s="8" t="s">
        <v>687</v>
      </c>
      <c r="C222" s="17">
        <f t="shared" si="24"/>
        <v>48.875399999999999</v>
      </c>
      <c r="D222" s="18">
        <f t="shared" si="24"/>
        <v>114.9509</v>
      </c>
      <c r="E222" s="64">
        <f t="shared" si="24"/>
        <v>0.4</v>
      </c>
      <c r="F222" s="17">
        <f t="shared" si="28"/>
        <v>5.85</v>
      </c>
      <c r="G222" s="18">
        <f t="shared" si="29"/>
        <v>9.9</v>
      </c>
      <c r="H222" s="19">
        <f t="shared" si="30"/>
        <v>0.4</v>
      </c>
      <c r="I222" s="8" t="str" cm="1">
        <f t="array" ref="I222">_xlfn.CONCAT(ROUND(F222:H222,2)&amp;", ")</f>
        <v xml:space="preserve">5.85, 9.9, 0.4, </v>
      </c>
      <c r="J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</row>
    <row r="223" spans="1:51" ht="20.100000000000001" customHeight="1" x14ac:dyDescent="0.3">
      <c r="A223" s="8"/>
      <c r="B223" s="8" t="s">
        <v>688</v>
      </c>
      <c r="C223" s="17">
        <f t="shared" si="24"/>
        <v>49.040399999999998</v>
      </c>
      <c r="D223" s="18">
        <f t="shared" si="24"/>
        <v>114.9509</v>
      </c>
      <c r="E223" s="64">
        <f t="shared" si="24"/>
        <v>0.4</v>
      </c>
      <c r="F223" s="17">
        <f t="shared" si="28"/>
        <v>6.02</v>
      </c>
      <c r="G223" s="18">
        <f t="shared" si="29"/>
        <v>9.9</v>
      </c>
      <c r="H223" s="19">
        <f t="shared" si="30"/>
        <v>0.4</v>
      </c>
      <c r="I223" s="8" t="str" cm="1">
        <f t="array" ref="I223">_xlfn.CONCAT(ROUND(F223:H223,2)&amp;", ")</f>
        <v xml:space="preserve">6.02, 9.9, 0.4, </v>
      </c>
      <c r="J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</row>
    <row r="224" spans="1:51" ht="20.100000000000001" customHeight="1" x14ac:dyDescent="0.3">
      <c r="A224" s="8"/>
      <c r="B224" s="8" t="s">
        <v>689</v>
      </c>
      <c r="C224" s="17">
        <f t="shared" si="24"/>
        <v>49.875399999999999</v>
      </c>
      <c r="D224" s="18">
        <f t="shared" si="24"/>
        <v>114.9509</v>
      </c>
      <c r="E224" s="64">
        <f t="shared" si="24"/>
        <v>-0.4</v>
      </c>
      <c r="F224" s="17">
        <f t="shared" si="28"/>
        <v>6.85</v>
      </c>
      <c r="G224" s="18">
        <f t="shared" si="29"/>
        <v>9.9</v>
      </c>
      <c r="H224" s="19">
        <f t="shared" si="30"/>
        <v>-0.4</v>
      </c>
      <c r="I224" s="8" t="str" cm="1">
        <f t="array" ref="I224">_xlfn.CONCAT(ROUND(F224:H224,2)&amp;", ")</f>
        <v xml:space="preserve">6.85, 9.9, -0.4, </v>
      </c>
      <c r="J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</row>
    <row r="225" spans="1:51" ht="20.25" customHeight="1" x14ac:dyDescent="0.3">
      <c r="A225" s="8"/>
      <c r="B225" s="8" t="s">
        <v>690</v>
      </c>
      <c r="C225" s="17">
        <f t="shared" si="24"/>
        <v>50.875399999999999</v>
      </c>
      <c r="D225" s="18">
        <f t="shared" si="24"/>
        <v>114.9509</v>
      </c>
      <c r="E225" s="64">
        <f t="shared" si="24"/>
        <v>-0.4</v>
      </c>
      <c r="F225" s="17">
        <f t="shared" si="28"/>
        <v>7.85</v>
      </c>
      <c r="G225" s="18">
        <f t="shared" si="29"/>
        <v>9.9</v>
      </c>
      <c r="H225" s="19">
        <f t="shared" si="30"/>
        <v>-0.4</v>
      </c>
      <c r="I225" s="8" t="str" cm="1">
        <f t="array" ref="I225">_xlfn.CONCAT(ROUND(F225:H225,2)&amp;", ")</f>
        <v xml:space="preserve">7.85, 9.9, -0.4, </v>
      </c>
      <c r="J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</row>
    <row r="226" spans="1:51" s="8" customFormat="1" ht="20.25" customHeight="1" x14ac:dyDescent="0.3">
      <c r="B226" s="8" t="s">
        <v>691</v>
      </c>
      <c r="C226" s="17">
        <f t="shared" si="24"/>
        <v>51.875399999999999</v>
      </c>
      <c r="D226" s="18">
        <f t="shared" si="24"/>
        <v>114.9509</v>
      </c>
      <c r="E226" s="64">
        <f t="shared" si="24"/>
        <v>-0.4</v>
      </c>
      <c r="F226" s="17">
        <f t="shared" si="28"/>
        <v>8.85</v>
      </c>
      <c r="G226" s="18">
        <f t="shared" si="29"/>
        <v>9.9</v>
      </c>
      <c r="H226" s="19">
        <f t="shared" si="30"/>
        <v>-0.4</v>
      </c>
      <c r="I226" s="8" t="str" cm="1">
        <f t="array" ref="I226">_xlfn.CONCAT(ROUND(F226:H226,2)&amp;", ")</f>
        <v xml:space="preserve">8.85, 9.9, -0.4, </v>
      </c>
    </row>
    <row r="227" spans="1:51" ht="20.100000000000001" customHeight="1" x14ac:dyDescent="0.3">
      <c r="A227" s="49"/>
      <c r="B227" s="49" t="s">
        <v>693</v>
      </c>
      <c r="C227" s="50">
        <f t="shared" si="24"/>
        <v>43.025399999999998</v>
      </c>
      <c r="D227" s="51">
        <f t="shared" si="24"/>
        <v>113.9509</v>
      </c>
      <c r="E227" s="70">
        <f t="shared" si="24"/>
        <v>0</v>
      </c>
      <c r="F227" s="50">
        <f t="shared" si="28"/>
        <v>0</v>
      </c>
      <c r="G227" s="51">
        <f t="shared" si="29"/>
        <v>8.9</v>
      </c>
      <c r="H227" s="52">
        <f t="shared" si="30"/>
        <v>0</v>
      </c>
      <c r="I227" s="8" t="str" cm="1">
        <f t="array" ref="I227">_xlfn.CONCAT(ROUND(F227:H227,2)&amp;", ")</f>
        <v xml:space="preserve">0, 8.9, 0, </v>
      </c>
      <c r="J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</row>
    <row r="228" spans="1:51" ht="20.100000000000001" customHeight="1" x14ac:dyDescent="0.3">
      <c r="A228" s="8"/>
      <c r="B228" s="8" t="s">
        <v>694</v>
      </c>
      <c r="C228" s="17">
        <f t="shared" si="24"/>
        <v>43.9754</v>
      </c>
      <c r="D228" s="18">
        <f t="shared" si="24"/>
        <v>113.9509</v>
      </c>
      <c r="E228" s="64">
        <f t="shared" si="24"/>
        <v>-0.4</v>
      </c>
      <c r="F228" s="17">
        <f t="shared" si="28"/>
        <v>0.95</v>
      </c>
      <c r="G228" s="18">
        <f t="shared" si="29"/>
        <v>8.9</v>
      </c>
      <c r="H228" s="19">
        <f t="shared" si="30"/>
        <v>-0.4</v>
      </c>
      <c r="I228" s="8" t="str" cm="1">
        <f t="array" ref="I228">_xlfn.CONCAT(ROUND(F228:H228,2)&amp;", ")</f>
        <v xml:space="preserve">0.95, 8.9, -0.4, </v>
      </c>
      <c r="J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</row>
    <row r="229" spans="1:51" ht="20.100000000000001" customHeight="1" x14ac:dyDescent="0.3">
      <c r="A229" s="8"/>
      <c r="B229" s="8" t="s">
        <v>695</v>
      </c>
      <c r="C229" s="17">
        <f t="shared" si="24"/>
        <v>44.9754</v>
      </c>
      <c r="D229" s="18">
        <f t="shared" si="24"/>
        <v>113.9509</v>
      </c>
      <c r="E229" s="64">
        <f t="shared" si="24"/>
        <v>-0.7</v>
      </c>
      <c r="F229" s="17">
        <f t="shared" si="28"/>
        <v>1.95</v>
      </c>
      <c r="G229" s="18">
        <f t="shared" si="29"/>
        <v>8.9</v>
      </c>
      <c r="H229" s="19">
        <f t="shared" si="30"/>
        <v>-0.7</v>
      </c>
      <c r="I229" s="8" t="str" cm="1">
        <f t="array" ref="I229">_xlfn.CONCAT(ROUND(F229:H229,2)&amp;", ")</f>
        <v xml:space="preserve">1.95, 8.9, -0.7, </v>
      </c>
      <c r="J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</row>
    <row r="230" spans="1:51" ht="20.100000000000001" customHeight="1" x14ac:dyDescent="0.3">
      <c r="A230" s="8"/>
      <c r="B230" s="8" t="s">
        <v>696</v>
      </c>
      <c r="C230" s="17">
        <f t="shared" si="24"/>
        <v>45.9754</v>
      </c>
      <c r="D230" s="18">
        <f t="shared" si="24"/>
        <v>113.9509</v>
      </c>
      <c r="E230" s="64">
        <f t="shared" si="24"/>
        <v>-0.4</v>
      </c>
      <c r="F230" s="17">
        <f t="shared" si="28"/>
        <v>2.95</v>
      </c>
      <c r="G230" s="18">
        <f t="shared" si="29"/>
        <v>8.9</v>
      </c>
      <c r="H230" s="19">
        <f t="shared" si="30"/>
        <v>-0.4</v>
      </c>
      <c r="I230" s="8" t="str" cm="1">
        <f t="array" ref="I230">_xlfn.CONCAT(ROUND(F230:H230,2)&amp;", ")</f>
        <v xml:space="preserve">2.95, 8.9, -0.4, </v>
      </c>
      <c r="J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</row>
    <row r="231" spans="1:51" ht="20.100000000000001" customHeight="1" x14ac:dyDescent="0.3">
      <c r="A231" s="8"/>
      <c r="B231" s="8" t="s">
        <v>697</v>
      </c>
      <c r="C231" s="17">
        <f t="shared" si="24"/>
        <v>46.810400000000001</v>
      </c>
      <c r="D231" s="18">
        <f t="shared" si="24"/>
        <v>113.9509</v>
      </c>
      <c r="E231" s="64">
        <f t="shared" si="24"/>
        <v>0.9</v>
      </c>
      <c r="F231" s="17">
        <f t="shared" si="28"/>
        <v>3.79</v>
      </c>
      <c r="G231" s="18">
        <f t="shared" si="29"/>
        <v>8.9</v>
      </c>
      <c r="H231" s="19">
        <f t="shared" si="30"/>
        <v>0.9</v>
      </c>
      <c r="I231" s="8" t="str" cm="1">
        <f t="array" ref="I231">_xlfn.CONCAT(ROUND(F231:H231,2)&amp;", ")</f>
        <v xml:space="preserve">3.79, 8.9, 0.9, </v>
      </c>
      <c r="J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</row>
    <row r="232" spans="1:51" ht="20.100000000000001" customHeight="1" x14ac:dyDescent="0.3">
      <c r="A232" s="8"/>
      <c r="B232" s="8" t="s">
        <v>698</v>
      </c>
      <c r="C232" s="17">
        <f t="shared" si="24"/>
        <v>46.9754</v>
      </c>
      <c r="D232" s="18">
        <f t="shared" si="24"/>
        <v>113.9509</v>
      </c>
      <c r="E232" s="64">
        <f t="shared" si="24"/>
        <v>0.5</v>
      </c>
      <c r="F232" s="17">
        <f t="shared" si="28"/>
        <v>3.95</v>
      </c>
      <c r="G232" s="18">
        <f t="shared" si="29"/>
        <v>8.9</v>
      </c>
      <c r="H232" s="19">
        <f t="shared" si="30"/>
        <v>0.5</v>
      </c>
      <c r="I232" s="8" t="str" cm="1">
        <f t="array" ref="I232">_xlfn.CONCAT(ROUND(F232:H232,2)&amp;", ")</f>
        <v xml:space="preserve">3.95, 8.9, 0.5, </v>
      </c>
      <c r="J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</row>
    <row r="233" spans="1:51" ht="20.100000000000001" customHeight="1" x14ac:dyDescent="0.3">
      <c r="A233" s="8"/>
      <c r="B233" s="8" t="s">
        <v>129</v>
      </c>
      <c r="C233" s="17">
        <f t="shared" si="24"/>
        <v>47.925400000000003</v>
      </c>
      <c r="D233" s="18">
        <f t="shared" si="24"/>
        <v>113.9509</v>
      </c>
      <c r="E233" s="64">
        <f t="shared" si="24"/>
        <v>0</v>
      </c>
      <c r="F233" s="17">
        <f t="shared" si="28"/>
        <v>4.9000000000000004</v>
      </c>
      <c r="G233" s="18">
        <f t="shared" si="29"/>
        <v>8.9</v>
      </c>
      <c r="H233" s="19">
        <f t="shared" si="30"/>
        <v>0</v>
      </c>
      <c r="I233" s="8" t="str" cm="1">
        <f t="array" ref="I233">_xlfn.CONCAT(ROUND(F233:H233,2)&amp;", ")</f>
        <v xml:space="preserve">4.9, 8.9, 0, </v>
      </c>
      <c r="J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</row>
    <row r="234" spans="1:51" ht="20.100000000000001" customHeight="1" x14ac:dyDescent="0.3">
      <c r="A234" s="8"/>
      <c r="B234" s="8" t="s">
        <v>699</v>
      </c>
      <c r="C234" s="17">
        <f t="shared" si="24"/>
        <v>48.875399999999999</v>
      </c>
      <c r="D234" s="18">
        <f t="shared" si="24"/>
        <v>113.9509</v>
      </c>
      <c r="E234" s="64">
        <f t="shared" si="24"/>
        <v>0.4</v>
      </c>
      <c r="F234" s="17">
        <f t="shared" si="28"/>
        <v>5.85</v>
      </c>
      <c r="G234" s="18">
        <f t="shared" si="29"/>
        <v>8.9</v>
      </c>
      <c r="H234" s="19">
        <f t="shared" si="30"/>
        <v>0.4</v>
      </c>
      <c r="I234" s="8" t="str" cm="1">
        <f t="array" ref="I234">_xlfn.CONCAT(ROUND(F234:H234,2)&amp;", ")</f>
        <v xml:space="preserve">5.85, 8.9, 0.4, </v>
      </c>
      <c r="J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</row>
    <row r="235" spans="1:51" ht="20.100000000000001" customHeight="1" x14ac:dyDescent="0.3">
      <c r="A235" s="8"/>
      <c r="B235" s="8" t="s">
        <v>700</v>
      </c>
      <c r="C235" s="17">
        <f t="shared" si="24"/>
        <v>49.040399999999998</v>
      </c>
      <c r="D235" s="18">
        <f t="shared" si="24"/>
        <v>113.9509</v>
      </c>
      <c r="E235" s="64">
        <f t="shared" si="24"/>
        <v>0.4</v>
      </c>
      <c r="F235" s="17">
        <f t="shared" si="28"/>
        <v>6.02</v>
      </c>
      <c r="G235" s="18">
        <f t="shared" si="29"/>
        <v>8.9</v>
      </c>
      <c r="H235" s="19">
        <f t="shared" si="30"/>
        <v>0.4</v>
      </c>
      <c r="I235" s="8" t="str" cm="1">
        <f t="array" ref="I235">_xlfn.CONCAT(ROUND(F235:H235,2)&amp;", ")</f>
        <v xml:space="preserve">6.02, 8.9, 0.4, </v>
      </c>
      <c r="J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</row>
    <row r="236" spans="1:51" ht="20.100000000000001" customHeight="1" x14ac:dyDescent="0.3">
      <c r="A236" s="8"/>
      <c r="B236" s="8" t="s">
        <v>130</v>
      </c>
      <c r="C236" s="17">
        <f t="shared" si="24"/>
        <v>49.875399999999999</v>
      </c>
      <c r="D236" s="18">
        <f t="shared" si="24"/>
        <v>113.9509</v>
      </c>
      <c r="E236" s="64">
        <f t="shared" si="24"/>
        <v>0</v>
      </c>
      <c r="F236" s="17">
        <f t="shared" si="28"/>
        <v>6.85</v>
      </c>
      <c r="G236" s="18">
        <f t="shared" si="29"/>
        <v>8.9</v>
      </c>
      <c r="H236" s="19">
        <f t="shared" si="30"/>
        <v>0</v>
      </c>
      <c r="I236" s="8" t="str" cm="1">
        <f t="array" ref="I236">_xlfn.CONCAT(ROUND(F236:H236,2)&amp;", ")</f>
        <v xml:space="preserve">6.85, 8.9, 0, </v>
      </c>
      <c r="J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</row>
    <row r="237" spans="1:51" ht="20.100000000000001" customHeight="1" x14ac:dyDescent="0.3">
      <c r="A237" s="8"/>
      <c r="B237" s="8" t="s">
        <v>701</v>
      </c>
      <c r="C237" s="17">
        <f t="shared" si="24"/>
        <v>50.875399999999999</v>
      </c>
      <c r="D237" s="18">
        <f t="shared" si="24"/>
        <v>113.9509</v>
      </c>
      <c r="E237" s="64">
        <f t="shared" si="24"/>
        <v>-0.4</v>
      </c>
      <c r="F237" s="17">
        <f t="shared" si="28"/>
        <v>7.85</v>
      </c>
      <c r="G237" s="18">
        <f t="shared" si="29"/>
        <v>8.9</v>
      </c>
      <c r="H237" s="19">
        <f t="shared" si="30"/>
        <v>-0.4</v>
      </c>
      <c r="I237" s="8" t="str" cm="1">
        <f t="array" ref="I237">_xlfn.CONCAT(ROUND(F237:H237,2)&amp;", ")</f>
        <v xml:space="preserve">7.85, 8.9, -0.4, </v>
      </c>
      <c r="J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</row>
    <row r="238" spans="1:51" s="53" customFormat="1" ht="20.100000000000001" customHeight="1" x14ac:dyDescent="0.3">
      <c r="B238" s="53" t="s">
        <v>702</v>
      </c>
      <c r="C238" s="60">
        <f t="shared" si="24"/>
        <v>51.875399999999999</v>
      </c>
      <c r="D238" s="61">
        <f t="shared" si="24"/>
        <v>113.9509</v>
      </c>
      <c r="E238" s="72">
        <f t="shared" si="24"/>
        <v>-0.4</v>
      </c>
      <c r="F238" s="60">
        <f t="shared" si="28"/>
        <v>8.85</v>
      </c>
      <c r="G238" s="61">
        <f t="shared" si="29"/>
        <v>8.9</v>
      </c>
      <c r="H238" s="62">
        <f t="shared" si="30"/>
        <v>-0.4</v>
      </c>
      <c r="I238" s="53" t="str" cm="1">
        <f t="array" ref="I238">_xlfn.CONCAT(ROUND(F238:H238,2)&amp;", ")</f>
        <v xml:space="preserve">8.85, 8.9, -0.4, </v>
      </c>
    </row>
    <row r="239" spans="1:51" ht="20.100000000000001" customHeight="1" x14ac:dyDescent="0.3">
      <c r="B239" s="7" t="s">
        <v>703</v>
      </c>
      <c r="C239" s="17">
        <f t="shared" si="24"/>
        <v>48.625399999999999</v>
      </c>
      <c r="D239" s="18">
        <f t="shared" si="24"/>
        <v>113.57089999999999</v>
      </c>
      <c r="E239" s="64">
        <f t="shared" si="24"/>
        <v>0.4</v>
      </c>
      <c r="F239" s="17">
        <f t="shared" si="28"/>
        <v>5.6</v>
      </c>
      <c r="G239" s="18">
        <f t="shared" si="29"/>
        <v>8.52</v>
      </c>
      <c r="H239" s="19">
        <f t="shared" si="30"/>
        <v>0.4</v>
      </c>
      <c r="I239" s="8" t="str" cm="1">
        <f t="array" ref="I239">_xlfn.CONCAT(ROUND(F239:H239,2)&amp;", ")</f>
        <v xml:space="preserve">5.6, 8.52, 0.4, </v>
      </c>
      <c r="J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</row>
    <row r="240" spans="1:51" ht="20.100000000000001" customHeight="1" x14ac:dyDescent="0.3">
      <c r="B240" s="7" t="s">
        <v>704</v>
      </c>
      <c r="C240" s="17">
        <f t="shared" si="24"/>
        <v>48.875399999999999</v>
      </c>
      <c r="D240" s="18">
        <f t="shared" si="24"/>
        <v>113.57089999999999</v>
      </c>
      <c r="E240" s="64">
        <f t="shared" si="24"/>
        <v>0.4</v>
      </c>
      <c r="F240" s="17">
        <f t="shared" si="28"/>
        <v>5.85</v>
      </c>
      <c r="G240" s="18">
        <f t="shared" si="29"/>
        <v>8.52</v>
      </c>
      <c r="H240" s="19">
        <f t="shared" si="30"/>
        <v>0.4</v>
      </c>
      <c r="I240" s="8" t="str" cm="1">
        <f t="array" ref="I240">_xlfn.CONCAT(ROUND(F240:H240,2)&amp;", ")</f>
        <v xml:space="preserve">5.85, 8.52, 0.4, </v>
      </c>
      <c r="J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</row>
    <row r="241" spans="2:51" ht="20.100000000000001" customHeight="1" x14ac:dyDescent="0.3">
      <c r="B241" s="7" t="s">
        <v>705</v>
      </c>
      <c r="C241" s="17">
        <f t="shared" si="24"/>
        <v>48.9754</v>
      </c>
      <c r="D241" s="18">
        <f t="shared" si="24"/>
        <v>113.57089999999999</v>
      </c>
      <c r="E241" s="64">
        <f t="shared" si="24"/>
        <v>0.4</v>
      </c>
      <c r="F241" s="17">
        <f t="shared" si="28"/>
        <v>5.95</v>
      </c>
      <c r="G241" s="18">
        <f t="shared" si="29"/>
        <v>8.52</v>
      </c>
      <c r="H241" s="19">
        <f t="shared" si="30"/>
        <v>0.4</v>
      </c>
      <c r="I241" s="8" t="str" cm="1">
        <f t="array" ref="I241">_xlfn.CONCAT(ROUND(F241:H241,2)&amp;", ")</f>
        <v xml:space="preserve">5.95, 8.52, 0.4, </v>
      </c>
      <c r="J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</row>
    <row r="242" spans="2:51" ht="20.100000000000001" customHeight="1" x14ac:dyDescent="0.3">
      <c r="B242" s="7" t="s">
        <v>706</v>
      </c>
      <c r="C242" s="17">
        <f t="shared" si="24"/>
        <v>49.040399999999998</v>
      </c>
      <c r="D242" s="18">
        <f t="shared" si="24"/>
        <v>113.57089999999999</v>
      </c>
      <c r="E242" s="64">
        <f t="shared" si="24"/>
        <v>0.4</v>
      </c>
      <c r="F242" s="17">
        <f t="shared" si="28"/>
        <v>6.02</v>
      </c>
      <c r="G242" s="18">
        <f t="shared" si="29"/>
        <v>8.52</v>
      </c>
      <c r="H242" s="19">
        <f t="shared" si="30"/>
        <v>0.4</v>
      </c>
      <c r="I242" s="8" t="str" cm="1">
        <f t="array" ref="I242">_xlfn.CONCAT(ROUND(F242:H242,2)&amp;", ")</f>
        <v xml:space="preserve">6.02, 8.52, 0.4, </v>
      </c>
      <c r="J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</row>
    <row r="243" spans="2:51" ht="20.100000000000001" customHeight="1" x14ac:dyDescent="0.3">
      <c r="B243" s="7" t="s">
        <v>707</v>
      </c>
      <c r="C243" s="17">
        <f t="shared" si="24"/>
        <v>49.875399999999999</v>
      </c>
      <c r="D243" s="18">
        <f t="shared" si="24"/>
        <v>113.57089999999999</v>
      </c>
      <c r="E243" s="64">
        <f t="shared" si="24"/>
        <v>0.4</v>
      </c>
      <c r="F243" s="17">
        <f t="shared" si="28"/>
        <v>6.85</v>
      </c>
      <c r="G243" s="18">
        <f t="shared" si="29"/>
        <v>8.52</v>
      </c>
      <c r="H243" s="19">
        <f t="shared" si="30"/>
        <v>0.4</v>
      </c>
      <c r="I243" s="8" t="str" cm="1">
        <f t="array" ref="I243">_xlfn.CONCAT(ROUND(F243:H243,2)&amp;", ")</f>
        <v xml:space="preserve">6.85, 8.52, 0.4, </v>
      </c>
      <c r="J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</row>
    <row r="244" spans="2:51" ht="20.100000000000001" customHeight="1" x14ac:dyDescent="0.3">
      <c r="B244" s="7" t="s">
        <v>708</v>
      </c>
      <c r="C244" s="17">
        <f t="shared" si="24"/>
        <v>50.875399999999999</v>
      </c>
      <c r="D244" s="18">
        <f t="shared" si="24"/>
        <v>113.57089999999999</v>
      </c>
      <c r="E244" s="64">
        <f t="shared" si="24"/>
        <v>0</v>
      </c>
      <c r="F244" s="17">
        <f t="shared" si="28"/>
        <v>7.85</v>
      </c>
      <c r="G244" s="18">
        <f t="shared" si="29"/>
        <v>8.52</v>
      </c>
      <c r="H244" s="19">
        <f t="shared" si="30"/>
        <v>0</v>
      </c>
      <c r="I244" s="8" t="str" cm="1">
        <f t="array" ref="I244">_xlfn.CONCAT(ROUND(F244:H244,2)&amp;", ")</f>
        <v xml:space="preserve">7.85, 8.52, 0, </v>
      </c>
      <c r="J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</row>
    <row r="245" spans="2:51" ht="20.100000000000001" customHeight="1" x14ac:dyDescent="0.3">
      <c r="B245" s="7" t="s">
        <v>709</v>
      </c>
      <c r="C245" s="17">
        <f t="shared" si="24"/>
        <v>51.875399999999999</v>
      </c>
      <c r="D245" s="18">
        <f t="shared" si="24"/>
        <v>113.57089999999999</v>
      </c>
      <c r="E245" s="64">
        <f t="shared" si="24"/>
        <v>0</v>
      </c>
      <c r="F245" s="17">
        <f t="shared" si="28"/>
        <v>8.85</v>
      </c>
      <c r="G245" s="18">
        <f t="shared" si="29"/>
        <v>8.52</v>
      </c>
      <c r="H245" s="19">
        <f t="shared" si="30"/>
        <v>0</v>
      </c>
      <c r="I245" s="8" t="str" cm="1">
        <f t="array" ref="I245">_xlfn.CONCAT(ROUND(F245:H245,2)&amp;", ")</f>
        <v xml:space="preserve">8.85, 8.52, 0, </v>
      </c>
      <c r="J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</row>
    <row r="246" spans="2:51" ht="20.100000000000001" customHeight="1" x14ac:dyDescent="0.3">
      <c r="B246" s="7" t="s">
        <v>60</v>
      </c>
      <c r="C246" s="17">
        <f t="shared" si="24"/>
        <v>52.825400000000002</v>
      </c>
      <c r="D246" s="18">
        <f t="shared" si="24"/>
        <v>113.57089999999999</v>
      </c>
      <c r="E246" s="64">
        <f t="shared" si="24"/>
        <v>0</v>
      </c>
      <c r="F246" s="17">
        <f t="shared" si="28"/>
        <v>9.8000000000000007</v>
      </c>
      <c r="G246" s="18">
        <f t="shared" si="29"/>
        <v>8.52</v>
      </c>
      <c r="H246" s="19">
        <f t="shared" si="30"/>
        <v>0</v>
      </c>
      <c r="I246" s="8" t="str" cm="1">
        <f t="array" ref="I246">_xlfn.CONCAT(ROUND(F246:H246,2)&amp;", ")</f>
        <v xml:space="preserve">9.8, 8.52, 0, </v>
      </c>
      <c r="J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</row>
    <row r="247" spans="2:51" s="49" customFormat="1" ht="20.100000000000001" customHeight="1" x14ac:dyDescent="0.3">
      <c r="B247" s="49" t="s">
        <v>710</v>
      </c>
      <c r="C247" s="50">
        <f t="shared" ref="C247:E310" si="31">MID($B247,SEARCH(C$2,$B247)+3,8)*1</f>
        <v>43.025399999999998</v>
      </c>
      <c r="D247" s="51">
        <f t="shared" si="31"/>
        <v>112.9509</v>
      </c>
      <c r="E247" s="70">
        <f t="shared" si="31"/>
        <v>-0.4</v>
      </c>
      <c r="F247" s="50">
        <f t="shared" si="28"/>
        <v>0</v>
      </c>
      <c r="G247" s="51">
        <f t="shared" si="29"/>
        <v>7.9</v>
      </c>
      <c r="H247" s="52">
        <f t="shared" si="30"/>
        <v>-0.4</v>
      </c>
      <c r="I247" s="49" t="str" cm="1">
        <f t="array" ref="I247">_xlfn.CONCAT(ROUND(F247:H247,2)&amp;", ")</f>
        <v xml:space="preserve">0, 7.9, -0.4, </v>
      </c>
    </row>
    <row r="248" spans="2:51" s="8" customFormat="1" ht="20.100000000000001" customHeight="1" x14ac:dyDescent="0.3">
      <c r="B248" s="8" t="s">
        <v>711</v>
      </c>
      <c r="C248" s="17">
        <f t="shared" si="31"/>
        <v>43.9754</v>
      </c>
      <c r="D248" s="18">
        <f t="shared" si="31"/>
        <v>112.9509</v>
      </c>
      <c r="E248" s="64">
        <f t="shared" si="31"/>
        <v>-0.4</v>
      </c>
      <c r="F248" s="17">
        <f t="shared" si="28"/>
        <v>0.95</v>
      </c>
      <c r="G248" s="18">
        <f t="shared" si="29"/>
        <v>7.9</v>
      </c>
      <c r="H248" s="19">
        <f t="shared" si="30"/>
        <v>-0.4</v>
      </c>
      <c r="I248" s="8" t="str" cm="1">
        <f t="array" ref="I248">_xlfn.CONCAT(ROUND(F248:H248,2)&amp;", ")</f>
        <v xml:space="preserve">0.95, 7.9, -0.4, </v>
      </c>
    </row>
    <row r="249" spans="2:51" s="8" customFormat="1" ht="20.100000000000001" customHeight="1" x14ac:dyDescent="0.3">
      <c r="B249" s="8" t="s">
        <v>712</v>
      </c>
      <c r="C249" s="17">
        <f t="shared" si="31"/>
        <v>44.9754</v>
      </c>
      <c r="D249" s="18">
        <f t="shared" si="31"/>
        <v>112.9509</v>
      </c>
      <c r="E249" s="64">
        <f t="shared" si="31"/>
        <v>-0.5</v>
      </c>
      <c r="F249" s="17">
        <f t="shared" si="28"/>
        <v>1.95</v>
      </c>
      <c r="G249" s="18">
        <f t="shared" si="29"/>
        <v>7.9</v>
      </c>
      <c r="H249" s="19">
        <f t="shared" si="30"/>
        <v>-0.5</v>
      </c>
      <c r="I249" s="8" t="str" cm="1">
        <f t="array" ref="I249">_xlfn.CONCAT(ROUND(F249:H249,2)&amp;", ")</f>
        <v xml:space="preserve">1.95, 7.9, -0.5, </v>
      </c>
    </row>
    <row r="250" spans="2:51" s="8" customFormat="1" ht="20.100000000000001" customHeight="1" x14ac:dyDescent="0.3">
      <c r="B250" s="8" t="s">
        <v>713</v>
      </c>
      <c r="C250" s="17">
        <f t="shared" si="31"/>
        <v>45.9754</v>
      </c>
      <c r="D250" s="18">
        <f t="shared" si="31"/>
        <v>112.9509</v>
      </c>
      <c r="E250" s="64">
        <f t="shared" si="31"/>
        <v>-0.4</v>
      </c>
      <c r="F250" s="17">
        <f t="shared" si="28"/>
        <v>2.95</v>
      </c>
      <c r="G250" s="18">
        <f t="shared" si="29"/>
        <v>7.9</v>
      </c>
      <c r="H250" s="19">
        <f t="shared" si="30"/>
        <v>-0.4</v>
      </c>
      <c r="I250" s="8" t="str" cm="1">
        <f t="array" ref="I250">_xlfn.CONCAT(ROUND(F250:H250,2)&amp;", ")</f>
        <v xml:space="preserve">2.95, 7.9, -0.4, </v>
      </c>
    </row>
    <row r="251" spans="2:51" s="8" customFormat="1" ht="20.100000000000001" customHeight="1" x14ac:dyDescent="0.3">
      <c r="B251" s="8" t="s">
        <v>714</v>
      </c>
      <c r="C251" s="17">
        <f t="shared" si="31"/>
        <v>46.810400000000001</v>
      </c>
      <c r="D251" s="18">
        <f t="shared" si="31"/>
        <v>112.9509</v>
      </c>
      <c r="E251" s="64">
        <f t="shared" si="31"/>
        <v>0.8</v>
      </c>
      <c r="F251" s="17">
        <f t="shared" si="28"/>
        <v>3.79</v>
      </c>
      <c r="G251" s="18">
        <f t="shared" si="29"/>
        <v>7.9</v>
      </c>
      <c r="H251" s="19">
        <f t="shared" si="30"/>
        <v>0.8</v>
      </c>
      <c r="I251" s="8" t="str" cm="1">
        <f t="array" ref="I251">_xlfn.CONCAT(ROUND(F251:H251,2)&amp;", ")</f>
        <v xml:space="preserve">3.79, 7.9, 0.8, </v>
      </c>
    </row>
    <row r="252" spans="2:51" s="8" customFormat="1" ht="20.100000000000001" customHeight="1" x14ac:dyDescent="0.3">
      <c r="B252" s="8" t="s">
        <v>715</v>
      </c>
      <c r="C252" s="17">
        <f t="shared" si="31"/>
        <v>46.9754</v>
      </c>
      <c r="D252" s="18">
        <f t="shared" si="31"/>
        <v>112.9509</v>
      </c>
      <c r="E252" s="64">
        <f t="shared" si="31"/>
        <v>0.5</v>
      </c>
      <c r="F252" s="17">
        <f t="shared" si="28"/>
        <v>3.95</v>
      </c>
      <c r="G252" s="18">
        <f t="shared" si="29"/>
        <v>7.9</v>
      </c>
      <c r="H252" s="19">
        <f t="shared" si="30"/>
        <v>0.5</v>
      </c>
      <c r="I252" s="8" t="str" cm="1">
        <f t="array" ref="I252">_xlfn.CONCAT(ROUND(F252:H252,2)&amp;", ")</f>
        <v xml:space="preserve">3.95, 7.9, 0.5, </v>
      </c>
    </row>
    <row r="253" spans="2:51" s="8" customFormat="1" ht="20.100000000000001" customHeight="1" x14ac:dyDescent="0.3">
      <c r="B253" s="8" t="s">
        <v>131</v>
      </c>
      <c r="C253" s="17">
        <f t="shared" si="31"/>
        <v>47.925400000000003</v>
      </c>
      <c r="D253" s="18">
        <f t="shared" si="31"/>
        <v>112.9509</v>
      </c>
      <c r="E253" s="64">
        <f t="shared" si="31"/>
        <v>0</v>
      </c>
      <c r="F253" s="17">
        <f t="shared" si="28"/>
        <v>4.9000000000000004</v>
      </c>
      <c r="G253" s="18">
        <f t="shared" si="29"/>
        <v>7.9</v>
      </c>
      <c r="H253" s="19">
        <f t="shared" si="30"/>
        <v>0</v>
      </c>
      <c r="I253" s="8" t="str" cm="1">
        <f t="array" ref="I253">_xlfn.CONCAT(ROUND(F253:H253,2)&amp;", ")</f>
        <v xml:space="preserve">4.9, 7.9, 0, </v>
      </c>
    </row>
    <row r="254" spans="2:51" s="8" customFormat="1" ht="20.100000000000001" customHeight="1" x14ac:dyDescent="0.3">
      <c r="B254" s="8" t="s">
        <v>716</v>
      </c>
      <c r="C254" s="17">
        <f t="shared" si="31"/>
        <v>48.625399999999999</v>
      </c>
      <c r="D254" s="18">
        <f t="shared" si="31"/>
        <v>112.9509</v>
      </c>
      <c r="E254" s="64">
        <f t="shared" si="31"/>
        <v>0.4</v>
      </c>
      <c r="F254" s="17">
        <f t="shared" si="28"/>
        <v>5.6</v>
      </c>
      <c r="G254" s="18">
        <f t="shared" si="29"/>
        <v>7.9</v>
      </c>
      <c r="H254" s="19">
        <f t="shared" si="30"/>
        <v>0.4</v>
      </c>
      <c r="I254" s="8" t="str" cm="1">
        <f t="array" ref="I254">_xlfn.CONCAT(ROUND(F254:H254,2)&amp;", ")</f>
        <v xml:space="preserve">5.6, 7.9, 0.4, </v>
      </c>
    </row>
    <row r="255" spans="2:51" s="123" customFormat="1" ht="20.100000000000001" customHeight="1" x14ac:dyDescent="0.3">
      <c r="B255" s="123" t="s">
        <v>716</v>
      </c>
      <c r="C255" s="124">
        <f t="shared" si="31"/>
        <v>48.625399999999999</v>
      </c>
      <c r="D255" s="125">
        <f t="shared" si="31"/>
        <v>112.9509</v>
      </c>
      <c r="E255" s="126">
        <f t="shared" si="31"/>
        <v>0.4</v>
      </c>
      <c r="F255" s="124">
        <f t="shared" si="28"/>
        <v>5.6</v>
      </c>
      <c r="G255" s="125">
        <f t="shared" si="29"/>
        <v>7.9</v>
      </c>
      <c r="H255" s="127">
        <f t="shared" si="30"/>
        <v>0.4</v>
      </c>
      <c r="I255" s="123" t="str" cm="1">
        <f t="array" ref="I255">_xlfn.CONCAT(ROUND(F255:H255,2)&amp;", ")</f>
        <v xml:space="preserve">5.6, 7.9, 0.4, </v>
      </c>
    </row>
    <row r="256" spans="2:51" s="128" customFormat="1" ht="20.100000000000001" customHeight="1" x14ac:dyDescent="0.3">
      <c r="B256" s="128" t="s">
        <v>719</v>
      </c>
      <c r="C256" s="129">
        <f t="shared" si="31"/>
        <v>48.625399999999999</v>
      </c>
      <c r="D256" s="130">
        <f t="shared" si="31"/>
        <v>112.82089999999999</v>
      </c>
      <c r="E256" s="131">
        <f t="shared" si="31"/>
        <v>0.4</v>
      </c>
      <c r="F256" s="129">
        <f t="shared" si="28"/>
        <v>5.6</v>
      </c>
      <c r="G256" s="130">
        <f t="shared" si="29"/>
        <v>7.77</v>
      </c>
      <c r="H256" s="132">
        <f t="shared" si="30"/>
        <v>0.4</v>
      </c>
      <c r="I256" s="128" t="str" cm="1">
        <f t="array" ref="I256">_xlfn.CONCAT(ROUND(F256:H256,2)&amp;", ")</f>
        <v xml:space="preserve">5.6, 7.77, 0.4, </v>
      </c>
    </row>
    <row r="257" spans="2:51" s="8" customFormat="1" ht="20.100000000000001" customHeight="1" x14ac:dyDescent="0.3">
      <c r="B257" s="8" t="s">
        <v>717</v>
      </c>
      <c r="C257" s="17">
        <f t="shared" si="31"/>
        <v>48.9754</v>
      </c>
      <c r="D257" s="18">
        <f t="shared" si="31"/>
        <v>112.82089999999999</v>
      </c>
      <c r="E257" s="64">
        <f t="shared" si="31"/>
        <v>0</v>
      </c>
      <c r="F257" s="17">
        <f t="shared" si="28"/>
        <v>5.95</v>
      </c>
      <c r="G257" s="18">
        <f t="shared" si="29"/>
        <v>7.77</v>
      </c>
      <c r="H257" s="19">
        <f t="shared" si="30"/>
        <v>0</v>
      </c>
      <c r="I257" s="8" t="str" cm="1">
        <f t="array" ref="I257">_xlfn.CONCAT(ROUND(F257:H257,2)&amp;", ")</f>
        <v xml:space="preserve">5.95, 7.77, 0, </v>
      </c>
    </row>
    <row r="258" spans="2:51" s="133" customFormat="1" ht="20.100000000000001" customHeight="1" x14ac:dyDescent="0.3">
      <c r="B258" s="133" t="s">
        <v>718</v>
      </c>
      <c r="C258" s="134">
        <f t="shared" si="31"/>
        <v>49.4754</v>
      </c>
      <c r="D258" s="135">
        <f t="shared" si="31"/>
        <v>112.82089999999999</v>
      </c>
      <c r="E258" s="136">
        <f t="shared" si="31"/>
        <v>0</v>
      </c>
      <c r="F258" s="134">
        <f t="shared" si="28"/>
        <v>6.45</v>
      </c>
      <c r="G258" s="135">
        <f t="shared" si="29"/>
        <v>7.77</v>
      </c>
      <c r="H258" s="137">
        <f t="shared" si="30"/>
        <v>0</v>
      </c>
      <c r="I258" s="133" t="str" cm="1">
        <f t="array" ref="I258">_xlfn.CONCAT(ROUND(F258:H258,2)&amp;", ")</f>
        <v xml:space="preserve">6.45, 7.77, 0, </v>
      </c>
    </row>
    <row r="259" spans="2:51" ht="20.100000000000001" customHeight="1" x14ac:dyDescent="0.3">
      <c r="B259" s="7" t="s">
        <v>720</v>
      </c>
      <c r="C259" s="17">
        <f t="shared" si="31"/>
        <v>48.625399999999999</v>
      </c>
      <c r="D259" s="18">
        <f t="shared" si="31"/>
        <v>111.9509</v>
      </c>
      <c r="E259" s="64">
        <f t="shared" si="31"/>
        <v>0.4</v>
      </c>
      <c r="F259" s="17">
        <f t="shared" si="28"/>
        <v>5.6</v>
      </c>
      <c r="G259" s="18">
        <f t="shared" si="29"/>
        <v>6.9</v>
      </c>
      <c r="H259" s="19">
        <f t="shared" si="30"/>
        <v>0.4</v>
      </c>
      <c r="I259" s="8" t="str" cm="1">
        <f t="array" ref="I259">_xlfn.CONCAT(ROUND(F259:H259,2)&amp;", ")</f>
        <v xml:space="preserve">5.6, 6.9, 0.4, </v>
      </c>
      <c r="J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</row>
    <row r="260" spans="2:51" ht="20.100000000000001" customHeight="1" x14ac:dyDescent="0.3">
      <c r="B260" s="7" t="s">
        <v>132</v>
      </c>
      <c r="C260" s="17">
        <f t="shared" si="31"/>
        <v>47.925400000000003</v>
      </c>
      <c r="D260" s="18">
        <f t="shared" si="31"/>
        <v>111.9509</v>
      </c>
      <c r="E260" s="64">
        <f t="shared" si="31"/>
        <v>0</v>
      </c>
      <c r="F260" s="17">
        <f t="shared" si="28"/>
        <v>4.9000000000000004</v>
      </c>
      <c r="G260" s="18">
        <f t="shared" si="29"/>
        <v>6.9</v>
      </c>
      <c r="H260" s="19">
        <f t="shared" si="30"/>
        <v>0</v>
      </c>
      <c r="I260" s="8" t="str" cm="1">
        <f t="array" ref="I260">_xlfn.CONCAT(ROUND(F260:H260,2)&amp;", ")</f>
        <v xml:space="preserve">4.9, 6.9, 0, </v>
      </c>
      <c r="J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</row>
    <row r="261" spans="2:51" ht="20.100000000000001" customHeight="1" x14ac:dyDescent="0.3">
      <c r="B261" s="7" t="s">
        <v>721</v>
      </c>
      <c r="C261" s="17">
        <f t="shared" si="31"/>
        <v>46.9754</v>
      </c>
      <c r="D261" s="18">
        <f t="shared" si="31"/>
        <v>111.9509</v>
      </c>
      <c r="E261" s="64">
        <f t="shared" si="31"/>
        <v>0.4</v>
      </c>
      <c r="F261" s="17">
        <f t="shared" si="28"/>
        <v>3.95</v>
      </c>
      <c r="G261" s="18">
        <f t="shared" si="29"/>
        <v>6.9</v>
      </c>
      <c r="H261" s="19">
        <f t="shared" si="30"/>
        <v>0.4</v>
      </c>
      <c r="I261" s="8" t="str" cm="1">
        <f t="array" ref="I261">_xlfn.CONCAT(ROUND(F261:H261,2)&amp;", ")</f>
        <v xml:space="preserve">3.95, 6.9, 0.4, </v>
      </c>
      <c r="J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</row>
    <row r="262" spans="2:51" s="128" customFormat="1" ht="20.100000000000001" customHeight="1" x14ac:dyDescent="0.3">
      <c r="B262" s="128" t="s">
        <v>722</v>
      </c>
      <c r="C262" s="129">
        <f t="shared" si="31"/>
        <v>46.810400000000001</v>
      </c>
      <c r="D262" s="130">
        <f t="shared" si="31"/>
        <v>111.9209</v>
      </c>
      <c r="E262" s="131">
        <f t="shared" si="31"/>
        <v>0.8</v>
      </c>
      <c r="F262" s="129">
        <f t="shared" si="28"/>
        <v>3.79</v>
      </c>
      <c r="G262" s="130">
        <f t="shared" si="29"/>
        <v>6.87</v>
      </c>
      <c r="H262" s="132">
        <f t="shared" si="30"/>
        <v>0.8</v>
      </c>
      <c r="I262" s="128" t="str" cm="1">
        <f t="array" ref="I262">_xlfn.CONCAT(ROUND(F262:H262,2)&amp;", ")</f>
        <v xml:space="preserve">3.79, 6.87, 0.8, </v>
      </c>
    </row>
    <row r="263" spans="2:51" s="8" customFormat="1" ht="20.100000000000001" customHeight="1" x14ac:dyDescent="0.3">
      <c r="B263" s="8" t="s">
        <v>723</v>
      </c>
      <c r="C263" s="17">
        <f t="shared" si="31"/>
        <v>45.9754</v>
      </c>
      <c r="D263" s="18">
        <f t="shared" si="31"/>
        <v>111.9209</v>
      </c>
      <c r="E263" s="64">
        <f t="shared" si="31"/>
        <v>0.4</v>
      </c>
      <c r="F263" s="17">
        <f t="shared" si="28"/>
        <v>2.95</v>
      </c>
      <c r="G263" s="18">
        <f t="shared" si="29"/>
        <v>6.87</v>
      </c>
      <c r="H263" s="19">
        <f t="shared" si="30"/>
        <v>0.4</v>
      </c>
      <c r="I263" s="8" t="str" cm="1">
        <f t="array" ref="I263">_xlfn.CONCAT(ROUND(F263:H263,2)&amp;", ")</f>
        <v xml:space="preserve">2.95, 6.87, 0.4, </v>
      </c>
    </row>
    <row r="264" spans="2:51" s="8" customFormat="1" ht="20.100000000000001" customHeight="1" x14ac:dyDescent="0.3">
      <c r="B264" s="8" t="s">
        <v>724</v>
      </c>
      <c r="C264" s="17">
        <f t="shared" si="31"/>
        <v>44.9754</v>
      </c>
      <c r="D264" s="18">
        <f t="shared" si="31"/>
        <v>111.9209</v>
      </c>
      <c r="E264" s="64">
        <f t="shared" si="31"/>
        <v>1.2</v>
      </c>
      <c r="F264" s="17">
        <f t="shared" si="28"/>
        <v>1.95</v>
      </c>
      <c r="G264" s="18">
        <f t="shared" si="29"/>
        <v>6.87</v>
      </c>
      <c r="H264" s="19">
        <f t="shared" si="30"/>
        <v>1.2</v>
      </c>
      <c r="I264" s="8" t="str" cm="1">
        <f t="array" ref="I264">_xlfn.CONCAT(ROUND(F264:H264,2)&amp;", ")</f>
        <v xml:space="preserve">1.95, 6.87, 1.2, </v>
      </c>
    </row>
    <row r="265" spans="2:51" s="8" customFormat="1" ht="20.100000000000001" customHeight="1" x14ac:dyDescent="0.3">
      <c r="B265" s="8" t="s">
        <v>725</v>
      </c>
      <c r="C265" s="17">
        <f t="shared" si="31"/>
        <v>43.9754</v>
      </c>
      <c r="D265" s="18">
        <f t="shared" si="31"/>
        <v>111.9209</v>
      </c>
      <c r="E265" s="64">
        <f t="shared" si="31"/>
        <v>1</v>
      </c>
      <c r="F265" s="17">
        <f t="shared" si="28"/>
        <v>0.95</v>
      </c>
      <c r="G265" s="18">
        <f t="shared" si="29"/>
        <v>6.87</v>
      </c>
      <c r="H265" s="19">
        <f t="shared" si="30"/>
        <v>1</v>
      </c>
      <c r="I265" s="8" t="str" cm="1">
        <f t="array" ref="I265">_xlfn.CONCAT(ROUND(F265:H265,2)&amp;", ")</f>
        <v xml:space="preserve">0.95, 6.87, 1, </v>
      </c>
    </row>
    <row r="266" spans="2:51" s="53" customFormat="1" ht="20.100000000000001" customHeight="1" x14ac:dyDescent="0.3">
      <c r="B266" s="53" t="s">
        <v>726</v>
      </c>
      <c r="C266" s="60">
        <f t="shared" si="31"/>
        <v>43.025399999999998</v>
      </c>
      <c r="D266" s="61">
        <f t="shared" si="31"/>
        <v>111.9209</v>
      </c>
      <c r="E266" s="72">
        <f t="shared" si="31"/>
        <v>0</v>
      </c>
      <c r="F266" s="60">
        <f t="shared" si="28"/>
        <v>0</v>
      </c>
      <c r="G266" s="61">
        <f t="shared" si="29"/>
        <v>6.87</v>
      </c>
      <c r="H266" s="62">
        <f t="shared" si="30"/>
        <v>0</v>
      </c>
      <c r="I266" s="53" t="str" cm="1">
        <f t="array" ref="I266">_xlfn.CONCAT(ROUND(F266:H266,2)&amp;", ")</f>
        <v xml:space="preserve">0, 6.87, 0, </v>
      </c>
    </row>
    <row r="267" spans="2:51" s="49" customFormat="1" ht="20.100000000000001" customHeight="1" x14ac:dyDescent="0.3">
      <c r="B267" s="49" t="s">
        <v>727</v>
      </c>
      <c r="C267" s="50">
        <f t="shared" si="31"/>
        <v>48.625399999999999</v>
      </c>
      <c r="D267" s="51">
        <f t="shared" si="31"/>
        <v>111.82089999999999</v>
      </c>
      <c r="E267" s="70">
        <f t="shared" si="31"/>
        <v>0.4</v>
      </c>
      <c r="F267" s="50">
        <f t="shared" si="28"/>
        <v>5.6</v>
      </c>
      <c r="G267" s="51">
        <f t="shared" si="29"/>
        <v>6.77</v>
      </c>
      <c r="H267" s="52">
        <f t="shared" si="30"/>
        <v>0.4</v>
      </c>
      <c r="I267" s="49" t="str" cm="1">
        <f t="array" ref="I267">_xlfn.CONCAT(ROUND(F267:H267,2)&amp;", ")</f>
        <v xml:space="preserve">5.6, 6.77, 0.4, </v>
      </c>
    </row>
    <row r="268" spans="2:51" s="8" customFormat="1" ht="20.100000000000001" customHeight="1" x14ac:dyDescent="0.3">
      <c r="B268" s="8" t="s">
        <v>728</v>
      </c>
      <c r="C268" s="17">
        <f t="shared" si="31"/>
        <v>48.9754</v>
      </c>
      <c r="D268" s="18">
        <f t="shared" si="31"/>
        <v>111.82089999999999</v>
      </c>
      <c r="E268" s="64">
        <f t="shared" si="31"/>
        <v>0</v>
      </c>
      <c r="F268" s="17">
        <f t="shared" si="28"/>
        <v>5.95</v>
      </c>
      <c r="G268" s="18">
        <f t="shared" si="29"/>
        <v>6.77</v>
      </c>
      <c r="H268" s="19">
        <f t="shared" si="30"/>
        <v>0</v>
      </c>
      <c r="I268" s="8" t="str" cm="1">
        <f t="array" ref="I268">_xlfn.CONCAT(ROUND(F268:H268,2)&amp;", ")</f>
        <v xml:space="preserve">5.95, 6.77, 0, </v>
      </c>
    </row>
    <row r="269" spans="2:51" s="123" customFormat="1" ht="20.100000000000001" customHeight="1" x14ac:dyDescent="0.3">
      <c r="B269" s="123" t="s">
        <v>729</v>
      </c>
      <c r="C269" s="124">
        <f t="shared" si="31"/>
        <v>49.4754</v>
      </c>
      <c r="D269" s="125">
        <f t="shared" si="31"/>
        <v>111.82089999999999</v>
      </c>
      <c r="E269" s="126">
        <f t="shared" si="31"/>
        <v>0</v>
      </c>
      <c r="F269" s="124">
        <f t="shared" si="28"/>
        <v>6.45</v>
      </c>
      <c r="G269" s="125">
        <f t="shared" si="29"/>
        <v>6.77</v>
      </c>
      <c r="H269" s="127">
        <f t="shared" si="30"/>
        <v>0</v>
      </c>
      <c r="I269" s="123" t="str" cm="1">
        <f t="array" ref="I269">_xlfn.CONCAT(ROUND(F269:H269,2)&amp;", ")</f>
        <v xml:space="preserve">6.45, 6.77, 0, </v>
      </c>
    </row>
    <row r="270" spans="2:51" s="128" customFormat="1" ht="20.100000000000001" customHeight="1" x14ac:dyDescent="0.3">
      <c r="B270" s="128" t="s">
        <v>730</v>
      </c>
      <c r="C270" s="129">
        <f t="shared" si="31"/>
        <v>43.025399999999998</v>
      </c>
      <c r="D270" s="130">
        <f t="shared" si="31"/>
        <v>111.74590000000001</v>
      </c>
      <c r="E270" s="131">
        <f t="shared" si="31"/>
        <v>0</v>
      </c>
      <c r="F270" s="129">
        <f t="shared" si="28"/>
        <v>0</v>
      </c>
      <c r="G270" s="130">
        <f t="shared" si="29"/>
        <v>6.7</v>
      </c>
      <c r="H270" s="132">
        <f t="shared" si="30"/>
        <v>0</v>
      </c>
      <c r="I270" s="128" t="str" cm="1">
        <f t="array" ref="I270">_xlfn.CONCAT(ROUND(F270:H270,2)&amp;", ")</f>
        <v xml:space="preserve">0, 6.7, 0, </v>
      </c>
    </row>
    <row r="271" spans="2:51" s="8" customFormat="1" ht="20.100000000000001" customHeight="1" x14ac:dyDescent="0.3">
      <c r="B271" s="8" t="s">
        <v>731</v>
      </c>
      <c r="C271" s="17">
        <f t="shared" si="31"/>
        <v>43.9754</v>
      </c>
      <c r="D271" s="18">
        <f t="shared" si="31"/>
        <v>111.74590000000001</v>
      </c>
      <c r="E271" s="64">
        <f t="shared" si="31"/>
        <v>0.5</v>
      </c>
      <c r="F271" s="17">
        <f t="shared" si="28"/>
        <v>0.95</v>
      </c>
      <c r="G271" s="18">
        <f t="shared" si="29"/>
        <v>6.7</v>
      </c>
      <c r="H271" s="19">
        <f t="shared" si="30"/>
        <v>0.5</v>
      </c>
      <c r="I271" s="8" t="str" cm="1">
        <f t="array" ref="I271">_xlfn.CONCAT(ROUND(F271:H271,2)&amp;", ")</f>
        <v xml:space="preserve">0.95, 6.7, 0.5, </v>
      </c>
    </row>
    <row r="272" spans="2:51" s="133" customFormat="1" ht="20.100000000000001" customHeight="1" x14ac:dyDescent="0.3">
      <c r="B272" s="133" t="s">
        <v>362</v>
      </c>
      <c r="C272" s="134">
        <f t="shared" si="31"/>
        <v>44.7254</v>
      </c>
      <c r="D272" s="135">
        <f t="shared" si="31"/>
        <v>111.74590000000001</v>
      </c>
      <c r="E272" s="136">
        <f t="shared" si="31"/>
        <v>0</v>
      </c>
      <c r="F272" s="134">
        <f t="shared" si="28"/>
        <v>1.7</v>
      </c>
      <c r="G272" s="135">
        <f t="shared" si="29"/>
        <v>6.7</v>
      </c>
      <c r="H272" s="137">
        <f t="shared" si="30"/>
        <v>0</v>
      </c>
      <c r="I272" s="133" t="str" cm="1">
        <f t="array" ref="I272">_xlfn.CONCAT(ROUND(F272:H272,2)&amp;", ")</f>
        <v xml:space="preserve">1.7, 6.7, 0, </v>
      </c>
    </row>
    <row r="273" spans="2:51" s="138" customFormat="1" ht="20.100000000000001" customHeight="1" x14ac:dyDescent="0.3">
      <c r="B273" s="138" t="s">
        <v>732</v>
      </c>
      <c r="C273" s="139">
        <f t="shared" si="31"/>
        <v>46.810400000000001</v>
      </c>
      <c r="D273" s="140">
        <f t="shared" si="31"/>
        <v>110.9509</v>
      </c>
      <c r="E273" s="141">
        <f t="shared" si="31"/>
        <v>0</v>
      </c>
      <c r="F273" s="139">
        <f t="shared" si="28"/>
        <v>3.79</v>
      </c>
      <c r="G273" s="140">
        <f t="shared" si="29"/>
        <v>5.9</v>
      </c>
      <c r="H273" s="142">
        <f t="shared" si="30"/>
        <v>0</v>
      </c>
      <c r="I273" s="138" t="str" cm="1">
        <f t="array" ref="I273">_xlfn.CONCAT(ROUND(F273:H273,2)&amp;", ")</f>
        <v xml:space="preserve">3.79, 5.9, 0, </v>
      </c>
    </row>
    <row r="274" spans="2:51" s="8" customFormat="1" ht="20.100000000000001" customHeight="1" x14ac:dyDescent="0.3">
      <c r="B274" s="8" t="s">
        <v>733</v>
      </c>
      <c r="C274" s="17">
        <f t="shared" si="31"/>
        <v>46.9754</v>
      </c>
      <c r="D274" s="18">
        <f t="shared" si="31"/>
        <v>110.9509</v>
      </c>
      <c r="E274" s="64">
        <f t="shared" si="31"/>
        <v>0</v>
      </c>
      <c r="F274" s="17">
        <f t="shared" si="28"/>
        <v>3.95</v>
      </c>
      <c r="G274" s="18">
        <f t="shared" si="29"/>
        <v>5.9</v>
      </c>
      <c r="H274" s="19">
        <f t="shared" si="30"/>
        <v>0</v>
      </c>
      <c r="I274" s="8" t="str" cm="1">
        <f t="array" ref="I274">_xlfn.CONCAT(ROUND(F274:H274,2)&amp;", ")</f>
        <v xml:space="preserve">3.95, 5.9, 0, </v>
      </c>
    </row>
    <row r="275" spans="2:51" s="8" customFormat="1" ht="20.100000000000001" customHeight="1" x14ac:dyDescent="0.3">
      <c r="B275" s="8" t="s">
        <v>133</v>
      </c>
      <c r="C275" s="17">
        <f t="shared" si="31"/>
        <v>47.925400000000003</v>
      </c>
      <c r="D275" s="18">
        <f t="shared" si="31"/>
        <v>110.9509</v>
      </c>
      <c r="E275" s="64">
        <f t="shared" si="31"/>
        <v>0</v>
      </c>
      <c r="F275" s="17">
        <f t="shared" si="28"/>
        <v>4.9000000000000004</v>
      </c>
      <c r="G275" s="18">
        <f t="shared" si="29"/>
        <v>5.9</v>
      </c>
      <c r="H275" s="19">
        <f t="shared" si="30"/>
        <v>0</v>
      </c>
      <c r="I275" s="8" t="str" cm="1">
        <f t="array" ref="I275">_xlfn.CONCAT(ROUND(F275:H275,2)&amp;", ")</f>
        <v xml:space="preserve">4.9, 5.9, 0, </v>
      </c>
    </row>
    <row r="276" spans="2:51" s="143" customFormat="1" ht="20.100000000000001" customHeight="1" x14ac:dyDescent="0.3">
      <c r="B276" s="143" t="s">
        <v>734</v>
      </c>
      <c r="C276" s="144">
        <f t="shared" si="31"/>
        <v>48.625399999999999</v>
      </c>
      <c r="D276" s="145">
        <f t="shared" si="31"/>
        <v>110.9509</v>
      </c>
      <c r="E276" s="146">
        <f t="shared" si="31"/>
        <v>0.4</v>
      </c>
      <c r="F276" s="144">
        <f t="shared" si="28"/>
        <v>5.6</v>
      </c>
      <c r="G276" s="145">
        <f t="shared" si="29"/>
        <v>5.9</v>
      </c>
      <c r="H276" s="147">
        <f t="shared" si="30"/>
        <v>0.4</v>
      </c>
      <c r="I276" s="143" t="str" cm="1">
        <f t="array" ref="I276">_xlfn.CONCAT(ROUND(F276:H276,2)&amp;", ")</f>
        <v xml:space="preserve">5.6, 5.9, 0.4, </v>
      </c>
    </row>
    <row r="277" spans="2:51" s="148" customFormat="1" ht="20.100000000000001" customHeight="1" x14ac:dyDescent="0.3">
      <c r="B277" s="148" t="s">
        <v>735</v>
      </c>
      <c r="C277" s="149">
        <f t="shared" si="31"/>
        <v>48.625399999999999</v>
      </c>
      <c r="D277" s="150">
        <f t="shared" si="31"/>
        <v>110.82089999999999</v>
      </c>
      <c r="E277" s="151">
        <f t="shared" si="31"/>
        <v>0.4</v>
      </c>
      <c r="F277" s="149">
        <f t="shared" si="28"/>
        <v>5.6</v>
      </c>
      <c r="G277" s="150">
        <f t="shared" si="29"/>
        <v>5.77</v>
      </c>
      <c r="H277" s="152">
        <f t="shared" si="30"/>
        <v>0.4</v>
      </c>
      <c r="I277" s="148" t="str" cm="1">
        <f t="array" ref="I277">_xlfn.CONCAT(ROUND(F277:H277,2)&amp;", ")</f>
        <v xml:space="preserve">5.6, 5.77, 0.4, </v>
      </c>
    </row>
    <row r="278" spans="2:51" s="8" customFormat="1" ht="20.100000000000001" customHeight="1" x14ac:dyDescent="0.3">
      <c r="B278" s="8" t="s">
        <v>736</v>
      </c>
      <c r="C278" s="17">
        <f t="shared" si="31"/>
        <v>48.9754</v>
      </c>
      <c r="D278" s="18">
        <f t="shared" si="31"/>
        <v>110.82089999999999</v>
      </c>
      <c r="E278" s="64">
        <f t="shared" si="31"/>
        <v>0</v>
      </c>
      <c r="F278" s="17">
        <f t="shared" si="28"/>
        <v>5.95</v>
      </c>
      <c r="G278" s="18">
        <f t="shared" si="29"/>
        <v>5.77</v>
      </c>
      <c r="H278" s="19">
        <f t="shared" si="30"/>
        <v>0</v>
      </c>
      <c r="I278" s="8" t="str" cm="1">
        <f t="array" ref="I278">_xlfn.CONCAT(ROUND(F278:H278,2)&amp;", ")</f>
        <v xml:space="preserve">5.95, 5.77, 0, </v>
      </c>
    </row>
    <row r="279" spans="2:51" s="153" customFormat="1" ht="20.100000000000001" customHeight="1" x14ac:dyDescent="0.3">
      <c r="B279" s="153" t="s">
        <v>737</v>
      </c>
      <c r="C279" s="154">
        <f t="shared" si="31"/>
        <v>49.4754</v>
      </c>
      <c r="D279" s="155">
        <f t="shared" si="31"/>
        <v>110.82089999999999</v>
      </c>
      <c r="E279" s="156">
        <f t="shared" si="31"/>
        <v>0</v>
      </c>
      <c r="F279" s="154">
        <f t="shared" ref="F279:F342" si="32">ROUND(C279-$L$2,2)</f>
        <v>6.45</v>
      </c>
      <c r="G279" s="155">
        <f t="shared" ref="G279:G342" si="33">ROUND(D279-$L$3,2)</f>
        <v>5.77</v>
      </c>
      <c r="H279" s="157">
        <f t="shared" ref="H279:H342" si="34">ROUND(E279-$L$4,2)</f>
        <v>0</v>
      </c>
      <c r="I279" s="153" t="str" cm="1">
        <f t="array" ref="I279">_xlfn.CONCAT(ROUND(F279:H279,2)&amp;", ")</f>
        <v xml:space="preserve">6.45, 5.77, 0, </v>
      </c>
    </row>
    <row r="280" spans="2:51" ht="20.100000000000001" customHeight="1" x14ac:dyDescent="0.3">
      <c r="B280" s="7" t="s">
        <v>134</v>
      </c>
      <c r="C280" s="17">
        <f t="shared" si="31"/>
        <v>43.025399999999998</v>
      </c>
      <c r="D280" s="18">
        <f t="shared" si="31"/>
        <v>110.74590000000001</v>
      </c>
      <c r="E280" s="64">
        <f t="shared" si="31"/>
        <v>0</v>
      </c>
      <c r="F280" s="17">
        <f t="shared" si="32"/>
        <v>0</v>
      </c>
      <c r="G280" s="18">
        <f t="shared" si="33"/>
        <v>5.7</v>
      </c>
      <c r="H280" s="19">
        <f t="shared" si="34"/>
        <v>0</v>
      </c>
      <c r="I280" s="8" t="str" cm="1">
        <f t="array" ref="I280">_xlfn.CONCAT(ROUND(F280:H280,2)&amp;", ")</f>
        <v xml:space="preserve">0, 5.7, 0, </v>
      </c>
      <c r="J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</row>
    <row r="281" spans="2:51" ht="20.100000000000001" customHeight="1" x14ac:dyDescent="0.3">
      <c r="B281" s="7" t="s">
        <v>135</v>
      </c>
      <c r="C281" s="17">
        <f t="shared" si="31"/>
        <v>43.9754</v>
      </c>
      <c r="D281" s="18">
        <f t="shared" si="31"/>
        <v>110.74590000000001</v>
      </c>
      <c r="E281" s="64">
        <f t="shared" si="31"/>
        <v>0</v>
      </c>
      <c r="F281" s="17">
        <f t="shared" si="32"/>
        <v>0.95</v>
      </c>
      <c r="G281" s="18">
        <f t="shared" si="33"/>
        <v>5.7</v>
      </c>
      <c r="H281" s="19">
        <f t="shared" si="34"/>
        <v>0</v>
      </c>
      <c r="I281" s="8" t="str" cm="1">
        <f t="array" ref="I281">_xlfn.CONCAT(ROUND(F281:H281,2)&amp;", ")</f>
        <v xml:space="preserve">0.95, 5.7, 0, </v>
      </c>
      <c r="J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</row>
    <row r="282" spans="2:51" ht="20.100000000000001" customHeight="1" x14ac:dyDescent="0.3">
      <c r="B282" s="7" t="s">
        <v>136</v>
      </c>
      <c r="C282" s="17">
        <f t="shared" si="31"/>
        <v>44.7254</v>
      </c>
      <c r="D282" s="18">
        <f t="shared" si="31"/>
        <v>110.74590000000001</v>
      </c>
      <c r="E282" s="64">
        <f t="shared" si="31"/>
        <v>0</v>
      </c>
      <c r="F282" s="17">
        <f t="shared" si="32"/>
        <v>1.7</v>
      </c>
      <c r="G282" s="18">
        <f t="shared" si="33"/>
        <v>5.7</v>
      </c>
      <c r="H282" s="19">
        <f t="shared" si="34"/>
        <v>0</v>
      </c>
      <c r="I282" s="8" t="str" cm="1">
        <f t="array" ref="I282">_xlfn.CONCAT(ROUND(F282:H282,2)&amp;", ")</f>
        <v xml:space="preserve">1.7, 5.7, 0, </v>
      </c>
      <c r="J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</row>
    <row r="283" spans="2:51" s="49" customFormat="1" ht="20.100000000000001" customHeight="1" x14ac:dyDescent="0.3">
      <c r="B283" s="49" t="s">
        <v>735</v>
      </c>
      <c r="C283" s="50">
        <f t="shared" si="31"/>
        <v>48.625399999999999</v>
      </c>
      <c r="D283" s="51">
        <f t="shared" si="31"/>
        <v>110.82089999999999</v>
      </c>
      <c r="E283" s="70">
        <f t="shared" si="31"/>
        <v>0.4</v>
      </c>
      <c r="F283" s="50">
        <f t="shared" si="32"/>
        <v>5.6</v>
      </c>
      <c r="G283" s="51">
        <f t="shared" si="33"/>
        <v>5.77</v>
      </c>
      <c r="H283" s="52">
        <f t="shared" si="34"/>
        <v>0.4</v>
      </c>
      <c r="I283" s="49" t="str" cm="1">
        <f t="array" ref="I283">_xlfn.CONCAT(ROUND(F283:H283,2)&amp;", ")</f>
        <v xml:space="preserve">5.6, 5.77, 0.4, </v>
      </c>
    </row>
    <row r="284" spans="2:51" s="8" customFormat="1" ht="20.100000000000001" customHeight="1" x14ac:dyDescent="0.3">
      <c r="B284" s="8" t="s">
        <v>736</v>
      </c>
      <c r="C284" s="17">
        <f t="shared" si="31"/>
        <v>48.9754</v>
      </c>
      <c r="D284" s="18">
        <f t="shared" si="31"/>
        <v>110.82089999999999</v>
      </c>
      <c r="E284" s="64">
        <f t="shared" si="31"/>
        <v>0</v>
      </c>
      <c r="F284" s="17">
        <f t="shared" si="32"/>
        <v>5.95</v>
      </c>
      <c r="G284" s="18">
        <f t="shared" si="33"/>
        <v>5.77</v>
      </c>
      <c r="H284" s="19">
        <f t="shared" si="34"/>
        <v>0</v>
      </c>
      <c r="I284" s="8" t="str" cm="1">
        <f t="array" ref="I284">_xlfn.CONCAT(ROUND(F284:H284,2)&amp;", ")</f>
        <v xml:space="preserve">5.95, 5.77, 0, </v>
      </c>
    </row>
    <row r="285" spans="2:51" s="53" customFormat="1" ht="20.100000000000001" customHeight="1" x14ac:dyDescent="0.3">
      <c r="B285" s="53" t="s">
        <v>737</v>
      </c>
      <c r="C285" s="60">
        <f t="shared" si="31"/>
        <v>49.4754</v>
      </c>
      <c r="D285" s="61">
        <f t="shared" si="31"/>
        <v>110.82089999999999</v>
      </c>
      <c r="E285" s="72">
        <f t="shared" si="31"/>
        <v>0</v>
      </c>
      <c r="F285" s="60">
        <f t="shared" si="32"/>
        <v>6.45</v>
      </c>
      <c r="G285" s="61">
        <f t="shared" si="33"/>
        <v>5.77</v>
      </c>
      <c r="H285" s="62">
        <f t="shared" si="34"/>
        <v>0</v>
      </c>
      <c r="I285" s="53" t="str" cm="1">
        <f t="array" ref="I285">_xlfn.CONCAT(ROUND(F285:H285,2)&amp;", ")</f>
        <v xml:space="preserve">6.45, 5.77, 0, </v>
      </c>
    </row>
    <row r="286" spans="2:51" s="49" customFormat="1" ht="20.100000000000001" customHeight="1" x14ac:dyDescent="0.3">
      <c r="B286" s="49" t="s">
        <v>738</v>
      </c>
      <c r="C286" s="50">
        <f t="shared" si="31"/>
        <v>43.025399999999998</v>
      </c>
      <c r="D286" s="51">
        <f t="shared" si="31"/>
        <v>110.74590000000001</v>
      </c>
      <c r="E286" s="70">
        <f t="shared" si="31"/>
        <v>0</v>
      </c>
      <c r="F286" s="50">
        <f t="shared" si="32"/>
        <v>0</v>
      </c>
      <c r="G286" s="51">
        <f t="shared" si="33"/>
        <v>5.7</v>
      </c>
      <c r="H286" s="52">
        <f t="shared" si="34"/>
        <v>0</v>
      </c>
      <c r="I286" s="49" t="str" cm="1">
        <f t="array" ref="I286">_xlfn.CONCAT(ROUND(F286:H286,2)&amp;", ")</f>
        <v xml:space="preserve">0, 5.7, 0, </v>
      </c>
    </row>
    <row r="287" spans="2:51" s="8" customFormat="1" ht="20.100000000000001" customHeight="1" x14ac:dyDescent="0.3">
      <c r="B287" s="8" t="s">
        <v>135</v>
      </c>
      <c r="C287" s="17">
        <f t="shared" si="31"/>
        <v>43.9754</v>
      </c>
      <c r="D287" s="18">
        <f t="shared" si="31"/>
        <v>110.74590000000001</v>
      </c>
      <c r="E287" s="64">
        <f t="shared" si="31"/>
        <v>0</v>
      </c>
      <c r="F287" s="17">
        <f t="shared" si="32"/>
        <v>0.95</v>
      </c>
      <c r="G287" s="18">
        <f t="shared" si="33"/>
        <v>5.7</v>
      </c>
      <c r="H287" s="19">
        <f t="shared" si="34"/>
        <v>0</v>
      </c>
      <c r="I287" s="8" t="str" cm="1">
        <f t="array" ref="I287">_xlfn.CONCAT(ROUND(F287:H287,2)&amp;", ")</f>
        <v xml:space="preserve">0.95, 5.7, 0, </v>
      </c>
    </row>
    <row r="288" spans="2:51" s="53" customFormat="1" ht="20.100000000000001" customHeight="1" x14ac:dyDescent="0.3">
      <c r="B288" s="53" t="s">
        <v>136</v>
      </c>
      <c r="C288" s="60">
        <f t="shared" si="31"/>
        <v>44.7254</v>
      </c>
      <c r="D288" s="61">
        <f t="shared" si="31"/>
        <v>110.74590000000001</v>
      </c>
      <c r="E288" s="72">
        <f t="shared" si="31"/>
        <v>0</v>
      </c>
      <c r="F288" s="60">
        <f t="shared" si="32"/>
        <v>1.7</v>
      </c>
      <c r="G288" s="61">
        <f t="shared" si="33"/>
        <v>5.7</v>
      </c>
      <c r="H288" s="62">
        <f t="shared" si="34"/>
        <v>0</v>
      </c>
      <c r="I288" s="53" t="str" cm="1">
        <f t="array" ref="I288">_xlfn.CONCAT(ROUND(F288:H288,2)&amp;", ")</f>
        <v xml:space="preserve">1.7, 5.7, 0, </v>
      </c>
    </row>
    <row r="289" spans="2:51" ht="20.100000000000001" customHeight="1" x14ac:dyDescent="0.3">
      <c r="B289" s="7" t="s">
        <v>739</v>
      </c>
      <c r="C289" s="17">
        <f t="shared" si="31"/>
        <v>52.825400000000002</v>
      </c>
      <c r="D289" s="18">
        <f t="shared" si="31"/>
        <v>110.07089999999999</v>
      </c>
      <c r="E289" s="64">
        <f t="shared" si="31"/>
        <v>0</v>
      </c>
      <c r="F289" s="17">
        <f t="shared" si="32"/>
        <v>9.8000000000000007</v>
      </c>
      <c r="G289" s="18">
        <f t="shared" si="33"/>
        <v>5.0199999999999996</v>
      </c>
      <c r="H289" s="19">
        <f t="shared" si="34"/>
        <v>0</v>
      </c>
      <c r="I289" s="8" t="str" cm="1">
        <f t="array" ref="I289">_xlfn.CONCAT(ROUND(F289:H289,2)&amp;", ")</f>
        <v xml:space="preserve">9.8, 5.02, 0, </v>
      </c>
      <c r="J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</row>
    <row r="290" spans="2:51" ht="20.100000000000001" customHeight="1" x14ac:dyDescent="0.3">
      <c r="B290" s="7" t="s">
        <v>740</v>
      </c>
      <c r="C290" s="17">
        <f t="shared" si="31"/>
        <v>51.875399999999999</v>
      </c>
      <c r="D290" s="18">
        <f t="shared" si="31"/>
        <v>110.07089999999999</v>
      </c>
      <c r="E290" s="64">
        <f t="shared" si="31"/>
        <v>0</v>
      </c>
      <c r="F290" s="17">
        <f t="shared" si="32"/>
        <v>8.85</v>
      </c>
      <c r="G290" s="18">
        <f t="shared" si="33"/>
        <v>5.0199999999999996</v>
      </c>
      <c r="H290" s="19">
        <f t="shared" si="34"/>
        <v>0</v>
      </c>
      <c r="I290" s="8" t="str" cm="1">
        <f t="array" ref="I290">_xlfn.CONCAT(ROUND(F290:H290,2)&amp;", ")</f>
        <v xml:space="preserve">8.85, 5.02, 0, </v>
      </c>
      <c r="J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</row>
    <row r="291" spans="2:51" ht="20.100000000000001" customHeight="1" x14ac:dyDescent="0.3">
      <c r="B291" s="7" t="s">
        <v>741</v>
      </c>
      <c r="C291" s="17">
        <f t="shared" si="31"/>
        <v>50.875399999999999</v>
      </c>
      <c r="D291" s="18">
        <f t="shared" si="31"/>
        <v>110.07089999999999</v>
      </c>
      <c r="E291" s="64">
        <f t="shared" si="31"/>
        <v>0</v>
      </c>
      <c r="F291" s="17">
        <f t="shared" si="32"/>
        <v>7.85</v>
      </c>
      <c r="G291" s="18">
        <f t="shared" si="33"/>
        <v>5.0199999999999996</v>
      </c>
      <c r="H291" s="19">
        <f t="shared" si="34"/>
        <v>0</v>
      </c>
      <c r="I291" s="8" t="str" cm="1">
        <f t="array" ref="I291">_xlfn.CONCAT(ROUND(F291:H291,2)&amp;", ")</f>
        <v xml:space="preserve">7.85, 5.02, 0, </v>
      </c>
      <c r="J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</row>
    <row r="292" spans="2:51" ht="20.100000000000001" customHeight="1" x14ac:dyDescent="0.3">
      <c r="B292" s="7" t="s">
        <v>742</v>
      </c>
      <c r="C292" s="17">
        <f t="shared" si="31"/>
        <v>49.875399999999999</v>
      </c>
      <c r="D292" s="18">
        <f t="shared" si="31"/>
        <v>110.07089999999999</v>
      </c>
      <c r="E292" s="64">
        <f t="shared" si="31"/>
        <v>0</v>
      </c>
      <c r="F292" s="17">
        <f t="shared" si="32"/>
        <v>6.85</v>
      </c>
      <c r="G292" s="18">
        <f t="shared" si="33"/>
        <v>5.0199999999999996</v>
      </c>
      <c r="H292" s="19">
        <f t="shared" si="34"/>
        <v>0</v>
      </c>
      <c r="I292" s="8" t="str" cm="1">
        <f t="array" ref="I292">_xlfn.CONCAT(ROUND(F292:H292,2)&amp;", ")</f>
        <v xml:space="preserve">6.85, 5.02, 0, </v>
      </c>
      <c r="J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</row>
    <row r="293" spans="2:51" ht="20.100000000000001" customHeight="1" x14ac:dyDescent="0.3">
      <c r="B293" s="7" t="s">
        <v>743</v>
      </c>
      <c r="C293" s="17">
        <f t="shared" si="31"/>
        <v>48.9754</v>
      </c>
      <c r="D293" s="18">
        <f t="shared" si="31"/>
        <v>110.07089999999999</v>
      </c>
      <c r="E293" s="64">
        <f t="shared" si="31"/>
        <v>0.4</v>
      </c>
      <c r="F293" s="17">
        <f t="shared" si="32"/>
        <v>5.95</v>
      </c>
      <c r="G293" s="18">
        <f t="shared" si="33"/>
        <v>5.0199999999999996</v>
      </c>
      <c r="H293" s="19">
        <f t="shared" si="34"/>
        <v>0.4</v>
      </c>
      <c r="I293" s="8" t="str" cm="1">
        <f t="array" ref="I293">_xlfn.CONCAT(ROUND(F293:H293,2)&amp;", ")</f>
        <v xml:space="preserve">5.95, 5.02, 0.4, </v>
      </c>
      <c r="J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</row>
    <row r="294" spans="2:51" ht="20.100000000000001" customHeight="1" x14ac:dyDescent="0.3">
      <c r="B294" s="7" t="s">
        <v>744</v>
      </c>
      <c r="C294" s="17">
        <f t="shared" si="31"/>
        <v>48.875399999999999</v>
      </c>
      <c r="D294" s="18">
        <f t="shared" si="31"/>
        <v>110.07089999999999</v>
      </c>
      <c r="E294" s="64">
        <f t="shared" si="31"/>
        <v>0.4</v>
      </c>
      <c r="F294" s="17">
        <f t="shared" si="32"/>
        <v>5.85</v>
      </c>
      <c r="G294" s="18">
        <f t="shared" si="33"/>
        <v>5.0199999999999996</v>
      </c>
      <c r="H294" s="19">
        <f t="shared" si="34"/>
        <v>0.4</v>
      </c>
      <c r="I294" s="8" t="str" cm="1">
        <f t="array" ref="I294">_xlfn.CONCAT(ROUND(F294:H294,2)&amp;", ")</f>
        <v xml:space="preserve">5.85, 5.02, 0.4, </v>
      </c>
      <c r="J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</row>
    <row r="295" spans="2:51" ht="20.100000000000001" customHeight="1" x14ac:dyDescent="0.3">
      <c r="B295" s="7" t="s">
        <v>745</v>
      </c>
      <c r="C295" s="17">
        <f t="shared" si="31"/>
        <v>48.625399999999999</v>
      </c>
      <c r="D295" s="18">
        <f t="shared" si="31"/>
        <v>110.07089999999999</v>
      </c>
      <c r="E295" s="64">
        <f t="shared" si="31"/>
        <v>0.4</v>
      </c>
      <c r="F295" s="17">
        <f t="shared" si="32"/>
        <v>5.6</v>
      </c>
      <c r="G295" s="18">
        <f t="shared" si="33"/>
        <v>5.0199999999999996</v>
      </c>
      <c r="H295" s="19">
        <f t="shared" si="34"/>
        <v>0.4</v>
      </c>
      <c r="I295" s="8" t="str" cm="1">
        <f t="array" ref="I295">_xlfn.CONCAT(ROUND(F295:H295,2)&amp;", ")</f>
        <v xml:space="preserve">5.6, 5.02, 0.4, </v>
      </c>
      <c r="J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</row>
    <row r="296" spans="2:51" ht="20.100000000000001" customHeight="1" x14ac:dyDescent="0.3">
      <c r="B296" s="7" t="s">
        <v>746</v>
      </c>
      <c r="C296" s="17">
        <f t="shared" si="31"/>
        <v>47.925400000000003</v>
      </c>
      <c r="D296" s="18">
        <f t="shared" si="31"/>
        <v>110.07089999999999</v>
      </c>
      <c r="E296" s="64">
        <f t="shared" si="31"/>
        <v>0.5</v>
      </c>
      <c r="F296" s="17">
        <f t="shared" si="32"/>
        <v>4.9000000000000004</v>
      </c>
      <c r="G296" s="18">
        <f t="shared" si="33"/>
        <v>5.0199999999999996</v>
      </c>
      <c r="H296" s="19">
        <f t="shared" si="34"/>
        <v>0.5</v>
      </c>
      <c r="I296" s="8" t="str" cm="1">
        <f t="array" ref="I296">_xlfn.CONCAT(ROUND(F296:H296,2)&amp;", ")</f>
        <v xml:space="preserve">4.9, 5.02, 0.5, </v>
      </c>
      <c r="J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</row>
    <row r="297" spans="2:51" ht="20.100000000000001" customHeight="1" x14ac:dyDescent="0.3">
      <c r="B297" s="7" t="s">
        <v>747</v>
      </c>
      <c r="C297" s="17">
        <f t="shared" si="31"/>
        <v>46.9754</v>
      </c>
      <c r="D297" s="18">
        <f t="shared" si="31"/>
        <v>110.07089999999999</v>
      </c>
      <c r="E297" s="64">
        <f t="shared" si="31"/>
        <v>0.7</v>
      </c>
      <c r="F297" s="17">
        <f t="shared" si="32"/>
        <v>3.95</v>
      </c>
      <c r="G297" s="18">
        <f t="shared" si="33"/>
        <v>5.0199999999999996</v>
      </c>
      <c r="H297" s="19">
        <f t="shared" si="34"/>
        <v>0.7</v>
      </c>
      <c r="I297" s="8" t="str" cm="1">
        <f t="array" ref="I297">_xlfn.CONCAT(ROUND(F297:H297,2)&amp;", ")</f>
        <v xml:space="preserve">3.95, 5.02, 0.7, </v>
      </c>
      <c r="J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</row>
    <row r="298" spans="2:51" ht="20.100000000000001" customHeight="1" x14ac:dyDescent="0.3">
      <c r="B298" s="7" t="s">
        <v>748</v>
      </c>
      <c r="C298" s="17">
        <f t="shared" si="31"/>
        <v>46.810400000000001</v>
      </c>
      <c r="D298" s="18">
        <f t="shared" si="31"/>
        <v>110.07089999999999</v>
      </c>
      <c r="E298" s="64">
        <f t="shared" si="31"/>
        <v>0.8</v>
      </c>
      <c r="F298" s="17">
        <f t="shared" si="32"/>
        <v>3.79</v>
      </c>
      <c r="G298" s="18">
        <f t="shared" si="33"/>
        <v>5.0199999999999996</v>
      </c>
      <c r="H298" s="19">
        <f t="shared" si="34"/>
        <v>0.8</v>
      </c>
      <c r="I298" s="8" t="str" cm="1">
        <f t="array" ref="I298">_xlfn.CONCAT(ROUND(F298:H298,2)&amp;", ")</f>
        <v xml:space="preserve">3.79, 5.02, 0.8, </v>
      </c>
      <c r="J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</row>
    <row r="299" spans="2:51" ht="20.100000000000001" customHeight="1" x14ac:dyDescent="0.3">
      <c r="B299" s="7" t="s">
        <v>749</v>
      </c>
      <c r="C299" s="17">
        <f t="shared" si="31"/>
        <v>45.9754</v>
      </c>
      <c r="D299" s="18">
        <f t="shared" si="31"/>
        <v>110.07089999999999</v>
      </c>
      <c r="E299" s="64">
        <f t="shared" si="31"/>
        <v>0.4</v>
      </c>
      <c r="F299" s="17">
        <f t="shared" si="32"/>
        <v>2.95</v>
      </c>
      <c r="G299" s="18">
        <f t="shared" si="33"/>
        <v>5.0199999999999996</v>
      </c>
      <c r="H299" s="19">
        <f t="shared" si="34"/>
        <v>0.4</v>
      </c>
      <c r="I299" s="8" t="str" cm="1">
        <f t="array" ref="I299">_xlfn.CONCAT(ROUND(F299:H299,2)&amp;", ")</f>
        <v xml:space="preserve">2.95, 5.02, 0.4, </v>
      </c>
      <c r="J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</row>
    <row r="300" spans="2:51" ht="20.100000000000001" customHeight="1" x14ac:dyDescent="0.3">
      <c r="B300" s="7" t="s">
        <v>750</v>
      </c>
      <c r="C300" s="17">
        <f t="shared" si="31"/>
        <v>44.9754</v>
      </c>
      <c r="D300" s="18">
        <f t="shared" si="31"/>
        <v>110.07089999999999</v>
      </c>
      <c r="E300" s="64">
        <f t="shared" si="31"/>
        <v>0.4</v>
      </c>
      <c r="F300" s="17">
        <f t="shared" si="32"/>
        <v>1.95</v>
      </c>
      <c r="G300" s="18">
        <f t="shared" si="33"/>
        <v>5.0199999999999996</v>
      </c>
      <c r="H300" s="19">
        <f t="shared" si="34"/>
        <v>0.4</v>
      </c>
      <c r="I300" s="8" t="str" cm="1">
        <f t="array" ref="I300">_xlfn.CONCAT(ROUND(F300:H300,2)&amp;", ")</f>
        <v xml:space="preserve">1.95, 5.02, 0.4, </v>
      </c>
      <c r="J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</row>
    <row r="301" spans="2:51" s="49" customFormat="1" ht="20.100000000000001" customHeight="1" x14ac:dyDescent="0.3">
      <c r="B301" s="49" t="s">
        <v>751</v>
      </c>
      <c r="C301" s="50">
        <f t="shared" si="31"/>
        <v>52.825400000000002</v>
      </c>
      <c r="D301" s="51">
        <f t="shared" si="31"/>
        <v>109.82089999999999</v>
      </c>
      <c r="E301" s="70">
        <f t="shared" si="31"/>
        <v>0</v>
      </c>
      <c r="F301" s="50">
        <f t="shared" si="32"/>
        <v>9.8000000000000007</v>
      </c>
      <c r="G301" s="51">
        <f t="shared" si="33"/>
        <v>4.7699999999999996</v>
      </c>
      <c r="H301" s="52">
        <f t="shared" si="34"/>
        <v>0</v>
      </c>
      <c r="I301" s="49" t="str" cm="1">
        <f t="array" ref="I301">_xlfn.CONCAT(ROUND(F301:H301,2)&amp;", ")</f>
        <v xml:space="preserve">9.8, 4.77, 0, </v>
      </c>
    </row>
    <row r="302" spans="2:51" ht="20.100000000000001" customHeight="1" x14ac:dyDescent="0.3">
      <c r="B302" s="8" t="s">
        <v>140</v>
      </c>
      <c r="C302" s="17">
        <f t="shared" si="31"/>
        <v>51.875399999999999</v>
      </c>
      <c r="D302" s="18">
        <f t="shared" si="31"/>
        <v>109.82089999999999</v>
      </c>
      <c r="E302" s="64">
        <f t="shared" si="31"/>
        <v>0</v>
      </c>
      <c r="F302" s="17">
        <f t="shared" si="32"/>
        <v>8.85</v>
      </c>
      <c r="G302" s="18">
        <f t="shared" si="33"/>
        <v>4.7699999999999996</v>
      </c>
      <c r="H302" s="19">
        <f t="shared" si="34"/>
        <v>0</v>
      </c>
      <c r="I302" s="8" t="str" cm="1">
        <f t="array" ref="I302">_xlfn.CONCAT(ROUND(F302:H302,2)&amp;", ")</f>
        <v xml:space="preserve">8.85, 4.77, 0, </v>
      </c>
      <c r="J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</row>
    <row r="303" spans="2:51" ht="20.100000000000001" customHeight="1" x14ac:dyDescent="0.3">
      <c r="B303" s="8" t="s">
        <v>139</v>
      </c>
      <c r="C303" s="17">
        <f t="shared" si="31"/>
        <v>50.875399999999999</v>
      </c>
      <c r="D303" s="18">
        <f t="shared" si="31"/>
        <v>109.82089999999999</v>
      </c>
      <c r="E303" s="64">
        <f t="shared" si="31"/>
        <v>0</v>
      </c>
      <c r="F303" s="17">
        <f t="shared" si="32"/>
        <v>7.85</v>
      </c>
      <c r="G303" s="18">
        <f t="shared" si="33"/>
        <v>4.7699999999999996</v>
      </c>
      <c r="H303" s="19">
        <f t="shared" si="34"/>
        <v>0</v>
      </c>
      <c r="I303" s="8" t="str" cm="1">
        <f t="array" ref="I303">_xlfn.CONCAT(ROUND(F303:H303,2)&amp;", ")</f>
        <v xml:space="preserve">7.85, 4.77, 0, </v>
      </c>
      <c r="J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</row>
    <row r="304" spans="2:51" ht="20.100000000000001" customHeight="1" x14ac:dyDescent="0.3">
      <c r="B304" s="8" t="s">
        <v>138</v>
      </c>
      <c r="C304" s="17">
        <f t="shared" si="31"/>
        <v>49.875399999999999</v>
      </c>
      <c r="D304" s="18">
        <f t="shared" si="31"/>
        <v>109.82089999999999</v>
      </c>
      <c r="E304" s="64">
        <f t="shared" si="31"/>
        <v>0</v>
      </c>
      <c r="F304" s="17">
        <f t="shared" si="32"/>
        <v>6.85</v>
      </c>
      <c r="G304" s="18">
        <f t="shared" si="33"/>
        <v>4.7699999999999996</v>
      </c>
      <c r="H304" s="19">
        <f t="shared" si="34"/>
        <v>0</v>
      </c>
      <c r="I304" s="8" t="str" cm="1">
        <f t="array" ref="I304">_xlfn.CONCAT(ROUND(F304:H304,2)&amp;", ")</f>
        <v xml:space="preserve">6.85, 4.77, 0, </v>
      </c>
      <c r="J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</row>
    <row r="305" spans="2:51" ht="20.100000000000001" customHeight="1" x14ac:dyDescent="0.3">
      <c r="B305" s="8" t="s">
        <v>752</v>
      </c>
      <c r="C305" s="17">
        <f t="shared" si="31"/>
        <v>48.875399999999999</v>
      </c>
      <c r="D305" s="18">
        <f t="shared" si="31"/>
        <v>109.82089999999999</v>
      </c>
      <c r="E305" s="64">
        <f t="shared" si="31"/>
        <v>0.4</v>
      </c>
      <c r="F305" s="17">
        <f t="shared" si="32"/>
        <v>5.85</v>
      </c>
      <c r="G305" s="18">
        <f t="shared" si="33"/>
        <v>4.7699999999999996</v>
      </c>
      <c r="H305" s="19">
        <f t="shared" si="34"/>
        <v>0.4</v>
      </c>
      <c r="I305" s="8" t="str" cm="1">
        <f t="array" ref="I305">_xlfn.CONCAT(ROUND(F305:H305,2)&amp;", ")</f>
        <v xml:space="preserve">5.85, 4.77, 0.4, </v>
      </c>
      <c r="J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</row>
    <row r="306" spans="2:51" ht="20.100000000000001" customHeight="1" x14ac:dyDescent="0.3">
      <c r="B306" s="8" t="s">
        <v>753</v>
      </c>
      <c r="C306" s="17">
        <f t="shared" si="31"/>
        <v>47.925400000000003</v>
      </c>
      <c r="D306" s="18">
        <f t="shared" si="31"/>
        <v>109.82089999999999</v>
      </c>
      <c r="E306" s="64">
        <f t="shared" si="31"/>
        <v>0.4</v>
      </c>
      <c r="F306" s="17">
        <f t="shared" si="32"/>
        <v>4.9000000000000004</v>
      </c>
      <c r="G306" s="18">
        <f t="shared" si="33"/>
        <v>4.7699999999999996</v>
      </c>
      <c r="H306" s="19">
        <f t="shared" si="34"/>
        <v>0.4</v>
      </c>
      <c r="I306" s="8" t="str" cm="1">
        <f t="array" ref="I306">_xlfn.CONCAT(ROUND(F306:H306,2)&amp;", ")</f>
        <v xml:space="preserve">4.9, 4.77, 0.4, </v>
      </c>
      <c r="J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</row>
    <row r="307" spans="2:51" ht="20.100000000000001" customHeight="1" x14ac:dyDescent="0.3">
      <c r="B307" s="8" t="s">
        <v>754</v>
      </c>
      <c r="C307" s="17">
        <f t="shared" si="31"/>
        <v>46.9754</v>
      </c>
      <c r="D307" s="18">
        <f t="shared" si="31"/>
        <v>109.82089999999999</v>
      </c>
      <c r="E307" s="64">
        <f t="shared" si="31"/>
        <v>0.4</v>
      </c>
      <c r="F307" s="17">
        <f t="shared" si="32"/>
        <v>3.95</v>
      </c>
      <c r="G307" s="18">
        <f t="shared" si="33"/>
        <v>4.7699999999999996</v>
      </c>
      <c r="H307" s="19">
        <f t="shared" si="34"/>
        <v>0.4</v>
      </c>
      <c r="I307" s="8" t="str" cm="1">
        <f t="array" ref="I307">_xlfn.CONCAT(ROUND(F307:H307,2)&amp;", ")</f>
        <v xml:space="preserve">3.95, 4.77, 0.4, </v>
      </c>
      <c r="J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</row>
    <row r="308" spans="2:51" ht="20.100000000000001" customHeight="1" x14ac:dyDescent="0.3">
      <c r="B308" s="8" t="s">
        <v>755</v>
      </c>
      <c r="C308" s="17">
        <f t="shared" si="31"/>
        <v>45.9754</v>
      </c>
      <c r="D308" s="18">
        <f t="shared" si="31"/>
        <v>109.82089999999999</v>
      </c>
      <c r="E308" s="64">
        <f t="shared" si="31"/>
        <v>0.4</v>
      </c>
      <c r="F308" s="17">
        <f t="shared" si="32"/>
        <v>2.95</v>
      </c>
      <c r="G308" s="18">
        <f t="shared" si="33"/>
        <v>4.7699999999999996</v>
      </c>
      <c r="H308" s="19">
        <f t="shared" si="34"/>
        <v>0.4</v>
      </c>
      <c r="I308" s="8" t="str" cm="1">
        <f t="array" ref="I308">_xlfn.CONCAT(ROUND(F308:H308,2)&amp;", ")</f>
        <v xml:space="preserve">2.95, 4.77, 0.4, </v>
      </c>
      <c r="J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</row>
    <row r="309" spans="2:51" ht="20.100000000000001" customHeight="1" x14ac:dyDescent="0.3">
      <c r="B309" s="8" t="s">
        <v>756</v>
      </c>
      <c r="C309" s="17">
        <f t="shared" si="31"/>
        <v>44.9754</v>
      </c>
      <c r="D309" s="18">
        <f t="shared" si="31"/>
        <v>109.82089999999999</v>
      </c>
      <c r="E309" s="64">
        <f t="shared" si="31"/>
        <v>0.4</v>
      </c>
      <c r="F309" s="17">
        <f t="shared" si="32"/>
        <v>1.95</v>
      </c>
      <c r="G309" s="18">
        <f t="shared" si="33"/>
        <v>4.7699999999999996</v>
      </c>
      <c r="H309" s="19">
        <f t="shared" si="34"/>
        <v>0.4</v>
      </c>
      <c r="I309" s="8" t="str" cm="1">
        <f t="array" ref="I309">_xlfn.CONCAT(ROUND(F309:H309,2)&amp;", ")</f>
        <v xml:space="preserve">1.95, 4.77, 0.4, </v>
      </c>
      <c r="J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</row>
    <row r="310" spans="2:51" ht="20.100000000000001" customHeight="1" x14ac:dyDescent="0.3">
      <c r="B310" s="8" t="s">
        <v>757</v>
      </c>
      <c r="C310" s="17">
        <f t="shared" si="31"/>
        <v>43.9754</v>
      </c>
      <c r="D310" s="18">
        <f t="shared" si="31"/>
        <v>109.82089999999999</v>
      </c>
      <c r="E310" s="64">
        <f t="shared" si="31"/>
        <v>-0.4</v>
      </c>
      <c r="F310" s="17">
        <f t="shared" si="32"/>
        <v>0.95</v>
      </c>
      <c r="G310" s="18">
        <f t="shared" si="33"/>
        <v>4.7699999999999996</v>
      </c>
      <c r="H310" s="19">
        <f t="shared" si="34"/>
        <v>-0.4</v>
      </c>
      <c r="I310" s="8" t="str" cm="1">
        <f t="array" ref="I310">_xlfn.CONCAT(ROUND(F310:H310,2)&amp;", ")</f>
        <v xml:space="preserve">0.95, 4.77, -0.4, </v>
      </c>
      <c r="J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</row>
    <row r="311" spans="2:51" ht="20.100000000000001" customHeight="1" x14ac:dyDescent="0.3">
      <c r="B311" s="8" t="s">
        <v>137</v>
      </c>
      <c r="C311" s="17">
        <f t="shared" ref="C311:E374" si="35">MID($B311,SEARCH(C$2,$B311)+3,8)*1</f>
        <v>43.025399999999998</v>
      </c>
      <c r="D311" s="18">
        <f t="shared" si="35"/>
        <v>109.82089999999999</v>
      </c>
      <c r="E311" s="64">
        <f t="shared" si="35"/>
        <v>0</v>
      </c>
      <c r="F311" s="17">
        <f t="shared" si="32"/>
        <v>0</v>
      </c>
      <c r="G311" s="18">
        <f t="shared" si="33"/>
        <v>4.7699999999999996</v>
      </c>
      <c r="H311" s="19">
        <f t="shared" si="34"/>
        <v>0</v>
      </c>
      <c r="I311" s="8" t="str" cm="1">
        <f t="array" ref="I311">_xlfn.CONCAT(ROUND(F311:H311,2)&amp;", ")</f>
        <v xml:space="preserve">0, 4.77, 0, </v>
      </c>
      <c r="J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</row>
    <row r="312" spans="2:51" s="49" customFormat="1" ht="20.100000000000001" customHeight="1" x14ac:dyDescent="0.3">
      <c r="B312" s="49" t="s">
        <v>758</v>
      </c>
      <c r="C312" s="50">
        <f t="shared" si="35"/>
        <v>43.025399999999998</v>
      </c>
      <c r="D312" s="51">
        <f t="shared" si="35"/>
        <v>108.82089999999999</v>
      </c>
      <c r="E312" s="70">
        <f t="shared" si="35"/>
        <v>0</v>
      </c>
      <c r="F312" s="50">
        <f t="shared" si="32"/>
        <v>0</v>
      </c>
      <c r="G312" s="51">
        <f t="shared" si="33"/>
        <v>3.77</v>
      </c>
      <c r="H312" s="52">
        <f t="shared" si="34"/>
        <v>0</v>
      </c>
      <c r="I312" s="49" t="str" cm="1">
        <f t="array" ref="I312">_xlfn.CONCAT(ROUND(F312:H312,2)&amp;", ")</f>
        <v xml:space="preserve">0, 3.77, 0, </v>
      </c>
    </row>
    <row r="313" spans="2:51" ht="20.100000000000001" customHeight="1" x14ac:dyDescent="0.3">
      <c r="B313" s="8" t="s">
        <v>141</v>
      </c>
      <c r="C313" s="17">
        <f t="shared" si="35"/>
        <v>43.9754</v>
      </c>
      <c r="D313" s="18">
        <f t="shared" si="35"/>
        <v>108.82089999999999</v>
      </c>
      <c r="E313" s="64">
        <f t="shared" si="35"/>
        <v>0</v>
      </c>
      <c r="F313" s="17">
        <f t="shared" si="32"/>
        <v>0.95</v>
      </c>
      <c r="G313" s="18">
        <f t="shared" si="33"/>
        <v>3.77</v>
      </c>
      <c r="H313" s="19">
        <f t="shared" si="34"/>
        <v>0</v>
      </c>
      <c r="I313" s="8" t="str" cm="1">
        <f t="array" ref="I313">_xlfn.CONCAT(ROUND(F313:H313,2)&amp;", ")</f>
        <v xml:space="preserve">0.95, 3.77, 0, </v>
      </c>
      <c r="J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</row>
    <row r="314" spans="2:51" ht="20.100000000000001" customHeight="1" x14ac:dyDescent="0.3">
      <c r="B314" s="8" t="s">
        <v>142</v>
      </c>
      <c r="C314" s="17">
        <f t="shared" si="35"/>
        <v>44.9754</v>
      </c>
      <c r="D314" s="18">
        <f t="shared" si="35"/>
        <v>108.82089999999999</v>
      </c>
      <c r="E314" s="64">
        <f t="shared" si="35"/>
        <v>0</v>
      </c>
      <c r="F314" s="17">
        <f t="shared" si="32"/>
        <v>1.95</v>
      </c>
      <c r="G314" s="18">
        <f t="shared" si="33"/>
        <v>3.77</v>
      </c>
      <c r="H314" s="19">
        <f t="shared" si="34"/>
        <v>0</v>
      </c>
      <c r="I314" s="8" t="str" cm="1">
        <f t="array" ref="I314">_xlfn.CONCAT(ROUND(F314:H314,2)&amp;", ")</f>
        <v xml:space="preserve">1.95, 3.77, 0, </v>
      </c>
      <c r="J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</row>
    <row r="315" spans="2:51" ht="20.100000000000001" customHeight="1" x14ac:dyDescent="0.3">
      <c r="B315" s="8" t="s">
        <v>759</v>
      </c>
      <c r="C315" s="17">
        <f t="shared" si="35"/>
        <v>45.9754</v>
      </c>
      <c r="D315" s="18">
        <f t="shared" si="35"/>
        <v>108.82089999999999</v>
      </c>
      <c r="E315" s="64">
        <f t="shared" si="35"/>
        <v>0.4</v>
      </c>
      <c r="F315" s="17">
        <f t="shared" si="32"/>
        <v>2.95</v>
      </c>
      <c r="G315" s="18">
        <f t="shared" si="33"/>
        <v>3.77</v>
      </c>
      <c r="H315" s="19">
        <f t="shared" si="34"/>
        <v>0.4</v>
      </c>
      <c r="I315" s="8" t="str" cm="1">
        <f t="array" ref="I315">_xlfn.CONCAT(ROUND(F315:H315,2)&amp;", ")</f>
        <v xml:space="preserve">2.95, 3.77, 0.4, </v>
      </c>
      <c r="J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</row>
    <row r="316" spans="2:51" ht="20.100000000000001" customHeight="1" x14ac:dyDescent="0.3">
      <c r="B316" s="8" t="s">
        <v>760</v>
      </c>
      <c r="C316" s="17">
        <f t="shared" si="35"/>
        <v>46.9754</v>
      </c>
      <c r="D316" s="18">
        <f t="shared" si="35"/>
        <v>108.82089999999999</v>
      </c>
      <c r="E316" s="64">
        <f t="shared" si="35"/>
        <v>-0.4</v>
      </c>
      <c r="F316" s="17">
        <f t="shared" si="32"/>
        <v>3.95</v>
      </c>
      <c r="G316" s="18">
        <f t="shared" si="33"/>
        <v>3.77</v>
      </c>
      <c r="H316" s="19">
        <f t="shared" si="34"/>
        <v>-0.4</v>
      </c>
      <c r="I316" s="8" t="str" cm="1">
        <f t="array" ref="I316">_xlfn.CONCAT(ROUND(F316:H316,2)&amp;", ")</f>
        <v xml:space="preserve">3.95, 3.77, -0.4, </v>
      </c>
      <c r="J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</row>
    <row r="317" spans="2:51" ht="20.100000000000001" customHeight="1" x14ac:dyDescent="0.3">
      <c r="B317" s="8" t="s">
        <v>761</v>
      </c>
      <c r="C317" s="17">
        <f t="shared" si="35"/>
        <v>47.925400000000003</v>
      </c>
      <c r="D317" s="18">
        <f t="shared" si="35"/>
        <v>108.82089999999999</v>
      </c>
      <c r="E317" s="64">
        <f t="shared" si="35"/>
        <v>-0.4</v>
      </c>
      <c r="F317" s="17">
        <f t="shared" si="32"/>
        <v>4.9000000000000004</v>
      </c>
      <c r="G317" s="18">
        <f t="shared" si="33"/>
        <v>3.77</v>
      </c>
      <c r="H317" s="19">
        <f t="shared" si="34"/>
        <v>-0.4</v>
      </c>
      <c r="I317" s="8" t="str" cm="1">
        <f t="array" ref="I317">_xlfn.CONCAT(ROUND(F317:H317,2)&amp;", ")</f>
        <v xml:space="preserve">4.9, 3.77, -0.4, </v>
      </c>
      <c r="J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</row>
    <row r="318" spans="2:51" ht="20.100000000000001" customHeight="1" x14ac:dyDescent="0.3">
      <c r="B318" s="8" t="s">
        <v>143</v>
      </c>
      <c r="C318" s="17">
        <f t="shared" si="35"/>
        <v>48.875399999999999</v>
      </c>
      <c r="D318" s="18">
        <f t="shared" si="35"/>
        <v>108.82089999999999</v>
      </c>
      <c r="E318" s="64">
        <f t="shared" si="35"/>
        <v>0</v>
      </c>
      <c r="F318" s="17">
        <f t="shared" si="32"/>
        <v>5.85</v>
      </c>
      <c r="G318" s="18">
        <f t="shared" si="33"/>
        <v>3.77</v>
      </c>
      <c r="H318" s="19">
        <f t="shared" si="34"/>
        <v>0</v>
      </c>
      <c r="I318" s="8" t="str" cm="1">
        <f t="array" ref="I318">_xlfn.CONCAT(ROUND(F318:H318,2)&amp;", ")</f>
        <v xml:space="preserve">5.85, 3.77, 0, </v>
      </c>
      <c r="J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</row>
    <row r="319" spans="2:51" ht="20.100000000000001" customHeight="1" x14ac:dyDescent="0.3">
      <c r="B319" s="8" t="s">
        <v>762</v>
      </c>
      <c r="C319" s="17">
        <f t="shared" si="35"/>
        <v>49.625399999999999</v>
      </c>
      <c r="D319" s="18">
        <f t="shared" si="35"/>
        <v>108.82089999999999</v>
      </c>
      <c r="E319" s="64">
        <f t="shared" si="35"/>
        <v>1</v>
      </c>
      <c r="F319" s="17">
        <f t="shared" si="32"/>
        <v>6.6</v>
      </c>
      <c r="G319" s="18">
        <f t="shared" si="33"/>
        <v>3.77</v>
      </c>
      <c r="H319" s="19">
        <f t="shared" si="34"/>
        <v>1</v>
      </c>
      <c r="I319" s="8" t="str" cm="1">
        <f t="array" ref="I319">_xlfn.CONCAT(ROUND(F319:H319,2)&amp;", ")</f>
        <v xml:space="preserve">6.6, 3.77, 1, </v>
      </c>
      <c r="J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</row>
    <row r="320" spans="2:51" ht="20.100000000000001" customHeight="1" x14ac:dyDescent="0.3">
      <c r="B320" s="8" t="s">
        <v>763</v>
      </c>
      <c r="C320" s="17">
        <f t="shared" si="35"/>
        <v>49.875399999999999</v>
      </c>
      <c r="D320" s="18">
        <f t="shared" si="35"/>
        <v>108.82089999999999</v>
      </c>
      <c r="E320" s="64">
        <f t="shared" si="35"/>
        <v>0.9</v>
      </c>
      <c r="F320" s="17">
        <f t="shared" si="32"/>
        <v>6.85</v>
      </c>
      <c r="G320" s="18">
        <f t="shared" si="33"/>
        <v>3.77</v>
      </c>
      <c r="H320" s="19">
        <f t="shared" si="34"/>
        <v>0.9</v>
      </c>
      <c r="I320" s="8" t="str" cm="1">
        <f t="array" ref="I320">_xlfn.CONCAT(ROUND(F320:H320,2)&amp;", ")</f>
        <v xml:space="preserve">6.85, 3.77, 0.9, </v>
      </c>
      <c r="J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</row>
    <row r="321" spans="2:51" ht="20.100000000000001" customHeight="1" x14ac:dyDescent="0.3">
      <c r="B321" s="8" t="s">
        <v>764</v>
      </c>
      <c r="C321" s="17">
        <f t="shared" si="35"/>
        <v>50.875399999999999</v>
      </c>
      <c r="D321" s="18">
        <f t="shared" si="35"/>
        <v>108.82089999999999</v>
      </c>
      <c r="E321" s="64">
        <f t="shared" si="35"/>
        <v>0.5</v>
      </c>
      <c r="F321" s="17">
        <f t="shared" si="32"/>
        <v>7.85</v>
      </c>
      <c r="G321" s="18">
        <f t="shared" si="33"/>
        <v>3.77</v>
      </c>
      <c r="H321" s="19">
        <f t="shared" si="34"/>
        <v>0.5</v>
      </c>
      <c r="I321" s="8" t="str" cm="1">
        <f t="array" ref="I321">_xlfn.CONCAT(ROUND(F321:H321,2)&amp;", ")</f>
        <v xml:space="preserve">7.85, 3.77, 0.5, </v>
      </c>
      <c r="J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</row>
    <row r="322" spans="2:51" ht="20.100000000000001" customHeight="1" x14ac:dyDescent="0.3">
      <c r="B322" s="8" t="s">
        <v>765</v>
      </c>
      <c r="C322" s="17">
        <f t="shared" si="35"/>
        <v>51.875399999999999</v>
      </c>
      <c r="D322" s="18">
        <f t="shared" si="35"/>
        <v>108.82089999999999</v>
      </c>
      <c r="E322" s="64">
        <f t="shared" si="35"/>
        <v>0.5</v>
      </c>
      <c r="F322" s="17">
        <f t="shared" si="32"/>
        <v>8.85</v>
      </c>
      <c r="G322" s="18">
        <f t="shared" si="33"/>
        <v>3.77</v>
      </c>
      <c r="H322" s="19">
        <f t="shared" si="34"/>
        <v>0.5</v>
      </c>
      <c r="I322" s="8" t="str" cm="1">
        <f t="array" ref="I322">_xlfn.CONCAT(ROUND(F322:H322,2)&amp;", ")</f>
        <v xml:space="preserve">8.85, 3.77, 0.5, </v>
      </c>
      <c r="J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</row>
    <row r="323" spans="2:51" s="53" customFormat="1" ht="20.100000000000001" customHeight="1" x14ac:dyDescent="0.3">
      <c r="B323" s="53" t="s">
        <v>144</v>
      </c>
      <c r="C323" s="60">
        <f t="shared" si="35"/>
        <v>52.825400000000002</v>
      </c>
      <c r="D323" s="61">
        <f t="shared" si="35"/>
        <v>108.82089999999999</v>
      </c>
      <c r="E323" s="72">
        <f t="shared" si="35"/>
        <v>0</v>
      </c>
      <c r="F323" s="60">
        <f t="shared" si="32"/>
        <v>9.8000000000000007</v>
      </c>
      <c r="G323" s="61">
        <f t="shared" si="33"/>
        <v>3.77</v>
      </c>
      <c r="H323" s="62">
        <f t="shared" si="34"/>
        <v>0</v>
      </c>
      <c r="I323" s="53" t="str" cm="1">
        <f t="array" ref="I323">_xlfn.CONCAT(ROUND(F323:H323,2)&amp;", ")</f>
        <v xml:space="preserve">9.8, 3.77, 0, </v>
      </c>
    </row>
    <row r="324" spans="2:51" s="49" customFormat="1" ht="20.100000000000001" customHeight="1" x14ac:dyDescent="0.3">
      <c r="B324" s="49" t="s">
        <v>766</v>
      </c>
      <c r="C324" s="50">
        <f t="shared" si="35"/>
        <v>43.025399999999998</v>
      </c>
      <c r="D324" s="51">
        <f t="shared" si="35"/>
        <v>108.4209</v>
      </c>
      <c r="E324" s="70">
        <f t="shared" si="35"/>
        <v>0</v>
      </c>
      <c r="F324" s="50">
        <f t="shared" si="32"/>
        <v>0</v>
      </c>
      <c r="G324" s="51">
        <f t="shared" si="33"/>
        <v>3.37</v>
      </c>
      <c r="H324" s="52">
        <f t="shared" si="34"/>
        <v>0</v>
      </c>
      <c r="I324" s="49" t="str" cm="1">
        <f t="array" ref="I324">_xlfn.CONCAT(ROUND(F324:H324,2)&amp;", ")</f>
        <v xml:space="preserve">0, 3.37, 0, </v>
      </c>
    </row>
    <row r="325" spans="2:51" s="8" customFormat="1" ht="20.100000000000001" customHeight="1" x14ac:dyDescent="0.3">
      <c r="B325" s="8" t="s">
        <v>767</v>
      </c>
      <c r="C325" s="17">
        <f t="shared" si="35"/>
        <v>43.9754</v>
      </c>
      <c r="D325" s="18">
        <f t="shared" si="35"/>
        <v>108.4209</v>
      </c>
      <c r="E325" s="64">
        <f t="shared" si="35"/>
        <v>0.6</v>
      </c>
      <c r="F325" s="17">
        <f t="shared" si="32"/>
        <v>0.95</v>
      </c>
      <c r="G325" s="18">
        <f t="shared" si="33"/>
        <v>3.37</v>
      </c>
      <c r="H325" s="19">
        <f t="shared" si="34"/>
        <v>0.6</v>
      </c>
      <c r="I325" s="8" t="str" cm="1">
        <f t="array" ref="I325">_xlfn.CONCAT(ROUND(F325:H325,2)&amp;", ")</f>
        <v xml:space="preserve">0.95, 3.37, 0.6, </v>
      </c>
    </row>
    <row r="326" spans="2:51" s="8" customFormat="1" ht="20.100000000000001" customHeight="1" x14ac:dyDescent="0.3">
      <c r="B326" s="8" t="s">
        <v>768</v>
      </c>
      <c r="C326" s="17">
        <f t="shared" si="35"/>
        <v>44.9754</v>
      </c>
      <c r="D326" s="18">
        <f t="shared" si="35"/>
        <v>108.4209</v>
      </c>
      <c r="E326" s="64">
        <f t="shared" si="35"/>
        <v>0.5</v>
      </c>
      <c r="F326" s="17">
        <f t="shared" si="32"/>
        <v>1.95</v>
      </c>
      <c r="G326" s="18">
        <f t="shared" si="33"/>
        <v>3.37</v>
      </c>
      <c r="H326" s="19">
        <f t="shared" si="34"/>
        <v>0.5</v>
      </c>
      <c r="I326" s="8" t="str" cm="1">
        <f t="array" ref="I326">_xlfn.CONCAT(ROUND(F326:H326,2)&amp;", ")</f>
        <v xml:space="preserve">1.95, 3.37, 0.5, </v>
      </c>
    </row>
    <row r="327" spans="2:51" s="8" customFormat="1" ht="20.100000000000001" customHeight="1" x14ac:dyDescent="0.3">
      <c r="B327" s="8" t="s">
        <v>769</v>
      </c>
      <c r="C327" s="17">
        <f t="shared" si="35"/>
        <v>45.9754</v>
      </c>
      <c r="D327" s="18">
        <f t="shared" si="35"/>
        <v>108.4209</v>
      </c>
      <c r="E327" s="64">
        <f t="shared" si="35"/>
        <v>0.4</v>
      </c>
      <c r="F327" s="17">
        <f t="shared" si="32"/>
        <v>2.95</v>
      </c>
      <c r="G327" s="18">
        <f t="shared" si="33"/>
        <v>3.37</v>
      </c>
      <c r="H327" s="19">
        <f t="shared" si="34"/>
        <v>0.4</v>
      </c>
      <c r="I327" s="8" t="str" cm="1">
        <f t="array" ref="I327">_xlfn.CONCAT(ROUND(F327:H327,2)&amp;", ")</f>
        <v xml:space="preserve">2.95, 3.37, 0.4, </v>
      </c>
    </row>
    <row r="328" spans="2:51" s="123" customFormat="1" ht="20.100000000000001" customHeight="1" x14ac:dyDescent="0.3">
      <c r="B328" s="123" t="s">
        <v>770</v>
      </c>
      <c r="C328" s="124">
        <f t="shared" si="35"/>
        <v>46.175400000000003</v>
      </c>
      <c r="D328" s="125">
        <f t="shared" si="35"/>
        <v>108.4209</v>
      </c>
      <c r="E328" s="126">
        <f t="shared" si="35"/>
        <v>0.4</v>
      </c>
      <c r="F328" s="124">
        <f t="shared" si="32"/>
        <v>3.15</v>
      </c>
      <c r="G328" s="125">
        <f t="shared" si="33"/>
        <v>3.37</v>
      </c>
      <c r="H328" s="127">
        <f t="shared" si="34"/>
        <v>0.4</v>
      </c>
      <c r="I328" s="123" t="str" cm="1">
        <f t="array" ref="I328">_xlfn.CONCAT(ROUND(F328:H328,2)&amp;", ")</f>
        <v xml:space="preserve">3.15, 3.37, 0.4, </v>
      </c>
    </row>
    <row r="329" spans="2:51" ht="20.100000000000001" customHeight="1" x14ac:dyDescent="0.3">
      <c r="B329" s="8" t="s">
        <v>771</v>
      </c>
      <c r="C329" s="17">
        <f t="shared" si="35"/>
        <v>52.825400000000002</v>
      </c>
      <c r="D329" s="18">
        <f t="shared" si="35"/>
        <v>107.82089999999999</v>
      </c>
      <c r="E329" s="64">
        <f t="shared" si="35"/>
        <v>0.4</v>
      </c>
      <c r="F329" s="17">
        <f t="shared" si="32"/>
        <v>9.8000000000000007</v>
      </c>
      <c r="G329" s="18">
        <f t="shared" si="33"/>
        <v>2.77</v>
      </c>
      <c r="H329" s="19">
        <f t="shared" si="34"/>
        <v>0.4</v>
      </c>
      <c r="I329" s="8" t="str" cm="1">
        <f t="array" ref="I329">_xlfn.CONCAT(ROUND(F329:H329,2)&amp;", ")</f>
        <v xml:space="preserve">9.8, 2.77, 0.4, </v>
      </c>
      <c r="J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</row>
    <row r="330" spans="2:51" ht="20.100000000000001" customHeight="1" x14ac:dyDescent="0.3">
      <c r="B330" s="8" t="s">
        <v>772</v>
      </c>
      <c r="C330" s="17">
        <f t="shared" si="35"/>
        <v>51.875399999999999</v>
      </c>
      <c r="D330" s="18">
        <f t="shared" si="35"/>
        <v>107.82089999999999</v>
      </c>
      <c r="E330" s="64">
        <f t="shared" si="35"/>
        <v>-0.4</v>
      </c>
      <c r="F330" s="17">
        <f t="shared" si="32"/>
        <v>8.85</v>
      </c>
      <c r="G330" s="18">
        <f t="shared" si="33"/>
        <v>2.77</v>
      </c>
      <c r="H330" s="19">
        <f t="shared" si="34"/>
        <v>-0.4</v>
      </c>
      <c r="I330" s="8" t="str" cm="1">
        <f t="array" ref="I330">_xlfn.CONCAT(ROUND(F330:H330,2)&amp;", ")</f>
        <v xml:space="preserve">8.85, 2.77, -0.4, </v>
      </c>
      <c r="J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</row>
    <row r="331" spans="2:51" ht="20.100000000000001" customHeight="1" x14ac:dyDescent="0.3">
      <c r="B331" s="8" t="s">
        <v>773</v>
      </c>
      <c r="C331" s="17">
        <f t="shared" si="35"/>
        <v>50.875399999999999</v>
      </c>
      <c r="D331" s="18">
        <f t="shared" si="35"/>
        <v>107.82089999999999</v>
      </c>
      <c r="E331" s="64">
        <f t="shared" si="35"/>
        <v>-0.4</v>
      </c>
      <c r="F331" s="17">
        <f t="shared" si="32"/>
        <v>7.85</v>
      </c>
      <c r="G331" s="18">
        <f t="shared" si="33"/>
        <v>2.77</v>
      </c>
      <c r="H331" s="19">
        <f t="shared" si="34"/>
        <v>-0.4</v>
      </c>
      <c r="I331" s="8" t="str" cm="1">
        <f t="array" ref="I331">_xlfn.CONCAT(ROUND(F331:H331,2)&amp;", ")</f>
        <v xml:space="preserve">7.85, 2.77, -0.4, </v>
      </c>
      <c r="J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</row>
    <row r="332" spans="2:51" ht="20.100000000000001" customHeight="1" x14ac:dyDescent="0.3">
      <c r="B332" s="8" t="s">
        <v>774</v>
      </c>
      <c r="C332" s="17">
        <f t="shared" si="35"/>
        <v>49.875399999999999</v>
      </c>
      <c r="D332" s="18">
        <f t="shared" si="35"/>
        <v>107.82089999999999</v>
      </c>
      <c r="E332" s="64">
        <f t="shared" si="35"/>
        <v>0.4</v>
      </c>
      <c r="F332" s="17">
        <f t="shared" si="32"/>
        <v>6.85</v>
      </c>
      <c r="G332" s="18">
        <f t="shared" si="33"/>
        <v>2.77</v>
      </c>
      <c r="H332" s="19">
        <f t="shared" si="34"/>
        <v>0.4</v>
      </c>
      <c r="I332" s="8" t="str" cm="1">
        <f t="array" ref="I332">_xlfn.CONCAT(ROUND(F332:H332,2)&amp;", ")</f>
        <v xml:space="preserve">6.85, 2.77, 0.4, </v>
      </c>
      <c r="J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</row>
    <row r="333" spans="2:51" ht="20.100000000000001" customHeight="1" x14ac:dyDescent="0.3">
      <c r="B333" s="8" t="s">
        <v>775</v>
      </c>
      <c r="C333" s="17">
        <f t="shared" si="35"/>
        <v>49.625399999999999</v>
      </c>
      <c r="D333" s="18">
        <f t="shared" si="35"/>
        <v>107.82089999999999</v>
      </c>
      <c r="E333" s="64">
        <f t="shared" si="35"/>
        <v>0.8</v>
      </c>
      <c r="F333" s="17">
        <f t="shared" si="32"/>
        <v>6.6</v>
      </c>
      <c r="G333" s="18">
        <f t="shared" si="33"/>
        <v>2.77</v>
      </c>
      <c r="H333" s="19">
        <f t="shared" si="34"/>
        <v>0.8</v>
      </c>
      <c r="I333" s="8" t="str" cm="1">
        <f t="array" ref="I333">_xlfn.CONCAT(ROUND(F333:H333,2)&amp;", ")</f>
        <v xml:space="preserve">6.6, 2.77, 0.8, </v>
      </c>
      <c r="J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</row>
    <row r="334" spans="2:51" ht="20.100000000000001" customHeight="1" x14ac:dyDescent="0.3">
      <c r="B334" s="8" t="s">
        <v>146</v>
      </c>
      <c r="C334" s="17">
        <f t="shared" si="35"/>
        <v>48.875399999999999</v>
      </c>
      <c r="D334" s="18">
        <f t="shared" si="35"/>
        <v>107.82089999999999</v>
      </c>
      <c r="E334" s="64">
        <f t="shared" si="35"/>
        <v>0</v>
      </c>
      <c r="F334" s="17">
        <f t="shared" si="32"/>
        <v>5.85</v>
      </c>
      <c r="G334" s="18">
        <f t="shared" si="33"/>
        <v>2.77</v>
      </c>
      <c r="H334" s="19">
        <f t="shared" si="34"/>
        <v>0</v>
      </c>
      <c r="I334" s="8" t="str" cm="1">
        <f t="array" ref="I334">_xlfn.CONCAT(ROUND(F334:H334,2)&amp;", ")</f>
        <v xml:space="preserve">5.85, 2.77, 0, </v>
      </c>
      <c r="J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</row>
    <row r="335" spans="2:51" ht="20.100000000000001" customHeight="1" x14ac:dyDescent="0.3">
      <c r="B335" s="8" t="s">
        <v>776</v>
      </c>
      <c r="C335" s="17">
        <f t="shared" si="35"/>
        <v>47.925400000000003</v>
      </c>
      <c r="D335" s="18">
        <f t="shared" si="35"/>
        <v>107.82089999999999</v>
      </c>
      <c r="E335" s="64">
        <f t="shared" si="35"/>
        <v>-0.4</v>
      </c>
      <c r="F335" s="17">
        <f t="shared" si="32"/>
        <v>4.9000000000000004</v>
      </c>
      <c r="G335" s="18">
        <f t="shared" si="33"/>
        <v>2.77</v>
      </c>
      <c r="H335" s="19">
        <f t="shared" si="34"/>
        <v>-0.4</v>
      </c>
      <c r="I335" s="8" t="str" cm="1">
        <f t="array" ref="I335">_xlfn.CONCAT(ROUND(F335:H335,2)&amp;", ")</f>
        <v xml:space="preserve">4.9, 2.77, -0.4, </v>
      </c>
      <c r="J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</row>
    <row r="336" spans="2:51" ht="20.100000000000001" customHeight="1" x14ac:dyDescent="0.3">
      <c r="B336" s="8" t="s">
        <v>145</v>
      </c>
      <c r="C336" s="17">
        <f t="shared" si="35"/>
        <v>46.9754</v>
      </c>
      <c r="D336" s="18">
        <f t="shared" si="35"/>
        <v>107.82089999999999</v>
      </c>
      <c r="E336" s="64">
        <f t="shared" si="35"/>
        <v>0</v>
      </c>
      <c r="F336" s="17">
        <f t="shared" si="32"/>
        <v>3.95</v>
      </c>
      <c r="G336" s="18">
        <f t="shared" si="33"/>
        <v>2.77</v>
      </c>
      <c r="H336" s="19">
        <f t="shared" si="34"/>
        <v>0</v>
      </c>
      <c r="I336" s="8" t="str" cm="1">
        <f t="array" ref="I336">_xlfn.CONCAT(ROUND(F336:H336,2)&amp;", ")</f>
        <v xml:space="preserve">3.95, 2.77, 0, </v>
      </c>
      <c r="J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</row>
    <row r="337" spans="2:51" ht="20.100000000000001" customHeight="1" x14ac:dyDescent="0.3">
      <c r="B337" s="8" t="s">
        <v>777</v>
      </c>
      <c r="C337" s="17">
        <f t="shared" si="35"/>
        <v>46.175400000000003</v>
      </c>
      <c r="D337" s="18">
        <f t="shared" si="35"/>
        <v>107.82089999999999</v>
      </c>
      <c r="E337" s="64">
        <f t="shared" si="35"/>
        <v>0.5</v>
      </c>
      <c r="F337" s="17">
        <f t="shared" si="32"/>
        <v>3.15</v>
      </c>
      <c r="G337" s="18">
        <f t="shared" si="33"/>
        <v>2.77</v>
      </c>
      <c r="H337" s="19">
        <f t="shared" si="34"/>
        <v>0.5</v>
      </c>
      <c r="I337" s="8" t="str" cm="1">
        <f t="array" ref="I337">_xlfn.CONCAT(ROUND(F337:H337,2)&amp;", ")</f>
        <v xml:space="preserve">3.15, 2.77, 0.5, </v>
      </c>
      <c r="J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</row>
    <row r="338" spans="2:51" ht="20.100000000000001" customHeight="1" x14ac:dyDescent="0.3">
      <c r="B338" s="8" t="s">
        <v>778</v>
      </c>
      <c r="C338" s="17">
        <f t="shared" si="35"/>
        <v>45.9754</v>
      </c>
      <c r="D338" s="18">
        <f t="shared" si="35"/>
        <v>107.82089999999999</v>
      </c>
      <c r="E338" s="64">
        <f t="shared" si="35"/>
        <v>0.4</v>
      </c>
      <c r="F338" s="17">
        <f t="shared" si="32"/>
        <v>2.95</v>
      </c>
      <c r="G338" s="18">
        <f t="shared" si="33"/>
        <v>2.77</v>
      </c>
      <c r="H338" s="19">
        <f t="shared" si="34"/>
        <v>0.4</v>
      </c>
      <c r="I338" s="8" t="str" cm="1">
        <f t="array" ref="I338">_xlfn.CONCAT(ROUND(F338:H338,2)&amp;", ")</f>
        <v xml:space="preserve">2.95, 2.77, 0.4, </v>
      </c>
      <c r="J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</row>
    <row r="339" spans="2:51" ht="20.100000000000001" customHeight="1" x14ac:dyDescent="0.3">
      <c r="B339" s="8" t="s">
        <v>779</v>
      </c>
      <c r="C339" s="17">
        <f t="shared" si="35"/>
        <v>44.9754</v>
      </c>
      <c r="D339" s="18">
        <f t="shared" si="35"/>
        <v>107.82089999999999</v>
      </c>
      <c r="E339" s="64">
        <f t="shared" si="35"/>
        <v>-0.4</v>
      </c>
      <c r="F339" s="17">
        <f t="shared" si="32"/>
        <v>1.95</v>
      </c>
      <c r="G339" s="18">
        <f t="shared" si="33"/>
        <v>2.77</v>
      </c>
      <c r="H339" s="19">
        <f t="shared" si="34"/>
        <v>-0.4</v>
      </c>
      <c r="I339" s="8" t="str" cm="1">
        <f t="array" ref="I339">_xlfn.CONCAT(ROUND(F339:H339,2)&amp;", ")</f>
        <v xml:space="preserve">1.95, 2.77, -0.4, </v>
      </c>
      <c r="J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</row>
    <row r="340" spans="2:51" s="53" customFormat="1" ht="20.100000000000001" customHeight="1" x14ac:dyDescent="0.3">
      <c r="B340" s="53" t="s">
        <v>780</v>
      </c>
      <c r="C340" s="60">
        <f t="shared" si="35"/>
        <v>43.9754</v>
      </c>
      <c r="D340" s="61">
        <f t="shared" si="35"/>
        <v>107.82089999999999</v>
      </c>
      <c r="E340" s="72">
        <f t="shared" si="35"/>
        <v>-0.4</v>
      </c>
      <c r="F340" s="60">
        <f t="shared" si="32"/>
        <v>0.95</v>
      </c>
      <c r="G340" s="61">
        <f t="shared" si="33"/>
        <v>2.77</v>
      </c>
      <c r="H340" s="62">
        <f t="shared" si="34"/>
        <v>-0.4</v>
      </c>
      <c r="I340" s="53" t="str" cm="1">
        <f t="array" ref="I340">_xlfn.CONCAT(ROUND(F340:H340,2)&amp;", ")</f>
        <v xml:space="preserve">0.95, 2.77, -0.4, </v>
      </c>
    </row>
    <row r="341" spans="2:51" ht="20.100000000000001" customHeight="1" x14ac:dyDescent="0.3">
      <c r="B341" s="8" t="s">
        <v>781</v>
      </c>
      <c r="C341" s="17">
        <f t="shared" si="35"/>
        <v>52.825400000000002</v>
      </c>
      <c r="D341" s="18">
        <f t="shared" si="35"/>
        <v>106.82089999999999</v>
      </c>
      <c r="E341" s="64">
        <f t="shared" si="35"/>
        <v>0</v>
      </c>
      <c r="F341" s="17">
        <f t="shared" si="32"/>
        <v>9.8000000000000007</v>
      </c>
      <c r="G341" s="18">
        <f t="shared" si="33"/>
        <v>1.77</v>
      </c>
      <c r="H341" s="19">
        <f t="shared" si="34"/>
        <v>0</v>
      </c>
      <c r="I341" s="8" t="str" cm="1">
        <f t="array" ref="I341">_xlfn.CONCAT(ROUND(F341:H341,2)&amp;", ")</f>
        <v xml:space="preserve">9.8, 1.77, 0, </v>
      </c>
      <c r="J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</row>
    <row r="342" spans="2:51" ht="20.100000000000001" customHeight="1" x14ac:dyDescent="0.3">
      <c r="B342" s="8" t="s">
        <v>782</v>
      </c>
      <c r="C342" s="17">
        <f t="shared" si="35"/>
        <v>51.875399999999999</v>
      </c>
      <c r="D342" s="18">
        <f t="shared" si="35"/>
        <v>106.82089999999999</v>
      </c>
      <c r="E342" s="64">
        <f t="shared" si="35"/>
        <v>-0.4</v>
      </c>
      <c r="F342" s="17">
        <f t="shared" si="32"/>
        <v>8.85</v>
      </c>
      <c r="G342" s="18">
        <f t="shared" si="33"/>
        <v>1.77</v>
      </c>
      <c r="H342" s="19">
        <f t="shared" si="34"/>
        <v>-0.4</v>
      </c>
      <c r="I342" s="8" t="str" cm="1">
        <f t="array" ref="I342">_xlfn.CONCAT(ROUND(F342:H342,2)&amp;", ")</f>
        <v xml:space="preserve">8.85, 1.77, -0.4, </v>
      </c>
      <c r="J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</row>
    <row r="343" spans="2:51" ht="20.100000000000001" customHeight="1" x14ac:dyDescent="0.3">
      <c r="B343" s="8" t="s">
        <v>783</v>
      </c>
      <c r="C343" s="17">
        <f t="shared" si="35"/>
        <v>50.875399999999999</v>
      </c>
      <c r="D343" s="18">
        <f t="shared" si="35"/>
        <v>106.82089999999999</v>
      </c>
      <c r="E343" s="64">
        <f t="shared" si="35"/>
        <v>-0.4</v>
      </c>
      <c r="F343" s="17">
        <f t="shared" ref="F343:F406" si="36">ROUND(C343-$L$2,2)</f>
        <v>7.85</v>
      </c>
      <c r="G343" s="18">
        <f t="shared" ref="G343:G406" si="37">ROUND(D343-$L$3,2)</f>
        <v>1.77</v>
      </c>
      <c r="H343" s="19">
        <f t="shared" ref="H343:H406" si="38">ROUND(E343-$L$4,2)</f>
        <v>-0.4</v>
      </c>
      <c r="I343" s="8" t="str" cm="1">
        <f t="array" ref="I343">_xlfn.CONCAT(ROUND(F343:H343,2)&amp;", ")</f>
        <v xml:space="preserve">7.85, 1.77, -0.4, </v>
      </c>
      <c r="J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</row>
    <row r="344" spans="2:51" ht="20.100000000000001" customHeight="1" x14ac:dyDescent="0.3">
      <c r="B344" s="8" t="s">
        <v>147</v>
      </c>
      <c r="C344" s="17">
        <f t="shared" si="35"/>
        <v>49.875399999999999</v>
      </c>
      <c r="D344" s="18">
        <f t="shared" si="35"/>
        <v>106.82089999999999</v>
      </c>
      <c r="E344" s="64">
        <f t="shared" si="35"/>
        <v>0</v>
      </c>
      <c r="F344" s="17">
        <f t="shared" si="36"/>
        <v>6.85</v>
      </c>
      <c r="G344" s="18">
        <f t="shared" si="37"/>
        <v>1.77</v>
      </c>
      <c r="H344" s="19">
        <f t="shared" si="38"/>
        <v>0</v>
      </c>
      <c r="I344" s="8" t="str" cm="1">
        <f t="array" ref="I344">_xlfn.CONCAT(ROUND(F344:H344,2)&amp;", ")</f>
        <v xml:space="preserve">6.85, 1.77, 0, </v>
      </c>
      <c r="J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</row>
    <row r="345" spans="2:51" ht="20.100000000000001" customHeight="1" x14ac:dyDescent="0.3">
      <c r="B345" s="8" t="s">
        <v>784</v>
      </c>
      <c r="C345" s="17">
        <f t="shared" si="35"/>
        <v>49.625399999999999</v>
      </c>
      <c r="D345" s="18">
        <f t="shared" si="35"/>
        <v>106.82089999999999</v>
      </c>
      <c r="E345" s="64">
        <f t="shared" si="35"/>
        <v>0.4</v>
      </c>
      <c r="F345" s="17">
        <f t="shared" si="36"/>
        <v>6.6</v>
      </c>
      <c r="G345" s="18">
        <f t="shared" si="37"/>
        <v>1.77</v>
      </c>
      <c r="H345" s="19">
        <f t="shared" si="38"/>
        <v>0.4</v>
      </c>
      <c r="I345" s="8" t="str" cm="1">
        <f t="array" ref="I345">_xlfn.CONCAT(ROUND(F345:H345,2)&amp;", ")</f>
        <v xml:space="preserve">6.6, 1.77, 0.4, </v>
      </c>
      <c r="J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</row>
    <row r="346" spans="2:51" ht="20.100000000000001" customHeight="1" x14ac:dyDescent="0.3">
      <c r="B346" s="8" t="s">
        <v>785</v>
      </c>
      <c r="C346" s="17">
        <f t="shared" si="35"/>
        <v>48.875399999999999</v>
      </c>
      <c r="D346" s="18">
        <f t="shared" si="35"/>
        <v>106.82089999999999</v>
      </c>
      <c r="E346" s="64">
        <f t="shared" si="35"/>
        <v>0.4</v>
      </c>
      <c r="F346" s="17">
        <f t="shared" si="36"/>
        <v>5.85</v>
      </c>
      <c r="G346" s="18">
        <f t="shared" si="37"/>
        <v>1.77</v>
      </c>
      <c r="H346" s="19">
        <f t="shared" si="38"/>
        <v>0.4</v>
      </c>
      <c r="I346" s="8" t="str" cm="1">
        <f t="array" ref="I346">_xlfn.CONCAT(ROUND(F346:H346,2)&amp;", ")</f>
        <v xml:space="preserve">5.85, 1.77, 0.4, </v>
      </c>
      <c r="J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</row>
    <row r="347" spans="2:51" ht="20.100000000000001" customHeight="1" x14ac:dyDescent="0.3">
      <c r="B347" s="8" t="s">
        <v>786</v>
      </c>
      <c r="C347" s="17">
        <f t="shared" si="35"/>
        <v>47.925400000000003</v>
      </c>
      <c r="D347" s="18">
        <f t="shared" si="35"/>
        <v>106.82089999999999</v>
      </c>
      <c r="E347" s="64">
        <f t="shared" si="35"/>
        <v>0.4</v>
      </c>
      <c r="F347" s="17">
        <f t="shared" si="36"/>
        <v>4.9000000000000004</v>
      </c>
      <c r="G347" s="18">
        <f t="shared" si="37"/>
        <v>1.77</v>
      </c>
      <c r="H347" s="19">
        <f t="shared" si="38"/>
        <v>0.4</v>
      </c>
      <c r="I347" s="8" t="str" cm="1">
        <f t="array" ref="I347">_xlfn.CONCAT(ROUND(F347:H347,2)&amp;", ")</f>
        <v xml:space="preserve">4.9, 1.77, 0.4, </v>
      </c>
      <c r="J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</row>
    <row r="348" spans="2:51" ht="20.100000000000001" customHeight="1" x14ac:dyDescent="0.3">
      <c r="B348" s="8" t="s">
        <v>787</v>
      </c>
      <c r="C348" s="17">
        <f t="shared" si="35"/>
        <v>46.9754</v>
      </c>
      <c r="D348" s="18">
        <f t="shared" si="35"/>
        <v>106.82089999999999</v>
      </c>
      <c r="E348" s="64">
        <f t="shared" si="35"/>
        <v>0.4</v>
      </c>
      <c r="F348" s="17">
        <f t="shared" si="36"/>
        <v>3.95</v>
      </c>
      <c r="G348" s="18">
        <f t="shared" si="37"/>
        <v>1.77</v>
      </c>
      <c r="H348" s="19">
        <f t="shared" si="38"/>
        <v>0.4</v>
      </c>
      <c r="I348" s="8" t="str" cm="1">
        <f t="array" ref="I348">_xlfn.CONCAT(ROUND(F348:H348,2)&amp;", ")</f>
        <v xml:space="preserve">3.95, 1.77, 0.4, </v>
      </c>
      <c r="J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</row>
    <row r="349" spans="2:51" ht="20.100000000000001" customHeight="1" x14ac:dyDescent="0.3">
      <c r="B349" s="8" t="s">
        <v>788</v>
      </c>
      <c r="C349" s="17">
        <f t="shared" si="35"/>
        <v>46.175400000000003</v>
      </c>
      <c r="D349" s="18">
        <f t="shared" si="35"/>
        <v>106.82089999999999</v>
      </c>
      <c r="E349" s="64">
        <f t="shared" si="35"/>
        <v>0.4</v>
      </c>
      <c r="F349" s="17">
        <f t="shared" si="36"/>
        <v>3.15</v>
      </c>
      <c r="G349" s="18">
        <f t="shared" si="37"/>
        <v>1.77</v>
      </c>
      <c r="H349" s="19">
        <f t="shared" si="38"/>
        <v>0.4</v>
      </c>
      <c r="I349" s="8" t="str" cm="1">
        <f t="array" ref="I349">_xlfn.CONCAT(ROUND(F349:H349,2)&amp;", ")</f>
        <v xml:space="preserve">3.15, 1.77, 0.4, </v>
      </c>
      <c r="J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</row>
    <row r="350" spans="2:51" ht="20.100000000000001" customHeight="1" x14ac:dyDescent="0.3">
      <c r="B350" s="8" t="s">
        <v>789</v>
      </c>
      <c r="C350" s="17">
        <f t="shared" si="35"/>
        <v>45.9754</v>
      </c>
      <c r="D350" s="18">
        <f t="shared" si="35"/>
        <v>106.82089999999999</v>
      </c>
      <c r="E350" s="64">
        <f t="shared" si="35"/>
        <v>0.4</v>
      </c>
      <c r="F350" s="17">
        <f t="shared" si="36"/>
        <v>2.95</v>
      </c>
      <c r="G350" s="18">
        <f t="shared" si="37"/>
        <v>1.77</v>
      </c>
      <c r="H350" s="19">
        <f t="shared" si="38"/>
        <v>0.4</v>
      </c>
      <c r="I350" s="8" t="str" cm="1">
        <f t="array" ref="I350">_xlfn.CONCAT(ROUND(F350:H350,2)&amp;", ")</f>
        <v xml:space="preserve">2.95, 1.77, 0.4, </v>
      </c>
      <c r="J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</row>
    <row r="351" spans="2:51" ht="20.100000000000001" customHeight="1" x14ac:dyDescent="0.3">
      <c r="B351" s="8" t="s">
        <v>790</v>
      </c>
      <c r="C351" s="17">
        <f t="shared" si="35"/>
        <v>44.9754</v>
      </c>
      <c r="D351" s="18">
        <f t="shared" si="35"/>
        <v>106.82089999999999</v>
      </c>
      <c r="E351" s="64">
        <f t="shared" si="35"/>
        <v>-0.4</v>
      </c>
      <c r="F351" s="17">
        <f t="shared" si="36"/>
        <v>1.95</v>
      </c>
      <c r="G351" s="18">
        <f t="shared" si="37"/>
        <v>1.77</v>
      </c>
      <c r="H351" s="19">
        <f t="shared" si="38"/>
        <v>-0.4</v>
      </c>
      <c r="I351" s="8" t="str" cm="1">
        <f t="array" ref="I351">_xlfn.CONCAT(ROUND(F351:H351,2)&amp;", ")</f>
        <v xml:space="preserve">1.95, 1.77, -0.4, </v>
      </c>
      <c r="J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</row>
    <row r="352" spans="2:51" s="53" customFormat="1" ht="20.100000000000001" customHeight="1" x14ac:dyDescent="0.3">
      <c r="B352" s="53" t="s">
        <v>791</v>
      </c>
      <c r="C352" s="60">
        <f t="shared" si="35"/>
        <v>43.9754</v>
      </c>
      <c r="D352" s="61">
        <f t="shared" si="35"/>
        <v>106.82089999999999</v>
      </c>
      <c r="E352" s="72">
        <f t="shared" si="35"/>
        <v>-0.4</v>
      </c>
      <c r="F352" s="60">
        <f t="shared" si="36"/>
        <v>0.95</v>
      </c>
      <c r="G352" s="61">
        <f t="shared" si="37"/>
        <v>1.77</v>
      </c>
      <c r="H352" s="62">
        <f t="shared" si="38"/>
        <v>-0.4</v>
      </c>
      <c r="I352" s="53" t="str" cm="1">
        <f t="array" ref="I352">_xlfn.CONCAT(ROUND(F352:H352,2)&amp;", ")</f>
        <v xml:space="preserve">0.95, 1.77, -0.4, </v>
      </c>
    </row>
    <row r="353" spans="2:51" ht="20.100000000000001" customHeight="1" x14ac:dyDescent="0.3">
      <c r="B353" s="7" t="s">
        <v>792</v>
      </c>
      <c r="C353" s="17">
        <f t="shared" si="35"/>
        <v>46.175400000000003</v>
      </c>
      <c r="D353" s="18">
        <f t="shared" si="35"/>
        <v>106.1709</v>
      </c>
      <c r="E353" s="64">
        <f t="shared" si="35"/>
        <v>0.5</v>
      </c>
      <c r="F353" s="17">
        <f t="shared" si="36"/>
        <v>3.15</v>
      </c>
      <c r="G353" s="18">
        <f t="shared" si="37"/>
        <v>1.1200000000000001</v>
      </c>
      <c r="H353" s="19">
        <f t="shared" si="38"/>
        <v>0.5</v>
      </c>
      <c r="I353" s="8" t="str" cm="1">
        <f t="array" ref="I353">_xlfn.CONCAT(ROUND(F353:H353,2)&amp;", ")</f>
        <v xml:space="preserve">3.15, 1.12, 0.5, </v>
      </c>
      <c r="J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</row>
    <row r="354" spans="2:51" ht="20.100000000000001" customHeight="1" x14ac:dyDescent="0.3">
      <c r="B354" s="7" t="s">
        <v>793</v>
      </c>
      <c r="C354" s="17">
        <f t="shared" si="35"/>
        <v>46.9754</v>
      </c>
      <c r="D354" s="18">
        <f t="shared" si="35"/>
        <v>106.1709</v>
      </c>
      <c r="E354" s="64">
        <f t="shared" si="35"/>
        <v>1.3</v>
      </c>
      <c r="F354" s="17">
        <f t="shared" si="36"/>
        <v>3.95</v>
      </c>
      <c r="G354" s="18">
        <f t="shared" si="37"/>
        <v>1.1200000000000001</v>
      </c>
      <c r="H354" s="19">
        <f t="shared" si="38"/>
        <v>1.3</v>
      </c>
      <c r="I354" s="8" t="str" cm="1">
        <f t="array" ref="I354">_xlfn.CONCAT(ROUND(F354:H354,2)&amp;", ")</f>
        <v xml:space="preserve">3.95, 1.12, 1.3, </v>
      </c>
      <c r="J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</row>
    <row r="355" spans="2:51" ht="20.100000000000001" customHeight="1" x14ac:dyDescent="0.3">
      <c r="B355" s="7" t="s">
        <v>794</v>
      </c>
      <c r="C355" s="17">
        <f t="shared" si="35"/>
        <v>47.925400000000003</v>
      </c>
      <c r="D355" s="18">
        <f t="shared" si="35"/>
        <v>106.1709</v>
      </c>
      <c r="E355" s="64">
        <f t="shared" si="35"/>
        <v>1.7</v>
      </c>
      <c r="F355" s="17">
        <f t="shared" si="36"/>
        <v>4.9000000000000004</v>
      </c>
      <c r="G355" s="18">
        <f t="shared" si="37"/>
        <v>1.1200000000000001</v>
      </c>
      <c r="H355" s="19">
        <f t="shared" si="38"/>
        <v>1.7</v>
      </c>
      <c r="I355" s="8" t="str" cm="1">
        <f t="array" ref="I355">_xlfn.CONCAT(ROUND(F355:H355,2)&amp;", ")</f>
        <v xml:space="preserve">4.9, 1.12, 1.7, </v>
      </c>
      <c r="J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</row>
    <row r="356" spans="2:51" ht="20.100000000000001" customHeight="1" x14ac:dyDescent="0.3">
      <c r="B356" s="7" t="s">
        <v>795</v>
      </c>
      <c r="C356" s="17">
        <f t="shared" si="35"/>
        <v>48.875399999999999</v>
      </c>
      <c r="D356" s="18">
        <f t="shared" si="35"/>
        <v>106.1709</v>
      </c>
      <c r="E356" s="64">
        <f t="shared" si="35"/>
        <v>2.5</v>
      </c>
      <c r="F356" s="17">
        <f t="shared" si="36"/>
        <v>5.85</v>
      </c>
      <c r="G356" s="18">
        <f t="shared" si="37"/>
        <v>1.1200000000000001</v>
      </c>
      <c r="H356" s="19">
        <f t="shared" si="38"/>
        <v>2.5</v>
      </c>
      <c r="I356" s="8" t="str" cm="1">
        <f t="array" ref="I356">_xlfn.CONCAT(ROUND(F356:H356,2)&amp;", ")</f>
        <v xml:space="preserve">5.85, 1.12, 2.5, </v>
      </c>
      <c r="J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</row>
    <row r="357" spans="2:51" ht="20.100000000000001" customHeight="1" x14ac:dyDescent="0.3">
      <c r="B357" s="7" t="s">
        <v>796</v>
      </c>
      <c r="C357" s="17">
        <f t="shared" si="35"/>
        <v>49.625399999999999</v>
      </c>
      <c r="D357" s="18">
        <f t="shared" si="35"/>
        <v>106.1709</v>
      </c>
      <c r="E357" s="64">
        <f t="shared" si="35"/>
        <v>0.4</v>
      </c>
      <c r="F357" s="17">
        <f t="shared" si="36"/>
        <v>6.6</v>
      </c>
      <c r="G357" s="18">
        <f t="shared" si="37"/>
        <v>1.1200000000000001</v>
      </c>
      <c r="H357" s="19">
        <f t="shared" si="38"/>
        <v>0.4</v>
      </c>
      <c r="I357" s="8" t="str" cm="1">
        <f t="array" ref="I357">_xlfn.CONCAT(ROUND(F357:H357,2)&amp;", ")</f>
        <v xml:space="preserve">6.6, 1.12, 0.4, </v>
      </c>
      <c r="J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</row>
    <row r="358" spans="2:51" ht="20.100000000000001" customHeight="1" x14ac:dyDescent="0.3">
      <c r="B358" s="7" t="s">
        <v>797</v>
      </c>
      <c r="C358" s="17">
        <f t="shared" si="35"/>
        <v>50.875399999999999</v>
      </c>
      <c r="D358" s="18">
        <f t="shared" si="35"/>
        <v>106.1709</v>
      </c>
      <c r="E358" s="64">
        <f t="shared" si="35"/>
        <v>0.4</v>
      </c>
      <c r="F358" s="17">
        <f t="shared" si="36"/>
        <v>7.85</v>
      </c>
      <c r="G358" s="18">
        <f t="shared" si="37"/>
        <v>1.1200000000000001</v>
      </c>
      <c r="H358" s="19">
        <f t="shared" si="38"/>
        <v>0.4</v>
      </c>
      <c r="I358" s="8" t="str" cm="1">
        <f t="array" ref="I358">_xlfn.CONCAT(ROUND(F358:H358,2)&amp;", ")</f>
        <v xml:space="preserve">7.85, 1.12, 0.4, </v>
      </c>
      <c r="J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</row>
    <row r="359" spans="2:51" ht="20.100000000000001" customHeight="1" x14ac:dyDescent="0.3">
      <c r="B359" s="7" t="s">
        <v>798</v>
      </c>
      <c r="C359" s="17">
        <f t="shared" si="35"/>
        <v>51.875399999999999</v>
      </c>
      <c r="D359" s="18">
        <f t="shared" si="35"/>
        <v>106.1709</v>
      </c>
      <c r="E359" s="64">
        <f t="shared" si="35"/>
        <v>0.4</v>
      </c>
      <c r="F359" s="17">
        <f t="shared" si="36"/>
        <v>8.85</v>
      </c>
      <c r="G359" s="18">
        <f t="shared" si="37"/>
        <v>1.1200000000000001</v>
      </c>
      <c r="H359" s="19">
        <f t="shared" si="38"/>
        <v>0.4</v>
      </c>
      <c r="I359" s="8" t="str" cm="1">
        <f t="array" ref="I359">_xlfn.CONCAT(ROUND(F359:H359,2)&amp;", ")</f>
        <v xml:space="preserve">8.85, 1.12, 0.4, </v>
      </c>
      <c r="J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</row>
    <row r="360" spans="2:51" ht="20.100000000000001" customHeight="1" x14ac:dyDescent="0.3">
      <c r="B360" s="7" t="s">
        <v>47</v>
      </c>
      <c r="C360" s="17">
        <f t="shared" si="35"/>
        <v>52.825400000000002</v>
      </c>
      <c r="D360" s="18">
        <f t="shared" si="35"/>
        <v>106.1709</v>
      </c>
      <c r="E360" s="64">
        <f t="shared" si="35"/>
        <v>0</v>
      </c>
      <c r="F360" s="17">
        <f t="shared" si="36"/>
        <v>9.8000000000000007</v>
      </c>
      <c r="G360" s="18">
        <f t="shared" si="37"/>
        <v>1.1200000000000001</v>
      </c>
      <c r="H360" s="19">
        <f t="shared" si="38"/>
        <v>0</v>
      </c>
      <c r="I360" s="8" t="str" cm="1">
        <f t="array" ref="I360">_xlfn.CONCAT(ROUND(F360:H360,2)&amp;", ")</f>
        <v xml:space="preserve">9.8, 1.12, 0, </v>
      </c>
      <c r="J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</row>
    <row r="361" spans="2:51" s="49" customFormat="1" ht="20.100000000000001" customHeight="1" x14ac:dyDescent="0.3">
      <c r="B361" s="49" t="s">
        <v>799</v>
      </c>
      <c r="C361" s="50">
        <f t="shared" si="35"/>
        <v>43.025399999999998</v>
      </c>
      <c r="D361" s="51">
        <f t="shared" si="35"/>
        <v>105.82089999999999</v>
      </c>
      <c r="E361" s="70">
        <f t="shared" si="35"/>
        <v>0</v>
      </c>
      <c r="F361" s="50">
        <f t="shared" si="36"/>
        <v>0</v>
      </c>
      <c r="G361" s="51">
        <f t="shared" si="37"/>
        <v>0.77</v>
      </c>
      <c r="H361" s="52">
        <f t="shared" si="38"/>
        <v>0</v>
      </c>
      <c r="I361" s="49" t="str" cm="1">
        <f t="array" ref="I361">_xlfn.CONCAT(ROUND(F361:H361,2)&amp;", ")</f>
        <v xml:space="preserve">0, 0.77, 0, </v>
      </c>
    </row>
    <row r="362" spans="2:51" ht="20.100000000000001" customHeight="1" x14ac:dyDescent="0.3">
      <c r="B362" s="7" t="s">
        <v>800</v>
      </c>
      <c r="C362" s="17">
        <f t="shared" si="35"/>
        <v>43.9754</v>
      </c>
      <c r="D362" s="18">
        <f t="shared" si="35"/>
        <v>105.82089999999999</v>
      </c>
      <c r="E362" s="64">
        <f t="shared" si="35"/>
        <v>0.5</v>
      </c>
      <c r="F362" s="17">
        <f t="shared" si="36"/>
        <v>0.95</v>
      </c>
      <c r="G362" s="18">
        <f t="shared" si="37"/>
        <v>0.77</v>
      </c>
      <c r="H362" s="19">
        <f t="shared" si="38"/>
        <v>0.5</v>
      </c>
      <c r="I362" s="8" t="str" cm="1">
        <f t="array" ref="I362">_xlfn.CONCAT(ROUND(F362:H362,2)&amp;", ")</f>
        <v xml:space="preserve">0.95, 0.77, 0.5, </v>
      </c>
      <c r="J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</row>
    <row r="363" spans="2:51" ht="20.100000000000001" customHeight="1" x14ac:dyDescent="0.3">
      <c r="B363" s="7" t="s">
        <v>801</v>
      </c>
      <c r="C363" s="17">
        <f t="shared" si="35"/>
        <v>44.9754</v>
      </c>
      <c r="D363" s="18">
        <f t="shared" si="35"/>
        <v>105.82089999999999</v>
      </c>
      <c r="E363" s="64">
        <f t="shared" si="35"/>
        <v>0.4</v>
      </c>
      <c r="F363" s="17">
        <f t="shared" si="36"/>
        <v>1.95</v>
      </c>
      <c r="G363" s="18">
        <f t="shared" si="37"/>
        <v>0.77</v>
      </c>
      <c r="H363" s="19">
        <f t="shared" si="38"/>
        <v>0.4</v>
      </c>
      <c r="I363" s="8" t="str" cm="1">
        <f t="array" ref="I363">_xlfn.CONCAT(ROUND(F363:H363,2)&amp;", ")</f>
        <v xml:space="preserve">1.95, 0.77, 0.4, </v>
      </c>
      <c r="J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</row>
    <row r="364" spans="2:51" ht="20.100000000000001" customHeight="1" x14ac:dyDescent="0.3">
      <c r="B364" s="7" t="s">
        <v>802</v>
      </c>
      <c r="C364" s="17">
        <f t="shared" si="35"/>
        <v>45.9754</v>
      </c>
      <c r="D364" s="18">
        <f t="shared" si="35"/>
        <v>105.82089999999999</v>
      </c>
      <c r="E364" s="64">
        <f t="shared" si="35"/>
        <v>0.4</v>
      </c>
      <c r="F364" s="17">
        <f t="shared" si="36"/>
        <v>2.95</v>
      </c>
      <c r="G364" s="18">
        <f t="shared" si="37"/>
        <v>0.77</v>
      </c>
      <c r="H364" s="19">
        <f t="shared" si="38"/>
        <v>0.4</v>
      </c>
      <c r="I364" s="8" t="str" cm="1">
        <f t="array" ref="I364">_xlfn.CONCAT(ROUND(F364:H364,2)&amp;", ")</f>
        <v xml:space="preserve">2.95, 0.77, 0.4, </v>
      </c>
      <c r="J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</row>
    <row r="365" spans="2:51" ht="20.100000000000001" customHeight="1" x14ac:dyDescent="0.3">
      <c r="B365" s="7" t="s">
        <v>803</v>
      </c>
      <c r="C365" s="17">
        <f t="shared" si="35"/>
        <v>46.175400000000003</v>
      </c>
      <c r="D365" s="18">
        <f t="shared" si="35"/>
        <v>105.82089999999999</v>
      </c>
      <c r="E365" s="64">
        <f t="shared" si="35"/>
        <v>1</v>
      </c>
      <c r="F365" s="17">
        <f t="shared" si="36"/>
        <v>3.15</v>
      </c>
      <c r="G365" s="18">
        <f t="shared" si="37"/>
        <v>0.77</v>
      </c>
      <c r="H365" s="19">
        <f t="shared" si="38"/>
        <v>1</v>
      </c>
      <c r="I365" s="8" t="str" cm="1">
        <f t="array" ref="I365">_xlfn.CONCAT(ROUND(F365:H365,2)&amp;", ")</f>
        <v xml:space="preserve">3.15, 0.77, 1, </v>
      </c>
      <c r="J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</row>
    <row r="366" spans="2:51" ht="20.100000000000001" customHeight="1" x14ac:dyDescent="0.3">
      <c r="B366" s="7" t="s">
        <v>804</v>
      </c>
      <c r="C366" s="17">
        <f t="shared" si="35"/>
        <v>46.9754</v>
      </c>
      <c r="D366" s="18">
        <f t="shared" si="35"/>
        <v>105.82089999999999</v>
      </c>
      <c r="E366" s="64">
        <f t="shared" si="35"/>
        <v>0.8</v>
      </c>
      <c r="F366" s="17">
        <f t="shared" si="36"/>
        <v>3.95</v>
      </c>
      <c r="G366" s="18">
        <f t="shared" si="37"/>
        <v>0.77</v>
      </c>
      <c r="H366" s="19">
        <f t="shared" si="38"/>
        <v>0.8</v>
      </c>
      <c r="I366" s="8" t="str" cm="1">
        <f t="array" ref="I366">_xlfn.CONCAT(ROUND(F366:H366,2)&amp;", ")</f>
        <v xml:space="preserve">3.95, 0.77, 0.8, </v>
      </c>
      <c r="J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</row>
    <row r="367" spans="2:51" ht="20.100000000000001" customHeight="1" x14ac:dyDescent="0.3">
      <c r="B367" s="7" t="s">
        <v>805</v>
      </c>
      <c r="C367" s="17">
        <f t="shared" si="35"/>
        <v>47.925400000000003</v>
      </c>
      <c r="D367" s="18">
        <f t="shared" si="35"/>
        <v>105.82089999999999</v>
      </c>
      <c r="E367" s="64">
        <f t="shared" si="35"/>
        <v>1</v>
      </c>
      <c r="F367" s="17">
        <f t="shared" si="36"/>
        <v>4.9000000000000004</v>
      </c>
      <c r="G367" s="18">
        <f t="shared" si="37"/>
        <v>0.77</v>
      </c>
      <c r="H367" s="19">
        <f t="shared" si="38"/>
        <v>1</v>
      </c>
      <c r="I367" s="8" t="str" cm="1">
        <f t="array" ref="I367">_xlfn.CONCAT(ROUND(F367:H367,2)&amp;", ")</f>
        <v xml:space="preserve">4.9, 0.77, 1, </v>
      </c>
      <c r="J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</row>
    <row r="368" spans="2:51" ht="20.100000000000001" customHeight="1" x14ac:dyDescent="0.3">
      <c r="B368" s="7" t="s">
        <v>806</v>
      </c>
      <c r="C368" s="17">
        <f t="shared" si="35"/>
        <v>48.875399999999999</v>
      </c>
      <c r="D368" s="18">
        <f t="shared" si="35"/>
        <v>105.82089999999999</v>
      </c>
      <c r="E368" s="64">
        <f t="shared" si="35"/>
        <v>1.3</v>
      </c>
      <c r="F368" s="17">
        <f t="shared" si="36"/>
        <v>5.85</v>
      </c>
      <c r="G368" s="18">
        <f t="shared" si="37"/>
        <v>0.77</v>
      </c>
      <c r="H368" s="19">
        <f t="shared" si="38"/>
        <v>1.3</v>
      </c>
      <c r="I368" s="8" t="str" cm="1">
        <f t="array" ref="I368">_xlfn.CONCAT(ROUND(F368:H368,2)&amp;", ")</f>
        <v xml:space="preserve">5.85, 0.77, 1.3, </v>
      </c>
      <c r="J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</row>
    <row r="369" spans="2:51" ht="20.100000000000001" customHeight="1" x14ac:dyDescent="0.3">
      <c r="B369" s="7" t="s">
        <v>807</v>
      </c>
      <c r="C369" s="17">
        <f t="shared" si="35"/>
        <v>49.625399999999999</v>
      </c>
      <c r="D369" s="18">
        <f t="shared" si="35"/>
        <v>105.82089999999999</v>
      </c>
      <c r="E369" s="64">
        <f t="shared" si="35"/>
        <v>0.4</v>
      </c>
      <c r="F369" s="17">
        <f t="shared" si="36"/>
        <v>6.6</v>
      </c>
      <c r="G369" s="18">
        <f t="shared" si="37"/>
        <v>0.77</v>
      </c>
      <c r="H369" s="19">
        <f t="shared" si="38"/>
        <v>0.4</v>
      </c>
      <c r="I369" s="8" t="str" cm="1">
        <f t="array" ref="I369">_xlfn.CONCAT(ROUND(F369:H369,2)&amp;", ")</f>
        <v xml:space="preserve">6.6, 0.77, 0.4, </v>
      </c>
      <c r="J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</row>
    <row r="370" spans="2:51" s="49" customFormat="1" ht="20.100000000000001" customHeight="1" x14ac:dyDescent="0.3">
      <c r="B370" s="49" t="s">
        <v>808</v>
      </c>
      <c r="C370" s="50">
        <f t="shared" si="35"/>
        <v>43.025399999999998</v>
      </c>
      <c r="D370" s="51">
        <f t="shared" si="35"/>
        <v>105.57089999999999</v>
      </c>
      <c r="E370" s="70">
        <f t="shared" si="35"/>
        <v>0</v>
      </c>
      <c r="F370" s="50">
        <f t="shared" si="36"/>
        <v>0</v>
      </c>
      <c r="G370" s="51">
        <f t="shared" si="37"/>
        <v>0.52</v>
      </c>
      <c r="H370" s="52">
        <f t="shared" si="38"/>
        <v>0</v>
      </c>
      <c r="I370" s="49" t="str" cm="1">
        <f t="array" ref="I370">_xlfn.CONCAT(ROUND(F370:H370,2)&amp;", ")</f>
        <v xml:space="preserve">0, 0.52, 0, </v>
      </c>
    </row>
    <row r="371" spans="2:51" s="8" customFormat="1" ht="20.100000000000001" customHeight="1" x14ac:dyDescent="0.3">
      <c r="B371" s="8" t="s">
        <v>809</v>
      </c>
      <c r="C371" s="17">
        <f t="shared" si="35"/>
        <v>43.9754</v>
      </c>
      <c r="D371" s="18">
        <f t="shared" si="35"/>
        <v>105.57089999999999</v>
      </c>
      <c r="E371" s="64">
        <f t="shared" si="35"/>
        <v>0.9</v>
      </c>
      <c r="F371" s="17">
        <f t="shared" si="36"/>
        <v>0.95</v>
      </c>
      <c r="G371" s="18">
        <f t="shared" si="37"/>
        <v>0.52</v>
      </c>
      <c r="H371" s="19">
        <f t="shared" si="38"/>
        <v>0.9</v>
      </c>
      <c r="I371" s="8" t="str" cm="1">
        <f t="array" ref="I371">_xlfn.CONCAT(ROUND(F371:H371,2)&amp;", ")</f>
        <v xml:space="preserve">0.95, 0.52, 0.9, </v>
      </c>
    </row>
    <row r="372" spans="2:51" s="8" customFormat="1" ht="20.100000000000001" customHeight="1" x14ac:dyDescent="0.3">
      <c r="B372" s="8" t="s">
        <v>810</v>
      </c>
      <c r="C372" s="17">
        <f t="shared" si="35"/>
        <v>44.9754</v>
      </c>
      <c r="D372" s="18">
        <f t="shared" si="35"/>
        <v>105.57089999999999</v>
      </c>
      <c r="E372" s="64">
        <f t="shared" si="35"/>
        <v>0.9</v>
      </c>
      <c r="F372" s="17">
        <f t="shared" si="36"/>
        <v>1.95</v>
      </c>
      <c r="G372" s="18">
        <f t="shared" si="37"/>
        <v>0.52</v>
      </c>
      <c r="H372" s="19">
        <f t="shared" si="38"/>
        <v>0.9</v>
      </c>
      <c r="I372" s="8" t="str" cm="1">
        <f t="array" ref="I372">_xlfn.CONCAT(ROUND(F372:H372,2)&amp;", ")</f>
        <v xml:space="preserve">1.95, 0.52, 0.9, </v>
      </c>
    </row>
    <row r="373" spans="2:51" s="8" customFormat="1" ht="20.100000000000001" customHeight="1" x14ac:dyDescent="0.3">
      <c r="B373" s="8" t="s">
        <v>811</v>
      </c>
      <c r="C373" s="17">
        <f t="shared" si="35"/>
        <v>45.9754</v>
      </c>
      <c r="D373" s="18">
        <f t="shared" si="35"/>
        <v>105.57089999999999</v>
      </c>
      <c r="E373" s="64">
        <f t="shared" si="35"/>
        <v>2.2999999999999998</v>
      </c>
      <c r="F373" s="17">
        <f t="shared" si="36"/>
        <v>2.95</v>
      </c>
      <c r="G373" s="18">
        <f t="shared" si="37"/>
        <v>0.52</v>
      </c>
      <c r="H373" s="19">
        <f t="shared" si="38"/>
        <v>2.2999999999999998</v>
      </c>
      <c r="I373" s="8" t="str" cm="1">
        <f t="array" ref="I373">_xlfn.CONCAT(ROUND(F373:H373,2)&amp;", ")</f>
        <v xml:space="preserve">2.95, 0.52, 2.3, </v>
      </c>
    </row>
    <row r="374" spans="2:51" s="53" customFormat="1" ht="20.100000000000001" customHeight="1" x14ac:dyDescent="0.3">
      <c r="B374" s="53" t="s">
        <v>812</v>
      </c>
      <c r="C374" s="60">
        <f t="shared" si="35"/>
        <v>46.175400000000003</v>
      </c>
      <c r="D374" s="61">
        <f t="shared" si="35"/>
        <v>105.57089999999999</v>
      </c>
      <c r="E374" s="72">
        <f t="shared" si="35"/>
        <v>1.5</v>
      </c>
      <c r="F374" s="60">
        <f t="shared" si="36"/>
        <v>3.15</v>
      </c>
      <c r="G374" s="61">
        <f t="shared" si="37"/>
        <v>0.52</v>
      </c>
      <c r="H374" s="62">
        <f t="shared" si="38"/>
        <v>1.5</v>
      </c>
      <c r="I374" s="53" t="str" cm="1">
        <f t="array" ref="I374">_xlfn.CONCAT(ROUND(F374:H374,2)&amp;", ")</f>
        <v xml:space="preserve">3.15, 0.52, 1.5, </v>
      </c>
    </row>
    <row r="375" spans="2:51" s="49" customFormat="1" ht="20.100000000000001" customHeight="1" x14ac:dyDescent="0.3">
      <c r="B375" s="49" t="s">
        <v>813</v>
      </c>
      <c r="C375" s="50">
        <f t="shared" ref="C375:E438" si="39">MID($B375,SEARCH(C$2,$B375)+3,8)*1</f>
        <v>43.025399999999998</v>
      </c>
      <c r="D375" s="51">
        <f t="shared" si="39"/>
        <v>105.0509</v>
      </c>
      <c r="E375" s="70">
        <f t="shared" si="39"/>
        <v>0</v>
      </c>
      <c r="F375" s="50">
        <f t="shared" si="36"/>
        <v>0</v>
      </c>
      <c r="G375" s="51">
        <f t="shared" si="37"/>
        <v>0</v>
      </c>
      <c r="H375" s="52">
        <f t="shared" si="38"/>
        <v>0</v>
      </c>
      <c r="I375" s="49" t="str" cm="1">
        <f t="array" ref="I375">_xlfn.CONCAT(ROUND(F375:H375,2)&amp;", ")</f>
        <v xml:space="preserve">0, 0, 0, </v>
      </c>
    </row>
    <row r="376" spans="2:51" s="8" customFormat="1" ht="20.100000000000001" customHeight="1" x14ac:dyDescent="0.3">
      <c r="B376" s="8" t="s">
        <v>148</v>
      </c>
      <c r="C376" s="17">
        <f t="shared" si="39"/>
        <v>43.9754</v>
      </c>
      <c r="D376" s="18">
        <f t="shared" si="39"/>
        <v>105.0509</v>
      </c>
      <c r="E376" s="64">
        <f t="shared" si="39"/>
        <v>0</v>
      </c>
      <c r="F376" s="17">
        <f t="shared" si="36"/>
        <v>0.95</v>
      </c>
      <c r="G376" s="18">
        <f t="shared" si="37"/>
        <v>0</v>
      </c>
      <c r="H376" s="19">
        <f t="shared" si="38"/>
        <v>0</v>
      </c>
      <c r="I376" s="8" t="str" cm="1">
        <f t="array" ref="I376">_xlfn.CONCAT(ROUND(F376:H376,2)&amp;", ")</f>
        <v xml:space="preserve">0.95, 0, 0, </v>
      </c>
    </row>
    <row r="377" spans="2:51" s="8" customFormat="1" ht="20.100000000000001" customHeight="1" x14ac:dyDescent="0.3">
      <c r="B377" s="8" t="s">
        <v>149</v>
      </c>
      <c r="C377" s="17">
        <f t="shared" si="39"/>
        <v>44.9754</v>
      </c>
      <c r="D377" s="18">
        <f t="shared" si="39"/>
        <v>105.0509</v>
      </c>
      <c r="E377" s="64">
        <f t="shared" si="39"/>
        <v>0</v>
      </c>
      <c r="F377" s="17">
        <f t="shared" si="36"/>
        <v>1.95</v>
      </c>
      <c r="G377" s="18">
        <f t="shared" si="37"/>
        <v>0</v>
      </c>
      <c r="H377" s="19">
        <f t="shared" si="38"/>
        <v>0</v>
      </c>
      <c r="I377" s="8" t="str" cm="1">
        <f t="array" ref="I377">_xlfn.CONCAT(ROUND(F377:H377,2)&amp;", ")</f>
        <v xml:space="preserve">1.95, 0, 0, </v>
      </c>
    </row>
    <row r="378" spans="2:51" s="8" customFormat="1" ht="20.100000000000001" customHeight="1" x14ac:dyDescent="0.3">
      <c r="B378" s="8" t="s">
        <v>150</v>
      </c>
      <c r="C378" s="17">
        <f t="shared" si="39"/>
        <v>45.9754</v>
      </c>
      <c r="D378" s="18">
        <f t="shared" si="39"/>
        <v>105.0509</v>
      </c>
      <c r="E378" s="64">
        <f t="shared" si="39"/>
        <v>0</v>
      </c>
      <c r="F378" s="17">
        <f t="shared" si="36"/>
        <v>2.95</v>
      </c>
      <c r="G378" s="18">
        <f t="shared" si="37"/>
        <v>0</v>
      </c>
      <c r="H378" s="19">
        <f t="shared" si="38"/>
        <v>0</v>
      </c>
      <c r="I378" s="8" t="str" cm="1">
        <f t="array" ref="I378">_xlfn.CONCAT(ROUND(F378:H378,2)&amp;", ")</f>
        <v xml:space="preserve">2.95, 0, 0, </v>
      </c>
    </row>
    <row r="379" spans="2:51" s="8" customFormat="1" ht="20.100000000000001" customHeight="1" x14ac:dyDescent="0.3">
      <c r="B379" s="8" t="s">
        <v>151</v>
      </c>
      <c r="C379" s="17">
        <f t="shared" si="39"/>
        <v>46.9754</v>
      </c>
      <c r="D379" s="18">
        <f t="shared" si="39"/>
        <v>105.0509</v>
      </c>
      <c r="E379" s="64">
        <f t="shared" si="39"/>
        <v>0</v>
      </c>
      <c r="F379" s="17">
        <f t="shared" si="36"/>
        <v>3.95</v>
      </c>
      <c r="G379" s="18">
        <f t="shared" si="37"/>
        <v>0</v>
      </c>
      <c r="H379" s="19">
        <f t="shared" si="38"/>
        <v>0</v>
      </c>
      <c r="I379" s="8" t="str" cm="1">
        <f t="array" ref="I379">_xlfn.CONCAT(ROUND(F379:H379,2)&amp;", ")</f>
        <v xml:space="preserve">3.95, 0, 0, </v>
      </c>
    </row>
    <row r="380" spans="2:51" s="8" customFormat="1" ht="20.100000000000001" customHeight="1" x14ac:dyDescent="0.3">
      <c r="B380" s="8" t="s">
        <v>152</v>
      </c>
      <c r="C380" s="17">
        <f t="shared" si="39"/>
        <v>47.925400000000003</v>
      </c>
      <c r="D380" s="18">
        <f t="shared" si="39"/>
        <v>105.0509</v>
      </c>
      <c r="E380" s="64">
        <f t="shared" si="39"/>
        <v>0</v>
      </c>
      <c r="F380" s="17">
        <f t="shared" si="36"/>
        <v>4.9000000000000004</v>
      </c>
      <c r="G380" s="18">
        <f t="shared" si="37"/>
        <v>0</v>
      </c>
      <c r="H380" s="19">
        <f t="shared" si="38"/>
        <v>0</v>
      </c>
      <c r="I380" s="8" t="str" cm="1">
        <f t="array" ref="I380">_xlfn.CONCAT(ROUND(F380:H380,2)&amp;", ")</f>
        <v xml:space="preserve">4.9, 0, 0, </v>
      </c>
    </row>
    <row r="381" spans="2:51" s="8" customFormat="1" ht="20.100000000000001" customHeight="1" x14ac:dyDescent="0.3">
      <c r="B381" s="8" t="s">
        <v>153</v>
      </c>
      <c r="C381" s="17">
        <f t="shared" si="39"/>
        <v>48.875399999999999</v>
      </c>
      <c r="D381" s="18">
        <f t="shared" si="39"/>
        <v>105.0509</v>
      </c>
      <c r="E381" s="64">
        <f t="shared" si="39"/>
        <v>0</v>
      </c>
      <c r="F381" s="17">
        <f t="shared" si="36"/>
        <v>5.85</v>
      </c>
      <c r="G381" s="18">
        <f t="shared" si="37"/>
        <v>0</v>
      </c>
      <c r="H381" s="19">
        <f t="shared" si="38"/>
        <v>0</v>
      </c>
      <c r="I381" s="8" t="str" cm="1">
        <f t="array" ref="I381">_xlfn.CONCAT(ROUND(F381:H381,2)&amp;", ")</f>
        <v xml:space="preserve">5.85, 0, 0, </v>
      </c>
    </row>
    <row r="382" spans="2:51" s="123" customFormat="1" ht="20.100000000000001" customHeight="1" x14ac:dyDescent="0.3">
      <c r="B382" s="123" t="s">
        <v>41</v>
      </c>
      <c r="C382" s="124">
        <f t="shared" si="39"/>
        <v>49.625399999999999</v>
      </c>
      <c r="D382" s="125">
        <f t="shared" si="39"/>
        <v>105.0509</v>
      </c>
      <c r="E382" s="126">
        <f t="shared" si="39"/>
        <v>0</v>
      </c>
      <c r="F382" s="124">
        <f t="shared" si="36"/>
        <v>6.6</v>
      </c>
      <c r="G382" s="125">
        <f t="shared" si="37"/>
        <v>0</v>
      </c>
      <c r="H382" s="127">
        <f t="shared" si="38"/>
        <v>0</v>
      </c>
      <c r="I382" s="123" t="str" cm="1">
        <f t="array" ref="I382">_xlfn.CONCAT(ROUND(F382:H382,2)&amp;", ")</f>
        <v xml:space="preserve">6.6, 0, 0, </v>
      </c>
    </row>
    <row r="383" spans="2:51" s="128" customFormat="1" ht="20.100000000000001" customHeight="1" x14ac:dyDescent="0.3">
      <c r="B383" s="128" t="s">
        <v>814</v>
      </c>
      <c r="C383" s="129">
        <f t="shared" si="39"/>
        <v>43.025399999999998</v>
      </c>
      <c r="D383" s="130">
        <f t="shared" si="39"/>
        <v>115.7209</v>
      </c>
      <c r="E383" s="131">
        <f t="shared" si="39"/>
        <v>0</v>
      </c>
      <c r="F383" s="129">
        <f t="shared" si="36"/>
        <v>0</v>
      </c>
      <c r="G383" s="130">
        <f t="shared" si="37"/>
        <v>10.67</v>
      </c>
      <c r="H383" s="132">
        <f t="shared" si="38"/>
        <v>0</v>
      </c>
      <c r="I383" s="128" t="str" cm="1">
        <f t="array" ref="I383">_xlfn.CONCAT(ROUND(F383:H383,2)&amp;", ")</f>
        <v xml:space="preserve">0, 10.67, 0, </v>
      </c>
    </row>
    <row r="384" spans="2:51" s="8" customFormat="1" ht="20.100000000000001" customHeight="1" x14ac:dyDescent="0.3">
      <c r="B384" s="8" t="s">
        <v>815</v>
      </c>
      <c r="C384" s="17">
        <f t="shared" si="39"/>
        <v>43.4754</v>
      </c>
      <c r="D384" s="18">
        <f t="shared" si="39"/>
        <v>115.7209</v>
      </c>
      <c r="E384" s="64">
        <f t="shared" si="39"/>
        <v>1.2</v>
      </c>
      <c r="F384" s="17">
        <f t="shared" si="36"/>
        <v>0.45</v>
      </c>
      <c r="G384" s="18">
        <f t="shared" si="37"/>
        <v>10.67</v>
      </c>
      <c r="H384" s="19">
        <f t="shared" si="38"/>
        <v>1.2</v>
      </c>
      <c r="I384" s="8" t="str" cm="1">
        <f t="array" ref="I384">_xlfn.CONCAT(ROUND(F384:H384,2)&amp;", ")</f>
        <v xml:space="preserve">0.45, 10.67, 1.2, </v>
      </c>
    </row>
    <row r="385" spans="1:51" s="8" customFormat="1" ht="20.100000000000001" customHeight="1" x14ac:dyDescent="0.3">
      <c r="B385" s="8" t="s">
        <v>816</v>
      </c>
      <c r="C385" s="17">
        <f t="shared" si="39"/>
        <v>43.9754</v>
      </c>
      <c r="D385" s="18">
        <f t="shared" si="39"/>
        <v>115.7209</v>
      </c>
      <c r="E385" s="64">
        <f t="shared" si="39"/>
        <v>1.5</v>
      </c>
      <c r="F385" s="17">
        <f t="shared" si="36"/>
        <v>0.95</v>
      </c>
      <c r="G385" s="18">
        <f t="shared" si="37"/>
        <v>10.67</v>
      </c>
      <c r="H385" s="19">
        <f t="shared" si="38"/>
        <v>1.5</v>
      </c>
      <c r="I385" s="8" t="str" cm="1">
        <f t="array" ref="I385">_xlfn.CONCAT(ROUND(F385:H385,2)&amp;", ")</f>
        <v xml:space="preserve">0.95, 10.67, 1.5, </v>
      </c>
    </row>
    <row r="386" spans="1:51" s="8" customFormat="1" ht="20.100000000000001" customHeight="1" x14ac:dyDescent="0.3">
      <c r="B386" s="8" t="s">
        <v>817</v>
      </c>
      <c r="C386" s="17">
        <f t="shared" si="39"/>
        <v>44.4754</v>
      </c>
      <c r="D386" s="18">
        <f t="shared" si="39"/>
        <v>115.7209</v>
      </c>
      <c r="E386" s="64">
        <f t="shared" si="39"/>
        <v>2</v>
      </c>
      <c r="F386" s="17">
        <f t="shared" si="36"/>
        <v>1.45</v>
      </c>
      <c r="G386" s="18">
        <f t="shared" si="37"/>
        <v>10.67</v>
      </c>
      <c r="H386" s="19">
        <f t="shared" si="38"/>
        <v>2</v>
      </c>
      <c r="I386" s="8" t="str" cm="1">
        <f t="array" ref="I386">_xlfn.CONCAT(ROUND(F386:H386,2)&amp;", ")</f>
        <v xml:space="preserve">1.45, 10.67, 2, </v>
      </c>
    </row>
    <row r="387" spans="1:51" s="8" customFormat="1" ht="20.100000000000001" customHeight="1" x14ac:dyDescent="0.3">
      <c r="B387" s="8" t="s">
        <v>818</v>
      </c>
      <c r="C387" s="17">
        <f t="shared" si="39"/>
        <v>44.9754</v>
      </c>
      <c r="D387" s="18">
        <f t="shared" si="39"/>
        <v>115.7209</v>
      </c>
      <c r="E387" s="64">
        <f t="shared" si="39"/>
        <v>3.2</v>
      </c>
      <c r="F387" s="17">
        <f t="shared" si="36"/>
        <v>1.95</v>
      </c>
      <c r="G387" s="18">
        <f t="shared" si="37"/>
        <v>10.67</v>
      </c>
      <c r="H387" s="19">
        <f t="shared" si="38"/>
        <v>3.2</v>
      </c>
      <c r="I387" s="8" t="str" cm="1">
        <f t="array" ref="I387">_xlfn.CONCAT(ROUND(F387:H387,2)&amp;", ")</f>
        <v xml:space="preserve">1.95, 10.67, 3.2, </v>
      </c>
    </row>
    <row r="388" spans="1:51" s="8" customFormat="1" ht="20.100000000000001" customHeight="1" x14ac:dyDescent="0.3">
      <c r="B388" s="8" t="s">
        <v>819</v>
      </c>
      <c r="C388" s="17">
        <f t="shared" si="39"/>
        <v>45.4754</v>
      </c>
      <c r="D388" s="18">
        <f t="shared" si="39"/>
        <v>115.7209</v>
      </c>
      <c r="E388" s="64">
        <f t="shared" si="39"/>
        <v>2.9</v>
      </c>
      <c r="F388" s="17">
        <f t="shared" si="36"/>
        <v>2.4500000000000002</v>
      </c>
      <c r="G388" s="18">
        <f t="shared" si="37"/>
        <v>10.67</v>
      </c>
      <c r="H388" s="19">
        <f t="shared" si="38"/>
        <v>2.9</v>
      </c>
      <c r="I388" s="8" t="str" cm="1">
        <f t="array" ref="I388">_xlfn.CONCAT(ROUND(F388:H388,2)&amp;", ")</f>
        <v xml:space="preserve">2.45, 10.67, 2.9, </v>
      </c>
    </row>
    <row r="389" spans="1:51" s="133" customFormat="1" ht="20.100000000000001" customHeight="1" x14ac:dyDescent="0.3">
      <c r="B389" s="133" t="s">
        <v>820</v>
      </c>
      <c r="C389" s="158">
        <f t="shared" si="39"/>
        <v>45.695399999999999</v>
      </c>
      <c r="D389" s="135">
        <f t="shared" si="39"/>
        <v>115.7209</v>
      </c>
      <c r="E389" s="159">
        <f t="shared" si="39"/>
        <v>2.9</v>
      </c>
      <c r="F389" s="134">
        <f t="shared" si="36"/>
        <v>2.67</v>
      </c>
      <c r="G389" s="135">
        <f t="shared" si="37"/>
        <v>10.67</v>
      </c>
      <c r="H389" s="137">
        <f t="shared" si="38"/>
        <v>2.9</v>
      </c>
      <c r="I389" s="133" t="str" cm="1">
        <f t="array" ref="I389">_xlfn.CONCAT(ROUND(F389:H389,2)&amp;", ")</f>
        <v xml:space="preserve">2.67, 10.67, 2.9, </v>
      </c>
    </row>
    <row r="390" spans="1:51" ht="20.100000000000001" customHeight="1" x14ac:dyDescent="0.3">
      <c r="B390" s="7" t="s">
        <v>821</v>
      </c>
      <c r="C390" s="76">
        <f t="shared" si="39"/>
        <v>46.810400000000001</v>
      </c>
      <c r="D390" s="18">
        <f t="shared" si="39"/>
        <v>115.7209</v>
      </c>
      <c r="E390" s="78">
        <f t="shared" si="39"/>
        <v>1.8</v>
      </c>
      <c r="F390" s="17">
        <f t="shared" si="36"/>
        <v>3.79</v>
      </c>
      <c r="G390" s="18">
        <f t="shared" si="37"/>
        <v>10.67</v>
      </c>
      <c r="H390" s="19">
        <f t="shared" si="38"/>
        <v>1.8</v>
      </c>
      <c r="I390" s="8" t="str" cm="1">
        <f t="array" ref="I390">_xlfn.CONCAT(ROUND(F390:H390,2)&amp;", ")</f>
        <v xml:space="preserve">3.79, 10.67, 1.8, </v>
      </c>
      <c r="J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</row>
    <row r="391" spans="1:51" ht="20.100000000000001" customHeight="1" x14ac:dyDescent="0.3">
      <c r="B391" s="7" t="s">
        <v>822</v>
      </c>
      <c r="C391" s="76">
        <f t="shared" si="39"/>
        <v>47.925400000000003</v>
      </c>
      <c r="D391" s="18">
        <f t="shared" si="39"/>
        <v>115.7209</v>
      </c>
      <c r="E391" s="78">
        <f t="shared" si="39"/>
        <v>0.4</v>
      </c>
      <c r="F391" s="17">
        <f t="shared" si="36"/>
        <v>4.9000000000000004</v>
      </c>
      <c r="G391" s="18">
        <f t="shared" si="37"/>
        <v>10.67</v>
      </c>
      <c r="H391" s="19">
        <f t="shared" si="38"/>
        <v>0.4</v>
      </c>
      <c r="I391" s="8" t="str" cm="1">
        <f t="array" ref="I391">_xlfn.CONCAT(ROUND(F391:H391,2)&amp;", ")</f>
        <v xml:space="preserve">4.9, 10.67, 0.4, </v>
      </c>
      <c r="J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</row>
    <row r="392" spans="1:51" ht="20.100000000000001" customHeight="1" x14ac:dyDescent="0.3">
      <c r="B392" s="7" t="s">
        <v>823</v>
      </c>
      <c r="C392" s="76">
        <f t="shared" si="39"/>
        <v>49.040399999999998</v>
      </c>
      <c r="D392" s="18">
        <f t="shared" si="39"/>
        <v>115.7209</v>
      </c>
      <c r="E392" s="78">
        <f t="shared" si="39"/>
        <v>0.4</v>
      </c>
      <c r="F392" s="17">
        <f t="shared" si="36"/>
        <v>6.02</v>
      </c>
      <c r="G392" s="18">
        <f t="shared" si="37"/>
        <v>10.67</v>
      </c>
      <c r="H392" s="19">
        <f t="shared" si="38"/>
        <v>0.4</v>
      </c>
      <c r="I392" s="8" t="str" cm="1">
        <f t="array" ref="I392">_xlfn.CONCAT(ROUND(F392:H392,2)&amp;", ")</f>
        <v xml:space="preserve">6.02, 10.67, 0.4, </v>
      </c>
      <c r="J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</row>
    <row r="393" spans="1:51" s="49" customFormat="1" ht="20.100000000000001" customHeight="1" x14ac:dyDescent="0.3">
      <c r="B393" s="49" t="s">
        <v>824</v>
      </c>
      <c r="C393" s="160">
        <f t="shared" si="39"/>
        <v>52.825400000000002</v>
      </c>
      <c r="D393" s="51">
        <f t="shared" si="39"/>
        <v>116.12090000000001</v>
      </c>
      <c r="E393" s="161">
        <f t="shared" si="39"/>
        <v>0</v>
      </c>
      <c r="F393" s="50">
        <f t="shared" si="36"/>
        <v>9.8000000000000007</v>
      </c>
      <c r="G393" s="51">
        <f t="shared" si="37"/>
        <v>11.07</v>
      </c>
      <c r="H393" s="52">
        <f t="shared" si="38"/>
        <v>0</v>
      </c>
      <c r="I393" s="49" t="str" cm="1">
        <f t="array" ref="I393">_xlfn.CONCAT(ROUND(F393:H393,2)&amp;", ")</f>
        <v xml:space="preserve">9.8, 11.07, 0, </v>
      </c>
    </row>
    <row r="394" spans="1:51" ht="20.100000000000001" customHeight="1" x14ac:dyDescent="0.3">
      <c r="B394" s="7" t="s">
        <v>825</v>
      </c>
      <c r="C394" s="76">
        <f t="shared" si="39"/>
        <v>51.875399999999999</v>
      </c>
      <c r="D394" s="18">
        <f t="shared" si="39"/>
        <v>116.12090000000001</v>
      </c>
      <c r="E394" s="78">
        <f t="shared" si="39"/>
        <v>1.4</v>
      </c>
      <c r="F394" s="17">
        <f t="shared" si="36"/>
        <v>8.85</v>
      </c>
      <c r="G394" s="18">
        <f t="shared" si="37"/>
        <v>11.07</v>
      </c>
      <c r="H394" s="19">
        <f t="shared" si="38"/>
        <v>1.4</v>
      </c>
      <c r="I394" s="8" t="str" cm="1">
        <f t="array" ref="I394">_xlfn.CONCAT(ROUND(F394:H394,2)&amp;", ")</f>
        <v xml:space="preserve">8.85, 11.07, 1.4, </v>
      </c>
      <c r="J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</row>
    <row r="395" spans="1:51" ht="20.100000000000001" customHeight="1" x14ac:dyDescent="0.3">
      <c r="B395" s="7" t="s">
        <v>826</v>
      </c>
      <c r="C395" s="76">
        <f t="shared" si="39"/>
        <v>50.875399999999999</v>
      </c>
      <c r="D395" s="18">
        <f t="shared" si="39"/>
        <v>116.12090000000001</v>
      </c>
      <c r="E395" s="78">
        <f t="shared" si="39"/>
        <v>2.4</v>
      </c>
      <c r="F395" s="17">
        <f t="shared" si="36"/>
        <v>7.85</v>
      </c>
      <c r="G395" s="18">
        <f t="shared" si="37"/>
        <v>11.07</v>
      </c>
      <c r="H395" s="19">
        <f t="shared" si="38"/>
        <v>2.4</v>
      </c>
      <c r="I395" s="8" t="str" cm="1">
        <f t="array" ref="I395">_xlfn.CONCAT(ROUND(F395:H395,2)&amp;", ")</f>
        <v xml:space="preserve">7.85, 11.07, 2.4, </v>
      </c>
      <c r="J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</row>
    <row r="396" spans="1:51" ht="20.100000000000001" customHeight="1" x14ac:dyDescent="0.3">
      <c r="B396" s="7" t="s">
        <v>827</v>
      </c>
      <c r="C396" s="76">
        <f t="shared" si="39"/>
        <v>49.875399999999999</v>
      </c>
      <c r="D396" s="18">
        <f t="shared" si="39"/>
        <v>116.12090000000001</v>
      </c>
      <c r="E396" s="78">
        <f t="shared" si="39"/>
        <v>1.9</v>
      </c>
      <c r="F396" s="17">
        <f t="shared" si="36"/>
        <v>6.85</v>
      </c>
      <c r="G396" s="18">
        <f t="shared" si="37"/>
        <v>11.07</v>
      </c>
      <c r="H396" s="19">
        <f t="shared" si="38"/>
        <v>1.9</v>
      </c>
      <c r="I396" s="8" t="str" cm="1">
        <f t="array" ref="I396">_xlfn.CONCAT(ROUND(F396:H396,2)&amp;", ")</f>
        <v xml:space="preserve">6.85, 11.07, 1.9, </v>
      </c>
      <c r="J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</row>
    <row r="397" spans="1:51" ht="20.100000000000001" customHeight="1" x14ac:dyDescent="0.3">
      <c r="B397" s="7" t="s">
        <v>828</v>
      </c>
      <c r="C397" s="76">
        <f t="shared" si="39"/>
        <v>49.040399999999998</v>
      </c>
      <c r="D397" s="18">
        <f t="shared" si="39"/>
        <v>116.12090000000001</v>
      </c>
      <c r="E397" s="78">
        <f t="shared" si="39"/>
        <v>0.4</v>
      </c>
      <c r="F397" s="17">
        <f t="shared" si="36"/>
        <v>6.02</v>
      </c>
      <c r="G397" s="18">
        <f t="shared" si="37"/>
        <v>11.07</v>
      </c>
      <c r="H397" s="19">
        <f t="shared" si="38"/>
        <v>0.4</v>
      </c>
      <c r="I397" s="8" t="str" cm="1">
        <f t="array" ref="I397">_xlfn.CONCAT(ROUND(F397:H397,2)&amp;", ")</f>
        <v xml:space="preserve">6.02, 11.07, 0.4, </v>
      </c>
      <c r="J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</row>
    <row r="398" spans="1:51" ht="20.100000000000001" customHeight="1" x14ac:dyDescent="0.3">
      <c r="A398" s="35" t="s">
        <v>159</v>
      </c>
      <c r="B398" s="35" t="s">
        <v>368</v>
      </c>
      <c r="C398" s="73">
        <f t="shared" si="39"/>
        <v>44.775399999999998</v>
      </c>
      <c r="D398" s="37">
        <f t="shared" si="39"/>
        <v>111.74590000000001</v>
      </c>
      <c r="E398" s="74">
        <f t="shared" si="39"/>
        <v>-9</v>
      </c>
      <c r="F398" s="36">
        <f t="shared" si="36"/>
        <v>1.75</v>
      </c>
      <c r="G398" s="37">
        <f t="shared" si="37"/>
        <v>6.7</v>
      </c>
      <c r="H398" s="38">
        <f t="shared" si="38"/>
        <v>-9</v>
      </c>
      <c r="I398" s="8" t="str" cm="1">
        <f t="array" ref="I398">_xlfn.CONCAT(ROUND(F398:H398,2)&amp;", ")</f>
        <v xml:space="preserve">1.75, 6.7, -9, </v>
      </c>
      <c r="J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</row>
    <row r="399" spans="1:51" ht="20.100000000000001" customHeight="1" x14ac:dyDescent="0.3">
      <c r="A399" s="8"/>
      <c r="B399" s="8" t="s">
        <v>369</v>
      </c>
      <c r="C399" s="76">
        <f t="shared" si="39"/>
        <v>44.9754</v>
      </c>
      <c r="D399" s="18">
        <f t="shared" si="39"/>
        <v>111.74590000000001</v>
      </c>
      <c r="E399" s="78">
        <f t="shared" si="39"/>
        <v>-9</v>
      </c>
      <c r="F399" s="17">
        <f t="shared" si="36"/>
        <v>1.95</v>
      </c>
      <c r="G399" s="18">
        <f t="shared" si="37"/>
        <v>6.7</v>
      </c>
      <c r="H399" s="19">
        <f t="shared" si="38"/>
        <v>-9</v>
      </c>
      <c r="I399" s="8" t="str" cm="1">
        <f t="array" ref="I399">_xlfn.CONCAT(ROUND(F399:H399,2)&amp;", ")</f>
        <v xml:space="preserve">1.95, 6.7, -9, </v>
      </c>
      <c r="J399" s="8"/>
      <c r="L399" s="7" t="s">
        <v>493</v>
      </c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</row>
    <row r="400" spans="1:51" ht="20.100000000000001" customHeight="1" x14ac:dyDescent="0.3">
      <c r="A400" s="8"/>
      <c r="B400" s="8" t="s">
        <v>370</v>
      </c>
      <c r="C400" s="76">
        <f t="shared" si="39"/>
        <v>45.9754</v>
      </c>
      <c r="D400" s="18">
        <f t="shared" si="39"/>
        <v>111.74590000000001</v>
      </c>
      <c r="E400" s="78">
        <f t="shared" si="39"/>
        <v>-9</v>
      </c>
      <c r="F400" s="17">
        <f t="shared" si="36"/>
        <v>2.95</v>
      </c>
      <c r="G400" s="18">
        <f t="shared" si="37"/>
        <v>6.7</v>
      </c>
      <c r="H400" s="19">
        <f t="shared" si="38"/>
        <v>-9</v>
      </c>
      <c r="I400" s="8" t="str" cm="1">
        <f t="array" ref="I400">_xlfn.CONCAT(ROUND(F400:H400,2)&amp;", ")</f>
        <v xml:space="preserve">2.95, 6.7, -9, </v>
      </c>
      <c r="J400" s="8"/>
      <c r="L400" s="7" t="s">
        <v>494</v>
      </c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</row>
    <row r="401" spans="1:51" ht="20.100000000000001" customHeight="1" x14ac:dyDescent="0.3">
      <c r="A401" s="8"/>
      <c r="B401" s="8" t="s">
        <v>371</v>
      </c>
      <c r="C401" s="76">
        <f t="shared" si="39"/>
        <v>44.775399999999998</v>
      </c>
      <c r="D401" s="18">
        <f t="shared" si="39"/>
        <v>110.74590000000001</v>
      </c>
      <c r="E401" s="78">
        <f t="shared" si="39"/>
        <v>-9</v>
      </c>
      <c r="F401" s="17">
        <f t="shared" si="36"/>
        <v>1.75</v>
      </c>
      <c r="G401" s="18">
        <f t="shared" si="37"/>
        <v>5.7</v>
      </c>
      <c r="H401" s="19">
        <f t="shared" si="38"/>
        <v>-9</v>
      </c>
      <c r="I401" s="8" t="str" cm="1">
        <f t="array" ref="I401">_xlfn.CONCAT(ROUND(F401:H401,2)&amp;", ")</f>
        <v xml:space="preserve">1.75, 5.7, -9, </v>
      </c>
      <c r="J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</row>
    <row r="402" spans="1:51" ht="20.100000000000001" customHeight="1" x14ac:dyDescent="0.3">
      <c r="A402" s="8"/>
      <c r="B402" s="8" t="s">
        <v>372</v>
      </c>
      <c r="C402" s="76">
        <f t="shared" si="39"/>
        <v>44.9754</v>
      </c>
      <c r="D402" s="18">
        <f t="shared" si="39"/>
        <v>110.74590000000001</v>
      </c>
      <c r="E402" s="78">
        <f t="shared" si="39"/>
        <v>-9</v>
      </c>
      <c r="F402" s="17">
        <f t="shared" si="36"/>
        <v>1.95</v>
      </c>
      <c r="G402" s="18">
        <f t="shared" si="37"/>
        <v>5.7</v>
      </c>
      <c r="H402" s="19">
        <f t="shared" si="38"/>
        <v>-9</v>
      </c>
      <c r="I402" s="8" t="str" cm="1">
        <f t="array" ref="I402">_xlfn.CONCAT(ROUND(F402:H402,2)&amp;", ")</f>
        <v xml:space="preserve">1.95, 5.7, -9, </v>
      </c>
      <c r="J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</row>
    <row r="403" spans="1:51" ht="20.100000000000001" customHeight="1" x14ac:dyDescent="0.3">
      <c r="A403" s="8"/>
      <c r="B403" s="8" t="s">
        <v>373</v>
      </c>
      <c r="C403" s="76">
        <f t="shared" si="39"/>
        <v>45.9754</v>
      </c>
      <c r="D403" s="18">
        <f t="shared" si="39"/>
        <v>110.74590000000001</v>
      </c>
      <c r="E403" s="78">
        <f t="shared" si="39"/>
        <v>-9</v>
      </c>
      <c r="F403" s="17">
        <f t="shared" si="36"/>
        <v>2.95</v>
      </c>
      <c r="G403" s="18">
        <f t="shared" si="37"/>
        <v>5.7</v>
      </c>
      <c r="H403" s="19">
        <f t="shared" si="38"/>
        <v>-9</v>
      </c>
      <c r="I403" s="8" t="str" cm="1">
        <f t="array" ref="I403">_xlfn.CONCAT(ROUND(F403:H403,2)&amp;", ")</f>
        <v xml:space="preserve">2.95, 5.7, -9, </v>
      </c>
      <c r="J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</row>
    <row r="404" spans="1:51" ht="20.100000000000001" customHeight="1" x14ac:dyDescent="0.3">
      <c r="A404" s="8"/>
      <c r="B404" s="8" t="s">
        <v>374</v>
      </c>
      <c r="C404" s="76">
        <f t="shared" si="39"/>
        <v>44.9754</v>
      </c>
      <c r="D404" s="18">
        <f t="shared" si="39"/>
        <v>111.87090000000001</v>
      </c>
      <c r="E404" s="78">
        <f t="shared" si="39"/>
        <v>-9</v>
      </c>
      <c r="F404" s="17">
        <f t="shared" si="36"/>
        <v>1.95</v>
      </c>
      <c r="G404" s="18">
        <f t="shared" si="37"/>
        <v>6.82</v>
      </c>
      <c r="H404" s="19">
        <f t="shared" si="38"/>
        <v>-9</v>
      </c>
      <c r="I404" s="8" t="str" cm="1">
        <f t="array" ref="I404">_xlfn.CONCAT(ROUND(F404:H404,2)&amp;", ")</f>
        <v xml:space="preserve">1.95, 6.82, -9, </v>
      </c>
      <c r="J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</row>
    <row r="405" spans="1:51" ht="20.100000000000001" customHeight="1" x14ac:dyDescent="0.3">
      <c r="A405" s="8"/>
      <c r="B405" s="8" t="s">
        <v>375</v>
      </c>
      <c r="C405" s="76">
        <f t="shared" si="39"/>
        <v>45.9754</v>
      </c>
      <c r="D405" s="18">
        <f t="shared" si="39"/>
        <v>111.87090000000001</v>
      </c>
      <c r="E405" s="78">
        <f t="shared" si="39"/>
        <v>-9</v>
      </c>
      <c r="F405" s="17">
        <f t="shared" si="36"/>
        <v>2.95</v>
      </c>
      <c r="G405" s="18">
        <f t="shared" si="37"/>
        <v>6.82</v>
      </c>
      <c r="H405" s="19">
        <f t="shared" si="38"/>
        <v>-9</v>
      </c>
      <c r="I405" s="8" t="str" cm="1">
        <f t="array" ref="I405">_xlfn.CONCAT(ROUND(F405:H405,2)&amp;", ")</f>
        <v xml:space="preserve">2.95, 6.82, -9, </v>
      </c>
      <c r="J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</row>
    <row r="406" spans="1:51" ht="20.100000000000001" customHeight="1" x14ac:dyDescent="0.3">
      <c r="A406" s="8"/>
      <c r="B406" s="8" t="s">
        <v>376</v>
      </c>
      <c r="C406" s="76">
        <f t="shared" si="39"/>
        <v>44.9754</v>
      </c>
      <c r="D406" s="18">
        <f t="shared" si="39"/>
        <v>110.12090000000001</v>
      </c>
      <c r="E406" s="78">
        <f t="shared" si="39"/>
        <v>-9</v>
      </c>
      <c r="F406" s="17">
        <f t="shared" si="36"/>
        <v>1.95</v>
      </c>
      <c r="G406" s="18">
        <f t="shared" si="37"/>
        <v>5.07</v>
      </c>
      <c r="H406" s="19">
        <f t="shared" si="38"/>
        <v>-9</v>
      </c>
      <c r="I406" s="8" t="str" cm="1">
        <f t="array" ref="I406">_xlfn.CONCAT(ROUND(F406:H406,2)&amp;", ")</f>
        <v xml:space="preserve">1.95, 5.07, -9, </v>
      </c>
      <c r="J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</row>
    <row r="407" spans="1:51" ht="20.100000000000001" customHeight="1" x14ac:dyDescent="0.3">
      <c r="A407" s="8"/>
      <c r="B407" s="8" t="s">
        <v>377</v>
      </c>
      <c r="C407" s="76">
        <f t="shared" si="39"/>
        <v>45.9754</v>
      </c>
      <c r="D407" s="18">
        <f t="shared" si="39"/>
        <v>110.12090000000001</v>
      </c>
      <c r="E407" s="78">
        <f t="shared" si="39"/>
        <v>-9</v>
      </c>
      <c r="F407" s="17">
        <f t="shared" ref="F407:F470" si="40">ROUND(C407-$L$2,2)</f>
        <v>2.95</v>
      </c>
      <c r="G407" s="18">
        <f t="shared" ref="G407:G470" si="41">ROUND(D407-$L$3,2)</f>
        <v>5.07</v>
      </c>
      <c r="H407" s="19">
        <f t="shared" ref="H407:H470" si="42">ROUND(E407-$L$4,2)</f>
        <v>-9</v>
      </c>
      <c r="I407" s="8" t="str" cm="1">
        <f t="array" ref="I407">_xlfn.CONCAT(ROUND(F407:H407,2)&amp;", ")</f>
        <v xml:space="preserve">2.95, 5.07, -9, </v>
      </c>
      <c r="J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</row>
    <row r="408" spans="1:51" ht="20.100000000000001" customHeight="1" x14ac:dyDescent="0.3">
      <c r="A408" s="39"/>
      <c r="B408" s="39" t="s">
        <v>378</v>
      </c>
      <c r="C408" s="79">
        <f t="shared" si="39"/>
        <v>46.760399999999997</v>
      </c>
      <c r="D408" s="41">
        <f t="shared" si="39"/>
        <v>110.9509</v>
      </c>
      <c r="E408" s="80">
        <f t="shared" si="39"/>
        <v>-9</v>
      </c>
      <c r="F408" s="40">
        <f t="shared" si="40"/>
        <v>3.74</v>
      </c>
      <c r="G408" s="41">
        <f t="shared" si="41"/>
        <v>5.9</v>
      </c>
      <c r="H408" s="42">
        <f t="shared" si="42"/>
        <v>-9</v>
      </c>
      <c r="I408" s="8" t="str" cm="1">
        <f t="array" ref="I408">_xlfn.CONCAT(ROUND(F408:H408,2)&amp;", ")</f>
        <v xml:space="preserve">3.74, 5.9, -9, </v>
      </c>
      <c r="J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</row>
    <row r="409" spans="1:51" ht="20.100000000000001" customHeight="1" x14ac:dyDescent="0.3">
      <c r="A409" s="7" t="s">
        <v>160</v>
      </c>
      <c r="B409" s="7" t="s">
        <v>244</v>
      </c>
      <c r="C409" s="76">
        <f t="shared" si="39"/>
        <v>49.525399999999998</v>
      </c>
      <c r="D409" s="18">
        <f t="shared" si="39"/>
        <v>112.82089999999999</v>
      </c>
      <c r="E409" s="78">
        <f t="shared" si="39"/>
        <v>-9</v>
      </c>
      <c r="F409" s="17">
        <f t="shared" si="40"/>
        <v>6.5</v>
      </c>
      <c r="G409" s="18">
        <f t="shared" si="41"/>
        <v>7.77</v>
      </c>
      <c r="H409" s="19">
        <f t="shared" si="42"/>
        <v>-9</v>
      </c>
      <c r="I409" s="8" t="str" cm="1">
        <f t="array" ref="I409">_xlfn.CONCAT(ROUND(F409:H409,2)&amp;", ")</f>
        <v xml:space="preserve">6.5, 7.77, -9, </v>
      </c>
      <c r="J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</row>
    <row r="410" spans="1:51" ht="20.100000000000001" customHeight="1" x14ac:dyDescent="0.3">
      <c r="B410" s="7" t="s">
        <v>245</v>
      </c>
      <c r="C410" s="76">
        <f t="shared" si="39"/>
        <v>49.875399999999999</v>
      </c>
      <c r="D410" s="18">
        <f t="shared" si="39"/>
        <v>112.82089999999999</v>
      </c>
      <c r="E410" s="78">
        <f t="shared" si="39"/>
        <v>-9</v>
      </c>
      <c r="F410" s="17">
        <f t="shared" si="40"/>
        <v>6.85</v>
      </c>
      <c r="G410" s="18">
        <f t="shared" si="41"/>
        <v>7.77</v>
      </c>
      <c r="H410" s="19">
        <f t="shared" si="42"/>
        <v>-9</v>
      </c>
      <c r="I410" s="8" t="str" cm="1">
        <f t="array" ref="I410">_xlfn.CONCAT(ROUND(F410:H410,2)&amp;", ")</f>
        <v xml:space="preserve">6.85, 7.77, -9, </v>
      </c>
      <c r="J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</row>
    <row r="411" spans="1:51" ht="20.100000000000001" customHeight="1" x14ac:dyDescent="0.3">
      <c r="B411" s="7" t="s">
        <v>246</v>
      </c>
      <c r="C411" s="76">
        <f t="shared" si="39"/>
        <v>50.875399999999999</v>
      </c>
      <c r="D411" s="18">
        <f t="shared" si="39"/>
        <v>112.82089999999999</v>
      </c>
      <c r="E411" s="78">
        <f t="shared" si="39"/>
        <v>-9</v>
      </c>
      <c r="F411" s="17">
        <f t="shared" si="40"/>
        <v>7.85</v>
      </c>
      <c r="G411" s="18">
        <f t="shared" si="41"/>
        <v>7.77</v>
      </c>
      <c r="H411" s="19">
        <f t="shared" si="42"/>
        <v>-9</v>
      </c>
      <c r="I411" s="8" t="str" cm="1">
        <f t="array" ref="I411">_xlfn.CONCAT(ROUND(F411:H411,2)&amp;", ")</f>
        <v xml:space="preserve">7.85, 7.77, -9, </v>
      </c>
      <c r="J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</row>
    <row r="412" spans="1:51" ht="20.100000000000001" customHeight="1" x14ac:dyDescent="0.3">
      <c r="B412" s="7" t="s">
        <v>247</v>
      </c>
      <c r="C412" s="76">
        <f t="shared" si="39"/>
        <v>51.875399999999999</v>
      </c>
      <c r="D412" s="18">
        <f t="shared" si="39"/>
        <v>112.82089999999999</v>
      </c>
      <c r="E412" s="78">
        <f t="shared" si="39"/>
        <v>-9</v>
      </c>
      <c r="F412" s="17">
        <f t="shared" si="40"/>
        <v>8.85</v>
      </c>
      <c r="G412" s="18">
        <f t="shared" si="41"/>
        <v>7.77</v>
      </c>
      <c r="H412" s="19">
        <f t="shared" si="42"/>
        <v>-9</v>
      </c>
      <c r="I412" s="8" t="str" cm="1">
        <f t="array" ref="I412">_xlfn.CONCAT(ROUND(F412:H412,2)&amp;", ")</f>
        <v xml:space="preserve">8.85, 7.77, -9, </v>
      </c>
      <c r="J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</row>
    <row r="413" spans="1:51" ht="20.100000000000001" customHeight="1" x14ac:dyDescent="0.3">
      <c r="B413" s="7" t="s">
        <v>248</v>
      </c>
      <c r="C413" s="76">
        <f t="shared" si="39"/>
        <v>52.775399999999998</v>
      </c>
      <c r="D413" s="18">
        <f t="shared" si="39"/>
        <v>112.82089999999999</v>
      </c>
      <c r="E413" s="78">
        <f t="shared" si="39"/>
        <v>-9</v>
      </c>
      <c r="F413" s="17">
        <f t="shared" si="40"/>
        <v>9.75</v>
      </c>
      <c r="G413" s="18">
        <f t="shared" si="41"/>
        <v>7.77</v>
      </c>
      <c r="H413" s="19">
        <f t="shared" si="42"/>
        <v>-9</v>
      </c>
      <c r="I413" s="8" t="str" cm="1">
        <f t="array" ref="I413">_xlfn.CONCAT(ROUND(F413:H413,2)&amp;", ")</f>
        <v xml:space="preserve">9.75, 7.77, -9, </v>
      </c>
      <c r="J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</row>
    <row r="414" spans="1:51" ht="20.100000000000001" customHeight="1" x14ac:dyDescent="0.3">
      <c r="B414" s="7" t="s">
        <v>249</v>
      </c>
      <c r="C414" s="76">
        <f t="shared" si="39"/>
        <v>49.525399999999998</v>
      </c>
      <c r="D414" s="18">
        <f t="shared" si="39"/>
        <v>111.82089999999999</v>
      </c>
      <c r="E414" s="78">
        <f t="shared" si="39"/>
        <v>-9</v>
      </c>
      <c r="F414" s="17">
        <f t="shared" si="40"/>
        <v>6.5</v>
      </c>
      <c r="G414" s="18">
        <f t="shared" si="41"/>
        <v>6.77</v>
      </c>
      <c r="H414" s="19">
        <f t="shared" si="42"/>
        <v>-9</v>
      </c>
      <c r="I414" s="8" t="str" cm="1">
        <f t="array" ref="I414">_xlfn.CONCAT(ROUND(F414:H414,2)&amp;", ")</f>
        <v xml:space="preserve">6.5, 6.77, -9, </v>
      </c>
      <c r="J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</row>
    <row r="415" spans="1:51" ht="20.100000000000001" customHeight="1" x14ac:dyDescent="0.3">
      <c r="B415" s="7" t="s">
        <v>250</v>
      </c>
      <c r="C415" s="76">
        <f t="shared" si="39"/>
        <v>49.875399999999999</v>
      </c>
      <c r="D415" s="18">
        <f t="shared" si="39"/>
        <v>111.82089999999999</v>
      </c>
      <c r="E415" s="78">
        <f t="shared" si="39"/>
        <v>-9</v>
      </c>
      <c r="F415" s="17">
        <f t="shared" si="40"/>
        <v>6.85</v>
      </c>
      <c r="G415" s="18">
        <f t="shared" si="41"/>
        <v>6.77</v>
      </c>
      <c r="H415" s="19">
        <f t="shared" si="42"/>
        <v>-9</v>
      </c>
      <c r="I415" s="8" t="str" cm="1">
        <f t="array" ref="I415">_xlfn.CONCAT(ROUND(F415:H415,2)&amp;", ")</f>
        <v xml:space="preserve">6.85, 6.77, -9, </v>
      </c>
      <c r="J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</row>
    <row r="416" spans="1:51" ht="20.100000000000001" customHeight="1" x14ac:dyDescent="0.3">
      <c r="B416" s="7" t="s">
        <v>251</v>
      </c>
      <c r="C416" s="76">
        <f t="shared" si="39"/>
        <v>50.875399999999999</v>
      </c>
      <c r="D416" s="18">
        <f t="shared" si="39"/>
        <v>111.82089999999999</v>
      </c>
      <c r="E416" s="78">
        <f t="shared" si="39"/>
        <v>-9</v>
      </c>
      <c r="F416" s="17">
        <f t="shared" si="40"/>
        <v>7.85</v>
      </c>
      <c r="G416" s="18">
        <f t="shared" si="41"/>
        <v>6.77</v>
      </c>
      <c r="H416" s="19">
        <f t="shared" si="42"/>
        <v>-9</v>
      </c>
      <c r="I416" s="8" t="str" cm="1">
        <f t="array" ref="I416">_xlfn.CONCAT(ROUND(F416:H416,2)&amp;", ")</f>
        <v xml:space="preserve">7.85, 6.77, -9, </v>
      </c>
      <c r="J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</row>
    <row r="417" spans="1:51" ht="20.100000000000001" customHeight="1" x14ac:dyDescent="0.3">
      <c r="B417" s="7" t="s">
        <v>252</v>
      </c>
      <c r="C417" s="76">
        <f t="shared" si="39"/>
        <v>51.875399999999999</v>
      </c>
      <c r="D417" s="18">
        <f t="shared" si="39"/>
        <v>111.82089999999999</v>
      </c>
      <c r="E417" s="78">
        <f t="shared" si="39"/>
        <v>-9</v>
      </c>
      <c r="F417" s="17">
        <f t="shared" si="40"/>
        <v>8.85</v>
      </c>
      <c r="G417" s="18">
        <f t="shared" si="41"/>
        <v>6.77</v>
      </c>
      <c r="H417" s="19">
        <f t="shared" si="42"/>
        <v>-9</v>
      </c>
      <c r="I417" s="8" t="str" cm="1">
        <f t="array" ref="I417">_xlfn.CONCAT(ROUND(F417:H417,2)&amp;", ")</f>
        <v xml:space="preserve">8.85, 6.77, -9, </v>
      </c>
      <c r="J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</row>
    <row r="418" spans="1:51" ht="20.100000000000001" customHeight="1" x14ac:dyDescent="0.3">
      <c r="B418" s="7" t="s">
        <v>253</v>
      </c>
      <c r="C418" s="76">
        <f t="shared" si="39"/>
        <v>52.775399999999998</v>
      </c>
      <c r="D418" s="18">
        <f t="shared" si="39"/>
        <v>111.82089999999999</v>
      </c>
      <c r="E418" s="78">
        <f t="shared" si="39"/>
        <v>-9</v>
      </c>
      <c r="F418" s="17">
        <f t="shared" si="40"/>
        <v>9.75</v>
      </c>
      <c r="G418" s="18">
        <f t="shared" si="41"/>
        <v>6.77</v>
      </c>
      <c r="H418" s="19">
        <f t="shared" si="42"/>
        <v>-9</v>
      </c>
      <c r="I418" s="8" t="str" cm="1">
        <f t="array" ref="I418">_xlfn.CONCAT(ROUND(F418:H418,2)&amp;", ")</f>
        <v xml:space="preserve">9.75, 6.77, -9, </v>
      </c>
      <c r="J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</row>
    <row r="419" spans="1:51" ht="20.100000000000001" customHeight="1" x14ac:dyDescent="0.3">
      <c r="B419" s="7" t="s">
        <v>254</v>
      </c>
      <c r="C419" s="76">
        <f t="shared" si="39"/>
        <v>49.525399999999998</v>
      </c>
      <c r="D419" s="18">
        <f t="shared" si="39"/>
        <v>110.82089999999999</v>
      </c>
      <c r="E419" s="78">
        <f t="shared" si="39"/>
        <v>-9</v>
      </c>
      <c r="F419" s="17">
        <f t="shared" si="40"/>
        <v>6.5</v>
      </c>
      <c r="G419" s="18">
        <f t="shared" si="41"/>
        <v>5.77</v>
      </c>
      <c r="H419" s="19">
        <f t="shared" si="42"/>
        <v>-9</v>
      </c>
      <c r="I419" s="8" t="str" cm="1">
        <f t="array" ref="I419">_xlfn.CONCAT(ROUND(F419:H419,2)&amp;", ")</f>
        <v xml:space="preserve">6.5, 5.77, -9, </v>
      </c>
      <c r="J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</row>
    <row r="420" spans="1:51" ht="20.100000000000001" customHeight="1" x14ac:dyDescent="0.3">
      <c r="B420" s="7" t="s">
        <v>255</v>
      </c>
      <c r="C420" s="76">
        <f t="shared" si="39"/>
        <v>49.875399999999999</v>
      </c>
      <c r="D420" s="18">
        <f t="shared" si="39"/>
        <v>110.82089999999999</v>
      </c>
      <c r="E420" s="78">
        <f t="shared" si="39"/>
        <v>-9</v>
      </c>
      <c r="F420" s="17">
        <f t="shared" si="40"/>
        <v>6.85</v>
      </c>
      <c r="G420" s="18">
        <f t="shared" si="41"/>
        <v>5.77</v>
      </c>
      <c r="H420" s="19">
        <f t="shared" si="42"/>
        <v>-9</v>
      </c>
      <c r="I420" s="8" t="str" cm="1">
        <f t="array" ref="I420">_xlfn.CONCAT(ROUND(F420:H420,2)&amp;", ")</f>
        <v xml:space="preserve">6.85, 5.77, -9, </v>
      </c>
      <c r="J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</row>
    <row r="421" spans="1:51" ht="20.100000000000001" customHeight="1" x14ac:dyDescent="0.3">
      <c r="B421" s="7" t="s">
        <v>256</v>
      </c>
      <c r="C421" s="76">
        <f t="shared" si="39"/>
        <v>50.875399999999999</v>
      </c>
      <c r="D421" s="18">
        <f t="shared" si="39"/>
        <v>110.82089999999999</v>
      </c>
      <c r="E421" s="78">
        <f t="shared" si="39"/>
        <v>-9</v>
      </c>
      <c r="F421" s="17">
        <f t="shared" si="40"/>
        <v>7.85</v>
      </c>
      <c r="G421" s="18">
        <f t="shared" si="41"/>
        <v>5.77</v>
      </c>
      <c r="H421" s="19">
        <f t="shared" si="42"/>
        <v>-9</v>
      </c>
      <c r="I421" s="8" t="str" cm="1">
        <f t="array" ref="I421">_xlfn.CONCAT(ROUND(F421:H421,2)&amp;", ")</f>
        <v xml:space="preserve">7.85, 5.77, -9, </v>
      </c>
      <c r="J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</row>
    <row r="422" spans="1:51" ht="20.100000000000001" customHeight="1" x14ac:dyDescent="0.3">
      <c r="B422" s="7" t="s">
        <v>257</v>
      </c>
      <c r="C422" s="76">
        <f t="shared" si="39"/>
        <v>51.875399999999999</v>
      </c>
      <c r="D422" s="18">
        <f t="shared" si="39"/>
        <v>110.82089999999999</v>
      </c>
      <c r="E422" s="78">
        <f t="shared" si="39"/>
        <v>-9</v>
      </c>
      <c r="F422" s="17">
        <f t="shared" si="40"/>
        <v>8.85</v>
      </c>
      <c r="G422" s="18">
        <f t="shared" si="41"/>
        <v>5.77</v>
      </c>
      <c r="H422" s="19">
        <f t="shared" si="42"/>
        <v>-9</v>
      </c>
      <c r="I422" s="8" t="str" cm="1">
        <f t="array" ref="I422">_xlfn.CONCAT(ROUND(F422:H422,2)&amp;", ")</f>
        <v xml:space="preserve">8.85, 5.77, -9, </v>
      </c>
      <c r="J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</row>
    <row r="423" spans="1:51" ht="20.100000000000001" customHeight="1" x14ac:dyDescent="0.3">
      <c r="B423" s="7" t="s">
        <v>258</v>
      </c>
      <c r="C423" s="76">
        <f t="shared" si="39"/>
        <v>52.775399999999998</v>
      </c>
      <c r="D423" s="18">
        <f t="shared" si="39"/>
        <v>110.82089999999999</v>
      </c>
      <c r="E423" s="78">
        <f t="shared" si="39"/>
        <v>-9</v>
      </c>
      <c r="F423" s="17">
        <f t="shared" si="40"/>
        <v>9.75</v>
      </c>
      <c r="G423" s="18">
        <f t="shared" si="41"/>
        <v>5.77</v>
      </c>
      <c r="H423" s="19">
        <f t="shared" si="42"/>
        <v>-9</v>
      </c>
      <c r="I423" s="8" t="str" cm="1">
        <f t="array" ref="I423">_xlfn.CONCAT(ROUND(F423:H423,2)&amp;", ")</f>
        <v xml:space="preserve">9.75, 5.77, -9, </v>
      </c>
      <c r="J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</row>
    <row r="424" spans="1:51" ht="20.100000000000001" customHeight="1" x14ac:dyDescent="0.3">
      <c r="B424" s="7" t="s">
        <v>259</v>
      </c>
      <c r="C424" s="76">
        <f t="shared" si="39"/>
        <v>49.875399999999999</v>
      </c>
      <c r="D424" s="18">
        <f t="shared" si="39"/>
        <v>113.5209</v>
      </c>
      <c r="E424" s="78">
        <f t="shared" si="39"/>
        <v>-9</v>
      </c>
      <c r="F424" s="17">
        <f t="shared" si="40"/>
        <v>6.85</v>
      </c>
      <c r="G424" s="18">
        <f t="shared" si="41"/>
        <v>8.4700000000000006</v>
      </c>
      <c r="H424" s="19">
        <f t="shared" si="42"/>
        <v>-9</v>
      </c>
      <c r="I424" s="8" t="str" cm="1">
        <f t="array" ref="I424">_xlfn.CONCAT(ROUND(F424:H424,2)&amp;", ")</f>
        <v xml:space="preserve">6.85, 8.47, -9, </v>
      </c>
      <c r="J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</row>
    <row r="425" spans="1:51" ht="20.100000000000001" customHeight="1" x14ac:dyDescent="0.3">
      <c r="B425" s="7" t="s">
        <v>260</v>
      </c>
      <c r="C425" s="76">
        <f t="shared" si="39"/>
        <v>50.875399999999999</v>
      </c>
      <c r="D425" s="18">
        <f t="shared" si="39"/>
        <v>113.5209</v>
      </c>
      <c r="E425" s="78">
        <f t="shared" si="39"/>
        <v>-9</v>
      </c>
      <c r="F425" s="17">
        <f t="shared" si="40"/>
        <v>7.85</v>
      </c>
      <c r="G425" s="18">
        <f t="shared" si="41"/>
        <v>8.4700000000000006</v>
      </c>
      <c r="H425" s="19">
        <f t="shared" si="42"/>
        <v>-9</v>
      </c>
      <c r="I425" s="8" t="str" cm="1">
        <f t="array" ref="I425">_xlfn.CONCAT(ROUND(F425:H425,2)&amp;", ")</f>
        <v xml:space="preserve">7.85, 8.47, -9, </v>
      </c>
      <c r="J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</row>
    <row r="426" spans="1:51" ht="20.100000000000001" customHeight="1" x14ac:dyDescent="0.3">
      <c r="B426" s="7" t="s">
        <v>261</v>
      </c>
      <c r="C426" s="76">
        <f t="shared" si="39"/>
        <v>51.875399999999999</v>
      </c>
      <c r="D426" s="18">
        <f t="shared" si="39"/>
        <v>113.5209</v>
      </c>
      <c r="E426" s="78">
        <f t="shared" si="39"/>
        <v>-9</v>
      </c>
      <c r="F426" s="17">
        <f t="shared" si="40"/>
        <v>8.85</v>
      </c>
      <c r="G426" s="18">
        <f t="shared" si="41"/>
        <v>8.4700000000000006</v>
      </c>
      <c r="H426" s="19">
        <f t="shared" si="42"/>
        <v>-9</v>
      </c>
      <c r="I426" s="8" t="str" cm="1">
        <f t="array" ref="I426">_xlfn.CONCAT(ROUND(F426:H426,2)&amp;", ")</f>
        <v xml:space="preserve">8.85, 8.47, -9, </v>
      </c>
      <c r="J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</row>
    <row r="427" spans="1:51" ht="20.100000000000001" customHeight="1" x14ac:dyDescent="0.3">
      <c r="B427" s="7" t="s">
        <v>262</v>
      </c>
      <c r="C427" s="76">
        <f t="shared" si="39"/>
        <v>49.875399999999999</v>
      </c>
      <c r="D427" s="18">
        <f t="shared" si="39"/>
        <v>110.12090000000001</v>
      </c>
      <c r="E427" s="78">
        <f t="shared" si="39"/>
        <v>-9</v>
      </c>
      <c r="F427" s="17">
        <f t="shared" si="40"/>
        <v>6.85</v>
      </c>
      <c r="G427" s="18">
        <f t="shared" si="41"/>
        <v>5.07</v>
      </c>
      <c r="H427" s="19">
        <f t="shared" si="42"/>
        <v>-9</v>
      </c>
      <c r="I427" s="8" t="str" cm="1">
        <f t="array" ref="I427">_xlfn.CONCAT(ROUND(F427:H427,2)&amp;", ")</f>
        <v xml:space="preserve">6.85, 5.07, -9, </v>
      </c>
      <c r="J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</row>
    <row r="428" spans="1:51" ht="20.100000000000001" customHeight="1" x14ac:dyDescent="0.3">
      <c r="B428" s="7" t="s">
        <v>263</v>
      </c>
      <c r="C428" s="76">
        <f t="shared" si="39"/>
        <v>50.875399999999999</v>
      </c>
      <c r="D428" s="18">
        <f t="shared" si="39"/>
        <v>110.12090000000001</v>
      </c>
      <c r="E428" s="78">
        <f t="shared" si="39"/>
        <v>-9</v>
      </c>
      <c r="F428" s="17">
        <f t="shared" si="40"/>
        <v>7.85</v>
      </c>
      <c r="G428" s="18">
        <f t="shared" si="41"/>
        <v>5.07</v>
      </c>
      <c r="H428" s="19">
        <f t="shared" si="42"/>
        <v>-9</v>
      </c>
      <c r="I428" s="8" t="str" cm="1">
        <f t="array" ref="I428">_xlfn.CONCAT(ROUND(F428:H428,2)&amp;", ")</f>
        <v xml:space="preserve">7.85, 5.07, -9, </v>
      </c>
      <c r="J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</row>
    <row r="429" spans="1:51" ht="20.100000000000001" customHeight="1" x14ac:dyDescent="0.3">
      <c r="B429" s="97" t="s">
        <v>264</v>
      </c>
      <c r="C429" s="76">
        <f t="shared" si="39"/>
        <v>51.875399999999999</v>
      </c>
      <c r="D429" s="18">
        <f t="shared" si="39"/>
        <v>110.12090000000001</v>
      </c>
      <c r="E429" s="78">
        <f t="shared" si="39"/>
        <v>-9</v>
      </c>
      <c r="F429" s="17">
        <f t="shared" si="40"/>
        <v>8.85</v>
      </c>
      <c r="G429" s="18">
        <f t="shared" si="41"/>
        <v>5.07</v>
      </c>
      <c r="H429" s="19">
        <f t="shared" si="42"/>
        <v>-9</v>
      </c>
      <c r="I429" s="8" t="str" cm="1">
        <f t="array" ref="I429">_xlfn.CONCAT(ROUND(F429:H429,2)&amp;", ")</f>
        <v xml:space="preserve">8.85, 5.07, -9, </v>
      </c>
      <c r="J429" s="8"/>
    </row>
    <row r="430" spans="1:51" ht="20.100000000000001" customHeight="1" x14ac:dyDescent="0.3">
      <c r="A430" s="35" t="s">
        <v>367</v>
      </c>
      <c r="B430" s="8" t="s">
        <v>379</v>
      </c>
      <c r="C430" s="73">
        <f t="shared" si="39"/>
        <v>47.875399999999999</v>
      </c>
      <c r="D430" s="37">
        <f t="shared" si="39"/>
        <v>122.1709</v>
      </c>
      <c r="E430" s="74">
        <f t="shared" si="39"/>
        <v>-9</v>
      </c>
      <c r="F430" s="36">
        <f t="shared" si="40"/>
        <v>4.8499999999999996</v>
      </c>
      <c r="G430" s="37">
        <f t="shared" si="41"/>
        <v>17.12</v>
      </c>
      <c r="H430" s="38">
        <f t="shared" si="42"/>
        <v>-9</v>
      </c>
      <c r="I430" s="8" t="str" cm="1">
        <f t="array" ref="I430">_xlfn.CONCAT(ROUND(F430:H430,2)&amp;", ")</f>
        <v xml:space="preserve">4.85, 17.12, -9, </v>
      </c>
      <c r="J430" s="8"/>
      <c r="M430" s="35" t="s">
        <v>161</v>
      </c>
      <c r="N430" s="35" t="s">
        <v>265</v>
      </c>
      <c r="U430" s="7" t="s">
        <v>164</v>
      </c>
    </row>
    <row r="431" spans="1:51" ht="20.100000000000001" customHeight="1" x14ac:dyDescent="0.3">
      <c r="B431" s="8" t="s">
        <v>495</v>
      </c>
      <c r="C431" s="76">
        <f t="shared" si="39"/>
        <v>46.9754</v>
      </c>
      <c r="D431" s="18">
        <f t="shared" si="39"/>
        <v>122.1709</v>
      </c>
      <c r="E431" s="78">
        <f t="shared" si="39"/>
        <v>-9</v>
      </c>
      <c r="F431" s="17">
        <f t="shared" si="40"/>
        <v>3.95</v>
      </c>
      <c r="G431" s="18">
        <f t="shared" si="41"/>
        <v>17.12</v>
      </c>
      <c r="H431" s="19">
        <f t="shared" si="42"/>
        <v>-9</v>
      </c>
      <c r="I431" s="8" t="str" cm="1">
        <f t="array" ref="I431">_xlfn.CONCAT(ROUND(F431:H431,2)&amp;", ")</f>
        <v xml:space="preserve">3.95, 17.12, -9, </v>
      </c>
      <c r="J431" s="8"/>
      <c r="N431" s="7" t="s">
        <v>266</v>
      </c>
      <c r="U431" s="7" t="s">
        <v>165</v>
      </c>
    </row>
    <row r="432" spans="1:51" ht="20.100000000000001" customHeight="1" x14ac:dyDescent="0.3">
      <c r="B432" s="8" t="s">
        <v>496</v>
      </c>
      <c r="C432" s="76">
        <f t="shared" si="39"/>
        <v>45.9754</v>
      </c>
      <c r="D432" s="18">
        <f t="shared" si="39"/>
        <v>122.1709</v>
      </c>
      <c r="E432" s="78">
        <f t="shared" si="39"/>
        <v>-9</v>
      </c>
      <c r="F432" s="17">
        <f t="shared" si="40"/>
        <v>2.95</v>
      </c>
      <c r="G432" s="18">
        <f t="shared" si="41"/>
        <v>17.12</v>
      </c>
      <c r="H432" s="19">
        <f t="shared" si="42"/>
        <v>-9</v>
      </c>
      <c r="I432" s="8" t="str" cm="1">
        <f t="array" ref="I432">_xlfn.CONCAT(ROUND(F432:H432,2)&amp;", ")</f>
        <v xml:space="preserve">2.95, 17.12, -9, </v>
      </c>
      <c r="J432" s="8"/>
      <c r="N432" s="7" t="s">
        <v>267</v>
      </c>
      <c r="U432" s="7" t="s">
        <v>166</v>
      </c>
    </row>
    <row r="433" spans="2:21" ht="20.100000000000001" customHeight="1" x14ac:dyDescent="0.3">
      <c r="B433" s="8" t="s">
        <v>497</v>
      </c>
      <c r="C433" s="76">
        <f t="shared" si="39"/>
        <v>44.9754</v>
      </c>
      <c r="D433" s="18">
        <f t="shared" si="39"/>
        <v>122.1709</v>
      </c>
      <c r="E433" s="78">
        <f t="shared" si="39"/>
        <v>-9</v>
      </c>
      <c r="F433" s="17">
        <f t="shared" si="40"/>
        <v>1.95</v>
      </c>
      <c r="G433" s="18">
        <f t="shared" si="41"/>
        <v>17.12</v>
      </c>
      <c r="H433" s="19">
        <f t="shared" si="42"/>
        <v>-9</v>
      </c>
      <c r="I433" s="8" t="str" cm="1">
        <f t="array" ref="I433">_xlfn.CONCAT(ROUND(F433:H433,2)&amp;", ")</f>
        <v xml:space="preserve">1.95, 17.12, -9, </v>
      </c>
      <c r="J433" s="8"/>
      <c r="N433" s="7" t="s">
        <v>268</v>
      </c>
      <c r="U433" s="7" t="s">
        <v>167</v>
      </c>
    </row>
    <row r="434" spans="2:21" ht="20.100000000000001" customHeight="1" x14ac:dyDescent="0.3">
      <c r="B434" s="8" t="s">
        <v>498</v>
      </c>
      <c r="C434" s="76">
        <f t="shared" si="39"/>
        <v>43.9754</v>
      </c>
      <c r="D434" s="18">
        <f t="shared" si="39"/>
        <v>122.1709</v>
      </c>
      <c r="E434" s="78">
        <f t="shared" si="39"/>
        <v>-9</v>
      </c>
      <c r="F434" s="17">
        <f t="shared" si="40"/>
        <v>0.95</v>
      </c>
      <c r="G434" s="18">
        <f t="shared" si="41"/>
        <v>17.12</v>
      </c>
      <c r="H434" s="19">
        <f t="shared" si="42"/>
        <v>-9</v>
      </c>
      <c r="I434" s="8" t="str" cm="1">
        <f t="array" ref="I434">_xlfn.CONCAT(ROUND(F434:H434,2)&amp;", ")</f>
        <v xml:space="preserve">0.95, 17.12, -9, </v>
      </c>
      <c r="J434" s="8"/>
      <c r="N434" s="7" t="s">
        <v>269</v>
      </c>
      <c r="U434" s="7" t="s">
        <v>168</v>
      </c>
    </row>
    <row r="435" spans="2:21" ht="20.100000000000001" customHeight="1" x14ac:dyDescent="0.3">
      <c r="B435" s="8" t="s">
        <v>499</v>
      </c>
      <c r="C435" s="76">
        <f t="shared" si="39"/>
        <v>43.025399999999998</v>
      </c>
      <c r="D435" s="18">
        <f t="shared" si="39"/>
        <v>122.1709</v>
      </c>
      <c r="E435" s="78">
        <f t="shared" si="39"/>
        <v>-9</v>
      </c>
      <c r="F435" s="17">
        <f t="shared" si="40"/>
        <v>0</v>
      </c>
      <c r="G435" s="18">
        <f t="shared" si="41"/>
        <v>17.12</v>
      </c>
      <c r="H435" s="19">
        <f t="shared" si="42"/>
        <v>-9</v>
      </c>
      <c r="I435" s="8" t="str" cm="1">
        <f t="array" ref="I435">_xlfn.CONCAT(ROUND(F435:H435,2)&amp;", ")</f>
        <v xml:space="preserve">0, 17.12, -9, </v>
      </c>
      <c r="J435" s="8"/>
      <c r="N435" s="7" t="s">
        <v>270</v>
      </c>
      <c r="U435" s="7" t="s">
        <v>169</v>
      </c>
    </row>
    <row r="436" spans="2:21" ht="20.100000000000001" customHeight="1" x14ac:dyDescent="0.3">
      <c r="B436" s="8" t="s">
        <v>500</v>
      </c>
      <c r="C436" s="76">
        <f t="shared" si="39"/>
        <v>42.9754</v>
      </c>
      <c r="D436" s="18">
        <f t="shared" si="39"/>
        <v>122.1709</v>
      </c>
      <c r="E436" s="78">
        <f t="shared" si="39"/>
        <v>-9</v>
      </c>
      <c r="F436" s="17">
        <f t="shared" si="40"/>
        <v>-0.05</v>
      </c>
      <c r="G436" s="18">
        <f t="shared" si="41"/>
        <v>17.12</v>
      </c>
      <c r="H436" s="19">
        <f t="shared" si="42"/>
        <v>-9</v>
      </c>
      <c r="I436" s="8" t="str" cm="1">
        <f t="array" ref="I436">_xlfn.CONCAT(ROUND(F436:H436,2)&amp;", ")</f>
        <v xml:space="preserve">-0.05, 17.12, -9, </v>
      </c>
      <c r="J436" s="8"/>
      <c r="N436" s="7" t="s">
        <v>271</v>
      </c>
      <c r="U436" s="7" t="s">
        <v>170</v>
      </c>
    </row>
    <row r="437" spans="2:21" ht="20.100000000000001" customHeight="1" x14ac:dyDescent="0.3">
      <c r="B437" s="8" t="s">
        <v>501</v>
      </c>
      <c r="C437" s="76">
        <f t="shared" si="39"/>
        <v>42.025399999999998</v>
      </c>
      <c r="D437" s="18">
        <f t="shared" si="39"/>
        <v>122.1709</v>
      </c>
      <c r="E437" s="78">
        <f t="shared" si="39"/>
        <v>-9</v>
      </c>
      <c r="F437" s="17">
        <f t="shared" si="40"/>
        <v>-1</v>
      </c>
      <c r="G437" s="18">
        <f t="shared" si="41"/>
        <v>17.12</v>
      </c>
      <c r="H437" s="19">
        <f t="shared" si="42"/>
        <v>-9</v>
      </c>
      <c r="I437" s="8" t="str" cm="1">
        <f t="array" ref="I437">_xlfn.CONCAT(ROUND(F437:H437,2)&amp;", ")</f>
        <v xml:space="preserve">-1, 17.12, -9, </v>
      </c>
      <c r="J437" s="8"/>
      <c r="N437" s="7" t="s">
        <v>272</v>
      </c>
      <c r="U437" s="7" t="s">
        <v>171</v>
      </c>
    </row>
    <row r="438" spans="2:21" ht="20.100000000000001" customHeight="1" x14ac:dyDescent="0.3">
      <c r="B438" s="94" t="s">
        <v>271</v>
      </c>
      <c r="C438" s="76">
        <f t="shared" si="39"/>
        <v>53.825400000000002</v>
      </c>
      <c r="D438" s="18">
        <f t="shared" si="39"/>
        <v>122.1709</v>
      </c>
      <c r="E438" s="78">
        <f t="shared" si="39"/>
        <v>-9</v>
      </c>
      <c r="F438" s="17">
        <f t="shared" si="40"/>
        <v>10.8</v>
      </c>
      <c r="G438" s="18">
        <f t="shared" si="41"/>
        <v>17.12</v>
      </c>
      <c r="H438" s="19">
        <f t="shared" si="42"/>
        <v>-9</v>
      </c>
      <c r="I438" s="8" t="str" cm="1">
        <f t="array" ref="I438">_xlfn.CONCAT(ROUND(F438:H438,2)&amp;", ")</f>
        <v xml:space="preserve">10.8, 17.12, -9, </v>
      </c>
      <c r="J438" s="8"/>
      <c r="N438" s="7" t="s">
        <v>273</v>
      </c>
      <c r="U438" s="7" t="s">
        <v>172</v>
      </c>
    </row>
    <row r="439" spans="2:21" ht="20.100000000000001" customHeight="1" x14ac:dyDescent="0.3">
      <c r="B439" s="92" t="s">
        <v>384</v>
      </c>
      <c r="C439" s="76">
        <f t="shared" ref="C439:E502" si="43">MID($B439,SEARCH(C$2,$B439)+3,8)*1</f>
        <v>52.875399999999999</v>
      </c>
      <c r="D439" s="18">
        <f t="shared" si="43"/>
        <v>122.1709</v>
      </c>
      <c r="E439" s="78">
        <f t="shared" si="43"/>
        <v>-9</v>
      </c>
      <c r="F439" s="17">
        <f t="shared" si="40"/>
        <v>9.85</v>
      </c>
      <c r="G439" s="18">
        <f t="shared" si="41"/>
        <v>17.12</v>
      </c>
      <c r="H439" s="19">
        <f t="shared" si="42"/>
        <v>-9</v>
      </c>
      <c r="I439" s="8" t="str" cm="1">
        <f t="array" ref="I439">_xlfn.CONCAT(ROUND(F439:H439,2)&amp;", ")</f>
        <v xml:space="preserve">9.85, 17.12, -9, </v>
      </c>
      <c r="J439" s="8"/>
      <c r="N439" s="7" t="s">
        <v>274</v>
      </c>
      <c r="U439" s="7" t="s">
        <v>173</v>
      </c>
    </row>
    <row r="440" spans="2:21" ht="20.100000000000001" customHeight="1" x14ac:dyDescent="0.3">
      <c r="B440" s="92" t="s">
        <v>385</v>
      </c>
      <c r="C440" s="76">
        <f t="shared" si="43"/>
        <v>51.875399999999999</v>
      </c>
      <c r="D440" s="18">
        <f t="shared" si="43"/>
        <v>122.1709</v>
      </c>
      <c r="E440" s="78">
        <f t="shared" si="43"/>
        <v>-9</v>
      </c>
      <c r="F440" s="17">
        <f t="shared" si="40"/>
        <v>8.85</v>
      </c>
      <c r="G440" s="18">
        <f t="shared" si="41"/>
        <v>17.12</v>
      </c>
      <c r="H440" s="19">
        <f t="shared" si="42"/>
        <v>-9</v>
      </c>
      <c r="I440" s="8" t="str" cm="1">
        <f t="array" ref="I440">_xlfn.CONCAT(ROUND(F440:H440,2)&amp;", ")</f>
        <v xml:space="preserve">8.85, 17.12, -9, </v>
      </c>
      <c r="J440" s="8"/>
      <c r="N440" s="7" t="s">
        <v>275</v>
      </c>
      <c r="U440" s="7" t="s">
        <v>174</v>
      </c>
    </row>
    <row r="441" spans="2:21" ht="20.100000000000001" customHeight="1" x14ac:dyDescent="0.3">
      <c r="B441" s="92" t="s">
        <v>386</v>
      </c>
      <c r="C441" s="76">
        <f t="shared" si="43"/>
        <v>50.875399999999999</v>
      </c>
      <c r="D441" s="18">
        <f t="shared" si="43"/>
        <v>122.1709</v>
      </c>
      <c r="E441" s="78">
        <f t="shared" si="43"/>
        <v>-9</v>
      </c>
      <c r="F441" s="17">
        <f t="shared" si="40"/>
        <v>7.85</v>
      </c>
      <c r="G441" s="18">
        <f t="shared" si="41"/>
        <v>17.12</v>
      </c>
      <c r="H441" s="19">
        <f t="shared" si="42"/>
        <v>-9</v>
      </c>
      <c r="I441" s="8" t="str" cm="1">
        <f t="array" ref="I441">_xlfn.CONCAT(ROUND(F441:H441,2)&amp;", ")</f>
        <v xml:space="preserve">7.85, 17.12, -9, </v>
      </c>
      <c r="J441" s="8"/>
      <c r="N441" s="7" t="s">
        <v>276</v>
      </c>
      <c r="U441" s="7" t="s">
        <v>175</v>
      </c>
    </row>
    <row r="442" spans="2:21" ht="20.100000000000001" customHeight="1" x14ac:dyDescent="0.3">
      <c r="B442" s="92" t="s">
        <v>387</v>
      </c>
      <c r="C442" s="76">
        <f t="shared" si="43"/>
        <v>49.875399999999999</v>
      </c>
      <c r="D442" s="18">
        <f t="shared" si="43"/>
        <v>122.1709</v>
      </c>
      <c r="E442" s="78">
        <f t="shared" si="43"/>
        <v>-9</v>
      </c>
      <c r="F442" s="17">
        <f t="shared" si="40"/>
        <v>6.85</v>
      </c>
      <c r="G442" s="18">
        <f t="shared" si="41"/>
        <v>17.12</v>
      </c>
      <c r="H442" s="19">
        <f t="shared" si="42"/>
        <v>-9</v>
      </c>
      <c r="I442" s="8" t="str" cm="1">
        <f t="array" ref="I442">_xlfn.CONCAT(ROUND(F442:H442,2)&amp;", ")</f>
        <v xml:space="preserve">6.85, 17.12, -9, </v>
      </c>
      <c r="J442" s="8"/>
      <c r="N442" s="7" t="s">
        <v>277</v>
      </c>
      <c r="U442" s="7" t="s">
        <v>176</v>
      </c>
    </row>
    <row r="443" spans="2:21" ht="20.100000000000001" customHeight="1" x14ac:dyDescent="0.3">
      <c r="B443" s="92" t="s">
        <v>388</v>
      </c>
      <c r="C443" s="76">
        <f t="shared" si="43"/>
        <v>48.875399999999999</v>
      </c>
      <c r="D443" s="18">
        <f t="shared" si="43"/>
        <v>122.1709</v>
      </c>
      <c r="E443" s="78">
        <f t="shared" si="43"/>
        <v>-9</v>
      </c>
      <c r="F443" s="17">
        <f t="shared" si="40"/>
        <v>5.85</v>
      </c>
      <c r="G443" s="18">
        <f t="shared" si="41"/>
        <v>17.12</v>
      </c>
      <c r="H443" s="19">
        <f t="shared" si="42"/>
        <v>-9</v>
      </c>
      <c r="I443" s="8" t="str" cm="1">
        <f t="array" ref="I443">_xlfn.CONCAT(ROUND(F443:H443,2)&amp;", ")</f>
        <v xml:space="preserve">5.85, 17.12, -9, </v>
      </c>
      <c r="J443" s="8"/>
      <c r="N443" s="7" t="s">
        <v>278</v>
      </c>
      <c r="U443" s="7" t="s">
        <v>177</v>
      </c>
    </row>
    <row r="444" spans="2:21" ht="20.100000000000001" customHeight="1" x14ac:dyDescent="0.3">
      <c r="B444" s="92" t="s">
        <v>268</v>
      </c>
      <c r="C444" s="76">
        <f t="shared" si="43"/>
        <v>47.925400000000003</v>
      </c>
      <c r="D444" s="18">
        <f t="shared" si="43"/>
        <v>122.1709</v>
      </c>
      <c r="E444" s="78">
        <f t="shared" si="43"/>
        <v>-9</v>
      </c>
      <c r="F444" s="17">
        <f t="shared" si="40"/>
        <v>4.9000000000000004</v>
      </c>
      <c r="G444" s="18">
        <f t="shared" si="41"/>
        <v>17.12</v>
      </c>
      <c r="H444" s="19">
        <f t="shared" si="42"/>
        <v>-9</v>
      </c>
      <c r="I444" s="8" t="str" cm="1">
        <f t="array" ref="I444">_xlfn.CONCAT(ROUND(F444:H444,2)&amp;", ")</f>
        <v xml:space="preserve">4.9, 17.12, -9, </v>
      </c>
      <c r="J444" s="8"/>
      <c r="N444" s="7" t="s">
        <v>279</v>
      </c>
      <c r="U444" s="7" t="s">
        <v>178</v>
      </c>
    </row>
    <row r="445" spans="2:21" ht="20.100000000000001" customHeight="1" x14ac:dyDescent="0.3">
      <c r="B445" s="93" t="s">
        <v>379</v>
      </c>
      <c r="C445" s="76">
        <f t="shared" si="43"/>
        <v>47.875399999999999</v>
      </c>
      <c r="D445" s="18">
        <f t="shared" si="43"/>
        <v>122.1709</v>
      </c>
      <c r="E445" s="78">
        <f t="shared" si="43"/>
        <v>-9</v>
      </c>
      <c r="F445" s="17">
        <f t="shared" si="40"/>
        <v>4.8499999999999996</v>
      </c>
      <c r="G445" s="18">
        <f t="shared" si="41"/>
        <v>17.12</v>
      </c>
      <c r="H445" s="19">
        <f t="shared" si="42"/>
        <v>-9</v>
      </c>
      <c r="I445" s="8" t="str" cm="1">
        <f t="array" ref="I445">_xlfn.CONCAT(ROUND(F445:H445,2)&amp;", ")</f>
        <v xml:space="preserve">4.85, 17.12, -9, </v>
      </c>
      <c r="J445" s="8"/>
      <c r="N445" s="7" t="s">
        <v>280</v>
      </c>
      <c r="U445" s="7" t="s">
        <v>179</v>
      </c>
    </row>
    <row r="446" spans="2:21" ht="20.100000000000001" customHeight="1" x14ac:dyDescent="0.3">
      <c r="B446" s="7" t="s">
        <v>389</v>
      </c>
      <c r="C446" s="76">
        <f t="shared" si="43"/>
        <v>42.025399999999998</v>
      </c>
      <c r="D446" s="18">
        <f t="shared" si="43"/>
        <v>104.0509</v>
      </c>
      <c r="E446" s="78">
        <f t="shared" si="43"/>
        <v>-9</v>
      </c>
      <c r="F446" s="17">
        <f t="shared" si="40"/>
        <v>-1</v>
      </c>
      <c r="G446" s="18">
        <f t="shared" si="41"/>
        <v>-1</v>
      </c>
      <c r="H446" s="19">
        <f t="shared" si="42"/>
        <v>-9</v>
      </c>
      <c r="I446" s="8" t="str" cm="1">
        <f t="array" ref="I446">_xlfn.CONCAT(ROUND(F446:H446,2)&amp;", ")</f>
        <v xml:space="preserve">-1, -1, -9, </v>
      </c>
      <c r="J446" s="8"/>
      <c r="N446" s="7" t="s">
        <v>281</v>
      </c>
      <c r="U446" s="7" t="s">
        <v>180</v>
      </c>
    </row>
    <row r="447" spans="2:21" ht="20.100000000000001" customHeight="1" x14ac:dyDescent="0.3">
      <c r="B447" s="7" t="s">
        <v>390</v>
      </c>
      <c r="C447" s="76">
        <f t="shared" si="43"/>
        <v>42.9754</v>
      </c>
      <c r="D447" s="18">
        <f t="shared" si="43"/>
        <v>104.0509</v>
      </c>
      <c r="E447" s="78">
        <f t="shared" si="43"/>
        <v>-9</v>
      </c>
      <c r="F447" s="17">
        <f t="shared" si="40"/>
        <v>-0.05</v>
      </c>
      <c r="G447" s="18">
        <f t="shared" si="41"/>
        <v>-1</v>
      </c>
      <c r="H447" s="19">
        <f t="shared" si="42"/>
        <v>-9</v>
      </c>
      <c r="I447" s="8" t="str" cm="1">
        <f t="array" ref="I447">_xlfn.CONCAT(ROUND(F447:H447,2)&amp;", ")</f>
        <v xml:space="preserve">-0.05, -1, -9, </v>
      </c>
      <c r="J447" s="8"/>
      <c r="N447" s="7" t="s">
        <v>282</v>
      </c>
      <c r="U447" s="7" t="s">
        <v>181</v>
      </c>
    </row>
    <row r="448" spans="2:21" ht="20.100000000000001" customHeight="1" x14ac:dyDescent="0.3">
      <c r="B448" s="7" t="s">
        <v>391</v>
      </c>
      <c r="C448" s="76">
        <f t="shared" si="43"/>
        <v>43.9754</v>
      </c>
      <c r="D448" s="18">
        <f t="shared" si="43"/>
        <v>104.0509</v>
      </c>
      <c r="E448" s="78">
        <f t="shared" si="43"/>
        <v>-9</v>
      </c>
      <c r="F448" s="17">
        <f t="shared" si="40"/>
        <v>0.95</v>
      </c>
      <c r="G448" s="18">
        <f t="shared" si="41"/>
        <v>-1</v>
      </c>
      <c r="H448" s="19">
        <f t="shared" si="42"/>
        <v>-9</v>
      </c>
      <c r="I448" s="8" t="str" cm="1">
        <f t="array" ref="I448">_xlfn.CONCAT(ROUND(F448:H448,2)&amp;", ")</f>
        <v xml:space="preserve">0.95, -1, -9, </v>
      </c>
      <c r="J448" s="8"/>
      <c r="N448" s="7" t="s">
        <v>283</v>
      </c>
      <c r="U448" s="7" t="s">
        <v>182</v>
      </c>
    </row>
    <row r="449" spans="2:21" ht="20.100000000000001" customHeight="1" x14ac:dyDescent="0.3">
      <c r="B449" s="7" t="s">
        <v>392</v>
      </c>
      <c r="C449" s="76">
        <f t="shared" si="43"/>
        <v>44.9754</v>
      </c>
      <c r="D449" s="18">
        <f t="shared" si="43"/>
        <v>104.0509</v>
      </c>
      <c r="E449" s="78">
        <f t="shared" si="43"/>
        <v>-9</v>
      </c>
      <c r="F449" s="17">
        <f t="shared" si="40"/>
        <v>1.95</v>
      </c>
      <c r="G449" s="18">
        <f t="shared" si="41"/>
        <v>-1</v>
      </c>
      <c r="H449" s="19">
        <f t="shared" si="42"/>
        <v>-9</v>
      </c>
      <c r="I449" s="8" t="str" cm="1">
        <f t="array" ref="I449">_xlfn.CONCAT(ROUND(F449:H449,2)&amp;", ")</f>
        <v xml:space="preserve">1.95, -1, -9, </v>
      </c>
      <c r="J449" s="8"/>
      <c r="N449" s="7" t="s">
        <v>284</v>
      </c>
      <c r="U449" s="7" t="s">
        <v>183</v>
      </c>
    </row>
    <row r="450" spans="2:21" ht="20.100000000000001" customHeight="1" x14ac:dyDescent="0.3">
      <c r="B450" s="7" t="s">
        <v>393</v>
      </c>
      <c r="C450" s="76">
        <f t="shared" si="43"/>
        <v>45.9754</v>
      </c>
      <c r="D450" s="18">
        <f t="shared" si="43"/>
        <v>104.0509</v>
      </c>
      <c r="E450" s="78">
        <f t="shared" si="43"/>
        <v>-9</v>
      </c>
      <c r="F450" s="17">
        <f t="shared" si="40"/>
        <v>2.95</v>
      </c>
      <c r="G450" s="18">
        <f t="shared" si="41"/>
        <v>-1</v>
      </c>
      <c r="H450" s="19">
        <f t="shared" si="42"/>
        <v>-9</v>
      </c>
      <c r="I450" s="8" t="str" cm="1">
        <f t="array" ref="I450">_xlfn.CONCAT(ROUND(F450:H450,2)&amp;", ")</f>
        <v xml:space="preserve">2.95, -1, -9, </v>
      </c>
      <c r="J450" s="8"/>
      <c r="N450" s="7" t="s">
        <v>285</v>
      </c>
      <c r="U450" s="7" t="s">
        <v>184</v>
      </c>
    </row>
    <row r="451" spans="2:21" ht="20.100000000000001" customHeight="1" x14ac:dyDescent="0.3">
      <c r="B451" s="7" t="s">
        <v>394</v>
      </c>
      <c r="C451" s="76">
        <f t="shared" si="43"/>
        <v>46.9754</v>
      </c>
      <c r="D451" s="18">
        <f t="shared" si="43"/>
        <v>104.0509</v>
      </c>
      <c r="E451" s="78">
        <f t="shared" si="43"/>
        <v>-9</v>
      </c>
      <c r="F451" s="17">
        <f t="shared" si="40"/>
        <v>3.95</v>
      </c>
      <c r="G451" s="18">
        <f t="shared" si="41"/>
        <v>-1</v>
      </c>
      <c r="H451" s="19">
        <f t="shared" si="42"/>
        <v>-9</v>
      </c>
      <c r="I451" s="8" t="str" cm="1">
        <f t="array" ref="I451">_xlfn.CONCAT(ROUND(F451:H451,2)&amp;", ")</f>
        <v xml:space="preserve">3.95, -1, -9, </v>
      </c>
      <c r="J451" s="8"/>
      <c r="N451" s="7" t="s">
        <v>286</v>
      </c>
      <c r="U451" s="7" t="s">
        <v>185</v>
      </c>
    </row>
    <row r="452" spans="2:21" ht="20.100000000000001" customHeight="1" x14ac:dyDescent="0.3">
      <c r="B452" s="7" t="s">
        <v>395</v>
      </c>
      <c r="C452" s="76">
        <f t="shared" si="43"/>
        <v>47.925400000000003</v>
      </c>
      <c r="D452" s="18">
        <f t="shared" si="43"/>
        <v>104.0509</v>
      </c>
      <c r="E452" s="78">
        <f t="shared" si="43"/>
        <v>-9</v>
      </c>
      <c r="F452" s="17">
        <f t="shared" si="40"/>
        <v>4.9000000000000004</v>
      </c>
      <c r="G452" s="18">
        <f t="shared" si="41"/>
        <v>-1</v>
      </c>
      <c r="H452" s="19">
        <f t="shared" si="42"/>
        <v>-9</v>
      </c>
      <c r="I452" s="8" t="str" cm="1">
        <f t="array" ref="I452">_xlfn.CONCAT(ROUND(F452:H452,2)&amp;", ")</f>
        <v xml:space="preserve">4.9, -1, -9, </v>
      </c>
      <c r="J452" s="8"/>
      <c r="N452" s="7" t="s">
        <v>287</v>
      </c>
      <c r="U452" s="7" t="s">
        <v>186</v>
      </c>
    </row>
    <row r="453" spans="2:21" ht="20.100000000000001" customHeight="1" x14ac:dyDescent="0.3">
      <c r="B453" s="7" t="s">
        <v>396</v>
      </c>
      <c r="C453" s="76">
        <f t="shared" si="43"/>
        <v>48.875399999999999</v>
      </c>
      <c r="D453" s="18">
        <f t="shared" si="43"/>
        <v>104.0509</v>
      </c>
      <c r="E453" s="78">
        <f t="shared" si="43"/>
        <v>-9</v>
      </c>
      <c r="F453" s="17">
        <f t="shared" si="40"/>
        <v>5.85</v>
      </c>
      <c r="G453" s="18">
        <f t="shared" si="41"/>
        <v>-1</v>
      </c>
      <c r="H453" s="19">
        <f t="shared" si="42"/>
        <v>-9</v>
      </c>
      <c r="I453" s="8" t="str" cm="1">
        <f t="array" ref="I453">_xlfn.CONCAT(ROUND(F453:H453,2)&amp;", ")</f>
        <v xml:space="preserve">5.85, -1, -9, </v>
      </c>
      <c r="J453" s="8"/>
      <c r="N453" s="7" t="s">
        <v>288</v>
      </c>
      <c r="U453" s="7" t="s">
        <v>187</v>
      </c>
    </row>
    <row r="454" spans="2:21" ht="20.100000000000001" customHeight="1" x14ac:dyDescent="0.3">
      <c r="B454" s="7" t="s">
        <v>397</v>
      </c>
      <c r="C454" s="76">
        <f t="shared" si="43"/>
        <v>49.675400000000003</v>
      </c>
      <c r="D454" s="18">
        <f t="shared" si="43"/>
        <v>104.0509</v>
      </c>
      <c r="E454" s="78">
        <f t="shared" si="43"/>
        <v>-9</v>
      </c>
      <c r="F454" s="17">
        <f t="shared" si="40"/>
        <v>6.65</v>
      </c>
      <c r="G454" s="18">
        <f t="shared" si="41"/>
        <v>-1</v>
      </c>
      <c r="H454" s="19">
        <f t="shared" si="42"/>
        <v>-9</v>
      </c>
      <c r="I454" s="8" t="str" cm="1">
        <f t="array" ref="I454">_xlfn.CONCAT(ROUND(F454:H454,2)&amp;", ")</f>
        <v xml:space="preserve">6.65, -1, -9, </v>
      </c>
      <c r="J454" s="8"/>
      <c r="N454" s="7" t="s">
        <v>289</v>
      </c>
      <c r="U454" s="7" t="s">
        <v>188</v>
      </c>
    </row>
    <row r="455" spans="2:21" ht="20.100000000000001" customHeight="1" x14ac:dyDescent="0.3">
      <c r="B455" s="94" t="s">
        <v>397</v>
      </c>
      <c r="C455" s="76">
        <f t="shared" si="43"/>
        <v>49.675400000000003</v>
      </c>
      <c r="D455" s="18">
        <f t="shared" si="43"/>
        <v>104.0509</v>
      </c>
      <c r="E455" s="78">
        <f t="shared" si="43"/>
        <v>-9</v>
      </c>
      <c r="F455" s="17">
        <f t="shared" si="40"/>
        <v>6.65</v>
      </c>
      <c r="G455" s="18">
        <f t="shared" si="41"/>
        <v>-1</v>
      </c>
      <c r="H455" s="19">
        <f t="shared" si="42"/>
        <v>-9</v>
      </c>
      <c r="I455" s="8" t="str" cm="1">
        <f t="array" ref="I455">_xlfn.CONCAT(ROUND(F455:H455,2)&amp;", ")</f>
        <v xml:space="preserve">6.65, -1, -9, </v>
      </c>
      <c r="J455" s="8"/>
      <c r="N455" s="7" t="s">
        <v>290</v>
      </c>
      <c r="U455" s="7" t="s">
        <v>189</v>
      </c>
    </row>
    <row r="456" spans="2:21" ht="20.100000000000001" customHeight="1" x14ac:dyDescent="0.3">
      <c r="B456" s="92" t="s">
        <v>398</v>
      </c>
      <c r="C456" s="76">
        <f t="shared" si="43"/>
        <v>50.625399999999999</v>
      </c>
      <c r="D456" s="18">
        <f t="shared" si="43"/>
        <v>104.0509</v>
      </c>
      <c r="E456" s="78">
        <f t="shared" si="43"/>
        <v>-9</v>
      </c>
      <c r="F456" s="17">
        <f t="shared" si="40"/>
        <v>7.6</v>
      </c>
      <c r="G456" s="18">
        <f t="shared" si="41"/>
        <v>-1</v>
      </c>
      <c r="H456" s="19">
        <f t="shared" si="42"/>
        <v>-9</v>
      </c>
      <c r="I456" s="8" t="str" cm="1">
        <f t="array" ref="I456">_xlfn.CONCAT(ROUND(F456:H456,2)&amp;", ")</f>
        <v xml:space="preserve">7.6, -1, -9, </v>
      </c>
      <c r="J456" s="8"/>
      <c r="N456" s="7" t="s">
        <v>291</v>
      </c>
      <c r="U456" s="7" t="s">
        <v>190</v>
      </c>
    </row>
    <row r="457" spans="2:21" ht="20.100000000000001" customHeight="1" x14ac:dyDescent="0.3">
      <c r="B457" s="92" t="s">
        <v>398</v>
      </c>
      <c r="C457" s="76">
        <f t="shared" si="43"/>
        <v>50.625399999999999</v>
      </c>
      <c r="D457" s="18">
        <f t="shared" si="43"/>
        <v>104.0509</v>
      </c>
      <c r="E457" s="78">
        <f t="shared" si="43"/>
        <v>-9</v>
      </c>
      <c r="F457" s="17">
        <f t="shared" si="40"/>
        <v>7.6</v>
      </c>
      <c r="G457" s="18">
        <f t="shared" si="41"/>
        <v>-1</v>
      </c>
      <c r="H457" s="19">
        <f t="shared" si="42"/>
        <v>-9</v>
      </c>
      <c r="I457" s="8" t="str" cm="1">
        <f t="array" ref="I457">_xlfn.CONCAT(ROUND(F457:H457,2)&amp;", ")</f>
        <v xml:space="preserve">7.6, -1, -9, </v>
      </c>
      <c r="J457" s="8"/>
      <c r="N457" s="7" t="s">
        <v>292</v>
      </c>
      <c r="U457" s="7" t="s">
        <v>191</v>
      </c>
    </row>
    <row r="458" spans="2:21" ht="20.100000000000001" customHeight="1" x14ac:dyDescent="0.3">
      <c r="B458" s="92" t="s">
        <v>399</v>
      </c>
      <c r="C458" s="76">
        <f t="shared" si="43"/>
        <v>50.875399999999999</v>
      </c>
      <c r="D458" s="18">
        <f t="shared" si="43"/>
        <v>104.0509</v>
      </c>
      <c r="E458" s="78">
        <f t="shared" si="43"/>
        <v>-9</v>
      </c>
      <c r="F458" s="17">
        <f t="shared" si="40"/>
        <v>7.85</v>
      </c>
      <c r="G458" s="18">
        <f t="shared" si="41"/>
        <v>-1</v>
      </c>
      <c r="H458" s="19">
        <f t="shared" si="42"/>
        <v>-9</v>
      </c>
      <c r="I458" s="8" t="str" cm="1">
        <f t="array" ref="I458">_xlfn.CONCAT(ROUND(F458:H458,2)&amp;", ")</f>
        <v xml:space="preserve">7.85, -1, -9, </v>
      </c>
      <c r="J458" s="8"/>
      <c r="N458" s="7" t="s">
        <v>293</v>
      </c>
      <c r="U458" s="7" t="s">
        <v>192</v>
      </c>
    </row>
    <row r="459" spans="2:21" ht="20.100000000000001" customHeight="1" x14ac:dyDescent="0.3">
      <c r="B459" s="92" t="s">
        <v>400</v>
      </c>
      <c r="C459" s="76">
        <f t="shared" si="43"/>
        <v>51.875399999999999</v>
      </c>
      <c r="D459" s="18">
        <f t="shared" si="43"/>
        <v>104.0509</v>
      </c>
      <c r="E459" s="78">
        <f t="shared" si="43"/>
        <v>-9</v>
      </c>
      <c r="F459" s="17">
        <f t="shared" si="40"/>
        <v>8.85</v>
      </c>
      <c r="G459" s="18">
        <f t="shared" si="41"/>
        <v>-1</v>
      </c>
      <c r="H459" s="19">
        <f t="shared" si="42"/>
        <v>-9</v>
      </c>
      <c r="I459" s="8" t="str" cm="1">
        <f t="array" ref="I459">_xlfn.CONCAT(ROUND(F459:H459,2)&amp;", ")</f>
        <v xml:space="preserve">8.85, -1, -9, </v>
      </c>
      <c r="J459" s="8"/>
      <c r="N459" s="7" t="s">
        <v>294</v>
      </c>
      <c r="U459" s="7" t="s">
        <v>193</v>
      </c>
    </row>
    <row r="460" spans="2:21" ht="20.100000000000001" customHeight="1" x14ac:dyDescent="0.3">
      <c r="B460" s="92" t="s">
        <v>401</v>
      </c>
      <c r="C460" s="76">
        <f t="shared" si="43"/>
        <v>52.875399999999999</v>
      </c>
      <c r="D460" s="18">
        <f t="shared" si="43"/>
        <v>104.0509</v>
      </c>
      <c r="E460" s="78">
        <f t="shared" si="43"/>
        <v>-9</v>
      </c>
      <c r="F460" s="17">
        <f t="shared" si="40"/>
        <v>9.85</v>
      </c>
      <c r="G460" s="18">
        <f t="shared" si="41"/>
        <v>-1</v>
      </c>
      <c r="H460" s="19">
        <f t="shared" si="42"/>
        <v>-9</v>
      </c>
      <c r="I460" s="8" t="str" cm="1">
        <f t="array" ref="I460">_xlfn.CONCAT(ROUND(F460:H460,2)&amp;", ")</f>
        <v xml:space="preserve">9.85, -1, -9, </v>
      </c>
      <c r="J460" s="8"/>
      <c r="N460" s="7" t="s">
        <v>295</v>
      </c>
      <c r="U460" s="7" t="s">
        <v>194</v>
      </c>
    </row>
    <row r="461" spans="2:21" ht="20.100000000000001" customHeight="1" x14ac:dyDescent="0.3">
      <c r="B461" s="93" t="s">
        <v>402</v>
      </c>
      <c r="C461" s="76">
        <f t="shared" si="43"/>
        <v>53.825400000000002</v>
      </c>
      <c r="D461" s="18">
        <f t="shared" si="43"/>
        <v>104.0509</v>
      </c>
      <c r="E461" s="78">
        <f t="shared" si="43"/>
        <v>-9</v>
      </c>
      <c r="F461" s="17">
        <f t="shared" si="40"/>
        <v>10.8</v>
      </c>
      <c r="G461" s="18">
        <f t="shared" si="41"/>
        <v>-1</v>
      </c>
      <c r="H461" s="19">
        <f t="shared" si="42"/>
        <v>-9</v>
      </c>
      <c r="I461" s="8" t="str" cm="1">
        <f t="array" ref="I461">_xlfn.CONCAT(ROUND(F461:H461,2)&amp;", ")</f>
        <v xml:space="preserve">10.8, -1, -9, </v>
      </c>
      <c r="J461" s="8"/>
      <c r="N461" s="7" t="s">
        <v>296</v>
      </c>
      <c r="U461" s="7" t="s">
        <v>195</v>
      </c>
    </row>
    <row r="462" spans="2:21" ht="20.100000000000001" customHeight="1" x14ac:dyDescent="0.3">
      <c r="B462" s="94" t="s">
        <v>403</v>
      </c>
      <c r="C462" s="76">
        <f t="shared" si="43"/>
        <v>42.025399999999998</v>
      </c>
      <c r="D462" s="18">
        <f t="shared" si="43"/>
        <v>108.4209</v>
      </c>
      <c r="E462" s="78">
        <f t="shared" si="43"/>
        <v>-9</v>
      </c>
      <c r="F462" s="17">
        <f t="shared" si="40"/>
        <v>-1</v>
      </c>
      <c r="G462" s="18">
        <f t="shared" si="41"/>
        <v>3.37</v>
      </c>
      <c r="H462" s="19">
        <f t="shared" si="42"/>
        <v>-9</v>
      </c>
      <c r="I462" s="8" t="str" cm="1">
        <f t="array" ref="I462">_xlfn.CONCAT(ROUND(F462:H462,2)&amp;", ")</f>
        <v xml:space="preserve">-1, 3.37, -9, </v>
      </c>
      <c r="J462" s="8"/>
      <c r="N462" s="7" t="s">
        <v>297</v>
      </c>
      <c r="U462" s="7" t="s">
        <v>196</v>
      </c>
    </row>
    <row r="463" spans="2:21" ht="20.100000000000001" customHeight="1" x14ac:dyDescent="0.3">
      <c r="B463" s="92" t="s">
        <v>404</v>
      </c>
      <c r="C463" s="76">
        <f t="shared" si="43"/>
        <v>42.025399999999998</v>
      </c>
      <c r="D463" s="18">
        <f t="shared" si="43"/>
        <v>107.82089999999999</v>
      </c>
      <c r="E463" s="78">
        <f t="shared" si="43"/>
        <v>-9</v>
      </c>
      <c r="F463" s="17">
        <f t="shared" si="40"/>
        <v>-1</v>
      </c>
      <c r="G463" s="18">
        <f t="shared" si="41"/>
        <v>2.77</v>
      </c>
      <c r="H463" s="19">
        <f t="shared" si="42"/>
        <v>-9</v>
      </c>
      <c r="I463" s="8" t="str" cm="1">
        <f t="array" ref="I463">_xlfn.CONCAT(ROUND(F463:H463,2)&amp;", ")</f>
        <v xml:space="preserve">-1, 2.77, -9, </v>
      </c>
      <c r="J463" s="8"/>
      <c r="N463" s="7" t="s">
        <v>298</v>
      </c>
      <c r="U463" s="7" t="s">
        <v>197</v>
      </c>
    </row>
    <row r="464" spans="2:21" ht="20.100000000000001" customHeight="1" x14ac:dyDescent="0.3">
      <c r="B464" s="92" t="s">
        <v>405</v>
      </c>
      <c r="C464" s="76">
        <f t="shared" si="43"/>
        <v>42.025399999999998</v>
      </c>
      <c r="D464" s="18">
        <f t="shared" si="43"/>
        <v>106.82089999999999</v>
      </c>
      <c r="E464" s="78">
        <f t="shared" si="43"/>
        <v>-9</v>
      </c>
      <c r="F464" s="17">
        <f t="shared" si="40"/>
        <v>-1</v>
      </c>
      <c r="G464" s="18">
        <f t="shared" si="41"/>
        <v>1.77</v>
      </c>
      <c r="H464" s="19">
        <f t="shared" si="42"/>
        <v>-9</v>
      </c>
      <c r="I464" s="8" t="str" cm="1">
        <f t="array" ref="I464">_xlfn.CONCAT(ROUND(F464:H464,2)&amp;", ")</f>
        <v xml:space="preserve">-1, 1.77, -9, </v>
      </c>
      <c r="J464" s="8"/>
      <c r="N464" s="7" t="s">
        <v>299</v>
      </c>
      <c r="U464" s="7" t="s">
        <v>198</v>
      </c>
    </row>
    <row r="465" spans="2:21" ht="20.100000000000001" customHeight="1" x14ac:dyDescent="0.3">
      <c r="B465" s="92" t="s">
        <v>406</v>
      </c>
      <c r="C465" s="76">
        <f t="shared" si="43"/>
        <v>42.025399999999998</v>
      </c>
      <c r="D465" s="18">
        <f t="shared" si="43"/>
        <v>105.82089999999999</v>
      </c>
      <c r="E465" s="78">
        <f t="shared" si="43"/>
        <v>-9</v>
      </c>
      <c r="F465" s="17">
        <f t="shared" si="40"/>
        <v>-1</v>
      </c>
      <c r="G465" s="18">
        <f t="shared" si="41"/>
        <v>0.77</v>
      </c>
      <c r="H465" s="19">
        <f t="shared" si="42"/>
        <v>-9</v>
      </c>
      <c r="I465" s="8" t="str" cm="1">
        <f t="array" ref="I465">_xlfn.CONCAT(ROUND(F465:H465,2)&amp;", ")</f>
        <v xml:space="preserve">-1, 0.77, -9, </v>
      </c>
      <c r="J465" s="8"/>
      <c r="N465" s="7" t="s">
        <v>300</v>
      </c>
      <c r="U465" s="7" t="s">
        <v>199</v>
      </c>
    </row>
    <row r="466" spans="2:21" ht="20.100000000000001" customHeight="1" x14ac:dyDescent="0.3">
      <c r="B466" s="92" t="s">
        <v>407</v>
      </c>
      <c r="C466" s="76">
        <f t="shared" si="43"/>
        <v>42.025399999999998</v>
      </c>
      <c r="D466" s="18">
        <f t="shared" si="43"/>
        <v>105.57089999999999</v>
      </c>
      <c r="E466" s="78">
        <f t="shared" si="43"/>
        <v>-9</v>
      </c>
      <c r="F466" s="17">
        <f t="shared" si="40"/>
        <v>-1</v>
      </c>
      <c r="G466" s="18">
        <f t="shared" si="41"/>
        <v>0.52</v>
      </c>
      <c r="H466" s="19">
        <f t="shared" si="42"/>
        <v>-9</v>
      </c>
      <c r="I466" s="8" t="str" cm="1">
        <f t="array" ref="I466">_xlfn.CONCAT(ROUND(F466:H466,2)&amp;", ")</f>
        <v xml:space="preserve">-1, 0.52, -9, </v>
      </c>
      <c r="J466" s="8"/>
      <c r="N466" s="7" t="s">
        <v>301</v>
      </c>
      <c r="U466" s="7" t="s">
        <v>200</v>
      </c>
    </row>
    <row r="467" spans="2:21" ht="20.100000000000001" customHeight="1" x14ac:dyDescent="0.3">
      <c r="B467" s="93" t="s">
        <v>389</v>
      </c>
      <c r="C467" s="76">
        <f t="shared" si="43"/>
        <v>42.025399999999998</v>
      </c>
      <c r="D467" s="18">
        <f t="shared" si="43"/>
        <v>104.0509</v>
      </c>
      <c r="E467" s="78">
        <f t="shared" si="43"/>
        <v>-9</v>
      </c>
      <c r="F467" s="17">
        <f t="shared" si="40"/>
        <v>-1</v>
      </c>
      <c r="G467" s="18">
        <f t="shared" si="41"/>
        <v>-1</v>
      </c>
      <c r="H467" s="19">
        <f t="shared" si="42"/>
        <v>-9</v>
      </c>
      <c r="I467" s="8" t="str" cm="1">
        <f t="array" ref="I467">_xlfn.CONCAT(ROUND(F467:H467,2)&amp;", ")</f>
        <v xml:space="preserve">-1, -1, -9, </v>
      </c>
      <c r="J467" s="8"/>
      <c r="N467" s="7" t="s">
        <v>302</v>
      </c>
      <c r="U467" s="7" t="s">
        <v>201</v>
      </c>
    </row>
    <row r="468" spans="2:21" ht="20.100000000000001" customHeight="1" x14ac:dyDescent="0.3">
      <c r="B468" s="94" t="s">
        <v>408</v>
      </c>
      <c r="C468" s="76">
        <f t="shared" si="43"/>
        <v>42.025399999999998</v>
      </c>
      <c r="D468" s="18">
        <f t="shared" si="43"/>
        <v>111.9209</v>
      </c>
      <c r="E468" s="78">
        <f t="shared" si="43"/>
        <v>-9</v>
      </c>
      <c r="F468" s="17">
        <f t="shared" si="40"/>
        <v>-1</v>
      </c>
      <c r="G468" s="18">
        <f t="shared" si="41"/>
        <v>6.87</v>
      </c>
      <c r="H468" s="19">
        <f t="shared" si="42"/>
        <v>-9</v>
      </c>
      <c r="I468" s="8" t="str" cm="1">
        <f t="array" ref="I468">_xlfn.CONCAT(ROUND(F468:H468,2)&amp;", ")</f>
        <v xml:space="preserve">-1, 6.87, -9, </v>
      </c>
      <c r="J468" s="8"/>
      <c r="N468" s="7" t="s">
        <v>162</v>
      </c>
      <c r="U468" s="7" t="s">
        <v>202</v>
      </c>
    </row>
    <row r="469" spans="2:21" ht="20.100000000000001" customHeight="1" x14ac:dyDescent="0.3">
      <c r="B469" s="92" t="s">
        <v>409</v>
      </c>
      <c r="C469" s="76">
        <f t="shared" si="43"/>
        <v>42.025399999999998</v>
      </c>
      <c r="D469" s="18">
        <f t="shared" si="43"/>
        <v>110.74590000000001</v>
      </c>
      <c r="E469" s="78">
        <f t="shared" si="43"/>
        <v>-9</v>
      </c>
      <c r="F469" s="17">
        <f t="shared" si="40"/>
        <v>-1</v>
      </c>
      <c r="G469" s="18">
        <f t="shared" si="41"/>
        <v>5.7</v>
      </c>
      <c r="H469" s="19">
        <f t="shared" si="42"/>
        <v>-9</v>
      </c>
      <c r="I469" s="8" t="str" cm="1">
        <f t="array" ref="I469">_xlfn.CONCAT(ROUND(F469:H469,2)&amp;", ")</f>
        <v xml:space="preserve">-1, 5.7, -9, </v>
      </c>
      <c r="J469" s="8"/>
      <c r="N469" s="7" t="s">
        <v>303</v>
      </c>
      <c r="U469" s="7" t="s">
        <v>203</v>
      </c>
    </row>
    <row r="470" spans="2:21" ht="20.100000000000001" customHeight="1" x14ac:dyDescent="0.3">
      <c r="B470" s="92" t="s">
        <v>410</v>
      </c>
      <c r="C470" s="76">
        <f t="shared" si="43"/>
        <v>42.025399999999998</v>
      </c>
      <c r="D470" s="18">
        <f t="shared" si="43"/>
        <v>109.82089999999999</v>
      </c>
      <c r="E470" s="78">
        <f t="shared" si="43"/>
        <v>-9</v>
      </c>
      <c r="F470" s="17">
        <f t="shared" si="40"/>
        <v>-1</v>
      </c>
      <c r="G470" s="18">
        <f t="shared" si="41"/>
        <v>4.7699999999999996</v>
      </c>
      <c r="H470" s="19">
        <f t="shared" si="42"/>
        <v>-9</v>
      </c>
      <c r="I470" s="8" t="str" cm="1">
        <f t="array" ref="I470">_xlfn.CONCAT(ROUND(F470:H470,2)&amp;", ")</f>
        <v xml:space="preserve">-1, 4.77, -9, </v>
      </c>
      <c r="J470" s="8"/>
      <c r="N470" s="7" t="s">
        <v>304</v>
      </c>
      <c r="U470" s="7" t="s">
        <v>204</v>
      </c>
    </row>
    <row r="471" spans="2:21" ht="20.100000000000001" customHeight="1" x14ac:dyDescent="0.3">
      <c r="B471" s="92" t="s">
        <v>411</v>
      </c>
      <c r="C471" s="76">
        <f t="shared" si="43"/>
        <v>42.025399999999998</v>
      </c>
      <c r="D471" s="18">
        <f t="shared" si="43"/>
        <v>108.82089999999999</v>
      </c>
      <c r="E471" s="78">
        <f t="shared" si="43"/>
        <v>-9</v>
      </c>
      <c r="F471" s="17">
        <f t="shared" ref="F471:F534" si="44">ROUND(C471-$L$2,2)</f>
        <v>-1</v>
      </c>
      <c r="G471" s="18">
        <f t="shared" ref="G471:G534" si="45">ROUND(D471-$L$3,2)</f>
        <v>3.77</v>
      </c>
      <c r="H471" s="19">
        <f t="shared" ref="H471:H534" si="46">ROUND(E471-$L$4,2)</f>
        <v>-9</v>
      </c>
      <c r="I471" s="8" t="str" cm="1">
        <f t="array" ref="I471">_xlfn.CONCAT(ROUND(F471:H471,2)&amp;", ")</f>
        <v xml:space="preserve">-1, 3.77, -9, </v>
      </c>
      <c r="J471" s="8"/>
      <c r="N471" s="7" t="s">
        <v>305</v>
      </c>
      <c r="U471" s="7" t="s">
        <v>205</v>
      </c>
    </row>
    <row r="472" spans="2:21" ht="20.100000000000001" customHeight="1" x14ac:dyDescent="0.3">
      <c r="B472" s="93" t="s">
        <v>403</v>
      </c>
      <c r="C472" s="76">
        <f t="shared" si="43"/>
        <v>42.025399999999998</v>
      </c>
      <c r="D472" s="18">
        <f t="shared" si="43"/>
        <v>108.4209</v>
      </c>
      <c r="E472" s="78">
        <f t="shared" si="43"/>
        <v>-9</v>
      </c>
      <c r="F472" s="17">
        <f t="shared" si="44"/>
        <v>-1</v>
      </c>
      <c r="G472" s="18">
        <f t="shared" si="45"/>
        <v>3.37</v>
      </c>
      <c r="H472" s="19">
        <f t="shared" si="46"/>
        <v>-9</v>
      </c>
      <c r="I472" s="8" t="str" cm="1">
        <f t="array" ref="I472">_xlfn.CONCAT(ROUND(F472:H472,2)&amp;", ")</f>
        <v xml:space="preserve">-1, 3.37, -9, </v>
      </c>
      <c r="J472" s="8"/>
      <c r="N472" s="7" t="s">
        <v>306</v>
      </c>
      <c r="U472" s="7" t="s">
        <v>206</v>
      </c>
    </row>
    <row r="473" spans="2:21" ht="20.100000000000001" customHeight="1" x14ac:dyDescent="0.3">
      <c r="B473" s="94" t="s">
        <v>412</v>
      </c>
      <c r="C473" s="76">
        <f t="shared" si="43"/>
        <v>42.025399999999998</v>
      </c>
      <c r="D473" s="18">
        <f t="shared" si="43"/>
        <v>115.7209</v>
      </c>
      <c r="E473" s="78">
        <f t="shared" si="43"/>
        <v>-9</v>
      </c>
      <c r="F473" s="17">
        <f t="shared" si="44"/>
        <v>-1</v>
      </c>
      <c r="G473" s="18">
        <f t="shared" si="45"/>
        <v>10.67</v>
      </c>
      <c r="H473" s="19">
        <f t="shared" si="46"/>
        <v>-9</v>
      </c>
      <c r="I473" s="8" t="str" cm="1">
        <f t="array" ref="I473">_xlfn.CONCAT(ROUND(F473:H473,2)&amp;", ")</f>
        <v xml:space="preserve">-1, 10.67, -9, </v>
      </c>
      <c r="J473" s="8"/>
      <c r="N473" s="7" t="s">
        <v>307</v>
      </c>
      <c r="U473" s="7" t="s">
        <v>207</v>
      </c>
    </row>
    <row r="474" spans="2:21" ht="20.100000000000001" customHeight="1" x14ac:dyDescent="0.3">
      <c r="B474" s="92" t="s">
        <v>413</v>
      </c>
      <c r="C474" s="76">
        <f t="shared" si="43"/>
        <v>42.025399999999998</v>
      </c>
      <c r="D474" s="18">
        <f t="shared" si="43"/>
        <v>114.9509</v>
      </c>
      <c r="E474" s="78">
        <f t="shared" si="43"/>
        <v>-9</v>
      </c>
      <c r="F474" s="17">
        <f t="shared" si="44"/>
        <v>-1</v>
      </c>
      <c r="G474" s="18">
        <f t="shared" si="45"/>
        <v>9.9</v>
      </c>
      <c r="H474" s="19">
        <f t="shared" si="46"/>
        <v>-9</v>
      </c>
      <c r="I474" s="8" t="str" cm="1">
        <f t="array" ref="I474">_xlfn.CONCAT(ROUND(F474:H474,2)&amp;", ")</f>
        <v xml:space="preserve">-1, 9.9, -9, </v>
      </c>
      <c r="J474" s="8"/>
      <c r="N474" s="7" t="s">
        <v>308</v>
      </c>
      <c r="U474" s="7" t="s">
        <v>208</v>
      </c>
    </row>
    <row r="475" spans="2:21" ht="20.100000000000001" customHeight="1" x14ac:dyDescent="0.3">
      <c r="B475" s="92" t="s">
        <v>414</v>
      </c>
      <c r="C475" s="76">
        <f t="shared" si="43"/>
        <v>42.025399999999998</v>
      </c>
      <c r="D475" s="18">
        <f t="shared" si="43"/>
        <v>113.9509</v>
      </c>
      <c r="E475" s="78">
        <f t="shared" si="43"/>
        <v>-9</v>
      </c>
      <c r="F475" s="17">
        <f t="shared" si="44"/>
        <v>-1</v>
      </c>
      <c r="G475" s="18">
        <f t="shared" si="45"/>
        <v>8.9</v>
      </c>
      <c r="H475" s="19">
        <f t="shared" si="46"/>
        <v>-9</v>
      </c>
      <c r="I475" s="8" t="str" cm="1">
        <f t="array" ref="I475">_xlfn.CONCAT(ROUND(F475:H475,2)&amp;", ")</f>
        <v xml:space="preserve">-1, 8.9, -9, </v>
      </c>
      <c r="J475" s="8"/>
      <c r="N475" s="7" t="s">
        <v>309</v>
      </c>
      <c r="U475" s="7" t="s">
        <v>209</v>
      </c>
    </row>
    <row r="476" spans="2:21" ht="20.100000000000001" customHeight="1" x14ac:dyDescent="0.3">
      <c r="B476" s="92" t="s">
        <v>415</v>
      </c>
      <c r="C476" s="76">
        <f t="shared" si="43"/>
        <v>42.025399999999998</v>
      </c>
      <c r="D476" s="18">
        <f t="shared" si="43"/>
        <v>112.9509</v>
      </c>
      <c r="E476" s="78">
        <f t="shared" si="43"/>
        <v>-9</v>
      </c>
      <c r="F476" s="17">
        <f t="shared" si="44"/>
        <v>-1</v>
      </c>
      <c r="G476" s="18">
        <f t="shared" si="45"/>
        <v>7.9</v>
      </c>
      <c r="H476" s="19">
        <f t="shared" si="46"/>
        <v>-9</v>
      </c>
      <c r="I476" s="8" t="str" cm="1">
        <f t="array" ref="I476">_xlfn.CONCAT(ROUND(F476:H476,2)&amp;", ")</f>
        <v xml:space="preserve">-1, 7.9, -9, </v>
      </c>
      <c r="J476" s="8"/>
      <c r="N476" s="7" t="s">
        <v>310</v>
      </c>
      <c r="U476" s="7" t="s">
        <v>210</v>
      </c>
    </row>
    <row r="477" spans="2:21" ht="20.100000000000001" customHeight="1" x14ac:dyDescent="0.3">
      <c r="B477" s="93" t="s">
        <v>408</v>
      </c>
      <c r="C477" s="76">
        <f t="shared" si="43"/>
        <v>42.025399999999998</v>
      </c>
      <c r="D477" s="18">
        <f t="shared" si="43"/>
        <v>111.9209</v>
      </c>
      <c r="E477" s="78">
        <f t="shared" si="43"/>
        <v>-9</v>
      </c>
      <c r="F477" s="17">
        <f t="shared" si="44"/>
        <v>-1</v>
      </c>
      <c r="G477" s="18">
        <f t="shared" si="45"/>
        <v>6.87</v>
      </c>
      <c r="H477" s="19">
        <f t="shared" si="46"/>
        <v>-9</v>
      </c>
      <c r="I477" s="8" t="str" cm="1">
        <f t="array" ref="I477">_xlfn.CONCAT(ROUND(F477:H477,2)&amp;", ")</f>
        <v xml:space="preserve">-1, 6.87, -9, </v>
      </c>
      <c r="J477" s="8"/>
      <c r="N477" s="7" t="s">
        <v>311</v>
      </c>
      <c r="U477" s="7" t="s">
        <v>211</v>
      </c>
    </row>
    <row r="478" spans="2:21" ht="20.100000000000001" customHeight="1" x14ac:dyDescent="0.3">
      <c r="B478" s="7" t="s">
        <v>265</v>
      </c>
      <c r="C478" s="76">
        <f t="shared" si="43"/>
        <v>42.025399999999998</v>
      </c>
      <c r="D478" s="18">
        <f t="shared" si="43"/>
        <v>122.1709</v>
      </c>
      <c r="E478" s="78">
        <f t="shared" si="43"/>
        <v>-9</v>
      </c>
      <c r="F478" s="17">
        <f t="shared" si="44"/>
        <v>-1</v>
      </c>
      <c r="G478" s="18">
        <f t="shared" si="45"/>
        <v>17.12</v>
      </c>
      <c r="H478" s="19">
        <f t="shared" si="46"/>
        <v>-9</v>
      </c>
      <c r="I478" s="8" t="str" cm="1">
        <f t="array" ref="I478">_xlfn.CONCAT(ROUND(F478:H478,2)&amp;", ")</f>
        <v xml:space="preserve">-1, 17.12, -9, </v>
      </c>
      <c r="J478" s="8"/>
      <c r="N478" s="7" t="s">
        <v>312</v>
      </c>
      <c r="U478" s="7" t="s">
        <v>212</v>
      </c>
    </row>
    <row r="479" spans="2:21" ht="20.100000000000001" customHeight="1" x14ac:dyDescent="0.3">
      <c r="B479" s="7" t="s">
        <v>281</v>
      </c>
      <c r="C479" s="76">
        <f t="shared" si="43"/>
        <v>42.025399999999998</v>
      </c>
      <c r="D479" s="18">
        <f t="shared" si="43"/>
        <v>121.2209</v>
      </c>
      <c r="E479" s="78">
        <f t="shared" si="43"/>
        <v>-9</v>
      </c>
      <c r="F479" s="17">
        <f t="shared" si="44"/>
        <v>-1</v>
      </c>
      <c r="G479" s="18">
        <f t="shared" si="45"/>
        <v>16.170000000000002</v>
      </c>
      <c r="H479" s="19">
        <f t="shared" si="46"/>
        <v>-9</v>
      </c>
      <c r="I479" s="8" t="str" cm="1">
        <f t="array" ref="I479">_xlfn.CONCAT(ROUND(F479:H479,2)&amp;", ")</f>
        <v xml:space="preserve">-1, 16.17, -9, </v>
      </c>
      <c r="J479" s="8"/>
      <c r="N479" s="7" t="s">
        <v>313</v>
      </c>
      <c r="U479" s="7" t="s">
        <v>213</v>
      </c>
    </row>
    <row r="480" spans="2:21" ht="20.100000000000001" customHeight="1" x14ac:dyDescent="0.3">
      <c r="B480" s="7" t="s">
        <v>416</v>
      </c>
      <c r="C480" s="76">
        <f t="shared" si="43"/>
        <v>42.025399999999998</v>
      </c>
      <c r="D480" s="18">
        <f t="shared" si="43"/>
        <v>121.1709</v>
      </c>
      <c r="E480" s="78">
        <f t="shared" si="43"/>
        <v>-9</v>
      </c>
      <c r="F480" s="17">
        <f t="shared" si="44"/>
        <v>-1</v>
      </c>
      <c r="G480" s="18">
        <f t="shared" si="45"/>
        <v>16.12</v>
      </c>
      <c r="H480" s="19">
        <f t="shared" si="46"/>
        <v>-9</v>
      </c>
      <c r="I480" s="8" t="str" cm="1">
        <f t="array" ref="I480">_xlfn.CONCAT(ROUND(F480:H480,2)&amp;", ")</f>
        <v xml:space="preserve">-1, 16.12, -9, </v>
      </c>
      <c r="J480" s="8"/>
      <c r="N480" s="7" t="s">
        <v>314</v>
      </c>
      <c r="U480" s="7" t="s">
        <v>214</v>
      </c>
    </row>
    <row r="481" spans="2:21" ht="20.100000000000001" customHeight="1" x14ac:dyDescent="0.3">
      <c r="B481" s="7" t="s">
        <v>417</v>
      </c>
      <c r="C481" s="76">
        <f t="shared" si="43"/>
        <v>42.025399999999998</v>
      </c>
      <c r="D481" s="18">
        <f t="shared" si="43"/>
        <v>120.82089999999999</v>
      </c>
      <c r="E481" s="78">
        <f t="shared" si="43"/>
        <v>-9</v>
      </c>
      <c r="F481" s="17">
        <f t="shared" si="44"/>
        <v>-1</v>
      </c>
      <c r="G481" s="18">
        <f t="shared" si="45"/>
        <v>15.77</v>
      </c>
      <c r="H481" s="19">
        <f t="shared" si="46"/>
        <v>-9</v>
      </c>
      <c r="I481" s="8" t="str" cm="1">
        <f t="array" ref="I481">_xlfn.CONCAT(ROUND(F481:H481,2)&amp;", ")</f>
        <v xml:space="preserve">-1, 15.77, -9, </v>
      </c>
      <c r="J481" s="8"/>
      <c r="N481" s="7" t="s">
        <v>315</v>
      </c>
      <c r="U481" s="7" t="s">
        <v>215</v>
      </c>
    </row>
    <row r="482" spans="2:21" ht="20.100000000000001" customHeight="1" x14ac:dyDescent="0.3">
      <c r="B482" s="7" t="s">
        <v>418</v>
      </c>
      <c r="C482" s="76">
        <f t="shared" si="43"/>
        <v>42.025399999999998</v>
      </c>
      <c r="D482" s="18">
        <f t="shared" si="43"/>
        <v>120.7709</v>
      </c>
      <c r="E482" s="78">
        <f t="shared" si="43"/>
        <v>-9</v>
      </c>
      <c r="F482" s="17">
        <f t="shared" si="44"/>
        <v>-1</v>
      </c>
      <c r="G482" s="18">
        <f t="shared" si="45"/>
        <v>15.72</v>
      </c>
      <c r="H482" s="19">
        <f t="shared" si="46"/>
        <v>-9</v>
      </c>
      <c r="I482" s="8" t="str" cm="1">
        <f t="array" ref="I482">_xlfn.CONCAT(ROUND(F482:H482,2)&amp;", ")</f>
        <v xml:space="preserve">-1, 15.72, -9, </v>
      </c>
      <c r="J482" s="8"/>
      <c r="N482" s="7" t="s">
        <v>316</v>
      </c>
      <c r="U482" s="7" t="s">
        <v>216</v>
      </c>
    </row>
    <row r="483" spans="2:21" ht="20.100000000000001" customHeight="1" x14ac:dyDescent="0.3">
      <c r="B483" s="7" t="s">
        <v>419</v>
      </c>
      <c r="C483" s="76">
        <f t="shared" si="43"/>
        <v>42.025399999999998</v>
      </c>
      <c r="D483" s="18">
        <f t="shared" si="43"/>
        <v>119.9509</v>
      </c>
      <c r="E483" s="78">
        <f t="shared" si="43"/>
        <v>-9</v>
      </c>
      <c r="F483" s="17">
        <f t="shared" si="44"/>
        <v>-1</v>
      </c>
      <c r="G483" s="18">
        <f t="shared" si="45"/>
        <v>14.9</v>
      </c>
      <c r="H483" s="19">
        <f t="shared" si="46"/>
        <v>-9</v>
      </c>
      <c r="I483" s="8" t="str" cm="1">
        <f t="array" ref="I483">_xlfn.CONCAT(ROUND(F483:H483,2)&amp;", ")</f>
        <v xml:space="preserve">-1, 14.9, -9, </v>
      </c>
      <c r="J483" s="8"/>
      <c r="N483" s="7" t="s">
        <v>317</v>
      </c>
      <c r="U483" s="7" t="s">
        <v>217</v>
      </c>
    </row>
    <row r="484" spans="2:21" ht="20.100000000000001" customHeight="1" x14ac:dyDescent="0.3">
      <c r="B484" s="7" t="s">
        <v>420</v>
      </c>
      <c r="C484" s="76">
        <f t="shared" si="43"/>
        <v>42.025399999999998</v>
      </c>
      <c r="D484" s="18">
        <f t="shared" si="43"/>
        <v>118.9509</v>
      </c>
      <c r="E484" s="78">
        <f t="shared" si="43"/>
        <v>-9</v>
      </c>
      <c r="F484" s="17">
        <f t="shared" si="44"/>
        <v>-1</v>
      </c>
      <c r="G484" s="18">
        <f t="shared" si="45"/>
        <v>13.9</v>
      </c>
      <c r="H484" s="19">
        <f t="shared" si="46"/>
        <v>-9</v>
      </c>
      <c r="I484" s="8" t="str" cm="1">
        <f t="array" ref="I484">_xlfn.CONCAT(ROUND(F484:H484,2)&amp;", ")</f>
        <v xml:space="preserve">-1, 13.9, -9, </v>
      </c>
      <c r="J484" s="8"/>
      <c r="N484" s="7" t="s">
        <v>318</v>
      </c>
      <c r="U484" s="7" t="s">
        <v>218</v>
      </c>
    </row>
    <row r="485" spans="2:21" ht="20.100000000000001" customHeight="1" x14ac:dyDescent="0.3">
      <c r="B485" s="7" t="s">
        <v>421</v>
      </c>
      <c r="C485" s="76">
        <f t="shared" si="43"/>
        <v>42.025399999999998</v>
      </c>
      <c r="D485" s="18">
        <f t="shared" si="43"/>
        <v>117.9509</v>
      </c>
      <c r="E485" s="78">
        <f t="shared" si="43"/>
        <v>-9</v>
      </c>
      <c r="F485" s="17">
        <f t="shared" si="44"/>
        <v>-1</v>
      </c>
      <c r="G485" s="18">
        <f t="shared" si="45"/>
        <v>12.9</v>
      </c>
      <c r="H485" s="19">
        <f t="shared" si="46"/>
        <v>-9</v>
      </c>
      <c r="I485" s="8" t="str" cm="1">
        <f t="array" ref="I485">_xlfn.CONCAT(ROUND(F485:H485,2)&amp;", ")</f>
        <v xml:space="preserve">-1, 12.9, -9, </v>
      </c>
      <c r="J485" s="8"/>
      <c r="N485" s="7" t="s">
        <v>319</v>
      </c>
      <c r="U485" s="7" t="s">
        <v>219</v>
      </c>
    </row>
    <row r="486" spans="2:21" ht="20.100000000000001" customHeight="1" x14ac:dyDescent="0.3">
      <c r="B486" s="7" t="s">
        <v>422</v>
      </c>
      <c r="C486" s="76">
        <f t="shared" si="43"/>
        <v>42.025399999999998</v>
      </c>
      <c r="D486" s="18">
        <f t="shared" si="43"/>
        <v>116.9509</v>
      </c>
      <c r="E486" s="78">
        <f t="shared" si="43"/>
        <v>-9</v>
      </c>
      <c r="F486" s="17">
        <f t="shared" si="44"/>
        <v>-1</v>
      </c>
      <c r="G486" s="18">
        <f t="shared" si="45"/>
        <v>11.9</v>
      </c>
      <c r="H486" s="19">
        <f t="shared" si="46"/>
        <v>-9</v>
      </c>
      <c r="I486" s="8" t="str" cm="1">
        <f t="array" ref="I486">_xlfn.CONCAT(ROUND(F486:H486,2)&amp;", ")</f>
        <v xml:space="preserve">-1, 11.9, -9, </v>
      </c>
      <c r="J486" s="8"/>
      <c r="N486" s="7" t="s">
        <v>320</v>
      </c>
      <c r="U486" s="7" t="s">
        <v>220</v>
      </c>
    </row>
    <row r="487" spans="2:21" ht="20.100000000000001" customHeight="1" x14ac:dyDescent="0.3">
      <c r="B487" s="7" t="s">
        <v>423</v>
      </c>
      <c r="C487" s="76">
        <f t="shared" si="43"/>
        <v>42.025399999999998</v>
      </c>
      <c r="D487" s="18">
        <f t="shared" si="43"/>
        <v>115.9509</v>
      </c>
      <c r="E487" s="78">
        <f t="shared" si="43"/>
        <v>-9</v>
      </c>
      <c r="F487" s="17">
        <f t="shared" si="44"/>
        <v>-1</v>
      </c>
      <c r="G487" s="18">
        <f t="shared" si="45"/>
        <v>10.9</v>
      </c>
      <c r="H487" s="19">
        <f t="shared" si="46"/>
        <v>-9</v>
      </c>
      <c r="I487" s="8" t="str" cm="1">
        <f t="array" ref="I487">_xlfn.CONCAT(ROUND(F487:H487,2)&amp;", ")</f>
        <v xml:space="preserve">-1, 10.9, -9, </v>
      </c>
      <c r="J487" s="8"/>
      <c r="N487" s="7" t="s">
        <v>321</v>
      </c>
      <c r="U487" s="7" t="s">
        <v>221</v>
      </c>
    </row>
    <row r="488" spans="2:21" ht="20.100000000000001" customHeight="1" x14ac:dyDescent="0.3">
      <c r="B488" s="93" t="s">
        <v>412</v>
      </c>
      <c r="C488" s="76">
        <f t="shared" si="43"/>
        <v>42.025399999999998</v>
      </c>
      <c r="D488" s="18">
        <f t="shared" si="43"/>
        <v>115.7209</v>
      </c>
      <c r="E488" s="78">
        <f t="shared" si="43"/>
        <v>-9</v>
      </c>
      <c r="F488" s="17">
        <f t="shared" si="44"/>
        <v>-1</v>
      </c>
      <c r="G488" s="18">
        <f t="shared" si="45"/>
        <v>10.67</v>
      </c>
      <c r="H488" s="19">
        <f t="shared" si="46"/>
        <v>-9</v>
      </c>
      <c r="I488" s="8" t="str" cm="1">
        <f t="array" ref="I488">_xlfn.CONCAT(ROUND(F488:H488,2)&amp;", ")</f>
        <v xml:space="preserve">-1, 10.67, -9, </v>
      </c>
      <c r="J488" s="8"/>
      <c r="N488" s="7" t="s">
        <v>322</v>
      </c>
      <c r="U488" s="7" t="s">
        <v>222</v>
      </c>
    </row>
    <row r="489" spans="2:21" ht="20.100000000000001" customHeight="1" x14ac:dyDescent="0.3">
      <c r="B489" s="94" t="s">
        <v>402</v>
      </c>
      <c r="C489" s="76">
        <f t="shared" si="43"/>
        <v>53.825400000000002</v>
      </c>
      <c r="D489" s="18">
        <f t="shared" si="43"/>
        <v>104.0509</v>
      </c>
      <c r="E489" s="78">
        <f t="shared" si="43"/>
        <v>-9</v>
      </c>
      <c r="F489" s="17">
        <f t="shared" si="44"/>
        <v>10.8</v>
      </c>
      <c r="G489" s="18">
        <f t="shared" si="45"/>
        <v>-1</v>
      </c>
      <c r="H489" s="19">
        <f t="shared" si="46"/>
        <v>-9</v>
      </c>
      <c r="I489" s="8" t="str" cm="1">
        <f t="array" ref="I489">_xlfn.CONCAT(ROUND(F489:H489,2)&amp;", ")</f>
        <v xml:space="preserve">10.8, -1, -9, </v>
      </c>
      <c r="J489" s="8"/>
      <c r="N489" s="7" t="s">
        <v>323</v>
      </c>
      <c r="U489" s="7" t="s">
        <v>223</v>
      </c>
    </row>
    <row r="490" spans="2:21" ht="20.100000000000001" customHeight="1" x14ac:dyDescent="0.3">
      <c r="B490" s="92" t="s">
        <v>424</v>
      </c>
      <c r="C490" s="76">
        <f t="shared" si="43"/>
        <v>53.825400000000002</v>
      </c>
      <c r="D490" s="18">
        <f t="shared" si="43"/>
        <v>105.0009</v>
      </c>
      <c r="E490" s="78">
        <f t="shared" si="43"/>
        <v>-9</v>
      </c>
      <c r="F490" s="17">
        <f t="shared" si="44"/>
        <v>10.8</v>
      </c>
      <c r="G490" s="18">
        <f t="shared" si="45"/>
        <v>-0.05</v>
      </c>
      <c r="H490" s="19">
        <f t="shared" si="46"/>
        <v>-9</v>
      </c>
      <c r="I490" s="8" t="str" cm="1">
        <f t="array" ref="I490">_xlfn.CONCAT(ROUND(F490:H490,2)&amp;", ")</f>
        <v xml:space="preserve">10.8, -0.05, -9, </v>
      </c>
      <c r="J490" s="8"/>
      <c r="N490" s="7" t="s">
        <v>324</v>
      </c>
      <c r="U490" s="7" t="s">
        <v>224</v>
      </c>
    </row>
    <row r="491" spans="2:21" ht="20.100000000000001" customHeight="1" x14ac:dyDescent="0.3">
      <c r="B491" s="92" t="s">
        <v>425</v>
      </c>
      <c r="C491" s="76">
        <f t="shared" si="43"/>
        <v>53.825400000000002</v>
      </c>
      <c r="D491" s="18">
        <f t="shared" si="43"/>
        <v>105.82089999999999</v>
      </c>
      <c r="E491" s="78">
        <f t="shared" si="43"/>
        <v>-9</v>
      </c>
      <c r="F491" s="17">
        <f t="shared" si="44"/>
        <v>10.8</v>
      </c>
      <c r="G491" s="18">
        <f t="shared" si="45"/>
        <v>0.77</v>
      </c>
      <c r="H491" s="19">
        <f t="shared" si="46"/>
        <v>-9</v>
      </c>
      <c r="I491" s="8" t="str" cm="1">
        <f t="array" ref="I491">_xlfn.CONCAT(ROUND(F491:H491,2)&amp;", ")</f>
        <v xml:space="preserve">10.8, 0.77, -9, </v>
      </c>
      <c r="J491" s="8"/>
      <c r="N491" s="7" t="s">
        <v>325</v>
      </c>
      <c r="U491" s="7" t="s">
        <v>225</v>
      </c>
    </row>
    <row r="492" spans="2:21" ht="20.100000000000001" customHeight="1" x14ac:dyDescent="0.3">
      <c r="B492" s="93" t="s">
        <v>426</v>
      </c>
      <c r="C492" s="76">
        <f t="shared" si="43"/>
        <v>53.825400000000002</v>
      </c>
      <c r="D492" s="18">
        <f t="shared" si="43"/>
        <v>106.12090000000001</v>
      </c>
      <c r="E492" s="78">
        <f t="shared" si="43"/>
        <v>-9</v>
      </c>
      <c r="F492" s="17">
        <f t="shared" si="44"/>
        <v>10.8</v>
      </c>
      <c r="G492" s="18">
        <f t="shared" si="45"/>
        <v>1.07</v>
      </c>
      <c r="H492" s="19">
        <f t="shared" si="46"/>
        <v>-9</v>
      </c>
      <c r="I492" s="8" t="str" cm="1">
        <f t="array" ref="I492">_xlfn.CONCAT(ROUND(F492:H492,2)&amp;", ")</f>
        <v xml:space="preserve">10.8, 1.07, -9, </v>
      </c>
      <c r="J492" s="8"/>
      <c r="N492" s="7" t="s">
        <v>326</v>
      </c>
      <c r="U492" s="7" t="s">
        <v>226</v>
      </c>
    </row>
    <row r="493" spans="2:21" ht="20.100000000000001" customHeight="1" x14ac:dyDescent="0.3">
      <c r="B493" s="94" t="s">
        <v>426</v>
      </c>
      <c r="C493" s="76">
        <f t="shared" si="43"/>
        <v>53.825400000000002</v>
      </c>
      <c r="D493" s="18">
        <f t="shared" si="43"/>
        <v>106.12090000000001</v>
      </c>
      <c r="E493" s="78">
        <f t="shared" si="43"/>
        <v>-9</v>
      </c>
      <c r="F493" s="17">
        <f t="shared" si="44"/>
        <v>10.8</v>
      </c>
      <c r="G493" s="18">
        <f t="shared" si="45"/>
        <v>1.07</v>
      </c>
      <c r="H493" s="19">
        <f t="shared" si="46"/>
        <v>-9</v>
      </c>
      <c r="I493" s="8" t="str" cm="1">
        <f t="array" ref="I493">_xlfn.CONCAT(ROUND(F493:H493,2)&amp;", ")</f>
        <v xml:space="preserve">10.8, 1.07, -9, </v>
      </c>
      <c r="J493" s="8"/>
      <c r="N493" s="7" t="s">
        <v>327</v>
      </c>
      <c r="U493" s="7" t="s">
        <v>227</v>
      </c>
    </row>
    <row r="494" spans="2:21" ht="20.100000000000001" customHeight="1" x14ac:dyDescent="0.3">
      <c r="B494" s="92" t="s">
        <v>427</v>
      </c>
      <c r="C494" s="76">
        <f t="shared" si="43"/>
        <v>53.825400000000002</v>
      </c>
      <c r="D494" s="18">
        <f t="shared" si="43"/>
        <v>106.82089999999999</v>
      </c>
      <c r="E494" s="78">
        <f t="shared" si="43"/>
        <v>-9</v>
      </c>
      <c r="F494" s="17">
        <f t="shared" si="44"/>
        <v>10.8</v>
      </c>
      <c r="G494" s="18">
        <f t="shared" si="45"/>
        <v>1.77</v>
      </c>
      <c r="H494" s="19">
        <f t="shared" si="46"/>
        <v>-9</v>
      </c>
      <c r="I494" s="8" t="str" cm="1">
        <f t="array" ref="I494">_xlfn.CONCAT(ROUND(F494:H494,2)&amp;", ")</f>
        <v xml:space="preserve">10.8, 1.77, -9, </v>
      </c>
      <c r="J494" s="8"/>
      <c r="N494" s="7" t="s">
        <v>328</v>
      </c>
      <c r="U494" s="7" t="s">
        <v>228</v>
      </c>
    </row>
    <row r="495" spans="2:21" ht="20.100000000000001" customHeight="1" x14ac:dyDescent="0.3">
      <c r="B495" s="92" t="s">
        <v>428</v>
      </c>
      <c r="C495" s="76">
        <f t="shared" si="43"/>
        <v>53.825400000000002</v>
      </c>
      <c r="D495" s="18">
        <f t="shared" si="43"/>
        <v>107.82089999999999</v>
      </c>
      <c r="E495" s="78">
        <f t="shared" si="43"/>
        <v>-9</v>
      </c>
      <c r="F495" s="17">
        <f t="shared" si="44"/>
        <v>10.8</v>
      </c>
      <c r="G495" s="18">
        <f t="shared" si="45"/>
        <v>2.77</v>
      </c>
      <c r="H495" s="19">
        <f t="shared" si="46"/>
        <v>-9</v>
      </c>
      <c r="I495" s="8" t="str" cm="1">
        <f t="array" ref="I495">_xlfn.CONCAT(ROUND(F495:H495,2)&amp;", ")</f>
        <v xml:space="preserve">10.8, 2.77, -9, </v>
      </c>
      <c r="J495" s="8"/>
      <c r="N495" s="7" t="s">
        <v>329</v>
      </c>
      <c r="U495" s="7" t="s">
        <v>229</v>
      </c>
    </row>
    <row r="496" spans="2:21" ht="20.100000000000001" customHeight="1" x14ac:dyDescent="0.3">
      <c r="B496" s="92" t="s">
        <v>429</v>
      </c>
      <c r="C496" s="76">
        <f t="shared" si="43"/>
        <v>53.825400000000002</v>
      </c>
      <c r="D496" s="18">
        <f t="shared" si="43"/>
        <v>108.82089999999999</v>
      </c>
      <c r="E496" s="78">
        <f t="shared" si="43"/>
        <v>-9</v>
      </c>
      <c r="F496" s="17">
        <f t="shared" si="44"/>
        <v>10.8</v>
      </c>
      <c r="G496" s="18">
        <f t="shared" si="45"/>
        <v>3.77</v>
      </c>
      <c r="H496" s="19">
        <f t="shared" si="46"/>
        <v>-9</v>
      </c>
      <c r="I496" s="8" t="str" cm="1">
        <f t="array" ref="I496">_xlfn.CONCAT(ROUND(F496:H496,2)&amp;", ")</f>
        <v xml:space="preserve">10.8, 3.77, -9, </v>
      </c>
      <c r="J496" s="8"/>
      <c r="N496" s="7" t="s">
        <v>330</v>
      </c>
      <c r="U496" s="7" t="s">
        <v>230</v>
      </c>
    </row>
    <row r="497" spans="2:21" ht="20.100000000000001" customHeight="1" x14ac:dyDescent="0.3">
      <c r="B497" s="92" t="s">
        <v>430</v>
      </c>
      <c r="C497" s="76">
        <f t="shared" si="43"/>
        <v>53.825400000000002</v>
      </c>
      <c r="D497" s="18">
        <f t="shared" si="43"/>
        <v>109.82089999999999</v>
      </c>
      <c r="E497" s="78">
        <f t="shared" si="43"/>
        <v>-9</v>
      </c>
      <c r="F497" s="17">
        <f t="shared" si="44"/>
        <v>10.8</v>
      </c>
      <c r="G497" s="18">
        <f t="shared" si="45"/>
        <v>4.7699999999999996</v>
      </c>
      <c r="H497" s="19">
        <f t="shared" si="46"/>
        <v>-9</v>
      </c>
      <c r="I497" s="8" t="str" cm="1">
        <f t="array" ref="I497">_xlfn.CONCAT(ROUND(F497:H497,2)&amp;", ")</f>
        <v xml:space="preserve">10.8, 4.77, -9, </v>
      </c>
      <c r="J497" s="8"/>
      <c r="M497" s="7" t="s">
        <v>163</v>
      </c>
      <c r="N497" s="7" t="s">
        <v>331</v>
      </c>
      <c r="U497" s="7" t="s">
        <v>231</v>
      </c>
    </row>
    <row r="498" spans="2:21" ht="20.100000000000001" customHeight="1" x14ac:dyDescent="0.3">
      <c r="B498" s="93" t="s">
        <v>431</v>
      </c>
      <c r="C498" s="76">
        <f t="shared" si="43"/>
        <v>53.825400000000002</v>
      </c>
      <c r="D498" s="18">
        <f t="shared" si="43"/>
        <v>110.07089999999999</v>
      </c>
      <c r="E498" s="78">
        <f t="shared" si="43"/>
        <v>-9</v>
      </c>
      <c r="F498" s="17">
        <f t="shared" si="44"/>
        <v>10.8</v>
      </c>
      <c r="G498" s="18">
        <f t="shared" si="45"/>
        <v>5.0199999999999996</v>
      </c>
      <c r="H498" s="19">
        <f t="shared" si="46"/>
        <v>-9</v>
      </c>
      <c r="I498" s="8" t="str" cm="1">
        <f t="array" ref="I498">_xlfn.CONCAT(ROUND(F498:H498,2)&amp;", ")</f>
        <v xml:space="preserve">10.8, 5.02, -9, </v>
      </c>
      <c r="J498" s="8"/>
      <c r="N498" s="7" t="s">
        <v>332</v>
      </c>
      <c r="U498" s="7" t="s">
        <v>232</v>
      </c>
    </row>
    <row r="499" spans="2:21" ht="20.100000000000001" customHeight="1" x14ac:dyDescent="0.3">
      <c r="B499" s="94" t="s">
        <v>431</v>
      </c>
      <c r="C499" s="76">
        <f t="shared" si="43"/>
        <v>53.825400000000002</v>
      </c>
      <c r="D499" s="18">
        <f t="shared" si="43"/>
        <v>110.07089999999999</v>
      </c>
      <c r="E499" s="78">
        <f t="shared" si="43"/>
        <v>-9</v>
      </c>
      <c r="F499" s="17">
        <f t="shared" si="44"/>
        <v>10.8</v>
      </c>
      <c r="G499" s="18">
        <f t="shared" si="45"/>
        <v>5.0199999999999996</v>
      </c>
      <c r="H499" s="19">
        <f t="shared" si="46"/>
        <v>-9</v>
      </c>
      <c r="I499" s="8" t="str" cm="1">
        <f t="array" ref="I499">_xlfn.CONCAT(ROUND(F499:H499,2)&amp;", ")</f>
        <v xml:space="preserve">10.8, 5.02, -9, </v>
      </c>
      <c r="J499" s="8"/>
      <c r="N499" s="7" t="s">
        <v>284</v>
      </c>
      <c r="U499" s="7" t="s">
        <v>233</v>
      </c>
    </row>
    <row r="500" spans="2:21" ht="20.100000000000001" customHeight="1" x14ac:dyDescent="0.3">
      <c r="B500" s="92" t="s">
        <v>432</v>
      </c>
      <c r="C500" s="76">
        <f t="shared" si="43"/>
        <v>53.825400000000002</v>
      </c>
      <c r="D500" s="18">
        <f t="shared" si="43"/>
        <v>110.82089999999999</v>
      </c>
      <c r="E500" s="78">
        <f t="shared" si="43"/>
        <v>-9</v>
      </c>
      <c r="F500" s="17">
        <f t="shared" si="44"/>
        <v>10.8</v>
      </c>
      <c r="G500" s="18">
        <f t="shared" si="45"/>
        <v>5.77</v>
      </c>
      <c r="H500" s="19">
        <f t="shared" si="46"/>
        <v>-9</v>
      </c>
      <c r="I500" s="8" t="str" cm="1">
        <f t="array" ref="I500">_xlfn.CONCAT(ROUND(F500:H500,2)&amp;", ")</f>
        <v xml:space="preserve">10.8, 5.77, -9, </v>
      </c>
      <c r="J500" s="8"/>
      <c r="N500" s="7" t="s">
        <v>333</v>
      </c>
      <c r="U500" s="7" t="s">
        <v>234</v>
      </c>
    </row>
    <row r="501" spans="2:21" ht="20.100000000000001" customHeight="1" x14ac:dyDescent="0.3">
      <c r="B501" s="92" t="s">
        <v>277</v>
      </c>
      <c r="C501" s="76">
        <f t="shared" si="43"/>
        <v>53.825400000000002</v>
      </c>
      <c r="D501" s="18">
        <f t="shared" si="43"/>
        <v>111.82089999999999</v>
      </c>
      <c r="E501" s="78">
        <f t="shared" si="43"/>
        <v>-9</v>
      </c>
      <c r="F501" s="17">
        <f t="shared" si="44"/>
        <v>10.8</v>
      </c>
      <c r="G501" s="18">
        <f t="shared" si="45"/>
        <v>6.77</v>
      </c>
      <c r="H501" s="19">
        <f t="shared" si="46"/>
        <v>-9</v>
      </c>
      <c r="I501" s="8" t="str" cm="1">
        <f t="array" ref="I501">_xlfn.CONCAT(ROUND(F501:H501,2)&amp;", ")</f>
        <v xml:space="preserve">10.8, 6.77, -9, </v>
      </c>
      <c r="J501" s="8"/>
      <c r="N501" s="7" t="s">
        <v>334</v>
      </c>
      <c r="U501" s="7" t="s">
        <v>235</v>
      </c>
    </row>
    <row r="502" spans="2:21" ht="20.100000000000001" customHeight="1" x14ac:dyDescent="0.3">
      <c r="B502" s="92" t="s">
        <v>433</v>
      </c>
      <c r="C502" s="76">
        <f t="shared" si="43"/>
        <v>53.825400000000002</v>
      </c>
      <c r="D502" s="18">
        <f t="shared" si="43"/>
        <v>112.82089999999999</v>
      </c>
      <c r="E502" s="78">
        <f t="shared" si="43"/>
        <v>-9</v>
      </c>
      <c r="F502" s="17">
        <f t="shared" si="44"/>
        <v>10.8</v>
      </c>
      <c r="G502" s="18">
        <f t="shared" si="45"/>
        <v>7.77</v>
      </c>
      <c r="H502" s="19">
        <f t="shared" si="46"/>
        <v>-9</v>
      </c>
      <c r="I502" s="8" t="str" cm="1">
        <f t="array" ref="I502">_xlfn.CONCAT(ROUND(F502:H502,2)&amp;", ")</f>
        <v xml:space="preserve">10.8, 7.77, -9, </v>
      </c>
      <c r="J502" s="8"/>
      <c r="N502" s="7" t="s">
        <v>335</v>
      </c>
      <c r="U502" s="7" t="s">
        <v>236</v>
      </c>
    </row>
    <row r="503" spans="2:21" ht="20.100000000000001" customHeight="1" x14ac:dyDescent="0.3">
      <c r="B503" s="93" t="s">
        <v>276</v>
      </c>
      <c r="C503" s="76">
        <f t="shared" ref="C503:E566" si="47">MID($B503,SEARCH(C$2,$B503)+3,8)*1</f>
        <v>53.825400000000002</v>
      </c>
      <c r="D503" s="18">
        <f t="shared" si="47"/>
        <v>113.57089999999999</v>
      </c>
      <c r="E503" s="78">
        <f t="shared" si="47"/>
        <v>-9</v>
      </c>
      <c r="F503" s="17">
        <f t="shared" si="44"/>
        <v>10.8</v>
      </c>
      <c r="G503" s="18">
        <f t="shared" si="45"/>
        <v>8.52</v>
      </c>
      <c r="H503" s="19">
        <f t="shared" si="46"/>
        <v>-9</v>
      </c>
      <c r="I503" s="8" t="str" cm="1">
        <f t="array" ref="I503">_xlfn.CONCAT(ROUND(F503:H503,2)&amp;", ")</f>
        <v xml:space="preserve">10.8, 8.52, -9, </v>
      </c>
      <c r="J503" s="8"/>
      <c r="N503" s="7" t="s">
        <v>336</v>
      </c>
      <c r="U503" s="7" t="s">
        <v>237</v>
      </c>
    </row>
    <row r="504" spans="2:21" ht="20.100000000000001" customHeight="1" x14ac:dyDescent="0.3">
      <c r="B504" s="94" t="s">
        <v>434</v>
      </c>
      <c r="C504" s="76">
        <f t="shared" si="47"/>
        <v>53.825400000000002</v>
      </c>
      <c r="D504" s="18">
        <f t="shared" si="47"/>
        <v>113.5959</v>
      </c>
      <c r="E504" s="78">
        <f t="shared" si="47"/>
        <v>-9</v>
      </c>
      <c r="F504" s="17">
        <f t="shared" si="44"/>
        <v>10.8</v>
      </c>
      <c r="G504" s="18">
        <f t="shared" si="45"/>
        <v>8.5500000000000007</v>
      </c>
      <c r="H504" s="19">
        <f t="shared" si="46"/>
        <v>-9</v>
      </c>
      <c r="I504" s="8" t="str" cm="1">
        <f t="array" ref="I504">_xlfn.CONCAT(ROUND(F504:H504,2)&amp;", ")</f>
        <v xml:space="preserve">10.8, 8.55, -9, </v>
      </c>
      <c r="J504" s="8"/>
      <c r="N504" s="7" t="s">
        <v>337</v>
      </c>
      <c r="U504" s="7" t="s">
        <v>238</v>
      </c>
    </row>
    <row r="505" spans="2:21" ht="20.100000000000001" customHeight="1" x14ac:dyDescent="0.3">
      <c r="B505" s="92" t="s">
        <v>435</v>
      </c>
      <c r="C505" s="76">
        <f t="shared" si="47"/>
        <v>53.825400000000002</v>
      </c>
      <c r="D505" s="18">
        <f t="shared" si="47"/>
        <v>113.9509</v>
      </c>
      <c r="E505" s="78">
        <f t="shared" si="47"/>
        <v>-9</v>
      </c>
      <c r="F505" s="17">
        <f t="shared" si="44"/>
        <v>10.8</v>
      </c>
      <c r="G505" s="18">
        <f t="shared" si="45"/>
        <v>8.9</v>
      </c>
      <c r="H505" s="19">
        <f t="shared" si="46"/>
        <v>-9</v>
      </c>
      <c r="I505" s="8" t="str" cm="1">
        <f t="array" ref="I505">_xlfn.CONCAT(ROUND(F505:H505,2)&amp;", ")</f>
        <v xml:space="preserve">10.8, 8.9, -9, </v>
      </c>
      <c r="J505" s="8"/>
      <c r="N505" s="7" t="s">
        <v>338</v>
      </c>
      <c r="U505" s="7" t="s">
        <v>239</v>
      </c>
    </row>
    <row r="506" spans="2:21" ht="20.100000000000001" customHeight="1" x14ac:dyDescent="0.3">
      <c r="B506" s="92" t="s">
        <v>436</v>
      </c>
      <c r="C506" s="76">
        <f t="shared" si="47"/>
        <v>53.825400000000002</v>
      </c>
      <c r="D506" s="18">
        <f t="shared" si="47"/>
        <v>114.9509</v>
      </c>
      <c r="E506" s="78">
        <f t="shared" si="47"/>
        <v>-9</v>
      </c>
      <c r="F506" s="17">
        <f t="shared" si="44"/>
        <v>10.8</v>
      </c>
      <c r="G506" s="18">
        <f t="shared" si="45"/>
        <v>9.9</v>
      </c>
      <c r="H506" s="19">
        <f t="shared" si="46"/>
        <v>-9</v>
      </c>
      <c r="I506" s="8" t="str" cm="1">
        <f t="array" ref="I506">_xlfn.CONCAT(ROUND(F506:H506,2)&amp;", ")</f>
        <v xml:space="preserve">10.8, 9.9, -9, </v>
      </c>
      <c r="J506" s="8"/>
      <c r="N506" s="7" t="s">
        <v>339</v>
      </c>
      <c r="U506" s="7" t="s">
        <v>240</v>
      </c>
    </row>
    <row r="507" spans="2:21" ht="20.100000000000001" customHeight="1" x14ac:dyDescent="0.3">
      <c r="B507" s="92" t="s">
        <v>437</v>
      </c>
      <c r="C507" s="76">
        <f t="shared" si="47"/>
        <v>53.825400000000002</v>
      </c>
      <c r="D507" s="18">
        <f t="shared" si="47"/>
        <v>115.9509</v>
      </c>
      <c r="E507" s="78">
        <f t="shared" si="47"/>
        <v>-9</v>
      </c>
      <c r="F507" s="17">
        <f t="shared" si="44"/>
        <v>10.8</v>
      </c>
      <c r="G507" s="18">
        <f t="shared" si="45"/>
        <v>10.9</v>
      </c>
      <c r="H507" s="19">
        <f t="shared" si="46"/>
        <v>-9</v>
      </c>
      <c r="I507" s="8" t="str" cm="1">
        <f t="array" ref="I507">_xlfn.CONCAT(ROUND(F507:H507,2)&amp;", ")</f>
        <v xml:space="preserve">10.8, 10.9, -9, </v>
      </c>
      <c r="J507" s="8"/>
      <c r="N507" s="7" t="s">
        <v>340</v>
      </c>
      <c r="U507" s="7" t="s">
        <v>241</v>
      </c>
    </row>
    <row r="508" spans="2:21" ht="20.100000000000001" customHeight="1" x14ac:dyDescent="0.3">
      <c r="B508" s="93" t="s">
        <v>275</v>
      </c>
      <c r="C508" s="76">
        <f t="shared" si="47"/>
        <v>53.825400000000002</v>
      </c>
      <c r="D508" s="18">
        <f t="shared" si="47"/>
        <v>116.12090000000001</v>
      </c>
      <c r="E508" s="78">
        <f t="shared" si="47"/>
        <v>-9</v>
      </c>
      <c r="F508" s="17">
        <f t="shared" si="44"/>
        <v>10.8</v>
      </c>
      <c r="G508" s="18">
        <f t="shared" si="45"/>
        <v>11.07</v>
      </c>
      <c r="H508" s="19">
        <f t="shared" si="46"/>
        <v>-9</v>
      </c>
      <c r="I508" s="8" t="str" cm="1">
        <f t="array" ref="I508">_xlfn.CONCAT(ROUND(F508:H508,2)&amp;", ")</f>
        <v xml:space="preserve">10.8, 11.07, -9, </v>
      </c>
      <c r="J508" s="8"/>
      <c r="N508" s="7" t="s">
        <v>341</v>
      </c>
      <c r="U508" s="7" t="s">
        <v>242</v>
      </c>
    </row>
    <row r="509" spans="2:21" ht="20.100000000000001" customHeight="1" x14ac:dyDescent="0.3">
      <c r="B509" s="94" t="s">
        <v>275</v>
      </c>
      <c r="C509" s="76">
        <f t="shared" si="47"/>
        <v>53.825400000000002</v>
      </c>
      <c r="D509" s="18">
        <f t="shared" si="47"/>
        <v>116.12090000000001</v>
      </c>
      <c r="E509" s="78">
        <f t="shared" si="47"/>
        <v>-9</v>
      </c>
      <c r="F509" s="17">
        <f t="shared" si="44"/>
        <v>10.8</v>
      </c>
      <c r="G509" s="18">
        <f t="shared" si="45"/>
        <v>11.07</v>
      </c>
      <c r="H509" s="19">
        <f t="shared" si="46"/>
        <v>-9</v>
      </c>
      <c r="I509" s="8" t="str" cm="1">
        <f t="array" ref="I509">_xlfn.CONCAT(ROUND(F509:H509,2)&amp;", ")</f>
        <v xml:space="preserve">10.8, 11.07, -9, </v>
      </c>
      <c r="J509" s="8"/>
      <c r="N509" s="7" t="s">
        <v>342</v>
      </c>
      <c r="U509" s="7" t="s">
        <v>243</v>
      </c>
    </row>
    <row r="510" spans="2:21" ht="20.100000000000001" customHeight="1" x14ac:dyDescent="0.3">
      <c r="B510" s="92" t="s">
        <v>438</v>
      </c>
      <c r="C510" s="76">
        <f t="shared" si="47"/>
        <v>53.825400000000002</v>
      </c>
      <c r="D510" s="18">
        <f t="shared" si="47"/>
        <v>116.9509</v>
      </c>
      <c r="E510" s="78">
        <f t="shared" si="47"/>
        <v>-9</v>
      </c>
      <c r="F510" s="17">
        <f t="shared" si="44"/>
        <v>10.8</v>
      </c>
      <c r="G510" s="18">
        <f t="shared" si="45"/>
        <v>11.9</v>
      </c>
      <c r="H510" s="19">
        <f t="shared" si="46"/>
        <v>-9</v>
      </c>
      <c r="I510" s="8" t="str" cm="1">
        <f t="array" ref="I510">_xlfn.CONCAT(ROUND(F510:H510,2)&amp;", ")</f>
        <v xml:space="preserve">10.8, 11.9, -9, </v>
      </c>
      <c r="J510" s="8"/>
      <c r="N510" s="7" t="s">
        <v>343</v>
      </c>
    </row>
    <row r="511" spans="2:21" ht="20.100000000000001" customHeight="1" x14ac:dyDescent="0.3">
      <c r="B511" s="92" t="s">
        <v>274</v>
      </c>
      <c r="C511" s="76">
        <f t="shared" si="47"/>
        <v>53.825400000000002</v>
      </c>
      <c r="D511" s="18">
        <f t="shared" si="47"/>
        <v>117.9509</v>
      </c>
      <c r="E511" s="78">
        <f t="shared" si="47"/>
        <v>-9</v>
      </c>
      <c r="F511" s="17">
        <f t="shared" si="44"/>
        <v>10.8</v>
      </c>
      <c r="G511" s="18">
        <f t="shared" si="45"/>
        <v>12.9</v>
      </c>
      <c r="H511" s="19">
        <f t="shared" si="46"/>
        <v>-9</v>
      </c>
      <c r="I511" s="8" t="str" cm="1">
        <f t="array" ref="I511">_xlfn.CONCAT(ROUND(F511:H511,2)&amp;", ")</f>
        <v xml:space="preserve">10.8, 12.9, -9, </v>
      </c>
      <c r="J511" s="8"/>
      <c r="N511" s="7" t="s">
        <v>344</v>
      </c>
    </row>
    <row r="512" spans="2:21" ht="20.100000000000001" customHeight="1" x14ac:dyDescent="0.3">
      <c r="B512" s="92" t="s">
        <v>439</v>
      </c>
      <c r="C512" s="76">
        <f t="shared" si="47"/>
        <v>53.825400000000002</v>
      </c>
      <c r="D512" s="18">
        <f t="shared" si="47"/>
        <v>118.9509</v>
      </c>
      <c r="E512" s="78">
        <f t="shared" si="47"/>
        <v>-9</v>
      </c>
      <c r="F512" s="17">
        <f t="shared" si="44"/>
        <v>10.8</v>
      </c>
      <c r="G512" s="18">
        <f t="shared" si="45"/>
        <v>13.9</v>
      </c>
      <c r="H512" s="19">
        <f t="shared" si="46"/>
        <v>-9</v>
      </c>
      <c r="I512" s="8" t="str" cm="1">
        <f t="array" ref="I512">_xlfn.CONCAT(ROUND(F512:H512,2)&amp;", ")</f>
        <v xml:space="preserve">10.8, 13.9, -9, </v>
      </c>
      <c r="J512" s="8"/>
      <c r="N512" s="7" t="s">
        <v>345</v>
      </c>
    </row>
    <row r="513" spans="1:14" ht="20.100000000000001" customHeight="1" x14ac:dyDescent="0.3">
      <c r="B513" s="92" t="s">
        <v>440</v>
      </c>
      <c r="C513" s="76">
        <f t="shared" si="47"/>
        <v>53.825400000000002</v>
      </c>
      <c r="D513" s="18">
        <f t="shared" si="47"/>
        <v>119.9509</v>
      </c>
      <c r="E513" s="78">
        <f t="shared" si="47"/>
        <v>-9</v>
      </c>
      <c r="F513" s="17">
        <f t="shared" si="44"/>
        <v>10.8</v>
      </c>
      <c r="G513" s="18">
        <f t="shared" si="45"/>
        <v>14.9</v>
      </c>
      <c r="H513" s="19">
        <f t="shared" si="46"/>
        <v>-9</v>
      </c>
      <c r="I513" s="8" t="str" cm="1">
        <f t="array" ref="I513">_xlfn.CONCAT(ROUND(F513:H513,2)&amp;", ")</f>
        <v xml:space="preserve">10.8, 14.9, -9, </v>
      </c>
      <c r="J513" s="8"/>
      <c r="N513" s="7" t="s">
        <v>346</v>
      </c>
    </row>
    <row r="514" spans="1:14" ht="20.100000000000001" customHeight="1" x14ac:dyDescent="0.3">
      <c r="B514" s="92" t="s">
        <v>273</v>
      </c>
      <c r="C514" s="76">
        <f t="shared" si="47"/>
        <v>53.825400000000002</v>
      </c>
      <c r="D514" s="18">
        <f t="shared" si="47"/>
        <v>120.7709</v>
      </c>
      <c r="E514" s="78">
        <f t="shared" si="47"/>
        <v>-9</v>
      </c>
      <c r="F514" s="17">
        <f t="shared" si="44"/>
        <v>10.8</v>
      </c>
      <c r="G514" s="18">
        <f t="shared" si="45"/>
        <v>15.72</v>
      </c>
      <c r="H514" s="19">
        <f t="shared" si="46"/>
        <v>-9</v>
      </c>
      <c r="I514" s="8" t="str" cm="1">
        <f t="array" ref="I514">_xlfn.CONCAT(ROUND(F514:H514,2)&amp;", ")</f>
        <v xml:space="preserve">10.8, 15.72, -9, </v>
      </c>
      <c r="J514" s="8"/>
      <c r="N514" s="7" t="s">
        <v>347</v>
      </c>
    </row>
    <row r="515" spans="1:14" ht="20.100000000000001" customHeight="1" x14ac:dyDescent="0.3">
      <c r="B515" s="92" t="s">
        <v>441</v>
      </c>
      <c r="C515" s="76">
        <f t="shared" si="47"/>
        <v>53.825400000000002</v>
      </c>
      <c r="D515" s="18">
        <f t="shared" si="47"/>
        <v>120.9509</v>
      </c>
      <c r="E515" s="78">
        <f t="shared" si="47"/>
        <v>-9</v>
      </c>
      <c r="F515" s="17">
        <f t="shared" si="44"/>
        <v>10.8</v>
      </c>
      <c r="G515" s="18">
        <f t="shared" si="45"/>
        <v>15.9</v>
      </c>
      <c r="H515" s="19">
        <f t="shared" si="46"/>
        <v>-9</v>
      </c>
      <c r="I515" s="8" t="str" cm="1">
        <f t="array" ref="I515">_xlfn.CONCAT(ROUND(F515:H515,2)&amp;", ")</f>
        <v xml:space="preserve">10.8, 15.9, -9, </v>
      </c>
      <c r="J515" s="8"/>
      <c r="N515" s="7" t="s">
        <v>348</v>
      </c>
    </row>
    <row r="516" spans="1:14" ht="20.100000000000001" customHeight="1" x14ac:dyDescent="0.3">
      <c r="B516" s="92" t="s">
        <v>442</v>
      </c>
      <c r="C516" s="76">
        <f t="shared" si="47"/>
        <v>53.825400000000002</v>
      </c>
      <c r="D516" s="18">
        <f t="shared" si="47"/>
        <v>121.2209</v>
      </c>
      <c r="E516" s="78">
        <f t="shared" si="47"/>
        <v>-9</v>
      </c>
      <c r="F516" s="17">
        <f t="shared" si="44"/>
        <v>10.8</v>
      </c>
      <c r="G516" s="18">
        <f t="shared" si="45"/>
        <v>16.170000000000002</v>
      </c>
      <c r="H516" s="19">
        <f t="shared" si="46"/>
        <v>-9</v>
      </c>
      <c r="I516" s="8" t="str" cm="1">
        <f t="array" ref="I516">_xlfn.CONCAT(ROUND(F516:H516,2)&amp;", ")</f>
        <v xml:space="preserve">10.8, 16.17, -9, </v>
      </c>
      <c r="J516" s="8"/>
      <c r="N516" s="7" t="s">
        <v>349</v>
      </c>
    </row>
    <row r="517" spans="1:14" ht="20.100000000000001" customHeight="1" x14ac:dyDescent="0.3">
      <c r="B517" s="92" t="s">
        <v>271</v>
      </c>
      <c r="C517" s="76">
        <f t="shared" si="47"/>
        <v>53.825400000000002</v>
      </c>
      <c r="D517" s="18">
        <f t="shared" si="47"/>
        <v>122.1709</v>
      </c>
      <c r="E517" s="78">
        <f t="shared" si="47"/>
        <v>-9</v>
      </c>
      <c r="F517" s="17">
        <f t="shared" si="44"/>
        <v>10.8</v>
      </c>
      <c r="G517" s="18">
        <f t="shared" si="45"/>
        <v>17.12</v>
      </c>
      <c r="H517" s="19">
        <f t="shared" si="46"/>
        <v>-9</v>
      </c>
      <c r="I517" s="8" t="str" cm="1">
        <f t="array" ref="I517">_xlfn.CONCAT(ROUND(F517:H517,2)&amp;", ")</f>
        <v xml:space="preserve">10.8, 17.12, -9, </v>
      </c>
      <c r="J517" s="8"/>
      <c r="N517" s="7" t="s">
        <v>282</v>
      </c>
    </row>
    <row r="518" spans="1:14" ht="20.100000000000001" customHeight="1" x14ac:dyDescent="0.3">
      <c r="A518" s="46"/>
      <c r="B518" s="46" t="s">
        <v>278</v>
      </c>
      <c r="C518" s="20">
        <f t="shared" si="47"/>
        <v>47.875399999999999</v>
      </c>
      <c r="D518" s="21">
        <f t="shared" si="47"/>
        <v>121.2209</v>
      </c>
      <c r="E518" s="65">
        <f t="shared" si="47"/>
        <v>-9</v>
      </c>
      <c r="F518" s="20">
        <f t="shared" si="44"/>
        <v>4.8499999999999996</v>
      </c>
      <c r="G518" s="21">
        <f t="shared" si="45"/>
        <v>16.170000000000002</v>
      </c>
      <c r="H518" s="22">
        <f t="shared" si="46"/>
        <v>-9</v>
      </c>
      <c r="I518" s="8" t="str" cm="1">
        <f t="array" ref="I518">_xlfn.CONCAT(ROUND(F518:H518,2)&amp;", ")</f>
        <v xml:space="preserve">4.85, 16.17, -9, </v>
      </c>
      <c r="J518" s="8"/>
      <c r="N518" s="7" t="s">
        <v>350</v>
      </c>
    </row>
    <row r="519" spans="1:14" ht="20.100000000000001" customHeight="1" x14ac:dyDescent="0.3">
      <c r="B519" s="7" t="s">
        <v>443</v>
      </c>
      <c r="C519" s="17">
        <f t="shared" si="47"/>
        <v>46.9754</v>
      </c>
      <c r="D519" s="18">
        <f t="shared" si="47"/>
        <v>121.2209</v>
      </c>
      <c r="E519" s="64">
        <f t="shared" si="47"/>
        <v>-9</v>
      </c>
      <c r="F519" s="17">
        <f t="shared" si="44"/>
        <v>3.95</v>
      </c>
      <c r="G519" s="18">
        <f t="shared" si="45"/>
        <v>16.170000000000002</v>
      </c>
      <c r="H519" s="19">
        <f t="shared" si="46"/>
        <v>-9</v>
      </c>
      <c r="I519" s="8" t="str" cm="1">
        <f t="array" ref="I519">_xlfn.CONCAT(ROUND(F519:H519,2)&amp;", ")</f>
        <v xml:space="preserve">3.95, 16.17, -9, </v>
      </c>
      <c r="J519" s="8"/>
    </row>
    <row r="520" spans="1:14" ht="20.100000000000001" customHeight="1" x14ac:dyDescent="0.3">
      <c r="B520" s="7" t="s">
        <v>444</v>
      </c>
      <c r="C520" s="17">
        <f t="shared" si="47"/>
        <v>45.9754</v>
      </c>
      <c r="D520" s="18">
        <f t="shared" si="47"/>
        <v>121.2209</v>
      </c>
      <c r="E520" s="64">
        <f t="shared" si="47"/>
        <v>-9</v>
      </c>
      <c r="F520" s="17">
        <f t="shared" si="44"/>
        <v>2.95</v>
      </c>
      <c r="G520" s="18">
        <f t="shared" si="45"/>
        <v>16.170000000000002</v>
      </c>
      <c r="H520" s="19">
        <f t="shared" si="46"/>
        <v>-9</v>
      </c>
      <c r="I520" s="8" t="str" cm="1">
        <f t="array" ref="I520">_xlfn.CONCAT(ROUND(F520:H520,2)&amp;", ")</f>
        <v xml:space="preserve">2.95, 16.17, -9, </v>
      </c>
      <c r="J520" s="8"/>
    </row>
    <row r="521" spans="1:14" ht="20.100000000000001" customHeight="1" x14ac:dyDescent="0.3">
      <c r="B521" s="7" t="s">
        <v>445</v>
      </c>
      <c r="C521" s="17">
        <f t="shared" si="47"/>
        <v>44.9754</v>
      </c>
      <c r="D521" s="18">
        <f t="shared" si="47"/>
        <v>121.2209</v>
      </c>
      <c r="E521" s="64">
        <f t="shared" si="47"/>
        <v>-9</v>
      </c>
      <c r="F521" s="17">
        <f t="shared" si="44"/>
        <v>1.95</v>
      </c>
      <c r="G521" s="18">
        <f t="shared" si="45"/>
        <v>16.170000000000002</v>
      </c>
      <c r="H521" s="19">
        <f t="shared" si="46"/>
        <v>-9</v>
      </c>
      <c r="I521" s="8" t="str" cm="1">
        <f t="array" ref="I521">_xlfn.CONCAT(ROUND(F521:H521,2)&amp;", ")</f>
        <v xml:space="preserve">1.95, 16.17, -9, </v>
      </c>
      <c r="J521" s="8"/>
    </row>
    <row r="522" spans="1:14" ht="20.100000000000001" customHeight="1" x14ac:dyDescent="0.3">
      <c r="B522" s="7" t="s">
        <v>446</v>
      </c>
      <c r="C522" s="17">
        <f t="shared" si="47"/>
        <v>43.9754</v>
      </c>
      <c r="D522" s="18">
        <f t="shared" si="47"/>
        <v>121.2209</v>
      </c>
      <c r="E522" s="64">
        <f t="shared" si="47"/>
        <v>-9</v>
      </c>
      <c r="F522" s="17">
        <f t="shared" si="44"/>
        <v>0.95</v>
      </c>
      <c r="G522" s="18">
        <f t="shared" si="45"/>
        <v>16.170000000000002</v>
      </c>
      <c r="H522" s="19">
        <f t="shared" si="46"/>
        <v>-9</v>
      </c>
      <c r="I522" s="8" t="str" cm="1">
        <f t="array" ref="I522">_xlfn.CONCAT(ROUND(F522:H522,2)&amp;", ")</f>
        <v xml:space="preserve">0.95, 16.17, -9, </v>
      </c>
      <c r="J522" s="8"/>
    </row>
    <row r="523" spans="1:14" ht="20.100000000000001" customHeight="1" x14ac:dyDescent="0.3">
      <c r="B523" s="7" t="s">
        <v>280</v>
      </c>
      <c r="C523" s="17">
        <f t="shared" si="47"/>
        <v>42.9754</v>
      </c>
      <c r="D523" s="18">
        <f t="shared" si="47"/>
        <v>121.2209</v>
      </c>
      <c r="E523" s="64">
        <f t="shared" si="47"/>
        <v>-9</v>
      </c>
      <c r="F523" s="17">
        <f t="shared" si="44"/>
        <v>-0.05</v>
      </c>
      <c r="G523" s="18">
        <f t="shared" si="45"/>
        <v>16.170000000000002</v>
      </c>
      <c r="H523" s="19">
        <f t="shared" si="46"/>
        <v>-9</v>
      </c>
      <c r="I523" s="8" t="str" cm="1">
        <f t="array" ref="I523">_xlfn.CONCAT(ROUND(F523:H523,2)&amp;", ")</f>
        <v xml:space="preserve">-0.05, 16.17, -9, </v>
      </c>
      <c r="J523" s="8"/>
    </row>
    <row r="524" spans="1:14" ht="20.100000000000001" customHeight="1" x14ac:dyDescent="0.3">
      <c r="B524" s="7" t="s">
        <v>281</v>
      </c>
      <c r="C524" s="17">
        <f t="shared" si="47"/>
        <v>42.025399999999998</v>
      </c>
      <c r="D524" s="18">
        <f t="shared" si="47"/>
        <v>121.2209</v>
      </c>
      <c r="E524" s="64">
        <f t="shared" si="47"/>
        <v>-9</v>
      </c>
      <c r="F524" s="17">
        <f t="shared" si="44"/>
        <v>-1</v>
      </c>
      <c r="G524" s="18">
        <f t="shared" si="45"/>
        <v>16.170000000000002</v>
      </c>
      <c r="H524" s="19">
        <f t="shared" si="46"/>
        <v>-9</v>
      </c>
      <c r="I524" s="8" t="str" cm="1">
        <f t="array" ref="I524">_xlfn.CONCAT(ROUND(F524:H524,2)&amp;", ")</f>
        <v xml:space="preserve">-1, 16.17, -9, </v>
      </c>
      <c r="J524" s="8"/>
    </row>
    <row r="525" spans="1:14" ht="20.100000000000001" customHeight="1" x14ac:dyDescent="0.3">
      <c r="B525" s="7" t="s">
        <v>447</v>
      </c>
      <c r="C525" s="17">
        <f t="shared" si="47"/>
        <v>47.875399999999999</v>
      </c>
      <c r="D525" s="18">
        <f t="shared" si="47"/>
        <v>121.1709</v>
      </c>
      <c r="E525" s="64">
        <f t="shared" si="47"/>
        <v>-9</v>
      </c>
      <c r="F525" s="17">
        <f t="shared" si="44"/>
        <v>4.8499999999999996</v>
      </c>
      <c r="G525" s="18">
        <f t="shared" si="45"/>
        <v>16.12</v>
      </c>
      <c r="H525" s="19">
        <f t="shared" si="46"/>
        <v>-9</v>
      </c>
      <c r="I525" s="8" t="str" cm="1">
        <f t="array" ref="I525">_xlfn.CONCAT(ROUND(F525:H525,2)&amp;", ")</f>
        <v xml:space="preserve">4.85, 16.12, -9, </v>
      </c>
      <c r="J525" s="8"/>
    </row>
    <row r="526" spans="1:14" ht="20.100000000000001" customHeight="1" x14ac:dyDescent="0.3">
      <c r="B526" s="7" t="s">
        <v>448</v>
      </c>
      <c r="C526" s="17">
        <f t="shared" si="47"/>
        <v>46.9754</v>
      </c>
      <c r="D526" s="18">
        <f t="shared" si="47"/>
        <v>121.1709</v>
      </c>
      <c r="E526" s="64">
        <f t="shared" si="47"/>
        <v>-9</v>
      </c>
      <c r="F526" s="17">
        <f t="shared" si="44"/>
        <v>3.95</v>
      </c>
      <c r="G526" s="18">
        <f t="shared" si="45"/>
        <v>16.12</v>
      </c>
      <c r="H526" s="19">
        <f t="shared" si="46"/>
        <v>-9</v>
      </c>
      <c r="I526" s="8" t="str" cm="1">
        <f t="array" ref="I526">_xlfn.CONCAT(ROUND(F526:H526,2)&amp;", ")</f>
        <v xml:space="preserve">3.95, 16.12, -9, </v>
      </c>
      <c r="J526" s="8"/>
    </row>
    <row r="527" spans="1:14" ht="20.100000000000001" customHeight="1" x14ac:dyDescent="0.3">
      <c r="B527" s="7" t="s">
        <v>449</v>
      </c>
      <c r="C527" s="17">
        <f t="shared" si="47"/>
        <v>45.9754</v>
      </c>
      <c r="D527" s="18">
        <f t="shared" si="47"/>
        <v>121.1709</v>
      </c>
      <c r="E527" s="64">
        <f t="shared" si="47"/>
        <v>-9</v>
      </c>
      <c r="F527" s="17">
        <f t="shared" si="44"/>
        <v>2.95</v>
      </c>
      <c r="G527" s="18">
        <f t="shared" si="45"/>
        <v>16.12</v>
      </c>
      <c r="H527" s="19">
        <f t="shared" si="46"/>
        <v>-9</v>
      </c>
      <c r="I527" s="8" t="str" cm="1">
        <f t="array" ref="I527">_xlfn.CONCAT(ROUND(F527:H527,2)&amp;", ")</f>
        <v xml:space="preserve">2.95, 16.12, -9, </v>
      </c>
      <c r="J527" s="8"/>
    </row>
    <row r="528" spans="1:14" ht="20.100000000000001" customHeight="1" x14ac:dyDescent="0.3">
      <c r="B528" s="7" t="s">
        <v>450</v>
      </c>
      <c r="C528" s="17">
        <f t="shared" si="47"/>
        <v>44.9754</v>
      </c>
      <c r="D528" s="18">
        <f t="shared" si="47"/>
        <v>121.1709</v>
      </c>
      <c r="E528" s="64">
        <f t="shared" si="47"/>
        <v>-9</v>
      </c>
      <c r="F528" s="17">
        <f t="shared" si="44"/>
        <v>1.95</v>
      </c>
      <c r="G528" s="18">
        <f t="shared" si="45"/>
        <v>16.12</v>
      </c>
      <c r="H528" s="19">
        <f t="shared" si="46"/>
        <v>-9</v>
      </c>
      <c r="I528" s="8" t="str" cm="1">
        <f t="array" ref="I528">_xlfn.CONCAT(ROUND(F528:H528,2)&amp;", ")</f>
        <v xml:space="preserve">1.95, 16.12, -9, </v>
      </c>
      <c r="J528" s="8"/>
    </row>
    <row r="529" spans="2:10" ht="20.100000000000001" customHeight="1" x14ac:dyDescent="0.3">
      <c r="B529" s="7" t="s">
        <v>451</v>
      </c>
      <c r="C529" s="17">
        <f t="shared" si="47"/>
        <v>43.9754</v>
      </c>
      <c r="D529" s="18">
        <f t="shared" si="47"/>
        <v>121.1709</v>
      </c>
      <c r="E529" s="64">
        <f t="shared" si="47"/>
        <v>-9</v>
      </c>
      <c r="F529" s="17">
        <f t="shared" si="44"/>
        <v>0.95</v>
      </c>
      <c r="G529" s="18">
        <f t="shared" si="45"/>
        <v>16.12</v>
      </c>
      <c r="H529" s="19">
        <f t="shared" si="46"/>
        <v>-9</v>
      </c>
      <c r="I529" s="8" t="str" cm="1">
        <f t="array" ref="I529">_xlfn.CONCAT(ROUND(F529:H529,2)&amp;", ")</f>
        <v xml:space="preserve">0.95, 16.12, -9, </v>
      </c>
      <c r="J529" s="8"/>
    </row>
    <row r="530" spans="2:10" ht="20.100000000000001" customHeight="1" x14ac:dyDescent="0.3">
      <c r="B530" s="7" t="s">
        <v>452</v>
      </c>
      <c r="C530" s="17">
        <f t="shared" si="47"/>
        <v>42.9754</v>
      </c>
      <c r="D530" s="18">
        <f t="shared" si="47"/>
        <v>121.1709</v>
      </c>
      <c r="E530" s="64">
        <f t="shared" si="47"/>
        <v>-9</v>
      </c>
      <c r="F530" s="17">
        <f t="shared" si="44"/>
        <v>-0.05</v>
      </c>
      <c r="G530" s="18">
        <f t="shared" si="45"/>
        <v>16.12</v>
      </c>
      <c r="H530" s="19">
        <f t="shared" si="46"/>
        <v>-9</v>
      </c>
      <c r="I530" s="8" t="str" cm="1">
        <f t="array" ref="I530">_xlfn.CONCAT(ROUND(F530:H530,2)&amp;", ")</f>
        <v xml:space="preserve">-0.05, 16.12, -9, </v>
      </c>
      <c r="J530" s="8"/>
    </row>
    <row r="531" spans="2:10" ht="20.100000000000001" customHeight="1" x14ac:dyDescent="0.3">
      <c r="B531" s="7" t="s">
        <v>416</v>
      </c>
      <c r="C531" s="17">
        <f t="shared" si="47"/>
        <v>42.025399999999998</v>
      </c>
      <c r="D531" s="18">
        <f t="shared" si="47"/>
        <v>121.1709</v>
      </c>
      <c r="E531" s="64">
        <f t="shared" si="47"/>
        <v>-9</v>
      </c>
      <c r="F531" s="17">
        <f t="shared" si="44"/>
        <v>-1</v>
      </c>
      <c r="G531" s="18">
        <f t="shared" si="45"/>
        <v>16.12</v>
      </c>
      <c r="H531" s="19">
        <f t="shared" si="46"/>
        <v>-9</v>
      </c>
      <c r="I531" s="8" t="str" cm="1">
        <f t="array" ref="I531">_xlfn.CONCAT(ROUND(F531:H531,2)&amp;", ")</f>
        <v xml:space="preserve">-1, 16.12, -9, </v>
      </c>
      <c r="J531" s="8"/>
    </row>
    <row r="532" spans="2:10" ht="20.100000000000001" customHeight="1" x14ac:dyDescent="0.3">
      <c r="B532" s="7" t="s">
        <v>453</v>
      </c>
      <c r="C532" s="17">
        <f t="shared" si="47"/>
        <v>49.675400000000003</v>
      </c>
      <c r="D532" s="18">
        <f t="shared" si="47"/>
        <v>105.82089999999999</v>
      </c>
      <c r="E532" s="64">
        <f t="shared" si="47"/>
        <v>-9</v>
      </c>
      <c r="F532" s="17">
        <f t="shared" si="44"/>
        <v>6.65</v>
      </c>
      <c r="G532" s="18">
        <f t="shared" si="45"/>
        <v>0.77</v>
      </c>
      <c r="H532" s="19">
        <f t="shared" si="46"/>
        <v>-9</v>
      </c>
      <c r="I532" s="8" t="str" cm="1">
        <f t="array" ref="I532">_xlfn.CONCAT(ROUND(F532:H532,2)&amp;", ")</f>
        <v xml:space="preserve">6.65, 0.77, -9, </v>
      </c>
      <c r="J532" s="8"/>
    </row>
    <row r="533" spans="2:10" ht="20.100000000000001" customHeight="1" x14ac:dyDescent="0.3">
      <c r="B533" s="7" t="s">
        <v>454</v>
      </c>
      <c r="C533" s="17">
        <f t="shared" si="47"/>
        <v>49.875399999999999</v>
      </c>
      <c r="D533" s="18">
        <f t="shared" si="47"/>
        <v>105.82089999999999</v>
      </c>
      <c r="E533" s="64">
        <f t="shared" si="47"/>
        <v>-9</v>
      </c>
      <c r="F533" s="17">
        <f t="shared" si="44"/>
        <v>6.85</v>
      </c>
      <c r="G533" s="18">
        <f t="shared" si="45"/>
        <v>0.77</v>
      </c>
      <c r="H533" s="19">
        <f t="shared" si="46"/>
        <v>-9</v>
      </c>
      <c r="I533" s="8" t="str" cm="1">
        <f t="array" ref="I533">_xlfn.CONCAT(ROUND(F533:H533,2)&amp;", ")</f>
        <v xml:space="preserve">6.85, 0.77, -9, </v>
      </c>
      <c r="J533" s="8"/>
    </row>
    <row r="534" spans="2:10" ht="20.100000000000001" customHeight="1" x14ac:dyDescent="0.3">
      <c r="B534" s="7" t="s">
        <v>455</v>
      </c>
      <c r="C534" s="17">
        <f t="shared" si="47"/>
        <v>50.875399999999999</v>
      </c>
      <c r="D534" s="18">
        <f t="shared" si="47"/>
        <v>105.82089999999999</v>
      </c>
      <c r="E534" s="64">
        <f t="shared" si="47"/>
        <v>-9</v>
      </c>
      <c r="F534" s="17">
        <f t="shared" si="44"/>
        <v>7.85</v>
      </c>
      <c r="G534" s="18">
        <f t="shared" si="45"/>
        <v>0.77</v>
      </c>
      <c r="H534" s="19">
        <f t="shared" si="46"/>
        <v>-9</v>
      </c>
      <c r="I534" s="8" t="str" cm="1">
        <f t="array" ref="I534">_xlfn.CONCAT(ROUND(F534:H534,2)&amp;", ")</f>
        <v xml:space="preserve">7.85, 0.77, -9, </v>
      </c>
      <c r="J534" s="8"/>
    </row>
    <row r="535" spans="2:10" ht="20.100000000000001" customHeight="1" x14ac:dyDescent="0.3">
      <c r="B535" s="7" t="s">
        <v>456</v>
      </c>
      <c r="C535" s="17">
        <f t="shared" si="47"/>
        <v>51.875399999999999</v>
      </c>
      <c r="D535" s="18">
        <f t="shared" si="47"/>
        <v>105.82089999999999</v>
      </c>
      <c r="E535" s="64">
        <f t="shared" si="47"/>
        <v>-9</v>
      </c>
      <c r="F535" s="17">
        <f t="shared" ref="F535:F598" si="48">ROUND(C535-$L$2,2)</f>
        <v>8.85</v>
      </c>
      <c r="G535" s="18">
        <f t="shared" ref="G535:G598" si="49">ROUND(D535-$L$3,2)</f>
        <v>0.77</v>
      </c>
      <c r="H535" s="19">
        <f t="shared" ref="H535:H598" si="50">ROUND(E535-$L$4,2)</f>
        <v>-9</v>
      </c>
      <c r="I535" s="8" t="str" cm="1">
        <f t="array" ref="I535">_xlfn.CONCAT(ROUND(F535:H535,2)&amp;", ")</f>
        <v xml:space="preserve">8.85, 0.77, -9, </v>
      </c>
      <c r="J535" s="8"/>
    </row>
    <row r="536" spans="2:10" ht="20.100000000000001" customHeight="1" x14ac:dyDescent="0.3">
      <c r="B536" s="7" t="s">
        <v>457</v>
      </c>
      <c r="C536" s="17">
        <f t="shared" si="47"/>
        <v>52.825400000000002</v>
      </c>
      <c r="D536" s="18">
        <f t="shared" si="47"/>
        <v>105.82089999999999</v>
      </c>
      <c r="E536" s="64">
        <f t="shared" si="47"/>
        <v>-9</v>
      </c>
      <c r="F536" s="17">
        <f t="shared" si="48"/>
        <v>9.8000000000000007</v>
      </c>
      <c r="G536" s="18">
        <f t="shared" si="49"/>
        <v>0.77</v>
      </c>
      <c r="H536" s="19">
        <f t="shared" si="50"/>
        <v>-9</v>
      </c>
      <c r="I536" s="8" t="str" cm="1">
        <f t="array" ref="I536">_xlfn.CONCAT(ROUND(F536:H536,2)&amp;", ")</f>
        <v xml:space="preserve">9.8, 0.77, -9, </v>
      </c>
      <c r="J536" s="8"/>
    </row>
    <row r="537" spans="2:10" ht="20.100000000000001" customHeight="1" x14ac:dyDescent="0.3">
      <c r="B537" s="7" t="s">
        <v>458</v>
      </c>
      <c r="C537" s="17">
        <f t="shared" si="47"/>
        <v>52.875399999999999</v>
      </c>
      <c r="D537" s="18">
        <f t="shared" si="47"/>
        <v>105.82089999999999</v>
      </c>
      <c r="E537" s="64">
        <f t="shared" si="47"/>
        <v>-9</v>
      </c>
      <c r="F537" s="17">
        <f t="shared" si="48"/>
        <v>9.85</v>
      </c>
      <c r="G537" s="18">
        <f t="shared" si="49"/>
        <v>0.77</v>
      </c>
      <c r="H537" s="19">
        <f t="shared" si="50"/>
        <v>-9</v>
      </c>
      <c r="I537" s="8" t="str" cm="1">
        <f t="array" ref="I537">_xlfn.CONCAT(ROUND(F537:H537,2)&amp;", ")</f>
        <v xml:space="preserve">9.85, 0.77, -9, </v>
      </c>
      <c r="J537" s="8"/>
    </row>
    <row r="538" spans="2:10" ht="20.100000000000001" customHeight="1" x14ac:dyDescent="0.3">
      <c r="B538" s="7" t="s">
        <v>425</v>
      </c>
      <c r="C538" s="17">
        <f t="shared" si="47"/>
        <v>53.825400000000002</v>
      </c>
      <c r="D538" s="18">
        <f t="shared" si="47"/>
        <v>105.82089999999999</v>
      </c>
      <c r="E538" s="64">
        <f t="shared" si="47"/>
        <v>-9</v>
      </c>
      <c r="F538" s="17">
        <f t="shared" si="48"/>
        <v>10.8</v>
      </c>
      <c r="G538" s="18">
        <f t="shared" si="49"/>
        <v>0.77</v>
      </c>
      <c r="H538" s="19">
        <f t="shared" si="50"/>
        <v>-9</v>
      </c>
      <c r="I538" s="8" t="str" cm="1">
        <f t="array" ref="I538">_xlfn.CONCAT(ROUND(F538:H538,2)&amp;", ")</f>
        <v xml:space="preserve">10.8, 0.77, -9, </v>
      </c>
      <c r="J538" s="8"/>
    </row>
    <row r="539" spans="2:10" ht="20.100000000000001" customHeight="1" x14ac:dyDescent="0.3">
      <c r="B539" s="7" t="s">
        <v>459</v>
      </c>
      <c r="C539" s="17">
        <f t="shared" si="47"/>
        <v>49.675400000000003</v>
      </c>
      <c r="D539" s="18">
        <f t="shared" si="47"/>
        <v>105.0509</v>
      </c>
      <c r="E539" s="64">
        <f t="shared" si="47"/>
        <v>-9</v>
      </c>
      <c r="F539" s="17">
        <f t="shared" si="48"/>
        <v>6.65</v>
      </c>
      <c r="G539" s="18">
        <f t="shared" si="49"/>
        <v>0</v>
      </c>
      <c r="H539" s="19">
        <f t="shared" si="50"/>
        <v>-9</v>
      </c>
      <c r="I539" s="8" t="str" cm="1">
        <f t="array" ref="I539">_xlfn.CONCAT(ROUND(F539:H539,2)&amp;", ")</f>
        <v xml:space="preserve">6.65, 0, -9, </v>
      </c>
      <c r="J539" s="8"/>
    </row>
    <row r="540" spans="2:10" ht="20.100000000000001" customHeight="1" x14ac:dyDescent="0.3">
      <c r="B540" s="7" t="s">
        <v>460</v>
      </c>
      <c r="C540" s="17">
        <f t="shared" si="47"/>
        <v>49.875399999999999</v>
      </c>
      <c r="D540" s="18">
        <f t="shared" si="47"/>
        <v>105.0509</v>
      </c>
      <c r="E540" s="64">
        <f t="shared" si="47"/>
        <v>-9</v>
      </c>
      <c r="F540" s="17">
        <f t="shared" si="48"/>
        <v>6.85</v>
      </c>
      <c r="G540" s="18">
        <f t="shared" si="49"/>
        <v>0</v>
      </c>
      <c r="H540" s="19">
        <f t="shared" si="50"/>
        <v>-9</v>
      </c>
      <c r="I540" s="8" t="str" cm="1">
        <f t="array" ref="I540">_xlfn.CONCAT(ROUND(F540:H540,2)&amp;", ")</f>
        <v xml:space="preserve">6.85, 0, -9, </v>
      </c>
      <c r="J540" s="8"/>
    </row>
    <row r="541" spans="2:10" ht="20.100000000000001" customHeight="1" x14ac:dyDescent="0.3">
      <c r="B541" s="7" t="s">
        <v>461</v>
      </c>
      <c r="C541" s="17">
        <f t="shared" si="47"/>
        <v>50.875399999999999</v>
      </c>
      <c r="D541" s="18">
        <f t="shared" si="47"/>
        <v>105.0509</v>
      </c>
      <c r="E541" s="64">
        <f t="shared" si="47"/>
        <v>-9</v>
      </c>
      <c r="F541" s="17">
        <f t="shared" si="48"/>
        <v>7.85</v>
      </c>
      <c r="G541" s="18">
        <f t="shared" si="49"/>
        <v>0</v>
      </c>
      <c r="H541" s="19">
        <f t="shared" si="50"/>
        <v>-9</v>
      </c>
      <c r="I541" s="8" t="str" cm="1">
        <f t="array" ref="I541">_xlfn.CONCAT(ROUND(F541:H541,2)&amp;", ")</f>
        <v xml:space="preserve">7.85, 0, -9, </v>
      </c>
      <c r="J541" s="8"/>
    </row>
    <row r="542" spans="2:10" ht="20.100000000000001" customHeight="1" x14ac:dyDescent="0.3">
      <c r="B542" s="7" t="s">
        <v>462</v>
      </c>
      <c r="C542" s="17">
        <f t="shared" si="47"/>
        <v>51.875399999999999</v>
      </c>
      <c r="D542" s="18">
        <f t="shared" si="47"/>
        <v>105.0509</v>
      </c>
      <c r="E542" s="64">
        <f t="shared" si="47"/>
        <v>-9</v>
      </c>
      <c r="F542" s="17">
        <f t="shared" si="48"/>
        <v>8.85</v>
      </c>
      <c r="G542" s="18">
        <f t="shared" si="49"/>
        <v>0</v>
      </c>
      <c r="H542" s="19">
        <f t="shared" si="50"/>
        <v>-9</v>
      </c>
      <c r="I542" s="8" t="str" cm="1">
        <f t="array" ref="I542">_xlfn.CONCAT(ROUND(F542:H542,2)&amp;", ")</f>
        <v xml:space="preserve">8.85, 0, -9, </v>
      </c>
      <c r="J542" s="8"/>
    </row>
    <row r="543" spans="2:10" ht="20.100000000000001" customHeight="1" x14ac:dyDescent="0.3">
      <c r="B543" s="7" t="s">
        <v>348</v>
      </c>
      <c r="C543" s="17">
        <f t="shared" si="47"/>
        <v>52.825400000000002</v>
      </c>
      <c r="D543" s="18">
        <f t="shared" si="47"/>
        <v>105.0509</v>
      </c>
      <c r="E543" s="64">
        <f t="shared" si="47"/>
        <v>-9</v>
      </c>
      <c r="F543" s="17">
        <f t="shared" si="48"/>
        <v>9.8000000000000007</v>
      </c>
      <c r="G543" s="18">
        <f t="shared" si="49"/>
        <v>0</v>
      </c>
      <c r="H543" s="19">
        <f t="shared" si="50"/>
        <v>-9</v>
      </c>
      <c r="I543" s="8" t="str" cm="1">
        <f t="array" ref="I543">_xlfn.CONCAT(ROUND(F543:H543,2)&amp;", ")</f>
        <v xml:space="preserve">9.8, 0, -9, </v>
      </c>
      <c r="J543" s="8"/>
    </row>
    <row r="544" spans="2:10" ht="20.100000000000001" customHeight="1" x14ac:dyDescent="0.3">
      <c r="B544" s="7" t="s">
        <v>463</v>
      </c>
      <c r="C544" s="17">
        <f t="shared" si="47"/>
        <v>52.875399999999999</v>
      </c>
      <c r="D544" s="18">
        <f t="shared" si="47"/>
        <v>105.0509</v>
      </c>
      <c r="E544" s="64">
        <f t="shared" si="47"/>
        <v>-9</v>
      </c>
      <c r="F544" s="17">
        <f t="shared" si="48"/>
        <v>9.85</v>
      </c>
      <c r="G544" s="18">
        <f t="shared" si="49"/>
        <v>0</v>
      </c>
      <c r="H544" s="19">
        <f t="shared" si="50"/>
        <v>-9</v>
      </c>
      <c r="I544" s="8" t="str" cm="1">
        <f t="array" ref="I544">_xlfn.CONCAT(ROUND(F544:H544,2)&amp;", ")</f>
        <v xml:space="preserve">9.85, 0, -9, </v>
      </c>
      <c r="J544" s="8"/>
    </row>
    <row r="545" spans="2:10" ht="20.100000000000001" customHeight="1" x14ac:dyDescent="0.3">
      <c r="B545" s="7" t="s">
        <v>464</v>
      </c>
      <c r="C545" s="17">
        <f t="shared" si="47"/>
        <v>53.825400000000002</v>
      </c>
      <c r="D545" s="18">
        <f t="shared" si="47"/>
        <v>105.0509</v>
      </c>
      <c r="E545" s="64">
        <f t="shared" si="47"/>
        <v>-9</v>
      </c>
      <c r="F545" s="17">
        <f t="shared" si="48"/>
        <v>10.8</v>
      </c>
      <c r="G545" s="18">
        <f t="shared" si="49"/>
        <v>0</v>
      </c>
      <c r="H545" s="19">
        <f t="shared" si="50"/>
        <v>-9</v>
      </c>
      <c r="I545" s="8" t="str" cm="1">
        <f t="array" ref="I545">_xlfn.CONCAT(ROUND(F545:H545,2)&amp;", ")</f>
        <v xml:space="preserve">10.8, 0, -9, </v>
      </c>
      <c r="J545" s="8"/>
    </row>
    <row r="546" spans="2:10" ht="20.100000000000001" customHeight="1" x14ac:dyDescent="0.3">
      <c r="B546" s="7" t="s">
        <v>465</v>
      </c>
      <c r="C546" s="17">
        <f t="shared" si="47"/>
        <v>49.675400000000003</v>
      </c>
      <c r="D546" s="18">
        <f t="shared" si="47"/>
        <v>105.0009</v>
      </c>
      <c r="E546" s="64">
        <f t="shared" si="47"/>
        <v>-9</v>
      </c>
      <c r="F546" s="17">
        <f t="shared" si="48"/>
        <v>6.65</v>
      </c>
      <c r="G546" s="18">
        <f t="shared" si="49"/>
        <v>-0.05</v>
      </c>
      <c r="H546" s="19">
        <f t="shared" si="50"/>
        <v>-9</v>
      </c>
      <c r="I546" s="8" t="str" cm="1">
        <f t="array" ref="I546">_xlfn.CONCAT(ROUND(F546:H546,2)&amp;", ")</f>
        <v xml:space="preserve">6.65, -0.05, -9, </v>
      </c>
      <c r="J546" s="8"/>
    </row>
    <row r="547" spans="2:10" ht="20.100000000000001" customHeight="1" x14ac:dyDescent="0.3">
      <c r="B547" s="7" t="s">
        <v>466</v>
      </c>
      <c r="C547" s="17">
        <f t="shared" si="47"/>
        <v>49.875399999999999</v>
      </c>
      <c r="D547" s="18">
        <f t="shared" si="47"/>
        <v>105.0009</v>
      </c>
      <c r="E547" s="64">
        <f t="shared" si="47"/>
        <v>-9</v>
      </c>
      <c r="F547" s="17">
        <f t="shared" si="48"/>
        <v>6.85</v>
      </c>
      <c r="G547" s="18">
        <f t="shared" si="49"/>
        <v>-0.05</v>
      </c>
      <c r="H547" s="19">
        <f t="shared" si="50"/>
        <v>-9</v>
      </c>
      <c r="I547" s="8" t="str" cm="1">
        <f t="array" ref="I547">_xlfn.CONCAT(ROUND(F547:H547,2)&amp;", ")</f>
        <v xml:space="preserve">6.85, -0.05, -9, </v>
      </c>
      <c r="J547" s="8"/>
    </row>
    <row r="548" spans="2:10" ht="20.100000000000001" customHeight="1" x14ac:dyDescent="0.3">
      <c r="B548" s="7" t="s">
        <v>467</v>
      </c>
      <c r="C548" s="17">
        <f t="shared" si="47"/>
        <v>50.875399999999999</v>
      </c>
      <c r="D548" s="18">
        <f t="shared" si="47"/>
        <v>105.0009</v>
      </c>
      <c r="E548" s="64">
        <f t="shared" si="47"/>
        <v>-9</v>
      </c>
      <c r="F548" s="17">
        <f t="shared" si="48"/>
        <v>7.85</v>
      </c>
      <c r="G548" s="18">
        <f t="shared" si="49"/>
        <v>-0.05</v>
      </c>
      <c r="H548" s="19">
        <f t="shared" si="50"/>
        <v>-9</v>
      </c>
      <c r="I548" s="8" t="str" cm="1">
        <f t="array" ref="I548">_xlfn.CONCAT(ROUND(F548:H548,2)&amp;", ")</f>
        <v xml:space="preserve">7.85, -0.05, -9, </v>
      </c>
      <c r="J548" s="8"/>
    </row>
    <row r="549" spans="2:10" ht="20.100000000000001" customHeight="1" x14ac:dyDescent="0.3">
      <c r="B549" s="7" t="s">
        <v>468</v>
      </c>
      <c r="C549" s="17">
        <f t="shared" si="47"/>
        <v>51.875399999999999</v>
      </c>
      <c r="D549" s="18">
        <f t="shared" si="47"/>
        <v>105.0009</v>
      </c>
      <c r="E549" s="64">
        <f t="shared" si="47"/>
        <v>-9</v>
      </c>
      <c r="F549" s="17">
        <f t="shared" si="48"/>
        <v>8.85</v>
      </c>
      <c r="G549" s="18">
        <f t="shared" si="49"/>
        <v>-0.05</v>
      </c>
      <c r="H549" s="19">
        <f t="shared" si="50"/>
        <v>-9</v>
      </c>
      <c r="I549" s="8" t="str" cm="1">
        <f t="array" ref="I549">_xlfn.CONCAT(ROUND(F549:H549,2)&amp;", ")</f>
        <v xml:space="preserve">8.85, -0.05, -9, </v>
      </c>
      <c r="J549" s="8"/>
    </row>
    <row r="550" spans="2:10" ht="20.100000000000001" customHeight="1" x14ac:dyDescent="0.3">
      <c r="B550" s="7" t="s">
        <v>469</v>
      </c>
      <c r="C550" s="17">
        <f t="shared" si="47"/>
        <v>52.825400000000002</v>
      </c>
      <c r="D550" s="18">
        <f t="shared" si="47"/>
        <v>105.0009</v>
      </c>
      <c r="E550" s="64">
        <f t="shared" si="47"/>
        <v>-9</v>
      </c>
      <c r="F550" s="17">
        <f t="shared" si="48"/>
        <v>9.8000000000000007</v>
      </c>
      <c r="G550" s="18">
        <f t="shared" si="49"/>
        <v>-0.05</v>
      </c>
      <c r="H550" s="19">
        <f t="shared" si="50"/>
        <v>-9</v>
      </c>
      <c r="I550" s="8" t="str" cm="1">
        <f t="array" ref="I550">_xlfn.CONCAT(ROUND(F550:H550,2)&amp;", ")</f>
        <v xml:space="preserve">9.8, -0.05, -9, </v>
      </c>
      <c r="J550" s="8"/>
    </row>
    <row r="551" spans="2:10" ht="20.100000000000001" customHeight="1" x14ac:dyDescent="0.3">
      <c r="B551" s="7" t="s">
        <v>470</v>
      </c>
      <c r="C551" s="17">
        <f t="shared" si="47"/>
        <v>52.875399999999999</v>
      </c>
      <c r="D551" s="18">
        <f t="shared" si="47"/>
        <v>105.0009</v>
      </c>
      <c r="E551" s="64">
        <f t="shared" si="47"/>
        <v>-9</v>
      </c>
      <c r="F551" s="17">
        <f t="shared" si="48"/>
        <v>9.85</v>
      </c>
      <c r="G551" s="18">
        <f t="shared" si="49"/>
        <v>-0.05</v>
      </c>
      <c r="H551" s="19">
        <f t="shared" si="50"/>
        <v>-9</v>
      </c>
      <c r="I551" s="8" t="str" cm="1">
        <f t="array" ref="I551">_xlfn.CONCAT(ROUND(F551:H551,2)&amp;", ")</f>
        <v xml:space="preserve">9.85, -0.05, -9, </v>
      </c>
      <c r="J551" s="8"/>
    </row>
    <row r="552" spans="2:10" ht="20.100000000000001" customHeight="1" x14ac:dyDescent="0.3">
      <c r="B552" s="7" t="s">
        <v>424</v>
      </c>
      <c r="C552" s="17">
        <f t="shared" si="47"/>
        <v>53.825400000000002</v>
      </c>
      <c r="D552" s="18">
        <f t="shared" si="47"/>
        <v>105.0009</v>
      </c>
      <c r="E552" s="64">
        <f t="shared" si="47"/>
        <v>-9</v>
      </c>
      <c r="F552" s="17">
        <f t="shared" si="48"/>
        <v>10.8</v>
      </c>
      <c r="G552" s="18">
        <f t="shared" si="49"/>
        <v>-0.05</v>
      </c>
      <c r="H552" s="19">
        <f t="shared" si="50"/>
        <v>-9</v>
      </c>
      <c r="I552" s="8" t="str" cm="1">
        <f t="array" ref="I552">_xlfn.CONCAT(ROUND(F552:H552,2)&amp;", ")</f>
        <v xml:space="preserve">10.8, -0.05, -9, </v>
      </c>
      <c r="J552" s="8"/>
    </row>
    <row r="553" spans="2:10" ht="20.100000000000001" customHeight="1" x14ac:dyDescent="0.3">
      <c r="B553" s="7" t="s">
        <v>471</v>
      </c>
      <c r="C553" s="17">
        <f t="shared" si="47"/>
        <v>42.9754</v>
      </c>
      <c r="D553" s="18">
        <f t="shared" si="47"/>
        <v>120.82089999999999</v>
      </c>
      <c r="E553" s="64">
        <f t="shared" si="47"/>
        <v>-9</v>
      </c>
      <c r="F553" s="17">
        <f t="shared" si="48"/>
        <v>-0.05</v>
      </c>
      <c r="G553" s="18">
        <f t="shared" si="49"/>
        <v>15.77</v>
      </c>
      <c r="H553" s="19">
        <f t="shared" si="50"/>
        <v>-9</v>
      </c>
      <c r="I553" s="8" t="str" cm="1">
        <f t="array" ref="I553">_xlfn.CONCAT(ROUND(F553:H553,2)&amp;", ")</f>
        <v xml:space="preserve">-0.05, 15.77, -9, </v>
      </c>
      <c r="J553" s="8"/>
    </row>
    <row r="554" spans="2:10" ht="20.100000000000001" customHeight="1" x14ac:dyDescent="0.3">
      <c r="B554" s="7" t="s">
        <v>452</v>
      </c>
      <c r="C554" s="17">
        <f t="shared" si="47"/>
        <v>42.9754</v>
      </c>
      <c r="D554" s="18">
        <f t="shared" si="47"/>
        <v>121.1709</v>
      </c>
      <c r="E554" s="64">
        <f t="shared" si="47"/>
        <v>-9</v>
      </c>
      <c r="F554" s="17">
        <f t="shared" si="48"/>
        <v>-0.05</v>
      </c>
      <c r="G554" s="18">
        <f t="shared" si="49"/>
        <v>16.12</v>
      </c>
      <c r="H554" s="19">
        <f t="shared" si="50"/>
        <v>-9</v>
      </c>
      <c r="I554" s="8" t="str" cm="1">
        <f t="array" ref="I554">_xlfn.CONCAT(ROUND(F554:H554,2)&amp;", ")</f>
        <v xml:space="preserve">-0.05, 16.12, -9, </v>
      </c>
      <c r="J554" s="8"/>
    </row>
    <row r="555" spans="2:10" ht="20.100000000000001" customHeight="1" x14ac:dyDescent="0.3">
      <c r="B555" s="7" t="s">
        <v>280</v>
      </c>
      <c r="C555" s="17">
        <f t="shared" si="47"/>
        <v>42.9754</v>
      </c>
      <c r="D555" s="18">
        <f t="shared" si="47"/>
        <v>121.2209</v>
      </c>
      <c r="E555" s="64">
        <f t="shared" si="47"/>
        <v>-9</v>
      </c>
      <c r="F555" s="17">
        <f t="shared" si="48"/>
        <v>-0.05</v>
      </c>
      <c r="G555" s="18">
        <f t="shared" si="49"/>
        <v>16.170000000000002</v>
      </c>
      <c r="H555" s="19">
        <f t="shared" si="50"/>
        <v>-9</v>
      </c>
      <c r="I555" s="8" t="str" cm="1">
        <f t="array" ref="I555">_xlfn.CONCAT(ROUND(F555:H555,2)&amp;", ")</f>
        <v xml:space="preserve">-0.05, 16.17, -9, </v>
      </c>
      <c r="J555" s="8"/>
    </row>
    <row r="556" spans="2:10" ht="20.100000000000001" customHeight="1" x14ac:dyDescent="0.3">
      <c r="B556" s="7" t="s">
        <v>383</v>
      </c>
      <c r="C556" s="17">
        <f t="shared" si="47"/>
        <v>42.9754</v>
      </c>
      <c r="D556" s="18">
        <f t="shared" si="47"/>
        <v>122.1709</v>
      </c>
      <c r="E556" s="64">
        <f t="shared" si="47"/>
        <v>-9</v>
      </c>
      <c r="F556" s="17">
        <f t="shared" si="48"/>
        <v>-0.05</v>
      </c>
      <c r="G556" s="18">
        <f t="shared" si="49"/>
        <v>17.12</v>
      </c>
      <c r="H556" s="19">
        <f t="shared" si="50"/>
        <v>-9</v>
      </c>
      <c r="I556" s="8" t="str" cm="1">
        <f t="array" ref="I556">_xlfn.CONCAT(ROUND(F556:H556,2)&amp;", ")</f>
        <v xml:space="preserve">-0.05, 17.12, -9, </v>
      </c>
      <c r="J556" s="8"/>
    </row>
    <row r="557" spans="2:10" ht="20.100000000000001" customHeight="1" x14ac:dyDescent="0.3">
      <c r="B557" s="7" t="s">
        <v>472</v>
      </c>
      <c r="C557" s="17">
        <f t="shared" si="47"/>
        <v>43.025399999999998</v>
      </c>
      <c r="D557" s="18">
        <f t="shared" si="47"/>
        <v>120.82089999999999</v>
      </c>
      <c r="E557" s="64">
        <f t="shared" si="47"/>
        <v>-9</v>
      </c>
      <c r="F557" s="17">
        <f t="shared" si="48"/>
        <v>0</v>
      </c>
      <c r="G557" s="18">
        <f t="shared" si="49"/>
        <v>15.77</v>
      </c>
      <c r="H557" s="19">
        <f t="shared" si="50"/>
        <v>-9</v>
      </c>
      <c r="I557" s="8" t="str" cm="1">
        <f t="array" ref="I557">_xlfn.CONCAT(ROUND(F557:H557,2)&amp;", ")</f>
        <v xml:space="preserve">0, 15.77, -9, </v>
      </c>
      <c r="J557" s="8"/>
    </row>
    <row r="558" spans="2:10" ht="20.100000000000001" customHeight="1" x14ac:dyDescent="0.3">
      <c r="B558" s="7" t="s">
        <v>473</v>
      </c>
      <c r="C558" s="17">
        <f t="shared" si="47"/>
        <v>43.025399999999998</v>
      </c>
      <c r="D558" s="18">
        <f t="shared" si="47"/>
        <v>121.1709</v>
      </c>
      <c r="E558" s="64">
        <f t="shared" si="47"/>
        <v>-9</v>
      </c>
      <c r="F558" s="17">
        <f t="shared" si="48"/>
        <v>0</v>
      </c>
      <c r="G558" s="18">
        <f t="shared" si="49"/>
        <v>16.12</v>
      </c>
      <c r="H558" s="19">
        <f t="shared" si="50"/>
        <v>-9</v>
      </c>
      <c r="I558" s="8" t="str" cm="1">
        <f t="array" ref="I558">_xlfn.CONCAT(ROUND(F558:H558,2)&amp;", ")</f>
        <v xml:space="preserve">0, 16.12, -9, </v>
      </c>
      <c r="J558" s="8"/>
    </row>
    <row r="559" spans="2:10" ht="20.100000000000001" customHeight="1" x14ac:dyDescent="0.3">
      <c r="B559" s="7" t="s">
        <v>474</v>
      </c>
      <c r="C559" s="17">
        <f t="shared" si="47"/>
        <v>43.025399999999998</v>
      </c>
      <c r="D559" s="18">
        <f t="shared" si="47"/>
        <v>121.2209</v>
      </c>
      <c r="E559" s="64">
        <f t="shared" si="47"/>
        <v>-9</v>
      </c>
      <c r="F559" s="17">
        <f t="shared" si="48"/>
        <v>0</v>
      </c>
      <c r="G559" s="18">
        <f t="shared" si="49"/>
        <v>16.170000000000002</v>
      </c>
      <c r="H559" s="19">
        <f t="shared" si="50"/>
        <v>-9</v>
      </c>
      <c r="I559" s="8" t="str" cm="1">
        <f t="array" ref="I559">_xlfn.CONCAT(ROUND(F559:H559,2)&amp;", ")</f>
        <v xml:space="preserve">0, 16.17, -9, </v>
      </c>
      <c r="J559" s="8"/>
    </row>
    <row r="560" spans="2:10" ht="20.100000000000001" customHeight="1" x14ac:dyDescent="0.3">
      <c r="B560" s="7" t="s">
        <v>266</v>
      </c>
      <c r="C560" s="17">
        <f t="shared" si="47"/>
        <v>43.025399999999998</v>
      </c>
      <c r="D560" s="18">
        <f t="shared" si="47"/>
        <v>122.1709</v>
      </c>
      <c r="E560" s="64">
        <f t="shared" si="47"/>
        <v>-9</v>
      </c>
      <c r="F560" s="17">
        <f t="shared" si="48"/>
        <v>0</v>
      </c>
      <c r="G560" s="18">
        <f t="shared" si="49"/>
        <v>17.12</v>
      </c>
      <c r="H560" s="19">
        <f t="shared" si="50"/>
        <v>-9</v>
      </c>
      <c r="I560" s="8" t="str" cm="1">
        <f t="array" ref="I560">_xlfn.CONCAT(ROUND(F560:H560,2)&amp;", ")</f>
        <v xml:space="preserve">0, 17.12, -9, </v>
      </c>
      <c r="J560" s="8"/>
    </row>
    <row r="561" spans="2:10" ht="20.100000000000001" customHeight="1" x14ac:dyDescent="0.3">
      <c r="B561" s="7" t="s">
        <v>475</v>
      </c>
      <c r="C561" s="17">
        <f t="shared" si="47"/>
        <v>43.9754</v>
      </c>
      <c r="D561" s="18">
        <f t="shared" si="47"/>
        <v>120.82089999999999</v>
      </c>
      <c r="E561" s="64">
        <f t="shared" si="47"/>
        <v>-9</v>
      </c>
      <c r="F561" s="17">
        <f t="shared" si="48"/>
        <v>0.95</v>
      </c>
      <c r="G561" s="18">
        <f t="shared" si="49"/>
        <v>15.77</v>
      </c>
      <c r="H561" s="19">
        <f t="shared" si="50"/>
        <v>-9</v>
      </c>
      <c r="I561" s="8" t="str" cm="1">
        <f t="array" ref="I561">_xlfn.CONCAT(ROUND(F561:H561,2)&amp;", ")</f>
        <v xml:space="preserve">0.95, 15.77, -9, </v>
      </c>
      <c r="J561" s="8"/>
    </row>
    <row r="562" spans="2:10" ht="20.100000000000001" customHeight="1" x14ac:dyDescent="0.3">
      <c r="B562" s="7" t="s">
        <v>451</v>
      </c>
      <c r="C562" s="17">
        <f t="shared" si="47"/>
        <v>43.9754</v>
      </c>
      <c r="D562" s="18">
        <f t="shared" si="47"/>
        <v>121.1709</v>
      </c>
      <c r="E562" s="64">
        <f t="shared" si="47"/>
        <v>-9</v>
      </c>
      <c r="F562" s="17">
        <f t="shared" si="48"/>
        <v>0.95</v>
      </c>
      <c r="G562" s="18">
        <f t="shared" si="49"/>
        <v>16.12</v>
      </c>
      <c r="H562" s="19">
        <f t="shared" si="50"/>
        <v>-9</v>
      </c>
      <c r="I562" s="8" t="str" cm="1">
        <f t="array" ref="I562">_xlfn.CONCAT(ROUND(F562:H562,2)&amp;", ")</f>
        <v xml:space="preserve">0.95, 16.12, -9, </v>
      </c>
      <c r="J562" s="8"/>
    </row>
    <row r="563" spans="2:10" ht="20.100000000000001" customHeight="1" x14ac:dyDescent="0.3">
      <c r="B563" s="7" t="s">
        <v>446</v>
      </c>
      <c r="C563" s="17">
        <f t="shared" si="47"/>
        <v>43.9754</v>
      </c>
      <c r="D563" s="18">
        <f t="shared" si="47"/>
        <v>121.2209</v>
      </c>
      <c r="E563" s="64">
        <f t="shared" si="47"/>
        <v>-9</v>
      </c>
      <c r="F563" s="17">
        <f t="shared" si="48"/>
        <v>0.95</v>
      </c>
      <c r="G563" s="18">
        <f t="shared" si="49"/>
        <v>16.170000000000002</v>
      </c>
      <c r="H563" s="19">
        <f t="shared" si="50"/>
        <v>-9</v>
      </c>
      <c r="I563" s="8" t="str" cm="1">
        <f t="array" ref="I563">_xlfn.CONCAT(ROUND(F563:H563,2)&amp;", ")</f>
        <v xml:space="preserve">0.95, 16.17, -9, </v>
      </c>
      <c r="J563" s="8"/>
    </row>
    <row r="564" spans="2:10" ht="20.100000000000001" customHeight="1" x14ac:dyDescent="0.3">
      <c r="B564" s="7" t="s">
        <v>382</v>
      </c>
      <c r="C564" s="17">
        <f t="shared" si="47"/>
        <v>43.9754</v>
      </c>
      <c r="D564" s="18">
        <f t="shared" si="47"/>
        <v>122.1709</v>
      </c>
      <c r="E564" s="64">
        <f t="shared" si="47"/>
        <v>-9</v>
      </c>
      <c r="F564" s="17">
        <f t="shared" si="48"/>
        <v>0.95</v>
      </c>
      <c r="G564" s="18">
        <f t="shared" si="49"/>
        <v>17.12</v>
      </c>
      <c r="H564" s="19">
        <f t="shared" si="50"/>
        <v>-9</v>
      </c>
      <c r="I564" s="8" t="str" cm="1">
        <f t="array" ref="I564">_xlfn.CONCAT(ROUND(F564:H564,2)&amp;", ")</f>
        <v xml:space="preserve">0.95, 17.12, -9, </v>
      </c>
      <c r="J564" s="8"/>
    </row>
    <row r="565" spans="2:10" ht="20.100000000000001" customHeight="1" x14ac:dyDescent="0.3">
      <c r="B565" s="7" t="s">
        <v>476</v>
      </c>
      <c r="C565" s="17">
        <f t="shared" si="47"/>
        <v>44.9754</v>
      </c>
      <c r="D565" s="18">
        <f t="shared" si="47"/>
        <v>120.82089999999999</v>
      </c>
      <c r="E565" s="64">
        <f t="shared" si="47"/>
        <v>-9</v>
      </c>
      <c r="F565" s="17">
        <f t="shared" si="48"/>
        <v>1.95</v>
      </c>
      <c r="G565" s="18">
        <f t="shared" si="49"/>
        <v>15.77</v>
      </c>
      <c r="H565" s="19">
        <f t="shared" si="50"/>
        <v>-9</v>
      </c>
      <c r="I565" s="8" t="str" cm="1">
        <f t="array" ref="I565">_xlfn.CONCAT(ROUND(F565:H565,2)&amp;", ")</f>
        <v xml:space="preserve">1.95, 15.77, -9, </v>
      </c>
      <c r="J565" s="8"/>
    </row>
    <row r="566" spans="2:10" ht="20.100000000000001" customHeight="1" x14ac:dyDescent="0.3">
      <c r="B566" s="7" t="s">
        <v>450</v>
      </c>
      <c r="C566" s="17">
        <f t="shared" si="47"/>
        <v>44.9754</v>
      </c>
      <c r="D566" s="18">
        <f t="shared" si="47"/>
        <v>121.1709</v>
      </c>
      <c r="E566" s="64">
        <f t="shared" si="47"/>
        <v>-9</v>
      </c>
      <c r="F566" s="17">
        <f t="shared" si="48"/>
        <v>1.95</v>
      </c>
      <c r="G566" s="18">
        <f t="shared" si="49"/>
        <v>16.12</v>
      </c>
      <c r="H566" s="19">
        <f t="shared" si="50"/>
        <v>-9</v>
      </c>
      <c r="I566" s="8" t="str" cm="1">
        <f t="array" ref="I566">_xlfn.CONCAT(ROUND(F566:H566,2)&amp;", ")</f>
        <v xml:space="preserve">1.95, 16.12, -9, </v>
      </c>
      <c r="J566" s="8"/>
    </row>
    <row r="567" spans="2:10" ht="20.100000000000001" customHeight="1" x14ac:dyDescent="0.3">
      <c r="B567" s="7" t="s">
        <v>445</v>
      </c>
      <c r="C567" s="17">
        <f t="shared" ref="C567:E630" si="51">MID($B567,SEARCH(C$2,$B567)+3,8)*1</f>
        <v>44.9754</v>
      </c>
      <c r="D567" s="18">
        <f t="shared" si="51"/>
        <v>121.2209</v>
      </c>
      <c r="E567" s="64">
        <f t="shared" si="51"/>
        <v>-9</v>
      </c>
      <c r="F567" s="17">
        <f t="shared" si="48"/>
        <v>1.95</v>
      </c>
      <c r="G567" s="18">
        <f t="shared" si="49"/>
        <v>16.170000000000002</v>
      </c>
      <c r="H567" s="19">
        <f t="shared" si="50"/>
        <v>-9</v>
      </c>
      <c r="I567" s="8" t="str" cm="1">
        <f t="array" ref="I567">_xlfn.CONCAT(ROUND(F567:H567,2)&amp;", ")</f>
        <v xml:space="preserve">1.95, 16.17, -9, </v>
      </c>
      <c r="J567" s="8"/>
    </row>
    <row r="568" spans="2:10" ht="20.100000000000001" customHeight="1" x14ac:dyDescent="0.3">
      <c r="B568" s="7" t="s">
        <v>381</v>
      </c>
      <c r="C568" s="17">
        <f t="shared" si="51"/>
        <v>44.9754</v>
      </c>
      <c r="D568" s="18">
        <f t="shared" si="51"/>
        <v>122.1709</v>
      </c>
      <c r="E568" s="64">
        <f t="shared" si="51"/>
        <v>-9</v>
      </c>
      <c r="F568" s="17">
        <f t="shared" si="48"/>
        <v>1.95</v>
      </c>
      <c r="G568" s="18">
        <f t="shared" si="49"/>
        <v>17.12</v>
      </c>
      <c r="H568" s="19">
        <f t="shared" si="50"/>
        <v>-9</v>
      </c>
      <c r="I568" s="8" t="str" cm="1">
        <f t="array" ref="I568">_xlfn.CONCAT(ROUND(F568:H568,2)&amp;", ")</f>
        <v xml:space="preserve">1.95, 17.12, -9, </v>
      </c>
      <c r="J568" s="8"/>
    </row>
    <row r="569" spans="2:10" ht="20.100000000000001" customHeight="1" x14ac:dyDescent="0.3">
      <c r="B569" s="7" t="s">
        <v>477</v>
      </c>
      <c r="C569" s="17">
        <f t="shared" si="51"/>
        <v>45.9754</v>
      </c>
      <c r="D569" s="18">
        <f t="shared" si="51"/>
        <v>120.82089999999999</v>
      </c>
      <c r="E569" s="64">
        <f t="shared" si="51"/>
        <v>-9</v>
      </c>
      <c r="F569" s="17">
        <f t="shared" si="48"/>
        <v>2.95</v>
      </c>
      <c r="G569" s="18">
        <f t="shared" si="49"/>
        <v>15.77</v>
      </c>
      <c r="H569" s="19">
        <f t="shared" si="50"/>
        <v>-9</v>
      </c>
      <c r="I569" s="8" t="str" cm="1">
        <f t="array" ref="I569">_xlfn.CONCAT(ROUND(F569:H569,2)&amp;", ")</f>
        <v xml:space="preserve">2.95, 15.77, -9, </v>
      </c>
      <c r="J569" s="8"/>
    </row>
    <row r="570" spans="2:10" ht="20.100000000000001" customHeight="1" x14ac:dyDescent="0.3">
      <c r="B570" s="7" t="s">
        <v>449</v>
      </c>
      <c r="C570" s="17">
        <f t="shared" si="51"/>
        <v>45.9754</v>
      </c>
      <c r="D570" s="18">
        <f t="shared" si="51"/>
        <v>121.1709</v>
      </c>
      <c r="E570" s="64">
        <f t="shared" si="51"/>
        <v>-9</v>
      </c>
      <c r="F570" s="17">
        <f t="shared" si="48"/>
        <v>2.95</v>
      </c>
      <c r="G570" s="18">
        <f t="shared" si="49"/>
        <v>16.12</v>
      </c>
      <c r="H570" s="19">
        <f t="shared" si="50"/>
        <v>-9</v>
      </c>
      <c r="I570" s="8" t="str" cm="1">
        <f t="array" ref="I570">_xlfn.CONCAT(ROUND(F570:H570,2)&amp;", ")</f>
        <v xml:space="preserve">2.95, 16.12, -9, </v>
      </c>
      <c r="J570" s="8"/>
    </row>
    <row r="571" spans="2:10" ht="20.100000000000001" customHeight="1" x14ac:dyDescent="0.3">
      <c r="B571" s="7" t="s">
        <v>444</v>
      </c>
      <c r="C571" s="17">
        <f t="shared" si="51"/>
        <v>45.9754</v>
      </c>
      <c r="D571" s="18">
        <f t="shared" si="51"/>
        <v>121.2209</v>
      </c>
      <c r="E571" s="64">
        <f t="shared" si="51"/>
        <v>-9</v>
      </c>
      <c r="F571" s="17">
        <f t="shared" si="48"/>
        <v>2.95</v>
      </c>
      <c r="G571" s="18">
        <f t="shared" si="49"/>
        <v>16.170000000000002</v>
      </c>
      <c r="H571" s="19">
        <f t="shared" si="50"/>
        <v>-9</v>
      </c>
      <c r="I571" s="8" t="str" cm="1">
        <f t="array" ref="I571">_xlfn.CONCAT(ROUND(F571:H571,2)&amp;", ")</f>
        <v xml:space="preserve">2.95, 16.17, -9, </v>
      </c>
      <c r="J571" s="8"/>
    </row>
    <row r="572" spans="2:10" ht="20.100000000000001" customHeight="1" x14ac:dyDescent="0.3">
      <c r="B572" s="7" t="s">
        <v>380</v>
      </c>
      <c r="C572" s="17">
        <f t="shared" si="51"/>
        <v>45.9754</v>
      </c>
      <c r="D572" s="18">
        <f t="shared" si="51"/>
        <v>122.1709</v>
      </c>
      <c r="E572" s="64">
        <f t="shared" si="51"/>
        <v>-9</v>
      </c>
      <c r="F572" s="17">
        <f t="shared" si="48"/>
        <v>2.95</v>
      </c>
      <c r="G572" s="18">
        <f t="shared" si="49"/>
        <v>17.12</v>
      </c>
      <c r="H572" s="19">
        <f t="shared" si="50"/>
        <v>-9</v>
      </c>
      <c r="I572" s="8" t="str" cm="1">
        <f t="array" ref="I572">_xlfn.CONCAT(ROUND(F572:H572,2)&amp;", ")</f>
        <v xml:space="preserve">2.95, 17.12, -9, </v>
      </c>
      <c r="J572" s="8"/>
    </row>
    <row r="573" spans="2:10" ht="20.100000000000001" customHeight="1" x14ac:dyDescent="0.3">
      <c r="B573" s="7" t="s">
        <v>478</v>
      </c>
      <c r="C573" s="17">
        <f t="shared" si="51"/>
        <v>46.9754</v>
      </c>
      <c r="D573" s="18">
        <f t="shared" si="51"/>
        <v>120.82089999999999</v>
      </c>
      <c r="E573" s="64">
        <f t="shared" si="51"/>
        <v>-9</v>
      </c>
      <c r="F573" s="17">
        <f t="shared" si="48"/>
        <v>3.95</v>
      </c>
      <c r="G573" s="18">
        <f t="shared" si="49"/>
        <v>15.77</v>
      </c>
      <c r="H573" s="19">
        <f t="shared" si="50"/>
        <v>-9</v>
      </c>
      <c r="I573" s="8" t="str" cm="1">
        <f t="array" ref="I573">_xlfn.CONCAT(ROUND(F573:H573,2)&amp;", ")</f>
        <v xml:space="preserve">3.95, 15.77, -9, </v>
      </c>
      <c r="J573" s="8"/>
    </row>
    <row r="574" spans="2:10" ht="20.100000000000001" customHeight="1" x14ac:dyDescent="0.3">
      <c r="B574" s="7" t="s">
        <v>448</v>
      </c>
      <c r="C574" s="17">
        <f t="shared" si="51"/>
        <v>46.9754</v>
      </c>
      <c r="D574" s="18">
        <f t="shared" si="51"/>
        <v>121.1709</v>
      </c>
      <c r="E574" s="64">
        <f t="shared" si="51"/>
        <v>-9</v>
      </c>
      <c r="F574" s="17">
        <f t="shared" si="48"/>
        <v>3.95</v>
      </c>
      <c r="G574" s="18">
        <f t="shared" si="49"/>
        <v>16.12</v>
      </c>
      <c r="H574" s="19">
        <f t="shared" si="50"/>
        <v>-9</v>
      </c>
      <c r="I574" s="8" t="str" cm="1">
        <f t="array" ref="I574">_xlfn.CONCAT(ROUND(F574:H574,2)&amp;", ")</f>
        <v xml:space="preserve">3.95, 16.12, -9, </v>
      </c>
      <c r="J574" s="8"/>
    </row>
    <row r="575" spans="2:10" ht="20.100000000000001" customHeight="1" x14ac:dyDescent="0.3">
      <c r="B575" s="7" t="s">
        <v>443</v>
      </c>
      <c r="C575" s="17">
        <f t="shared" si="51"/>
        <v>46.9754</v>
      </c>
      <c r="D575" s="18">
        <f t="shared" si="51"/>
        <v>121.2209</v>
      </c>
      <c r="E575" s="64">
        <f t="shared" si="51"/>
        <v>-9</v>
      </c>
      <c r="F575" s="17">
        <f t="shared" si="48"/>
        <v>3.95</v>
      </c>
      <c r="G575" s="18">
        <f t="shared" si="49"/>
        <v>16.170000000000002</v>
      </c>
      <c r="H575" s="19">
        <f t="shared" si="50"/>
        <v>-9</v>
      </c>
      <c r="I575" s="8" t="str" cm="1">
        <f t="array" ref="I575">_xlfn.CONCAT(ROUND(F575:H575,2)&amp;", ")</f>
        <v xml:space="preserve">3.95, 16.17, -9, </v>
      </c>
      <c r="J575" s="8"/>
    </row>
    <row r="576" spans="2:10" ht="20.100000000000001" customHeight="1" x14ac:dyDescent="0.3">
      <c r="B576" s="7" t="s">
        <v>479</v>
      </c>
      <c r="C576" s="17">
        <f t="shared" si="51"/>
        <v>46.9754</v>
      </c>
      <c r="D576" s="18">
        <f t="shared" si="51"/>
        <v>122.1709</v>
      </c>
      <c r="E576" s="64">
        <f t="shared" si="51"/>
        <v>-9</v>
      </c>
      <c r="F576" s="17">
        <f t="shared" si="48"/>
        <v>3.95</v>
      </c>
      <c r="G576" s="18">
        <f t="shared" si="49"/>
        <v>17.12</v>
      </c>
      <c r="H576" s="19">
        <f t="shared" si="50"/>
        <v>-9</v>
      </c>
      <c r="I576" s="8" t="str" cm="1">
        <f t="array" ref="I576">_xlfn.CONCAT(ROUND(F576:H576,2)&amp;", ")</f>
        <v xml:space="preserve">3.95, 17.12, -9, </v>
      </c>
      <c r="J576" s="8"/>
    </row>
    <row r="577" spans="2:10" ht="20.100000000000001" customHeight="1" x14ac:dyDescent="0.3">
      <c r="B577" s="7" t="s">
        <v>480</v>
      </c>
      <c r="C577" s="17">
        <f t="shared" si="51"/>
        <v>49.875399999999999</v>
      </c>
      <c r="D577" s="18">
        <f t="shared" si="51"/>
        <v>106.12090000000001</v>
      </c>
      <c r="E577" s="64">
        <f t="shared" si="51"/>
        <v>-9</v>
      </c>
      <c r="F577" s="17">
        <f t="shared" si="48"/>
        <v>6.85</v>
      </c>
      <c r="G577" s="18">
        <f t="shared" si="49"/>
        <v>1.07</v>
      </c>
      <c r="H577" s="19">
        <f t="shared" si="50"/>
        <v>-9</v>
      </c>
      <c r="I577" s="8" t="str" cm="1">
        <f t="array" ref="I577">_xlfn.CONCAT(ROUND(F577:H577,2)&amp;", ")</f>
        <v xml:space="preserve">6.85, 1.07, -9, </v>
      </c>
      <c r="J577" s="8"/>
    </row>
    <row r="578" spans="2:10" ht="20.100000000000001" customHeight="1" x14ac:dyDescent="0.3">
      <c r="B578" s="7" t="s">
        <v>454</v>
      </c>
      <c r="C578" s="17">
        <f t="shared" si="51"/>
        <v>49.875399999999999</v>
      </c>
      <c r="D578" s="18">
        <f t="shared" si="51"/>
        <v>105.82089999999999</v>
      </c>
      <c r="E578" s="64">
        <f t="shared" si="51"/>
        <v>-9</v>
      </c>
      <c r="F578" s="17">
        <f t="shared" si="48"/>
        <v>6.85</v>
      </c>
      <c r="G578" s="18">
        <f t="shared" si="49"/>
        <v>0.77</v>
      </c>
      <c r="H578" s="19">
        <f t="shared" si="50"/>
        <v>-9</v>
      </c>
      <c r="I578" s="8" t="str" cm="1">
        <f t="array" ref="I578">_xlfn.CONCAT(ROUND(F578:H578,2)&amp;", ")</f>
        <v xml:space="preserve">6.85, 0.77, -9, </v>
      </c>
      <c r="J578" s="8"/>
    </row>
    <row r="579" spans="2:10" ht="20.100000000000001" customHeight="1" x14ac:dyDescent="0.3">
      <c r="B579" s="7" t="s">
        <v>460</v>
      </c>
      <c r="C579" s="17">
        <f t="shared" si="51"/>
        <v>49.875399999999999</v>
      </c>
      <c r="D579" s="18">
        <f t="shared" si="51"/>
        <v>105.0509</v>
      </c>
      <c r="E579" s="64">
        <f t="shared" si="51"/>
        <v>-9</v>
      </c>
      <c r="F579" s="17">
        <f t="shared" si="48"/>
        <v>6.85</v>
      </c>
      <c r="G579" s="18">
        <f t="shared" si="49"/>
        <v>0</v>
      </c>
      <c r="H579" s="19">
        <f t="shared" si="50"/>
        <v>-9</v>
      </c>
      <c r="I579" s="8" t="str" cm="1">
        <f t="array" ref="I579">_xlfn.CONCAT(ROUND(F579:H579,2)&amp;", ")</f>
        <v xml:space="preserve">6.85, 0, -9, </v>
      </c>
      <c r="J579" s="8"/>
    </row>
    <row r="580" spans="2:10" ht="20.100000000000001" customHeight="1" x14ac:dyDescent="0.3">
      <c r="B580" s="7" t="s">
        <v>466</v>
      </c>
      <c r="C580" s="17">
        <f t="shared" si="51"/>
        <v>49.875399999999999</v>
      </c>
      <c r="D580" s="18">
        <f t="shared" si="51"/>
        <v>105.0009</v>
      </c>
      <c r="E580" s="64">
        <f t="shared" si="51"/>
        <v>-9</v>
      </c>
      <c r="F580" s="17">
        <f t="shared" si="48"/>
        <v>6.85</v>
      </c>
      <c r="G580" s="18">
        <f t="shared" si="49"/>
        <v>-0.05</v>
      </c>
      <c r="H580" s="19">
        <f t="shared" si="50"/>
        <v>-9</v>
      </c>
      <c r="I580" s="8" t="str" cm="1">
        <f t="array" ref="I580">_xlfn.CONCAT(ROUND(F580:H580,2)&amp;", ")</f>
        <v xml:space="preserve">6.85, -0.05, -9, </v>
      </c>
      <c r="J580" s="8"/>
    </row>
    <row r="581" spans="2:10" ht="20.100000000000001" customHeight="1" x14ac:dyDescent="0.3">
      <c r="B581" s="7" t="s">
        <v>481</v>
      </c>
      <c r="C581" s="17">
        <f t="shared" si="51"/>
        <v>49.875399999999999</v>
      </c>
      <c r="D581" s="18">
        <f t="shared" si="51"/>
        <v>104.0509</v>
      </c>
      <c r="E581" s="64">
        <f t="shared" si="51"/>
        <v>-9</v>
      </c>
      <c r="F581" s="17">
        <f t="shared" si="48"/>
        <v>6.85</v>
      </c>
      <c r="G581" s="18">
        <f t="shared" si="49"/>
        <v>-1</v>
      </c>
      <c r="H581" s="19">
        <f t="shared" si="50"/>
        <v>-9</v>
      </c>
      <c r="I581" s="8" t="str" cm="1">
        <f t="array" ref="I581">_xlfn.CONCAT(ROUND(F581:H581,2)&amp;", ")</f>
        <v xml:space="preserve">6.85, -1, -9, </v>
      </c>
      <c r="J581" s="8"/>
    </row>
    <row r="582" spans="2:10" ht="20.100000000000001" customHeight="1" x14ac:dyDescent="0.3">
      <c r="B582" s="7" t="s">
        <v>482</v>
      </c>
      <c r="C582" s="17">
        <f t="shared" si="51"/>
        <v>50.875399999999999</v>
      </c>
      <c r="D582" s="18">
        <f t="shared" si="51"/>
        <v>106.12090000000001</v>
      </c>
      <c r="E582" s="64">
        <f t="shared" si="51"/>
        <v>-9</v>
      </c>
      <c r="F582" s="17">
        <f t="shared" si="48"/>
        <v>7.85</v>
      </c>
      <c r="G582" s="18">
        <f t="shared" si="49"/>
        <v>1.07</v>
      </c>
      <c r="H582" s="19">
        <f t="shared" si="50"/>
        <v>-9</v>
      </c>
      <c r="I582" s="8" t="str" cm="1">
        <f t="array" ref="I582">_xlfn.CONCAT(ROUND(F582:H582,2)&amp;", ")</f>
        <v xml:space="preserve">7.85, 1.07, -9, </v>
      </c>
      <c r="J582" s="8"/>
    </row>
    <row r="583" spans="2:10" ht="20.100000000000001" customHeight="1" x14ac:dyDescent="0.3">
      <c r="B583" s="7" t="s">
        <v>455</v>
      </c>
      <c r="C583" s="17">
        <f t="shared" si="51"/>
        <v>50.875399999999999</v>
      </c>
      <c r="D583" s="18">
        <f t="shared" si="51"/>
        <v>105.82089999999999</v>
      </c>
      <c r="E583" s="64">
        <f t="shared" si="51"/>
        <v>-9</v>
      </c>
      <c r="F583" s="17">
        <f t="shared" si="48"/>
        <v>7.85</v>
      </c>
      <c r="G583" s="18">
        <f t="shared" si="49"/>
        <v>0.77</v>
      </c>
      <c r="H583" s="19">
        <f t="shared" si="50"/>
        <v>-9</v>
      </c>
      <c r="I583" s="8" t="str" cm="1">
        <f t="array" ref="I583">_xlfn.CONCAT(ROUND(F583:H583,2)&amp;", ")</f>
        <v xml:space="preserve">7.85, 0.77, -9, </v>
      </c>
      <c r="J583" s="8"/>
    </row>
    <row r="584" spans="2:10" ht="20.100000000000001" customHeight="1" x14ac:dyDescent="0.3">
      <c r="B584" s="7" t="s">
        <v>461</v>
      </c>
      <c r="C584" s="17">
        <f t="shared" si="51"/>
        <v>50.875399999999999</v>
      </c>
      <c r="D584" s="18">
        <f t="shared" si="51"/>
        <v>105.0509</v>
      </c>
      <c r="E584" s="64">
        <f t="shared" si="51"/>
        <v>-9</v>
      </c>
      <c r="F584" s="17">
        <f t="shared" si="48"/>
        <v>7.85</v>
      </c>
      <c r="G584" s="18">
        <f t="shared" si="49"/>
        <v>0</v>
      </c>
      <c r="H584" s="19">
        <f t="shared" si="50"/>
        <v>-9</v>
      </c>
      <c r="I584" s="8" t="str" cm="1">
        <f t="array" ref="I584">_xlfn.CONCAT(ROUND(F584:H584,2)&amp;", ")</f>
        <v xml:space="preserve">7.85, 0, -9, </v>
      </c>
      <c r="J584" s="8"/>
    </row>
    <row r="585" spans="2:10" ht="20.100000000000001" customHeight="1" x14ac:dyDescent="0.3">
      <c r="B585" s="7" t="s">
        <v>467</v>
      </c>
      <c r="C585" s="17">
        <f t="shared" si="51"/>
        <v>50.875399999999999</v>
      </c>
      <c r="D585" s="18">
        <f t="shared" si="51"/>
        <v>105.0009</v>
      </c>
      <c r="E585" s="64">
        <f t="shared" si="51"/>
        <v>-9</v>
      </c>
      <c r="F585" s="17">
        <f t="shared" si="48"/>
        <v>7.85</v>
      </c>
      <c r="G585" s="18">
        <f t="shared" si="49"/>
        <v>-0.05</v>
      </c>
      <c r="H585" s="19">
        <f t="shared" si="50"/>
        <v>-9</v>
      </c>
      <c r="I585" s="8" t="str" cm="1">
        <f t="array" ref="I585">_xlfn.CONCAT(ROUND(F585:H585,2)&amp;", ")</f>
        <v xml:space="preserve">7.85, -0.05, -9, </v>
      </c>
      <c r="J585" s="8"/>
    </row>
    <row r="586" spans="2:10" ht="20.100000000000001" customHeight="1" x14ac:dyDescent="0.3">
      <c r="B586" s="7" t="s">
        <v>399</v>
      </c>
      <c r="C586" s="17">
        <f t="shared" si="51"/>
        <v>50.875399999999999</v>
      </c>
      <c r="D586" s="18">
        <f t="shared" si="51"/>
        <v>104.0509</v>
      </c>
      <c r="E586" s="64">
        <f t="shared" si="51"/>
        <v>-9</v>
      </c>
      <c r="F586" s="17">
        <f t="shared" si="48"/>
        <v>7.85</v>
      </c>
      <c r="G586" s="18">
        <f t="shared" si="49"/>
        <v>-1</v>
      </c>
      <c r="H586" s="19">
        <f t="shared" si="50"/>
        <v>-9</v>
      </c>
      <c r="I586" s="8" t="str" cm="1">
        <f t="array" ref="I586">_xlfn.CONCAT(ROUND(F586:H586,2)&amp;", ")</f>
        <v xml:space="preserve">7.85, -1, -9, </v>
      </c>
      <c r="J586" s="8"/>
    </row>
    <row r="587" spans="2:10" ht="20.100000000000001" customHeight="1" x14ac:dyDescent="0.3">
      <c r="B587" s="7" t="s">
        <v>483</v>
      </c>
      <c r="C587" s="17">
        <f t="shared" si="51"/>
        <v>51.875399999999999</v>
      </c>
      <c r="D587" s="18">
        <f t="shared" si="51"/>
        <v>106.12090000000001</v>
      </c>
      <c r="E587" s="64">
        <f t="shared" si="51"/>
        <v>-9</v>
      </c>
      <c r="F587" s="17">
        <f t="shared" si="48"/>
        <v>8.85</v>
      </c>
      <c r="G587" s="18">
        <f t="shared" si="49"/>
        <v>1.07</v>
      </c>
      <c r="H587" s="19">
        <f t="shared" si="50"/>
        <v>-9</v>
      </c>
      <c r="I587" s="8" t="str" cm="1">
        <f t="array" ref="I587">_xlfn.CONCAT(ROUND(F587:H587,2)&amp;", ")</f>
        <v xml:space="preserve">8.85, 1.07, -9, </v>
      </c>
      <c r="J587" s="8"/>
    </row>
    <row r="588" spans="2:10" ht="20.100000000000001" customHeight="1" x14ac:dyDescent="0.3">
      <c r="B588" s="7" t="s">
        <v>456</v>
      </c>
      <c r="C588" s="17">
        <f t="shared" si="51"/>
        <v>51.875399999999999</v>
      </c>
      <c r="D588" s="18">
        <f t="shared" si="51"/>
        <v>105.82089999999999</v>
      </c>
      <c r="E588" s="64">
        <f t="shared" si="51"/>
        <v>-9</v>
      </c>
      <c r="F588" s="17">
        <f t="shared" si="48"/>
        <v>8.85</v>
      </c>
      <c r="G588" s="18">
        <f t="shared" si="49"/>
        <v>0.77</v>
      </c>
      <c r="H588" s="19">
        <f t="shared" si="50"/>
        <v>-9</v>
      </c>
      <c r="I588" s="8" t="str" cm="1">
        <f t="array" ref="I588">_xlfn.CONCAT(ROUND(F588:H588,2)&amp;", ")</f>
        <v xml:space="preserve">8.85, 0.77, -9, </v>
      </c>
      <c r="J588" s="8"/>
    </row>
    <row r="589" spans="2:10" ht="20.100000000000001" customHeight="1" x14ac:dyDescent="0.3">
      <c r="B589" s="7" t="s">
        <v>462</v>
      </c>
      <c r="C589" s="17">
        <f t="shared" si="51"/>
        <v>51.875399999999999</v>
      </c>
      <c r="D589" s="18">
        <f t="shared" si="51"/>
        <v>105.0509</v>
      </c>
      <c r="E589" s="64">
        <f t="shared" si="51"/>
        <v>-9</v>
      </c>
      <c r="F589" s="17">
        <f t="shared" si="48"/>
        <v>8.85</v>
      </c>
      <c r="G589" s="18">
        <f t="shared" si="49"/>
        <v>0</v>
      </c>
      <c r="H589" s="19">
        <f t="shared" si="50"/>
        <v>-9</v>
      </c>
      <c r="I589" s="8" t="str" cm="1">
        <f t="array" ref="I589">_xlfn.CONCAT(ROUND(F589:H589,2)&amp;", ")</f>
        <v xml:space="preserve">8.85, 0, -9, </v>
      </c>
      <c r="J589" s="8"/>
    </row>
    <row r="590" spans="2:10" ht="20.100000000000001" customHeight="1" x14ac:dyDescent="0.3">
      <c r="B590" s="7" t="s">
        <v>468</v>
      </c>
      <c r="C590" s="17">
        <f t="shared" si="51"/>
        <v>51.875399999999999</v>
      </c>
      <c r="D590" s="18">
        <f t="shared" si="51"/>
        <v>105.0009</v>
      </c>
      <c r="E590" s="64">
        <f t="shared" si="51"/>
        <v>-9</v>
      </c>
      <c r="F590" s="17">
        <f t="shared" si="48"/>
        <v>8.85</v>
      </c>
      <c r="G590" s="18">
        <f t="shared" si="49"/>
        <v>-0.05</v>
      </c>
      <c r="H590" s="19">
        <f t="shared" si="50"/>
        <v>-9</v>
      </c>
      <c r="I590" s="8" t="str" cm="1">
        <f t="array" ref="I590">_xlfn.CONCAT(ROUND(F590:H590,2)&amp;", ")</f>
        <v xml:space="preserve">8.85, -0.05, -9, </v>
      </c>
      <c r="J590" s="8"/>
    </row>
    <row r="591" spans="2:10" ht="20.100000000000001" customHeight="1" x14ac:dyDescent="0.3">
      <c r="B591" s="7" t="s">
        <v>400</v>
      </c>
      <c r="C591" s="17">
        <f t="shared" si="51"/>
        <v>51.875399999999999</v>
      </c>
      <c r="D591" s="18">
        <f t="shared" si="51"/>
        <v>104.0509</v>
      </c>
      <c r="E591" s="64">
        <f t="shared" si="51"/>
        <v>-9</v>
      </c>
      <c r="F591" s="17">
        <f t="shared" si="48"/>
        <v>8.85</v>
      </c>
      <c r="G591" s="18">
        <f t="shared" si="49"/>
        <v>-1</v>
      </c>
      <c r="H591" s="19">
        <f t="shared" si="50"/>
        <v>-9</v>
      </c>
      <c r="I591" s="8" t="str" cm="1">
        <f t="array" ref="I591">_xlfn.CONCAT(ROUND(F591:H591,2)&amp;", ")</f>
        <v xml:space="preserve">8.85, -1, -9, </v>
      </c>
      <c r="J591" s="8"/>
    </row>
    <row r="592" spans="2:10" ht="20.100000000000001" customHeight="1" x14ac:dyDescent="0.3">
      <c r="B592" s="7" t="s">
        <v>347</v>
      </c>
      <c r="C592" s="17">
        <f t="shared" si="51"/>
        <v>52.825400000000002</v>
      </c>
      <c r="D592" s="18">
        <f t="shared" si="51"/>
        <v>106.12090000000001</v>
      </c>
      <c r="E592" s="64">
        <f t="shared" si="51"/>
        <v>-9</v>
      </c>
      <c r="F592" s="17">
        <f t="shared" si="48"/>
        <v>9.8000000000000007</v>
      </c>
      <c r="G592" s="18">
        <f t="shared" si="49"/>
        <v>1.07</v>
      </c>
      <c r="H592" s="19">
        <f t="shared" si="50"/>
        <v>-9</v>
      </c>
      <c r="I592" s="8" t="str" cm="1">
        <f t="array" ref="I592">_xlfn.CONCAT(ROUND(F592:H592,2)&amp;", ")</f>
        <v xml:space="preserve">9.8, 1.07, -9, </v>
      </c>
      <c r="J592" s="8"/>
    </row>
    <row r="593" spans="2:10" ht="20.100000000000001" customHeight="1" x14ac:dyDescent="0.3">
      <c r="B593" s="7" t="s">
        <v>457</v>
      </c>
      <c r="C593" s="17">
        <f t="shared" si="51"/>
        <v>52.825400000000002</v>
      </c>
      <c r="D593" s="18">
        <f t="shared" si="51"/>
        <v>105.82089999999999</v>
      </c>
      <c r="E593" s="64">
        <f t="shared" si="51"/>
        <v>-9</v>
      </c>
      <c r="F593" s="17">
        <f t="shared" si="48"/>
        <v>9.8000000000000007</v>
      </c>
      <c r="G593" s="18">
        <f t="shared" si="49"/>
        <v>0.77</v>
      </c>
      <c r="H593" s="19">
        <f t="shared" si="50"/>
        <v>-9</v>
      </c>
      <c r="I593" s="8" t="str" cm="1">
        <f t="array" ref="I593">_xlfn.CONCAT(ROUND(F593:H593,2)&amp;", ")</f>
        <v xml:space="preserve">9.8, 0.77, -9, </v>
      </c>
      <c r="J593" s="8"/>
    </row>
    <row r="594" spans="2:10" ht="20.100000000000001" customHeight="1" x14ac:dyDescent="0.3">
      <c r="B594" s="7" t="s">
        <v>348</v>
      </c>
      <c r="C594" s="17">
        <f t="shared" si="51"/>
        <v>52.825400000000002</v>
      </c>
      <c r="D594" s="18">
        <f t="shared" si="51"/>
        <v>105.0509</v>
      </c>
      <c r="E594" s="64">
        <f t="shared" si="51"/>
        <v>-9</v>
      </c>
      <c r="F594" s="17">
        <f t="shared" si="48"/>
        <v>9.8000000000000007</v>
      </c>
      <c r="G594" s="18">
        <f t="shared" si="49"/>
        <v>0</v>
      </c>
      <c r="H594" s="19">
        <f t="shared" si="50"/>
        <v>-9</v>
      </c>
      <c r="I594" s="8" t="str" cm="1">
        <f t="array" ref="I594">_xlfn.CONCAT(ROUND(F594:H594,2)&amp;", ")</f>
        <v xml:space="preserve">9.8, 0, -9, </v>
      </c>
      <c r="J594" s="8"/>
    </row>
    <row r="595" spans="2:10" ht="20.100000000000001" customHeight="1" x14ac:dyDescent="0.3">
      <c r="B595" s="7" t="s">
        <v>469</v>
      </c>
      <c r="C595" s="17">
        <f t="shared" si="51"/>
        <v>52.825400000000002</v>
      </c>
      <c r="D595" s="18">
        <f t="shared" si="51"/>
        <v>105.0009</v>
      </c>
      <c r="E595" s="64">
        <f t="shared" si="51"/>
        <v>-9</v>
      </c>
      <c r="F595" s="17">
        <f t="shared" si="48"/>
        <v>9.8000000000000007</v>
      </c>
      <c r="G595" s="18">
        <f t="shared" si="49"/>
        <v>-0.05</v>
      </c>
      <c r="H595" s="19">
        <f t="shared" si="50"/>
        <v>-9</v>
      </c>
      <c r="I595" s="8" t="str" cm="1">
        <f t="array" ref="I595">_xlfn.CONCAT(ROUND(F595:H595,2)&amp;", ")</f>
        <v xml:space="preserve">9.8, -0.05, -9, </v>
      </c>
      <c r="J595" s="8"/>
    </row>
    <row r="596" spans="2:10" ht="20.100000000000001" customHeight="1" x14ac:dyDescent="0.3">
      <c r="B596" s="7" t="s">
        <v>349</v>
      </c>
      <c r="C596" s="17">
        <f t="shared" si="51"/>
        <v>52.825400000000002</v>
      </c>
      <c r="D596" s="18">
        <f t="shared" si="51"/>
        <v>104.0509</v>
      </c>
      <c r="E596" s="64">
        <f t="shared" si="51"/>
        <v>-9</v>
      </c>
      <c r="F596" s="17">
        <f t="shared" si="48"/>
        <v>9.8000000000000007</v>
      </c>
      <c r="G596" s="18">
        <f t="shared" si="49"/>
        <v>-1</v>
      </c>
      <c r="H596" s="19">
        <f t="shared" si="50"/>
        <v>-9</v>
      </c>
      <c r="I596" s="8" t="str" cm="1">
        <f t="array" ref="I596">_xlfn.CONCAT(ROUND(F596:H596,2)&amp;", ")</f>
        <v xml:space="preserve">9.8, -1, -9, </v>
      </c>
      <c r="J596" s="8"/>
    </row>
    <row r="597" spans="2:10" ht="20.100000000000001" customHeight="1" x14ac:dyDescent="0.3">
      <c r="B597" s="7" t="s">
        <v>484</v>
      </c>
      <c r="C597" s="17">
        <f t="shared" si="51"/>
        <v>52.875399999999999</v>
      </c>
      <c r="D597" s="18">
        <f t="shared" si="51"/>
        <v>106.12090000000001</v>
      </c>
      <c r="E597" s="64">
        <f t="shared" si="51"/>
        <v>-9</v>
      </c>
      <c r="F597" s="17">
        <f t="shared" si="48"/>
        <v>9.85</v>
      </c>
      <c r="G597" s="18">
        <f t="shared" si="49"/>
        <v>1.07</v>
      </c>
      <c r="H597" s="19">
        <f t="shared" si="50"/>
        <v>-9</v>
      </c>
      <c r="I597" s="8" t="str" cm="1">
        <f t="array" ref="I597">_xlfn.CONCAT(ROUND(F597:H597,2)&amp;", ")</f>
        <v xml:space="preserve">9.85, 1.07, -9, </v>
      </c>
      <c r="J597" s="8"/>
    </row>
    <row r="598" spans="2:10" ht="20.100000000000001" customHeight="1" x14ac:dyDescent="0.3">
      <c r="B598" s="7" t="s">
        <v>458</v>
      </c>
      <c r="C598" s="17">
        <f t="shared" si="51"/>
        <v>52.875399999999999</v>
      </c>
      <c r="D598" s="18">
        <f t="shared" si="51"/>
        <v>105.82089999999999</v>
      </c>
      <c r="E598" s="64">
        <f t="shared" si="51"/>
        <v>-9</v>
      </c>
      <c r="F598" s="17">
        <f t="shared" si="48"/>
        <v>9.85</v>
      </c>
      <c r="G598" s="18">
        <f t="shared" si="49"/>
        <v>0.77</v>
      </c>
      <c r="H598" s="19">
        <f t="shared" si="50"/>
        <v>-9</v>
      </c>
      <c r="I598" s="8" t="str" cm="1">
        <f t="array" ref="I598">_xlfn.CONCAT(ROUND(F598:H598,2)&amp;", ")</f>
        <v xml:space="preserve">9.85, 0.77, -9, </v>
      </c>
      <c r="J598" s="8"/>
    </row>
    <row r="599" spans="2:10" ht="20.100000000000001" customHeight="1" x14ac:dyDescent="0.3">
      <c r="B599" s="7" t="s">
        <v>463</v>
      </c>
      <c r="C599" s="17">
        <f t="shared" si="51"/>
        <v>52.875399999999999</v>
      </c>
      <c r="D599" s="18">
        <f t="shared" si="51"/>
        <v>105.0509</v>
      </c>
      <c r="E599" s="64">
        <f t="shared" si="51"/>
        <v>-9</v>
      </c>
      <c r="F599" s="17">
        <f t="shared" ref="F599:F643" si="52">ROUND(C599-$L$2,2)</f>
        <v>9.85</v>
      </c>
      <c r="G599" s="18">
        <f t="shared" ref="G599:G643" si="53">ROUND(D599-$L$3,2)</f>
        <v>0</v>
      </c>
      <c r="H599" s="19">
        <f t="shared" ref="H599:H643" si="54">ROUND(E599-$L$4,2)</f>
        <v>-9</v>
      </c>
      <c r="I599" s="8" t="str" cm="1">
        <f t="array" ref="I599">_xlfn.CONCAT(ROUND(F599:H599,2)&amp;", ")</f>
        <v xml:space="preserve">9.85, 0, -9, </v>
      </c>
      <c r="J599" s="8"/>
    </row>
    <row r="600" spans="2:10" ht="20.100000000000001" customHeight="1" x14ac:dyDescent="0.3">
      <c r="B600" s="7" t="s">
        <v>470</v>
      </c>
      <c r="C600" s="17">
        <f t="shared" si="51"/>
        <v>52.875399999999999</v>
      </c>
      <c r="D600" s="18">
        <f t="shared" si="51"/>
        <v>105.0009</v>
      </c>
      <c r="E600" s="64">
        <f t="shared" si="51"/>
        <v>-9</v>
      </c>
      <c r="F600" s="17">
        <f t="shared" si="52"/>
        <v>9.85</v>
      </c>
      <c r="G600" s="18">
        <f t="shared" si="53"/>
        <v>-0.05</v>
      </c>
      <c r="H600" s="19">
        <f t="shared" si="54"/>
        <v>-9</v>
      </c>
      <c r="I600" s="8" t="str" cm="1">
        <f t="array" ref="I600">_xlfn.CONCAT(ROUND(F600:H600,2)&amp;", ")</f>
        <v xml:space="preserve">9.85, -0.05, -9, </v>
      </c>
      <c r="J600" s="8"/>
    </row>
    <row r="601" spans="2:10" ht="20.100000000000001" customHeight="1" x14ac:dyDescent="0.3">
      <c r="B601" s="7" t="s">
        <v>401</v>
      </c>
      <c r="C601" s="17">
        <f t="shared" si="51"/>
        <v>52.875399999999999</v>
      </c>
      <c r="D601" s="18">
        <f t="shared" si="51"/>
        <v>104.0509</v>
      </c>
      <c r="E601" s="64">
        <f t="shared" si="51"/>
        <v>-9</v>
      </c>
      <c r="F601" s="17">
        <f t="shared" si="52"/>
        <v>9.85</v>
      </c>
      <c r="G601" s="18">
        <f t="shared" si="53"/>
        <v>-1</v>
      </c>
      <c r="H601" s="19">
        <f t="shared" si="54"/>
        <v>-9</v>
      </c>
      <c r="I601" s="8" t="str" cm="1">
        <f t="array" ref="I601">_xlfn.CONCAT(ROUND(F601:H601,2)&amp;", ")</f>
        <v xml:space="preserve">9.85, -1, -9, </v>
      </c>
      <c r="J601" s="8"/>
    </row>
    <row r="602" spans="2:10" ht="20.100000000000001" customHeight="1" x14ac:dyDescent="0.3">
      <c r="B602" s="7" t="s">
        <v>453</v>
      </c>
      <c r="C602" s="17">
        <f t="shared" si="51"/>
        <v>49.675400000000003</v>
      </c>
      <c r="D602" s="18">
        <f t="shared" si="51"/>
        <v>105.82089999999999</v>
      </c>
      <c r="E602" s="64">
        <f t="shared" si="51"/>
        <v>-9</v>
      </c>
      <c r="F602" s="17">
        <f t="shared" si="52"/>
        <v>6.65</v>
      </c>
      <c r="G602" s="18">
        <f t="shared" si="53"/>
        <v>0.77</v>
      </c>
      <c r="H602" s="19">
        <f t="shared" si="54"/>
        <v>-9</v>
      </c>
      <c r="I602" s="8" t="str" cm="1">
        <f t="array" ref="I602">_xlfn.CONCAT(ROUND(F602:H602,2)&amp;", ")</f>
        <v xml:space="preserve">6.65, 0.77, -9, </v>
      </c>
      <c r="J602" s="8"/>
    </row>
    <row r="603" spans="2:10" ht="20.100000000000001" customHeight="1" x14ac:dyDescent="0.3">
      <c r="B603" s="7" t="s">
        <v>454</v>
      </c>
      <c r="C603" s="17">
        <f t="shared" si="51"/>
        <v>49.875399999999999</v>
      </c>
      <c r="D603" s="18">
        <f t="shared" si="51"/>
        <v>105.82089999999999</v>
      </c>
      <c r="E603" s="64">
        <f t="shared" si="51"/>
        <v>-9</v>
      </c>
      <c r="F603" s="17">
        <f t="shared" si="52"/>
        <v>6.85</v>
      </c>
      <c r="G603" s="18">
        <f t="shared" si="53"/>
        <v>0.77</v>
      </c>
      <c r="H603" s="19">
        <f t="shared" si="54"/>
        <v>-9</v>
      </c>
      <c r="I603" s="8" t="str" cm="1">
        <f t="array" ref="I603">_xlfn.CONCAT(ROUND(F603:H603,2)&amp;", ")</f>
        <v xml:space="preserve">6.85, 0.77, -9, </v>
      </c>
      <c r="J603" s="8"/>
    </row>
    <row r="604" spans="2:10" ht="20.100000000000001" customHeight="1" x14ac:dyDescent="0.3">
      <c r="B604" s="7" t="s">
        <v>455</v>
      </c>
      <c r="C604" s="17">
        <f t="shared" si="51"/>
        <v>50.875399999999999</v>
      </c>
      <c r="D604" s="18">
        <f t="shared" si="51"/>
        <v>105.82089999999999</v>
      </c>
      <c r="E604" s="64">
        <f t="shared" si="51"/>
        <v>-9</v>
      </c>
      <c r="F604" s="17">
        <f t="shared" si="52"/>
        <v>7.85</v>
      </c>
      <c r="G604" s="18">
        <f t="shared" si="53"/>
        <v>0.77</v>
      </c>
      <c r="H604" s="19">
        <f t="shared" si="54"/>
        <v>-9</v>
      </c>
      <c r="I604" s="8" t="str" cm="1">
        <f t="array" ref="I604">_xlfn.CONCAT(ROUND(F604:H604,2)&amp;", ")</f>
        <v xml:space="preserve">7.85, 0.77, -9, </v>
      </c>
      <c r="J604" s="8"/>
    </row>
    <row r="605" spans="2:10" ht="20.100000000000001" customHeight="1" x14ac:dyDescent="0.3">
      <c r="B605" s="7" t="s">
        <v>456</v>
      </c>
      <c r="C605" s="17">
        <f t="shared" si="51"/>
        <v>51.875399999999999</v>
      </c>
      <c r="D605" s="18">
        <f t="shared" si="51"/>
        <v>105.82089999999999</v>
      </c>
      <c r="E605" s="64">
        <f t="shared" si="51"/>
        <v>-9</v>
      </c>
      <c r="F605" s="17">
        <f t="shared" si="52"/>
        <v>8.85</v>
      </c>
      <c r="G605" s="18">
        <f t="shared" si="53"/>
        <v>0.77</v>
      </c>
      <c r="H605" s="19">
        <f t="shared" si="54"/>
        <v>-9</v>
      </c>
      <c r="I605" s="8" t="str" cm="1">
        <f t="array" ref="I605">_xlfn.CONCAT(ROUND(F605:H605,2)&amp;", ")</f>
        <v xml:space="preserve">8.85, 0.77, -9, </v>
      </c>
      <c r="J605" s="8"/>
    </row>
    <row r="606" spans="2:10" ht="20.100000000000001" customHeight="1" x14ac:dyDescent="0.3">
      <c r="B606" s="7" t="s">
        <v>457</v>
      </c>
      <c r="C606" s="17">
        <f t="shared" si="51"/>
        <v>52.825400000000002</v>
      </c>
      <c r="D606" s="18">
        <f t="shared" si="51"/>
        <v>105.82089999999999</v>
      </c>
      <c r="E606" s="64">
        <f t="shared" si="51"/>
        <v>-9</v>
      </c>
      <c r="F606" s="17">
        <f t="shared" si="52"/>
        <v>9.8000000000000007</v>
      </c>
      <c r="G606" s="18">
        <f t="shared" si="53"/>
        <v>0.77</v>
      </c>
      <c r="H606" s="19">
        <f t="shared" si="54"/>
        <v>-9</v>
      </c>
      <c r="I606" s="8" t="str" cm="1">
        <f t="array" ref="I606">_xlfn.CONCAT(ROUND(F606:H606,2)&amp;", ")</f>
        <v xml:space="preserve">9.8, 0.77, -9, </v>
      </c>
      <c r="J606" s="8"/>
    </row>
    <row r="607" spans="2:10" ht="20.100000000000001" customHeight="1" x14ac:dyDescent="0.3">
      <c r="B607" s="7" t="s">
        <v>458</v>
      </c>
      <c r="C607" s="17">
        <f t="shared" si="51"/>
        <v>52.875399999999999</v>
      </c>
      <c r="D607" s="18">
        <f t="shared" si="51"/>
        <v>105.82089999999999</v>
      </c>
      <c r="E607" s="64">
        <f t="shared" si="51"/>
        <v>-9</v>
      </c>
      <c r="F607" s="17">
        <f t="shared" si="52"/>
        <v>9.85</v>
      </c>
      <c r="G607" s="18">
        <f t="shared" si="53"/>
        <v>0.77</v>
      </c>
      <c r="H607" s="19">
        <f t="shared" si="54"/>
        <v>-9</v>
      </c>
      <c r="I607" s="8" t="str" cm="1">
        <f t="array" ref="I607">_xlfn.CONCAT(ROUND(F607:H607,2)&amp;", ")</f>
        <v xml:space="preserve">9.85, 0.77, -9, </v>
      </c>
      <c r="J607" s="8"/>
    </row>
    <row r="608" spans="2:10" ht="20.100000000000001" customHeight="1" x14ac:dyDescent="0.3">
      <c r="B608" s="7" t="s">
        <v>425</v>
      </c>
      <c r="C608" s="17">
        <f t="shared" si="51"/>
        <v>53.825400000000002</v>
      </c>
      <c r="D608" s="18">
        <f t="shared" si="51"/>
        <v>105.82089999999999</v>
      </c>
      <c r="E608" s="64">
        <f t="shared" si="51"/>
        <v>-9</v>
      </c>
      <c r="F608" s="17">
        <f t="shared" si="52"/>
        <v>10.8</v>
      </c>
      <c r="G608" s="18">
        <f t="shared" si="53"/>
        <v>0.77</v>
      </c>
      <c r="H608" s="19">
        <f t="shared" si="54"/>
        <v>-9</v>
      </c>
      <c r="I608" s="8" t="str" cm="1">
        <f t="array" ref="I608">_xlfn.CONCAT(ROUND(F608:H608,2)&amp;", ")</f>
        <v xml:space="preserve">10.8, 0.77, -9, </v>
      </c>
      <c r="J608" s="8"/>
    </row>
    <row r="609" spans="2:10" ht="20.100000000000001" customHeight="1" x14ac:dyDescent="0.3">
      <c r="B609" s="7" t="s">
        <v>459</v>
      </c>
      <c r="C609" s="17">
        <f t="shared" si="51"/>
        <v>49.675400000000003</v>
      </c>
      <c r="D609" s="18">
        <f t="shared" si="51"/>
        <v>105.0509</v>
      </c>
      <c r="E609" s="64">
        <f t="shared" si="51"/>
        <v>-9</v>
      </c>
      <c r="F609" s="17">
        <f t="shared" si="52"/>
        <v>6.65</v>
      </c>
      <c r="G609" s="18">
        <f t="shared" si="53"/>
        <v>0</v>
      </c>
      <c r="H609" s="19">
        <f t="shared" si="54"/>
        <v>-9</v>
      </c>
      <c r="I609" s="8" t="str" cm="1">
        <f t="array" ref="I609">_xlfn.CONCAT(ROUND(F609:H609,2)&amp;", ")</f>
        <v xml:space="preserve">6.65, 0, -9, </v>
      </c>
      <c r="J609" s="8"/>
    </row>
    <row r="610" spans="2:10" ht="20.100000000000001" customHeight="1" x14ac:dyDescent="0.3">
      <c r="B610" s="7" t="s">
        <v>460</v>
      </c>
      <c r="C610" s="17">
        <f t="shared" si="51"/>
        <v>49.875399999999999</v>
      </c>
      <c r="D610" s="18">
        <f t="shared" si="51"/>
        <v>105.0509</v>
      </c>
      <c r="E610" s="64">
        <f t="shared" si="51"/>
        <v>-9</v>
      </c>
      <c r="F610" s="17">
        <f t="shared" si="52"/>
        <v>6.85</v>
      </c>
      <c r="G610" s="18">
        <f t="shared" si="53"/>
        <v>0</v>
      </c>
      <c r="H610" s="19">
        <f t="shared" si="54"/>
        <v>-9</v>
      </c>
      <c r="I610" s="8" t="str" cm="1">
        <f t="array" ref="I610">_xlfn.CONCAT(ROUND(F610:H610,2)&amp;", ")</f>
        <v xml:space="preserve">6.85, 0, -9, </v>
      </c>
      <c r="J610" s="8"/>
    </row>
    <row r="611" spans="2:10" ht="20.100000000000001" customHeight="1" x14ac:dyDescent="0.3">
      <c r="B611" s="7" t="s">
        <v>461</v>
      </c>
      <c r="C611" s="17">
        <f t="shared" si="51"/>
        <v>50.875399999999999</v>
      </c>
      <c r="D611" s="18">
        <f t="shared" si="51"/>
        <v>105.0509</v>
      </c>
      <c r="E611" s="64">
        <f t="shared" si="51"/>
        <v>-9</v>
      </c>
      <c r="F611" s="17">
        <f t="shared" si="52"/>
        <v>7.85</v>
      </c>
      <c r="G611" s="18">
        <f t="shared" si="53"/>
        <v>0</v>
      </c>
      <c r="H611" s="19">
        <f t="shared" si="54"/>
        <v>-9</v>
      </c>
      <c r="I611" s="8" t="str" cm="1">
        <f t="array" ref="I611">_xlfn.CONCAT(ROUND(F611:H611,2)&amp;", ")</f>
        <v xml:space="preserve">7.85, 0, -9, </v>
      </c>
      <c r="J611" s="8"/>
    </row>
    <row r="612" spans="2:10" ht="20.100000000000001" customHeight="1" x14ac:dyDescent="0.3">
      <c r="B612" s="7" t="s">
        <v>462</v>
      </c>
      <c r="C612" s="17">
        <f t="shared" si="51"/>
        <v>51.875399999999999</v>
      </c>
      <c r="D612" s="18">
        <f t="shared" si="51"/>
        <v>105.0509</v>
      </c>
      <c r="E612" s="64">
        <f t="shared" si="51"/>
        <v>-9</v>
      </c>
      <c r="F612" s="17">
        <f t="shared" si="52"/>
        <v>8.85</v>
      </c>
      <c r="G612" s="18">
        <f t="shared" si="53"/>
        <v>0</v>
      </c>
      <c r="H612" s="19">
        <f t="shared" si="54"/>
        <v>-9</v>
      </c>
      <c r="I612" s="8" t="str" cm="1">
        <f t="array" ref="I612">_xlfn.CONCAT(ROUND(F612:H612,2)&amp;", ")</f>
        <v xml:space="preserve">8.85, 0, -9, </v>
      </c>
      <c r="J612" s="8"/>
    </row>
    <row r="613" spans="2:10" ht="20.100000000000001" customHeight="1" x14ac:dyDescent="0.3">
      <c r="B613" s="7" t="s">
        <v>348</v>
      </c>
      <c r="C613" s="17">
        <f t="shared" si="51"/>
        <v>52.825400000000002</v>
      </c>
      <c r="D613" s="18">
        <f t="shared" si="51"/>
        <v>105.0509</v>
      </c>
      <c r="E613" s="64">
        <f t="shared" si="51"/>
        <v>-9</v>
      </c>
      <c r="F613" s="17">
        <f t="shared" si="52"/>
        <v>9.8000000000000007</v>
      </c>
      <c r="G613" s="18">
        <f t="shared" si="53"/>
        <v>0</v>
      </c>
      <c r="H613" s="19">
        <f t="shared" si="54"/>
        <v>-9</v>
      </c>
      <c r="I613" s="8" t="str" cm="1">
        <f t="array" ref="I613">_xlfn.CONCAT(ROUND(F613:H613,2)&amp;", ")</f>
        <v xml:space="preserve">9.8, 0, -9, </v>
      </c>
      <c r="J613" s="8"/>
    </row>
    <row r="614" spans="2:10" ht="20.100000000000001" customHeight="1" x14ac:dyDescent="0.3">
      <c r="B614" s="7" t="s">
        <v>463</v>
      </c>
      <c r="C614" s="17">
        <f t="shared" si="51"/>
        <v>52.875399999999999</v>
      </c>
      <c r="D614" s="18">
        <f t="shared" si="51"/>
        <v>105.0509</v>
      </c>
      <c r="E614" s="64">
        <f t="shared" si="51"/>
        <v>-9</v>
      </c>
      <c r="F614" s="17">
        <f t="shared" si="52"/>
        <v>9.85</v>
      </c>
      <c r="G614" s="18">
        <f t="shared" si="53"/>
        <v>0</v>
      </c>
      <c r="H614" s="19">
        <f t="shared" si="54"/>
        <v>-9</v>
      </c>
      <c r="I614" s="8" t="str" cm="1">
        <f t="array" ref="I614">_xlfn.CONCAT(ROUND(F614:H614,2)&amp;", ")</f>
        <v xml:space="preserve">9.85, 0, -9, </v>
      </c>
      <c r="J614" s="8"/>
    </row>
    <row r="615" spans="2:10" ht="20.100000000000001" customHeight="1" x14ac:dyDescent="0.3">
      <c r="B615" s="7" t="s">
        <v>464</v>
      </c>
      <c r="C615" s="17">
        <f t="shared" si="51"/>
        <v>53.825400000000002</v>
      </c>
      <c r="D615" s="18">
        <f t="shared" si="51"/>
        <v>105.0509</v>
      </c>
      <c r="E615" s="64">
        <f t="shared" si="51"/>
        <v>-9</v>
      </c>
      <c r="F615" s="17">
        <f t="shared" si="52"/>
        <v>10.8</v>
      </c>
      <c r="G615" s="18">
        <f t="shared" si="53"/>
        <v>0</v>
      </c>
      <c r="H615" s="19">
        <f t="shared" si="54"/>
        <v>-9</v>
      </c>
      <c r="I615" s="8" t="str" cm="1">
        <f t="array" ref="I615">_xlfn.CONCAT(ROUND(F615:H615,2)&amp;", ")</f>
        <v xml:space="preserve">10.8, 0, -9, </v>
      </c>
      <c r="J615" s="8"/>
    </row>
    <row r="616" spans="2:10" ht="20.100000000000001" customHeight="1" x14ac:dyDescent="0.3">
      <c r="B616" s="7" t="s">
        <v>465</v>
      </c>
      <c r="C616" s="17">
        <f t="shared" si="51"/>
        <v>49.675400000000003</v>
      </c>
      <c r="D616" s="18">
        <f t="shared" si="51"/>
        <v>105.0009</v>
      </c>
      <c r="E616" s="64">
        <f t="shared" si="51"/>
        <v>-9</v>
      </c>
      <c r="F616" s="17">
        <f t="shared" si="52"/>
        <v>6.65</v>
      </c>
      <c r="G616" s="18">
        <f t="shared" si="53"/>
        <v>-0.05</v>
      </c>
      <c r="H616" s="19">
        <f t="shared" si="54"/>
        <v>-9</v>
      </c>
      <c r="I616" s="8" t="str" cm="1">
        <f t="array" ref="I616">_xlfn.CONCAT(ROUND(F616:H616,2)&amp;", ")</f>
        <v xml:space="preserve">6.65, -0.05, -9, </v>
      </c>
      <c r="J616" s="8"/>
    </row>
    <row r="617" spans="2:10" ht="20.100000000000001" customHeight="1" x14ac:dyDescent="0.3">
      <c r="B617" s="7" t="s">
        <v>466</v>
      </c>
      <c r="C617" s="17">
        <f t="shared" si="51"/>
        <v>49.875399999999999</v>
      </c>
      <c r="D617" s="18">
        <f t="shared" si="51"/>
        <v>105.0009</v>
      </c>
      <c r="E617" s="64">
        <f t="shared" si="51"/>
        <v>-9</v>
      </c>
      <c r="F617" s="17">
        <f t="shared" si="52"/>
        <v>6.85</v>
      </c>
      <c r="G617" s="18">
        <f t="shared" si="53"/>
        <v>-0.05</v>
      </c>
      <c r="H617" s="19">
        <f t="shared" si="54"/>
        <v>-9</v>
      </c>
      <c r="I617" s="8" t="str" cm="1">
        <f t="array" ref="I617">_xlfn.CONCAT(ROUND(F617:H617,2)&amp;", ")</f>
        <v xml:space="preserve">6.85, -0.05, -9, </v>
      </c>
      <c r="J617" s="8"/>
    </row>
    <row r="618" spans="2:10" ht="20.100000000000001" customHeight="1" x14ac:dyDescent="0.3">
      <c r="B618" s="7" t="s">
        <v>467</v>
      </c>
      <c r="C618" s="17">
        <f t="shared" si="51"/>
        <v>50.875399999999999</v>
      </c>
      <c r="D618" s="18">
        <f t="shared" si="51"/>
        <v>105.0009</v>
      </c>
      <c r="E618" s="64">
        <f t="shared" si="51"/>
        <v>-9</v>
      </c>
      <c r="F618" s="17">
        <f t="shared" si="52"/>
        <v>7.85</v>
      </c>
      <c r="G618" s="18">
        <f t="shared" si="53"/>
        <v>-0.05</v>
      </c>
      <c r="H618" s="19">
        <f t="shared" si="54"/>
        <v>-9</v>
      </c>
      <c r="I618" s="8" t="str" cm="1">
        <f t="array" ref="I618">_xlfn.CONCAT(ROUND(F618:H618,2)&amp;", ")</f>
        <v xml:space="preserve">7.85, -0.05, -9, </v>
      </c>
      <c r="J618" s="8"/>
    </row>
    <row r="619" spans="2:10" ht="20.100000000000001" customHeight="1" x14ac:dyDescent="0.3">
      <c r="B619" s="7" t="s">
        <v>468</v>
      </c>
      <c r="C619" s="17">
        <f t="shared" si="51"/>
        <v>51.875399999999999</v>
      </c>
      <c r="D619" s="18">
        <f t="shared" si="51"/>
        <v>105.0009</v>
      </c>
      <c r="E619" s="64">
        <f t="shared" si="51"/>
        <v>-9</v>
      </c>
      <c r="F619" s="17">
        <f t="shared" si="52"/>
        <v>8.85</v>
      </c>
      <c r="G619" s="18">
        <f t="shared" si="53"/>
        <v>-0.05</v>
      </c>
      <c r="H619" s="19">
        <f t="shared" si="54"/>
        <v>-9</v>
      </c>
      <c r="I619" s="8" t="str" cm="1">
        <f t="array" ref="I619">_xlfn.CONCAT(ROUND(F619:H619,2)&amp;", ")</f>
        <v xml:space="preserve">8.85, -0.05, -9, </v>
      </c>
      <c r="J619" s="8"/>
    </row>
    <row r="620" spans="2:10" ht="20.100000000000001" customHeight="1" x14ac:dyDescent="0.3">
      <c r="B620" s="7" t="s">
        <v>469</v>
      </c>
      <c r="C620" s="17">
        <f t="shared" si="51"/>
        <v>52.825400000000002</v>
      </c>
      <c r="D620" s="18">
        <f t="shared" si="51"/>
        <v>105.0009</v>
      </c>
      <c r="E620" s="64">
        <f t="shared" si="51"/>
        <v>-9</v>
      </c>
      <c r="F620" s="17">
        <f t="shared" si="52"/>
        <v>9.8000000000000007</v>
      </c>
      <c r="G620" s="18">
        <f t="shared" si="53"/>
        <v>-0.05</v>
      </c>
      <c r="H620" s="19">
        <f t="shared" si="54"/>
        <v>-9</v>
      </c>
      <c r="I620" s="8" t="str" cm="1">
        <f t="array" ref="I620">_xlfn.CONCAT(ROUND(F620:H620,2)&amp;", ")</f>
        <v xml:space="preserve">9.8, -0.05, -9, </v>
      </c>
      <c r="J620" s="8"/>
    </row>
    <row r="621" spans="2:10" ht="20.100000000000001" customHeight="1" x14ac:dyDescent="0.3">
      <c r="B621" s="7" t="s">
        <v>470</v>
      </c>
      <c r="C621" s="17">
        <f t="shared" si="51"/>
        <v>52.875399999999999</v>
      </c>
      <c r="D621" s="18">
        <f t="shared" si="51"/>
        <v>105.0009</v>
      </c>
      <c r="E621" s="64">
        <f t="shared" si="51"/>
        <v>-9</v>
      </c>
      <c r="F621" s="17">
        <f t="shared" si="52"/>
        <v>9.85</v>
      </c>
      <c r="G621" s="18">
        <f t="shared" si="53"/>
        <v>-0.05</v>
      </c>
      <c r="H621" s="19">
        <f t="shared" si="54"/>
        <v>-9</v>
      </c>
      <c r="I621" s="8" t="str" cm="1">
        <f t="array" ref="I621">_xlfn.CONCAT(ROUND(F621:H621,2)&amp;", ")</f>
        <v xml:space="preserve">9.85, -0.05, -9, </v>
      </c>
      <c r="J621" s="8"/>
    </row>
    <row r="622" spans="2:10" ht="20.100000000000001" customHeight="1" x14ac:dyDescent="0.3">
      <c r="B622" s="7" t="s">
        <v>424</v>
      </c>
      <c r="C622" s="17">
        <f t="shared" si="51"/>
        <v>53.825400000000002</v>
      </c>
      <c r="D622" s="18">
        <f t="shared" si="51"/>
        <v>105.0009</v>
      </c>
      <c r="E622" s="64">
        <f t="shared" si="51"/>
        <v>-9</v>
      </c>
      <c r="F622" s="17">
        <f t="shared" si="52"/>
        <v>10.8</v>
      </c>
      <c r="G622" s="18">
        <f t="shared" si="53"/>
        <v>-0.05</v>
      </c>
      <c r="H622" s="19">
        <f t="shared" si="54"/>
        <v>-9</v>
      </c>
      <c r="I622" s="8" t="str" cm="1">
        <f t="array" ref="I622">_xlfn.CONCAT(ROUND(F622:H622,2)&amp;", ")</f>
        <v xml:space="preserve">10.8, -0.05, -9, </v>
      </c>
      <c r="J622" s="8"/>
    </row>
    <row r="623" spans="2:10" ht="20.100000000000001" customHeight="1" x14ac:dyDescent="0.3">
      <c r="B623" s="7" t="s">
        <v>278</v>
      </c>
      <c r="C623" s="17">
        <f t="shared" si="51"/>
        <v>47.875399999999999</v>
      </c>
      <c r="D623" s="18">
        <f t="shared" si="51"/>
        <v>121.2209</v>
      </c>
      <c r="E623" s="64">
        <f t="shared" si="51"/>
        <v>-9</v>
      </c>
      <c r="F623" s="17">
        <f t="shared" si="52"/>
        <v>4.8499999999999996</v>
      </c>
      <c r="G623" s="18">
        <f t="shared" si="53"/>
        <v>16.170000000000002</v>
      </c>
      <c r="H623" s="19">
        <f t="shared" si="54"/>
        <v>-9</v>
      </c>
      <c r="I623" s="8" t="str" cm="1">
        <f t="array" ref="I623">_xlfn.CONCAT(ROUND(F623:H623,2)&amp;", ")</f>
        <v xml:space="preserve">4.85, 16.17, -9, </v>
      </c>
      <c r="J623" s="8"/>
    </row>
    <row r="624" spans="2:10" ht="20.100000000000001" customHeight="1" x14ac:dyDescent="0.3">
      <c r="B624" s="7" t="s">
        <v>443</v>
      </c>
      <c r="C624" s="17">
        <f t="shared" si="51"/>
        <v>46.9754</v>
      </c>
      <c r="D624" s="18">
        <f t="shared" si="51"/>
        <v>121.2209</v>
      </c>
      <c r="E624" s="64">
        <f t="shared" si="51"/>
        <v>-9</v>
      </c>
      <c r="F624" s="17">
        <f t="shared" si="52"/>
        <v>3.95</v>
      </c>
      <c r="G624" s="18">
        <f t="shared" si="53"/>
        <v>16.170000000000002</v>
      </c>
      <c r="H624" s="19">
        <f t="shared" si="54"/>
        <v>-9</v>
      </c>
      <c r="I624" s="8" t="str" cm="1">
        <f t="array" ref="I624">_xlfn.CONCAT(ROUND(F624:H624,2)&amp;", ")</f>
        <v xml:space="preserve">3.95, 16.17, -9, </v>
      </c>
      <c r="J624" s="8"/>
    </row>
    <row r="625" spans="1:10" ht="20.100000000000001" customHeight="1" x14ac:dyDescent="0.3">
      <c r="B625" s="7" t="s">
        <v>444</v>
      </c>
      <c r="C625" s="17">
        <f t="shared" si="51"/>
        <v>45.9754</v>
      </c>
      <c r="D625" s="18">
        <f t="shared" si="51"/>
        <v>121.2209</v>
      </c>
      <c r="E625" s="64">
        <f t="shared" si="51"/>
        <v>-9</v>
      </c>
      <c r="F625" s="17">
        <f t="shared" si="52"/>
        <v>2.95</v>
      </c>
      <c r="G625" s="18">
        <f t="shared" si="53"/>
        <v>16.170000000000002</v>
      </c>
      <c r="H625" s="19">
        <f t="shared" si="54"/>
        <v>-9</v>
      </c>
      <c r="I625" s="8" t="str" cm="1">
        <f t="array" ref="I625">_xlfn.CONCAT(ROUND(F625:H625,2)&amp;", ")</f>
        <v xml:space="preserve">2.95, 16.17, -9, </v>
      </c>
      <c r="J625" s="8"/>
    </row>
    <row r="626" spans="1:10" ht="20.100000000000001" customHeight="1" x14ac:dyDescent="0.3">
      <c r="B626" s="7" t="s">
        <v>445</v>
      </c>
      <c r="C626" s="17">
        <f t="shared" si="51"/>
        <v>44.9754</v>
      </c>
      <c r="D626" s="18">
        <f t="shared" si="51"/>
        <v>121.2209</v>
      </c>
      <c r="E626" s="64">
        <f t="shared" si="51"/>
        <v>-9</v>
      </c>
      <c r="F626" s="17">
        <f t="shared" si="52"/>
        <v>1.95</v>
      </c>
      <c r="G626" s="18">
        <f t="shared" si="53"/>
        <v>16.170000000000002</v>
      </c>
      <c r="H626" s="19">
        <f t="shared" si="54"/>
        <v>-9</v>
      </c>
      <c r="I626" s="8" t="str" cm="1">
        <f t="array" ref="I626">_xlfn.CONCAT(ROUND(F626:H626,2)&amp;", ")</f>
        <v xml:space="preserve">1.95, 16.17, -9, </v>
      </c>
      <c r="J626" s="8"/>
    </row>
    <row r="627" spans="1:10" ht="20.100000000000001" customHeight="1" x14ac:dyDescent="0.3">
      <c r="B627" s="7" t="s">
        <v>446</v>
      </c>
      <c r="C627" s="17">
        <f t="shared" si="51"/>
        <v>43.9754</v>
      </c>
      <c r="D627" s="18">
        <f t="shared" si="51"/>
        <v>121.2209</v>
      </c>
      <c r="E627" s="64">
        <f t="shared" si="51"/>
        <v>-9</v>
      </c>
      <c r="F627" s="17">
        <f t="shared" si="52"/>
        <v>0.95</v>
      </c>
      <c r="G627" s="18">
        <f t="shared" si="53"/>
        <v>16.170000000000002</v>
      </c>
      <c r="H627" s="19">
        <f t="shared" si="54"/>
        <v>-9</v>
      </c>
      <c r="I627" s="8" t="str" cm="1">
        <f t="array" ref="I627">_xlfn.CONCAT(ROUND(F627:H627,2)&amp;", ")</f>
        <v xml:space="preserve">0.95, 16.17, -9, </v>
      </c>
      <c r="J627" s="8"/>
    </row>
    <row r="628" spans="1:10" ht="20.100000000000001" customHeight="1" x14ac:dyDescent="0.3">
      <c r="B628" s="7" t="s">
        <v>280</v>
      </c>
      <c r="C628" s="17">
        <f t="shared" si="51"/>
        <v>42.9754</v>
      </c>
      <c r="D628" s="18">
        <f t="shared" si="51"/>
        <v>121.2209</v>
      </c>
      <c r="E628" s="64">
        <f t="shared" si="51"/>
        <v>-9</v>
      </c>
      <c r="F628" s="17">
        <f t="shared" si="52"/>
        <v>-0.05</v>
      </c>
      <c r="G628" s="18">
        <f t="shared" si="53"/>
        <v>16.170000000000002</v>
      </c>
      <c r="H628" s="19">
        <f t="shared" si="54"/>
        <v>-9</v>
      </c>
      <c r="I628" s="8" t="str" cm="1">
        <f t="array" ref="I628">_xlfn.CONCAT(ROUND(F628:H628,2)&amp;", ")</f>
        <v xml:space="preserve">-0.05, 16.17, -9, </v>
      </c>
      <c r="J628" s="8"/>
    </row>
    <row r="629" spans="1:10" ht="20.100000000000001" customHeight="1" x14ac:dyDescent="0.3">
      <c r="B629" s="7" t="s">
        <v>281</v>
      </c>
      <c r="C629" s="17">
        <f t="shared" si="51"/>
        <v>42.025399999999998</v>
      </c>
      <c r="D629" s="18">
        <f t="shared" si="51"/>
        <v>121.2209</v>
      </c>
      <c r="E629" s="64">
        <f t="shared" si="51"/>
        <v>-9</v>
      </c>
      <c r="F629" s="17">
        <f t="shared" si="52"/>
        <v>-1</v>
      </c>
      <c r="G629" s="18">
        <f t="shared" si="53"/>
        <v>16.170000000000002</v>
      </c>
      <c r="H629" s="19">
        <f t="shared" si="54"/>
        <v>-9</v>
      </c>
      <c r="I629" s="8" t="str" cm="1">
        <f t="array" ref="I629">_xlfn.CONCAT(ROUND(F629:H629,2)&amp;", ")</f>
        <v xml:space="preserve">-1, 16.17, -9, </v>
      </c>
      <c r="J629" s="8"/>
    </row>
    <row r="630" spans="1:10" ht="20.100000000000001" customHeight="1" x14ac:dyDescent="0.3">
      <c r="B630" s="7" t="s">
        <v>447</v>
      </c>
      <c r="C630" s="17">
        <f t="shared" si="51"/>
        <v>47.875399999999999</v>
      </c>
      <c r="D630" s="18">
        <f t="shared" si="51"/>
        <v>121.1709</v>
      </c>
      <c r="E630" s="64">
        <f t="shared" si="51"/>
        <v>-9</v>
      </c>
      <c r="F630" s="17">
        <f t="shared" si="52"/>
        <v>4.8499999999999996</v>
      </c>
      <c r="G630" s="18">
        <f t="shared" si="53"/>
        <v>16.12</v>
      </c>
      <c r="H630" s="19">
        <f t="shared" si="54"/>
        <v>-9</v>
      </c>
      <c r="I630" s="8" t="str" cm="1">
        <f t="array" ref="I630">_xlfn.CONCAT(ROUND(F630:H630,2)&amp;", ")</f>
        <v xml:space="preserve">4.85, 16.12, -9, </v>
      </c>
      <c r="J630" s="8"/>
    </row>
    <row r="631" spans="1:10" ht="20.100000000000001" customHeight="1" x14ac:dyDescent="0.3">
      <c r="B631" s="7" t="s">
        <v>448</v>
      </c>
      <c r="C631" s="17">
        <f t="shared" ref="C631:E643" si="55">MID($B631,SEARCH(C$2,$B631)+3,8)*1</f>
        <v>46.9754</v>
      </c>
      <c r="D631" s="18">
        <f t="shared" si="55"/>
        <v>121.1709</v>
      </c>
      <c r="E631" s="64">
        <f t="shared" si="55"/>
        <v>-9</v>
      </c>
      <c r="F631" s="17">
        <f t="shared" si="52"/>
        <v>3.95</v>
      </c>
      <c r="G631" s="18">
        <f t="shared" si="53"/>
        <v>16.12</v>
      </c>
      <c r="H631" s="19">
        <f t="shared" si="54"/>
        <v>-9</v>
      </c>
      <c r="I631" s="8" t="str" cm="1">
        <f t="array" ref="I631">_xlfn.CONCAT(ROUND(F631:H631,2)&amp;", ")</f>
        <v xml:space="preserve">3.95, 16.12, -9, </v>
      </c>
      <c r="J631" s="8"/>
    </row>
    <row r="632" spans="1:10" ht="20.100000000000001" customHeight="1" x14ac:dyDescent="0.3">
      <c r="B632" s="7" t="s">
        <v>449</v>
      </c>
      <c r="C632" s="17">
        <f t="shared" si="55"/>
        <v>45.9754</v>
      </c>
      <c r="D632" s="18">
        <f t="shared" si="55"/>
        <v>121.1709</v>
      </c>
      <c r="E632" s="64">
        <f t="shared" si="55"/>
        <v>-9</v>
      </c>
      <c r="F632" s="17">
        <f t="shared" si="52"/>
        <v>2.95</v>
      </c>
      <c r="G632" s="18">
        <f t="shared" si="53"/>
        <v>16.12</v>
      </c>
      <c r="H632" s="19">
        <f t="shared" si="54"/>
        <v>-9</v>
      </c>
      <c r="I632" s="8" t="str" cm="1">
        <f t="array" ref="I632">_xlfn.CONCAT(ROUND(F632:H632,2)&amp;", ")</f>
        <v xml:space="preserve">2.95, 16.12, -9, </v>
      </c>
      <c r="J632" s="8"/>
    </row>
    <row r="633" spans="1:10" ht="20.100000000000001" customHeight="1" x14ac:dyDescent="0.3">
      <c r="B633" s="7" t="s">
        <v>450</v>
      </c>
      <c r="C633" s="17">
        <f t="shared" si="55"/>
        <v>44.9754</v>
      </c>
      <c r="D633" s="18">
        <f t="shared" si="55"/>
        <v>121.1709</v>
      </c>
      <c r="E633" s="64">
        <f t="shared" si="55"/>
        <v>-9</v>
      </c>
      <c r="F633" s="17">
        <f t="shared" si="52"/>
        <v>1.95</v>
      </c>
      <c r="G633" s="18">
        <f t="shared" si="53"/>
        <v>16.12</v>
      </c>
      <c r="H633" s="19">
        <f t="shared" si="54"/>
        <v>-9</v>
      </c>
      <c r="I633" s="8" t="str" cm="1">
        <f t="array" ref="I633">_xlfn.CONCAT(ROUND(F633:H633,2)&amp;", ")</f>
        <v xml:space="preserve">1.95, 16.12, -9, </v>
      </c>
      <c r="J633" s="8"/>
    </row>
    <row r="634" spans="1:10" ht="20.100000000000001" customHeight="1" x14ac:dyDescent="0.3">
      <c r="B634" s="7" t="s">
        <v>451</v>
      </c>
      <c r="C634" s="17">
        <f t="shared" si="55"/>
        <v>43.9754</v>
      </c>
      <c r="D634" s="18">
        <f t="shared" si="55"/>
        <v>121.1709</v>
      </c>
      <c r="E634" s="64">
        <f t="shared" si="55"/>
        <v>-9</v>
      </c>
      <c r="F634" s="17">
        <f t="shared" si="52"/>
        <v>0.95</v>
      </c>
      <c r="G634" s="18">
        <f t="shared" si="53"/>
        <v>16.12</v>
      </c>
      <c r="H634" s="19">
        <f t="shared" si="54"/>
        <v>-9</v>
      </c>
      <c r="I634" s="8" t="str" cm="1">
        <f t="array" ref="I634">_xlfn.CONCAT(ROUND(F634:H634,2)&amp;", ")</f>
        <v xml:space="preserve">0.95, 16.12, -9, </v>
      </c>
      <c r="J634" s="8"/>
    </row>
    <row r="635" spans="1:10" ht="20.100000000000001" customHeight="1" x14ac:dyDescent="0.3">
      <c r="B635" s="7" t="s">
        <v>452</v>
      </c>
      <c r="C635" s="17">
        <f t="shared" si="55"/>
        <v>42.9754</v>
      </c>
      <c r="D635" s="18">
        <f t="shared" si="55"/>
        <v>121.1709</v>
      </c>
      <c r="E635" s="64">
        <f t="shared" si="55"/>
        <v>-9</v>
      </c>
      <c r="F635" s="17">
        <f t="shared" si="52"/>
        <v>-0.05</v>
      </c>
      <c r="G635" s="18">
        <f t="shared" si="53"/>
        <v>16.12</v>
      </c>
      <c r="H635" s="19">
        <f t="shared" si="54"/>
        <v>-9</v>
      </c>
      <c r="I635" s="8" t="str" cm="1">
        <f t="array" ref="I635">_xlfn.CONCAT(ROUND(F635:H635,2)&amp;", ")</f>
        <v xml:space="preserve">-0.05, 16.12, -9, </v>
      </c>
      <c r="J635" s="8"/>
    </row>
    <row r="636" spans="1:10" ht="20.100000000000001" customHeight="1" x14ac:dyDescent="0.3">
      <c r="B636" s="7" t="s">
        <v>416</v>
      </c>
      <c r="C636" s="17">
        <f t="shared" si="55"/>
        <v>42.025399999999998</v>
      </c>
      <c r="D636" s="18">
        <f t="shared" si="55"/>
        <v>121.1709</v>
      </c>
      <c r="E636" s="64">
        <f t="shared" si="55"/>
        <v>-9</v>
      </c>
      <c r="F636" s="17">
        <f t="shared" si="52"/>
        <v>-1</v>
      </c>
      <c r="G636" s="18">
        <f t="shared" si="53"/>
        <v>16.12</v>
      </c>
      <c r="H636" s="19">
        <f t="shared" si="54"/>
        <v>-9</v>
      </c>
      <c r="I636" s="8" t="str" cm="1">
        <f t="array" ref="I636">_xlfn.CONCAT(ROUND(F636:H636,2)&amp;", ")</f>
        <v xml:space="preserve">-1, 16.12, -9, </v>
      </c>
      <c r="J636" s="8"/>
    </row>
    <row r="637" spans="1:10" ht="20.100000000000001" customHeight="1" x14ac:dyDescent="0.3">
      <c r="B637" s="7" t="s">
        <v>492</v>
      </c>
      <c r="C637" s="17">
        <f t="shared" si="55"/>
        <v>42.025399999999998</v>
      </c>
      <c r="D637" s="18">
        <f t="shared" si="55"/>
        <v>111.74590000000001</v>
      </c>
      <c r="E637" s="64">
        <f t="shared" si="55"/>
        <v>-9</v>
      </c>
      <c r="F637" s="17">
        <f t="shared" si="52"/>
        <v>-1</v>
      </c>
      <c r="G637" s="18">
        <f t="shared" si="53"/>
        <v>6.7</v>
      </c>
      <c r="H637" s="19">
        <f t="shared" si="54"/>
        <v>-9</v>
      </c>
      <c r="I637" s="8" t="str" cm="1">
        <f t="array" ref="I637">_xlfn.CONCAT(ROUND(F637:H637,2)&amp;", ")</f>
        <v xml:space="preserve">-1, 6.7, -9, </v>
      </c>
    </row>
    <row r="638" spans="1:10" ht="20.100000000000001" customHeight="1" x14ac:dyDescent="0.3">
      <c r="A638" s="35" t="s">
        <v>562</v>
      </c>
      <c r="B638" s="35" t="s">
        <v>563</v>
      </c>
      <c r="C638" s="36">
        <f t="shared" si="55"/>
        <v>47.875399999999999</v>
      </c>
      <c r="D638" s="37">
        <f t="shared" si="55"/>
        <v>120.7709</v>
      </c>
      <c r="E638" s="68">
        <f t="shared" si="55"/>
        <v>0</v>
      </c>
      <c r="F638" s="36">
        <f t="shared" si="52"/>
        <v>4.8499999999999996</v>
      </c>
      <c r="G638" s="37">
        <f t="shared" si="53"/>
        <v>15.72</v>
      </c>
      <c r="H638" s="38">
        <f t="shared" si="54"/>
        <v>0</v>
      </c>
      <c r="I638" s="35" t="str" cm="1">
        <f t="array" ref="I638">_xlfn.CONCAT(ROUND(F638:H638,2)&amp;", ")</f>
        <v xml:space="preserve">4.85, 15.72, 0, </v>
      </c>
    </row>
    <row r="639" spans="1:10" ht="20.100000000000001" customHeight="1" x14ac:dyDescent="0.3">
      <c r="A639" s="8"/>
      <c r="B639" s="8" t="s">
        <v>564</v>
      </c>
      <c r="C639" s="17">
        <f t="shared" si="55"/>
        <v>52.775399999999998</v>
      </c>
      <c r="D639" s="18">
        <f t="shared" si="55"/>
        <v>113.57089999999999</v>
      </c>
      <c r="E639" s="64">
        <f t="shared" si="55"/>
        <v>0</v>
      </c>
      <c r="F639" s="17">
        <f t="shared" si="52"/>
        <v>9.75</v>
      </c>
      <c r="G639" s="18">
        <f t="shared" si="53"/>
        <v>8.52</v>
      </c>
      <c r="H639" s="19">
        <f t="shared" si="54"/>
        <v>0</v>
      </c>
      <c r="I639" s="8" t="str" cm="1">
        <f t="array" ref="I639">_xlfn.CONCAT(ROUND(F639:H639,2)&amp;", ")</f>
        <v xml:space="preserve">9.75, 8.52, 0, </v>
      </c>
    </row>
    <row r="640" spans="1:10" ht="20.100000000000001" customHeight="1" x14ac:dyDescent="0.3">
      <c r="B640" s="7" t="s">
        <v>565</v>
      </c>
      <c r="C640" s="17">
        <f t="shared" si="55"/>
        <v>49.4754</v>
      </c>
      <c r="D640" s="18">
        <f t="shared" si="55"/>
        <v>113.5209</v>
      </c>
      <c r="E640" s="64">
        <f t="shared" si="55"/>
        <v>0</v>
      </c>
      <c r="F640" s="17">
        <f t="shared" si="52"/>
        <v>6.45</v>
      </c>
      <c r="G640" s="18">
        <f t="shared" si="53"/>
        <v>8.4700000000000006</v>
      </c>
      <c r="H640" s="19">
        <f t="shared" si="54"/>
        <v>0</v>
      </c>
      <c r="I640" s="8" t="str" cm="1">
        <f t="array" ref="I640">_xlfn.CONCAT(ROUND(F640:H640,2)&amp;", ")</f>
        <v xml:space="preserve">6.45, 8.47, 0, </v>
      </c>
    </row>
    <row r="641" spans="2:9" ht="20.100000000000001" customHeight="1" x14ac:dyDescent="0.3">
      <c r="B641" s="7" t="s">
        <v>567</v>
      </c>
      <c r="C641" s="17">
        <f t="shared" si="55"/>
        <v>49.4754</v>
      </c>
      <c r="D641" s="18">
        <f t="shared" si="55"/>
        <v>110.12090000000001</v>
      </c>
      <c r="E641" s="64">
        <f t="shared" si="55"/>
        <v>0</v>
      </c>
      <c r="F641" s="17">
        <f t="shared" si="52"/>
        <v>6.45</v>
      </c>
      <c r="G641" s="18">
        <f t="shared" si="53"/>
        <v>5.07</v>
      </c>
      <c r="H641" s="19">
        <f t="shared" si="54"/>
        <v>0</v>
      </c>
      <c r="I641" s="8" t="str" cm="1">
        <f t="array" ref="I641">_xlfn.CONCAT(ROUND(F641:H641,2)&amp;", ")</f>
        <v xml:space="preserve">6.45, 5.07, 0, </v>
      </c>
    </row>
    <row r="642" spans="2:9" ht="20.100000000000001" customHeight="1" x14ac:dyDescent="0.3">
      <c r="B642" s="7" t="s">
        <v>566</v>
      </c>
      <c r="C642" s="17">
        <f t="shared" si="55"/>
        <v>46.760399999999997</v>
      </c>
      <c r="D642" s="18">
        <f t="shared" si="55"/>
        <v>110.07089999999999</v>
      </c>
      <c r="E642" s="64">
        <f t="shared" si="55"/>
        <v>0</v>
      </c>
      <c r="F642" s="17">
        <f t="shared" si="52"/>
        <v>3.74</v>
      </c>
      <c r="G642" s="18">
        <f t="shared" si="53"/>
        <v>5.0199999999999996</v>
      </c>
      <c r="H642" s="19">
        <f t="shared" si="54"/>
        <v>0</v>
      </c>
      <c r="I642" s="8" t="str" cm="1">
        <f t="array" ref="I642">_xlfn.CONCAT(ROUND(F642:H642,2)&amp;", ")</f>
        <v xml:space="preserve">3.74, 5.02, 0, </v>
      </c>
    </row>
    <row r="643" spans="2:9" ht="20.100000000000001" customHeight="1" x14ac:dyDescent="0.3">
      <c r="B643" s="7" t="s">
        <v>568</v>
      </c>
      <c r="C643" s="17">
        <f t="shared" si="55"/>
        <v>52.775399999999998</v>
      </c>
      <c r="D643" s="18">
        <f t="shared" si="55"/>
        <v>109.82089999999999</v>
      </c>
      <c r="E643" s="64">
        <f t="shared" si="55"/>
        <v>0</v>
      </c>
      <c r="F643" s="17">
        <f t="shared" si="52"/>
        <v>9.75</v>
      </c>
      <c r="G643" s="18">
        <f t="shared" si="53"/>
        <v>4.7699999999999996</v>
      </c>
      <c r="H643" s="19">
        <f t="shared" si="54"/>
        <v>0</v>
      </c>
      <c r="I643" s="8" t="str" cm="1">
        <f t="array" ref="I643">_xlfn.CONCAT(ROUND(F643:H643,2)&amp;", ")</f>
        <v xml:space="preserve">9.75, 4.77, 0, </v>
      </c>
    </row>
    <row r="644" spans="2:9" ht="20.100000000000001" customHeight="1" x14ac:dyDescent="0.3">
      <c r="C644" s="17"/>
      <c r="D644" s="18"/>
      <c r="E644" s="64"/>
      <c r="F644" s="17"/>
      <c r="G644" s="18"/>
      <c r="H644" s="19"/>
      <c r="I644" s="8"/>
    </row>
    <row r="645" spans="2:9" ht="20.100000000000001" customHeight="1" x14ac:dyDescent="0.3">
      <c r="C645" s="17"/>
      <c r="D645" s="18"/>
      <c r="E645" s="64"/>
      <c r="F645" s="17"/>
      <c r="G645" s="18"/>
      <c r="H645" s="19"/>
      <c r="I645" s="8"/>
    </row>
    <row r="646" spans="2:9" ht="20.100000000000001" customHeight="1" x14ac:dyDescent="0.3">
      <c r="C646" s="17"/>
      <c r="D646" s="18"/>
      <c r="E646" s="64"/>
      <c r="F646" s="17"/>
      <c r="G646" s="18"/>
      <c r="H646" s="19"/>
      <c r="I646" s="8"/>
    </row>
    <row r="647" spans="2:9" ht="20.100000000000001" customHeight="1" x14ac:dyDescent="0.3">
      <c r="C647" s="17"/>
      <c r="D647" s="18"/>
      <c r="E647" s="64"/>
      <c r="F647" s="17"/>
      <c r="G647" s="18"/>
      <c r="H647" s="19"/>
      <c r="I647" s="8"/>
    </row>
    <row r="648" spans="2:9" ht="20.100000000000001" customHeight="1" x14ac:dyDescent="0.3">
      <c r="C648" s="17"/>
      <c r="D648" s="18"/>
      <c r="E648" s="64"/>
      <c r="F648" s="17"/>
      <c r="G648" s="18"/>
      <c r="H648" s="19"/>
      <c r="I648" s="8"/>
    </row>
    <row r="649" spans="2:9" ht="20.100000000000001" customHeight="1" x14ac:dyDescent="0.3">
      <c r="C649" s="17"/>
      <c r="D649" s="18"/>
      <c r="E649" s="64"/>
      <c r="F649" s="17"/>
      <c r="G649" s="18"/>
      <c r="H649" s="19"/>
      <c r="I649" s="8"/>
    </row>
    <row r="650" spans="2:9" ht="20.100000000000001" customHeight="1" x14ac:dyDescent="0.3">
      <c r="C650" s="17"/>
      <c r="D650" s="18"/>
      <c r="E650" s="64"/>
      <c r="F650" s="17"/>
      <c r="G650" s="18"/>
      <c r="H650" s="19"/>
      <c r="I650" s="8"/>
    </row>
    <row r="651" spans="2:9" ht="20.100000000000001" customHeight="1" x14ac:dyDescent="0.3">
      <c r="C651" s="17"/>
      <c r="D651" s="18"/>
      <c r="E651" s="64"/>
      <c r="F651" s="17"/>
      <c r="G651" s="18"/>
      <c r="H651" s="19"/>
      <c r="I651" s="8"/>
    </row>
  </sheetData>
  <mergeCells count="9">
    <mergeCell ref="N148:AW148"/>
    <mergeCell ref="BB101:BC101"/>
    <mergeCell ref="N50:AT50"/>
    <mergeCell ref="N2:AT2"/>
    <mergeCell ref="A1:A2"/>
    <mergeCell ref="B1:B2"/>
    <mergeCell ref="C1:E1"/>
    <mergeCell ref="F1:H1"/>
    <mergeCell ref="N100:AW100"/>
  </mergeCells>
  <conditionalFormatting sqref="P53:AY95 P103:AY145">
    <cfRule type="cellIs" dxfId="10" priority="11" operator="lessThan">
      <formula>$L$8</formula>
    </cfRule>
    <cfRule type="cellIs" dxfId="9" priority="12" operator="equal">
      <formula>$L$8</formula>
    </cfRule>
    <cfRule type="expression" dxfId="8" priority="13">
      <formula>ISERROR(P53)</formula>
    </cfRule>
  </conditionalFormatting>
  <conditionalFormatting sqref="L84:L86">
    <cfRule type="cellIs" dxfId="7" priority="5" operator="lessThan">
      <formula>$L$8</formula>
    </cfRule>
    <cfRule type="cellIs" dxfId="6" priority="6" operator="equal">
      <formula>$L$8</formula>
    </cfRule>
    <cfRule type="expression" dxfId="5" priority="7">
      <formula>ISERROR(L84)</formula>
    </cfRule>
  </conditionalFormatting>
  <conditionalFormatting sqref="P5:AY47">
    <cfRule type="cellIs" dxfId="4" priority="4" operator="equal">
      <formula>$L$8</formula>
    </cfRule>
  </conditionalFormatting>
  <conditionalFormatting sqref="I3:I651">
    <cfRule type="duplicateValues" dxfId="3" priority="23"/>
  </conditionalFormatting>
  <conditionalFormatting sqref="P151:AW193">
    <cfRule type="cellIs" dxfId="2" priority="1" operator="lessThan">
      <formula>$L$8</formula>
    </cfRule>
    <cfRule type="cellIs" dxfId="1" priority="2" operator="equal">
      <formula>$L$8</formula>
    </cfRule>
    <cfRule type="expression" dxfId="0" priority="3">
      <formula>ISERROR(P151)</formula>
    </cfRule>
  </conditionalFormatting>
  <dataValidations disablePrompts="1" count="1">
    <dataValidation type="list" allowBlank="1" showInputMessage="1" showErrorMessage="1" sqref="N2 AZ2 N50 N100 N148" xr:uid="{CE02E70E-D134-49E1-A4E3-9CF1ADB66739}">
      <formula1>_xlfn.ANCHORARRAY($K$1)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C4E8E4-788E-4E0A-8BE4-3CF3802E55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Gabriel Almeida</dc:creator>
  <cp:lastModifiedBy>Lucas Gabriel Almeida</cp:lastModifiedBy>
  <dcterms:created xsi:type="dcterms:W3CDTF">2020-06-13T05:57:05Z</dcterms:created>
  <dcterms:modified xsi:type="dcterms:W3CDTF">2021-04-27T15:26:21Z</dcterms:modified>
</cp:coreProperties>
</file>